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1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queryTables/queryTable3.xml" ContentType="application/vnd.openxmlformats-officedocument.spreadsheetml.queryTable+xml"/>
  <Override PartName="/xl/drawings/drawing16.xml" ContentType="application/vnd.openxmlformats-officedocument.drawing+xml"/>
  <Override PartName="/xl/queryTables/queryTable4.xml" ContentType="application/vnd.openxmlformats-officedocument.spreadsheetml.queryTable+xml"/>
  <Override PartName="/xl/drawings/drawing17.xml" ContentType="application/vnd.openxmlformats-officedocument.drawing+xml"/>
  <Override PartName="/xl/queryTables/queryTable5.xml" ContentType="application/vnd.openxmlformats-officedocument.spreadsheetml.queryTable+xml"/>
  <Override PartName="/xl/drawings/drawing18.xml" ContentType="application/vnd.openxmlformats-officedocument.drawing+xml"/>
  <Override PartName="/xl/queryTables/queryTable6.xml" ContentType="application/vnd.openxmlformats-officedocument.spreadsheetml.queryTable+xml"/>
  <Override PartName="/xl/drawings/drawing19.xml" ContentType="application/vnd.openxmlformats-officedocument.drawing+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20.xml" ContentType="application/vnd.openxmlformats-officedocument.drawing+xml"/>
  <Override PartName="/xl/tables/table3.xml" ContentType="application/vnd.openxmlformats-officedocument.spreadsheetml.table+xml"/>
  <Override PartName="/xl/queryTables/queryTable8.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1.xml" ContentType="application/vnd.openxmlformats-officedocument.drawing+xml"/>
  <Override PartName="/xl/queryTables/queryTable9.xml" ContentType="application/vnd.openxmlformats-officedocument.spreadsheetml.queryTable+xml"/>
  <Override PartName="/xl/pivotTables/pivotTable2.xml" ContentType="application/vnd.openxmlformats-officedocument.spreadsheetml.pivotTable+xml"/>
  <Override PartName="/xl/drawings/drawing22.xml" ContentType="application/vnd.openxmlformats-officedocument.drawing+xml"/>
  <Override PartName="/xl/tables/table4.xml" ContentType="application/vnd.openxmlformats-officedocument.spreadsheetml.table+xml"/>
  <Override PartName="/xl/queryTables/queryTable10.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23.xml" ContentType="application/vnd.openxmlformats-officedocument.drawing+xml"/>
  <Override PartName="/xl/tables/table5.xml" ContentType="application/vnd.openxmlformats-officedocument.spreadsheetml.table+xml"/>
  <Override PartName="/xl/queryTables/queryTable1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tables/table6.xml" ContentType="application/vnd.openxmlformats-officedocument.spreadsheetml.table+xml"/>
  <Override PartName="/xl/queryTables/queryTable12.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xml"/>
  <Override PartName="/xl/tables/table7.xml" ContentType="application/vnd.openxmlformats-officedocument.spreadsheetml.table+xml"/>
  <Override PartName="/xl/queryTables/queryTable13.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7.xml" ContentType="application/vnd.openxmlformats-officedocument.drawing+xml"/>
  <Override PartName="/xl/tables/table8.xml" ContentType="application/vnd.openxmlformats-officedocument.spreadsheetml.table+xml"/>
  <Override PartName="/xl/queryTables/queryTable14.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8.xml" ContentType="application/vnd.openxmlformats-officedocument.drawing+xml"/>
  <Override PartName="/xl/tables/table9.xml" ContentType="application/vnd.openxmlformats-officedocument.spreadsheetml.table+xml"/>
  <Override PartName="/xl/queryTables/queryTable15.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uree\Downloads\"/>
    </mc:Choice>
  </mc:AlternateContent>
  <xr:revisionPtr revIDLastSave="0" documentId="13_ncr:1_{EC70731B-F03A-4A3A-8110-A5A27D3FF72D}" xr6:coauthVersionLast="45" xr6:coauthVersionMax="45" xr10:uidLastSave="{00000000-0000-0000-0000-000000000000}"/>
  <bookViews>
    <workbookView xWindow="-110" yWindow="-110" windowWidth="38620" windowHeight="21220" firstSheet="1" activeTab="31" xr2:uid="{1430130F-C34B-4EB9-9B7A-10B8F4AE5D47}"/>
  </bookViews>
  <sheets>
    <sheet name="01. Титульный лист" sheetId="1" r:id="rId1"/>
    <sheet name="02. Оглавление" sheetId="2" r:id="rId2"/>
    <sheet name="03. Термины и понятия" sheetId="3" r:id="rId3"/>
    <sheet name="04" sheetId="4" r:id="rId4"/>
    <sheet name="05" sheetId="5" r:id="rId5"/>
    <sheet name="06" sheetId="6" r:id="rId6"/>
    <sheet name="07" sheetId="7" r:id="rId7"/>
    <sheet name="08" sheetId="8" r:id="rId8"/>
    <sheet name="0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3" r:id="rId32"/>
    <sheet name="33. Вывод" sheetId="34" r:id="rId33"/>
  </sheets>
  <externalReferences>
    <externalReference r:id="rId34"/>
  </externalReferences>
  <definedNames>
    <definedName name="ExternalData_1" localSheetId="13" hidden="1">'14'!$I$15:$J$25</definedName>
    <definedName name="text" localSheetId="18">'19'!$B$6:$D$10</definedName>
    <definedName name="text" localSheetId="19">'20'!$B$6:$D$10</definedName>
    <definedName name="text" localSheetId="20">'21'!$B$6:$D$10</definedName>
    <definedName name="text" localSheetId="21">'22'!$B$6:$D$10</definedName>
    <definedName name="text" localSheetId="22">'23'!$B$6:$D$10</definedName>
    <definedName name="text" localSheetId="24">'25'!$B$6:$D$10</definedName>
    <definedName name="text10" localSheetId="31" hidden="1">'32'!$E$9:$H$1929</definedName>
    <definedName name="text2_1" localSheetId="14" hidden="1">'15'!$D$16:$F$37</definedName>
    <definedName name="text3" localSheetId="23" hidden="1">'24'!$C$3:$F$63</definedName>
    <definedName name="text4" localSheetId="25" hidden="1">'26'!$B$5:$E$65</definedName>
    <definedName name="text5" localSheetId="26" hidden="1">'27'!$C$4:$F$64</definedName>
    <definedName name="text6" localSheetId="28" hidden="1">'29'!$F$3:$H$75</definedName>
    <definedName name="text8" localSheetId="29" hidden="1">'30'!$B$26:$D$98</definedName>
    <definedName name="text9" localSheetId="30" hidden="1">'31'!$E$9:$H$1929</definedName>
  </definedNames>
  <calcPr calcId="191029"/>
  <pivotCaches>
    <pivotCache cacheId="369" r:id="rId35"/>
    <pivotCache cacheId="370" r:id="rId36"/>
    <pivotCache cacheId="371" r:id="rId37"/>
    <pivotCache cacheId="372" r:id="rId38"/>
    <pivotCache cacheId="373" r:id="rId39"/>
    <pivotCache cacheId="374" r:id="rId40"/>
    <pivotCache cacheId="375" r:id="rId4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xt6" name="text6" connection="Подключение"/>
          <x15:modelTable id="text9" name="text9" connection="text9"/>
          <x15:modelTable id="text8" name="text8" connection="text8"/>
          <x15:modelTable id="text5" name="text5" connection="text5"/>
          <x15:modelTable id="text4" name="text4" connection="text4"/>
          <x15:modelTable id="text3" name="text3" connection="text3"/>
          <x15:modelTable id="text2-0899d6d1-9166-4528-9a35-507dfb064089" name="text2" connection="text2"/>
          <x15:modelTable id="text10" name="text10" connection="text10"/>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78" i="33" l="1"/>
  <c r="AA89" i="33"/>
  <c r="AI110" i="33" l="1"/>
  <c r="AH110" i="33"/>
  <c r="AG110" i="33"/>
  <c r="AF110" i="33"/>
  <c r="AE110" i="33"/>
  <c r="AD110" i="33"/>
  <c r="AC110" i="33"/>
  <c r="AB110" i="33"/>
  <c r="AA110" i="33"/>
  <c r="Z110" i="33"/>
  <c r="Y110" i="33"/>
  <c r="X110" i="33"/>
  <c r="AI109" i="33"/>
  <c r="AU109" i="33" s="1"/>
  <c r="AH109" i="33"/>
  <c r="AT109" i="33" s="1"/>
  <c r="AG109" i="33"/>
  <c r="AS109" i="33" s="1"/>
  <c r="AF109" i="33"/>
  <c r="AR109" i="33" s="1"/>
  <c r="AE109" i="33"/>
  <c r="AQ109" i="33" s="1"/>
  <c r="AD109" i="33"/>
  <c r="AP109" i="33" s="1"/>
  <c r="AC109" i="33"/>
  <c r="AO109" i="33" s="1"/>
  <c r="AB109" i="33"/>
  <c r="AN109" i="33" s="1"/>
  <c r="AA109" i="33"/>
  <c r="AM109" i="33" s="1"/>
  <c r="Z109" i="33"/>
  <c r="AL109" i="33" s="1"/>
  <c r="Y109" i="33"/>
  <c r="AK109" i="33" s="1"/>
  <c r="X109" i="33"/>
  <c r="AJ109" i="33" s="1"/>
  <c r="AI108" i="33"/>
  <c r="AU108" i="33" s="1"/>
  <c r="AH108" i="33"/>
  <c r="AT108" i="33" s="1"/>
  <c r="AG108" i="33"/>
  <c r="AS108" i="33" s="1"/>
  <c r="AF108" i="33"/>
  <c r="AR108" i="33" s="1"/>
  <c r="AE108" i="33"/>
  <c r="AQ108" i="33" s="1"/>
  <c r="AD108" i="33"/>
  <c r="AP108" i="33" s="1"/>
  <c r="AC108" i="33"/>
  <c r="AO108" i="33" s="1"/>
  <c r="AB108" i="33"/>
  <c r="AN108" i="33" s="1"/>
  <c r="AA108" i="33"/>
  <c r="AM108" i="33" s="1"/>
  <c r="Z108" i="33"/>
  <c r="AL108" i="33" s="1"/>
  <c r="Y108" i="33"/>
  <c r="AK108" i="33" s="1"/>
  <c r="X108" i="33"/>
  <c r="AJ108" i="33" s="1"/>
  <c r="AI107" i="33"/>
  <c r="AU107" i="33" s="1"/>
  <c r="AH107" i="33"/>
  <c r="AT107" i="33" s="1"/>
  <c r="AG107" i="33"/>
  <c r="AS107" i="33" s="1"/>
  <c r="AF107" i="33"/>
  <c r="AR107" i="33" s="1"/>
  <c r="AE107" i="33"/>
  <c r="AQ107" i="33" s="1"/>
  <c r="AD107" i="33"/>
  <c r="AP107" i="33" s="1"/>
  <c r="AC107" i="33"/>
  <c r="AO107" i="33" s="1"/>
  <c r="AB107" i="33"/>
  <c r="AN107" i="33" s="1"/>
  <c r="AA107" i="33"/>
  <c r="AM107" i="33" s="1"/>
  <c r="Z107" i="33"/>
  <c r="AL107" i="33" s="1"/>
  <c r="Y107" i="33"/>
  <c r="AK107" i="33" s="1"/>
  <c r="X107" i="33"/>
  <c r="AJ107" i="33" s="1"/>
  <c r="AI106" i="33"/>
  <c r="AU106" i="33" s="1"/>
  <c r="AH106" i="33"/>
  <c r="AT106" i="33" s="1"/>
  <c r="AG106" i="33"/>
  <c r="AS106" i="33" s="1"/>
  <c r="AF106" i="33"/>
  <c r="AR106" i="33" s="1"/>
  <c r="AE106" i="33"/>
  <c r="AQ106" i="33" s="1"/>
  <c r="AD106" i="33"/>
  <c r="AP106" i="33" s="1"/>
  <c r="AC106" i="33"/>
  <c r="AO106" i="33" s="1"/>
  <c r="AB106" i="33"/>
  <c r="AN106" i="33" s="1"/>
  <c r="AA106" i="33"/>
  <c r="AM106" i="33" s="1"/>
  <c r="Z106" i="33"/>
  <c r="AL106" i="33" s="1"/>
  <c r="Y106" i="33"/>
  <c r="AK106" i="33" s="1"/>
  <c r="X106" i="33"/>
  <c r="AJ106" i="33" s="1"/>
  <c r="AI105" i="33"/>
  <c r="AU105" i="33" s="1"/>
  <c r="AH105" i="33"/>
  <c r="AT105" i="33" s="1"/>
  <c r="AG105" i="33"/>
  <c r="AS105" i="33" s="1"/>
  <c r="AF105" i="33"/>
  <c r="AR105" i="33" s="1"/>
  <c r="AE105" i="33"/>
  <c r="AQ105" i="33" s="1"/>
  <c r="AD105" i="33"/>
  <c r="AP105" i="33" s="1"/>
  <c r="AC105" i="33"/>
  <c r="AO105" i="33" s="1"/>
  <c r="AB105" i="33"/>
  <c r="AN105" i="33" s="1"/>
  <c r="AA105" i="33"/>
  <c r="AM105" i="33" s="1"/>
  <c r="Z105" i="33"/>
  <c r="AL105" i="33" s="1"/>
  <c r="Y105" i="33"/>
  <c r="AK105" i="33" s="1"/>
  <c r="X105" i="33"/>
  <c r="AJ105" i="33" s="1"/>
  <c r="AI104" i="33"/>
  <c r="AU104" i="33" s="1"/>
  <c r="AH104" i="33"/>
  <c r="AT104" i="33" s="1"/>
  <c r="AG104" i="33"/>
  <c r="AS104" i="33" s="1"/>
  <c r="AF104" i="33"/>
  <c r="AR104" i="33" s="1"/>
  <c r="AE104" i="33"/>
  <c r="AQ104" i="33" s="1"/>
  <c r="AD104" i="33"/>
  <c r="AP104" i="33" s="1"/>
  <c r="AC104" i="33"/>
  <c r="AO104" i="33" s="1"/>
  <c r="AB104" i="33"/>
  <c r="AN104" i="33" s="1"/>
  <c r="AA104" i="33"/>
  <c r="AM104" i="33" s="1"/>
  <c r="Z104" i="33"/>
  <c r="AL104" i="33" s="1"/>
  <c r="Y104" i="33"/>
  <c r="AK104" i="33" s="1"/>
  <c r="X104" i="33"/>
  <c r="AJ104" i="33" s="1"/>
  <c r="AI103" i="33"/>
  <c r="AU103" i="33" s="1"/>
  <c r="AH103" i="33"/>
  <c r="AT103" i="33" s="1"/>
  <c r="AG103" i="33"/>
  <c r="AS103" i="33" s="1"/>
  <c r="AF103" i="33"/>
  <c r="AR103" i="33" s="1"/>
  <c r="AE103" i="33"/>
  <c r="AQ103" i="33" s="1"/>
  <c r="AD103" i="33"/>
  <c r="AP103" i="33" s="1"/>
  <c r="AC103" i="33"/>
  <c r="AO103" i="33" s="1"/>
  <c r="AB103" i="33"/>
  <c r="AN103" i="33" s="1"/>
  <c r="AA103" i="33"/>
  <c r="AM103" i="33" s="1"/>
  <c r="Z103" i="33"/>
  <c r="AL103" i="33" s="1"/>
  <c r="Y103" i="33"/>
  <c r="AK103" i="33" s="1"/>
  <c r="X103" i="33"/>
  <c r="AJ103" i="33" s="1"/>
  <c r="AI102" i="33"/>
  <c r="AU102" i="33" s="1"/>
  <c r="AH102" i="33"/>
  <c r="AT102" i="33" s="1"/>
  <c r="AG102" i="33"/>
  <c r="AS102" i="33" s="1"/>
  <c r="AF102" i="33"/>
  <c r="AR102" i="33" s="1"/>
  <c r="AE102" i="33"/>
  <c r="AQ102" i="33" s="1"/>
  <c r="AD102" i="33"/>
  <c r="AP102" i="33" s="1"/>
  <c r="AC102" i="33"/>
  <c r="AO102" i="33" s="1"/>
  <c r="AB102" i="33"/>
  <c r="AN102" i="33" s="1"/>
  <c r="AA102" i="33"/>
  <c r="AM102" i="33" s="1"/>
  <c r="Z102" i="33"/>
  <c r="AL102" i="33" s="1"/>
  <c r="Y102" i="33"/>
  <c r="AK102" i="33" s="1"/>
  <c r="X102" i="33"/>
  <c r="AJ102" i="33" s="1"/>
  <c r="AI101" i="33"/>
  <c r="AU101" i="33" s="1"/>
  <c r="AH101" i="33"/>
  <c r="AT101" i="33" s="1"/>
  <c r="AG101" i="33"/>
  <c r="AS101" i="33" s="1"/>
  <c r="AF101" i="33"/>
  <c r="AR101" i="33" s="1"/>
  <c r="AE101" i="33"/>
  <c r="AQ101" i="33" s="1"/>
  <c r="AD101" i="33"/>
  <c r="AP101" i="33" s="1"/>
  <c r="AC101" i="33"/>
  <c r="AO101" i="33" s="1"/>
  <c r="AB101" i="33"/>
  <c r="AN101" i="33" s="1"/>
  <c r="AA101" i="33"/>
  <c r="AM101" i="33" s="1"/>
  <c r="Z101" i="33"/>
  <c r="AL101" i="33" s="1"/>
  <c r="Y101" i="33"/>
  <c r="AK101" i="33" s="1"/>
  <c r="X101" i="33"/>
  <c r="AJ101" i="33" s="1"/>
  <c r="AI100" i="33"/>
  <c r="AU100" i="33" s="1"/>
  <c r="AH100" i="33"/>
  <c r="AT100" i="33" s="1"/>
  <c r="AG100" i="33"/>
  <c r="AS100" i="33" s="1"/>
  <c r="AF100" i="33"/>
  <c r="AR100" i="33" s="1"/>
  <c r="AE100" i="33"/>
  <c r="AQ100" i="33" s="1"/>
  <c r="AD100" i="33"/>
  <c r="AP100" i="33" s="1"/>
  <c r="AC100" i="33"/>
  <c r="AO100" i="33" s="1"/>
  <c r="AB100" i="33"/>
  <c r="AN100" i="33" s="1"/>
  <c r="AA100" i="33"/>
  <c r="AM100" i="33" s="1"/>
  <c r="Z100" i="33"/>
  <c r="AL100" i="33" s="1"/>
  <c r="Y100" i="33"/>
  <c r="AK100" i="33" s="1"/>
  <c r="X100" i="33"/>
  <c r="AJ100" i="33" s="1"/>
  <c r="AI99" i="33"/>
  <c r="AU99" i="33" s="1"/>
  <c r="AH99" i="33"/>
  <c r="AT99" i="33" s="1"/>
  <c r="AG99" i="33"/>
  <c r="AS99" i="33" s="1"/>
  <c r="AF99" i="33"/>
  <c r="AR99" i="33" s="1"/>
  <c r="AE99" i="33"/>
  <c r="AQ99" i="33" s="1"/>
  <c r="AD99" i="33"/>
  <c r="AP99" i="33" s="1"/>
  <c r="AC99" i="33"/>
  <c r="AO99" i="33" s="1"/>
  <c r="AB99" i="33"/>
  <c r="AN99" i="33" s="1"/>
  <c r="AA99" i="33"/>
  <c r="AM99" i="33" s="1"/>
  <c r="Z99" i="33"/>
  <c r="AL99" i="33" s="1"/>
  <c r="Y99" i="33"/>
  <c r="AK99" i="33" s="1"/>
  <c r="X99" i="33"/>
  <c r="AJ99" i="33" s="1"/>
  <c r="AI98" i="33"/>
  <c r="AU98" i="33" s="1"/>
  <c r="AH98" i="33"/>
  <c r="AT98" i="33" s="1"/>
  <c r="AG98" i="33"/>
  <c r="AS98" i="33" s="1"/>
  <c r="AF98" i="33"/>
  <c r="AR98" i="33" s="1"/>
  <c r="AE98" i="33"/>
  <c r="AQ98" i="33" s="1"/>
  <c r="AD98" i="33"/>
  <c r="AP98" i="33" s="1"/>
  <c r="AC98" i="33"/>
  <c r="AO98" i="33" s="1"/>
  <c r="AB98" i="33"/>
  <c r="AN98" i="33" s="1"/>
  <c r="AA98" i="33"/>
  <c r="AM98" i="33" s="1"/>
  <c r="Z98" i="33"/>
  <c r="AL98" i="33" s="1"/>
  <c r="Y98" i="33"/>
  <c r="AK98" i="33" s="1"/>
  <c r="X98" i="33"/>
  <c r="AJ98" i="33" s="1"/>
  <c r="AI97" i="33"/>
  <c r="AU97" i="33" s="1"/>
  <c r="AH97" i="33"/>
  <c r="AT97" i="33" s="1"/>
  <c r="AG97" i="33"/>
  <c r="AS97" i="33" s="1"/>
  <c r="AF97" i="33"/>
  <c r="AR97" i="33" s="1"/>
  <c r="AE97" i="33"/>
  <c r="AQ97" i="33" s="1"/>
  <c r="AD97" i="33"/>
  <c r="AP97" i="33" s="1"/>
  <c r="AC97" i="33"/>
  <c r="AO97" i="33" s="1"/>
  <c r="AB97" i="33"/>
  <c r="AN97" i="33" s="1"/>
  <c r="AA97" i="33"/>
  <c r="AM97" i="33" s="1"/>
  <c r="Z97" i="33"/>
  <c r="AL97" i="33" s="1"/>
  <c r="Y97" i="33"/>
  <c r="AK97" i="33" s="1"/>
  <c r="X97" i="33"/>
  <c r="AJ97" i="33" s="1"/>
  <c r="AI96" i="33"/>
  <c r="AU96" i="33" s="1"/>
  <c r="AH96" i="33"/>
  <c r="AT96" i="33" s="1"/>
  <c r="AG96" i="33"/>
  <c r="AS96" i="33" s="1"/>
  <c r="AF96" i="33"/>
  <c r="AR96" i="33" s="1"/>
  <c r="AE96" i="33"/>
  <c r="AQ96" i="33" s="1"/>
  <c r="AD96" i="33"/>
  <c r="AP96" i="33" s="1"/>
  <c r="AC96" i="33"/>
  <c r="AO96" i="33" s="1"/>
  <c r="AB96" i="33"/>
  <c r="AN96" i="33" s="1"/>
  <c r="AA96" i="33"/>
  <c r="AM96" i="33" s="1"/>
  <c r="Z96" i="33"/>
  <c r="AL96" i="33" s="1"/>
  <c r="Y96" i="33"/>
  <c r="AK96" i="33" s="1"/>
  <c r="X96" i="33"/>
  <c r="AJ96" i="33" s="1"/>
  <c r="AI95" i="33"/>
  <c r="AU95" i="33" s="1"/>
  <c r="AH95" i="33"/>
  <c r="AT95" i="33" s="1"/>
  <c r="AG95" i="33"/>
  <c r="AS95" i="33" s="1"/>
  <c r="AF95" i="33"/>
  <c r="AR95" i="33" s="1"/>
  <c r="AE95" i="33"/>
  <c r="AQ95" i="33" s="1"/>
  <c r="AD95" i="33"/>
  <c r="AP95" i="33" s="1"/>
  <c r="AC95" i="33"/>
  <c r="AO95" i="33" s="1"/>
  <c r="AB95" i="33"/>
  <c r="AN95" i="33" s="1"/>
  <c r="AA95" i="33"/>
  <c r="AM95" i="33" s="1"/>
  <c r="Z95" i="33"/>
  <c r="AL95" i="33" s="1"/>
  <c r="Y95" i="33"/>
  <c r="AK95" i="33" s="1"/>
  <c r="X95" i="33"/>
  <c r="AJ95" i="33" s="1"/>
  <c r="AI94" i="33"/>
  <c r="AU94" i="33" s="1"/>
  <c r="AH94" i="33"/>
  <c r="AT94" i="33" s="1"/>
  <c r="AG94" i="33"/>
  <c r="AS94" i="33" s="1"/>
  <c r="AF94" i="33"/>
  <c r="AR94" i="33" s="1"/>
  <c r="AE94" i="33"/>
  <c r="AQ94" i="33" s="1"/>
  <c r="AD94" i="33"/>
  <c r="AP94" i="33" s="1"/>
  <c r="AC94" i="33"/>
  <c r="AO94" i="33" s="1"/>
  <c r="AB94" i="33"/>
  <c r="AN94" i="33" s="1"/>
  <c r="AA94" i="33"/>
  <c r="AM94" i="33" s="1"/>
  <c r="Z94" i="33"/>
  <c r="AL94" i="33" s="1"/>
  <c r="Y94" i="33"/>
  <c r="AK94" i="33" s="1"/>
  <c r="X94" i="33"/>
  <c r="AJ94" i="33" s="1"/>
  <c r="AI93" i="33"/>
  <c r="AU93" i="33" s="1"/>
  <c r="AH93" i="33"/>
  <c r="AT93" i="33" s="1"/>
  <c r="AG93" i="33"/>
  <c r="AS93" i="33" s="1"/>
  <c r="AF93" i="33"/>
  <c r="AR93" i="33" s="1"/>
  <c r="AE93" i="33"/>
  <c r="AQ93" i="33" s="1"/>
  <c r="AD93" i="33"/>
  <c r="AP93" i="33" s="1"/>
  <c r="AC93" i="33"/>
  <c r="AO93" i="33" s="1"/>
  <c r="AB93" i="33"/>
  <c r="AN93" i="33" s="1"/>
  <c r="AA93" i="33"/>
  <c r="AM93" i="33" s="1"/>
  <c r="Z93" i="33"/>
  <c r="AL93" i="33" s="1"/>
  <c r="Y93" i="33"/>
  <c r="AK93" i="33" s="1"/>
  <c r="X93" i="33"/>
  <c r="AJ93" i="33" s="1"/>
  <c r="AI92" i="33"/>
  <c r="AU92" i="33" s="1"/>
  <c r="AH92" i="33"/>
  <c r="AT92" i="33" s="1"/>
  <c r="AG92" i="33"/>
  <c r="AS92" i="33" s="1"/>
  <c r="AF92" i="33"/>
  <c r="AR92" i="33" s="1"/>
  <c r="AE92" i="33"/>
  <c r="AQ92" i="33" s="1"/>
  <c r="AD92" i="33"/>
  <c r="AP92" i="33" s="1"/>
  <c r="AC92" i="33"/>
  <c r="AO92" i="33" s="1"/>
  <c r="AB92" i="33"/>
  <c r="AN92" i="33" s="1"/>
  <c r="AA92" i="33"/>
  <c r="AM92" i="33" s="1"/>
  <c r="Z92" i="33"/>
  <c r="AL92" i="33" s="1"/>
  <c r="Y92" i="33"/>
  <c r="AK92" i="33" s="1"/>
  <c r="X92" i="33"/>
  <c r="AJ92" i="33" s="1"/>
  <c r="AI91" i="33"/>
  <c r="AU91" i="33" s="1"/>
  <c r="AH91" i="33"/>
  <c r="AT91" i="33" s="1"/>
  <c r="AG91" i="33"/>
  <c r="AS91" i="33" s="1"/>
  <c r="AF91" i="33"/>
  <c r="AR91" i="33" s="1"/>
  <c r="AE91" i="33"/>
  <c r="AQ91" i="33" s="1"/>
  <c r="AD91" i="33"/>
  <c r="AP91" i="33" s="1"/>
  <c r="AC91" i="33"/>
  <c r="AO91" i="33" s="1"/>
  <c r="AB91" i="33"/>
  <c r="AN91" i="33" s="1"/>
  <c r="AA91" i="33"/>
  <c r="AM91" i="33" s="1"/>
  <c r="Z91" i="33"/>
  <c r="AL91" i="33" s="1"/>
  <c r="Y91" i="33"/>
  <c r="AK91" i="33" s="1"/>
  <c r="X91" i="33"/>
  <c r="AJ91" i="33" s="1"/>
  <c r="AI90" i="33"/>
  <c r="AU90" i="33" s="1"/>
  <c r="AH90" i="33"/>
  <c r="AT90" i="33" s="1"/>
  <c r="AG90" i="33"/>
  <c r="AS90" i="33" s="1"/>
  <c r="AF90" i="33"/>
  <c r="AR90" i="33" s="1"/>
  <c r="AE90" i="33"/>
  <c r="AQ90" i="33" s="1"/>
  <c r="AD90" i="33"/>
  <c r="AP90" i="33" s="1"/>
  <c r="AC90" i="33"/>
  <c r="AO90" i="33" s="1"/>
  <c r="AB90" i="33"/>
  <c r="AN90" i="33" s="1"/>
  <c r="AA90" i="33"/>
  <c r="AM90" i="33" s="1"/>
  <c r="Z90" i="33"/>
  <c r="AL90" i="33" s="1"/>
  <c r="Y90" i="33"/>
  <c r="AK90" i="33" s="1"/>
  <c r="X90" i="33"/>
  <c r="AJ90" i="33" s="1"/>
  <c r="AI89" i="33"/>
  <c r="AU89" i="33" s="1"/>
  <c r="AH89" i="33"/>
  <c r="AT89" i="33" s="1"/>
  <c r="AG89" i="33"/>
  <c r="AS89" i="33" s="1"/>
  <c r="AF89" i="33"/>
  <c r="AR89" i="33" s="1"/>
  <c r="AE89" i="33"/>
  <c r="AQ89" i="33" s="1"/>
  <c r="AD89" i="33"/>
  <c r="AP89" i="33" s="1"/>
  <c r="AC89" i="33"/>
  <c r="AO89" i="33" s="1"/>
  <c r="AB89" i="33"/>
  <c r="AN89" i="33" s="1"/>
  <c r="AM89" i="33"/>
  <c r="Z89" i="33"/>
  <c r="AL89" i="33" s="1"/>
  <c r="Y89" i="33"/>
  <c r="AK89" i="33" s="1"/>
  <c r="X89" i="33"/>
  <c r="AJ89" i="33" s="1"/>
  <c r="AI88" i="33"/>
  <c r="AU88" i="33" s="1"/>
  <c r="AH88" i="33"/>
  <c r="AT88" i="33" s="1"/>
  <c r="AG88" i="33"/>
  <c r="AS88" i="33" s="1"/>
  <c r="AF88" i="33"/>
  <c r="AR88" i="33" s="1"/>
  <c r="AE88" i="33"/>
  <c r="AQ88" i="33" s="1"/>
  <c r="AD88" i="33"/>
  <c r="AP88" i="33" s="1"/>
  <c r="AC88" i="33"/>
  <c r="AO88" i="33" s="1"/>
  <c r="AB88" i="33"/>
  <c r="AN88" i="33" s="1"/>
  <c r="AA88" i="33"/>
  <c r="AM88" i="33" s="1"/>
  <c r="Z88" i="33"/>
  <c r="AL88" i="33" s="1"/>
  <c r="Y88" i="33"/>
  <c r="AK88" i="33" s="1"/>
  <c r="X88" i="33"/>
  <c r="AJ88" i="33" s="1"/>
  <c r="AI87" i="33"/>
  <c r="AU87" i="33" s="1"/>
  <c r="AH87" i="33"/>
  <c r="AT87" i="33" s="1"/>
  <c r="AG87" i="33"/>
  <c r="AS87" i="33" s="1"/>
  <c r="AF87" i="33"/>
  <c r="AR87" i="33" s="1"/>
  <c r="AE87" i="33"/>
  <c r="AQ87" i="33" s="1"/>
  <c r="AD87" i="33"/>
  <c r="AP87" i="33" s="1"/>
  <c r="AC87" i="33"/>
  <c r="AO87" i="33" s="1"/>
  <c r="AB87" i="33"/>
  <c r="AN87" i="33" s="1"/>
  <c r="AA87" i="33"/>
  <c r="AM87" i="33" s="1"/>
  <c r="Z87" i="33"/>
  <c r="AL87" i="33" s="1"/>
  <c r="Y87" i="33"/>
  <c r="AK87" i="33" s="1"/>
  <c r="X87" i="33"/>
  <c r="AJ87" i="33" s="1"/>
  <c r="AI86" i="33"/>
  <c r="AU86" i="33" s="1"/>
  <c r="AH86" i="33"/>
  <c r="AT86" i="33" s="1"/>
  <c r="AG86" i="33"/>
  <c r="AS86" i="33" s="1"/>
  <c r="AF86" i="33"/>
  <c r="AR86" i="33" s="1"/>
  <c r="AE86" i="33"/>
  <c r="AQ86" i="33" s="1"/>
  <c r="AD86" i="33"/>
  <c r="AP86" i="33" s="1"/>
  <c r="AC86" i="33"/>
  <c r="AO86" i="33" s="1"/>
  <c r="AB86" i="33"/>
  <c r="AN86" i="33" s="1"/>
  <c r="AA86" i="33"/>
  <c r="AM86" i="33" s="1"/>
  <c r="Z86" i="33"/>
  <c r="AL86" i="33" s="1"/>
  <c r="Y86" i="33"/>
  <c r="AK86" i="33" s="1"/>
  <c r="X86" i="33"/>
  <c r="AJ86" i="33" s="1"/>
  <c r="AI85" i="33"/>
  <c r="AU85" i="33" s="1"/>
  <c r="AH85" i="33"/>
  <c r="AT85" i="33" s="1"/>
  <c r="AG85" i="33"/>
  <c r="AS85" i="33" s="1"/>
  <c r="AF85" i="33"/>
  <c r="AR85" i="33" s="1"/>
  <c r="AE85" i="33"/>
  <c r="AQ85" i="33" s="1"/>
  <c r="AD85" i="33"/>
  <c r="AP85" i="33" s="1"/>
  <c r="AC85" i="33"/>
  <c r="AO85" i="33" s="1"/>
  <c r="AB85" i="33"/>
  <c r="AN85" i="33" s="1"/>
  <c r="AA85" i="33"/>
  <c r="AM85" i="33" s="1"/>
  <c r="Z85" i="33"/>
  <c r="AL85" i="33" s="1"/>
  <c r="Y85" i="33"/>
  <c r="AK85" i="33" s="1"/>
  <c r="X85" i="33"/>
  <c r="AJ85" i="33" s="1"/>
  <c r="AI84" i="33"/>
  <c r="AU84" i="33" s="1"/>
  <c r="AH84" i="33"/>
  <c r="AT84" i="33" s="1"/>
  <c r="AG84" i="33"/>
  <c r="AS84" i="33" s="1"/>
  <c r="AF84" i="33"/>
  <c r="AR84" i="33" s="1"/>
  <c r="AE84" i="33"/>
  <c r="AQ84" i="33" s="1"/>
  <c r="AD84" i="33"/>
  <c r="AP84" i="33" s="1"/>
  <c r="AC84" i="33"/>
  <c r="AO84" i="33" s="1"/>
  <c r="AB84" i="33"/>
  <c r="AN84" i="33" s="1"/>
  <c r="AA84" i="33"/>
  <c r="AM84" i="33" s="1"/>
  <c r="Z84" i="33"/>
  <c r="AL84" i="33" s="1"/>
  <c r="Y84" i="33"/>
  <c r="AK84" i="33" s="1"/>
  <c r="X84" i="33"/>
  <c r="AJ84" i="33" s="1"/>
  <c r="AI83" i="33"/>
  <c r="AU83" i="33" s="1"/>
  <c r="AH83" i="33"/>
  <c r="AT83" i="33" s="1"/>
  <c r="AG83" i="33"/>
  <c r="AS83" i="33" s="1"/>
  <c r="AF83" i="33"/>
  <c r="AR83" i="33" s="1"/>
  <c r="AE83" i="33"/>
  <c r="AQ83" i="33" s="1"/>
  <c r="AD83" i="33"/>
  <c r="AP83" i="33" s="1"/>
  <c r="AC83" i="33"/>
  <c r="AO83" i="33" s="1"/>
  <c r="AB83" i="33"/>
  <c r="AN83" i="33" s="1"/>
  <c r="AA83" i="33"/>
  <c r="AM83" i="33" s="1"/>
  <c r="Z83" i="33"/>
  <c r="AL83" i="33" s="1"/>
  <c r="Y83" i="33"/>
  <c r="AK83" i="33" s="1"/>
  <c r="X83" i="33"/>
  <c r="AJ83" i="33" s="1"/>
  <c r="AI82" i="33"/>
  <c r="AU82" i="33" s="1"/>
  <c r="AH82" i="33"/>
  <c r="AT82" i="33" s="1"/>
  <c r="AG82" i="33"/>
  <c r="AS82" i="33" s="1"/>
  <c r="AF82" i="33"/>
  <c r="AR82" i="33" s="1"/>
  <c r="AE82" i="33"/>
  <c r="AQ82" i="33" s="1"/>
  <c r="AD82" i="33"/>
  <c r="AP82" i="33" s="1"/>
  <c r="AC82" i="33"/>
  <c r="AO82" i="33" s="1"/>
  <c r="AB82" i="33"/>
  <c r="AN82" i="33" s="1"/>
  <c r="AA82" i="33"/>
  <c r="AM82" i="33" s="1"/>
  <c r="Z82" i="33"/>
  <c r="AL82" i="33" s="1"/>
  <c r="Y82" i="33"/>
  <c r="AK82" i="33" s="1"/>
  <c r="X82" i="33"/>
  <c r="AJ82" i="33" s="1"/>
  <c r="AI81" i="33"/>
  <c r="AU81" i="33" s="1"/>
  <c r="AH81" i="33"/>
  <c r="AT81" i="33" s="1"/>
  <c r="AG81" i="33"/>
  <c r="AS81" i="33" s="1"/>
  <c r="AF81" i="33"/>
  <c r="AR81" i="33" s="1"/>
  <c r="AE81" i="33"/>
  <c r="AQ81" i="33" s="1"/>
  <c r="AD81" i="33"/>
  <c r="AP81" i="33" s="1"/>
  <c r="AC81" i="33"/>
  <c r="AO81" i="33" s="1"/>
  <c r="AB81" i="33"/>
  <c r="AN81" i="33" s="1"/>
  <c r="AA81" i="33"/>
  <c r="AM81" i="33" s="1"/>
  <c r="Z81" i="33"/>
  <c r="AL81" i="33" s="1"/>
  <c r="Y81" i="33"/>
  <c r="AK81" i="33" s="1"/>
  <c r="X81" i="33"/>
  <c r="AJ81" i="33" s="1"/>
  <c r="AI80" i="33"/>
  <c r="AU80" i="33" s="1"/>
  <c r="AH80" i="33"/>
  <c r="AT80" i="33" s="1"/>
  <c r="AG80" i="33"/>
  <c r="AS80" i="33" s="1"/>
  <c r="AF80" i="33"/>
  <c r="AR80" i="33" s="1"/>
  <c r="AE80" i="33"/>
  <c r="AQ80" i="33" s="1"/>
  <c r="AD80" i="33"/>
  <c r="AP80" i="33" s="1"/>
  <c r="AC80" i="33"/>
  <c r="AO80" i="33" s="1"/>
  <c r="AB80" i="33"/>
  <c r="AN80" i="33" s="1"/>
  <c r="AA80" i="33"/>
  <c r="AM80" i="33" s="1"/>
  <c r="Z80" i="33"/>
  <c r="AL80" i="33" s="1"/>
  <c r="Y80" i="33"/>
  <c r="AK80" i="33" s="1"/>
  <c r="X80" i="33"/>
  <c r="AJ80" i="33" s="1"/>
  <c r="AI79" i="33"/>
  <c r="AU79" i="33" s="1"/>
  <c r="AH79" i="33"/>
  <c r="AT79" i="33" s="1"/>
  <c r="AG79" i="33"/>
  <c r="AS79" i="33" s="1"/>
  <c r="AF79" i="33"/>
  <c r="AR79" i="33" s="1"/>
  <c r="AE79" i="33"/>
  <c r="AQ79" i="33" s="1"/>
  <c r="AD79" i="33"/>
  <c r="AP79" i="33" s="1"/>
  <c r="AC79" i="33"/>
  <c r="AO79" i="33" s="1"/>
  <c r="AB79" i="33"/>
  <c r="AN79" i="33" s="1"/>
  <c r="AA79" i="33"/>
  <c r="AM79" i="33" s="1"/>
  <c r="Z79" i="33"/>
  <c r="AL79" i="33" s="1"/>
  <c r="Y79" i="33"/>
  <c r="AK79" i="33" s="1"/>
  <c r="X79" i="33"/>
  <c r="AJ79" i="33" s="1"/>
  <c r="AI78" i="33"/>
  <c r="AU78" i="33" s="1"/>
  <c r="AH78" i="33"/>
  <c r="AT78" i="33" s="1"/>
  <c r="AG78" i="33"/>
  <c r="AS78" i="33" s="1"/>
  <c r="AF78" i="33"/>
  <c r="AR78" i="33" s="1"/>
  <c r="AE78" i="33"/>
  <c r="AQ78" i="33" s="1"/>
  <c r="AD78" i="33"/>
  <c r="AP78" i="33" s="1"/>
  <c r="AC78" i="33"/>
  <c r="AO78" i="33" s="1"/>
  <c r="AB78" i="33"/>
  <c r="AN78" i="33" s="1"/>
  <c r="AA78" i="33"/>
  <c r="AM78" i="33" s="1"/>
  <c r="Z78" i="33"/>
  <c r="AL78" i="33" s="1"/>
  <c r="AK78" i="33"/>
  <c r="X78" i="33"/>
  <c r="AJ78" i="33" s="1"/>
  <c r="Y73" i="33"/>
  <c r="Z73" i="33" s="1"/>
  <c r="X73" i="33"/>
  <c r="Y72" i="33"/>
  <c r="Z72" i="33" s="1"/>
  <c r="X72" i="33"/>
  <c r="Y71" i="33"/>
  <c r="Z71" i="33" s="1"/>
  <c r="X71" i="33"/>
  <c r="Y70" i="33"/>
  <c r="Z70" i="33" s="1"/>
  <c r="X70" i="33"/>
  <c r="Y69" i="33"/>
  <c r="Z69" i="33" s="1"/>
  <c r="X69" i="33"/>
  <c r="Y68" i="33"/>
  <c r="Z68" i="33" s="1"/>
  <c r="X68" i="33"/>
  <c r="Y67" i="33"/>
  <c r="Z67" i="33" s="1"/>
  <c r="X67" i="33"/>
  <c r="Y66" i="33"/>
  <c r="Z66" i="33" s="1"/>
  <c r="X66" i="33"/>
  <c r="Y65" i="33"/>
  <c r="Z65" i="33" s="1"/>
  <c r="X65" i="33"/>
  <c r="Y64" i="33"/>
  <c r="Z64" i="33" s="1"/>
  <c r="X64" i="33"/>
  <c r="Y63" i="33"/>
  <c r="Z63" i="33" s="1"/>
  <c r="X63" i="33"/>
  <c r="Y62" i="33"/>
  <c r="Z62" i="33" s="1"/>
  <c r="X62" i="33"/>
  <c r="Y61" i="33"/>
  <c r="Z61" i="33" s="1"/>
  <c r="X61" i="33"/>
  <c r="Y60" i="33"/>
  <c r="Z60" i="33" s="1"/>
  <c r="X60" i="33"/>
  <c r="Y59" i="33"/>
  <c r="Z59" i="33" s="1"/>
  <c r="X59" i="33"/>
  <c r="Y58" i="33"/>
  <c r="Z58" i="33" s="1"/>
  <c r="X58" i="33"/>
  <c r="Y57" i="33"/>
  <c r="Z57" i="33" s="1"/>
  <c r="X57" i="33"/>
  <c r="Y56" i="33"/>
  <c r="Z56" i="33" s="1"/>
  <c r="X56" i="33"/>
  <c r="Y55" i="33"/>
  <c r="Z55" i="33" s="1"/>
  <c r="X55" i="33"/>
  <c r="Y54" i="33"/>
  <c r="Z54" i="33" s="1"/>
  <c r="X54" i="33"/>
  <c r="Y53" i="33"/>
  <c r="Z53" i="33" s="1"/>
  <c r="X53" i="33"/>
  <c r="Y52" i="33"/>
  <c r="Z52" i="33" s="1"/>
  <c r="X52" i="33"/>
  <c r="Y51" i="33"/>
  <c r="Z51" i="33" s="1"/>
  <c r="X51" i="33"/>
  <c r="Y50" i="33"/>
  <c r="Z50" i="33" s="1"/>
  <c r="X50" i="33"/>
  <c r="Y49" i="33"/>
  <c r="Z49" i="33" s="1"/>
  <c r="X49" i="33"/>
  <c r="Y48" i="33"/>
  <c r="Z48" i="33" s="1"/>
  <c r="X48" i="33"/>
  <c r="Y47" i="33"/>
  <c r="Z47" i="33" s="1"/>
  <c r="X47" i="33"/>
  <c r="Y46" i="33"/>
  <c r="Z46" i="33" s="1"/>
  <c r="X46" i="33"/>
  <c r="Y45" i="33"/>
  <c r="Z45" i="33" s="1"/>
  <c r="X45" i="33"/>
  <c r="Y44" i="33"/>
  <c r="Z44" i="33" s="1"/>
  <c r="X44" i="33"/>
  <c r="Y43" i="33"/>
  <c r="Z43" i="33" s="1"/>
  <c r="X43" i="33"/>
  <c r="Y42" i="33"/>
  <c r="Z42" i="33" s="1"/>
  <c r="X42" i="33"/>
  <c r="Y109" i="31"/>
  <c r="Z109" i="31"/>
  <c r="AA109" i="31"/>
  <c r="AB109" i="31"/>
  <c r="AC109" i="31"/>
  <c r="AD109" i="31"/>
  <c r="AE109" i="31"/>
  <c r="AF109" i="31"/>
  <c r="AG109" i="31"/>
  <c r="AS109" i="31" s="1"/>
  <c r="AH109" i="31"/>
  <c r="AT109" i="31" s="1"/>
  <c r="AI109" i="31"/>
  <c r="AU109" i="31" s="1"/>
  <c r="Y110" i="31"/>
  <c r="Z110" i="31"/>
  <c r="AA110" i="31"/>
  <c r="AB110" i="31"/>
  <c r="AC110" i="31"/>
  <c r="AD110" i="31"/>
  <c r="AE110" i="31"/>
  <c r="AF110" i="31"/>
  <c r="AG110" i="31"/>
  <c r="AH110" i="31"/>
  <c r="AI110" i="31"/>
  <c r="X110" i="31"/>
  <c r="AK78" i="31"/>
  <c r="AL78" i="31"/>
  <c r="AM78" i="31"/>
  <c r="AN78" i="31"/>
  <c r="AO78" i="31"/>
  <c r="AP78" i="31"/>
  <c r="AQ78" i="31"/>
  <c r="AR78" i="31"/>
  <c r="AS78" i="31"/>
  <c r="AT78" i="31"/>
  <c r="AU78" i="31"/>
  <c r="AK79" i="31"/>
  <c r="AL79" i="31"/>
  <c r="AM79" i="31"/>
  <c r="AN79" i="31"/>
  <c r="AO79" i="31"/>
  <c r="AP79" i="31"/>
  <c r="AQ79" i="31"/>
  <c r="AR79" i="31"/>
  <c r="AS79" i="31"/>
  <c r="AT79" i="31"/>
  <c r="AU79" i="31"/>
  <c r="AK80" i="31"/>
  <c r="AL80" i="31"/>
  <c r="AM80" i="31"/>
  <c r="AN80" i="31"/>
  <c r="AO80" i="31"/>
  <c r="AP80" i="31"/>
  <c r="AQ80" i="31"/>
  <c r="AR80" i="31"/>
  <c r="AS80" i="31"/>
  <c r="AT80" i="31"/>
  <c r="AU80" i="31"/>
  <c r="AK81" i="31"/>
  <c r="AL81" i="31"/>
  <c r="AM81" i="31"/>
  <c r="AN81" i="31"/>
  <c r="AO81" i="31"/>
  <c r="AP81" i="31"/>
  <c r="AQ81" i="31"/>
  <c r="AR81" i="31"/>
  <c r="AS81" i="31"/>
  <c r="AT81" i="31"/>
  <c r="AU81" i="31"/>
  <c r="AK82" i="31"/>
  <c r="AL82" i="31"/>
  <c r="AM82" i="31"/>
  <c r="AN82" i="31"/>
  <c r="AO82" i="31"/>
  <c r="AP82" i="31"/>
  <c r="AQ82" i="31"/>
  <c r="AR82" i="31"/>
  <c r="AS82" i="31"/>
  <c r="AT82" i="31"/>
  <c r="AU82" i="31"/>
  <c r="AK83" i="31"/>
  <c r="AL83" i="31"/>
  <c r="AM83" i="31"/>
  <c r="AN83" i="31"/>
  <c r="AO83" i="31"/>
  <c r="AP83" i="31"/>
  <c r="AQ83" i="31"/>
  <c r="AR83" i="31"/>
  <c r="AS83" i="31"/>
  <c r="AT83" i="31"/>
  <c r="AU83" i="31"/>
  <c r="AK84" i="31"/>
  <c r="AL84" i="31"/>
  <c r="AM84" i="31"/>
  <c r="AN84" i="31"/>
  <c r="AO84" i="31"/>
  <c r="AP84" i="31"/>
  <c r="AQ84" i="31"/>
  <c r="AR84" i="31"/>
  <c r="AS84" i="31"/>
  <c r="AT84" i="31"/>
  <c r="AU84" i="31"/>
  <c r="AK85" i="31"/>
  <c r="AL85" i="31"/>
  <c r="AM85" i="31"/>
  <c r="AN85" i="31"/>
  <c r="AO85" i="31"/>
  <c r="AP85" i="31"/>
  <c r="AQ85" i="31"/>
  <c r="AR85" i="31"/>
  <c r="AS85" i="31"/>
  <c r="AT85" i="31"/>
  <c r="AU85" i="31"/>
  <c r="AK86" i="31"/>
  <c r="AL86" i="31"/>
  <c r="AM86" i="31"/>
  <c r="AN86" i="31"/>
  <c r="AO86" i="31"/>
  <c r="AP86" i="31"/>
  <c r="AQ86" i="31"/>
  <c r="AR86" i="31"/>
  <c r="AS86" i="31"/>
  <c r="AT86" i="31"/>
  <c r="AU86" i="31"/>
  <c r="AK87" i="31"/>
  <c r="AL87" i="31"/>
  <c r="AM87" i="31"/>
  <c r="AN87" i="31"/>
  <c r="AO87" i="31"/>
  <c r="AP87" i="31"/>
  <c r="AQ87" i="31"/>
  <c r="AR87" i="31"/>
  <c r="AS87" i="31"/>
  <c r="AT87" i="31"/>
  <c r="AU87" i="31"/>
  <c r="AK88" i="31"/>
  <c r="AL88" i="31"/>
  <c r="AM88" i="31"/>
  <c r="AN88" i="31"/>
  <c r="AO88" i="31"/>
  <c r="AP88" i="31"/>
  <c r="AQ88" i="31"/>
  <c r="AR88" i="31"/>
  <c r="AS88" i="31"/>
  <c r="AT88" i="31"/>
  <c r="AU88" i="31"/>
  <c r="AK89" i="31"/>
  <c r="AL89" i="31"/>
  <c r="AM89" i="31"/>
  <c r="AN89" i="31"/>
  <c r="AO89" i="31"/>
  <c r="AP89" i="31"/>
  <c r="AQ89" i="31"/>
  <c r="AR89" i="31"/>
  <c r="AS89" i="31"/>
  <c r="AT89" i="31"/>
  <c r="AU89" i="31"/>
  <c r="AK90" i="31"/>
  <c r="AL90" i="31"/>
  <c r="AM90" i="31"/>
  <c r="AN90" i="31"/>
  <c r="AO90" i="31"/>
  <c r="AP90" i="31"/>
  <c r="AQ90" i="31"/>
  <c r="AR90" i="31"/>
  <c r="AS90" i="31"/>
  <c r="AT90" i="31"/>
  <c r="AU90" i="31"/>
  <c r="AK91" i="31"/>
  <c r="AL91" i="31"/>
  <c r="AM91" i="31"/>
  <c r="AN91" i="31"/>
  <c r="AO91" i="31"/>
  <c r="AP91" i="31"/>
  <c r="AQ91" i="31"/>
  <c r="AR91" i="31"/>
  <c r="AS91" i="31"/>
  <c r="AT91" i="31"/>
  <c r="AU91" i="31"/>
  <c r="AK92" i="31"/>
  <c r="AL92" i="31"/>
  <c r="AM92" i="31"/>
  <c r="AN92" i="31"/>
  <c r="AO92" i="31"/>
  <c r="AP92" i="31"/>
  <c r="AQ92" i="31"/>
  <c r="AR92" i="31"/>
  <c r="AS92" i="31"/>
  <c r="AT92" i="31"/>
  <c r="AU92" i="31"/>
  <c r="AK93" i="31"/>
  <c r="AL93" i="31"/>
  <c r="AM93" i="31"/>
  <c r="AN93" i="31"/>
  <c r="AO93" i="31"/>
  <c r="AP93" i="31"/>
  <c r="AQ93" i="31"/>
  <c r="AR93" i="31"/>
  <c r="AS93" i="31"/>
  <c r="AT93" i="31"/>
  <c r="AU93" i="31"/>
  <c r="AK94" i="31"/>
  <c r="AL94" i="31"/>
  <c r="AM94" i="31"/>
  <c r="AN94" i="31"/>
  <c r="AO94" i="31"/>
  <c r="AP94" i="31"/>
  <c r="AQ94" i="31"/>
  <c r="AR94" i="31"/>
  <c r="AS94" i="31"/>
  <c r="AT94" i="31"/>
  <c r="AU94" i="31"/>
  <c r="AK95" i="31"/>
  <c r="AL95" i="31"/>
  <c r="AM95" i="31"/>
  <c r="AN95" i="31"/>
  <c r="AO95" i="31"/>
  <c r="AP95" i="31"/>
  <c r="AQ95" i="31"/>
  <c r="AR95" i="31"/>
  <c r="AS95" i="31"/>
  <c r="AT95" i="31"/>
  <c r="AU95" i="31"/>
  <c r="AK96" i="31"/>
  <c r="AL96" i="31"/>
  <c r="AM96" i="31"/>
  <c r="AN96" i="31"/>
  <c r="AO96" i="31"/>
  <c r="AP96" i="31"/>
  <c r="AQ96" i="31"/>
  <c r="AR96" i="31"/>
  <c r="AS96" i="31"/>
  <c r="AT96" i="31"/>
  <c r="AU96" i="31"/>
  <c r="AK97" i="31"/>
  <c r="AL97" i="31"/>
  <c r="AM97" i="31"/>
  <c r="AN97" i="31"/>
  <c r="AO97" i="31"/>
  <c r="AP97" i="31"/>
  <c r="AQ97" i="31"/>
  <c r="AR97" i="31"/>
  <c r="AS97" i="31"/>
  <c r="AT97" i="31"/>
  <c r="AU97" i="31"/>
  <c r="AK98" i="31"/>
  <c r="AL98" i="31"/>
  <c r="AM98" i="31"/>
  <c r="AN98" i="31"/>
  <c r="AO98" i="31"/>
  <c r="AP98" i="31"/>
  <c r="AQ98" i="31"/>
  <c r="AR98" i="31"/>
  <c r="AS98" i="31"/>
  <c r="AT98" i="31"/>
  <c r="AU98" i="31"/>
  <c r="AK99" i="31"/>
  <c r="AL99" i="31"/>
  <c r="AM99" i="31"/>
  <c r="AN99" i="31"/>
  <c r="AO99" i="31"/>
  <c r="AP99" i="31"/>
  <c r="AQ99" i="31"/>
  <c r="AR99" i="31"/>
  <c r="AS99" i="31"/>
  <c r="AT99" i="31"/>
  <c r="AU99" i="31"/>
  <c r="AK100" i="31"/>
  <c r="AL100" i="31"/>
  <c r="AM100" i="31"/>
  <c r="AN100" i="31"/>
  <c r="AO100" i="31"/>
  <c r="AP100" i="31"/>
  <c r="AQ100" i="31"/>
  <c r="AR100" i="31"/>
  <c r="AS100" i="31"/>
  <c r="AT100" i="31"/>
  <c r="AU100" i="31"/>
  <c r="AK101" i="31"/>
  <c r="AL101" i="31"/>
  <c r="AM101" i="31"/>
  <c r="AN101" i="31"/>
  <c r="AO101" i="31"/>
  <c r="AP101" i="31"/>
  <c r="AQ101" i="31"/>
  <c r="AR101" i="31"/>
  <c r="AS101" i="31"/>
  <c r="AT101" i="31"/>
  <c r="AU101" i="31"/>
  <c r="AK102" i="31"/>
  <c r="AL102" i="31"/>
  <c r="AM102" i="31"/>
  <c r="AN102" i="31"/>
  <c r="AO102" i="31"/>
  <c r="AP102" i="31"/>
  <c r="AQ102" i="31"/>
  <c r="AR102" i="31"/>
  <c r="AS102" i="31"/>
  <c r="AT102" i="31"/>
  <c r="AU102" i="31"/>
  <c r="AK103" i="31"/>
  <c r="AL103" i="31"/>
  <c r="AM103" i="31"/>
  <c r="AN103" i="31"/>
  <c r="AO103" i="31"/>
  <c r="AP103" i="31"/>
  <c r="AQ103" i="31"/>
  <c r="AR103" i="31"/>
  <c r="AS103" i="31"/>
  <c r="AT103" i="31"/>
  <c r="AU103" i="31"/>
  <c r="AK104" i="31"/>
  <c r="AL104" i="31"/>
  <c r="AM104" i="31"/>
  <c r="AN104" i="31"/>
  <c r="AO104" i="31"/>
  <c r="AP104" i="31"/>
  <c r="AQ104" i="31"/>
  <c r="AR104" i="31"/>
  <c r="AS104" i="31"/>
  <c r="AT104" i="31"/>
  <c r="AU104" i="31"/>
  <c r="AK105" i="31"/>
  <c r="AL105" i="31"/>
  <c r="AM105" i="31"/>
  <c r="AN105" i="31"/>
  <c r="AO105" i="31"/>
  <c r="AP105" i="31"/>
  <c r="AQ105" i="31"/>
  <c r="AR105" i="31"/>
  <c r="AS105" i="31"/>
  <c r="AT105" i="31"/>
  <c r="AU105" i="31"/>
  <c r="AK106" i="31"/>
  <c r="AL106" i="31"/>
  <c r="AM106" i="31"/>
  <c r="AN106" i="31"/>
  <c r="AO106" i="31"/>
  <c r="AP106" i="31"/>
  <c r="AQ106" i="31"/>
  <c r="AR106" i="31"/>
  <c r="AS106" i="31"/>
  <c r="AT106" i="31"/>
  <c r="AU106" i="31"/>
  <c r="AK107" i="31"/>
  <c r="AL107" i="31"/>
  <c r="AM107" i="31"/>
  <c r="AN107" i="31"/>
  <c r="AO107" i="31"/>
  <c r="AP107" i="31"/>
  <c r="AQ107" i="31"/>
  <c r="AR107" i="31"/>
  <c r="AS107" i="31"/>
  <c r="AT107" i="31"/>
  <c r="AU107" i="31"/>
  <c r="AK108" i="31"/>
  <c r="AL108" i="31"/>
  <c r="AM108" i="31"/>
  <c r="AN108" i="31"/>
  <c r="AO108" i="31"/>
  <c r="AP108" i="31"/>
  <c r="AQ108" i="31"/>
  <c r="AR108" i="31"/>
  <c r="AS108" i="31"/>
  <c r="AT108" i="31"/>
  <c r="AU108" i="31"/>
  <c r="AK109" i="31"/>
  <c r="AL109" i="31"/>
  <c r="AM109" i="31"/>
  <c r="AN109" i="31"/>
  <c r="AO109" i="31"/>
  <c r="AP109" i="31"/>
  <c r="AQ109" i="31"/>
  <c r="AR109" i="31"/>
  <c r="AJ79" i="31"/>
  <c r="AJ80" i="31"/>
  <c r="AJ81" i="31"/>
  <c r="AJ82" i="31"/>
  <c r="AJ83" i="31"/>
  <c r="AJ84" i="31"/>
  <c r="AJ85" i="31"/>
  <c r="AJ86" i="31"/>
  <c r="AJ87" i="31"/>
  <c r="AJ88" i="31"/>
  <c r="AJ89" i="31"/>
  <c r="AJ90" i="31"/>
  <c r="AJ91" i="31"/>
  <c r="AJ92" i="31"/>
  <c r="AJ93" i="31"/>
  <c r="AJ94" i="31"/>
  <c r="AJ95" i="31"/>
  <c r="AJ96" i="31"/>
  <c r="AJ97" i="31"/>
  <c r="AJ98" i="31"/>
  <c r="AJ99" i="31"/>
  <c r="AJ100" i="31"/>
  <c r="AJ101" i="31"/>
  <c r="AJ102" i="31"/>
  <c r="AJ103" i="31"/>
  <c r="AJ104" i="31"/>
  <c r="AJ105" i="31"/>
  <c r="AJ106" i="31"/>
  <c r="AJ107" i="31"/>
  <c r="AJ108" i="31"/>
  <c r="AJ109" i="31"/>
  <c r="AJ78" i="31"/>
  <c r="AI105" i="31"/>
  <c r="AE79" i="31"/>
  <c r="AF79" i="31"/>
  <c r="AG79" i="31"/>
  <c r="AH79" i="31"/>
  <c r="AI79" i="31"/>
  <c r="AE80" i="31"/>
  <c r="AF80" i="31"/>
  <c r="AG80" i="31"/>
  <c r="AH80" i="31"/>
  <c r="AI80" i="31"/>
  <c r="AE81" i="31"/>
  <c r="AF81" i="31"/>
  <c r="AG81" i="31"/>
  <c r="AH81" i="31"/>
  <c r="AI81" i="31"/>
  <c r="AE82" i="31"/>
  <c r="AF82" i="31"/>
  <c r="AG82" i="31"/>
  <c r="AH82" i="31"/>
  <c r="AI82" i="31"/>
  <c r="AE83" i="31"/>
  <c r="AF83" i="31"/>
  <c r="AG83" i="31"/>
  <c r="AH83" i="31"/>
  <c r="AI83" i="31"/>
  <c r="AE84" i="31"/>
  <c r="AF84" i="31"/>
  <c r="AG84" i="31"/>
  <c r="AH84" i="31"/>
  <c r="AI84" i="31"/>
  <c r="AE85" i="31"/>
  <c r="AF85" i="31"/>
  <c r="AG85" i="31"/>
  <c r="AH85" i="31"/>
  <c r="AI85" i="31"/>
  <c r="AE86" i="31"/>
  <c r="AF86" i="31"/>
  <c r="AG86" i="31"/>
  <c r="AH86" i="31"/>
  <c r="AI86" i="31"/>
  <c r="AE87" i="31"/>
  <c r="AF87" i="31"/>
  <c r="AG87" i="31"/>
  <c r="AH87" i="31"/>
  <c r="AI87" i="31"/>
  <c r="AE88" i="31"/>
  <c r="AF88" i="31"/>
  <c r="AG88" i="31"/>
  <c r="AH88" i="31"/>
  <c r="AI88" i="31"/>
  <c r="AE89" i="31"/>
  <c r="AF89" i="31"/>
  <c r="AG89" i="31"/>
  <c r="AH89" i="31"/>
  <c r="AI89" i="31"/>
  <c r="AE90" i="31"/>
  <c r="AF90" i="31"/>
  <c r="AG90" i="31"/>
  <c r="AH90" i="31"/>
  <c r="AI90" i="31"/>
  <c r="AE91" i="31"/>
  <c r="AF91" i="31"/>
  <c r="AG91" i="31"/>
  <c r="AH91" i="31"/>
  <c r="AI91" i="31"/>
  <c r="AE92" i="31"/>
  <c r="AF92" i="31"/>
  <c r="AG92" i="31"/>
  <c r="AH92" i="31"/>
  <c r="AI92" i="31"/>
  <c r="AE93" i="31"/>
  <c r="AF93" i="31"/>
  <c r="AG93" i="31"/>
  <c r="AH93" i="31"/>
  <c r="AI93" i="31"/>
  <c r="AE94" i="31"/>
  <c r="AF94" i="31"/>
  <c r="AG94" i="31"/>
  <c r="AH94" i="31"/>
  <c r="AI94" i="31"/>
  <c r="AE95" i="31"/>
  <c r="AF95" i="31"/>
  <c r="AG95" i="31"/>
  <c r="AH95" i="31"/>
  <c r="AI95" i="31"/>
  <c r="AE96" i="31"/>
  <c r="AF96" i="31"/>
  <c r="AG96" i="31"/>
  <c r="AH96" i="31"/>
  <c r="AI96" i="31"/>
  <c r="AE97" i="31"/>
  <c r="AF97" i="31"/>
  <c r="AG97" i="31"/>
  <c r="AH97" i="31"/>
  <c r="AI97" i="31"/>
  <c r="AE98" i="31"/>
  <c r="AF98" i="31"/>
  <c r="AG98" i="31"/>
  <c r="AH98" i="31"/>
  <c r="AI98" i="31"/>
  <c r="AE99" i="31"/>
  <c r="AF99" i="31"/>
  <c r="AG99" i="31"/>
  <c r="AH99" i="31"/>
  <c r="AI99" i="31"/>
  <c r="AE100" i="31"/>
  <c r="AF100" i="31"/>
  <c r="AG100" i="31"/>
  <c r="AH100" i="31"/>
  <c r="AI100" i="31"/>
  <c r="AE101" i="31"/>
  <c r="AF101" i="31"/>
  <c r="AG101" i="31"/>
  <c r="AH101" i="31"/>
  <c r="AI101" i="31"/>
  <c r="AE102" i="31"/>
  <c r="AF102" i="31"/>
  <c r="AG102" i="31"/>
  <c r="AH102" i="31"/>
  <c r="AI102" i="31"/>
  <c r="AE103" i="31"/>
  <c r="AF103" i="31"/>
  <c r="AG103" i="31"/>
  <c r="AH103" i="31"/>
  <c r="AI103" i="31"/>
  <c r="AE104" i="31"/>
  <c r="AF104" i="31"/>
  <c r="AG104" i="31"/>
  <c r="AH104" i="31"/>
  <c r="AI104" i="31"/>
  <c r="AE105" i="31"/>
  <c r="AF105" i="31"/>
  <c r="AG105" i="31"/>
  <c r="AH105" i="31"/>
  <c r="AE106" i="31"/>
  <c r="AF106" i="31"/>
  <c r="AG106" i="31"/>
  <c r="AH106" i="31"/>
  <c r="AI106" i="31"/>
  <c r="AE107" i="31"/>
  <c r="AF107" i="31"/>
  <c r="AG107" i="31"/>
  <c r="AH107" i="31"/>
  <c r="AI107" i="31"/>
  <c r="AE108" i="31"/>
  <c r="AF108" i="31"/>
  <c r="AG108" i="31"/>
  <c r="AH108" i="31"/>
  <c r="AI108" i="31"/>
  <c r="AF78" i="31"/>
  <c r="AG78" i="31"/>
  <c r="AH78" i="31"/>
  <c r="AI78" i="31"/>
  <c r="Y79" i="31"/>
  <c r="Z79" i="31"/>
  <c r="AA79" i="31"/>
  <c r="AB79" i="31"/>
  <c r="AC79" i="31"/>
  <c r="AD79" i="31"/>
  <c r="Y80" i="31"/>
  <c r="Z80" i="31"/>
  <c r="AA80" i="31"/>
  <c r="AB80" i="31"/>
  <c r="AC80" i="31"/>
  <c r="AD80" i="31"/>
  <c r="Y81" i="31"/>
  <c r="Z81" i="31"/>
  <c r="AA81" i="31"/>
  <c r="AB81" i="31"/>
  <c r="AC81" i="31"/>
  <c r="AD81" i="31"/>
  <c r="Y82" i="31"/>
  <c r="Z82" i="31"/>
  <c r="AA82" i="31"/>
  <c r="AB82" i="31"/>
  <c r="AC82" i="31"/>
  <c r="AD82" i="31"/>
  <c r="Y83" i="31"/>
  <c r="Z83" i="31"/>
  <c r="AA83" i="31"/>
  <c r="AB83" i="31"/>
  <c r="AC83" i="31"/>
  <c r="AD83" i="31"/>
  <c r="Y84" i="31"/>
  <c r="Z84" i="31"/>
  <c r="AA84" i="31"/>
  <c r="AB84" i="31"/>
  <c r="AC84" i="31"/>
  <c r="AD84" i="31"/>
  <c r="Y85" i="31"/>
  <c r="Z85" i="31"/>
  <c r="AA85" i="31"/>
  <c r="AB85" i="31"/>
  <c r="AC85" i="31"/>
  <c r="AD85" i="31"/>
  <c r="Y86" i="31"/>
  <c r="Z86" i="31"/>
  <c r="AA86" i="31"/>
  <c r="AB86" i="31"/>
  <c r="AC86" i="31"/>
  <c r="AD86" i="31"/>
  <c r="Y87" i="31"/>
  <c r="Z87" i="31"/>
  <c r="AA87" i="31"/>
  <c r="AB87" i="31"/>
  <c r="AC87" i="31"/>
  <c r="AD87" i="31"/>
  <c r="Y88" i="31"/>
  <c r="Z88" i="31"/>
  <c r="AA88" i="31"/>
  <c r="AB88" i="31"/>
  <c r="AC88" i="31"/>
  <c r="AD88" i="31"/>
  <c r="Y89" i="31"/>
  <c r="Z89" i="31"/>
  <c r="AA89" i="31"/>
  <c r="AB89" i="31"/>
  <c r="AC89" i="31"/>
  <c r="AD89" i="31"/>
  <c r="Y90" i="31"/>
  <c r="Z90" i="31"/>
  <c r="AA90" i="31"/>
  <c r="AB90" i="31"/>
  <c r="AC90" i="31"/>
  <c r="AD90" i="31"/>
  <c r="Y91" i="31"/>
  <c r="Z91" i="31"/>
  <c r="AA91" i="31"/>
  <c r="AB91" i="31"/>
  <c r="AC91" i="31"/>
  <c r="AD91" i="31"/>
  <c r="Y92" i="31"/>
  <c r="Z92" i="31"/>
  <c r="AA92" i="31"/>
  <c r="AB92" i="31"/>
  <c r="AC92" i="31"/>
  <c r="AD92" i="31"/>
  <c r="Y93" i="31"/>
  <c r="Z93" i="31"/>
  <c r="AA93" i="31"/>
  <c r="AB93" i="31"/>
  <c r="AC93" i="31"/>
  <c r="AD93" i="31"/>
  <c r="Y94" i="31"/>
  <c r="Z94" i="31"/>
  <c r="AA94" i="31"/>
  <c r="AB94" i="31"/>
  <c r="AC94" i="31"/>
  <c r="AD94" i="31"/>
  <c r="Y95" i="31"/>
  <c r="Z95" i="31"/>
  <c r="AA95" i="31"/>
  <c r="AB95" i="31"/>
  <c r="AC95" i="31"/>
  <c r="AD95" i="31"/>
  <c r="Y96" i="31"/>
  <c r="Z96" i="31"/>
  <c r="AA96" i="31"/>
  <c r="AB96" i="31"/>
  <c r="AC96" i="31"/>
  <c r="AD96" i="31"/>
  <c r="Y97" i="31"/>
  <c r="Z97" i="31"/>
  <c r="AA97" i="31"/>
  <c r="AB97" i="31"/>
  <c r="AC97" i="31"/>
  <c r="AD97" i="31"/>
  <c r="Y98" i="31"/>
  <c r="Z98" i="31"/>
  <c r="AA98" i="31"/>
  <c r="AB98" i="31"/>
  <c r="AC98" i="31"/>
  <c r="AD98" i="31"/>
  <c r="Y99" i="31"/>
  <c r="Z99" i="31"/>
  <c r="AA99" i="31"/>
  <c r="AB99" i="31"/>
  <c r="AC99" i="31"/>
  <c r="AD99" i="31"/>
  <c r="Y100" i="31"/>
  <c r="Z100" i="31"/>
  <c r="AA100" i="31"/>
  <c r="AB100" i="31"/>
  <c r="AC100" i="31"/>
  <c r="AD100" i="31"/>
  <c r="Y101" i="31"/>
  <c r="Z101" i="31"/>
  <c r="AA101" i="31"/>
  <c r="AB101" i="31"/>
  <c r="AC101" i="31"/>
  <c r="AD101" i="31"/>
  <c r="Y102" i="31"/>
  <c r="Z102" i="31"/>
  <c r="AA102" i="31"/>
  <c r="AB102" i="31"/>
  <c r="AC102" i="31"/>
  <c r="AD102" i="31"/>
  <c r="Y103" i="31"/>
  <c r="Z103" i="31"/>
  <c r="AA103" i="31"/>
  <c r="AB103" i="31"/>
  <c r="AC103" i="31"/>
  <c r="AD103" i="31"/>
  <c r="Y104" i="31"/>
  <c r="Z104" i="31"/>
  <c r="AA104" i="31"/>
  <c r="AB104" i="31"/>
  <c r="AC104" i="31"/>
  <c r="AD104" i="31"/>
  <c r="Y105" i="31"/>
  <c r="Z105" i="31"/>
  <c r="AA105" i="31"/>
  <c r="AB105" i="31"/>
  <c r="AC105" i="31"/>
  <c r="AD105" i="31"/>
  <c r="Y106" i="31"/>
  <c r="Z106" i="31"/>
  <c r="AA106" i="31"/>
  <c r="AB106" i="31"/>
  <c r="AC106" i="31"/>
  <c r="AD106" i="31"/>
  <c r="Y107" i="31"/>
  <c r="Z107" i="31"/>
  <c r="AA107" i="31"/>
  <c r="AB107" i="31"/>
  <c r="AC107" i="31"/>
  <c r="AD107" i="31"/>
  <c r="Y108" i="31"/>
  <c r="Z108" i="31"/>
  <c r="AA108" i="31"/>
  <c r="AB108" i="31"/>
  <c r="AC108" i="31"/>
  <c r="AD108" i="31"/>
  <c r="Z78" i="31"/>
  <c r="AA78" i="31"/>
  <c r="AB78" i="31"/>
  <c r="AC78" i="31"/>
  <c r="AD78" i="31"/>
  <c r="AE78" i="31"/>
  <c r="Y78" i="31"/>
  <c r="X79" i="31"/>
  <c r="X80" i="31"/>
  <c r="X81" i="31"/>
  <c r="X82" i="31"/>
  <c r="X83" i="31"/>
  <c r="X84" i="31"/>
  <c r="X85" i="31"/>
  <c r="X86" i="31"/>
  <c r="X87" i="31"/>
  <c r="X88" i="31"/>
  <c r="X89" i="31"/>
  <c r="X90" i="31"/>
  <c r="X91" i="31"/>
  <c r="X92" i="31"/>
  <c r="X93" i="31"/>
  <c r="X94" i="31"/>
  <c r="X95" i="31"/>
  <c r="X96" i="31"/>
  <c r="X97" i="31"/>
  <c r="X98" i="31"/>
  <c r="X99" i="31"/>
  <c r="X100" i="31"/>
  <c r="X101" i="31"/>
  <c r="X102" i="31"/>
  <c r="X103" i="31"/>
  <c r="X104" i="31"/>
  <c r="X105" i="31"/>
  <c r="X106" i="31"/>
  <c r="X107" i="31"/>
  <c r="X108" i="31"/>
  <c r="X109" i="31"/>
  <c r="X78" i="31"/>
  <c r="Y43" i="31"/>
  <c r="Y44" i="31"/>
  <c r="Y45" i="31"/>
  <c r="Y46" i="31"/>
  <c r="Y47" i="31"/>
  <c r="Y48" i="31"/>
  <c r="Y49" i="31"/>
  <c r="Y50" i="31"/>
  <c r="Y51" i="31"/>
  <c r="Y52" i="31"/>
  <c r="Y53" i="31"/>
  <c r="Y54" i="31"/>
  <c r="Y55" i="31"/>
  <c r="Y56" i="31"/>
  <c r="Y57" i="31"/>
  <c r="Y58" i="31"/>
  <c r="Y59" i="31"/>
  <c r="Y60" i="31"/>
  <c r="Y61" i="31"/>
  <c r="Y62" i="31"/>
  <c r="Y63" i="31"/>
  <c r="Y64" i="31"/>
  <c r="Y65" i="31"/>
  <c r="Y66" i="31"/>
  <c r="Y67" i="31"/>
  <c r="Y68" i="31"/>
  <c r="Y69" i="31"/>
  <c r="Y70" i="31"/>
  <c r="Y71" i="31"/>
  <c r="Y72" i="31"/>
  <c r="Y73" i="31"/>
  <c r="Y42" i="31"/>
  <c r="Z45" i="31"/>
  <c r="Z52" i="31"/>
  <c r="Z53" i="31"/>
  <c r="Z54" i="31"/>
  <c r="Z57" i="31"/>
  <c r="Z63" i="31"/>
  <c r="Z64" i="31"/>
  <c r="Z65" i="31"/>
  <c r="Z66" i="31"/>
  <c r="Z69" i="31"/>
  <c r="Z42" i="31"/>
  <c r="Z73" i="31"/>
  <c r="Z72" i="31"/>
  <c r="Z71" i="31"/>
  <c r="Z70" i="31"/>
  <c r="Z68" i="31"/>
  <c r="Z67" i="31"/>
  <c r="Z62" i="31"/>
  <c r="Z61" i="31"/>
  <c r="Z60" i="31"/>
  <c r="Z59" i="31"/>
  <c r="Z58" i="31"/>
  <c r="Z56" i="31"/>
  <c r="Z55" i="31"/>
  <c r="Z51" i="31"/>
  <c r="Z50" i="31"/>
  <c r="Z49" i="31"/>
  <c r="Z48" i="31"/>
  <c r="Z47" i="31"/>
  <c r="Z46" i="31"/>
  <c r="Z44" i="31"/>
  <c r="Z43" i="31"/>
  <c r="X43" i="31"/>
  <c r="X44" i="31"/>
  <c r="X45" i="31"/>
  <c r="X46" i="31"/>
  <c r="X47" i="31"/>
  <c r="X48" i="31"/>
  <c r="X49" i="31"/>
  <c r="X50" i="31"/>
  <c r="X51" i="31"/>
  <c r="X52" i="31"/>
  <c r="X53" i="31"/>
  <c r="X54" i="31"/>
  <c r="X55" i="31"/>
  <c r="X56" i="31"/>
  <c r="X57" i="31"/>
  <c r="X58" i="31"/>
  <c r="X59" i="31"/>
  <c r="X60" i="31"/>
  <c r="X61" i="31"/>
  <c r="X62" i="31"/>
  <c r="X63" i="31"/>
  <c r="X64" i="31"/>
  <c r="X65" i="31"/>
  <c r="X66" i="31"/>
  <c r="X67" i="31"/>
  <c r="X68" i="31"/>
  <c r="X69" i="31"/>
  <c r="X70" i="31"/>
  <c r="X71" i="31"/>
  <c r="X72" i="31"/>
  <c r="X73" i="31"/>
  <c r="X42" i="31"/>
  <c r="F77" i="30" l="1"/>
  <c r="G77" i="30" s="1"/>
  <c r="F27" i="30"/>
  <c r="F28" i="30"/>
  <c r="F29" i="30"/>
  <c r="F30" i="30"/>
  <c r="F31" i="30"/>
  <c r="F32" i="30"/>
  <c r="F33" i="30"/>
  <c r="F34" i="30"/>
  <c r="F35" i="30"/>
  <c r="F36" i="30"/>
  <c r="G36" i="30" s="1"/>
  <c r="F37" i="30"/>
  <c r="G37" i="30" s="1"/>
  <c r="F38" i="30"/>
  <c r="G38" i="30" s="1"/>
  <c r="F39" i="30"/>
  <c r="F40" i="30"/>
  <c r="F41" i="30"/>
  <c r="F42" i="30"/>
  <c r="F43" i="30"/>
  <c r="F44" i="30"/>
  <c r="F45" i="30"/>
  <c r="F46" i="30"/>
  <c r="F47" i="30"/>
  <c r="G47" i="30" s="1"/>
  <c r="F48" i="30"/>
  <c r="F49" i="30"/>
  <c r="F50" i="30"/>
  <c r="G50" i="30" s="1"/>
  <c r="F51" i="30"/>
  <c r="F52" i="30"/>
  <c r="F53" i="30"/>
  <c r="F54" i="30"/>
  <c r="F55" i="30"/>
  <c r="F56" i="30"/>
  <c r="F57" i="30"/>
  <c r="F58" i="30"/>
  <c r="F59" i="30"/>
  <c r="F60" i="30"/>
  <c r="G60" i="30" s="1"/>
  <c r="F61" i="30"/>
  <c r="G61" i="30" s="1"/>
  <c r="F62" i="30"/>
  <c r="G62" i="30" s="1"/>
  <c r="F63" i="30"/>
  <c r="F64" i="30"/>
  <c r="F65" i="30"/>
  <c r="F66" i="30"/>
  <c r="F67" i="30"/>
  <c r="F68" i="30"/>
  <c r="F69" i="30"/>
  <c r="F70" i="30"/>
  <c r="F71" i="30"/>
  <c r="F72" i="30"/>
  <c r="F73" i="30"/>
  <c r="F74" i="30"/>
  <c r="G74" i="30" s="1"/>
  <c r="F75" i="30"/>
  <c r="F76" i="30"/>
  <c r="F78" i="30"/>
  <c r="F79" i="30"/>
  <c r="F80" i="30"/>
  <c r="F81" i="30"/>
  <c r="F82" i="30"/>
  <c r="F83" i="30"/>
  <c r="G83" i="30" s="1"/>
  <c r="F84" i="30"/>
  <c r="G84" i="30" s="1"/>
  <c r="F85" i="30"/>
  <c r="G85" i="30" s="1"/>
  <c r="F86" i="30"/>
  <c r="G86" i="30" s="1"/>
  <c r="F87" i="30"/>
  <c r="F88" i="30"/>
  <c r="F89" i="30"/>
  <c r="F90" i="30"/>
  <c r="F91" i="30"/>
  <c r="F92" i="30"/>
  <c r="F93" i="30"/>
  <c r="F94" i="30"/>
  <c r="G94" i="30" s="1"/>
  <c r="F95" i="30"/>
  <c r="G95" i="30" s="1"/>
  <c r="F96" i="30"/>
  <c r="G96" i="30" s="1"/>
  <c r="F97" i="30"/>
  <c r="G97" i="30" s="1"/>
  <c r="F98" i="30"/>
  <c r="G98" i="30" s="1"/>
  <c r="G34" i="30"/>
  <c r="G58" i="30"/>
  <c r="G71" i="30"/>
  <c r="G72" i="30"/>
  <c r="G73" i="30"/>
  <c r="G33" i="30"/>
  <c r="G35" i="30"/>
  <c r="G48" i="30"/>
  <c r="G49" i="30"/>
  <c r="G59"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E58" i="30"/>
  <c r="E59" i="30"/>
  <c r="E60" i="30"/>
  <c r="E61" i="30"/>
  <c r="E62" i="30"/>
  <c r="E63" i="30"/>
  <c r="E64" i="30"/>
  <c r="E65" i="30"/>
  <c r="E66" i="30"/>
  <c r="E67" i="30"/>
  <c r="E68" i="30"/>
  <c r="E69" i="30"/>
  <c r="E70" i="30"/>
  <c r="E71" i="30"/>
  <c r="E72" i="30"/>
  <c r="E73" i="30"/>
  <c r="E74" i="30"/>
  <c r="E75" i="30"/>
  <c r="E76" i="30"/>
  <c r="E77" i="30"/>
  <c r="E78" i="30"/>
  <c r="E79" i="30"/>
  <c r="E80" i="30"/>
  <c r="E81" i="30"/>
  <c r="E82" i="30"/>
  <c r="E83" i="30"/>
  <c r="E84" i="30"/>
  <c r="E85" i="30"/>
  <c r="E86" i="30"/>
  <c r="E87" i="30"/>
  <c r="E88" i="30"/>
  <c r="E89" i="30"/>
  <c r="E90" i="30"/>
  <c r="E91" i="30"/>
  <c r="E92" i="30"/>
  <c r="E93" i="30"/>
  <c r="E94" i="30"/>
  <c r="E95" i="30"/>
  <c r="E96" i="30"/>
  <c r="E97" i="30"/>
  <c r="E98" i="30"/>
  <c r="G27" i="30"/>
  <c r="G28" i="30"/>
  <c r="G29" i="30"/>
  <c r="G30" i="30"/>
  <c r="G31" i="30"/>
  <c r="G32" i="30"/>
  <c r="G39" i="30"/>
  <c r="G40" i="30"/>
  <c r="G41" i="30"/>
  <c r="G42" i="30"/>
  <c r="G43" i="30"/>
  <c r="G44" i="30"/>
  <c r="G45" i="30"/>
  <c r="G46" i="30"/>
  <c r="G51" i="30"/>
  <c r="G52" i="30"/>
  <c r="G53" i="30"/>
  <c r="G54" i="30"/>
  <c r="G55" i="30"/>
  <c r="G56" i="30"/>
  <c r="G57" i="30"/>
  <c r="G63" i="30"/>
  <c r="G64" i="30"/>
  <c r="G65" i="30"/>
  <c r="G66" i="30"/>
  <c r="G67" i="30"/>
  <c r="G68" i="30"/>
  <c r="G69" i="30"/>
  <c r="G70" i="30"/>
  <c r="G75" i="30"/>
  <c r="G76" i="30"/>
  <c r="G78" i="30"/>
  <c r="G79" i="30"/>
  <c r="G80" i="30"/>
  <c r="G81" i="30"/>
  <c r="G82" i="30"/>
  <c r="G87" i="30"/>
  <c r="G88" i="30"/>
  <c r="G89" i="30"/>
  <c r="G90" i="30"/>
  <c r="G91" i="30"/>
  <c r="G92" i="30"/>
  <c r="G93" i="30"/>
  <c r="I4" i="29" l="1"/>
  <c r="I5" i="29"/>
  <c r="I6" i="29"/>
  <c r="I7" i="29"/>
  <c r="I8" i="29"/>
  <c r="I9" i="29"/>
  <c r="I10" i="29"/>
  <c r="I11" i="29"/>
  <c r="I12" i="29"/>
  <c r="I13" i="29"/>
  <c r="I14" i="29"/>
  <c r="I15" i="29"/>
  <c r="I16" i="29"/>
  <c r="I17" i="29"/>
  <c r="I18" i="29"/>
  <c r="I19" i="29"/>
  <c r="I20"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J4" i="29"/>
  <c r="J5" i="29"/>
  <c r="J6" i="29"/>
  <c r="J7" i="29"/>
  <c r="J8" i="29"/>
  <c r="J9" i="29"/>
  <c r="J10" i="29"/>
  <c r="K10" i="29" s="1"/>
  <c r="J11" i="29"/>
  <c r="J12" i="29"/>
  <c r="J13" i="29"/>
  <c r="J14" i="29"/>
  <c r="J15" i="29"/>
  <c r="J16" i="29"/>
  <c r="J17" i="29"/>
  <c r="J18" i="29"/>
  <c r="J19" i="29"/>
  <c r="J20" i="29"/>
  <c r="J21" i="29"/>
  <c r="J22" i="29"/>
  <c r="J23" i="29"/>
  <c r="J24" i="29"/>
  <c r="J25" i="29"/>
  <c r="J26" i="29"/>
  <c r="K26" i="29" s="1"/>
  <c r="J27" i="29"/>
  <c r="J28" i="29"/>
  <c r="J29" i="29"/>
  <c r="J30" i="29"/>
  <c r="J31" i="29"/>
  <c r="J32" i="29"/>
  <c r="J33" i="29"/>
  <c r="K33" i="29" s="1"/>
  <c r="J34" i="29"/>
  <c r="J35" i="29"/>
  <c r="K35" i="29" s="1"/>
  <c r="J36" i="29"/>
  <c r="J37" i="29"/>
  <c r="K37" i="29" s="1"/>
  <c r="J38" i="29"/>
  <c r="K38" i="29" s="1"/>
  <c r="J39" i="29"/>
  <c r="K39" i="29" s="1"/>
  <c r="J40" i="29"/>
  <c r="J41" i="29"/>
  <c r="J42" i="29"/>
  <c r="K42" i="29" s="1"/>
  <c r="J43" i="29"/>
  <c r="J44" i="29"/>
  <c r="J45" i="29"/>
  <c r="K45" i="29" s="1"/>
  <c r="J46" i="29"/>
  <c r="K46" i="29" s="1"/>
  <c r="J47" i="29"/>
  <c r="J48" i="29"/>
  <c r="J49" i="29"/>
  <c r="K49" i="29" s="1"/>
  <c r="J50" i="29"/>
  <c r="K50" i="29" s="1"/>
  <c r="J51" i="29"/>
  <c r="K51" i="29" s="1"/>
  <c r="J52" i="29"/>
  <c r="J53" i="29"/>
  <c r="J54" i="29"/>
  <c r="J55" i="29"/>
  <c r="J56" i="29"/>
  <c r="J57" i="29"/>
  <c r="K57" i="29" s="1"/>
  <c r="J58" i="29"/>
  <c r="K58" i="29" s="1"/>
  <c r="J59" i="29"/>
  <c r="J60" i="29"/>
  <c r="J61" i="29"/>
  <c r="K61" i="29" s="1"/>
  <c r="J62" i="29"/>
  <c r="K62" i="29" s="1"/>
  <c r="J63" i="29"/>
  <c r="K63" i="29" s="1"/>
  <c r="J64" i="29"/>
  <c r="J65" i="29"/>
  <c r="J66" i="29"/>
  <c r="J67" i="29"/>
  <c r="J68" i="29"/>
  <c r="J69" i="29"/>
  <c r="K69" i="29" s="1"/>
  <c r="J70" i="29"/>
  <c r="K70" i="29" s="1"/>
  <c r="J71" i="29"/>
  <c r="J72" i="29"/>
  <c r="J73" i="29"/>
  <c r="K73" i="29" s="1"/>
  <c r="J74" i="29"/>
  <c r="K74" i="29" s="1"/>
  <c r="J75" i="29"/>
  <c r="K75" i="29" s="1"/>
  <c r="K4" i="29"/>
  <c r="K5" i="29"/>
  <c r="K6" i="29"/>
  <c r="K7" i="29"/>
  <c r="K8" i="29"/>
  <c r="K9" i="29"/>
  <c r="K11" i="29"/>
  <c r="K12" i="29"/>
  <c r="K13" i="29"/>
  <c r="K14" i="29"/>
  <c r="K15" i="29"/>
  <c r="K16" i="29"/>
  <c r="K17" i="29"/>
  <c r="K18" i="29"/>
  <c r="K19" i="29"/>
  <c r="K20" i="29"/>
  <c r="K21" i="29"/>
  <c r="K22" i="29"/>
  <c r="K23" i="29"/>
  <c r="K24" i="29"/>
  <c r="K25" i="29"/>
  <c r="K27" i="29"/>
  <c r="K28" i="29"/>
  <c r="K29" i="29"/>
  <c r="K30" i="29"/>
  <c r="K31" i="29"/>
  <c r="K32" i="29"/>
  <c r="K34" i="29"/>
  <c r="K36" i="29"/>
  <c r="K40" i="29"/>
  <c r="K41" i="29"/>
  <c r="K43" i="29"/>
  <c r="K44" i="29"/>
  <c r="K47" i="29"/>
  <c r="K48" i="29"/>
  <c r="K52" i="29"/>
  <c r="K53" i="29"/>
  <c r="K54" i="29"/>
  <c r="K55" i="29"/>
  <c r="K56" i="29"/>
  <c r="K59" i="29"/>
  <c r="K60" i="29"/>
  <c r="K64" i="29"/>
  <c r="K65" i="29"/>
  <c r="K66" i="29"/>
  <c r="K67" i="29"/>
  <c r="K68" i="29"/>
  <c r="K71" i="29"/>
  <c r="K72" i="29"/>
  <c r="E11" i="28" l="1"/>
  <c r="F11" i="28"/>
  <c r="F13" i="28" s="1"/>
  <c r="F15" i="28" s="1"/>
  <c r="F16" i="28" s="1"/>
  <c r="E6" i="28"/>
  <c r="E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4" i="28"/>
  <c r="K16" i="27"/>
  <c r="J16" i="27"/>
  <c r="K15" i="27"/>
  <c r="J15" i="27"/>
  <c r="K14" i="27"/>
  <c r="J14" i="27"/>
  <c r="K13" i="27"/>
  <c r="J13" i="27"/>
  <c r="K12" i="27"/>
  <c r="J12" i="27"/>
  <c r="K11" i="27"/>
  <c r="J11" i="27"/>
  <c r="K10" i="27"/>
  <c r="J10" i="27"/>
  <c r="K9" i="27"/>
  <c r="J9" i="27"/>
  <c r="K8" i="27"/>
  <c r="J8" i="27"/>
  <c r="K7" i="27"/>
  <c r="J7" i="27"/>
  <c r="K6" i="27"/>
  <c r="J6" i="27"/>
  <c r="J5" i="27"/>
  <c r="K5" i="27" s="1"/>
  <c r="K17" i="27" s="1"/>
  <c r="J17" i="26"/>
  <c r="I17" i="26"/>
  <c r="J16" i="26"/>
  <c r="I16" i="26"/>
  <c r="J15" i="26"/>
  <c r="I15" i="26"/>
  <c r="J14" i="26"/>
  <c r="I14" i="26"/>
  <c r="J13" i="26"/>
  <c r="I13" i="26"/>
  <c r="J12" i="26"/>
  <c r="I12" i="26"/>
  <c r="J11" i="26"/>
  <c r="I11" i="26"/>
  <c r="J10" i="26"/>
  <c r="I10" i="26"/>
  <c r="J9" i="26"/>
  <c r="I9" i="26"/>
  <c r="J8" i="26"/>
  <c r="I8" i="26"/>
  <c r="J7" i="26"/>
  <c r="I7" i="26"/>
  <c r="I6" i="26"/>
  <c r="J6" i="26" s="1"/>
  <c r="J18" i="26" s="1"/>
  <c r="J17" i="27" l="1"/>
  <c r="I18" i="26"/>
  <c r="N6" i="24"/>
  <c r="N9" i="24"/>
  <c r="N8" i="24"/>
  <c r="N7" i="24"/>
  <c r="N5" i="24"/>
  <c r="N4" i="24"/>
  <c r="I4" i="24" l="1"/>
  <c r="I5" i="24"/>
  <c r="I6" i="24"/>
  <c r="I7" i="24"/>
  <c r="I8" i="24"/>
  <c r="I9" i="24"/>
  <c r="I10" i="24"/>
  <c r="I11" i="24"/>
  <c r="I12" i="24"/>
  <c r="I13" i="24"/>
  <c r="I14" i="24"/>
  <c r="I15" i="24"/>
  <c r="I16" i="24"/>
  <c r="I17" i="24"/>
  <c r="I18" i="24"/>
  <c r="I19" i="24"/>
  <c r="I20" i="24"/>
  <c r="I21" i="24"/>
  <c r="I22" i="24"/>
  <c r="I23" i="24"/>
  <c r="I24" i="24"/>
  <c r="I25" i="24"/>
  <c r="I26" i="24"/>
  <c r="I27" i="24"/>
  <c r="I28" i="24"/>
  <c r="I29" i="24"/>
  <c r="I30" i="24"/>
  <c r="I31" i="24"/>
  <c r="I32" i="24"/>
  <c r="I33" i="24"/>
  <c r="I34" i="24"/>
  <c r="I35" i="24"/>
  <c r="I36" i="24"/>
  <c r="I37" i="24"/>
  <c r="I38" i="24"/>
  <c r="I39" i="24"/>
  <c r="I40" i="24"/>
  <c r="I41" i="24"/>
  <c r="I42" i="24"/>
  <c r="I43" i="24"/>
  <c r="I44" i="24"/>
  <c r="I45" i="24"/>
  <c r="I46" i="24"/>
  <c r="I47" i="24"/>
  <c r="I48" i="24"/>
  <c r="I49" i="24"/>
  <c r="I50" i="24"/>
  <c r="I51" i="24"/>
  <c r="I52" i="24"/>
  <c r="I53" i="24"/>
  <c r="I54" i="24"/>
  <c r="I55" i="24"/>
  <c r="I56" i="24"/>
  <c r="I57" i="24"/>
  <c r="I58" i="24"/>
  <c r="I59" i="24"/>
  <c r="I60" i="24"/>
  <c r="I61" i="24"/>
  <c r="I62" i="24"/>
  <c r="I6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G5" i="24" l="1"/>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50" i="24"/>
  <c r="G51" i="24"/>
  <c r="G52" i="24"/>
  <c r="G53" i="24"/>
  <c r="G54" i="24"/>
  <c r="G55" i="24"/>
  <c r="G56" i="24"/>
  <c r="G57" i="24"/>
  <c r="G58" i="24"/>
  <c r="G59" i="24"/>
  <c r="G60" i="24"/>
  <c r="G61" i="24"/>
  <c r="G62" i="24"/>
  <c r="G63" i="24"/>
  <c r="G4"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AA66D-9EF0-42E7-8DF8-D87C63DE79B0}" keepAlive="1" name="ModelConnection_text10" description="Модель данных" type="5" refreshedVersion="6" minRefreshableVersion="5" saveData="1">
    <dbPr connection="Data Model Connection" command="text10" commandType="3"/>
    <extLst>
      <ext xmlns:x15="http://schemas.microsoft.com/office/spreadsheetml/2010/11/main" uri="{DE250136-89BD-433C-8126-D09CA5730AF9}">
        <x15:connection id="" model="1"/>
      </ext>
    </extLst>
  </connection>
  <connection id="2" xr16:uid="{CA4DB003-97D7-49F5-8E57-6063657FB84B}" keepAlive="1" name="ModelConnection_text2_1" description="Модель данных" type="5" refreshedVersion="6" minRefreshableVersion="5" saveData="1">
    <dbPr connection="Data Model Connection" command="text2" commandType="3"/>
    <extLst>
      <ext xmlns:x15="http://schemas.microsoft.com/office/spreadsheetml/2010/11/main" uri="{DE250136-89BD-433C-8126-D09CA5730AF9}">
        <x15:connection id="" model="1"/>
      </ext>
    </extLst>
  </connection>
  <connection id="3" xr16:uid="{6090A4E7-1860-4310-8D52-AFF7F9D786F1}" keepAlive="1" name="ModelConnection_text3" description="Модель данных" type="5" refreshedVersion="6" minRefreshableVersion="5" saveData="1">
    <dbPr connection="Data Model Connection" command="text3" commandType="3"/>
    <extLst>
      <ext xmlns:x15="http://schemas.microsoft.com/office/spreadsheetml/2010/11/main" uri="{DE250136-89BD-433C-8126-D09CA5730AF9}">
        <x15:connection id="" model="1"/>
      </ext>
    </extLst>
  </connection>
  <connection id="4" xr16:uid="{6AB0E856-42F3-4748-9B78-5F2C177B508D}" keepAlive="1" name="ModelConnection_text4" description="Модель данных" type="5" refreshedVersion="6" minRefreshableVersion="5" saveData="1">
    <dbPr connection="Data Model Connection" command="text4" commandType="3"/>
    <extLst>
      <ext xmlns:x15="http://schemas.microsoft.com/office/spreadsheetml/2010/11/main" uri="{DE250136-89BD-433C-8126-D09CA5730AF9}">
        <x15:connection id="" model="1"/>
      </ext>
    </extLst>
  </connection>
  <connection id="5" xr16:uid="{6A0E89CE-996F-414B-A8DB-8203294E2341}" keepAlive="1" name="ModelConnection_text5" description="Модель данных" type="5" refreshedVersion="6" minRefreshableVersion="5" saveData="1">
    <dbPr connection="Data Model Connection" command="text5" commandType="3"/>
    <extLst>
      <ext xmlns:x15="http://schemas.microsoft.com/office/spreadsheetml/2010/11/main" uri="{DE250136-89BD-433C-8126-D09CA5730AF9}">
        <x15:connection id="" model="1"/>
      </ext>
    </extLst>
  </connection>
  <connection id="6" xr16:uid="{4C885441-5BA8-4E43-8437-FD6C68B8E10D}" keepAlive="1" name="ModelConnection_text6" description="Модель данных" type="5" refreshedVersion="6" minRefreshableVersion="5" saveData="1">
    <dbPr connection="Data Model Connection" command="text6" commandType="3"/>
    <extLst>
      <ext xmlns:x15="http://schemas.microsoft.com/office/spreadsheetml/2010/11/main" uri="{DE250136-89BD-433C-8126-D09CA5730AF9}">
        <x15:connection id="" model="1"/>
      </ext>
    </extLst>
  </connection>
  <connection id="7" xr16:uid="{5BC2D3BD-BCDE-4812-9DD8-C49EFA4DB07F}" keepAlive="1" name="ModelConnection_text8" description="Модель данных" type="5" refreshedVersion="6" minRefreshableVersion="5" saveData="1">
    <dbPr connection="Data Model Connection" command="text8" commandType="3"/>
    <extLst>
      <ext xmlns:x15="http://schemas.microsoft.com/office/spreadsheetml/2010/11/main" uri="{DE250136-89BD-433C-8126-D09CA5730AF9}">
        <x15:connection id="" model="1"/>
      </ext>
    </extLst>
  </connection>
  <connection id="8" xr16:uid="{ED27F9C4-DC42-4BC4-9023-54DC9EC692FA}" keepAlive="1" name="ModelConnection_text9" description="Модель данных" type="5" refreshedVersion="6" minRefreshableVersion="5" saveData="1">
    <dbPr connection="Data Model Connection" command="text9" commandType="3"/>
    <extLst>
      <ext xmlns:x15="http://schemas.microsoft.com/office/spreadsheetml/2010/11/main" uri="{DE250136-89BD-433C-8126-D09CA5730AF9}">
        <x15:connection id="" model="1"/>
      </ext>
    </extLst>
  </connection>
  <connection id="9" xr16:uid="{47800CA2-2B94-48BB-A70A-C4D23B692C23}" name="text" type="6" refreshedVersion="6" deleted="1" background="1" saveData="1">
    <textPr codePage="866" sourceFile="C:\Users\buree\source\repos\ConsoleApplication1\x64\Debug\text.txt" decimal="," thousands=" " semicolon="1">
      <textFields count="3">
        <textField/>
        <textField/>
        <textField/>
      </textFields>
    </textPr>
  </connection>
  <connection id="10" xr16:uid="{DCA8B537-6F03-420A-B125-1486E607919E}" name="text1" type="6" refreshedVersion="6" deleted="1" background="1" saveData="1">
    <textPr codePage="866" sourceFile="C:\Users\buree\source\repos\ConsoleApplication1\x64\Debug\text.txt" decimal="," thousands=" " semicolon="1">
      <textFields count="3">
        <textField/>
        <textField/>
        <textField/>
      </textFields>
    </textPr>
  </connection>
  <connection id="11" xr16:uid="{E0ED0FC1-CA64-495E-AE83-A69AB0DB7FDE}" name="text10" type="103" refreshedVersion="6" minRefreshableVersion="5">
    <extLst>
      <ext xmlns:x15="http://schemas.microsoft.com/office/spreadsheetml/2010/11/main" uri="{DE250136-89BD-433C-8126-D09CA5730AF9}">
        <x15:connection id="text10" autoDelete="1">
          <x15:textPr codePage="866" sourceFile="C:\Users\buree\source\repos\App311\x64\Release\text10.txt" thousands=" ">
            <textFields count="4">
              <textField/>
              <textField/>
              <textField/>
              <textField/>
            </textFields>
          </x15:textPr>
          <x15:modelTextPr headers="1"/>
        </x15:connection>
      </ext>
    </extLst>
  </connection>
  <connection id="12" xr16:uid="{857AD31B-7024-418F-9CE6-98DFBEEA75A4}" name="text11" type="6" refreshedVersion="6" deleted="1" background="1" saveData="1">
    <textPr codePage="866" sourceFile="C:\Users\buree\source\repos\ConsoleApplication1\x64\Debug\text.txt" decimal="," thousands=" " semicolon="1">
      <textFields count="3">
        <textField/>
        <textField/>
        <textField/>
      </textFields>
    </textPr>
  </connection>
  <connection id="13" xr16:uid="{89A08042-CC76-436C-8F96-1792FCFCB3E0}" name="text111" type="6" refreshedVersion="6" deleted="1" background="1" saveData="1">
    <textPr codePage="866" sourceFile="C:\Users\buree\source\repos\ConsoleApplication1\x64\Debug\text.txt" decimal="," thousands=" " semicolon="1">
      <textFields count="3">
        <textField/>
        <textField/>
        <textField/>
      </textFields>
    </textPr>
  </connection>
  <connection id="14" xr16:uid="{F8B53C9B-1227-4E1F-A505-D19797211B74}" name="text1111" type="6" refreshedVersion="6" deleted="1" background="1" saveData="1">
    <textPr codePage="866" sourceFile="C:\Users\buree\source\repos\ConsoleApplication1\x64\Debug\text.txt" decimal="," thousands=" " semicolon="1">
      <textFields count="3">
        <textField/>
        <textField/>
        <textField/>
      </textFields>
    </textPr>
  </connection>
  <connection id="15" xr16:uid="{67F39E4A-CF81-42D6-B034-2D5B275E600B}" name="text111111" type="6" refreshedVersion="6" deleted="1" background="1" saveData="1">
    <textPr codePage="866" sourceFile="C:\Users\buree\source\repos\ConsoleApplication1\x64\Debug\text.txt" decimal="," thousands=" " semicolon="1">
      <textFields count="3">
        <textField/>
        <textField/>
        <textField/>
      </textFields>
    </textPr>
  </connection>
  <connection id="16" xr16:uid="{4019EBA7-DF93-4282-BD78-6CF265987D8D}" name="text2" type="103" refreshedVersion="6" minRefreshableVersion="5">
    <extLst>
      <ext xmlns:x15="http://schemas.microsoft.com/office/spreadsheetml/2010/11/main" uri="{DE250136-89BD-433C-8126-D09CA5730AF9}">
        <x15:connection id="text2-0899d6d1-9166-4528-9a35-507dfb064089" autoDelete="1">
          <x15:textPr codePage="866" sourceFile="C:\Users\buree\source\repos\App311\x64\Debug\text2.txt" decimal="," thousands=" ">
            <textFields count="3">
              <textField/>
              <textField/>
              <textField/>
            </textFields>
          </x15:textPr>
          <x15:modelTextPr headers="1"/>
        </x15:connection>
      </ext>
    </extLst>
  </connection>
  <connection id="17" xr16:uid="{674423B0-61C2-4E25-A5A5-0B0CBAA0B1A3}" name="text3" type="103" refreshedVersion="6" minRefreshableVersion="5">
    <extLst>
      <ext xmlns:x15="http://schemas.microsoft.com/office/spreadsheetml/2010/11/main" uri="{DE250136-89BD-433C-8126-D09CA5730AF9}">
        <x15:connection id="text3" autoDelete="1">
          <x15:textPr codePage="866" sourceFile="C:\Users\buree\source\repos\App311\x64\Debug\text3.txt" thousands=" ">
            <textFields count="4">
              <textField/>
              <textField/>
              <textField/>
              <textField/>
            </textFields>
          </x15:textPr>
          <x15:modelTextPr headers="1"/>
        </x15:connection>
      </ext>
    </extLst>
  </connection>
  <connection id="18" xr16:uid="{9526A0B6-0BAD-40EE-A25F-930717D7C73A}" name="text4" type="103" refreshedVersion="6" minRefreshableVersion="5">
    <extLst>
      <ext xmlns:x15="http://schemas.microsoft.com/office/spreadsheetml/2010/11/main" uri="{DE250136-89BD-433C-8126-D09CA5730AF9}">
        <x15:connection id="text4" autoDelete="1">
          <x15:textPr codePage="866" sourceFile="C:\Users\buree\source\repos\App311\x64\Release\text4.txt" thousands=" ">
            <textFields count="4">
              <textField/>
              <textField/>
              <textField/>
              <textField/>
            </textFields>
          </x15:textPr>
          <x15:modelTextPr headers="1"/>
        </x15:connection>
      </ext>
    </extLst>
  </connection>
  <connection id="19" xr16:uid="{1476BBA2-31FD-4D65-92B1-801382FB7B68}" name="text5" type="103" refreshedVersion="6" minRefreshableVersion="5">
    <extLst>
      <ext xmlns:x15="http://schemas.microsoft.com/office/spreadsheetml/2010/11/main" uri="{DE250136-89BD-433C-8126-D09CA5730AF9}">
        <x15:connection id="text5" autoDelete="1">
          <x15:textPr codePage="866" sourceFile="C:\Users\buree\source\repos\App311\x64\Release\text5.txt" thousands=" ">
            <textFields count="4">
              <textField/>
              <textField/>
              <textField/>
              <textField/>
            </textFields>
          </x15:textPr>
          <x15:modelTextPr headers="1"/>
        </x15:connection>
      </ext>
    </extLst>
  </connection>
  <connection id="20" xr16:uid="{2DCAF7B3-7AF5-45E3-8B6F-5921405CF37A}" name="text8" type="103" refreshedVersion="6" minRefreshableVersion="5">
    <extLst>
      <ext xmlns:x15="http://schemas.microsoft.com/office/spreadsheetml/2010/11/main" uri="{DE250136-89BD-433C-8126-D09CA5730AF9}">
        <x15:connection id="text8" autoDelete="1">
          <x15:textPr codePage="866" sourceFile="C:\Users\buree\source\repos\App311\x64\Release\text8.txt" thousands=" ">
            <textFields count="3">
              <textField/>
              <textField/>
              <textField/>
            </textFields>
          </x15:textPr>
          <x15:modelTextPr headers="1"/>
        </x15:connection>
      </ext>
    </extLst>
  </connection>
  <connection id="21" xr16:uid="{B86C1A73-901C-4240-A662-6B12015D0BF9}" name="text9" type="103" refreshedVersion="6" minRefreshableVersion="5">
    <extLst>
      <ext xmlns:x15="http://schemas.microsoft.com/office/spreadsheetml/2010/11/main" uri="{DE250136-89BD-433C-8126-D09CA5730AF9}">
        <x15:connection id="text9" autoDelete="1">
          <x15:textPr codePage="866" sourceFile="C:\Users\buree\source\repos\App311\x64\Release\text9.txt" thousands=" ">
            <textFields count="4">
              <textField/>
              <textField/>
              <textField/>
              <textField/>
            </textFields>
          </x15:textPr>
          <x15:modelTextPr headers="1"/>
        </x15:connection>
      </ext>
    </extLst>
  </connection>
  <connection id="22" xr16:uid="{E8F07E5E-8E0E-4C8A-8BEF-4FB7EA3C5F96}" keepAlive="1" name="ThisWorkbookDataModel" description="Модель данных"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3" xr16:uid="{5CB2E6F6-9E4D-4401-A055-65D7BE76DA43}" keepAlive="1" name="Запрос — text" description="Соединение с запросом &quot;text&quot; в книге." type="5" refreshedVersion="6" background="1" saveData="1">
    <dbPr connection="Provider=Microsoft.Mashup.OleDb.1;Data Source=$Workbook$;Location=text;Extended Properties=&quot;&quot;" command="SELECT * FROM [text]"/>
  </connection>
  <connection id="24" xr16:uid="{2308188B-4CFF-45B3-807E-2C0911FEFEC6}" name="Подключение" type="104" refreshedVersion="0" background="1">
    <extLst>
      <ext xmlns:x15="http://schemas.microsoft.com/office/spreadsheetml/2010/11/main" uri="{DE250136-89BD-433C-8126-D09CA5730AF9}">
        <x15:connection id="text6"/>
      </ext>
    </extLst>
  </connection>
</connections>
</file>

<file path=xl/sharedStrings.xml><?xml version="1.0" encoding="utf-8"?>
<sst xmlns="http://schemas.openxmlformats.org/spreadsheetml/2006/main" count="457" uniqueCount="263">
  <si>
    <t>Министерство науки и высшего образования Российской Федерации</t>
  </si>
  <si>
    <t>ФГБОУ ВО "Уфимский университет науки и технологий"</t>
  </si>
  <si>
    <t>Кафедра АСУ</t>
  </si>
  <si>
    <t>Отчёт по лабораторной работе №2</t>
  </si>
  <si>
    <t xml:space="preserve">по дисциплине </t>
  </si>
  <si>
    <t>Высокопроизводительные автоматизированные системы</t>
  </si>
  <si>
    <t>Тема работы</t>
  </si>
  <si>
    <t>Организация параллельных потоков. Часть 2</t>
  </si>
  <si>
    <t>Вариант 10</t>
  </si>
  <si>
    <t>Выполнил</t>
  </si>
  <si>
    <t>студент гр. ЭАС-512С</t>
  </si>
  <si>
    <t>Буреев  А.С.</t>
  </si>
  <si>
    <t>Проверил</t>
  </si>
  <si>
    <t>проф. каф. АСУ</t>
  </si>
  <si>
    <t>Арьков В.Ю.</t>
  </si>
  <si>
    <t>УФА</t>
  </si>
  <si>
    <t>Оглавление</t>
  </si>
  <si>
    <t>01. Титульный лист</t>
  </si>
  <si>
    <t>03. Термины и понятия</t>
  </si>
  <si>
    <t>04. Задание №1</t>
  </si>
  <si>
    <t>05. Задание №2</t>
  </si>
  <si>
    <t>06. Задание №3</t>
  </si>
  <si>
    <t>07. Задание №4</t>
  </si>
  <si>
    <t>08. Задание №5</t>
  </si>
  <si>
    <t>09. Задание №6</t>
  </si>
  <si>
    <t>10. Задание №7</t>
  </si>
  <si>
    <t>11. Задание №8</t>
  </si>
  <si>
    <t>12. Задание №9</t>
  </si>
  <si>
    <t>13. Задание №10</t>
  </si>
  <si>
    <t>14. Задание №11</t>
  </si>
  <si>
    <t>15. Задание №12</t>
  </si>
  <si>
    <t>16. Задание №13</t>
  </si>
  <si>
    <t>17. Задание №14</t>
  </si>
  <si>
    <t>18. Задание №15</t>
  </si>
  <si>
    <t>19. Задание №16</t>
  </si>
  <si>
    <t>20. Задание №17</t>
  </si>
  <si>
    <t>21. Задание №18</t>
  </si>
  <si>
    <t>22. Задание №19</t>
  </si>
  <si>
    <t>23. Задание №20</t>
  </si>
  <si>
    <t>24. Задание №21</t>
  </si>
  <si>
    <t>25. Задание №22</t>
  </si>
  <si>
    <t>26. Задание №23</t>
  </si>
  <si>
    <t>27. Задание №24</t>
  </si>
  <si>
    <t>28. Задание №25</t>
  </si>
  <si>
    <t>29. Задание №26</t>
  </si>
  <si>
    <t>30. Задание №27</t>
  </si>
  <si>
    <t>31. Задание №28</t>
  </si>
  <si>
    <t>32. Задание №29</t>
  </si>
  <si>
    <t>33. Вывод</t>
  </si>
  <si>
    <t>Название термина</t>
  </si>
  <si>
    <t>Обозначение/Определение</t>
  </si>
  <si>
    <t>Вернуться к оглавлению</t>
  </si>
  <si>
    <t>Таксономия Флинна</t>
  </si>
  <si>
    <t>Таксономия (Классификация) Флинна (англ. Flynn's taxonomy) — общая классификация архитектур ЭВМ по признакам наличия параллелизма в потоках команд и данных. 
Всё разнообразие архитектур ЭВМ в этой таксономии Флинна сводится к четырём классам[4]:
ОКОД — Вычислительная система с одиночным потоком команд и одиночным потоком данных
(SISD, single instruction stream over a single data stream).
ОКМД — Вычислительная система с одиночным потоком команд и множественным потоком данных
(SIMD, single instruction, multiple data).
МКОД — Вычислительная система со множественным потоком команд и одиночным потоком данных
(MISD, multiple instruction, single data).
МКМД — Вычислительная система со множественным потоком команд и множественным потоком данных
(MIMD, multiple instruction, multiple data).</t>
  </si>
  <si>
    <t>Fork join</t>
  </si>
  <si>
    <t>Метод, применяемый в коммуникационных и компьютерных системах и служащий для увеличения производительности выполнения большого количества рабочих задач. Метод заключается в том, что каждая задача разбивается на множество более мелких синхронизированных задач, которые обрабатываются параллельно на разных серверах.</t>
  </si>
  <si>
    <t>OPENMP</t>
  </si>
  <si>
    <t>Открытый стандарт для распараллеливания программ на языках Си, Си++ и Фортран. Даёт описание совокупности директив компилятора, библиотечных процедур и переменных окружения, которые предназначены для программирования многопоточных приложений на многопроцессорных системах с общей памятью.</t>
  </si>
  <si>
    <t>SISD</t>
  </si>
  <si>
    <t>Архитектура SISD — это традиционный компьютер фон-Неймановской архитектуры с одним процессором, который выполняет последовательно одну инструкцию за другой, работая с одним потоком данных. В данном классе не используется параллелизм ни данных, ни инструкций, и, следовательно, SISD-машина не является параллельной. К этому классу также принято относить конвейерные, суперскалярные и VLIW-процессоры.</t>
  </si>
  <si>
    <t>SIMD</t>
  </si>
  <si>
    <t>SIMD (англ. single instruction, multiple data — одиночный поток команд, множественный поток данных, ОКМД) — принцип компьютерных вычислений, позволяющий обеспечить параллелизм на уровне данных. Один из классов вычислительных систем в классификации Флинна.
Типичными представителями SIMD являются векторные процессоры, обычные современные процессоры, когда работают в режиме выполнения команд векторных расширений, а также особый подвид с большим количеством процессоров — матричные процессоры. В SIMD-машинах один процессор загружает одну инструкцию, набор данных к ним и выполняет операцию, описанную в этой инструкции, над всем набором данных одновременно.</t>
  </si>
  <si>
    <t>MISD</t>
  </si>
  <si>
    <t>К классу MISD ряд исследователей относит конвейерные ЭВМ, однако это не нашло окончательного признания. Также, возможно считать MISD системами, системы с горячим резервированием. Помимо этого, к архитектуре MISD некоторые относят систолические массивы процессоров.</t>
  </si>
  <si>
    <t>MIMD</t>
  </si>
  <si>
    <t>Класс MIMD включает в себя многопроцессорные системы, где процессоры обрабатывают множественные потоки данных. Сюда принято относить традиционные мультипроцессорные машины, многоядерные и многопоточные процессоры, а также компьютерные кластеры.</t>
  </si>
  <si>
    <t>Отладка программы</t>
  </si>
  <si>
    <t>этап разработки компьютерной программы, на котором обнаруживают, локализуют и устраняют ошибки. Чтобы понять, где возникла ошибка, приходится:</t>
  </si>
  <si>
    <t>Software bug</t>
  </si>
  <si>
    <t> это ошибка в программном обеспечении компьютера</t>
  </si>
  <si>
    <t>Стадии разработки программного
обеспечения</t>
  </si>
  <si>
    <t>В разработке программного обеспечения стадии разработки используются для описания степени готовности программного продукта. Также стадия разработки может отражать количество реализованных функций, запланированных для определённой версии программы. Стадии либо могут быть официально объявлены и регламентируются разработчиками, либо иногда этот термин используется неофициально для описания состояния продукта.</t>
  </si>
  <si>
    <t>Software release life cycle</t>
  </si>
  <si>
    <t>Жизненный цикл выпуска программного обеспечения — это процесс разработки, тестирования и распространения программного продукта (например, операционной системы ). Обычно он состоит из нескольких этапов, таких как пре-альфа, альфа, бета и релиз-кандидат, прежде чем финальная версия, или «золотая», будет выпущена для публики.</t>
  </si>
  <si>
    <t>DEBUG</t>
  </si>
  <si>
    <t>Программа-отладчик, которую используют для проверки и отладки выполняемых файлов. Использовалась при операционной системе DOS. Под более поздние версии операционных систем работает через эмулятор DOS и имеет ограниченные возможности. Также иногда называют процесс отладки программы.</t>
  </si>
  <si>
    <t>RELEASE</t>
  </si>
  <si>
    <t>Режим «Debug» обычно используется в качестве конфигурации по умолчанию.</t>
  </si>
  <si>
    <t>CONTROL (kuhn·trowl)</t>
  </si>
  <si>
    <t>Интерфейс командной строки</t>
  </si>
  <si>
    <t>Интерфейс командной строки (англ. Command line interface, CLI) — способ взаимодействия между человеком и компьютером путём отправки компьютеру команд, представляющих собой последовательность символов. Команды интерпретируются с помощью специального интерпретатора, называемого оболочкой. Интерфейс командной строки противопоставляется системам управления программой на основе меню, а также различным реализациям графического интерфейса.</t>
  </si>
  <si>
    <t>Задание 1.</t>
  </si>
  <si>
    <t>Описание задания</t>
  </si>
  <si>
    <t>Найдите на перечисленных сайтах курсы по следу-
ющим ключевым словам и перечислите их в отчёте</t>
  </si>
  <si>
    <t>https://www.intuit.ru</t>
  </si>
  <si>
    <t>https://openedu.ru/</t>
  </si>
  <si>
    <t>параллельные</t>
  </si>
  <si>
    <t>https://intuit.ru/studies/courses/1022/296/info</t>
  </si>
  <si>
    <t>https://openedu.ru/course/msu/PARPROG/?session=fall_2024</t>
  </si>
  <si>
    <t>parallel</t>
  </si>
  <si>
    <t>https://intuit.ru/studies/courses/541/397/info</t>
  </si>
  <si>
    <t>https://openedu.ru/course/spbstu/DDFPGAS/?session=fall_2024</t>
  </si>
  <si>
    <t>высокопроизводительные</t>
  </si>
  <si>
    <t>https://intuit.ru/studies/courses/504/360/info</t>
  </si>
  <si>
    <t>https://openedu.ru/course/mephi/mephi_vfis2/?session=spring_2024</t>
  </si>
  <si>
    <t>high performance computing</t>
  </si>
  <si>
    <t>https://intuit.ru/studies/courses/3456/698/info</t>
  </si>
  <si>
    <t>https://openedu.ru/program/spbu/QUANT_COMP/?session=self_paced_2023</t>
  </si>
  <si>
    <t>суперкомпьютеры</t>
  </si>
  <si>
    <t>Ничего не найдено.</t>
  </si>
  <si>
    <t>supercomputer</t>
  </si>
  <si>
    <t>https://openedu.ru/course/spbu/CHEMISTRY_MODELING_ENG/?session=2022</t>
  </si>
  <si>
    <t>OрenMP</t>
  </si>
  <si>
    <t>HPC</t>
  </si>
  <si>
    <t>многоядерные</t>
  </si>
  <si>
    <t>https://intuit.ru/studies/courses/622/478/info</t>
  </si>
  <si>
    <t>multicore</t>
  </si>
  <si>
    <t>Задание 2.</t>
  </si>
  <si>
    <t>Создайте программу «Всем привет!» и запустите её
на выполнение.</t>
  </si>
  <si>
    <t>Программный код</t>
  </si>
  <si>
    <t>#include &lt;stdio.h&gt;
void main()
{
    printf("Hello world!\n");
}</t>
  </si>
  <si>
    <t>Результат выполнения</t>
  </si>
  <si>
    <t>Задание 3.</t>
  </si>
  <si>
    <t>Составьте и запустите программу
Включите поддержку OpenMP
Изучите изменения в окне редактора
Запустите программу на выполнение
Найдите версию спецификации для языка Си по дате выпуска.</t>
  </si>
  <si>
    <t>#include &lt;stdio.h&gt;
void main()
{
#ifdef _OPENMP
    printf("OpenMP Date: %d\n", _OPENMP);
#else 
    printf("Sorry, No OpenMP\n");
#endif
}</t>
  </si>
  <si>
    <t>Спецификация:</t>
  </si>
  <si>
    <t>https://www.openmp.org/wp-content/uploads/cspec20.pdf</t>
  </si>
  <si>
    <t>Задание 4.</t>
  </si>
  <si>
    <t>Создайте и запустите программу (рис. 3.12).
Настройте проект и запустите параллельную программу
Выясните количество виртуальных процессоров
на своём компьютере</t>
  </si>
  <si>
    <t>Текст программы:</t>
  </si>
  <si>
    <t>#include &lt;stdio.h&gt;
void main()
{
#pragma omp parallel
    printf("Hello world!\n");
}</t>
  </si>
  <si>
    <t>Результат выполнения с включенным OpenMP</t>
  </si>
  <si>
    <t>Задание 5.</t>
  </si>
  <si>
    <t>Запустите параллельную программу (рис. 3.16)</t>
  </si>
  <si>
    <t>Текст программы</t>
  </si>
  <si>
    <t>#include &lt;stdio.h&gt;
void main()
{
    printf("1\n");
#pragma omp parallel
    printf("2\n");
}</t>
  </si>
  <si>
    <t>Задание 6.</t>
  </si>
  <si>
    <t>Запустите командное окно
Просмотрите список параметров окружения и об-
ратите внимание на количество процессоров.
Установите число потоков в командном окне
Откройте новое командное окно. Изучите список
параметров окружения
Ознакомьтесь с окномсообщений о результатах
компиляции программы.
Смените текущий диск.
Запустите программу в командной строке и убеди-
тесь, что вам удалось задать число потоков.</t>
  </si>
  <si>
    <t>В новом окне переменной уже нет</t>
  </si>
  <si>
    <t>Задание 7.</t>
  </si>
  <si>
    <t>Установите число потоков с помощью и библиотеч-
ной функции и убедитесь, что эта настройка сработала.
3.5.3.
Установите число параллельных потоков через па-
раметр директивы.
Проверьте все комбинации настроек и сделайте
выводы о приоритете настроек.</t>
  </si>
  <si>
    <t>Исходный текст программы</t>
  </si>
  <si>
    <t>#include &lt;stdio.h&gt;
#include &lt;omp.h&gt;
void main()
{
    omp_set_num_threads(2);
    printf("1\n");
#pragma omp parallel
    printf("2\n");
    printf("3\n");
}</t>
  </si>
  <si>
    <t>Текст программы с num_threads</t>
  </si>
  <si>
    <t>#include &lt;stdio.h&gt;
#include &lt;omp.h&gt;
void main()
{
    printf("1\n");
#pragma omp parallel num_threads(4)
    printf("2\n");
    printf("3\n");
}</t>
  </si>
  <si>
    <t>Результат выполнения программы</t>
  </si>
  <si>
    <t>Результаты проверки и текст:</t>
  </si>
  <si>
    <t>#include &lt;stdio.h&gt;
#include &lt;omp.h&gt;
void main()
{
    omp_set_num_threads(2);
    printf("1\n");
#pragma omp parallel num_threads(3)
    printf("2\n");
    printf("3\n");
}</t>
  </si>
  <si>
    <t>Приоритет:#pragma omp parallel num_threads(3)&gt;omp_set_num_threads(2)&gt;set OMP_NUM_THREADS=4</t>
  </si>
  <si>
    <t>Задание 8.</t>
  </si>
  <si>
    <t>Создайте и запустите программу (рис. 4.1). Проверьте, как изменится сообщение программы, если установить
число процессоров через параметр окружения NUMBER_OF_PROCESSORS и запустить программу в командной строке.</t>
  </si>
  <si>
    <t>#include &lt;stdio.h&gt;
#include &lt;omp.h&gt;
void main()
{
    int Np;
    Np = omp_get_num_procs();
    printf("Number of processors = %d\n", Np);
}</t>
  </si>
  <si>
    <t>Задание 9.</t>
  </si>
  <si>
    <t>Составьте программу (рис. 4.3). Запустите программу несколько раз и обратите внимание на порядок вывода но-
меров потоков.</t>
  </si>
  <si>
    <t>#include &lt;stdio.h&gt;
#include &lt;omp.h&gt;
void main()
{
    printf("ThNum\tNumTh\n");
#pragma omp parallel
    printf("%d\t%d\n", omp_get_thread_num(), omp_get_num_threads());
}</t>
  </si>
  <si>
    <t>Задание 10.</t>
  </si>
  <si>
    <t>Создайте программу (рис. 4.5) и запустите её
несколько раз. Обратите внимание на полученные результаты
Запустите пакетный файл и изучите полученные результаты.
Запустите параллельную программу с разным количеством потоков и изучите полученные результаты.</t>
  </si>
  <si>
    <t>#include &lt;stdio.h&gt;
#include &lt;omp.h&gt;
void main()
{
    int i, S = 0;
#pragma omp parallel for
    for (i = 0; i &lt; 10000; i++)
        S++;
    printf("Sum = %d\n", S);
}</t>
  </si>
  <si>
    <t>Код пакетного файла</t>
  </si>
  <si>
    <t>@echo off
for /L %%i in (1, 1, 8) do App421.exe</t>
  </si>
  <si>
    <t>Как можно заметить, значение становится ближе к правильному с уменьшением количества потоков</t>
  </si>
  <si>
    <t>Задание 11.</t>
  </si>
  <si>
    <t>Создайте программу (рис. 4.15) и запустите её. Обратите внимание на порядок выполнения потоков.
Запустите программу и направьте вывод в файл.
Откройте файл в Блокноте и изучите его содержимое.
Выполните сортировку и изучите порядок выполнения потоков.</t>
  </si>
  <si>
    <t>#include &lt;stdio.h&gt;
#include &lt;omp.h&gt;
void main()
{
    int i, S = 0;
    printf("ThNum\tS\n");
#pragma omp parallel for
    for (i = 0; i &lt; 10; i++) {
        S++;
        printf("%d\t%d\n", omp_get_thread_num(), S);
    }
}</t>
  </si>
  <si>
    <t>ThNum</t>
  </si>
  <si>
    <t>S</t>
  </si>
  <si>
    <t>Задание 12.</t>
  </si>
  <si>
    <t>Составьте программу (рис. 4.23) и изучите поведение локальных копий общей переменной при распараллеливании цикла с редукцией.</t>
  </si>
  <si>
    <t>#include &lt;stdio.h&gt;
#include &lt;omp.h&gt;
void main()
{
    int i, S = 10;
    printf("i\tThNum\tS\n");
#pragma omp parallel for reduction(+:S)
    for (i = 0; i &lt; 20; i++) {
        S++;
        printf("%d\t%d\t%d\n", i, omp_get_thread_num(), S);
    }
    printf("%d\t%d\t%d\n", 20, omp_get_thread_num(), S);
}</t>
  </si>
  <si>
    <t>i</t>
  </si>
  <si>
    <t>Задание 13.</t>
  </si>
  <si>
    <t>Составьте программу (рис. 4.25) и проведите эксперимент с полной загрузкой всех ядер процессора (рис. 4.26).
Проведите эксперимент с частичной загрузкой
всех ядер процессора, задав число потоков меньше, чем числоядер.</t>
  </si>
  <si>
    <t>#include &lt;stdio.h&gt;
#include &lt;omp.h&gt;
void main()
{
    long long i, S = 0;
    printf("S = %lld\n", S);
#pragma omp parallel for reduction(+:S)
    for (i = 0; i &lt; 1000000000000; i++) {
        S++;
        printf("S = %lld\n", S);
    }
}</t>
  </si>
  <si>
    <t>С полной загрузкой ядер</t>
  </si>
  <si>
    <t>С неполной (2 потока)</t>
  </si>
  <si>
    <t>Задание 14.</t>
  </si>
  <si>
    <t>Составьте программу (рис. 4.28) и запускайте её с разным количеством потоков. Обратите внимание на загрузку
отдельных ядер.
Установите разные значения количества потоков и проверьте правильность вычисления маски.</t>
  </si>
  <si>
    <t>#include &lt;stdio.h&gt;
#include &lt;omp.h&gt;
#include     &lt;windows.h&gt;
void main()
{
    int TNum, Mask;
    long long i, S = 0;
    printf("S = %lld\n", S);
#pragma omp parallel for reduction(+:S) private (TNum, Mask)
    for (i = 0; i &lt; 1000000000000; i++) {
        if (S == 0) {
            TNum = omp_get_thread_num();
            Mask = pow(2, TNum);
            SetThreadAffinityMask(GetCurrentThread(), Mask);
            printf("TNum = %d\tMask=%d\n", TNum, Mask);
        }
        S++;
    }
    printf("S = %lld\n", S);
}</t>
  </si>
  <si>
    <t>Задание 15.</t>
  </si>
  <si>
    <t>Составьте и запустите программу (рис. 4.31). Сравните значения продолжительности вычислений, полученные двумя способами.</t>
  </si>
  <si>
    <t>#include &lt;stdio.h&gt;
#include &lt;omp.h&gt;
#include &lt;time.h&gt;
void main()
{
    long long i, S = 0;
    double T;
    printf("S = %lld\n", S);
    clock_t t;
    t = clock();
    double tt;
    tt = omp_get_wtime();
#pragma omp parallel for reduction(+:S)
    for (i = 0; i &lt; 50000000000; i++) {
        S++;
    }
    t = clock() - t;
    tt = omp_get_wtime() - tt;
    T = (float)t / CLOCKS_PER_SEC;
    printf("S = %lld\n", S);
    printf("T_win = %2.10f c\tTick = %2.10f c\n", T, 1./ (float)CLOCKS_PER_SEC);
    printf("T_omp = %2.10f c\tTick = %2.10f c\n", tt, omp_get_wtick());
}</t>
  </si>
  <si>
    <t>Задание 16.</t>
  </si>
  <si>
    <t>Вызовите справку и выясните, что делают параметры /B, /O и /X. Вызовите команду DIR по очереди с каждым из этих ключей.</t>
  </si>
  <si>
    <t xml:space="preserve"> Ns</t>
  </si>
  <si>
    <t xml:space="preserve"> dT </t>
  </si>
  <si>
    <t>S = 1000</t>
  </si>
  <si>
    <t xml:space="preserve"> Ns = 1000</t>
  </si>
  <si>
    <t xml:space="preserve"> dT = 0,0000000000 s</t>
  </si>
  <si>
    <t>S = 1000000</t>
  </si>
  <si>
    <t xml:space="preserve"> Ns = 1000000</t>
  </si>
  <si>
    <t xml:space="preserve"> dT = 0,0010000000 s</t>
  </si>
  <si>
    <t>S = 100000000</t>
  </si>
  <si>
    <t xml:space="preserve"> Ns = 100000000</t>
  </si>
  <si>
    <t xml:space="preserve"> dT = 0,0659999996 s</t>
  </si>
  <si>
    <t>S = 1000000000</t>
  </si>
  <si>
    <t xml:space="preserve"> Ns = 1000000000</t>
  </si>
  <si>
    <t xml:space="preserve"> dT = 0,5030000210 s</t>
  </si>
  <si>
    <t>Задание 17.</t>
  </si>
  <si>
    <t>Составьте программу (рис. 5.3) и запустите её из среды разработки.
Задайте несколько параметров командной строки для отладки и запустите программу из среды разработки.
Запустите программу в командном окне с несколькими аргументами и рассмотрите результаты.</t>
  </si>
  <si>
    <t>#include &lt;stdio.h&gt;
void main(int argc, char* argv[])
{
	int i;
	printf("argc = %d\n", argc);
	for (i = 0; i &lt; argc; i++) {
		printf("argv[%d] = %s\n", i, argv[i]);
	}
}</t>
  </si>
  <si>
    <t>Задание 18.</t>
  </si>
  <si>
    <t>Проверьте, как преобразуются вводимые числа.
Проверьте, что происходит при выходе за границы допустимых
значений. Вычислите минимальное и максимальное значения
с помощью Калькулятора — Calculator, переключив его в режим научных вычислений.</t>
  </si>
  <si>
    <t>#include &lt;stdio.h&gt;
#include &lt;stdlib.h&gt;
void main(int argc, char* argv[])
{
	int N;
	N = atoi(argv[1]);
	printf("a = %s\n", argv[1]);
	printf("N = %d\n", N);
}</t>
  </si>
  <si>
    <t>Задание 19.</t>
  </si>
  <si>
    <t>Составьте программу (рис. 5.11) и проверьте правильность её работы.</t>
  </si>
  <si>
    <t>#include &lt;stdio.h&gt;
#include &lt;stdlib.h&gt;
void main(int argc, char* argv[]) {
	long long N;
	N = atoll(argv[1]);
	printf("a = %s\n", argv[1]);
	printf("N = %lld\n", N);
}</t>
  </si>
  <si>
    <t>Задание 20.</t>
  </si>
  <si>
    <t>Составьте программу (рис. 5.13) и подберите приемлемое число итераций. Запустите программу несколько раз и обратите внимание на длительность решения задачи. Запустите пакетный файл (рис. 5.16) и направьте вывод результатов в текстовый файл.</t>
  </si>
  <si>
    <t>#include &lt;stdio.h&gt;
#include &lt;stdlib.h&gt;
#include &lt;omp.h&gt;
#include &lt;time.h&gt;
#include &lt;windows.h&gt;
void main(int argc, char* argv[]) {
	long long N, i, S = 0;
	int TNum, Mask;
	clock_t t;
	double Twin, Tomp;
	N = atoll(argv[1]);
	t = clock();
	Tomp = omp_get_wtime();
#pragma omp parallel for reduction(+:S) private (TNum, Mask)
	for (i = 0; i &lt; N; i++) {
		if (S == 0) {
			TNum = omp_get_thread_num();
			Mask = pow(2, TNum);
			SetThreadAffinityMask(GetCurrentThread(), Mask);
		}
		S++;
	}
	t = clock() - t;
	Tomp = omp_get_wtime() - Tomp;
	Twin = (float)t / CLOCKS_PER_SEC;
	printf("%lld\t%lld\t", N, S);
	printf("%2.10f\t%2.10f\n", Twin, Tomp);
}</t>
  </si>
  <si>
    <t>Пакетный файл</t>
  </si>
  <si>
    <t>@echo off
echo N	S	Twin	Tomp
set "a=1000000"
set "max=10000000000"
:loop
for /L %%i in (1,1,10) do (
	"./App541.exe" %a%
)
echo %a%
set "a=%a%0"
if %a% gtr %max% goto :end
goto :loop
:end</t>
  </si>
  <si>
    <t>Задание 21.</t>
  </si>
  <si>
    <t>Загрузите таблицу результатов выполнения предыдущей программы и добавьте вычисление логарифма.
Присвойте таблице короткое информативное имя.
Настройте сводную таблицу, как описано в методических указаниях.
Сравните оценки времени выполнения, полученные разными способами.</t>
  </si>
  <si>
    <t>Задание 22.</t>
  </si>
  <si>
    <t>Определите теоретические значения ускорения и эффективности вашего компьютера и сравните их с полученными в экспериментах.</t>
  </si>
  <si>
    <t>Пакетный файл 1</t>
  </si>
  <si>
    <t>@echo off
echo p	S	T
for /L %%i in (1, 1, 5) do "./App553.exe" 1
for /L %%i in (1, 1, 5) do "./App553.exe" 2
for /L %%i in (1, 1, 5) do "./App553.exe" 3
for /L %%i in (1, 1, 5) do "./App553.exe" 4
for /L %%i in (1, 1, 5) do "./App553.exe" 5
for /L %%i in (1, 1, 5) do "./App553.exe" 6
for /L %%i in (1, 1, 5) do "./App553.exe" 7
for /L %%i in (1, 1, 5) do "./App553.exe" 8
for /L %%i in (1, 1, 5) do "./App553.exe" 9
for /L %%i in (1, 1, 5) do "./App553.exe" 10
for /L %%i in (1, 1, 5) do "./App553.exe" 11
for /L %%i in (1, 1, 5) do "./App553.exe" 12</t>
  </si>
  <si>
    <t>Пакетный файл 2</t>
  </si>
  <si>
    <t>@echo off
echo p	S	T
for /L %%i in (1, 1, 5) do for /L %%j in (1, 1, 12) do "./App553.exe" %%j</t>
  </si>
  <si>
    <t>N</t>
  </si>
  <si>
    <t>Twin</t>
  </si>
  <si>
    <t>Tomp</t>
  </si>
  <si>
    <t>lgN</t>
  </si>
  <si>
    <t>lgTwin</t>
  </si>
  <si>
    <t>lgTomp</t>
  </si>
  <si>
    <t>Названия строк</t>
  </si>
  <si>
    <t>Общий итог</t>
  </si>
  <si>
    <t>Error, %</t>
  </si>
  <si>
    <t>Задание 23.</t>
  </si>
  <si>
    <t>Загрузите данные из предыдущего задания в Excel и постройте график.</t>
  </si>
  <si>
    <t>Результат выполнения программы:</t>
  </si>
  <si>
    <t>p</t>
  </si>
  <si>
    <t>T</t>
  </si>
  <si>
    <t>Sum (S + I)</t>
  </si>
  <si>
    <t>Среднее по столбцу T</t>
  </si>
  <si>
    <t>Sp</t>
  </si>
  <si>
    <t>Ep</t>
  </si>
  <si>
    <t>Задание 24.</t>
  </si>
  <si>
    <t>Добавьте в программу параллельного суммирования привязку потоков к ядрам. Повторите исследование и выясните, как влияет привязка к ядрам на ускорение расчётов.</t>
  </si>
  <si>
    <t>#include &lt;stdio.h&gt;
#include &lt;stdlib.h&gt;
#include &lt;omp.h&gt;
#include &lt;windows.h&gt;
void main(int argc, char* argv[])
{
long long i, S = 0, Sum = 0;
double T;
int p;
int TNum, Mask;
p = atoi(argv[1]);
T = omp_get_wtime();
#pragma omp parallel for reduction(+:S) num_threads(p) private (TNum, Mask)
for (i = 0; i &lt; 100000000000ll; i++) {
if (S == 0) {
TNum = omp_get_thread_num();
Mask = pow(2, TNum);
SetThreadAffinityMask(GetCurrentThread(), Mask);
}
S++;
Sum = S + i;
}
T = omp_get_wtime() - T;
printf("%d\t%lld\t%2.10f\t%lld\n", p, S, T, Sum);
}</t>
  </si>
  <si>
    <t>SUM(I + S)</t>
  </si>
  <si>
    <t>Опишите в отчёте свой вариант задания. Запишите в отчёте аналитическое решение задачи — формулы и найденное значение. Составьте программу (рис. 6.3) для своего варианта задания. Проверьте работу программы в командной строке, задавая разное количество итераций. Составьте пакетный файл (рис. 6.4) и запустите его в командной строке.</t>
  </si>
  <si>
    <t>Задание 25.</t>
  </si>
  <si>
    <t>a3</t>
  </si>
  <si>
    <t>a2</t>
  </si>
  <si>
    <t>a1</t>
  </si>
  <si>
    <t>a0</t>
  </si>
  <si>
    <t>A</t>
  </si>
  <si>
    <t>B</t>
  </si>
  <si>
    <t>y(среднее)</t>
  </si>
  <si>
    <t>Грубая оценка</t>
  </si>
  <si>
    <t>x</t>
  </si>
  <si>
    <t>y</t>
  </si>
  <si>
    <t>Пределы интегрирования</t>
  </si>
  <si>
    <t>F(20)</t>
  </si>
  <si>
    <t>Разность интегралов</t>
  </si>
  <si>
    <t>F(A)-F(B)=</t>
  </si>
  <si>
    <t>Среднее значение f(x)</t>
  </si>
  <si>
    <t>y(среднее)=</t>
  </si>
  <si>
    <t>d(f(x))=</t>
  </si>
  <si>
    <t>Задание 26.</t>
  </si>
  <si>
    <t>F(-10)</t>
  </si>
  <si>
    <t>Err</t>
  </si>
  <si>
    <t>lgErr</t>
  </si>
  <si>
    <t>Задание 27.</t>
  </si>
  <si>
    <t>Проведите анализ эффективности, постройте графики и сделайте выводы, для предыдущего задания, но уже с переменными типа double.</t>
  </si>
  <si>
    <t>Составьте параллельную программу (рис. 6.9) и проверьте её работоспособность. Составьте пакетный файл (рис. 6.10). Запустите пакетный файл, загрузите результаты в Excel и постройте сводную таблицу (рис. 6.11). Постройте диаграмму времени вычислений (рис.6.12). Сформируйте новую сводную таблицу. Рассчитайте ускорение и эффективность. Постройте графики lg Err (lg N), Sp(lg N) и Ep (lg N). Сделайте выводы.</t>
  </si>
  <si>
    <t>Исходный текст пакетного файла</t>
  </si>
  <si>
    <t>Названия столбцов</t>
  </si>
  <si>
    <t>Среднее по столбцу S</t>
  </si>
  <si>
    <t>Sp(N)</t>
  </si>
  <si>
    <t>Ep(N)</t>
  </si>
  <si>
    <t>ВЫВОД: получены навыки работы с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</si>
</sst>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0.00000000"/>
    <numFmt numFmtId="166" formatCode="0.000000"/>
    <numFmt numFmtId="167" formatCode="0.00000"/>
    <numFmt numFmtId="168" formatCode="0.000000%"/>
  </numFmts>
  <fonts count="9" x14ac:knownFonts="1">
    <font>
      <sz val="11"/>
      <color theme="1"/>
      <name val="Calibri"/>
      <family val="2"/>
      <charset val="204"/>
      <scheme val="minor"/>
    </font>
    <font>
      <sz val="14"/>
      <color theme="1"/>
      <name val="Times New Roman"/>
      <family val="1"/>
      <charset val="204"/>
    </font>
    <font>
      <u/>
      <sz val="11"/>
      <color theme="10"/>
      <name val="Calibri"/>
      <family val="2"/>
      <charset val="204"/>
      <scheme val="minor"/>
    </font>
    <font>
      <b/>
      <sz val="14"/>
      <color theme="1"/>
      <name val="Times New Roman"/>
      <family val="1"/>
      <charset val="204"/>
    </font>
    <font>
      <u/>
      <sz val="14"/>
      <color theme="10"/>
      <name val="Times New Roman"/>
      <family val="1"/>
      <charset val="204"/>
    </font>
    <font>
      <u/>
      <sz val="14"/>
      <color theme="10"/>
      <name val="Calibri"/>
      <family val="2"/>
      <charset val="204"/>
      <scheme val="minor"/>
    </font>
    <font>
      <sz val="11"/>
      <color theme="1"/>
      <name val="Calibri"/>
      <family val="2"/>
      <charset val="204"/>
      <scheme val="minor"/>
    </font>
    <font>
      <i/>
      <sz val="14"/>
      <color theme="1"/>
      <name val="Times New Roman"/>
      <family val="1"/>
      <charset val="204"/>
    </font>
    <font>
      <sz val="14"/>
      <color theme="1"/>
      <name val="Times New Roman"/>
      <family val="1"/>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9" fontId="6" fillId="0" borderId="0" applyFont="0" applyFill="0" applyBorder="0" applyAlignment="0" applyProtection="0"/>
  </cellStyleXfs>
  <cellXfs count="83">
    <xf numFmtId="0" fontId="0" fillId="0" borderId="0" xfId="0"/>
    <xf numFmtId="0" fontId="1" fillId="0" borderId="0" xfId="0" applyFont="1"/>
    <xf numFmtId="0" fontId="3" fillId="0" borderId="1" xfId="0" applyFont="1" applyBorder="1" applyAlignment="1">
      <alignment horizontal="center" vertical="center"/>
    </xf>
    <xf numFmtId="0" fontId="4" fillId="0" borderId="1" xfId="1" applyFont="1" applyFill="1" applyBorder="1"/>
    <xf numFmtId="0" fontId="1" fillId="0" borderId="1" xfId="0" applyFont="1" applyBorder="1"/>
    <xf numFmtId="0" fontId="1" fillId="0" borderId="2" xfId="0" applyFont="1" applyBorder="1" applyAlignment="1">
      <alignment horizontal="left" vertical="center"/>
    </xf>
    <xf numFmtId="0" fontId="1" fillId="0" borderId="2" xfId="0" applyFont="1" applyBorder="1" applyAlignment="1">
      <alignment wrapText="1"/>
    </xf>
    <xf numFmtId="0" fontId="4" fillId="0" borderId="0" xfId="1" applyFont="1"/>
    <xf numFmtId="0" fontId="1" fillId="0" borderId="2" xfId="0" applyFont="1" applyBorder="1" applyAlignment="1">
      <alignment horizontal="left" vertical="center" wrapText="1"/>
    </xf>
    <xf numFmtId="0" fontId="1" fillId="0" borderId="0" xfId="0" applyFont="1" applyAlignment="1">
      <alignment wrapText="1"/>
    </xf>
    <xf numFmtId="0" fontId="1" fillId="0" borderId="0" xfId="0" applyFont="1" applyAlignment="1">
      <alignment horizontal="left" vertical="center"/>
    </xf>
    <xf numFmtId="0" fontId="1" fillId="0" borderId="2" xfId="0" applyFont="1" applyBorder="1"/>
    <xf numFmtId="0" fontId="5" fillId="0" borderId="2" xfId="1" applyFont="1" applyBorder="1"/>
    <xf numFmtId="0" fontId="4" fillId="0" borderId="2" xfId="1" applyFont="1" applyBorder="1"/>
    <xf numFmtId="9" fontId="1" fillId="0" borderId="0" xfId="0" applyNumberFormat="1"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1" fillId="0" borderId="0" xfId="0" quotePrefix="1" applyFont="1" applyAlignment="1">
      <alignment wrapText="1"/>
    </xf>
    <xf numFmtId="0" fontId="1" fillId="0" borderId="0" xfId="0" applyFont="1" applyAlignment="1">
      <alignment horizontal="left"/>
    </xf>
    <xf numFmtId="0" fontId="1" fillId="0" borderId="0" xfId="0" quotePrefix="1" applyFont="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1" fillId="0" borderId="2" xfId="0" applyFont="1" applyBorder="1" applyAlignment="1">
      <alignment horizontal="right"/>
    </xf>
    <xf numFmtId="164" fontId="1" fillId="0" borderId="2" xfId="2" applyNumberFormat="1" applyFont="1" applyBorder="1"/>
    <xf numFmtId="165" fontId="0" fillId="0" borderId="0" xfId="0" applyNumberFormat="1"/>
    <xf numFmtId="1" fontId="0" fillId="0" borderId="0" xfId="0" applyNumberFormat="1"/>
    <xf numFmtId="1" fontId="1" fillId="0" borderId="0" xfId="0" applyNumberFormat="1" applyFont="1"/>
    <xf numFmtId="166" fontId="0" fillId="0" borderId="0" xfId="0" applyNumberFormat="1"/>
    <xf numFmtId="166" fontId="1" fillId="0" borderId="0" xfId="0" applyNumberFormat="1" applyFont="1"/>
    <xf numFmtId="0" fontId="3" fillId="2" borderId="0" xfId="0" applyFont="1" applyFill="1"/>
    <xf numFmtId="0" fontId="1" fillId="0" borderId="3" xfId="0" applyFont="1" applyBorder="1"/>
    <xf numFmtId="10" fontId="1" fillId="0" borderId="3" xfId="0" applyNumberFormat="1" applyFont="1" applyBorder="1"/>
    <xf numFmtId="0" fontId="3" fillId="3" borderId="3" xfId="0" applyFont="1" applyFill="1" applyBorder="1"/>
    <xf numFmtId="9" fontId="3" fillId="3" borderId="3" xfId="2" applyFont="1" applyFill="1" applyBorder="1"/>
    <xf numFmtId="167" fontId="0" fillId="0" borderId="0" xfId="0" applyNumberFormat="1"/>
    <xf numFmtId="167" fontId="1" fillId="0" borderId="0" xfId="0" applyNumberFormat="1" applyFont="1"/>
    <xf numFmtId="0" fontId="1" fillId="0" borderId="0" xfId="0" pivotButton="1" applyFont="1"/>
    <xf numFmtId="0" fontId="1" fillId="0" borderId="0" xfId="0" applyNumberFormat="1" applyFont="1"/>
    <xf numFmtId="0" fontId="7" fillId="0" borderId="2" xfId="0" applyFont="1" applyBorder="1"/>
    <xf numFmtId="0" fontId="7" fillId="0" borderId="2" xfId="0" applyFont="1" applyBorder="1" applyAlignment="1">
      <alignment horizontal="left" vertical="top"/>
    </xf>
    <xf numFmtId="0" fontId="1" fillId="0" borderId="2" xfId="0" applyFont="1" applyBorder="1" applyAlignment="1">
      <alignment horizontal="center"/>
    </xf>
    <xf numFmtId="0" fontId="7" fillId="0" borderId="6" xfId="0" applyFont="1" applyBorder="1" applyAlignment="1">
      <alignment horizontal="right"/>
    </xf>
    <xf numFmtId="0" fontId="1" fillId="0" borderId="2" xfId="0" applyFont="1" applyBorder="1" applyAlignment="1">
      <alignment horizontal="left"/>
    </xf>
    <xf numFmtId="0" fontId="7" fillId="0" borderId="2" xfId="0" applyFont="1" applyBorder="1" applyAlignment="1">
      <alignment horizontal="right"/>
    </xf>
    <xf numFmtId="10" fontId="1" fillId="0" borderId="2" xfId="0" applyNumberFormat="1" applyFont="1" applyBorder="1" applyAlignment="1">
      <alignment horizontal="left"/>
    </xf>
    <xf numFmtId="10" fontId="1" fillId="0" borderId="0" xfId="0" applyNumberFormat="1" applyFont="1"/>
    <xf numFmtId="168" fontId="1" fillId="0" borderId="0" xfId="0" applyNumberFormat="1"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1" fillId="0" borderId="2" xfId="0" applyFont="1" applyFill="1" applyBorder="1"/>
    <xf numFmtId="0" fontId="8" fillId="0" borderId="0" xfId="0" pivotButton="1" applyFont="1"/>
    <xf numFmtId="0" fontId="8" fillId="0" borderId="0" xfId="0" applyFont="1"/>
    <xf numFmtId="0" fontId="8" fillId="0" borderId="0" xfId="0" applyFont="1" applyAlignment="1">
      <alignment horizontal="left"/>
    </xf>
    <xf numFmtId="0" fontId="8" fillId="0" borderId="0" xfId="0" applyNumberFormat="1" applyFont="1"/>
    <xf numFmtId="0" fontId="1" fillId="3" borderId="0" xfId="0" applyFont="1" applyFill="1"/>
    <xf numFmtId="0" fontId="4" fillId="3" borderId="0" xfId="1" applyFont="1" applyFill="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vertical="top" wrapText="1"/>
    </xf>
    <xf numFmtId="0" fontId="7" fillId="0" borderId="2"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3" fillId="4" borderId="4"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xf>
    <xf numFmtId="0" fontId="3" fillId="4" borderId="16" xfId="0" applyFont="1" applyFill="1" applyBorder="1" applyAlignment="1">
      <alignment horizontal="center"/>
    </xf>
    <xf numFmtId="0" fontId="3" fillId="4" borderId="5" xfId="0" applyFont="1" applyFill="1" applyBorder="1" applyAlignment="1">
      <alignment horizontal="center"/>
    </xf>
    <xf numFmtId="0" fontId="3" fillId="4" borderId="4" xfId="0" pivotButton="1" applyFont="1" applyFill="1" applyBorder="1" applyAlignment="1">
      <alignment horizontal="center" vertical="center"/>
    </xf>
    <xf numFmtId="0" fontId="3" fillId="4" borderId="16" xfId="0" pivotButton="1" applyFont="1" applyFill="1" applyBorder="1" applyAlignment="1">
      <alignment horizontal="center" vertical="center"/>
    </xf>
    <xf numFmtId="0" fontId="3" fillId="4" borderId="5" xfId="0" pivotButton="1" applyFont="1" applyFill="1" applyBorder="1" applyAlignment="1">
      <alignment horizontal="center" vertical="center"/>
    </xf>
    <xf numFmtId="0" fontId="3" fillId="4" borderId="4" xfId="0" pivotButton="1" applyFont="1" applyFill="1" applyBorder="1" applyAlignment="1">
      <alignment horizontal="center"/>
    </xf>
    <xf numFmtId="0" fontId="3" fillId="4" borderId="16" xfId="0" pivotButton="1" applyFont="1" applyFill="1" applyBorder="1" applyAlignment="1">
      <alignment horizontal="center"/>
    </xf>
    <xf numFmtId="0" fontId="3" fillId="4" borderId="5" xfId="0" pivotButton="1" applyFont="1" applyFill="1" applyBorder="1" applyAlignment="1">
      <alignment horizontal="center"/>
    </xf>
  </cellXfs>
  <cellStyles count="3">
    <cellStyle name="Гиперссылка" xfId="1" builtinId="8"/>
    <cellStyle name="Обычный" xfId="0" builtinId="0"/>
    <cellStyle name="Процентный" xfId="2" builtinId="5"/>
  </cellStyles>
  <dxfs count="125">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4"/>
        <color theme="1"/>
        <name val="Times New Roman"/>
        <family val="1"/>
        <charset val="204"/>
        <scheme val="none"/>
      </font>
      <numFmt numFmtId="0" formatCode="General"/>
    </dxf>
    <dxf>
      <font>
        <strike val="0"/>
        <outline val="0"/>
        <shadow val="0"/>
        <u val="none"/>
        <vertAlign val="baseline"/>
        <sz val="14"/>
        <color theme="1"/>
        <name val="Times New Roman"/>
        <family val="1"/>
        <charset val="204"/>
        <scheme val="none"/>
      </font>
      <numFmt numFmtId="168" formatCode="0.000000%"/>
    </dxf>
    <dxf>
      <font>
        <strike val="0"/>
        <outline val="0"/>
        <shadow val="0"/>
        <u val="none"/>
        <vertAlign val="baseline"/>
        <sz val="14"/>
        <color theme="1"/>
        <name val="Times New Roman"/>
        <family val="1"/>
        <charset val="204"/>
        <scheme val="none"/>
      </font>
      <numFmt numFmtId="0" formatCode="General"/>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numFmt numFmtId="0" formatCode="General"/>
    </dxf>
    <dxf>
      <font>
        <strike val="0"/>
        <outline val="0"/>
        <shadow val="0"/>
        <u val="none"/>
        <vertAlign val="baseline"/>
        <sz val="14"/>
        <color theme="1"/>
        <name val="Times New Roman"/>
        <family val="1"/>
        <charset val="204"/>
        <scheme val="none"/>
      </font>
      <numFmt numFmtId="14" formatCode="0.00%"/>
    </dxf>
    <dxf>
      <font>
        <strike val="0"/>
        <outline val="0"/>
        <shadow val="0"/>
        <u val="none"/>
        <vertAlign val="baseline"/>
        <sz val="14"/>
        <color theme="1"/>
        <name val="Times New Roman"/>
        <family val="1"/>
        <charset val="204"/>
        <scheme val="none"/>
      </font>
      <numFmt numFmtId="0" formatCode="General"/>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67" formatCode="0.00000"/>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 formatCode="0"/>
    </dxf>
    <dxf>
      <numFmt numFmtId="1" formatCode="0"/>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66" formatCode="0.000000"/>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 formatCode="0"/>
    </dxf>
    <dxf>
      <font>
        <strike val="0"/>
        <outline val="0"/>
        <shadow val="0"/>
        <u val="none"/>
        <vertAlign val="baseline"/>
        <sz val="14"/>
        <color theme="1"/>
        <name val="Times New Roman"/>
        <family val="1"/>
        <charset val="204"/>
        <scheme val="none"/>
      </font>
      <numFmt numFmtId="1" formatCode="0"/>
    </dxf>
    <dxf>
      <numFmt numFmtId="1" formatCode="0"/>
    </dxf>
    <dxf>
      <font>
        <strike val="0"/>
        <outline val="0"/>
        <shadow val="0"/>
        <vertAlign val="baseline"/>
        <sz val="14"/>
        <name val="Times New Roman"/>
        <family val="1"/>
        <charset val="204"/>
        <scheme val="none"/>
      </font>
      <numFmt numFmtId="0" formatCode="General"/>
    </dxf>
    <dxf>
      <font>
        <strike val="0"/>
        <outline val="0"/>
        <shadow val="0"/>
        <vertAlign val="baseline"/>
        <sz val="14"/>
        <name val="Times New Roman"/>
        <family val="1"/>
        <charset val="204"/>
        <scheme val="none"/>
      </font>
      <numFmt numFmtId="0" formatCode="General"/>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
      <font>
        <strike val="0"/>
        <outline val="0"/>
        <shadow val="0"/>
        <vertAlign val="baseline"/>
        <sz val="14"/>
        <name val="Times New Roman"/>
        <family val="1"/>
        <charset val="20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5.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theme" Target="theme/theme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pivotCacheDefinition" Target="pivotCache/pivotCacheDefinition3.xml"/><Relationship Id="rId40" Type="http://schemas.openxmlformats.org/officeDocument/2006/relationships/pivotCacheDefinition" Target="pivotCache/pivotCacheDefinition6.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1.xml"/><Relationship Id="rId43" Type="http://schemas.openxmlformats.org/officeDocument/2006/relationships/connections" Target="connections.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4.xml"/><Relationship Id="rId46" Type="http://schemas.openxmlformats.org/officeDocument/2006/relationships/powerPivotData" Target="model/item.data"/><Relationship Id="rId20" Type="http://schemas.openxmlformats.org/officeDocument/2006/relationships/worksheet" Target="worksheets/sheet20.xml"/><Relationship Id="rId41"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solidFill>
                  <a:sysClr val="windowText" lastClr="000000"/>
                </a:solidFill>
                <a:latin typeface="Times New Roman" panose="02020603050405020304" pitchFamily="18" charset="0"/>
                <a:cs typeface="Times New Roman" panose="02020603050405020304" pitchFamily="18" charset="0"/>
              </a:rPr>
              <a:t>Суммирование</a:t>
            </a:r>
            <a:r>
              <a:rPr lang="ru-RU" baseline="0">
                <a:solidFill>
                  <a:sysClr val="windowText" lastClr="000000"/>
                </a:solidFill>
                <a:latin typeface="Times New Roman" panose="02020603050405020304" pitchFamily="18" charset="0"/>
                <a:cs typeface="Times New Roman" panose="02020603050405020304" pitchFamily="18" charset="0"/>
              </a:rPr>
              <a:t> на </a:t>
            </a:r>
            <a:r>
              <a:rPr lang="en-US" baseline="0">
                <a:solidFill>
                  <a:sysClr val="windowText" lastClr="000000"/>
                </a:solidFill>
                <a:latin typeface="Times New Roman" panose="02020603050405020304" pitchFamily="18" charset="0"/>
                <a:cs typeface="Times New Roman" panose="02020603050405020304" pitchFamily="18" charset="0"/>
              </a:rPr>
              <a:t>12</a:t>
            </a:r>
            <a:r>
              <a:rPr lang="ru-RU" baseline="0">
                <a:solidFill>
                  <a:sysClr val="windowText" lastClr="000000"/>
                </a:solidFill>
                <a:latin typeface="Times New Roman" panose="02020603050405020304" pitchFamily="18" charset="0"/>
                <a:cs typeface="Times New Roman" panose="02020603050405020304" pitchFamily="18" charset="0"/>
              </a:rPr>
              <a:t> ядрах</a:t>
            </a:r>
            <a:endParaRPr lang="en-US">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15669727683381"/>
          <c:y val="0.17204932978929802"/>
          <c:w val="0.83114903925900752"/>
          <c:h val="0.69545838854470521"/>
        </c:manualLayout>
      </c:layout>
      <c:lineChart>
        <c:grouping val="standard"/>
        <c:varyColors val="0"/>
        <c:ser>
          <c:idx val="0"/>
          <c:order val="0"/>
          <c:tx>
            <c:v>Average of lgTwin</c:v>
          </c:tx>
          <c:spPr>
            <a:ln w="28575" cap="rnd">
              <a:noFill/>
              <a:round/>
            </a:ln>
            <a:effectLst/>
          </c:spPr>
          <c:marker>
            <c:symbol val="circle"/>
            <c:size val="5"/>
            <c:spPr>
              <a:solidFill>
                <a:srgbClr val="C00000"/>
              </a:solidFill>
              <a:ln w="9525">
                <a:solidFill>
                  <a:srgbClr val="C00000"/>
                </a:solidFill>
              </a:ln>
              <a:effectLst/>
            </c:spPr>
          </c:marker>
          <c:cat>
            <c:strLit>
              <c:ptCount val="6"/>
              <c:pt idx="0">
                <c:v>7,00</c:v>
              </c:pt>
              <c:pt idx="1">
                <c:v>8,00</c:v>
              </c:pt>
              <c:pt idx="2">
                <c:v>9,00</c:v>
              </c:pt>
              <c:pt idx="3">
                <c:v>10,00</c:v>
              </c:pt>
              <c:pt idx="4">
                <c:v>11,00</c:v>
              </c:pt>
              <c:pt idx="5">
                <c:v>12,00</c:v>
              </c:pt>
            </c:strLit>
          </c:cat>
          <c:val>
            <c:numRef>
              <c:f>'24'!$L$4:$L$9</c:f>
              <c:numCache>
                <c:formatCode>General</c:formatCode>
                <c:ptCount val="6"/>
              </c:numCache>
            </c:numRef>
          </c:val>
          <c:smooth val="0"/>
          <c:extLst>
            <c:ext xmlns:c16="http://schemas.microsoft.com/office/drawing/2014/chart" uri="{C3380CC4-5D6E-409C-BE32-E72D297353CC}">
              <c16:uniqueId val="{00000000-0DFB-4A72-992D-702CAF13E886}"/>
            </c:ext>
          </c:extLst>
        </c:ser>
        <c:ser>
          <c:idx val="1"/>
          <c:order val="1"/>
          <c:tx>
            <c:v>Average of lgTomp</c:v>
          </c:tx>
          <c:spPr>
            <a:ln w="28575" cap="rnd">
              <a:solidFill>
                <a:schemeClr val="accent2"/>
              </a:solidFill>
              <a:round/>
            </a:ln>
            <a:effectLst/>
          </c:spPr>
          <c:marker>
            <c:symbol val="circle"/>
            <c:size val="5"/>
            <c:spPr>
              <a:solidFill>
                <a:srgbClr val="C00000"/>
              </a:solidFill>
              <a:ln w="9525">
                <a:solidFill>
                  <a:srgbClr val="C00000"/>
                </a:solidFill>
              </a:ln>
              <a:effectLst/>
            </c:spPr>
          </c:marker>
          <c:cat>
            <c:strLit>
              <c:ptCount val="6"/>
              <c:pt idx="0">
                <c:v>7,00</c:v>
              </c:pt>
              <c:pt idx="1">
                <c:v>8,00</c:v>
              </c:pt>
              <c:pt idx="2">
                <c:v>9,00</c:v>
              </c:pt>
              <c:pt idx="3">
                <c:v>10,00</c:v>
              </c:pt>
              <c:pt idx="4">
                <c:v>11,00</c:v>
              </c:pt>
              <c:pt idx="5">
                <c:v>12,00</c:v>
              </c:pt>
            </c:strLit>
          </c:cat>
          <c:val>
            <c:numRef>
              <c:f>'24'!$M$4:$M$9</c:f>
              <c:numCache>
                <c:formatCode>General</c:formatCode>
                <c:ptCount val="6"/>
              </c:numCache>
            </c:numRef>
          </c:val>
          <c:smooth val="0"/>
          <c:extLst>
            <c:ext xmlns:c16="http://schemas.microsoft.com/office/drawing/2014/chart" uri="{C3380CC4-5D6E-409C-BE32-E72D297353CC}">
              <c16:uniqueId val="{00000001-0DFB-4A72-992D-702CAF13E886}"/>
            </c:ext>
          </c:extLst>
        </c:ser>
        <c:dLbls>
          <c:showLegendKey val="0"/>
          <c:showVal val="0"/>
          <c:showCatName val="0"/>
          <c:showSerName val="0"/>
          <c:showPercent val="0"/>
          <c:showBubbleSize val="0"/>
        </c:dLbls>
        <c:marker val="1"/>
        <c:smooth val="0"/>
        <c:axId val="171284720"/>
        <c:axId val="171285968"/>
      </c:lineChart>
      <c:catAx>
        <c:axId val="171284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lgN</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285968"/>
        <c:crosses val="autoZero"/>
        <c:auto val="1"/>
        <c:lblAlgn val="ctr"/>
        <c:lblOffset val="100"/>
        <c:noMultiLvlLbl val="0"/>
      </c:catAx>
      <c:valAx>
        <c:axId val="17128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a:solidFill>
                      <a:sysClr val="windowText" lastClr="000000"/>
                    </a:solidFill>
                    <a:latin typeface="Times New Roman" panose="02020603050405020304" pitchFamily="18" charset="0"/>
                    <a:cs typeface="Times New Roman" panose="02020603050405020304" pitchFamily="18" charset="0"/>
                  </a:rPr>
                  <a:t>lgT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1284720"/>
        <c:crosses val="autoZero"/>
        <c:crossBetween val="between"/>
        <c:majorUnit val="0.5"/>
      </c:valAx>
      <c:spPr>
        <a:noFill/>
        <a:ln>
          <a:noFill/>
        </a:ln>
        <a:effectLst/>
      </c:spPr>
    </c:plotArea>
    <c:legend>
      <c:legendPos val="r"/>
      <c:layout>
        <c:manualLayout>
          <c:xMode val="edge"/>
          <c:yMode val="edge"/>
          <c:x val="0.7249728675112852"/>
          <c:y val="0.87690887714321031"/>
          <c:w val="0.2750271324887148"/>
          <c:h val="0.12030377228556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lgErr(lgN)</a:t>
            </a:r>
            <a:endParaRPr lang="ru-R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'29'!$K$3</c:f>
              <c:strCache>
                <c:ptCount val="1"/>
                <c:pt idx="0">
                  <c:v>lgErr</c:v>
                </c:pt>
              </c:strCache>
            </c:strRef>
          </c:tx>
          <c:spPr>
            <a:ln w="19050" cap="rnd">
              <a:solidFill>
                <a:schemeClr val="accent1"/>
              </a:solidFill>
              <a:round/>
            </a:ln>
            <a:effectLst/>
          </c:spPr>
          <c:marker>
            <c:symbol val="none"/>
          </c:marker>
          <c:xVal>
            <c:numRef>
              <c:f>'29'!$I$4:$I$75</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'29'!$K$4:$K$75</c:f>
              <c:numCache>
                <c:formatCode>General</c:formatCode>
                <c:ptCount val="72"/>
                <c:pt idx="0">
                  <c:v>-0.2887955392469696</c:v>
                </c:pt>
                <c:pt idx="1">
                  <c:v>-0.89085553057493205</c:v>
                </c:pt>
                <c:pt idx="2">
                  <c:v>-1.2430380486862944</c:v>
                </c:pt>
                <c:pt idx="3">
                  <c:v>-1.4929155219028944</c:v>
                </c:pt>
                <c:pt idx="4">
                  <c:v>-1.6867355479190071</c:v>
                </c:pt>
                <c:pt idx="5">
                  <c:v>-1.8450980400142569</c:v>
                </c:pt>
                <c:pt idx="6">
                  <c:v>-1.9789838438901013</c:v>
                </c:pt>
                <c:pt idx="7">
                  <c:v>-2.0949755132308567</c:v>
                </c:pt>
                <c:pt idx="8">
                  <c:v>-2.1972720758943538</c:v>
                </c:pt>
                <c:pt idx="9">
                  <c:v>-2.2887955392469697</c:v>
                </c:pt>
                <c:pt idx="10">
                  <c:v>-2.8908555305749322</c:v>
                </c:pt>
                <c:pt idx="11">
                  <c:v>-3.2429673684945173</c:v>
                </c:pt>
                <c:pt idx="12">
                  <c:v>-3.4929155219028942</c:v>
                </c:pt>
                <c:pt idx="13">
                  <c:v>-3.6870969820246393</c:v>
                </c:pt>
                <c:pt idx="14">
                  <c:v>-3.8450980400142569</c:v>
                </c:pt>
                <c:pt idx="15">
                  <c:v>-3.97879531382419</c:v>
                </c:pt>
                <c:pt idx="16">
                  <c:v>-4.0954784599429859</c:v>
                </c:pt>
                <c:pt idx="17">
                  <c:v>-4.1970685519630759</c:v>
                </c:pt>
                <c:pt idx="18">
                  <c:v>-4.2887641244855068</c:v>
                </c:pt>
                <c:pt idx="19">
                  <c:v>-4.9043844573449427</c:v>
                </c:pt>
                <c:pt idx="20">
                  <c:v>-5.2461594214283522</c:v>
                </c:pt>
                <c:pt idx="21">
                  <c:v>-5.5401275604402676</c:v>
                </c:pt>
                <c:pt idx="22">
                  <c:v>-5.7762167506064444</c:v>
                </c:pt>
                <c:pt idx="23">
                  <c:v>-5.8553979936879683</c:v>
                </c:pt>
                <c:pt idx="24">
                  <c:v>-6.0314892557097499</c:v>
                </c:pt>
                <c:pt idx="25">
                  <c:v>-5.9175459068253371</c:v>
                </c:pt>
                <c:pt idx="26">
                  <c:v>-6.4294292643817874</c:v>
                </c:pt>
                <c:pt idx="27">
                  <c:v>-6.0772467512139263</c:v>
                </c:pt>
                <c:pt idx="28">
                  <c:v>-6.5543679861595852</c:v>
                </c:pt>
                <c:pt idx="29">
                  <c:v>-6.0314892557097499</c:v>
                </c:pt>
                <c:pt idx="30">
                  <c:v>-6.7304592600457687</c:v>
                </c:pt>
                <c:pt idx="31">
                  <c:v>-6.0772467512139263</c:v>
                </c:pt>
                <c:pt idx="32">
                  <c:v>-6.0314892557097499</c:v>
                </c:pt>
                <c:pt idx="33">
                  <c:v>-6.5543679861595852</c:v>
                </c:pt>
                <c:pt idx="34">
                  <c:v>-6.0314892557097499</c:v>
                </c:pt>
                <c:pt idx="35">
                  <c:v>-6.1863912093395639</c:v>
                </c:pt>
                <c:pt idx="36">
                  <c:v>-6.4294292643817874</c:v>
                </c:pt>
                <c:pt idx="37">
                  <c:v>-5.5690912593449839</c:v>
                </c:pt>
                <c:pt idx="38">
                  <c:v>-4.6970355045588192</c:v>
                </c:pt>
                <c:pt idx="39">
                  <c:v>-4.2067127932342041</c:v>
                </c:pt>
                <c:pt idx="40">
                  <c:v>-4.2526147837810395</c:v>
                </c:pt>
                <c:pt idx="41">
                  <c:v>-3.7810692534008559</c:v>
                </c:pt>
                <c:pt idx="42">
                  <c:v>-3.5674470502556552</c:v>
                </c:pt>
                <c:pt idx="43">
                  <c:v>-3.6018984535029941</c:v>
                </c:pt>
                <c:pt idx="44">
                  <c:v>-3.673744930509852</c:v>
                </c:pt>
                <c:pt idx="45">
                  <c:v>-3.973823151799921</c:v>
                </c:pt>
                <c:pt idx="46">
                  <c:v>-3.5537893273776193</c:v>
                </c:pt>
                <c:pt idx="47">
                  <c:v>-3.047998283889962</c:v>
                </c:pt>
                <c:pt idx="48">
                  <c:v>-2.8872264819477595</c:v>
                </c:pt>
                <c:pt idx="49">
                  <c:v>-2.0938760901342635</c:v>
                </c:pt>
                <c:pt idx="50">
                  <c:v>-2.8027040547264739</c:v>
                </c:pt>
                <c:pt idx="51">
                  <c:v>-1.6338377143554479</c:v>
                </c:pt>
                <c:pt idx="52">
                  <c:v>-2.0527337136815542</c:v>
                </c:pt>
                <c:pt idx="53">
                  <c:v>-1.869032390707885</c:v>
                </c:pt>
                <c:pt idx="54">
                  <c:v>-1.6408278756828603</c:v>
                </c:pt>
                <c:pt idx="55">
                  <c:v>-1.4039421394875573</c:v>
                </c:pt>
                <c:pt idx="56">
                  <c:v>-1.2887075834154214</c:v>
                </c:pt>
                <c:pt idx="57">
                  <c:v>-1.0846726113530802</c:v>
                </c:pt>
                <c:pt idx="58">
                  <c:v>-1.0114015652881589</c:v>
                </c:pt>
                <c:pt idx="59">
                  <c:v>-1.2359908902845809</c:v>
                </c:pt>
                <c:pt idx="60">
                  <c:v>-1.6132310644542778</c:v>
                </c:pt>
                <c:pt idx="61">
                  <c:v>-2.3140600944643896</c:v>
                </c:pt>
                <c:pt idx="62">
                  <c:v>-1.5168751022417659</c:v>
                </c:pt>
                <c:pt idx="63">
                  <c:v>-1.2759284246397289</c:v>
                </c:pt>
                <c:pt idx="64">
                  <c:v>-1.1508780003539723</c:v>
                </c:pt>
                <c:pt idx="65">
                  <c:v>-1.1508785720608097</c:v>
                </c:pt>
                <c:pt idx="66">
                  <c:v>-1.1508791437682828</c:v>
                </c:pt>
                <c:pt idx="67">
                  <c:v>-1.1508780003539723</c:v>
                </c:pt>
                <c:pt idx="68">
                  <c:v>-1.1508780003539723</c:v>
                </c:pt>
                <c:pt idx="69">
                  <c:v>-1.1508785720608097</c:v>
                </c:pt>
                <c:pt idx="70">
                  <c:v>-1.1508780003539723</c:v>
                </c:pt>
                <c:pt idx="71">
                  <c:v>-1.1508791437682828</c:v>
                </c:pt>
              </c:numCache>
            </c:numRef>
          </c:yVal>
          <c:smooth val="1"/>
          <c:extLst>
            <c:ext xmlns:c16="http://schemas.microsoft.com/office/drawing/2014/chart" uri="{C3380CC4-5D6E-409C-BE32-E72D297353CC}">
              <c16:uniqueId val="{00000000-E6BB-486B-BBC2-59CABBA89998}"/>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r>
              <a:rPr lang="ru-RU"/>
              <a:t>(</a:t>
            </a:r>
            <a:r>
              <a:rPr lang="en-US"/>
              <a:t>lgN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'29'!$G$3</c:f>
              <c:strCache>
                <c:ptCount val="1"/>
                <c:pt idx="0">
                  <c:v>S</c:v>
                </c:pt>
              </c:strCache>
            </c:strRef>
          </c:tx>
          <c:spPr>
            <a:ln w="19050" cap="rnd">
              <a:solidFill>
                <a:schemeClr val="accent1"/>
              </a:solidFill>
              <a:round/>
            </a:ln>
            <a:effectLst/>
          </c:spPr>
          <c:marker>
            <c:symbol val="none"/>
          </c:marker>
          <c:xVal>
            <c:numRef>
              <c:f>'29'!$I$4:$I$75</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'29'!$G$4:$G$75</c:f>
              <c:numCache>
                <c:formatCode>General</c:formatCode>
                <c:ptCount val="72"/>
                <c:pt idx="0">
                  <c:v>2550</c:v>
                </c:pt>
                <c:pt idx="1">
                  <c:v>4575</c:v>
                </c:pt>
                <c:pt idx="2">
                  <c:v>4950</c:v>
                </c:pt>
                <c:pt idx="3">
                  <c:v>5081.25</c:v>
                </c:pt>
                <c:pt idx="4">
                  <c:v>5142</c:v>
                </c:pt>
                <c:pt idx="5">
                  <c:v>5175</c:v>
                </c:pt>
                <c:pt idx="6">
                  <c:v>5194.8969726562</c:v>
                </c:pt>
                <c:pt idx="7">
                  <c:v>5207.8125</c:v>
                </c:pt>
                <c:pt idx="8">
                  <c:v>5216.666015625</c:v>
                </c:pt>
                <c:pt idx="9">
                  <c:v>5223</c:v>
                </c:pt>
                <c:pt idx="10">
                  <c:v>5243.25</c:v>
                </c:pt>
                <c:pt idx="11">
                  <c:v>5246.9995117188</c:v>
                </c:pt>
                <c:pt idx="12">
                  <c:v>5248.3125</c:v>
                </c:pt>
                <c:pt idx="13">
                  <c:v>5248.9208984375</c:v>
                </c:pt>
                <c:pt idx="14">
                  <c:v>5249.25</c:v>
                </c:pt>
                <c:pt idx="15">
                  <c:v>5249.4487304688</c:v>
                </c:pt>
                <c:pt idx="16">
                  <c:v>5249.5786132812</c:v>
                </c:pt>
                <c:pt idx="17">
                  <c:v>5249.6665039062</c:v>
                </c:pt>
                <c:pt idx="18">
                  <c:v>5249.7299804688</c:v>
                </c:pt>
                <c:pt idx="19">
                  <c:v>5249.9345703125</c:v>
                </c:pt>
                <c:pt idx="20">
                  <c:v>5249.9702148438</c:v>
                </c:pt>
                <c:pt idx="21">
                  <c:v>5249.9848632812</c:v>
                </c:pt>
                <c:pt idx="22">
                  <c:v>5249.9912109375</c:v>
                </c:pt>
                <c:pt idx="23">
                  <c:v>5249.9926757812</c:v>
                </c:pt>
                <c:pt idx="24">
                  <c:v>5249.9951171875</c:v>
                </c:pt>
                <c:pt idx="25">
                  <c:v>5249.9936523438</c:v>
                </c:pt>
                <c:pt idx="26">
                  <c:v>5250.001953125</c:v>
                </c:pt>
                <c:pt idx="27">
                  <c:v>5249.9956054688</c:v>
                </c:pt>
                <c:pt idx="28">
                  <c:v>5250.0014648438</c:v>
                </c:pt>
                <c:pt idx="29">
                  <c:v>5250.0048828125</c:v>
                </c:pt>
                <c:pt idx="30">
                  <c:v>5249.9990234375</c:v>
                </c:pt>
                <c:pt idx="31">
                  <c:v>5250.0043945312</c:v>
                </c:pt>
                <c:pt idx="32">
                  <c:v>5249.9951171875</c:v>
                </c:pt>
                <c:pt idx="33">
                  <c:v>5250.0014648438</c:v>
                </c:pt>
                <c:pt idx="34">
                  <c:v>5250.0048828125</c:v>
                </c:pt>
                <c:pt idx="35">
                  <c:v>5249.9965820312</c:v>
                </c:pt>
                <c:pt idx="36">
                  <c:v>5249.998046875</c:v>
                </c:pt>
                <c:pt idx="37">
                  <c:v>5249.9858398438</c:v>
                </c:pt>
                <c:pt idx="38">
                  <c:v>5249.89453125</c:v>
                </c:pt>
                <c:pt idx="39">
                  <c:v>5250.326171875</c:v>
                </c:pt>
                <c:pt idx="40">
                  <c:v>5250.2934570312</c:v>
                </c:pt>
                <c:pt idx="41">
                  <c:v>5250.869140625</c:v>
                </c:pt>
                <c:pt idx="42">
                  <c:v>5248.5786132812</c:v>
                </c:pt>
                <c:pt idx="43">
                  <c:v>5248.6870117188</c:v>
                </c:pt>
                <c:pt idx="44">
                  <c:v>5248.8872070312</c:v>
                </c:pt>
                <c:pt idx="45">
                  <c:v>5249.4423828125</c:v>
                </c:pt>
                <c:pt idx="46">
                  <c:v>5248.533203125</c:v>
                </c:pt>
                <c:pt idx="47">
                  <c:v>5254.7006835938</c:v>
                </c:pt>
                <c:pt idx="48">
                  <c:v>5243.193359375</c:v>
                </c:pt>
                <c:pt idx="49">
                  <c:v>5292.2944335938</c:v>
                </c:pt>
                <c:pt idx="50">
                  <c:v>5241.7309570312</c:v>
                </c:pt>
                <c:pt idx="51">
                  <c:v>5128.0107421875</c:v>
                </c:pt>
                <c:pt idx="52">
                  <c:v>5203.5029296875</c:v>
                </c:pt>
                <c:pt idx="53">
                  <c:v>5179.021484375</c:v>
                </c:pt>
                <c:pt idx="54">
                  <c:v>5370.0415039062</c:v>
                </c:pt>
                <c:pt idx="55">
                  <c:v>5457.1176757812</c:v>
                </c:pt>
                <c:pt idx="56">
                  <c:v>5520.0546875</c:v>
                </c:pt>
                <c:pt idx="57">
                  <c:v>5682.0029296875</c:v>
                </c:pt>
                <c:pt idx="58">
                  <c:v>5761.396484375</c:v>
                </c:pt>
                <c:pt idx="59">
                  <c:v>5554.9077148438</c:v>
                </c:pt>
                <c:pt idx="60">
                  <c:v>5377.9169921875</c:v>
                </c:pt>
                <c:pt idx="61">
                  <c:v>5224.5258789062</c:v>
                </c:pt>
                <c:pt idx="62">
                  <c:v>5090.3076171875</c:v>
                </c:pt>
                <c:pt idx="63">
                  <c:v>4971.880859375</c:v>
                </c:pt>
                <c:pt idx="64">
                  <c:v>4879.0791015625</c:v>
                </c:pt>
                <c:pt idx="65">
                  <c:v>4879.0795898438</c:v>
                </c:pt>
                <c:pt idx="66">
                  <c:v>4879.080078125</c:v>
                </c:pt>
                <c:pt idx="67">
                  <c:v>4879.0791015625</c:v>
                </c:pt>
                <c:pt idx="68">
                  <c:v>4879.0791015625</c:v>
                </c:pt>
                <c:pt idx="69">
                  <c:v>4879.0795898438</c:v>
                </c:pt>
                <c:pt idx="70">
                  <c:v>4879.0791015625</c:v>
                </c:pt>
                <c:pt idx="71">
                  <c:v>4879.080078125</c:v>
                </c:pt>
              </c:numCache>
            </c:numRef>
          </c:yVal>
          <c:smooth val="1"/>
          <c:extLst>
            <c:ext xmlns:c16="http://schemas.microsoft.com/office/drawing/2014/chart" uri="{C3380CC4-5D6E-409C-BE32-E72D297353CC}">
              <c16:uniqueId val="{00000000-5046-4344-86FC-8167D92DC168}"/>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
            </a:r>
            <a:r>
              <a:rPr lang="ru-RU"/>
              <a:t>(</a:t>
            </a:r>
            <a:r>
              <a:rPr lang="en-US"/>
              <a:t>lgN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'30'!$G$3</c:f>
              <c:strCache>
                <c:ptCount val="1"/>
              </c:strCache>
            </c:strRef>
          </c:tx>
          <c:spPr>
            <a:ln w="19050" cap="rnd">
              <a:solidFill>
                <a:schemeClr val="accent1"/>
              </a:solidFill>
              <a:round/>
            </a:ln>
            <a:effectLst/>
          </c:spPr>
          <c:marker>
            <c:symbol val="none"/>
          </c:marker>
          <c:xVal>
            <c:numRef>
              <c:f>'30'!$E$27:$E$98</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'30'!$C$27:$C$98</c:f>
              <c:numCache>
                <c:formatCode>General</c:formatCode>
                <c:ptCount val="72"/>
                <c:pt idx="0">
                  <c:v>2550</c:v>
                </c:pt>
                <c:pt idx="1">
                  <c:v>4575</c:v>
                </c:pt>
                <c:pt idx="2">
                  <c:v>4950</c:v>
                </c:pt>
                <c:pt idx="3">
                  <c:v>5081.25</c:v>
                </c:pt>
                <c:pt idx="4">
                  <c:v>5142</c:v>
                </c:pt>
                <c:pt idx="5">
                  <c:v>5175</c:v>
                </c:pt>
                <c:pt idx="6">
                  <c:v>5194.8979591836996</c:v>
                </c:pt>
                <c:pt idx="7">
                  <c:v>5207.8125</c:v>
                </c:pt>
                <c:pt idx="8">
                  <c:v>5216.6666666666997</c:v>
                </c:pt>
                <c:pt idx="9">
                  <c:v>5223</c:v>
                </c:pt>
                <c:pt idx="10">
                  <c:v>5243.25</c:v>
                </c:pt>
                <c:pt idx="11">
                  <c:v>5247</c:v>
                </c:pt>
                <c:pt idx="12">
                  <c:v>5248.3125</c:v>
                </c:pt>
                <c:pt idx="13">
                  <c:v>5248.92</c:v>
                </c:pt>
                <c:pt idx="14">
                  <c:v>5249.25</c:v>
                </c:pt>
                <c:pt idx="15">
                  <c:v>5249.4489795917998</c:v>
                </c:pt>
                <c:pt idx="16">
                  <c:v>5249.578125</c:v>
                </c:pt>
                <c:pt idx="17">
                  <c:v>5249.6666666666997</c:v>
                </c:pt>
                <c:pt idx="18">
                  <c:v>5249.73</c:v>
                </c:pt>
                <c:pt idx="19">
                  <c:v>5249.9324999999999</c:v>
                </c:pt>
                <c:pt idx="20">
                  <c:v>5249.97</c:v>
                </c:pt>
                <c:pt idx="21">
                  <c:v>5249.9831249999997</c:v>
                </c:pt>
                <c:pt idx="22">
                  <c:v>5249.9892</c:v>
                </c:pt>
                <c:pt idx="23">
                  <c:v>5249.9925000000003</c:v>
                </c:pt>
                <c:pt idx="24">
                  <c:v>5249.9944897959003</c:v>
                </c:pt>
                <c:pt idx="25">
                  <c:v>5249.9957812499997</c:v>
                </c:pt>
                <c:pt idx="26">
                  <c:v>5249.9966666666996</c:v>
                </c:pt>
                <c:pt idx="27">
                  <c:v>5249.9973</c:v>
                </c:pt>
                <c:pt idx="28">
                  <c:v>5249.9993249999998</c:v>
                </c:pt>
                <c:pt idx="29">
                  <c:v>5249.9997000000003</c:v>
                </c:pt>
                <c:pt idx="30">
                  <c:v>5249.9998312500002</c:v>
                </c:pt>
                <c:pt idx="31">
                  <c:v>5249.9998919999998</c:v>
                </c:pt>
                <c:pt idx="32">
                  <c:v>5249.9999250000001</c:v>
                </c:pt>
                <c:pt idx="33">
                  <c:v>5249.9999448979997</c:v>
                </c:pt>
                <c:pt idx="34">
                  <c:v>5249.9999578124998</c:v>
                </c:pt>
                <c:pt idx="35">
                  <c:v>5249.9999666665999</c:v>
                </c:pt>
                <c:pt idx="36">
                  <c:v>5249.999973</c:v>
                </c:pt>
                <c:pt idx="37">
                  <c:v>5249.9999997299001</c:v>
                </c:pt>
                <c:pt idx="38">
                  <c:v>5249.9999999325</c:v>
                </c:pt>
                <c:pt idx="39">
                  <c:v>5249.9999999700003</c:v>
                </c:pt>
                <c:pt idx="40">
                  <c:v>5249.9999999829997</c:v>
                </c:pt>
                <c:pt idx="41">
                  <c:v>5249.9999999892998</c:v>
                </c:pt>
                <c:pt idx="42">
                  <c:v>5249.9999999926004</c:v>
                </c:pt>
                <c:pt idx="43">
                  <c:v>5249.9999999946003</c:v>
                </c:pt>
                <c:pt idx="44">
                  <c:v>5249.9999999956999</c:v>
                </c:pt>
                <c:pt idx="45">
                  <c:v>5249.9999999966003</c:v>
                </c:pt>
                <c:pt idx="46">
                  <c:v>5249.9999999974998</c:v>
                </c:pt>
                <c:pt idx="47">
                  <c:v>5249.9999999994998</c:v>
                </c:pt>
                <c:pt idx="48">
                  <c:v>5249.9999999995998</c:v>
                </c:pt>
                <c:pt idx="49">
                  <c:v>5250.0000000002001</c:v>
                </c:pt>
                <c:pt idx="50">
                  <c:v>5250.0000000001</c:v>
                </c:pt>
                <c:pt idx="51">
                  <c:v>5250.0000000004002</c:v>
                </c:pt>
                <c:pt idx="52">
                  <c:v>5250.0000000003001</c:v>
                </c:pt>
                <c:pt idx="53">
                  <c:v>5249.9999999992997</c:v>
                </c:pt>
                <c:pt idx="54">
                  <c:v>5250.0000000006003</c:v>
                </c:pt>
                <c:pt idx="55">
                  <c:v>5250.0000000010004</c:v>
                </c:pt>
                <c:pt idx="56">
                  <c:v>5249.9999999996999</c:v>
                </c:pt>
                <c:pt idx="57">
                  <c:v>5250.0000000003001</c:v>
                </c:pt>
                <c:pt idx="58">
                  <c:v>5250.0000000007003</c:v>
                </c:pt>
                <c:pt idx="59">
                  <c:v>5249.9999999984002</c:v>
                </c:pt>
                <c:pt idx="60">
                  <c:v>5249.9999999984002</c:v>
                </c:pt>
                <c:pt idx="61">
                  <c:v>5250.0000000002001</c:v>
                </c:pt>
                <c:pt idx="62">
                  <c:v>5249.9999999997999</c:v>
                </c:pt>
                <c:pt idx="63">
                  <c:v>5250.0000000010996</c:v>
                </c:pt>
                <c:pt idx="64">
                  <c:v>5249.9999999991996</c:v>
                </c:pt>
                <c:pt idx="65">
                  <c:v>5250.0000000001</c:v>
                </c:pt>
                <c:pt idx="66">
                  <c:v>5250.0000000024002</c:v>
                </c:pt>
                <c:pt idx="67">
                  <c:v>5249.9999999988004</c:v>
                </c:pt>
                <c:pt idx="68">
                  <c:v>5250.0000000026002</c:v>
                </c:pt>
                <c:pt idx="69">
                  <c:v>5250.0000000006003</c:v>
                </c:pt>
                <c:pt idx="70">
                  <c:v>5249.9999999996999</c:v>
                </c:pt>
                <c:pt idx="71">
                  <c:v>5249.9999999987003</c:v>
                </c:pt>
              </c:numCache>
            </c:numRef>
          </c:yVal>
          <c:smooth val="1"/>
          <c:extLst>
            <c:ext xmlns:c16="http://schemas.microsoft.com/office/drawing/2014/chart" uri="{C3380CC4-5D6E-409C-BE32-E72D297353CC}">
              <c16:uniqueId val="{00000000-124D-4D2E-8D56-C7D8A5AA1ADF}"/>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a:t>
            </a:r>
            <a:r>
              <a:rPr lang="ru-RU"/>
              <a:t>(</a:t>
            </a:r>
            <a:r>
              <a:rPr lang="en-US"/>
              <a:t>lgN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'30'!$G$3</c:f>
              <c:strCache>
                <c:ptCount val="1"/>
              </c:strCache>
            </c:strRef>
          </c:tx>
          <c:spPr>
            <a:ln w="19050" cap="rnd">
              <a:solidFill>
                <a:schemeClr val="accent1"/>
              </a:solidFill>
              <a:round/>
            </a:ln>
            <a:effectLst/>
          </c:spPr>
          <c:marker>
            <c:symbol val="none"/>
          </c:marker>
          <c:xVal>
            <c:numRef>
              <c:f>'30'!$E$27:$E$98</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'30'!$F$27:$F$98</c:f>
              <c:numCache>
                <c:formatCode>0.000000%</c:formatCode>
                <c:ptCount val="72"/>
                <c:pt idx="0">
                  <c:v>0.51428571428571423</c:v>
                </c:pt>
                <c:pt idx="1">
                  <c:v>0.12857142857142856</c:v>
                </c:pt>
                <c:pt idx="2">
                  <c:v>5.7142857142857141E-2</c:v>
                </c:pt>
                <c:pt idx="3">
                  <c:v>3.214285714285714E-2</c:v>
                </c:pt>
                <c:pt idx="4">
                  <c:v>2.057142857142857E-2</c:v>
                </c:pt>
                <c:pt idx="5">
                  <c:v>1.4285714285714285E-2</c:v>
                </c:pt>
                <c:pt idx="6">
                  <c:v>1.049562682215245E-2</c:v>
                </c:pt>
                <c:pt idx="7">
                  <c:v>8.0357142857142849E-3</c:v>
                </c:pt>
                <c:pt idx="8">
                  <c:v>6.3492063492000548E-3</c:v>
                </c:pt>
                <c:pt idx="9">
                  <c:v>5.1428571428571426E-3</c:v>
                </c:pt>
                <c:pt idx="10">
                  <c:v>1.2857142857142856E-3</c:v>
                </c:pt>
                <c:pt idx="11">
                  <c:v>5.7142857142857147E-4</c:v>
                </c:pt>
                <c:pt idx="12">
                  <c:v>3.2142857142857141E-4</c:v>
                </c:pt>
                <c:pt idx="13">
                  <c:v>2.0571428571427186E-4</c:v>
                </c:pt>
                <c:pt idx="14">
                  <c:v>1.4285714285714287E-4</c:v>
                </c:pt>
                <c:pt idx="15">
                  <c:v>1.0495626822860989E-4</c:v>
                </c:pt>
                <c:pt idx="16">
                  <c:v>8.0357142857142853E-5</c:v>
                </c:pt>
                <c:pt idx="17">
                  <c:v>6.3492063485769208E-5</c:v>
                </c:pt>
                <c:pt idx="18">
                  <c:v>5.142857142865458E-5</c:v>
                </c:pt>
                <c:pt idx="19">
                  <c:v>1.2857142857163645E-5</c:v>
                </c:pt>
                <c:pt idx="20">
                  <c:v>5.7142857142372083E-6</c:v>
                </c:pt>
                <c:pt idx="21">
                  <c:v>3.2142857143342205E-6</c:v>
                </c:pt>
                <c:pt idx="22">
                  <c:v>2.0571428571461832E-6</c:v>
                </c:pt>
                <c:pt idx="23">
                  <c:v>1.4285714285159927E-6</c:v>
                </c:pt>
                <c:pt idx="24">
                  <c:v>1.049562685650363E-6</c:v>
                </c:pt>
                <c:pt idx="25">
                  <c:v>8.0357142862686445E-7</c:v>
                </c:pt>
                <c:pt idx="26">
                  <c:v>6.3492062864021304E-7</c:v>
                </c:pt>
                <c:pt idx="27">
                  <c:v>5.1428571428654579E-7</c:v>
                </c:pt>
                <c:pt idx="28">
                  <c:v>1.2857142861494572E-7</c:v>
                </c:pt>
                <c:pt idx="29">
                  <c:v>5.714285708520384E-8</c:v>
                </c:pt>
                <c:pt idx="30">
                  <c:v>3.2142857110427159E-8</c:v>
                </c:pt>
                <c:pt idx="31">
                  <c:v>2.0571428606109249E-8</c:v>
                </c:pt>
                <c:pt idx="32">
                  <c:v>1.428571427130096E-8</c:v>
                </c:pt>
                <c:pt idx="33">
                  <c:v>1.0495619097214547E-8</c:v>
                </c:pt>
                <c:pt idx="34">
                  <c:v>8.0357143209160624E-9</c:v>
                </c:pt>
                <c:pt idx="35">
                  <c:v>6.3492190661019688E-9</c:v>
                </c:pt>
                <c:pt idx="36">
                  <c:v>5.1428571515273122E-9</c:v>
                </c:pt>
                <c:pt idx="37">
                  <c:v>5.1447603341546797E-11</c:v>
                </c:pt>
                <c:pt idx="38">
                  <c:v>1.285713681552027E-11</c:v>
                </c:pt>
                <c:pt idx="39">
                  <c:v>5.7142252834247692E-12</c:v>
                </c:pt>
                <c:pt idx="40">
                  <c:v>3.2381476124837283E-12</c:v>
                </c:pt>
                <c:pt idx="41">
                  <c:v>2.0381343174016191E-12</c:v>
                </c:pt>
                <c:pt idx="42">
                  <c:v>1.4094569321189609E-12</c:v>
                </c:pt>
                <c:pt idx="43">
                  <c:v>1.0285085798906428E-12</c:v>
                </c:pt>
                <c:pt idx="44">
                  <c:v>8.1906494285379138E-13</c:v>
                </c:pt>
                <c:pt idx="45">
                  <c:v>6.4756022766232487E-13</c:v>
                </c:pt>
                <c:pt idx="46">
                  <c:v>4.7622874955691045E-13</c:v>
                </c:pt>
                <c:pt idx="47">
                  <c:v>9.5280397328592484E-14</c:v>
                </c:pt>
                <c:pt idx="48">
                  <c:v>7.6224317862873982E-14</c:v>
                </c:pt>
                <c:pt idx="49">
                  <c:v>3.8112158931436991E-14</c:v>
                </c:pt>
                <c:pt idx="50">
                  <c:v>1.9056079465718496E-14</c:v>
                </c:pt>
                <c:pt idx="51">
                  <c:v>7.6224317862873982E-14</c:v>
                </c:pt>
                <c:pt idx="52">
                  <c:v>5.7168238397155493E-14</c:v>
                </c:pt>
                <c:pt idx="53">
                  <c:v>1.3339255626002948E-13</c:v>
                </c:pt>
                <c:pt idx="54">
                  <c:v>1.1433647679431099E-13</c:v>
                </c:pt>
                <c:pt idx="55">
                  <c:v>1.9056079465718497E-13</c:v>
                </c:pt>
                <c:pt idx="56">
                  <c:v>5.7168238397155493E-14</c:v>
                </c:pt>
                <c:pt idx="57">
                  <c:v>5.7168238397155493E-14</c:v>
                </c:pt>
                <c:pt idx="58">
                  <c:v>1.3339255626002948E-13</c:v>
                </c:pt>
                <c:pt idx="59">
                  <c:v>3.0472403436544395E-13</c:v>
                </c:pt>
                <c:pt idx="60">
                  <c:v>3.0472403436544395E-13</c:v>
                </c:pt>
                <c:pt idx="61">
                  <c:v>3.8112158931436991E-14</c:v>
                </c:pt>
                <c:pt idx="62">
                  <c:v>3.8112158931436991E-14</c:v>
                </c:pt>
                <c:pt idx="63">
                  <c:v>2.0944363703685148E-13</c:v>
                </c:pt>
                <c:pt idx="64">
                  <c:v>1.5244863572574796E-13</c:v>
                </c:pt>
                <c:pt idx="65">
                  <c:v>1.9056079465718496E-14</c:v>
                </c:pt>
                <c:pt idx="66">
                  <c:v>4.5717267009119196E-13</c:v>
                </c:pt>
                <c:pt idx="67">
                  <c:v>2.2849971650256999E-13</c:v>
                </c:pt>
                <c:pt idx="68">
                  <c:v>4.9528482902262894E-13</c:v>
                </c:pt>
                <c:pt idx="69">
                  <c:v>1.1433647679431099E-13</c:v>
                </c:pt>
                <c:pt idx="70">
                  <c:v>5.7168238397155493E-14</c:v>
                </c:pt>
                <c:pt idx="71">
                  <c:v>2.4755579596828848E-13</c:v>
                </c:pt>
              </c:numCache>
            </c:numRef>
          </c:yVal>
          <c:smooth val="1"/>
          <c:extLst>
            <c:ext xmlns:c16="http://schemas.microsoft.com/office/drawing/2014/chart" uri="{C3380CC4-5D6E-409C-BE32-E72D297353CC}">
              <c16:uniqueId val="{00000000-079B-47FA-9956-2FCAAA938051}"/>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ru-RU"/>
              <a:t>(</a:t>
            </a:r>
            <a:r>
              <a:rPr lang="en-US"/>
              <a:t>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'30'!$G$3</c:f>
              <c:strCache>
                <c:ptCount val="1"/>
              </c:strCache>
            </c:strRef>
          </c:tx>
          <c:spPr>
            <a:ln w="19050" cap="rnd">
              <a:solidFill>
                <a:schemeClr val="accent1"/>
              </a:solidFill>
              <a:round/>
            </a:ln>
            <a:effectLst/>
          </c:spPr>
          <c:marker>
            <c:symbol val="none"/>
          </c:marker>
          <c:xVal>
            <c:numRef>
              <c:f>'30'!$B$27:$B$98</c:f>
              <c:numCache>
                <c:formatCode>General</c:formatCode>
                <c:ptCount val="72"/>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100000</c:v>
                </c:pt>
                <c:pt idx="38">
                  <c:v>200000</c:v>
                </c:pt>
                <c:pt idx="39">
                  <c:v>300000</c:v>
                </c:pt>
                <c:pt idx="40">
                  <c:v>400000</c:v>
                </c:pt>
                <c:pt idx="41">
                  <c:v>500000</c:v>
                </c:pt>
                <c:pt idx="42">
                  <c:v>600000</c:v>
                </c:pt>
                <c:pt idx="43">
                  <c:v>700000</c:v>
                </c:pt>
                <c:pt idx="44">
                  <c:v>800000</c:v>
                </c:pt>
                <c:pt idx="45">
                  <c:v>900000</c:v>
                </c:pt>
                <c:pt idx="46">
                  <c:v>1000000</c:v>
                </c:pt>
                <c:pt idx="47">
                  <c:v>2000000</c:v>
                </c:pt>
                <c:pt idx="48">
                  <c:v>4000000</c:v>
                </c:pt>
                <c:pt idx="49">
                  <c:v>6000000</c:v>
                </c:pt>
                <c:pt idx="50">
                  <c:v>8000000</c:v>
                </c:pt>
                <c:pt idx="51">
                  <c:v>10000000</c:v>
                </c:pt>
                <c:pt idx="52">
                  <c:v>12000000</c:v>
                </c:pt>
                <c:pt idx="53">
                  <c:v>14000000</c:v>
                </c:pt>
                <c:pt idx="54">
                  <c:v>16000000</c:v>
                </c:pt>
                <c:pt idx="55">
                  <c:v>18000000</c:v>
                </c:pt>
                <c:pt idx="56">
                  <c:v>20000000</c:v>
                </c:pt>
                <c:pt idx="57">
                  <c:v>22000000</c:v>
                </c:pt>
                <c:pt idx="58">
                  <c:v>24000000</c:v>
                </c:pt>
                <c:pt idx="59">
                  <c:v>26000000</c:v>
                </c:pt>
                <c:pt idx="60">
                  <c:v>28000000</c:v>
                </c:pt>
                <c:pt idx="61">
                  <c:v>30000000</c:v>
                </c:pt>
                <c:pt idx="62">
                  <c:v>32000000</c:v>
                </c:pt>
                <c:pt idx="63">
                  <c:v>34000000</c:v>
                </c:pt>
                <c:pt idx="64">
                  <c:v>36000000</c:v>
                </c:pt>
                <c:pt idx="65">
                  <c:v>38000000</c:v>
                </c:pt>
                <c:pt idx="66">
                  <c:v>40000000</c:v>
                </c:pt>
                <c:pt idx="67">
                  <c:v>42000000</c:v>
                </c:pt>
                <c:pt idx="68">
                  <c:v>44000000</c:v>
                </c:pt>
                <c:pt idx="69">
                  <c:v>46000000</c:v>
                </c:pt>
                <c:pt idx="70">
                  <c:v>48000000</c:v>
                </c:pt>
                <c:pt idx="71">
                  <c:v>50000000</c:v>
                </c:pt>
              </c:numCache>
            </c:numRef>
          </c:xVal>
          <c:yVal>
            <c:numRef>
              <c:f>'30'!$D$27:$D$98</c:f>
              <c:numCache>
                <c:formatCode>General</c:formatCode>
                <c:ptCount val="72"/>
                <c:pt idx="0">
                  <c:v>9.9999999999999995E-8</c:v>
                </c:pt>
                <c:pt idx="1">
                  <c:v>0</c:v>
                </c:pt>
                <c:pt idx="2">
                  <c:v>0</c:v>
                </c:pt>
                <c:pt idx="3">
                  <c:v>9.9999999999999995E-8</c:v>
                </c:pt>
                <c:pt idx="4">
                  <c:v>9.9999999999999995E-8</c:v>
                </c:pt>
                <c:pt idx="5">
                  <c:v>9.9999999999999995E-8</c:v>
                </c:pt>
                <c:pt idx="6">
                  <c:v>9.9999999999999995E-8</c:v>
                </c:pt>
                <c:pt idx="7">
                  <c:v>0</c:v>
                </c:pt>
                <c:pt idx="8">
                  <c:v>0</c:v>
                </c:pt>
                <c:pt idx="9">
                  <c:v>9.9999999999999995E-8</c:v>
                </c:pt>
                <c:pt idx="10">
                  <c:v>1.9999999999999999E-7</c:v>
                </c:pt>
                <c:pt idx="11">
                  <c:v>9.9999999999999995E-8</c:v>
                </c:pt>
                <c:pt idx="12">
                  <c:v>9.9999999999999995E-8</c:v>
                </c:pt>
                <c:pt idx="13">
                  <c:v>9.9999999999999995E-8</c:v>
                </c:pt>
                <c:pt idx="14">
                  <c:v>9.9999999999999995E-8</c:v>
                </c:pt>
                <c:pt idx="15">
                  <c:v>9.9999999999999995E-8</c:v>
                </c:pt>
                <c:pt idx="16">
                  <c:v>1.9999999999999999E-7</c:v>
                </c:pt>
                <c:pt idx="17">
                  <c:v>1.9999999999999999E-7</c:v>
                </c:pt>
                <c:pt idx="18">
                  <c:v>1.9999999999999999E-7</c:v>
                </c:pt>
                <c:pt idx="19">
                  <c:v>3.9989999999999997E-7</c:v>
                </c:pt>
                <c:pt idx="20">
                  <c:v>6.9999999999999997E-7</c:v>
                </c:pt>
                <c:pt idx="21">
                  <c:v>8.9989999999999995E-7</c:v>
                </c:pt>
                <c:pt idx="22">
                  <c:v>1.1000000000000001E-6</c:v>
                </c:pt>
                <c:pt idx="23">
                  <c:v>1.5999999999999999E-6</c:v>
                </c:pt>
                <c:pt idx="24">
                  <c:v>1.5999999999999999E-6</c:v>
                </c:pt>
                <c:pt idx="25">
                  <c:v>1.5999999999999999E-6</c:v>
                </c:pt>
                <c:pt idx="26">
                  <c:v>1.7999999999999999E-6</c:v>
                </c:pt>
                <c:pt idx="27">
                  <c:v>2.0999999999999998E-6</c:v>
                </c:pt>
                <c:pt idx="28">
                  <c:v>3.9999999999999998E-6</c:v>
                </c:pt>
                <c:pt idx="29">
                  <c:v>6.6000000000000003E-6</c:v>
                </c:pt>
                <c:pt idx="30">
                  <c:v>8.6000000000000007E-6</c:v>
                </c:pt>
                <c:pt idx="31">
                  <c:v>1.06E-5</c:v>
                </c:pt>
                <c:pt idx="32">
                  <c:v>1.27E-5</c:v>
                </c:pt>
                <c:pt idx="33">
                  <c:v>1.47E-5</c:v>
                </c:pt>
                <c:pt idx="34">
                  <c:v>1.6699999999999999E-5</c:v>
                </c:pt>
                <c:pt idx="35">
                  <c:v>1.8600000000000001E-5</c:v>
                </c:pt>
                <c:pt idx="36">
                  <c:v>2.0800000000000001E-5</c:v>
                </c:pt>
                <c:pt idx="37">
                  <c:v>2.0990000000000001E-4</c:v>
                </c:pt>
                <c:pt idx="38">
                  <c:v>4.4569999999999999E-4</c:v>
                </c:pt>
                <c:pt idx="39">
                  <c:v>6.0360000000000003E-4</c:v>
                </c:pt>
                <c:pt idx="40">
                  <c:v>8.0239999999999999E-4</c:v>
                </c:pt>
                <c:pt idx="41">
                  <c:v>1.0189000000000001E-3</c:v>
                </c:pt>
                <c:pt idx="42">
                  <c:v>1.2187000000000001E-3</c:v>
                </c:pt>
                <c:pt idx="43">
                  <c:v>1.4139000000000001E-3</c:v>
                </c:pt>
                <c:pt idx="44">
                  <c:v>1.6056E-3</c:v>
                </c:pt>
                <c:pt idx="45">
                  <c:v>1.8079000000000001E-3</c:v>
                </c:pt>
                <c:pt idx="46">
                  <c:v>2.0236E-3</c:v>
                </c:pt>
                <c:pt idx="47">
                  <c:v>4.0404999999999998E-3</c:v>
                </c:pt>
                <c:pt idx="48">
                  <c:v>8.8269000000000004E-3</c:v>
                </c:pt>
                <c:pt idx="49">
                  <c:v>1.21046E-2</c:v>
                </c:pt>
                <c:pt idx="50">
                  <c:v>1.6063500000000001E-2</c:v>
                </c:pt>
                <c:pt idx="51">
                  <c:v>2.0180900000000002E-2</c:v>
                </c:pt>
                <c:pt idx="52">
                  <c:v>2.4127300000000001E-2</c:v>
                </c:pt>
                <c:pt idx="53">
                  <c:v>2.82677E-2</c:v>
                </c:pt>
                <c:pt idx="54">
                  <c:v>3.2428999999999999E-2</c:v>
                </c:pt>
                <c:pt idx="55">
                  <c:v>3.6469000000000001E-2</c:v>
                </c:pt>
                <c:pt idx="56">
                  <c:v>4.1828800100000001E-2</c:v>
                </c:pt>
                <c:pt idx="57">
                  <c:v>4.5931399999999997E-2</c:v>
                </c:pt>
                <c:pt idx="58">
                  <c:v>4.8378699999999997E-2</c:v>
                </c:pt>
                <c:pt idx="59">
                  <c:v>5.2603299999999999E-2</c:v>
                </c:pt>
                <c:pt idx="60">
                  <c:v>5.6527300000000003E-2</c:v>
                </c:pt>
                <c:pt idx="61">
                  <c:v>6.0343800000000003E-2</c:v>
                </c:pt>
                <c:pt idx="62">
                  <c:v>6.42982E-2</c:v>
                </c:pt>
                <c:pt idx="63">
                  <c:v>6.8448400000000006E-2</c:v>
                </c:pt>
                <c:pt idx="64">
                  <c:v>7.28993E-2</c:v>
                </c:pt>
                <c:pt idx="65">
                  <c:v>7.6557899999999998E-2</c:v>
                </c:pt>
                <c:pt idx="66">
                  <c:v>8.14632E-2</c:v>
                </c:pt>
                <c:pt idx="67">
                  <c:v>8.4839999999999999E-2</c:v>
                </c:pt>
                <c:pt idx="68">
                  <c:v>8.8618100000000005E-2</c:v>
                </c:pt>
                <c:pt idx="69">
                  <c:v>9.2695899999999998E-2</c:v>
                </c:pt>
                <c:pt idx="70">
                  <c:v>9.7033499999999995E-2</c:v>
                </c:pt>
                <c:pt idx="71">
                  <c:v>0.1008042</c:v>
                </c:pt>
              </c:numCache>
            </c:numRef>
          </c:yVal>
          <c:smooth val="1"/>
          <c:extLst>
            <c:ext xmlns:c16="http://schemas.microsoft.com/office/drawing/2014/chart" uri="{C3380CC4-5D6E-409C-BE32-E72D297353CC}">
              <c16:uniqueId val="{00000000-605A-49AA-8F79-2F9B84166E79}"/>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lgErr(lgN)</a:t>
            </a:r>
            <a:endParaRPr lang="ru-RU">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'30'!$G$3</c:f>
              <c:strCache>
                <c:ptCount val="1"/>
              </c:strCache>
            </c:strRef>
          </c:tx>
          <c:spPr>
            <a:ln w="19050" cap="rnd">
              <a:solidFill>
                <a:schemeClr val="accent1"/>
              </a:solidFill>
              <a:round/>
            </a:ln>
            <a:effectLst/>
          </c:spPr>
          <c:marker>
            <c:symbol val="none"/>
          </c:marker>
          <c:xVal>
            <c:numRef>
              <c:f>'30'!$E$27:$E$98</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'30'!$G$27:$G$98</c:f>
              <c:numCache>
                <c:formatCode>General</c:formatCode>
                <c:ptCount val="72"/>
                <c:pt idx="0">
                  <c:v>-0.2887955392469696</c:v>
                </c:pt>
                <c:pt idx="1">
                  <c:v>-0.89085553057493205</c:v>
                </c:pt>
                <c:pt idx="2">
                  <c:v>-1.2430380486862944</c:v>
                </c:pt>
                <c:pt idx="3">
                  <c:v>-1.4929155219028944</c:v>
                </c:pt>
                <c:pt idx="4">
                  <c:v>-1.6867355479190071</c:v>
                </c:pt>
                <c:pt idx="5">
                  <c:v>-1.8450980400142569</c:v>
                </c:pt>
                <c:pt idx="6">
                  <c:v>-1.9789916192756896</c:v>
                </c:pt>
                <c:pt idx="7">
                  <c:v>-2.0949755132308567</c:v>
                </c:pt>
                <c:pt idx="8">
                  <c:v>-2.1972805581260499</c:v>
                </c:pt>
                <c:pt idx="9">
                  <c:v>-2.2887955392469697</c:v>
                </c:pt>
                <c:pt idx="10">
                  <c:v>-2.8908555305749322</c:v>
                </c:pt>
                <c:pt idx="11">
                  <c:v>-3.2430380486862944</c:v>
                </c:pt>
                <c:pt idx="12">
                  <c:v>-3.4929155219028942</c:v>
                </c:pt>
                <c:pt idx="13">
                  <c:v>-3.6867355479190365</c:v>
                </c:pt>
                <c:pt idx="14">
                  <c:v>-3.8450980400142569</c:v>
                </c:pt>
                <c:pt idx="15">
                  <c:v>-3.9789916192463712</c:v>
                </c:pt>
                <c:pt idx="16">
                  <c:v>-4.0949755132308567</c:v>
                </c:pt>
                <c:pt idx="17">
                  <c:v>-4.1972805581686732</c:v>
                </c:pt>
                <c:pt idx="18">
                  <c:v>-4.2887955392462676</c:v>
                </c:pt>
                <c:pt idx="19">
                  <c:v>-4.8908555305742301</c:v>
                </c:pt>
                <c:pt idx="20">
                  <c:v>-5.2430380486899812</c:v>
                </c:pt>
                <c:pt idx="21">
                  <c:v>-5.4929155218963404</c:v>
                </c:pt>
                <c:pt idx="22">
                  <c:v>-5.686735547918305</c:v>
                </c:pt>
                <c:pt idx="23">
                  <c:v>-5.8450980400311101</c:v>
                </c:pt>
                <c:pt idx="24">
                  <c:v>-5.9789916178542857</c:v>
                </c:pt>
                <c:pt idx="25">
                  <c:v>-6.0949755132008958</c:v>
                </c:pt>
                <c:pt idx="26">
                  <c:v>-6.1972805624215148</c:v>
                </c:pt>
                <c:pt idx="27">
                  <c:v>-6.2887955392462676</c:v>
                </c:pt>
                <c:pt idx="28">
                  <c:v>-6.8908555304279373</c:v>
                </c:pt>
                <c:pt idx="29">
                  <c:v>-7.2430380491244684</c:v>
                </c:pt>
                <c:pt idx="30">
                  <c:v>-7.4929155223410682</c:v>
                </c:pt>
                <c:pt idx="31">
                  <c:v>-7.6867355471868448</c:v>
                </c:pt>
                <c:pt idx="32">
                  <c:v>-7.8450980404524309</c:v>
                </c:pt>
                <c:pt idx="33">
                  <c:v>-7.9789919389230244</c:v>
                </c:pt>
                <c:pt idx="34">
                  <c:v>-8.0949755113283572</c:v>
                </c:pt>
                <c:pt idx="35">
                  <c:v>-8.1972796882732695</c:v>
                </c:pt>
                <c:pt idx="36">
                  <c:v>-8.2887955385148064</c:v>
                </c:pt>
                <c:pt idx="37">
                  <c:v>-10.288634851801154</c:v>
                </c:pt>
                <c:pt idx="38">
                  <c:v>-10.890855734651685</c:v>
                </c:pt>
                <c:pt idx="39">
                  <c:v>-11.243042641548733</c:v>
                </c:pt>
                <c:pt idx="40">
                  <c:v>-11.489703357612928</c:v>
                </c:pt>
                <c:pt idx="41">
                  <c:v>-11.690767198453164</c:v>
                </c:pt>
                <c:pt idx="42">
                  <c:v>-11.850948190050516</c:v>
                </c:pt>
                <c:pt idx="43">
                  <c:v>-11.987792081039146</c:v>
                </c:pt>
                <c:pt idx="44">
                  <c:v>-12.086681662092007</c:v>
                </c:pt>
                <c:pt idx="45">
                  <c:v>-12.188719832922391</c:v>
                </c:pt>
                <c:pt idx="46">
                  <c:v>-12.322184390121736</c:v>
                </c:pt>
                <c:pt idx="47">
                  <c:v>-13.020996440470961</c:v>
                </c:pt>
                <c:pt idx="48">
                  <c:v>-13.117906453479018</c:v>
                </c:pt>
                <c:pt idx="49">
                  <c:v>-13.418936449142999</c:v>
                </c:pt>
                <c:pt idx="50">
                  <c:v>-13.71996644480698</c:v>
                </c:pt>
                <c:pt idx="51">
                  <c:v>-13.117906453479018</c:v>
                </c:pt>
                <c:pt idx="52">
                  <c:v>-13.242845190087317</c:v>
                </c:pt>
                <c:pt idx="53">
                  <c:v>-12.874868404792723</c:v>
                </c:pt>
                <c:pt idx="54">
                  <c:v>-12.941815194423336</c:v>
                </c:pt>
                <c:pt idx="55">
                  <c:v>-12.71996644480698</c:v>
                </c:pt>
                <c:pt idx="56">
                  <c:v>-13.242845190087317</c:v>
                </c:pt>
                <c:pt idx="57">
                  <c:v>-13.242845190087317</c:v>
                </c:pt>
                <c:pt idx="58">
                  <c:v>-12.874868404792723</c:v>
                </c:pt>
                <c:pt idx="59">
                  <c:v>-12.516093290507744</c:v>
                </c:pt>
                <c:pt idx="60">
                  <c:v>-12.516093290507744</c:v>
                </c:pt>
                <c:pt idx="61">
                  <c:v>-13.418936449142999</c:v>
                </c:pt>
                <c:pt idx="62">
                  <c:v>-13.418936449142999</c:v>
                </c:pt>
                <c:pt idx="63">
                  <c:v>-12.678932829104433</c:v>
                </c:pt>
                <c:pt idx="64">
                  <c:v>-12.816876457815036</c:v>
                </c:pt>
                <c:pt idx="65">
                  <c:v>-13.71996644480698</c:v>
                </c:pt>
                <c:pt idx="66">
                  <c:v>-12.339919739745154</c:v>
                </c:pt>
                <c:pt idx="67">
                  <c:v>-12.641114334418839</c:v>
                </c:pt>
                <c:pt idx="68">
                  <c:v>-12.305144974607217</c:v>
                </c:pt>
                <c:pt idx="69">
                  <c:v>-12.941815194423336</c:v>
                </c:pt>
                <c:pt idx="70">
                  <c:v>-13.242845190087317</c:v>
                </c:pt>
                <c:pt idx="71">
                  <c:v>-12.606326901174235</c:v>
                </c:pt>
              </c:numCache>
            </c:numRef>
          </c:yVal>
          <c:smooth val="1"/>
          <c:extLst>
            <c:ext xmlns:c16="http://schemas.microsoft.com/office/drawing/2014/chart" uri="{C3380CC4-5D6E-409C-BE32-E72D297353CC}">
              <c16:uniqueId val="{00000000-CC20-42A0-AB39-8AFBA8890155}"/>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'31'!$K$6:$K$37</c:f>
              <c:numCache>
                <c:formatCode>General</c:formatCode>
                <c:ptCount val="32"/>
                <c:pt idx="0">
                  <c:v>4.3000000000000003E-6</c:v>
                </c:pt>
                <c:pt idx="1">
                  <c:v>4.1799999999999998E-6</c:v>
                </c:pt>
                <c:pt idx="2">
                  <c:v>4.0799999999999999E-6</c:v>
                </c:pt>
                <c:pt idx="3">
                  <c:v>3.8600000000000003E-6</c:v>
                </c:pt>
                <c:pt idx="4">
                  <c:v>4.2799999999999997E-6</c:v>
                </c:pt>
                <c:pt idx="5">
                  <c:v>4.5199999999999991E-6</c:v>
                </c:pt>
                <c:pt idx="6">
                  <c:v>4.3000000000000003E-6</c:v>
                </c:pt>
                <c:pt idx="7">
                  <c:v>4.7600000000000002E-6</c:v>
                </c:pt>
                <c:pt idx="8">
                  <c:v>5.1000000000000003E-6</c:v>
                </c:pt>
                <c:pt idx="9">
                  <c:v>6.0400000000000006E-6</c:v>
                </c:pt>
                <c:pt idx="10">
                  <c:v>8.8000000000000004E-6</c:v>
                </c:pt>
                <c:pt idx="11">
                  <c:v>1.4459999999999999E-5</c:v>
                </c:pt>
                <c:pt idx="12">
                  <c:v>2.694E-5</c:v>
                </c:pt>
                <c:pt idx="13">
                  <c:v>5.2559999999999998E-5</c:v>
                </c:pt>
                <c:pt idx="14">
                  <c:v>1.2520000000000001E-4</c:v>
                </c:pt>
                <c:pt idx="15">
                  <c:v>2.4059999999999997E-4</c:v>
                </c:pt>
                <c:pt idx="16">
                  <c:v>4.9408001999999996E-4</c:v>
                </c:pt>
                <c:pt idx="17">
                  <c:v>1.09310002E-3</c:v>
                </c:pt>
                <c:pt idx="18">
                  <c:v>2.3005999999999999E-3</c:v>
                </c:pt>
                <c:pt idx="19">
                  <c:v>4.9372800000000005E-3</c:v>
                </c:pt>
                <c:pt idx="20">
                  <c:v>1.080276E-2</c:v>
                </c:pt>
                <c:pt idx="21">
                  <c:v>2.3023999999999999E-2</c:v>
                </c:pt>
                <c:pt idx="22">
                  <c:v>4.9078500000000004E-2</c:v>
                </c:pt>
                <c:pt idx="23">
                  <c:v>0.10811679999999999</c:v>
                </c:pt>
                <c:pt idx="24">
                  <c:v>0.23007794000000001</c:v>
                </c:pt>
                <c:pt idx="25">
                  <c:v>0.49416130000000003</c:v>
                </c:pt>
                <c:pt idx="26">
                  <c:v>1.0857938600000001</c:v>
                </c:pt>
                <c:pt idx="27">
                  <c:v>2.3340014599999996</c:v>
                </c:pt>
                <c:pt idx="28">
                  <c:v>4.9267145000000001</c:v>
                </c:pt>
                <c:pt idx="29">
                  <c:v>10.849090359980002</c:v>
                </c:pt>
                <c:pt idx="30">
                  <c:v>23.236716319999999</c:v>
                </c:pt>
                <c:pt idx="31">
                  <c:v>49.40387755998001</c:v>
                </c:pt>
              </c:numCache>
            </c:numRef>
          </c:val>
          <c:smooth val="0"/>
          <c:extLst>
            <c:ext xmlns:c16="http://schemas.microsoft.com/office/drawing/2014/chart" uri="{C3380CC4-5D6E-409C-BE32-E72D297353CC}">
              <c16:uniqueId val="{00000000-6CED-4548-B360-DB0598D6EECD}"/>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'31'!$L$6:$L$37</c:f>
              <c:numCache>
                <c:formatCode>General</c:formatCode>
                <c:ptCount val="32"/>
                <c:pt idx="0">
                  <c:v>4.4771999999999998E-4</c:v>
                </c:pt>
                <c:pt idx="1">
                  <c:v>6.7442000000000001E-4</c:v>
                </c:pt>
                <c:pt idx="2">
                  <c:v>5.0768000000000005E-4</c:v>
                </c:pt>
                <c:pt idx="3">
                  <c:v>4.5365999999999999E-4</c:v>
                </c:pt>
                <c:pt idx="4">
                  <c:v>4.7305999999999997E-4</c:v>
                </c:pt>
                <c:pt idx="5">
                  <c:v>4.2817999999999996E-4</c:v>
                </c:pt>
                <c:pt idx="6">
                  <c:v>3.6956000000000001E-4</c:v>
                </c:pt>
                <c:pt idx="7">
                  <c:v>4.4882000000000006E-4</c:v>
                </c:pt>
                <c:pt idx="8">
                  <c:v>5.1469999999999999E-4</c:v>
                </c:pt>
                <c:pt idx="9">
                  <c:v>4.0999999999999994E-4</c:v>
                </c:pt>
                <c:pt idx="10">
                  <c:v>4.4408000000000002E-4</c:v>
                </c:pt>
                <c:pt idx="11">
                  <c:v>3.7830000000000003E-4</c:v>
                </c:pt>
                <c:pt idx="12">
                  <c:v>4.9604E-4</c:v>
                </c:pt>
                <c:pt idx="13">
                  <c:v>4.2675999999999999E-4</c:v>
                </c:pt>
                <c:pt idx="14">
                  <c:v>4.9355999999999998E-4</c:v>
                </c:pt>
                <c:pt idx="15">
                  <c:v>5.8869999999999994E-4</c:v>
                </c:pt>
                <c:pt idx="16">
                  <c:v>8.2509999999999994E-4</c:v>
                </c:pt>
                <c:pt idx="17">
                  <c:v>1.0583000000000001E-3</c:v>
                </c:pt>
                <c:pt idx="18">
                  <c:v>1.8961800000000001E-3</c:v>
                </c:pt>
                <c:pt idx="19">
                  <c:v>2.89026E-3</c:v>
                </c:pt>
                <c:pt idx="20">
                  <c:v>5.92452E-3</c:v>
                </c:pt>
                <c:pt idx="21">
                  <c:v>1.196844E-2</c:v>
                </c:pt>
                <c:pt idx="22">
                  <c:v>2.561368E-2</c:v>
                </c:pt>
                <c:pt idx="23">
                  <c:v>5.5503420000000005E-2</c:v>
                </c:pt>
                <c:pt idx="24">
                  <c:v>0.11862310000000002</c:v>
                </c:pt>
                <c:pt idx="25">
                  <c:v>0.24852165999999998</c:v>
                </c:pt>
                <c:pt idx="26">
                  <c:v>0.54692035999999999</c:v>
                </c:pt>
                <c:pt idx="27">
                  <c:v>1.16846436</c:v>
                </c:pt>
                <c:pt idx="28">
                  <c:v>2.5036364600000001</c:v>
                </c:pt>
                <c:pt idx="29">
                  <c:v>5.4890482599999997</c:v>
                </c:pt>
                <c:pt idx="30">
                  <c:v>11.741143320000001</c:v>
                </c:pt>
                <c:pt idx="31">
                  <c:v>24.960896060000003</c:v>
                </c:pt>
              </c:numCache>
            </c:numRef>
          </c:val>
          <c:smooth val="0"/>
          <c:extLst>
            <c:ext xmlns:c16="http://schemas.microsoft.com/office/drawing/2014/chart" uri="{C3380CC4-5D6E-409C-BE32-E72D297353CC}">
              <c16:uniqueId val="{00000001-6CED-4548-B360-DB0598D6EECD}"/>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'31'!$M$6:$M$37</c:f>
              <c:numCache>
                <c:formatCode>General</c:formatCode>
                <c:ptCount val="32"/>
                <c:pt idx="0">
                  <c:v>5.477399999999999E-4</c:v>
                </c:pt>
                <c:pt idx="1">
                  <c:v>6.7460001999999995E-4</c:v>
                </c:pt>
                <c:pt idx="2">
                  <c:v>8.5012E-4</c:v>
                </c:pt>
                <c:pt idx="3">
                  <c:v>7.0492000000000005E-4</c:v>
                </c:pt>
                <c:pt idx="4">
                  <c:v>6.5105999999999996E-4</c:v>
                </c:pt>
                <c:pt idx="5">
                  <c:v>7.0254000000000009E-4</c:v>
                </c:pt>
                <c:pt idx="6">
                  <c:v>7.3109999999999994E-4</c:v>
                </c:pt>
                <c:pt idx="7">
                  <c:v>6.5145999999999997E-4</c:v>
                </c:pt>
                <c:pt idx="8">
                  <c:v>8.260199999999999E-4</c:v>
                </c:pt>
                <c:pt idx="9">
                  <c:v>6.6812001999999994E-4</c:v>
                </c:pt>
                <c:pt idx="10">
                  <c:v>6.7019999999999992E-4</c:v>
                </c:pt>
                <c:pt idx="11">
                  <c:v>7.0735999999999998E-4</c:v>
                </c:pt>
                <c:pt idx="12">
                  <c:v>6.7478000000000004E-4</c:v>
                </c:pt>
                <c:pt idx="13">
                  <c:v>6.915399799999999E-4</c:v>
                </c:pt>
                <c:pt idx="14">
                  <c:v>8.5508000000000003E-4</c:v>
                </c:pt>
                <c:pt idx="15">
                  <c:v>7.2676000000000001E-4</c:v>
                </c:pt>
                <c:pt idx="16">
                  <c:v>9.2711998000000011E-4</c:v>
                </c:pt>
                <c:pt idx="17">
                  <c:v>1.0803800000000001E-3</c:v>
                </c:pt>
                <c:pt idx="18">
                  <c:v>1.5006399999999999E-3</c:v>
                </c:pt>
                <c:pt idx="19">
                  <c:v>2.4856800000000001E-3</c:v>
                </c:pt>
                <c:pt idx="20">
                  <c:v>4.5072200000000001E-3</c:v>
                </c:pt>
                <c:pt idx="21">
                  <c:v>8.5212599999999993E-3</c:v>
                </c:pt>
                <c:pt idx="22">
                  <c:v>1.7919359999999999E-2</c:v>
                </c:pt>
                <c:pt idx="23">
                  <c:v>3.7410659999999998E-2</c:v>
                </c:pt>
                <c:pt idx="24">
                  <c:v>8.0290779999999992E-2</c:v>
                </c:pt>
                <c:pt idx="25">
                  <c:v>0.1695912</c:v>
                </c:pt>
                <c:pt idx="26">
                  <c:v>0.36938122000000001</c:v>
                </c:pt>
                <c:pt idx="27">
                  <c:v>0.79014734000000009</c:v>
                </c:pt>
                <c:pt idx="28">
                  <c:v>1.6837651599999996</c:v>
                </c:pt>
                <c:pt idx="29">
                  <c:v>3.6983277800000005</c:v>
                </c:pt>
                <c:pt idx="30">
                  <c:v>7.8964799999999995</c:v>
                </c:pt>
                <c:pt idx="31">
                  <c:v>16.731671159999998</c:v>
                </c:pt>
              </c:numCache>
            </c:numRef>
          </c:val>
          <c:smooth val="0"/>
          <c:extLst>
            <c:ext xmlns:c16="http://schemas.microsoft.com/office/drawing/2014/chart" uri="{C3380CC4-5D6E-409C-BE32-E72D297353CC}">
              <c16:uniqueId val="{00000002-6CED-4548-B360-DB0598D6EECD}"/>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'31'!$N$6:$N$37</c:f>
              <c:numCache>
                <c:formatCode>General</c:formatCode>
                <c:ptCount val="32"/>
                <c:pt idx="0">
                  <c:v>7.7407997999999999E-4</c:v>
                </c:pt>
                <c:pt idx="1">
                  <c:v>9.9620000000000004E-4</c:v>
                </c:pt>
                <c:pt idx="2">
                  <c:v>9.2529999999999989E-4</c:v>
                </c:pt>
                <c:pt idx="3">
                  <c:v>9.3285999999999998E-4</c:v>
                </c:pt>
                <c:pt idx="4">
                  <c:v>1.0093600000000002E-3</c:v>
                </c:pt>
                <c:pt idx="5">
                  <c:v>9.3192000000000014E-4</c:v>
                </c:pt>
                <c:pt idx="6">
                  <c:v>8.8188000000000003E-4</c:v>
                </c:pt>
                <c:pt idx="7">
                  <c:v>1.013E-3</c:v>
                </c:pt>
                <c:pt idx="8">
                  <c:v>9.4125999999999997E-4</c:v>
                </c:pt>
                <c:pt idx="9">
                  <c:v>9.112800000000001E-4</c:v>
                </c:pt>
                <c:pt idx="10">
                  <c:v>9.1175999999999996E-4</c:v>
                </c:pt>
                <c:pt idx="11">
                  <c:v>8.7315999999999989E-4</c:v>
                </c:pt>
                <c:pt idx="12">
                  <c:v>8.4216E-4</c:v>
                </c:pt>
                <c:pt idx="13">
                  <c:v>1.1379999999999999E-3</c:v>
                </c:pt>
                <c:pt idx="14">
                  <c:v>9.4077997999999997E-4</c:v>
                </c:pt>
                <c:pt idx="15">
                  <c:v>9.5910000000000006E-4</c:v>
                </c:pt>
                <c:pt idx="16">
                  <c:v>9.9814000000000022E-4</c:v>
                </c:pt>
                <c:pt idx="17">
                  <c:v>1.1299399999999999E-3</c:v>
                </c:pt>
                <c:pt idx="18">
                  <c:v>1.4103800000000001E-3</c:v>
                </c:pt>
                <c:pt idx="19">
                  <c:v>2.3148000000000001E-3</c:v>
                </c:pt>
                <c:pt idx="20">
                  <c:v>3.7407400000000006E-3</c:v>
                </c:pt>
                <c:pt idx="21">
                  <c:v>6.9755600000000004E-3</c:v>
                </c:pt>
                <c:pt idx="22">
                  <c:v>1.3881979999999999E-2</c:v>
                </c:pt>
                <c:pt idx="23">
                  <c:v>2.948806E-2</c:v>
                </c:pt>
                <c:pt idx="24">
                  <c:v>6.1747179999999999E-2</c:v>
                </c:pt>
                <c:pt idx="25">
                  <c:v>0.12986038000000003</c:v>
                </c:pt>
                <c:pt idx="26">
                  <c:v>0.28039497999999996</c:v>
                </c:pt>
                <c:pt idx="27">
                  <c:v>0.59981646000000011</c:v>
                </c:pt>
                <c:pt idx="28">
                  <c:v>1.2768637599999999</c:v>
                </c:pt>
                <c:pt idx="29">
                  <c:v>2.8280026600000001</c:v>
                </c:pt>
                <c:pt idx="30">
                  <c:v>6.0117882600000003</c:v>
                </c:pt>
                <c:pt idx="31">
                  <c:v>12.79023724</c:v>
                </c:pt>
              </c:numCache>
            </c:numRef>
          </c:val>
          <c:smooth val="0"/>
          <c:extLst>
            <c:ext xmlns:c16="http://schemas.microsoft.com/office/drawing/2014/chart" uri="{C3380CC4-5D6E-409C-BE32-E72D297353CC}">
              <c16:uniqueId val="{00000003-6CED-4548-B360-DB0598D6EECD}"/>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'31'!$O$6:$O$37</c:f>
              <c:numCache>
                <c:formatCode>General</c:formatCode>
                <c:ptCount val="32"/>
                <c:pt idx="0">
                  <c:v>1.0509199999999999E-3</c:v>
                </c:pt>
                <c:pt idx="1">
                  <c:v>1.0524199999999999E-3</c:v>
                </c:pt>
                <c:pt idx="2">
                  <c:v>1.3281800200000003E-3</c:v>
                </c:pt>
                <c:pt idx="3">
                  <c:v>1.0995200000000001E-3</c:v>
                </c:pt>
                <c:pt idx="4">
                  <c:v>1.1527199999999999E-3</c:v>
                </c:pt>
                <c:pt idx="5">
                  <c:v>1.1439599999999999E-3</c:v>
                </c:pt>
                <c:pt idx="6">
                  <c:v>1.1460800000000001E-3</c:v>
                </c:pt>
                <c:pt idx="7">
                  <c:v>1.0712399800000001E-3</c:v>
                </c:pt>
                <c:pt idx="8">
                  <c:v>2.8834799999999999E-3</c:v>
                </c:pt>
                <c:pt idx="9">
                  <c:v>1.20236E-3</c:v>
                </c:pt>
                <c:pt idx="10">
                  <c:v>1.0812600000000001E-3</c:v>
                </c:pt>
                <c:pt idx="11">
                  <c:v>1.1483599999999997E-3</c:v>
                </c:pt>
                <c:pt idx="12">
                  <c:v>1.1286E-3</c:v>
                </c:pt>
                <c:pt idx="13">
                  <c:v>1.16652002E-3</c:v>
                </c:pt>
                <c:pt idx="14">
                  <c:v>1.1098400000000002E-3</c:v>
                </c:pt>
                <c:pt idx="15">
                  <c:v>1.15642E-3</c:v>
                </c:pt>
                <c:pt idx="16">
                  <c:v>1.2853000000000001E-3</c:v>
                </c:pt>
                <c:pt idx="17">
                  <c:v>1.4951999999999999E-3</c:v>
                </c:pt>
                <c:pt idx="18">
                  <c:v>1.7087199999999997E-3</c:v>
                </c:pt>
                <c:pt idx="19">
                  <c:v>2.2049000000000001E-3</c:v>
                </c:pt>
                <c:pt idx="20">
                  <c:v>3.5482000200000004E-3</c:v>
                </c:pt>
                <c:pt idx="21">
                  <c:v>6.1417399999999997E-3</c:v>
                </c:pt>
                <c:pt idx="22">
                  <c:v>1.19173E-2</c:v>
                </c:pt>
                <c:pt idx="23">
                  <c:v>2.4531180000000003E-2</c:v>
                </c:pt>
                <c:pt idx="24">
                  <c:v>5.062085999999999E-2</c:v>
                </c:pt>
                <c:pt idx="25">
                  <c:v>0.10582279999999999</c:v>
                </c:pt>
                <c:pt idx="26">
                  <c:v>0.23876755999999996</c:v>
                </c:pt>
                <c:pt idx="27">
                  <c:v>0.49406964000000003</c:v>
                </c:pt>
                <c:pt idx="28">
                  <c:v>1.0486056600000002</c:v>
                </c:pt>
                <c:pt idx="29">
                  <c:v>2.2843755200000002</c:v>
                </c:pt>
                <c:pt idx="30">
                  <c:v>4.8914716</c:v>
                </c:pt>
                <c:pt idx="31">
                  <c:v>10.37927386</c:v>
                </c:pt>
              </c:numCache>
            </c:numRef>
          </c:val>
          <c:smooth val="0"/>
          <c:extLst>
            <c:ext xmlns:c16="http://schemas.microsoft.com/office/drawing/2014/chart" uri="{C3380CC4-5D6E-409C-BE32-E72D297353CC}">
              <c16:uniqueId val="{00000004-6CED-4548-B360-DB0598D6EECD}"/>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'31'!$P$6:$P$37</c:f>
              <c:numCache>
                <c:formatCode>General</c:formatCode>
                <c:ptCount val="32"/>
                <c:pt idx="0">
                  <c:v>1.3677199999999998E-3</c:v>
                </c:pt>
                <c:pt idx="1">
                  <c:v>1.4582999999999998E-3</c:v>
                </c:pt>
                <c:pt idx="2">
                  <c:v>1.32222E-3</c:v>
                </c:pt>
                <c:pt idx="3">
                  <c:v>1.4040799999999998E-3</c:v>
                </c:pt>
                <c:pt idx="4">
                  <c:v>1.3034999799999998E-3</c:v>
                </c:pt>
                <c:pt idx="5">
                  <c:v>1.3402599999999998E-3</c:v>
                </c:pt>
                <c:pt idx="6">
                  <c:v>1.4340800000000001E-3</c:v>
                </c:pt>
                <c:pt idx="7">
                  <c:v>1.2726199999999999E-3</c:v>
                </c:pt>
                <c:pt idx="8">
                  <c:v>1.2947E-3</c:v>
                </c:pt>
                <c:pt idx="9">
                  <c:v>1.3668800200000001E-3</c:v>
                </c:pt>
                <c:pt idx="10">
                  <c:v>1.3073399999999999E-3</c:v>
                </c:pt>
                <c:pt idx="11">
                  <c:v>1.5203399799999999E-3</c:v>
                </c:pt>
                <c:pt idx="12">
                  <c:v>1.41854E-3</c:v>
                </c:pt>
                <c:pt idx="13">
                  <c:v>1.3953199999999998E-3</c:v>
                </c:pt>
                <c:pt idx="14">
                  <c:v>1.4105399999999998E-3</c:v>
                </c:pt>
                <c:pt idx="15">
                  <c:v>1.4127400000000002E-3</c:v>
                </c:pt>
                <c:pt idx="16">
                  <c:v>1.4789E-3</c:v>
                </c:pt>
                <c:pt idx="17">
                  <c:v>1.6397999999999999E-3</c:v>
                </c:pt>
                <c:pt idx="18">
                  <c:v>1.76418E-3</c:v>
                </c:pt>
                <c:pt idx="19">
                  <c:v>2.2710999999999999E-3</c:v>
                </c:pt>
                <c:pt idx="20">
                  <c:v>3.3972199999999994E-3</c:v>
                </c:pt>
                <c:pt idx="21">
                  <c:v>5.6617600000000001E-3</c:v>
                </c:pt>
                <c:pt idx="22">
                  <c:v>1.0392180019999999E-2</c:v>
                </c:pt>
                <c:pt idx="23">
                  <c:v>2.1033240000000002E-2</c:v>
                </c:pt>
                <c:pt idx="24">
                  <c:v>4.2628440000000004E-2</c:v>
                </c:pt>
                <c:pt idx="25">
                  <c:v>8.9454679999999995E-2</c:v>
                </c:pt>
                <c:pt idx="26">
                  <c:v>0.19418511999999999</c:v>
                </c:pt>
                <c:pt idx="27">
                  <c:v>0.41869462000000002</c:v>
                </c:pt>
                <c:pt idx="28">
                  <c:v>0.89053965999999996</c:v>
                </c:pt>
                <c:pt idx="29">
                  <c:v>1.95248628</c:v>
                </c:pt>
                <c:pt idx="30">
                  <c:v>4.1324184600000002</c:v>
                </c:pt>
                <c:pt idx="31">
                  <c:v>8.8205654400000011</c:v>
                </c:pt>
              </c:numCache>
            </c:numRef>
          </c:val>
          <c:smooth val="0"/>
          <c:extLst>
            <c:ext xmlns:c16="http://schemas.microsoft.com/office/drawing/2014/chart" uri="{C3380CC4-5D6E-409C-BE32-E72D297353CC}">
              <c16:uniqueId val="{00000005-6CED-4548-B360-DB0598D6EECD}"/>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'31'!$Q$6:$Q$37</c:f>
              <c:numCache>
                <c:formatCode>General</c:formatCode>
                <c:ptCount val="32"/>
                <c:pt idx="0">
                  <c:v>1.3309800000000003E-3</c:v>
                </c:pt>
                <c:pt idx="1">
                  <c:v>1.79144E-3</c:v>
                </c:pt>
                <c:pt idx="2">
                  <c:v>1.5418599999999999E-3</c:v>
                </c:pt>
                <c:pt idx="3">
                  <c:v>1.6656799999999999E-3</c:v>
                </c:pt>
                <c:pt idx="4">
                  <c:v>1.6048E-3</c:v>
                </c:pt>
                <c:pt idx="5">
                  <c:v>1.7203800000000001E-3</c:v>
                </c:pt>
                <c:pt idx="6">
                  <c:v>1.5968799999999997E-3</c:v>
                </c:pt>
                <c:pt idx="7">
                  <c:v>1.8601199999999998E-3</c:v>
                </c:pt>
                <c:pt idx="8">
                  <c:v>1.6560799800000002E-3</c:v>
                </c:pt>
                <c:pt idx="9">
                  <c:v>1.7155600000000001E-3</c:v>
                </c:pt>
                <c:pt idx="10">
                  <c:v>1.70411998E-3</c:v>
                </c:pt>
                <c:pt idx="11">
                  <c:v>1.5393599799999999E-3</c:v>
                </c:pt>
                <c:pt idx="12">
                  <c:v>1.6454199999999999E-3</c:v>
                </c:pt>
                <c:pt idx="13">
                  <c:v>1.7981E-3</c:v>
                </c:pt>
                <c:pt idx="14">
                  <c:v>1.6373E-3</c:v>
                </c:pt>
                <c:pt idx="15">
                  <c:v>1.76936E-3</c:v>
                </c:pt>
                <c:pt idx="16">
                  <c:v>1.8651799999999999E-3</c:v>
                </c:pt>
                <c:pt idx="17">
                  <c:v>2.0182400000000001E-3</c:v>
                </c:pt>
                <c:pt idx="18">
                  <c:v>2.1325000000000003E-3</c:v>
                </c:pt>
                <c:pt idx="19">
                  <c:v>2.4028000000000001E-3</c:v>
                </c:pt>
                <c:pt idx="20">
                  <c:v>3.3915399999999997E-3</c:v>
                </c:pt>
                <c:pt idx="21">
                  <c:v>5.5066799999999999E-3</c:v>
                </c:pt>
                <c:pt idx="22">
                  <c:v>1.004144E-2</c:v>
                </c:pt>
                <c:pt idx="23">
                  <c:v>1.925458E-2</c:v>
                </c:pt>
                <c:pt idx="24">
                  <c:v>3.9011560000000001E-2</c:v>
                </c:pt>
                <c:pt idx="25">
                  <c:v>7.9226920000000006E-2</c:v>
                </c:pt>
                <c:pt idx="26">
                  <c:v>0.16945166</c:v>
                </c:pt>
                <c:pt idx="27">
                  <c:v>0.35925197997999997</c:v>
                </c:pt>
                <c:pt idx="28">
                  <c:v>0.76892117999999987</c:v>
                </c:pt>
                <c:pt idx="29">
                  <c:v>1.68044196</c:v>
                </c:pt>
                <c:pt idx="30">
                  <c:v>3.6171766999999995</c:v>
                </c:pt>
                <c:pt idx="31">
                  <c:v>7.6393674799999998</c:v>
                </c:pt>
              </c:numCache>
            </c:numRef>
          </c:val>
          <c:smooth val="0"/>
          <c:extLst>
            <c:ext xmlns:c16="http://schemas.microsoft.com/office/drawing/2014/chart" uri="{C3380CC4-5D6E-409C-BE32-E72D297353CC}">
              <c16:uniqueId val="{00000006-6CED-4548-B360-DB0598D6EECD}"/>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'31'!$R$6:$R$37</c:f>
              <c:numCache>
                <c:formatCode>General</c:formatCode>
                <c:ptCount val="32"/>
                <c:pt idx="0">
                  <c:v>1.8930799999999997E-3</c:v>
                </c:pt>
                <c:pt idx="1">
                  <c:v>1.84454E-3</c:v>
                </c:pt>
                <c:pt idx="2">
                  <c:v>1.8264399999999999E-3</c:v>
                </c:pt>
                <c:pt idx="3">
                  <c:v>1.8483E-3</c:v>
                </c:pt>
                <c:pt idx="4">
                  <c:v>1.8453E-3</c:v>
                </c:pt>
                <c:pt idx="5">
                  <c:v>1.8459400000000001E-3</c:v>
                </c:pt>
                <c:pt idx="6">
                  <c:v>1.8245799999999999E-3</c:v>
                </c:pt>
                <c:pt idx="7">
                  <c:v>1.7871999999999999E-3</c:v>
                </c:pt>
                <c:pt idx="8">
                  <c:v>1.9280999999999999E-3</c:v>
                </c:pt>
                <c:pt idx="9">
                  <c:v>1.96888002E-3</c:v>
                </c:pt>
                <c:pt idx="10">
                  <c:v>1.8674400000000002E-3</c:v>
                </c:pt>
                <c:pt idx="11">
                  <c:v>1.83544E-3</c:v>
                </c:pt>
                <c:pt idx="12">
                  <c:v>1.9674000000000002E-3</c:v>
                </c:pt>
                <c:pt idx="13">
                  <c:v>2.3278000000000001E-3</c:v>
                </c:pt>
                <c:pt idx="14">
                  <c:v>1.9354399999999996E-3</c:v>
                </c:pt>
                <c:pt idx="15">
                  <c:v>2.0227399999999999E-3</c:v>
                </c:pt>
                <c:pt idx="16">
                  <c:v>1.83708E-3</c:v>
                </c:pt>
                <c:pt idx="17">
                  <c:v>2.3617200000000003E-3</c:v>
                </c:pt>
                <c:pt idx="18">
                  <c:v>2.2773000200000003E-3</c:v>
                </c:pt>
                <c:pt idx="19">
                  <c:v>2.6705999800000001E-3</c:v>
                </c:pt>
                <c:pt idx="20">
                  <c:v>3.68476E-3</c:v>
                </c:pt>
                <c:pt idx="21">
                  <c:v>6.0908199999999994E-3</c:v>
                </c:pt>
                <c:pt idx="22">
                  <c:v>9.324820000000001E-3</c:v>
                </c:pt>
                <c:pt idx="23">
                  <c:v>1.705446E-2</c:v>
                </c:pt>
                <c:pt idx="24">
                  <c:v>4.1956900000000005E-2</c:v>
                </c:pt>
                <c:pt idx="25">
                  <c:v>7.0505979999999996E-2</c:v>
                </c:pt>
                <c:pt idx="26">
                  <c:v>0.15264242</c:v>
                </c:pt>
                <c:pt idx="27">
                  <c:v>0.33074191999999997</c:v>
                </c:pt>
                <c:pt idx="28">
                  <c:v>0.68439724000000002</c:v>
                </c:pt>
                <c:pt idx="29">
                  <c:v>1.5190809599999999</c:v>
                </c:pt>
                <c:pt idx="30">
                  <c:v>3.1969072000000001</c:v>
                </c:pt>
                <c:pt idx="31">
                  <c:v>6.829294</c:v>
                </c:pt>
              </c:numCache>
            </c:numRef>
          </c:val>
          <c:smooth val="0"/>
          <c:extLst>
            <c:ext xmlns:c16="http://schemas.microsoft.com/office/drawing/2014/chart" uri="{C3380CC4-5D6E-409C-BE32-E72D297353CC}">
              <c16:uniqueId val="{00000007-6CED-4548-B360-DB0598D6EECD}"/>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'31'!$S$6:$S$37</c:f>
              <c:numCache>
                <c:formatCode>General</c:formatCode>
                <c:ptCount val="32"/>
                <c:pt idx="0">
                  <c:v>1.7258200000000001E-3</c:v>
                </c:pt>
                <c:pt idx="1">
                  <c:v>2.0680799999999999E-3</c:v>
                </c:pt>
                <c:pt idx="2">
                  <c:v>2.2440800199999998E-3</c:v>
                </c:pt>
                <c:pt idx="3">
                  <c:v>1.9929000000000001E-3</c:v>
                </c:pt>
                <c:pt idx="4">
                  <c:v>2.0086799999999997E-3</c:v>
                </c:pt>
                <c:pt idx="5">
                  <c:v>2.02842E-3</c:v>
                </c:pt>
                <c:pt idx="6">
                  <c:v>2.22112E-3</c:v>
                </c:pt>
                <c:pt idx="7">
                  <c:v>1.9782800000000002E-3</c:v>
                </c:pt>
                <c:pt idx="8">
                  <c:v>2.3296799999999998E-3</c:v>
                </c:pt>
                <c:pt idx="9">
                  <c:v>1.9844599999999995E-3</c:v>
                </c:pt>
                <c:pt idx="10">
                  <c:v>4.2686399999999998E-3</c:v>
                </c:pt>
                <c:pt idx="11">
                  <c:v>4.0618800200000003E-3</c:v>
                </c:pt>
                <c:pt idx="12">
                  <c:v>2.2208599999999998E-3</c:v>
                </c:pt>
                <c:pt idx="13">
                  <c:v>2.1659400000000003E-3</c:v>
                </c:pt>
                <c:pt idx="14">
                  <c:v>2.0937E-3</c:v>
                </c:pt>
                <c:pt idx="15">
                  <c:v>2.1878800000000006E-3</c:v>
                </c:pt>
                <c:pt idx="16">
                  <c:v>2.3598999999999998E-3</c:v>
                </c:pt>
                <c:pt idx="17">
                  <c:v>4.0058799999999999E-3</c:v>
                </c:pt>
                <c:pt idx="18">
                  <c:v>2.8195999999999998E-3</c:v>
                </c:pt>
                <c:pt idx="19">
                  <c:v>2.8757800000000005E-3</c:v>
                </c:pt>
                <c:pt idx="20">
                  <c:v>3.63416E-3</c:v>
                </c:pt>
                <c:pt idx="21">
                  <c:v>5.761259999999999E-3</c:v>
                </c:pt>
                <c:pt idx="22">
                  <c:v>8.9758200000000007E-3</c:v>
                </c:pt>
                <c:pt idx="23">
                  <c:v>1.6615359999999999E-2</c:v>
                </c:pt>
                <c:pt idx="24">
                  <c:v>3.4283179999999996E-2</c:v>
                </c:pt>
                <c:pt idx="25">
                  <c:v>6.7948359999999999E-2</c:v>
                </c:pt>
                <c:pt idx="26">
                  <c:v>0.14160551999999998</c:v>
                </c:pt>
                <c:pt idx="27">
                  <c:v>0.29512759999999999</c:v>
                </c:pt>
                <c:pt idx="28">
                  <c:v>0.65271936000000008</c:v>
                </c:pt>
                <c:pt idx="29">
                  <c:v>1.39401278</c:v>
                </c:pt>
                <c:pt idx="30">
                  <c:v>2.9767794400000001</c:v>
                </c:pt>
                <c:pt idx="31">
                  <c:v>6.2746046199999999</c:v>
                </c:pt>
              </c:numCache>
            </c:numRef>
          </c:val>
          <c:smooth val="0"/>
          <c:extLst>
            <c:ext xmlns:c16="http://schemas.microsoft.com/office/drawing/2014/chart" uri="{C3380CC4-5D6E-409C-BE32-E72D297353CC}">
              <c16:uniqueId val="{00000008-6CED-4548-B360-DB0598D6EECD}"/>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'31'!$T$6:$T$37</c:f>
              <c:numCache>
                <c:formatCode>General</c:formatCode>
                <c:ptCount val="32"/>
                <c:pt idx="0">
                  <c:v>1.9019199800000002E-3</c:v>
                </c:pt>
                <c:pt idx="1">
                  <c:v>2.1711399799999999E-3</c:v>
                </c:pt>
                <c:pt idx="2">
                  <c:v>2.1522599999999996E-3</c:v>
                </c:pt>
                <c:pt idx="3">
                  <c:v>2.3097399999999998E-3</c:v>
                </c:pt>
                <c:pt idx="4">
                  <c:v>2.2671600200000002E-3</c:v>
                </c:pt>
                <c:pt idx="5">
                  <c:v>4.4151399999999997E-3</c:v>
                </c:pt>
                <c:pt idx="6">
                  <c:v>2.3500999999999999E-3</c:v>
                </c:pt>
                <c:pt idx="7">
                  <c:v>2.2826399999999998E-3</c:v>
                </c:pt>
                <c:pt idx="8">
                  <c:v>2.5613599999999999E-3</c:v>
                </c:pt>
                <c:pt idx="9">
                  <c:v>2.2593000000000001E-3</c:v>
                </c:pt>
                <c:pt idx="10">
                  <c:v>2.2073000000000001E-3</c:v>
                </c:pt>
                <c:pt idx="11">
                  <c:v>2.2225399999999998E-3</c:v>
                </c:pt>
                <c:pt idx="12">
                  <c:v>2.3383000000000002E-3</c:v>
                </c:pt>
                <c:pt idx="13">
                  <c:v>2.1651600000000002E-3</c:v>
                </c:pt>
                <c:pt idx="14">
                  <c:v>2.1723600000000003E-3</c:v>
                </c:pt>
                <c:pt idx="15">
                  <c:v>2.2447399999999998E-3</c:v>
                </c:pt>
                <c:pt idx="16">
                  <c:v>2.6238799999999999E-3</c:v>
                </c:pt>
                <c:pt idx="17">
                  <c:v>2.4840800000000001E-3</c:v>
                </c:pt>
                <c:pt idx="18">
                  <c:v>2.7651799999999999E-3</c:v>
                </c:pt>
                <c:pt idx="19">
                  <c:v>3.2948999999999999E-3</c:v>
                </c:pt>
                <c:pt idx="20">
                  <c:v>3.7282799999999996E-3</c:v>
                </c:pt>
                <c:pt idx="21">
                  <c:v>5.3953400000000002E-3</c:v>
                </c:pt>
                <c:pt idx="22">
                  <c:v>8.5143200000000023E-3</c:v>
                </c:pt>
                <c:pt idx="23">
                  <c:v>1.6519679999999998E-2</c:v>
                </c:pt>
                <c:pt idx="24">
                  <c:v>3.0264539999999999E-2</c:v>
                </c:pt>
                <c:pt idx="25">
                  <c:v>6.4932039999999996E-2</c:v>
                </c:pt>
                <c:pt idx="26">
                  <c:v>0.14150780000000002</c:v>
                </c:pt>
                <c:pt idx="27">
                  <c:v>0.29484368</c:v>
                </c:pt>
                <c:pt idx="28">
                  <c:v>0.59516869999999999</c:v>
                </c:pt>
                <c:pt idx="29">
                  <c:v>1.2758200399999997</c:v>
                </c:pt>
                <c:pt idx="30">
                  <c:v>2.7478653800000004</c:v>
                </c:pt>
                <c:pt idx="31">
                  <c:v>5.8868545000000001</c:v>
                </c:pt>
              </c:numCache>
            </c:numRef>
          </c:val>
          <c:smooth val="0"/>
          <c:extLst>
            <c:ext xmlns:c16="http://schemas.microsoft.com/office/drawing/2014/chart" uri="{C3380CC4-5D6E-409C-BE32-E72D297353CC}">
              <c16:uniqueId val="{00000009-6CED-4548-B360-DB0598D6EECD}"/>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'31'!$U$6:$U$37</c:f>
              <c:numCache>
                <c:formatCode>General</c:formatCode>
                <c:ptCount val="32"/>
                <c:pt idx="0">
                  <c:v>7.0172800000000007E-3</c:v>
                </c:pt>
                <c:pt idx="1">
                  <c:v>2.9157599999999999E-3</c:v>
                </c:pt>
                <c:pt idx="2">
                  <c:v>2.49168E-3</c:v>
                </c:pt>
                <c:pt idx="3">
                  <c:v>2.4236600000000002E-3</c:v>
                </c:pt>
                <c:pt idx="4">
                  <c:v>2.50198E-3</c:v>
                </c:pt>
                <c:pt idx="5">
                  <c:v>2.4364000000000005E-3</c:v>
                </c:pt>
                <c:pt idx="6">
                  <c:v>2.54324E-3</c:v>
                </c:pt>
                <c:pt idx="7">
                  <c:v>2.3898400199999998E-3</c:v>
                </c:pt>
                <c:pt idx="8">
                  <c:v>2.58662E-3</c:v>
                </c:pt>
                <c:pt idx="9">
                  <c:v>2.4080600000000001E-3</c:v>
                </c:pt>
                <c:pt idx="10">
                  <c:v>2.2039199999999998E-3</c:v>
                </c:pt>
                <c:pt idx="11">
                  <c:v>2.5092600000000001E-3</c:v>
                </c:pt>
                <c:pt idx="12">
                  <c:v>2.4704999999999996E-3</c:v>
                </c:pt>
                <c:pt idx="13">
                  <c:v>2.6051600000000005E-3</c:v>
                </c:pt>
                <c:pt idx="14">
                  <c:v>2.42406E-3</c:v>
                </c:pt>
                <c:pt idx="15">
                  <c:v>2.32328002E-3</c:v>
                </c:pt>
                <c:pt idx="16">
                  <c:v>2.44408E-3</c:v>
                </c:pt>
                <c:pt idx="17">
                  <c:v>2.6531800000000002E-3</c:v>
                </c:pt>
                <c:pt idx="18">
                  <c:v>3.0001000000000003E-3</c:v>
                </c:pt>
                <c:pt idx="19">
                  <c:v>3.6577200000000006E-3</c:v>
                </c:pt>
                <c:pt idx="20">
                  <c:v>4.5896399999999999E-3</c:v>
                </c:pt>
                <c:pt idx="21">
                  <c:v>6.7390000000000002E-3</c:v>
                </c:pt>
                <c:pt idx="22">
                  <c:v>1.0200540019999999E-2</c:v>
                </c:pt>
                <c:pt idx="23">
                  <c:v>1.7981819999999999E-2</c:v>
                </c:pt>
                <c:pt idx="24">
                  <c:v>3.0828119999999997E-2</c:v>
                </c:pt>
                <c:pt idx="25">
                  <c:v>6.2752700000000008E-2</c:v>
                </c:pt>
                <c:pt idx="26">
                  <c:v>0.12845844000000001</c:v>
                </c:pt>
                <c:pt idx="27">
                  <c:v>0.27170448000000003</c:v>
                </c:pt>
                <c:pt idx="28">
                  <c:v>0.59167117999999996</c:v>
                </c:pt>
                <c:pt idx="29">
                  <c:v>1.2104211</c:v>
                </c:pt>
                <c:pt idx="30">
                  <c:v>2.6958822599999999</c:v>
                </c:pt>
                <c:pt idx="31">
                  <c:v>5.5979287000000006</c:v>
                </c:pt>
              </c:numCache>
            </c:numRef>
          </c:val>
          <c:smooth val="0"/>
          <c:extLst>
            <c:ext xmlns:c16="http://schemas.microsoft.com/office/drawing/2014/chart" uri="{C3380CC4-5D6E-409C-BE32-E72D297353CC}">
              <c16:uniqueId val="{0000000A-6CED-4548-B360-DB0598D6EECD}"/>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'31'!$V$6:$V$37</c:f>
              <c:numCache>
                <c:formatCode>General</c:formatCode>
                <c:ptCount val="32"/>
                <c:pt idx="0">
                  <c:v>5.50404E-3</c:v>
                </c:pt>
                <c:pt idx="1">
                  <c:v>6.9845799999999998E-3</c:v>
                </c:pt>
                <c:pt idx="2">
                  <c:v>4.3576600000000002E-3</c:v>
                </c:pt>
                <c:pt idx="3">
                  <c:v>5.4177599999999998E-3</c:v>
                </c:pt>
                <c:pt idx="4">
                  <c:v>3.9056600000000005E-3</c:v>
                </c:pt>
                <c:pt idx="5">
                  <c:v>4.4625799999999998E-3</c:v>
                </c:pt>
                <c:pt idx="6">
                  <c:v>5.7128399999999994E-3</c:v>
                </c:pt>
                <c:pt idx="7">
                  <c:v>8.1545999999999997E-3</c:v>
                </c:pt>
                <c:pt idx="8">
                  <c:v>3.2128200000000003E-3</c:v>
                </c:pt>
                <c:pt idx="9">
                  <c:v>3.10880002E-3</c:v>
                </c:pt>
                <c:pt idx="10">
                  <c:v>4.1281600000000005E-3</c:v>
                </c:pt>
                <c:pt idx="11">
                  <c:v>2.80992E-3</c:v>
                </c:pt>
                <c:pt idx="12">
                  <c:v>1.0436839999999999E-2</c:v>
                </c:pt>
                <c:pt idx="13">
                  <c:v>3.9847199999999998E-3</c:v>
                </c:pt>
                <c:pt idx="14">
                  <c:v>4.0405200000000006E-3</c:v>
                </c:pt>
                <c:pt idx="15">
                  <c:v>4.5199799999999998E-3</c:v>
                </c:pt>
                <c:pt idx="16">
                  <c:v>3.8648000000000003E-3</c:v>
                </c:pt>
                <c:pt idx="17">
                  <c:v>3.7318399999999993E-3</c:v>
                </c:pt>
                <c:pt idx="18">
                  <c:v>2.9363600199999998E-3</c:v>
                </c:pt>
                <c:pt idx="19">
                  <c:v>4.0171E-3</c:v>
                </c:pt>
                <c:pt idx="20">
                  <c:v>4.62656E-3</c:v>
                </c:pt>
                <c:pt idx="21">
                  <c:v>7.2140999999999993E-3</c:v>
                </c:pt>
                <c:pt idx="22">
                  <c:v>1.1494799999999999E-2</c:v>
                </c:pt>
                <c:pt idx="23">
                  <c:v>2.1579920000000002E-2</c:v>
                </c:pt>
                <c:pt idx="24">
                  <c:v>4.1074239999999998E-2</c:v>
                </c:pt>
                <c:pt idx="25">
                  <c:v>8.3392680000000011E-2</c:v>
                </c:pt>
                <c:pt idx="26">
                  <c:v>0.14720468000000003</c:v>
                </c:pt>
                <c:pt idx="27">
                  <c:v>0.28236609999999995</c:v>
                </c:pt>
                <c:pt idx="28">
                  <c:v>0.60092813999999994</c:v>
                </c:pt>
                <c:pt idx="29">
                  <c:v>1.2671445000000001</c:v>
                </c:pt>
                <c:pt idx="30">
                  <c:v>2.6600692199799996</c:v>
                </c:pt>
                <c:pt idx="31">
                  <c:v>5.61428452</c:v>
                </c:pt>
              </c:numCache>
            </c:numRef>
          </c:val>
          <c:smooth val="0"/>
          <c:extLst>
            <c:ext xmlns:c16="http://schemas.microsoft.com/office/drawing/2014/chart" uri="{C3380CC4-5D6E-409C-BE32-E72D297353CC}">
              <c16:uniqueId val="{0000000B-6CED-4548-B360-DB0598D6EECD}"/>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'31'!$Z$42:$Z$73</c:f>
              <c:numCache>
                <c:formatCode>General</c:formatCode>
                <c:ptCount val="32"/>
                <c:pt idx="0">
                  <c:v>-0.2887955392469696</c:v>
                </c:pt>
                <c:pt idx="1">
                  <c:v>-0.89085553057493205</c:v>
                </c:pt>
                <c:pt idx="2">
                  <c:v>-1.4929155219028944</c:v>
                </c:pt>
                <c:pt idx="3">
                  <c:v>-1.9789873715941795</c:v>
                </c:pt>
                <c:pt idx="4">
                  <c:v>-2.2887955392469697</c:v>
                </c:pt>
                <c:pt idx="5">
                  <c:v>-2.9736615573893141</c:v>
                </c:pt>
                <c:pt idx="6">
                  <c:v>-3.6328260254248619</c:v>
                </c:pt>
                <c:pt idx="7">
                  <c:v>-4.2893535311882491</c:v>
                </c:pt>
                <c:pt idx="8">
                  <c:v>-4.9790518377571553</c:v>
                </c:pt>
                <c:pt idx="9">
                  <c:v>-5.6137408536944644</c:v>
                </c:pt>
                <c:pt idx="10">
                  <c:v>-6.207580514805878</c:v>
                </c:pt>
                <c:pt idx="11">
                  <c:v>-7.5086105338885716</c:v>
                </c:pt>
                <c:pt idx="12">
                  <c:v>-6.9645424725506286</c:v>
                </c:pt>
                <c:pt idx="13">
                  <c:v>-7.6335492955739062</c:v>
                </c:pt>
                <c:pt idx="14">
                  <c:v>-6.5543680036865428</c:v>
                </c:pt>
                <c:pt idx="15">
                  <c:v>-6.8096405106234377</c:v>
                </c:pt>
                <c:pt idx="16">
                  <c:v>-6.0692778157460898</c:v>
                </c:pt>
                <c:pt idx="17">
                  <c:v>-6.3325192513737312</c:v>
                </c:pt>
                <c:pt idx="18">
                  <c:v>-5.4450895108372626</c:v>
                </c:pt>
                <c:pt idx="19">
                  <c:v>-5.0919700032677957</c:v>
                </c:pt>
                <c:pt idx="20">
                  <c:v>-3.5096431866093218</c:v>
                </c:pt>
                <c:pt idx="21">
                  <c:v>-2.9789331764003797</c:v>
                </c:pt>
                <c:pt idx="22">
                  <c:v>-2.4698860588052751</c:v>
                </c:pt>
                <c:pt idx="23">
                  <c:v>-2.1021018387774117</c:v>
                </c:pt>
                <c:pt idx="24">
                  <c:v>-1.8331105637650342</c:v>
                </c:pt>
                <c:pt idx="25">
                  <c:v>-1.2735913008073603</c:v>
                </c:pt>
                <c:pt idx="26">
                  <c:v>-0.68184210374459897</c:v>
                </c:pt>
                <c:pt idx="27">
                  <c:v>-0.27032637310576174</c:v>
                </c:pt>
                <c:pt idx="28">
                  <c:v>-0.10870741098003227</c:v>
                </c:pt>
                <c:pt idx="29">
                  <c:v>-4.7163594002894993E-2</c:v>
                </c:pt>
                <c:pt idx="30">
                  <c:v>-2.1500872214847627E-2</c:v>
                </c:pt>
                <c:pt idx="31">
                  <c:v>-9.9729766605618653E-3</c:v>
                </c:pt>
              </c:numCache>
            </c:numRef>
          </c:val>
          <c:smooth val="0"/>
          <c:extLst>
            <c:ext xmlns:c16="http://schemas.microsoft.com/office/drawing/2014/chart" uri="{C3380CC4-5D6E-409C-BE32-E72D297353CC}">
              <c16:uniqueId val="{00000000-9002-40E7-936A-A4168ABB3640}"/>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'31'!$X$78:$X$109</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extLst>
            <c:ext xmlns:c16="http://schemas.microsoft.com/office/drawing/2014/chart" uri="{C3380CC4-5D6E-409C-BE32-E72D297353CC}">
              <c16:uniqueId val="{00000000-4543-4285-B169-54232F7716D5}"/>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'31'!$Y$78:$Y$109</c:f>
              <c:numCache>
                <c:formatCode>General</c:formatCode>
                <c:ptCount val="32"/>
                <c:pt idx="0">
                  <c:v>9.6042169212900933E-3</c:v>
                </c:pt>
                <c:pt idx="1">
                  <c:v>6.1979182112037005E-3</c:v>
                </c:pt>
                <c:pt idx="2">
                  <c:v>8.0365584620233216E-3</c:v>
                </c:pt>
                <c:pt idx="3">
                  <c:v>8.5085747035224622E-3</c:v>
                </c:pt>
                <c:pt idx="4">
                  <c:v>9.0474781211685625E-3</c:v>
                </c:pt>
                <c:pt idx="5">
                  <c:v>1.0556308094726515E-2</c:v>
                </c:pt>
                <c:pt idx="6">
                  <c:v>1.1635458382941877E-2</c:v>
                </c:pt>
                <c:pt idx="7">
                  <c:v>1.060558798627512E-2</c:v>
                </c:pt>
                <c:pt idx="8">
                  <c:v>9.9086846706819519E-3</c:v>
                </c:pt>
                <c:pt idx="9">
                  <c:v>1.4731707317073175E-2</c:v>
                </c:pt>
                <c:pt idx="10">
                  <c:v>1.9816249324446047E-2</c:v>
                </c:pt>
                <c:pt idx="11">
                  <c:v>3.8223632038065024E-2</c:v>
                </c:pt>
                <c:pt idx="12">
                  <c:v>5.4310136279332309E-2</c:v>
                </c:pt>
                <c:pt idx="13">
                  <c:v>0.12316055862780016</c:v>
                </c:pt>
                <c:pt idx="14">
                  <c:v>0.25366723397357971</c:v>
                </c:pt>
                <c:pt idx="15">
                  <c:v>0.40869712926787838</c:v>
                </c:pt>
                <c:pt idx="16">
                  <c:v>0.59881228941946429</c:v>
                </c:pt>
                <c:pt idx="17">
                  <c:v>1.0328829443447036</c:v>
                </c:pt>
                <c:pt idx="18">
                  <c:v>1.2132814395257832</c:v>
                </c:pt>
                <c:pt idx="19">
                  <c:v>1.7082477008988812</c:v>
                </c:pt>
                <c:pt idx="20">
                  <c:v>1.8233983512588361</c:v>
                </c:pt>
                <c:pt idx="21">
                  <c:v>1.9237260662208273</c:v>
                </c:pt>
                <c:pt idx="22">
                  <c:v>1.9161049876472263</c:v>
                </c:pt>
                <c:pt idx="23">
                  <c:v>1.9479304158194211</c:v>
                </c:pt>
                <c:pt idx="24">
                  <c:v>1.9395711290633946</c:v>
                </c:pt>
                <c:pt idx="25">
                  <c:v>1.9884033448030247</c:v>
                </c:pt>
                <c:pt idx="26">
                  <c:v>1.9852869620725038</c:v>
                </c:pt>
                <c:pt idx="27">
                  <c:v>1.997494780243019</c:v>
                </c:pt>
                <c:pt idx="28">
                  <c:v>1.9678234355158735</c:v>
                </c:pt>
                <c:pt idx="29">
                  <c:v>1.9764975358369326</c:v>
                </c:pt>
                <c:pt idx="30">
                  <c:v>1.9790846331309409</c:v>
                </c:pt>
                <c:pt idx="31">
                  <c:v>1.9792509628350259</c:v>
                </c:pt>
              </c:numCache>
            </c:numRef>
          </c:val>
          <c:smooth val="0"/>
          <c:extLst>
            <c:ext xmlns:c16="http://schemas.microsoft.com/office/drawing/2014/chart" uri="{C3380CC4-5D6E-409C-BE32-E72D297353CC}">
              <c16:uniqueId val="{00000001-4543-4285-B169-54232F7716D5}"/>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'31'!$Z$78:$Z$109</c:f>
              <c:numCache>
                <c:formatCode>General</c:formatCode>
                <c:ptCount val="32"/>
                <c:pt idx="0">
                  <c:v>7.8504399897761732E-3</c:v>
                </c:pt>
                <c:pt idx="1">
                  <c:v>6.1962642693073151E-3</c:v>
                </c:pt>
                <c:pt idx="2">
                  <c:v>4.7993224485954923E-3</c:v>
                </c:pt>
                <c:pt idx="3">
                  <c:v>5.4757986721897522E-3</c:v>
                </c:pt>
                <c:pt idx="4">
                  <c:v>6.573894879120204E-3</c:v>
                </c:pt>
                <c:pt idx="5">
                  <c:v>6.4337973638511669E-3</c:v>
                </c:pt>
                <c:pt idx="6">
                  <c:v>5.8815483517986608E-3</c:v>
                </c:pt>
                <c:pt idx="7">
                  <c:v>7.3066650293187613E-3</c:v>
                </c:pt>
                <c:pt idx="8">
                  <c:v>6.1741846444396033E-3</c:v>
                </c:pt>
                <c:pt idx="9">
                  <c:v>9.0402918924656697E-3</c:v>
                </c:pt>
                <c:pt idx="10">
                  <c:v>1.3130408833184127E-2</c:v>
                </c:pt>
                <c:pt idx="11">
                  <c:v>2.044220764532911E-2</c:v>
                </c:pt>
                <c:pt idx="12">
                  <c:v>3.9924123418002902E-2</c:v>
                </c:pt>
                <c:pt idx="13">
                  <c:v>7.6004282500051562E-2</c:v>
                </c:pt>
                <c:pt idx="14">
                  <c:v>0.14641904851008092</c:v>
                </c:pt>
                <c:pt idx="15">
                  <c:v>0.33105839616929933</c:v>
                </c:pt>
                <c:pt idx="16">
                  <c:v>0.5329191805358352</c:v>
                </c:pt>
                <c:pt idx="17">
                  <c:v>1.0117736537144337</c:v>
                </c:pt>
                <c:pt idx="18">
                  <c:v>1.5330792195329992</c:v>
                </c:pt>
                <c:pt idx="19">
                  <c:v>1.9862894660616011</c:v>
                </c:pt>
                <c:pt idx="20">
                  <c:v>2.3967678524678182</c:v>
                </c:pt>
                <c:pt idx="21">
                  <c:v>2.7019478340057694</c:v>
                </c:pt>
                <c:pt idx="22">
                  <c:v>2.7388533965498771</c:v>
                </c:pt>
                <c:pt idx="23">
                  <c:v>2.8899998021954167</c:v>
                </c:pt>
                <c:pt idx="24">
                  <c:v>2.8655586606581731</c:v>
                </c:pt>
                <c:pt idx="25">
                  <c:v>2.913838100090099</c:v>
                </c:pt>
                <c:pt idx="26">
                  <c:v>2.9394939461188634</c:v>
                </c:pt>
                <c:pt idx="27">
                  <c:v>2.9538813102882804</c:v>
                </c:pt>
                <c:pt idx="28">
                  <c:v>2.9260104776131612</c:v>
                </c:pt>
                <c:pt idx="29">
                  <c:v>2.9335123886666423</c:v>
                </c:pt>
                <c:pt idx="30">
                  <c:v>2.9426676595141128</c:v>
                </c:pt>
                <c:pt idx="31">
                  <c:v>2.9527162641164422</c:v>
                </c:pt>
              </c:numCache>
            </c:numRef>
          </c:val>
          <c:smooth val="0"/>
          <c:extLst>
            <c:ext xmlns:c16="http://schemas.microsoft.com/office/drawing/2014/chart" uri="{C3380CC4-5D6E-409C-BE32-E72D297353CC}">
              <c16:uniqueId val="{00000002-4543-4285-B169-54232F7716D5}"/>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'31'!$AA$78:$AA$109</c:f>
              <c:numCache>
                <c:formatCode>General</c:formatCode>
                <c:ptCount val="32"/>
                <c:pt idx="0">
                  <c:v>5.5549815407963405E-3</c:v>
                </c:pt>
                <c:pt idx="1">
                  <c:v>4.1959445894398711E-3</c:v>
                </c:pt>
                <c:pt idx="2">
                  <c:v>4.4093807413811744E-3</c:v>
                </c:pt>
                <c:pt idx="3">
                  <c:v>4.1378127478935746E-3</c:v>
                </c:pt>
                <c:pt idx="4">
                  <c:v>4.2403106919235945E-3</c:v>
                </c:pt>
                <c:pt idx="5">
                  <c:v>4.8502017340544233E-3</c:v>
                </c:pt>
                <c:pt idx="6">
                  <c:v>4.8759468408400234E-3</c:v>
                </c:pt>
                <c:pt idx="7">
                  <c:v>4.6989141164856859E-3</c:v>
                </c:pt>
                <c:pt idx="8">
                  <c:v>5.4182691286148357E-3</c:v>
                </c:pt>
                <c:pt idx="9">
                  <c:v>6.6280396804494776E-3</c:v>
                </c:pt>
                <c:pt idx="10">
                  <c:v>9.6516627182591918E-3</c:v>
                </c:pt>
                <c:pt idx="11">
                  <c:v>1.6560538732878282E-2</c:v>
                </c:pt>
                <c:pt idx="12">
                  <c:v>3.1989170703904245E-2</c:v>
                </c:pt>
                <c:pt idx="13">
                  <c:v>4.6186291739894553E-2</c:v>
                </c:pt>
                <c:pt idx="14">
                  <c:v>0.1330810632258565</c:v>
                </c:pt>
                <c:pt idx="15">
                  <c:v>0.25086018142008126</c:v>
                </c:pt>
                <c:pt idx="16">
                  <c:v>0.49500072134169543</c:v>
                </c:pt>
                <c:pt idx="17">
                  <c:v>0.96739651662920167</c:v>
                </c:pt>
                <c:pt idx="18">
                  <c:v>1.6311915937548742</c:v>
                </c:pt>
                <c:pt idx="19">
                  <c:v>2.1329186106791083</c:v>
                </c:pt>
                <c:pt idx="20">
                  <c:v>2.8878671065083372</c:v>
                </c:pt>
                <c:pt idx="21">
                  <c:v>3.3006668998618029</c:v>
                </c:pt>
                <c:pt idx="22">
                  <c:v>3.5354106546760629</c:v>
                </c:pt>
                <c:pt idx="23">
                  <c:v>3.6664602554389805</c:v>
                </c:pt>
                <c:pt idx="24">
                  <c:v>3.7261287074162741</c:v>
                </c:pt>
                <c:pt idx="25">
                  <c:v>3.8053276911710863</c:v>
                </c:pt>
                <c:pt idx="26">
                  <c:v>3.8723726794252888</c:v>
                </c:pt>
                <c:pt idx="27">
                  <c:v>3.8911927491953109</c:v>
                </c:pt>
                <c:pt idx="28">
                  <c:v>3.8584496281733305</c:v>
                </c:pt>
                <c:pt idx="29">
                  <c:v>3.8363084000706</c:v>
                </c:pt>
                <c:pt idx="30">
                  <c:v>3.8651920718179116</c:v>
                </c:pt>
                <c:pt idx="31">
                  <c:v>3.8626240180655174</c:v>
                </c:pt>
              </c:numCache>
            </c:numRef>
          </c:val>
          <c:smooth val="0"/>
          <c:extLst>
            <c:ext xmlns:c16="http://schemas.microsoft.com/office/drawing/2014/chart" uri="{C3380CC4-5D6E-409C-BE32-E72D297353CC}">
              <c16:uniqueId val="{00000003-4543-4285-B169-54232F7716D5}"/>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'31'!$AB$78:$AB$109</c:f>
              <c:numCache>
                <c:formatCode>General</c:formatCode>
                <c:ptCount val="32"/>
                <c:pt idx="0">
                  <c:v>4.0916530278232418E-3</c:v>
                </c:pt>
                <c:pt idx="1">
                  <c:v>3.9717983314646243E-3</c:v>
                </c:pt>
                <c:pt idx="2">
                  <c:v>3.0718727420700085E-3</c:v>
                </c:pt>
                <c:pt idx="3">
                  <c:v>3.5106228172293364E-3</c:v>
                </c:pt>
                <c:pt idx="4">
                  <c:v>3.7129571795405649E-3</c:v>
                </c:pt>
                <c:pt idx="5">
                  <c:v>3.9511871044442112E-3</c:v>
                </c:pt>
                <c:pt idx="6">
                  <c:v>3.7519195867653219E-3</c:v>
                </c:pt>
                <c:pt idx="7">
                  <c:v>4.4434487965992458E-3</c:v>
                </c:pt>
                <c:pt idx="8">
                  <c:v>1.768696158808107E-3</c:v>
                </c:pt>
                <c:pt idx="9">
                  <c:v>5.0234538740477064E-3</c:v>
                </c:pt>
                <c:pt idx="10">
                  <c:v>8.1386530529197407E-3</c:v>
                </c:pt>
                <c:pt idx="11">
                  <c:v>1.259187014525062E-2</c:v>
                </c:pt>
                <c:pt idx="12">
                  <c:v>2.3870281765018608E-2</c:v>
                </c:pt>
                <c:pt idx="13">
                  <c:v>4.50570921191734E-2</c:v>
                </c:pt>
                <c:pt idx="14">
                  <c:v>0.1128090535572695</c:v>
                </c:pt>
                <c:pt idx="15">
                  <c:v>0.20805589664654708</c:v>
                </c:pt>
                <c:pt idx="16">
                  <c:v>0.38440832490469146</c:v>
                </c:pt>
                <c:pt idx="17">
                  <c:v>0.73107277956126271</c:v>
                </c:pt>
                <c:pt idx="18">
                  <c:v>1.3463879395102769</c:v>
                </c:pt>
                <c:pt idx="19">
                  <c:v>2.2392308041181006</c:v>
                </c:pt>
                <c:pt idx="20">
                  <c:v>3.044574696778227</c:v>
                </c:pt>
                <c:pt idx="21">
                  <c:v>3.7487747771804081</c:v>
                </c:pt>
                <c:pt idx="22">
                  <c:v>4.1182566520940149</c:v>
                </c:pt>
                <c:pt idx="23">
                  <c:v>4.407321620892267</c:v>
                </c:pt>
                <c:pt idx="24">
                  <c:v>4.545121122003855</c:v>
                </c:pt>
                <c:pt idx="25">
                  <c:v>4.6697053943006619</c:v>
                </c:pt>
                <c:pt idx="26">
                  <c:v>4.547493218928067</c:v>
                </c:pt>
                <c:pt idx="27">
                  <c:v>4.7240333569170518</c:v>
                </c:pt>
                <c:pt idx="28">
                  <c:v>4.698348185532395</c:v>
                </c:pt>
                <c:pt idx="29">
                  <c:v>4.7492587208166199</c:v>
                </c:pt>
                <c:pt idx="30">
                  <c:v>4.750455122748745</c:v>
                </c:pt>
                <c:pt idx="31">
                  <c:v>4.7598587556663636</c:v>
                </c:pt>
              </c:numCache>
            </c:numRef>
          </c:val>
          <c:smooth val="0"/>
          <c:extLst>
            <c:ext xmlns:c16="http://schemas.microsoft.com/office/drawing/2014/chart" uri="{C3380CC4-5D6E-409C-BE32-E72D297353CC}">
              <c16:uniqueId val="{00000004-4543-4285-B169-54232F7716D5}"/>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'31'!$AC$78:$AC$109</c:f>
              <c:numCache>
                <c:formatCode>General</c:formatCode>
                <c:ptCount val="32"/>
                <c:pt idx="0">
                  <c:v>3.1439183458602644E-3</c:v>
                </c:pt>
                <c:pt idx="1">
                  <c:v>2.8663512308852775E-3</c:v>
                </c:pt>
                <c:pt idx="2">
                  <c:v>3.0857194717974316E-3</c:v>
                </c:pt>
                <c:pt idx="3">
                  <c:v>2.7491311036408187E-3</c:v>
                </c:pt>
                <c:pt idx="4">
                  <c:v>3.2834676376443063E-3</c:v>
                </c:pt>
                <c:pt idx="5">
                  <c:v>3.3724799665736495E-3</c:v>
                </c:pt>
                <c:pt idx="6">
                  <c:v>2.998438022983376E-3</c:v>
                </c:pt>
                <c:pt idx="7">
                  <c:v>3.7403152551429338E-3</c:v>
                </c:pt>
                <c:pt idx="8">
                  <c:v>3.9391364794933194E-3</c:v>
                </c:pt>
                <c:pt idx="9">
                  <c:v>4.4188223630629991E-3</c:v>
                </c:pt>
                <c:pt idx="10">
                  <c:v>6.7312252359753395E-3</c:v>
                </c:pt>
                <c:pt idx="11">
                  <c:v>9.5110305525215478E-3</c:v>
                </c:pt>
                <c:pt idx="12">
                  <c:v>1.8991357311038109E-2</c:v>
                </c:pt>
                <c:pt idx="13">
                  <c:v>3.7668778488088757E-2</c:v>
                </c:pt>
                <c:pt idx="14">
                  <c:v>8.8760332922143304E-2</c:v>
                </c:pt>
                <c:pt idx="15">
                  <c:v>0.17030734600846575</c:v>
                </c:pt>
                <c:pt idx="16">
                  <c:v>0.33408615863141522</c:v>
                </c:pt>
                <c:pt idx="17">
                  <c:v>0.66660569581656304</c:v>
                </c:pt>
                <c:pt idx="18">
                  <c:v>1.3040619437925836</c:v>
                </c:pt>
                <c:pt idx="19">
                  <c:v>2.1739597551847125</c:v>
                </c:pt>
                <c:pt idx="20">
                  <c:v>3.1798823744120197</c:v>
                </c:pt>
                <c:pt idx="21">
                  <c:v>4.0665800033911719</c:v>
                </c:pt>
                <c:pt idx="22">
                  <c:v>4.7226375895670838</c:v>
                </c:pt>
                <c:pt idx="23">
                  <c:v>5.1402827144082401</c:v>
                </c:pt>
                <c:pt idx="24">
                  <c:v>5.397287350885934</c:v>
                </c:pt>
                <c:pt idx="25">
                  <c:v>5.524152565298988</c:v>
                </c:pt>
                <c:pt idx="26">
                  <c:v>5.5915399696948986</c:v>
                </c:pt>
                <c:pt idx="27">
                  <c:v>5.5744720579404614</c:v>
                </c:pt>
                <c:pt idx="28">
                  <c:v>5.5322797190189155</c:v>
                </c:pt>
                <c:pt idx="29">
                  <c:v>5.5565513935288715</c:v>
                </c:pt>
                <c:pt idx="30">
                  <c:v>5.6230308099049573</c:v>
                </c:pt>
                <c:pt idx="31">
                  <c:v>5.6009875892922354</c:v>
                </c:pt>
              </c:numCache>
            </c:numRef>
          </c:val>
          <c:smooth val="0"/>
          <c:extLst>
            <c:ext xmlns:c16="http://schemas.microsoft.com/office/drawing/2014/chart" uri="{C3380CC4-5D6E-409C-BE32-E72D297353CC}">
              <c16:uniqueId val="{00000005-4543-4285-B169-54232F7716D5}"/>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'31'!$AD$78:$AD$109</c:f>
              <c:numCache>
                <c:formatCode>General</c:formatCode>
                <c:ptCount val="32"/>
                <c:pt idx="0">
                  <c:v>3.2307021893642276E-3</c:v>
                </c:pt>
                <c:pt idx="1">
                  <c:v>2.333318447729201E-3</c:v>
                </c:pt>
                <c:pt idx="2">
                  <c:v>2.6461546443905413E-3</c:v>
                </c:pt>
                <c:pt idx="3">
                  <c:v>2.3173718841554202E-3</c:v>
                </c:pt>
                <c:pt idx="4">
                  <c:v>2.6669990029910269E-3</c:v>
                </c:pt>
                <c:pt idx="5">
                  <c:v>2.62732652088492E-3</c:v>
                </c:pt>
                <c:pt idx="6">
                  <c:v>2.6927508641851616E-3</c:v>
                </c:pt>
                <c:pt idx="7">
                  <c:v>2.5589746898049591E-3</c:v>
                </c:pt>
                <c:pt idx="8">
                  <c:v>3.0795614110376481E-3</c:v>
                </c:pt>
                <c:pt idx="9">
                  <c:v>3.5207162675744367E-3</c:v>
                </c:pt>
                <c:pt idx="10">
                  <c:v>5.1639556505874663E-3</c:v>
                </c:pt>
                <c:pt idx="11">
                  <c:v>9.3935143097587867E-3</c:v>
                </c:pt>
                <c:pt idx="12">
                  <c:v>1.6372719427258695E-2</c:v>
                </c:pt>
                <c:pt idx="13">
                  <c:v>2.9230854791168454E-2</c:v>
                </c:pt>
                <c:pt idx="14">
                  <c:v>7.6467354791424913E-2</c:v>
                </c:pt>
                <c:pt idx="15">
                  <c:v>0.13598137179545144</c:v>
                </c:pt>
                <c:pt idx="16">
                  <c:v>0.26489669629740831</c:v>
                </c:pt>
                <c:pt idx="17">
                  <c:v>0.54161052203900428</c:v>
                </c:pt>
                <c:pt idx="18">
                  <c:v>1.0788276670574442</c:v>
                </c:pt>
                <c:pt idx="19">
                  <c:v>2.0548027301481606</c:v>
                </c:pt>
                <c:pt idx="20">
                  <c:v>3.1852078996562034</c:v>
                </c:pt>
                <c:pt idx="21">
                  <c:v>4.1811036777150656</c:v>
                </c:pt>
                <c:pt idx="22">
                  <c:v>4.8875958029923998</c:v>
                </c:pt>
                <c:pt idx="23">
                  <c:v>5.6151211815578419</c:v>
                </c:pt>
                <c:pt idx="24">
                  <c:v>5.8976862242883907</c:v>
                </c:pt>
                <c:pt idx="25">
                  <c:v>6.2372903048610242</c:v>
                </c:pt>
                <c:pt idx="26">
                  <c:v>6.4076909013461423</c:v>
                </c:pt>
                <c:pt idx="27">
                  <c:v>6.4968367331752397</c:v>
                </c:pt>
                <c:pt idx="28">
                  <c:v>6.4073075734498577</c:v>
                </c:pt>
                <c:pt idx="29">
                  <c:v>6.456093467209068</c:v>
                </c:pt>
                <c:pt idx="30">
                  <c:v>6.4239925906854376</c:v>
                </c:pt>
                <c:pt idx="31">
                  <c:v>6.4670115280250942</c:v>
                </c:pt>
              </c:numCache>
            </c:numRef>
          </c:val>
          <c:smooth val="0"/>
          <c:extLst>
            <c:ext xmlns:c16="http://schemas.microsoft.com/office/drawing/2014/chart" uri="{C3380CC4-5D6E-409C-BE32-E72D297353CC}">
              <c16:uniqueId val="{00000006-4543-4285-B169-54232F7716D5}"/>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'31'!$AE$78:$AE$109</c:f>
              <c:numCache>
                <c:formatCode>General</c:formatCode>
                <c:ptCount val="32"/>
                <c:pt idx="0">
                  <c:v>2.2714306843873481E-3</c:v>
                </c:pt>
                <c:pt idx="1">
                  <c:v>2.2661476574105197E-3</c:v>
                </c:pt>
                <c:pt idx="2">
                  <c:v>2.2338538358774446E-3</c:v>
                </c:pt>
                <c:pt idx="3">
                  <c:v>2.0884055618676624E-3</c:v>
                </c:pt>
                <c:pt idx="4">
                  <c:v>2.3194060586354519E-3</c:v>
                </c:pt>
                <c:pt idx="5">
                  <c:v>2.448616964798422E-3</c:v>
                </c:pt>
                <c:pt idx="6">
                  <c:v>2.3567067489504438E-3</c:v>
                </c:pt>
                <c:pt idx="7">
                  <c:v>2.6633840644583709E-3</c:v>
                </c:pt>
                <c:pt idx="8">
                  <c:v>2.6450910222498838E-3</c:v>
                </c:pt>
                <c:pt idx="9">
                  <c:v>3.0677339089458587E-3</c:v>
                </c:pt>
                <c:pt idx="10">
                  <c:v>4.7123334618515188E-3</c:v>
                </c:pt>
                <c:pt idx="11">
                  <c:v>7.878219936364032E-3</c:v>
                </c:pt>
                <c:pt idx="12">
                  <c:v>1.3693199146081121E-2</c:v>
                </c:pt>
                <c:pt idx="13">
                  <c:v>2.2579259386545234E-2</c:v>
                </c:pt>
                <c:pt idx="14">
                  <c:v>6.4688132931013123E-2</c:v>
                </c:pt>
                <c:pt idx="15">
                  <c:v>0.11894756617261733</c:v>
                </c:pt>
                <c:pt idx="16">
                  <c:v>0.26894855967078185</c:v>
                </c:pt>
                <c:pt idx="17">
                  <c:v>0.46284065003472041</c:v>
                </c:pt>
                <c:pt idx="18">
                  <c:v>1.0102314055220531</c:v>
                </c:pt>
                <c:pt idx="19">
                  <c:v>1.8487531030386664</c:v>
                </c:pt>
                <c:pt idx="20">
                  <c:v>2.9317404661361932</c:v>
                </c:pt>
                <c:pt idx="21">
                  <c:v>3.7801149927267597</c:v>
                </c:pt>
                <c:pt idx="22">
                  <c:v>5.263211515074822</c:v>
                </c:pt>
                <c:pt idx="23">
                  <c:v>6.3395029804520329</c:v>
                </c:pt>
                <c:pt idx="24">
                  <c:v>5.4836734839799881</c:v>
                </c:pt>
                <c:pt idx="25">
                  <c:v>7.0087856377572519</c:v>
                </c:pt>
                <c:pt idx="26">
                  <c:v>7.113316599671311</c:v>
                </c:pt>
                <c:pt idx="27">
                  <c:v>7.0568661511065782</c:v>
                </c:pt>
                <c:pt idx="28">
                  <c:v>7.1986183053572805</c:v>
                </c:pt>
                <c:pt idx="29">
                  <c:v>7.1418776521167127</c:v>
                </c:pt>
                <c:pt idx="30">
                  <c:v>7.2684988541425284</c:v>
                </c:pt>
                <c:pt idx="31">
                  <c:v>7.2341119828755378</c:v>
                </c:pt>
              </c:numCache>
            </c:numRef>
          </c:val>
          <c:smooth val="0"/>
          <c:extLst>
            <c:ext xmlns:c16="http://schemas.microsoft.com/office/drawing/2014/chart" uri="{C3380CC4-5D6E-409C-BE32-E72D297353CC}">
              <c16:uniqueId val="{00000007-4543-4285-B169-54232F7716D5}"/>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'31'!$AF$78:$AF$109</c:f>
              <c:numCache>
                <c:formatCode>General</c:formatCode>
                <c:ptCount val="32"/>
                <c:pt idx="0">
                  <c:v>2.4915692250640276E-3</c:v>
                </c:pt>
                <c:pt idx="1">
                  <c:v>2.021198406251209E-3</c:v>
                </c:pt>
                <c:pt idx="2">
                  <c:v>1.8181169849727553E-3</c:v>
                </c:pt>
                <c:pt idx="3">
                  <c:v>1.9368759094786493E-3</c:v>
                </c:pt>
                <c:pt idx="4">
                  <c:v>2.1307525340024296E-3</c:v>
                </c:pt>
                <c:pt idx="5">
                  <c:v>2.2283353546109774E-3</c:v>
                </c:pt>
                <c:pt idx="6">
                  <c:v>1.9359602362771936E-3</c:v>
                </c:pt>
                <c:pt idx="7">
                  <c:v>2.4061305780779261E-3</c:v>
                </c:pt>
                <c:pt idx="8">
                  <c:v>2.1891418563922947E-3</c:v>
                </c:pt>
                <c:pt idx="9">
                  <c:v>3.0436491539260059E-3</c:v>
                </c:pt>
                <c:pt idx="10">
                  <c:v>2.0615465347276888E-3</c:v>
                </c:pt>
                <c:pt idx="11">
                  <c:v>3.5599278976241149E-3</c:v>
                </c:pt>
                <c:pt idx="12">
                  <c:v>1.2130435957241789E-2</c:v>
                </c:pt>
                <c:pt idx="13">
                  <c:v>2.4266600182830545E-2</c:v>
                </c:pt>
                <c:pt idx="14">
                  <c:v>5.9798442947891293E-2</c:v>
                </c:pt>
                <c:pt idx="15">
                  <c:v>0.10996946816095943</c:v>
                </c:pt>
                <c:pt idx="16">
                  <c:v>0.20936481206830798</c:v>
                </c:pt>
                <c:pt idx="17">
                  <c:v>0.27287388039581817</c:v>
                </c:pt>
                <c:pt idx="18">
                  <c:v>0.81593133777840832</c:v>
                </c:pt>
                <c:pt idx="19">
                  <c:v>1.7168489940120593</c:v>
                </c:pt>
                <c:pt idx="20">
                  <c:v>2.9725603715851805</c:v>
                </c:pt>
                <c:pt idx="21">
                  <c:v>3.9963480210926088</c:v>
                </c:pt>
                <c:pt idx="22">
                  <c:v>5.4678569757414923</c:v>
                </c:pt>
                <c:pt idx="23">
                  <c:v>6.5070392696878061</c:v>
                </c:pt>
                <c:pt idx="24">
                  <c:v>6.71110264567056</c:v>
                </c:pt>
                <c:pt idx="25">
                  <c:v>7.2726008398142357</c:v>
                </c:pt>
                <c:pt idx="26">
                  <c:v>7.6677368226888349</c:v>
                </c:pt>
                <c:pt idx="27">
                  <c:v>7.9084486168016808</c:v>
                </c:pt>
                <c:pt idx="28">
                  <c:v>7.5479827961591326</c:v>
                </c:pt>
                <c:pt idx="29">
                  <c:v>7.7826333557573282</c:v>
                </c:pt>
                <c:pt idx="30">
                  <c:v>7.8059919414116887</c:v>
                </c:pt>
                <c:pt idx="31">
                  <c:v>7.8736240053289626</c:v>
                </c:pt>
              </c:numCache>
            </c:numRef>
          </c:val>
          <c:smooth val="0"/>
          <c:extLst>
            <c:ext xmlns:c16="http://schemas.microsoft.com/office/drawing/2014/chart" uri="{C3380CC4-5D6E-409C-BE32-E72D297353CC}">
              <c16:uniqueId val="{00000008-4543-4285-B169-54232F7716D5}"/>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'31'!$AG$78:$AG$109</c:f>
              <c:numCache>
                <c:formatCode>General</c:formatCode>
                <c:ptCount val="32"/>
                <c:pt idx="0">
                  <c:v>2.2608732466231308E-3</c:v>
                </c:pt>
                <c:pt idx="1">
                  <c:v>1.9252558741053628E-3</c:v>
                </c:pt>
                <c:pt idx="2">
                  <c:v>1.8956817484876366E-3</c:v>
                </c:pt>
                <c:pt idx="3">
                  <c:v>1.6711837696017737E-3</c:v>
                </c:pt>
                <c:pt idx="4">
                  <c:v>1.8878243980325656E-3</c:v>
                </c:pt>
                <c:pt idx="5">
                  <c:v>1.0237500962596881E-3</c:v>
                </c:pt>
                <c:pt idx="6">
                  <c:v>1.8297093740691887E-3</c:v>
                </c:pt>
                <c:pt idx="7">
                  <c:v>2.0853047348683984E-3</c:v>
                </c:pt>
                <c:pt idx="8">
                  <c:v>1.9911297123403194E-3</c:v>
                </c:pt>
                <c:pt idx="9">
                  <c:v>2.6733944141990882E-3</c:v>
                </c:pt>
                <c:pt idx="10">
                  <c:v>3.9867711683957774E-3</c:v>
                </c:pt>
                <c:pt idx="11">
                  <c:v>6.5060696320426176E-3</c:v>
                </c:pt>
                <c:pt idx="12">
                  <c:v>1.1521190608561774E-2</c:v>
                </c:pt>
                <c:pt idx="13">
                  <c:v>2.4275342237987028E-2</c:v>
                </c:pt>
                <c:pt idx="14">
                  <c:v>5.7633173138890416E-2</c:v>
                </c:pt>
                <c:pt idx="15">
                  <c:v>0.10718390548571326</c:v>
                </c:pt>
                <c:pt idx="16">
                  <c:v>0.18830130188880589</c:v>
                </c:pt>
                <c:pt idx="17">
                  <c:v>0.44004219670864059</c:v>
                </c:pt>
                <c:pt idx="18">
                  <c:v>0.83198923759031962</c:v>
                </c:pt>
                <c:pt idx="19">
                  <c:v>1.4984612583082948</c:v>
                </c:pt>
                <c:pt idx="20">
                  <c:v>2.8975184267276064</c:v>
                </c:pt>
                <c:pt idx="21">
                  <c:v>4.2673863000292842</c:v>
                </c:pt>
                <c:pt idx="22">
                  <c:v>5.7642301440396873</c:v>
                </c:pt>
                <c:pt idx="23">
                  <c:v>6.5447272586393925</c:v>
                </c:pt>
                <c:pt idx="24">
                  <c:v>7.6022282182382419</c:v>
                </c:pt>
                <c:pt idx="25">
                  <c:v>7.610438544669166</c:v>
                </c:pt>
                <c:pt idx="26">
                  <c:v>7.6730318752747193</c:v>
                </c:pt>
                <c:pt idx="27">
                  <c:v>7.9160640648631153</c:v>
                </c:pt>
                <c:pt idx="28">
                  <c:v>8.2778454243309501</c:v>
                </c:pt>
                <c:pt idx="29">
                  <c:v>8.5036212160298135</c:v>
                </c:pt>
                <c:pt idx="30">
                  <c:v>8.4562790044685503</c:v>
                </c:pt>
                <c:pt idx="31">
                  <c:v>8.3922369000253045</c:v>
                </c:pt>
              </c:numCache>
            </c:numRef>
          </c:val>
          <c:smooth val="0"/>
          <c:extLst>
            <c:ext xmlns:c16="http://schemas.microsoft.com/office/drawing/2014/chart" uri="{C3380CC4-5D6E-409C-BE32-E72D297353CC}">
              <c16:uniqueId val="{00000009-4543-4285-B169-54232F7716D5}"/>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'31'!$AH$78:$AH$109</c:f>
              <c:numCache>
                <c:formatCode>General</c:formatCode>
                <c:ptCount val="32"/>
                <c:pt idx="0">
                  <c:v>6.1277304026631399E-4</c:v>
                </c:pt>
                <c:pt idx="1">
                  <c:v>1.4335884983674924E-3</c:v>
                </c:pt>
                <c:pt idx="2">
                  <c:v>1.6374494317087265E-3</c:v>
                </c:pt>
                <c:pt idx="3">
                  <c:v>1.592632629989355E-3</c:v>
                </c:pt>
                <c:pt idx="4">
                  <c:v>1.7106451690261312E-3</c:v>
                </c:pt>
                <c:pt idx="5">
                  <c:v>1.8551961911016247E-3</c:v>
                </c:pt>
                <c:pt idx="6">
                  <c:v>1.6907566725908685E-3</c:v>
                </c:pt>
                <c:pt idx="7">
                  <c:v>1.9917651224202033E-3</c:v>
                </c:pt>
                <c:pt idx="8">
                  <c:v>1.9716850561736941E-3</c:v>
                </c:pt>
                <c:pt idx="9">
                  <c:v>2.5082431500876227E-3</c:v>
                </c:pt>
                <c:pt idx="10">
                  <c:v>3.9928854041889001E-3</c:v>
                </c:pt>
                <c:pt idx="11">
                  <c:v>5.7626551254154603E-3</c:v>
                </c:pt>
                <c:pt idx="12">
                  <c:v>1.0904675166970251E-2</c:v>
                </c:pt>
                <c:pt idx="13">
                  <c:v>2.0175344316663846E-2</c:v>
                </c:pt>
                <c:pt idx="14">
                  <c:v>5.1648886578715053E-2</c:v>
                </c:pt>
                <c:pt idx="15">
                  <c:v>0.10356048256292411</c:v>
                </c:pt>
                <c:pt idx="16">
                  <c:v>0.20215378383686294</c:v>
                </c:pt>
                <c:pt idx="17">
                  <c:v>0.41199617817110029</c:v>
                </c:pt>
                <c:pt idx="18">
                  <c:v>0.76684110529648997</c:v>
                </c:pt>
                <c:pt idx="19">
                  <c:v>1.3498244808241198</c:v>
                </c:pt>
                <c:pt idx="20">
                  <c:v>2.353727089706382</c:v>
                </c:pt>
                <c:pt idx="21">
                  <c:v>3.4165306425285649</c:v>
                </c:pt>
                <c:pt idx="22">
                  <c:v>4.8113629184114517</c:v>
                </c:pt>
                <c:pt idx="23">
                  <c:v>6.0125615760807296</c:v>
                </c:pt>
                <c:pt idx="24">
                  <c:v>7.4632491374757857</c:v>
                </c:pt>
                <c:pt idx="25">
                  <c:v>7.874741644582623</c:v>
                </c:pt>
                <c:pt idx="26">
                  <c:v>8.4524914050022719</c:v>
                </c:pt>
                <c:pt idx="27">
                  <c:v>8.5902207427717041</c:v>
                </c:pt>
                <c:pt idx="28">
                  <c:v>8.3267778903816136</c:v>
                </c:pt>
                <c:pt idx="29">
                  <c:v>8.9630710832618519</c:v>
                </c:pt>
                <c:pt idx="30">
                  <c:v>8.6193364839308675</c:v>
                </c:pt>
                <c:pt idx="31">
                  <c:v>8.8253852822348389</c:v>
                </c:pt>
              </c:numCache>
            </c:numRef>
          </c:val>
          <c:smooth val="0"/>
          <c:extLst>
            <c:ext xmlns:c16="http://schemas.microsoft.com/office/drawing/2014/chart" uri="{C3380CC4-5D6E-409C-BE32-E72D297353CC}">
              <c16:uniqueId val="{0000000A-4543-4285-B169-54232F7716D5}"/>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'31'!$AI$78:$AI$109</c:f>
              <c:numCache>
                <c:formatCode>General</c:formatCode>
                <c:ptCount val="32"/>
                <c:pt idx="0">
                  <c:v>7.8124432235230853E-4</c:v>
                </c:pt>
                <c:pt idx="1">
                  <c:v>5.9846118163153685E-4</c:v>
                </c:pt>
                <c:pt idx="2">
                  <c:v>9.3628231665618693E-4</c:v>
                </c:pt>
                <c:pt idx="3">
                  <c:v>7.124715749682527E-4</c:v>
                </c:pt>
                <c:pt idx="4">
                  <c:v>1.095845516506813E-3</c:v>
                </c:pt>
                <c:pt idx="5">
                  <c:v>1.0128669962219162E-3</c:v>
                </c:pt>
                <c:pt idx="6">
                  <c:v>7.5269043067896187E-4</c:v>
                </c:pt>
                <c:pt idx="7">
                  <c:v>5.8371961837490501E-4</c:v>
                </c:pt>
                <c:pt idx="8">
                  <c:v>1.587390516742301E-3</c:v>
                </c:pt>
                <c:pt idx="9">
                  <c:v>1.9428718351590852E-3</c:v>
                </c:pt>
                <c:pt idx="10">
                  <c:v>2.1317003216929577E-3</c:v>
                </c:pt>
                <c:pt idx="11">
                  <c:v>5.1460539801844885E-3</c:v>
                </c:pt>
                <c:pt idx="12">
                  <c:v>2.5812410653032912E-3</c:v>
                </c:pt>
                <c:pt idx="13">
                  <c:v>1.3190387279407337E-2</c:v>
                </c:pt>
                <c:pt idx="14">
                  <c:v>3.0986110698622948E-2</c:v>
                </c:pt>
                <c:pt idx="15">
                  <c:v>5.3230324027982417E-2</c:v>
                </c:pt>
                <c:pt idx="16">
                  <c:v>0.12784103187745807</c:v>
                </c:pt>
                <c:pt idx="17">
                  <c:v>0.29291181293946156</c:v>
                </c:pt>
                <c:pt idx="18">
                  <c:v>0.7834870330375906</c:v>
                </c:pt>
                <c:pt idx="19">
                  <c:v>1.2290657439446369</c:v>
                </c:pt>
                <c:pt idx="20">
                  <c:v>2.334944321482916</c:v>
                </c:pt>
                <c:pt idx="21">
                  <c:v>3.1915277026933371</c:v>
                </c:pt>
                <c:pt idx="22">
                  <c:v>4.269626265789749</c:v>
                </c:pt>
                <c:pt idx="23">
                  <c:v>5.0100649121961514</c:v>
                </c:pt>
                <c:pt idx="24">
                  <c:v>5.6015142337387136</c:v>
                </c:pt>
                <c:pt idx="25">
                  <c:v>5.9257155424193106</c:v>
                </c:pt>
                <c:pt idx="26">
                  <c:v>7.3760824723779157</c:v>
                </c:pt>
                <c:pt idx="27">
                  <c:v>8.2658699468526855</c:v>
                </c:pt>
                <c:pt idx="28">
                  <c:v>8.1985085604411871</c:v>
                </c:pt>
                <c:pt idx="29">
                  <c:v>8.5618414947782195</c:v>
                </c:pt>
                <c:pt idx="30">
                  <c:v>8.7353803222363933</c:v>
                </c:pt>
                <c:pt idx="31">
                  <c:v>8.7996747197236829</c:v>
                </c:pt>
              </c:numCache>
            </c:numRef>
          </c:val>
          <c:smooth val="0"/>
          <c:extLst>
            <c:ext xmlns:c16="http://schemas.microsoft.com/office/drawing/2014/chart" uri="{C3380CC4-5D6E-409C-BE32-E72D297353CC}">
              <c16:uniqueId val="{0000000B-4543-4285-B169-54232F7716D5}"/>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'31'!$AJ$78:$AJ$109</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034E-4BFD-9377-D078893B75B7}"/>
            </c:ext>
          </c:extLst>
        </c:ser>
        <c:ser>
          <c:idx val="1"/>
          <c:order val="1"/>
          <c:spPr>
            <a:ln w="28575" cap="rnd">
              <a:solidFill>
                <a:schemeClr val="accent2"/>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'31'!$AK$78:$AK$109</c:f>
              <c:numCache>
                <c:formatCode>General</c:formatCode>
                <c:ptCount val="32"/>
                <c:pt idx="0">
                  <c:v>4.8021084606450467E-3</c:v>
                </c:pt>
                <c:pt idx="1">
                  <c:v>3.0989591056018503E-3</c:v>
                </c:pt>
                <c:pt idx="2">
                  <c:v>4.0182792310116608E-3</c:v>
                </c:pt>
                <c:pt idx="3">
                  <c:v>4.2542873517612311E-3</c:v>
                </c:pt>
                <c:pt idx="4">
                  <c:v>4.5237390605842812E-3</c:v>
                </c:pt>
                <c:pt idx="5">
                  <c:v>5.2781540473632576E-3</c:v>
                </c:pt>
                <c:pt idx="6">
                  <c:v>5.8177291914709387E-3</c:v>
                </c:pt>
                <c:pt idx="7">
                  <c:v>5.3027939931375601E-3</c:v>
                </c:pt>
                <c:pt idx="8">
                  <c:v>4.9543423353409759E-3</c:v>
                </c:pt>
                <c:pt idx="9">
                  <c:v>7.3658536585365876E-3</c:v>
                </c:pt>
                <c:pt idx="10">
                  <c:v>9.9081246622230237E-3</c:v>
                </c:pt>
                <c:pt idx="11">
                  <c:v>1.9111816019032512E-2</c:v>
                </c:pt>
                <c:pt idx="12">
                  <c:v>2.7155068139666155E-2</c:v>
                </c:pt>
                <c:pt idx="13">
                  <c:v>6.1580279313900081E-2</c:v>
                </c:pt>
                <c:pt idx="14">
                  <c:v>0.12683361698678985</c:v>
                </c:pt>
                <c:pt idx="15">
                  <c:v>0.20434856463393919</c:v>
                </c:pt>
                <c:pt idx="16">
                  <c:v>0.29940614470973215</c:v>
                </c:pt>
                <c:pt idx="17">
                  <c:v>0.51644147217235181</c:v>
                </c:pt>
                <c:pt idx="18">
                  <c:v>0.60664071976289158</c:v>
                </c:pt>
                <c:pt idx="19">
                  <c:v>0.85412385044944061</c:v>
                </c:pt>
                <c:pt idx="20">
                  <c:v>0.91169917562941805</c:v>
                </c:pt>
                <c:pt idx="21">
                  <c:v>0.96186303311041366</c:v>
                </c:pt>
                <c:pt idx="22">
                  <c:v>0.95805249382361313</c:v>
                </c:pt>
                <c:pt idx="23">
                  <c:v>0.97396520790971053</c:v>
                </c:pt>
                <c:pt idx="24">
                  <c:v>0.96978556453169729</c:v>
                </c:pt>
                <c:pt idx="25">
                  <c:v>0.99420167240151236</c:v>
                </c:pt>
                <c:pt idx="26">
                  <c:v>0.99264348103625188</c:v>
                </c:pt>
                <c:pt idx="27">
                  <c:v>0.99874739012150948</c:v>
                </c:pt>
                <c:pt idx="28">
                  <c:v>0.98391171775793673</c:v>
                </c:pt>
                <c:pt idx="29">
                  <c:v>0.98824876791846628</c:v>
                </c:pt>
                <c:pt idx="30">
                  <c:v>0.98954231656547043</c:v>
                </c:pt>
                <c:pt idx="31">
                  <c:v>0.98962548141751294</c:v>
                </c:pt>
              </c:numCache>
            </c:numRef>
          </c:yVal>
          <c:smooth val="1"/>
          <c:extLst>
            <c:ext xmlns:c16="http://schemas.microsoft.com/office/drawing/2014/chart" uri="{C3380CC4-5D6E-409C-BE32-E72D297353CC}">
              <c16:uniqueId val="{00000001-034E-4BFD-9377-D078893B75B7}"/>
            </c:ext>
          </c:extLst>
        </c:ser>
        <c:ser>
          <c:idx val="2"/>
          <c:order val="2"/>
          <c:spPr>
            <a:ln w="28575" cap="rnd">
              <a:solidFill>
                <a:schemeClr val="accent3"/>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'31'!$AL$78:$AL$109</c:f>
              <c:numCache>
                <c:formatCode>General</c:formatCode>
                <c:ptCount val="32"/>
                <c:pt idx="0">
                  <c:v>2.6168133299253912E-3</c:v>
                </c:pt>
                <c:pt idx="1">
                  <c:v>2.0654214231024385E-3</c:v>
                </c:pt>
                <c:pt idx="2">
                  <c:v>1.5997741495318307E-3</c:v>
                </c:pt>
                <c:pt idx="3">
                  <c:v>1.8252662240632507E-3</c:v>
                </c:pt>
                <c:pt idx="4">
                  <c:v>2.1912982930400678E-3</c:v>
                </c:pt>
                <c:pt idx="5">
                  <c:v>2.1445991212837223E-3</c:v>
                </c:pt>
                <c:pt idx="6">
                  <c:v>1.9605161172662204E-3</c:v>
                </c:pt>
                <c:pt idx="7">
                  <c:v>2.4355550097729206E-3</c:v>
                </c:pt>
                <c:pt idx="8">
                  <c:v>2.0580615481465346E-3</c:v>
                </c:pt>
                <c:pt idx="9">
                  <c:v>3.0134306308218901E-3</c:v>
                </c:pt>
                <c:pt idx="10">
                  <c:v>4.3768029443947091E-3</c:v>
                </c:pt>
                <c:pt idx="11">
                  <c:v>6.8140692151097033E-3</c:v>
                </c:pt>
                <c:pt idx="12">
                  <c:v>1.3308041139334301E-2</c:v>
                </c:pt>
                <c:pt idx="13">
                  <c:v>2.5334760833350522E-2</c:v>
                </c:pt>
                <c:pt idx="14">
                  <c:v>4.8806349503360304E-2</c:v>
                </c:pt>
                <c:pt idx="15">
                  <c:v>0.11035279872309978</c:v>
                </c:pt>
                <c:pt idx="16">
                  <c:v>0.1776397268452784</c:v>
                </c:pt>
                <c:pt idx="17">
                  <c:v>0.33725788457147793</c:v>
                </c:pt>
                <c:pt idx="18">
                  <c:v>0.51102640651099973</c:v>
                </c:pt>
                <c:pt idx="19">
                  <c:v>0.66209648868720039</c:v>
                </c:pt>
                <c:pt idx="20">
                  <c:v>0.79892261748927274</c:v>
                </c:pt>
                <c:pt idx="21">
                  <c:v>0.90064927800192318</c:v>
                </c:pt>
                <c:pt idx="22">
                  <c:v>0.91295113218329238</c:v>
                </c:pt>
                <c:pt idx="23">
                  <c:v>0.96333326739847225</c:v>
                </c:pt>
                <c:pt idx="24">
                  <c:v>0.95518622021939104</c:v>
                </c:pt>
                <c:pt idx="25">
                  <c:v>0.97127936669669968</c:v>
                </c:pt>
                <c:pt idx="26">
                  <c:v>0.97983131537295443</c:v>
                </c:pt>
                <c:pt idx="27">
                  <c:v>0.98462710342942683</c:v>
                </c:pt>
                <c:pt idx="28">
                  <c:v>0.97533682587105375</c:v>
                </c:pt>
                <c:pt idx="29">
                  <c:v>0.97783746288888074</c:v>
                </c:pt>
                <c:pt idx="30">
                  <c:v>0.98088921983803756</c:v>
                </c:pt>
                <c:pt idx="31">
                  <c:v>0.98423875470548072</c:v>
                </c:pt>
              </c:numCache>
            </c:numRef>
          </c:yVal>
          <c:smooth val="1"/>
          <c:extLst>
            <c:ext xmlns:c16="http://schemas.microsoft.com/office/drawing/2014/chart" uri="{C3380CC4-5D6E-409C-BE32-E72D297353CC}">
              <c16:uniqueId val="{00000002-034E-4BFD-9377-D078893B75B7}"/>
            </c:ext>
          </c:extLst>
        </c:ser>
        <c:ser>
          <c:idx val="3"/>
          <c:order val="3"/>
          <c:spPr>
            <a:ln w="28575" cap="rnd">
              <a:solidFill>
                <a:schemeClr val="accent4"/>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'31'!$AM$78:$AM$109</c:f>
              <c:numCache>
                <c:formatCode>General</c:formatCode>
                <c:ptCount val="32"/>
                <c:pt idx="0">
                  <c:v>1.3887453851990851E-3</c:v>
                </c:pt>
                <c:pt idx="1">
                  <c:v>1.0489861473599678E-3</c:v>
                </c:pt>
                <c:pt idx="2">
                  <c:v>1.1023451853452936E-3</c:v>
                </c:pt>
                <c:pt idx="3">
                  <c:v>1.0344531869733936E-3</c:v>
                </c:pt>
                <c:pt idx="4">
                  <c:v>1.0600776729808986E-3</c:v>
                </c:pt>
                <c:pt idx="5">
                  <c:v>1.2125504335136058E-3</c:v>
                </c:pt>
                <c:pt idx="6">
                  <c:v>1.2189867102100059E-3</c:v>
                </c:pt>
                <c:pt idx="7">
                  <c:v>1.1747285291214215E-3</c:v>
                </c:pt>
                <c:pt idx="8">
                  <c:v>1.3545672821537089E-3</c:v>
                </c:pt>
                <c:pt idx="9">
                  <c:v>1.6570099201123694E-3</c:v>
                </c:pt>
                <c:pt idx="10">
                  <c:v>2.4129156795647979E-3</c:v>
                </c:pt>
                <c:pt idx="11">
                  <c:v>4.1401346832195705E-3</c:v>
                </c:pt>
                <c:pt idx="12">
                  <c:v>7.9972926759760612E-3</c:v>
                </c:pt>
                <c:pt idx="13">
                  <c:v>1.1546572934973638E-2</c:v>
                </c:pt>
                <c:pt idx="14">
                  <c:v>3.3270265806464125E-2</c:v>
                </c:pt>
                <c:pt idx="15">
                  <c:v>6.2715045355020316E-2</c:v>
                </c:pt>
                <c:pt idx="16">
                  <c:v>0.12375018033542386</c:v>
                </c:pt>
                <c:pt idx="17">
                  <c:v>0.24184912915730042</c:v>
                </c:pt>
                <c:pt idx="18">
                  <c:v>0.40779789843871855</c:v>
                </c:pt>
                <c:pt idx="19">
                  <c:v>0.53322965266977707</c:v>
                </c:pt>
                <c:pt idx="20">
                  <c:v>0.72196677662708431</c:v>
                </c:pt>
                <c:pt idx="21">
                  <c:v>0.82516672496545074</c:v>
                </c:pt>
                <c:pt idx="22">
                  <c:v>0.88385266366901571</c:v>
                </c:pt>
                <c:pt idx="23">
                  <c:v>0.91661506385974512</c:v>
                </c:pt>
                <c:pt idx="24">
                  <c:v>0.93153217685406853</c:v>
                </c:pt>
                <c:pt idx="25">
                  <c:v>0.95133192279277157</c:v>
                </c:pt>
                <c:pt idx="26">
                  <c:v>0.96809316985632221</c:v>
                </c:pt>
                <c:pt idx="27">
                  <c:v>0.97279818729882772</c:v>
                </c:pt>
                <c:pt idx="28">
                  <c:v>0.96461240704333262</c:v>
                </c:pt>
                <c:pt idx="29">
                  <c:v>0.95907710001765001</c:v>
                </c:pt>
                <c:pt idx="30">
                  <c:v>0.96629801795447789</c:v>
                </c:pt>
                <c:pt idx="31">
                  <c:v>0.96565600451637934</c:v>
                </c:pt>
              </c:numCache>
            </c:numRef>
          </c:yVal>
          <c:smooth val="1"/>
          <c:extLst>
            <c:ext xmlns:c16="http://schemas.microsoft.com/office/drawing/2014/chart" uri="{C3380CC4-5D6E-409C-BE32-E72D297353CC}">
              <c16:uniqueId val="{00000003-034E-4BFD-9377-D078893B75B7}"/>
            </c:ext>
          </c:extLst>
        </c:ser>
        <c:ser>
          <c:idx val="4"/>
          <c:order val="4"/>
          <c:spPr>
            <a:ln w="28575" cap="rnd">
              <a:solidFill>
                <a:schemeClr val="accent5"/>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'31'!$AN$78:$AN$109</c:f>
              <c:numCache>
                <c:formatCode>General</c:formatCode>
                <c:ptCount val="32"/>
                <c:pt idx="0">
                  <c:v>8.1833060556464837E-4</c:v>
                </c:pt>
                <c:pt idx="1">
                  <c:v>7.9435966629292482E-4</c:v>
                </c:pt>
                <c:pt idx="2">
                  <c:v>6.1437454841400171E-4</c:v>
                </c:pt>
                <c:pt idx="3">
                  <c:v>7.0212456344586726E-4</c:v>
                </c:pt>
                <c:pt idx="4">
                  <c:v>7.4259143590811301E-4</c:v>
                </c:pt>
                <c:pt idx="5">
                  <c:v>7.9023742088884228E-4</c:v>
                </c:pt>
                <c:pt idx="6">
                  <c:v>7.5038391735306436E-4</c:v>
                </c:pt>
                <c:pt idx="7">
                  <c:v>8.886897593198492E-4</c:v>
                </c:pt>
                <c:pt idx="8">
                  <c:v>3.5373923176162139E-4</c:v>
                </c:pt>
                <c:pt idx="9">
                  <c:v>1.0046907748095413E-3</c:v>
                </c:pt>
                <c:pt idx="10">
                  <c:v>1.6277306105839482E-3</c:v>
                </c:pt>
                <c:pt idx="11">
                  <c:v>2.5183740290501242E-3</c:v>
                </c:pt>
                <c:pt idx="12">
                  <c:v>4.7740563530037214E-3</c:v>
                </c:pt>
                <c:pt idx="13">
                  <c:v>9.0114184238346794E-3</c:v>
                </c:pt>
                <c:pt idx="14">
                  <c:v>2.2561810711453901E-2</c:v>
                </c:pt>
                <c:pt idx="15">
                  <c:v>4.1611179329309418E-2</c:v>
                </c:pt>
                <c:pt idx="16">
                  <c:v>7.6881664980938291E-2</c:v>
                </c:pt>
                <c:pt idx="17">
                  <c:v>0.14621455591225255</c:v>
                </c:pt>
                <c:pt idx="18">
                  <c:v>0.26927758790205536</c:v>
                </c:pt>
                <c:pt idx="19">
                  <c:v>0.44784616082362011</c:v>
                </c:pt>
                <c:pt idx="20">
                  <c:v>0.60891493935564545</c:v>
                </c:pt>
                <c:pt idx="21">
                  <c:v>0.74975495543608162</c:v>
                </c:pt>
                <c:pt idx="22">
                  <c:v>0.82365133041880301</c:v>
                </c:pt>
                <c:pt idx="23">
                  <c:v>0.88146432417845344</c:v>
                </c:pt>
                <c:pt idx="24">
                  <c:v>0.90902422440077102</c:v>
                </c:pt>
                <c:pt idx="25">
                  <c:v>0.93394107886013233</c:v>
                </c:pt>
                <c:pt idx="26">
                  <c:v>0.9094986437856134</c:v>
                </c:pt>
                <c:pt idx="27">
                  <c:v>0.94480667138341035</c:v>
                </c:pt>
                <c:pt idx="28">
                  <c:v>0.93966963710647899</c:v>
                </c:pt>
                <c:pt idx="29">
                  <c:v>0.94985174416332396</c:v>
                </c:pt>
                <c:pt idx="30">
                  <c:v>0.95009102454974903</c:v>
                </c:pt>
                <c:pt idx="31">
                  <c:v>0.9519717511332727</c:v>
                </c:pt>
              </c:numCache>
            </c:numRef>
          </c:yVal>
          <c:smooth val="1"/>
          <c:extLst>
            <c:ext xmlns:c16="http://schemas.microsoft.com/office/drawing/2014/chart" uri="{C3380CC4-5D6E-409C-BE32-E72D297353CC}">
              <c16:uniqueId val="{00000004-034E-4BFD-9377-D078893B75B7}"/>
            </c:ext>
          </c:extLst>
        </c:ser>
        <c:ser>
          <c:idx val="5"/>
          <c:order val="5"/>
          <c:spPr>
            <a:ln w="28575" cap="rnd">
              <a:solidFill>
                <a:schemeClr val="accent6"/>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'31'!$AO$78:$AO$109</c:f>
              <c:numCache>
                <c:formatCode>General</c:formatCode>
                <c:ptCount val="32"/>
                <c:pt idx="0">
                  <c:v>5.2398639097671069E-4</c:v>
                </c:pt>
                <c:pt idx="1">
                  <c:v>4.7772520514754627E-4</c:v>
                </c:pt>
                <c:pt idx="2">
                  <c:v>5.1428657863290524E-4</c:v>
                </c:pt>
                <c:pt idx="3">
                  <c:v>4.5818851727346977E-4</c:v>
                </c:pt>
                <c:pt idx="4">
                  <c:v>5.4724460627405104E-4</c:v>
                </c:pt>
                <c:pt idx="5">
                  <c:v>5.6207999442894159E-4</c:v>
                </c:pt>
                <c:pt idx="6">
                  <c:v>4.9973967049722937E-4</c:v>
                </c:pt>
                <c:pt idx="7">
                  <c:v>6.2338587585715564E-4</c:v>
                </c:pt>
                <c:pt idx="8">
                  <c:v>6.5652274658221986E-4</c:v>
                </c:pt>
                <c:pt idx="9">
                  <c:v>7.3647039384383323E-4</c:v>
                </c:pt>
                <c:pt idx="10">
                  <c:v>1.1218708726625567E-3</c:v>
                </c:pt>
                <c:pt idx="11">
                  <c:v>1.5851717587535912E-3</c:v>
                </c:pt>
                <c:pt idx="12">
                  <c:v>3.1652262185063516E-3</c:v>
                </c:pt>
                <c:pt idx="13">
                  <c:v>6.2781297480147928E-3</c:v>
                </c:pt>
                <c:pt idx="14">
                  <c:v>1.4793388820357217E-2</c:v>
                </c:pt>
                <c:pt idx="15">
                  <c:v>2.8384557668077626E-2</c:v>
                </c:pt>
                <c:pt idx="16">
                  <c:v>5.5681026438569203E-2</c:v>
                </c:pt>
                <c:pt idx="17">
                  <c:v>0.1111009493027605</c:v>
                </c:pt>
                <c:pt idx="18">
                  <c:v>0.21734365729876393</c:v>
                </c:pt>
                <c:pt idx="19">
                  <c:v>0.36232662586411873</c:v>
                </c:pt>
                <c:pt idx="20">
                  <c:v>0.52998039573533662</c:v>
                </c:pt>
                <c:pt idx="21">
                  <c:v>0.67776333389852861</c:v>
                </c:pt>
                <c:pt idx="22">
                  <c:v>0.7871062649278473</c:v>
                </c:pt>
                <c:pt idx="23">
                  <c:v>0.85671378573470669</c:v>
                </c:pt>
                <c:pt idx="24">
                  <c:v>0.89954789181432238</c:v>
                </c:pt>
                <c:pt idx="25">
                  <c:v>0.920692094216498</c:v>
                </c:pt>
                <c:pt idx="26">
                  <c:v>0.93192332828248314</c:v>
                </c:pt>
                <c:pt idx="27">
                  <c:v>0.92907867632341024</c:v>
                </c:pt>
                <c:pt idx="28">
                  <c:v>0.92204661983648595</c:v>
                </c:pt>
                <c:pt idx="29">
                  <c:v>0.92609189892147858</c:v>
                </c:pt>
                <c:pt idx="30">
                  <c:v>0.93717180165082625</c:v>
                </c:pt>
                <c:pt idx="31">
                  <c:v>0.93349793154870586</c:v>
                </c:pt>
              </c:numCache>
            </c:numRef>
          </c:yVal>
          <c:smooth val="1"/>
          <c:extLst>
            <c:ext xmlns:c16="http://schemas.microsoft.com/office/drawing/2014/chart" uri="{C3380CC4-5D6E-409C-BE32-E72D297353CC}">
              <c16:uniqueId val="{00000005-034E-4BFD-9377-D078893B75B7}"/>
            </c:ext>
          </c:extLst>
        </c:ser>
        <c:ser>
          <c:idx val="6"/>
          <c:order val="6"/>
          <c:spPr>
            <a:ln w="28575" cap="rnd">
              <a:solidFill>
                <a:schemeClr val="accent1">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'31'!$AP$78:$AP$109</c:f>
              <c:numCache>
                <c:formatCode>General</c:formatCode>
                <c:ptCount val="32"/>
                <c:pt idx="0">
                  <c:v>4.6152888419488967E-4</c:v>
                </c:pt>
                <c:pt idx="1">
                  <c:v>3.333312068184573E-4</c:v>
                </c:pt>
                <c:pt idx="2">
                  <c:v>3.7802209205579164E-4</c:v>
                </c:pt>
                <c:pt idx="3">
                  <c:v>3.3105312630791719E-4</c:v>
                </c:pt>
                <c:pt idx="4">
                  <c:v>3.8099985757014671E-4</c:v>
                </c:pt>
                <c:pt idx="5">
                  <c:v>3.7533236012641716E-4</c:v>
                </c:pt>
                <c:pt idx="6">
                  <c:v>3.8467869488359452E-4</c:v>
                </c:pt>
                <c:pt idx="7">
                  <c:v>3.6556781282927987E-4</c:v>
                </c:pt>
                <c:pt idx="8">
                  <c:v>4.3993734443394973E-4</c:v>
                </c:pt>
                <c:pt idx="9">
                  <c:v>5.0295946679634808E-4</c:v>
                </c:pt>
                <c:pt idx="10">
                  <c:v>7.3770795008392374E-4</c:v>
                </c:pt>
                <c:pt idx="11">
                  <c:v>1.3419306156798266E-3</c:v>
                </c:pt>
                <c:pt idx="12">
                  <c:v>2.3389599181798137E-3</c:v>
                </c:pt>
                <c:pt idx="13">
                  <c:v>4.175836398738351E-3</c:v>
                </c:pt>
                <c:pt idx="14">
                  <c:v>1.0923907827346415E-2</c:v>
                </c:pt>
                <c:pt idx="15">
                  <c:v>1.9425910256493064E-2</c:v>
                </c:pt>
                <c:pt idx="16">
                  <c:v>3.7842385185344045E-2</c:v>
                </c:pt>
                <c:pt idx="17">
                  <c:v>7.7372931719857749E-2</c:v>
                </c:pt>
                <c:pt idx="18">
                  <c:v>0.15411823815106346</c:v>
                </c:pt>
                <c:pt idx="19">
                  <c:v>0.29354324716402297</c:v>
                </c:pt>
                <c:pt idx="20">
                  <c:v>0.45502969995088621</c:v>
                </c:pt>
                <c:pt idx="21">
                  <c:v>0.59730052538786649</c:v>
                </c:pt>
                <c:pt idx="22">
                  <c:v>0.69822797185605712</c:v>
                </c:pt>
                <c:pt idx="23">
                  <c:v>0.80216016879397745</c:v>
                </c:pt>
                <c:pt idx="24">
                  <c:v>0.84252660346977015</c:v>
                </c:pt>
                <c:pt idx="25">
                  <c:v>0.89104147212300344</c:v>
                </c:pt>
                <c:pt idx="26">
                  <c:v>0.91538441447802033</c:v>
                </c:pt>
                <c:pt idx="27">
                  <c:v>0.92811953331074848</c:v>
                </c:pt>
                <c:pt idx="28">
                  <c:v>0.91532965334997962</c:v>
                </c:pt>
                <c:pt idx="29">
                  <c:v>0.92229906674415252</c:v>
                </c:pt>
                <c:pt idx="30">
                  <c:v>0.91771322724077675</c:v>
                </c:pt>
                <c:pt idx="31">
                  <c:v>0.92385878971787061</c:v>
                </c:pt>
              </c:numCache>
            </c:numRef>
          </c:yVal>
          <c:smooth val="1"/>
          <c:extLst>
            <c:ext xmlns:c16="http://schemas.microsoft.com/office/drawing/2014/chart" uri="{C3380CC4-5D6E-409C-BE32-E72D297353CC}">
              <c16:uniqueId val="{00000006-034E-4BFD-9377-D078893B75B7}"/>
            </c:ext>
          </c:extLst>
        </c:ser>
        <c:ser>
          <c:idx val="7"/>
          <c:order val="7"/>
          <c:spPr>
            <a:ln w="28575" cap="rnd">
              <a:solidFill>
                <a:schemeClr val="accent2">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'31'!$AQ$78:$AQ$109</c:f>
              <c:numCache>
                <c:formatCode>General</c:formatCode>
                <c:ptCount val="32"/>
                <c:pt idx="0">
                  <c:v>2.8392883554841851E-4</c:v>
                </c:pt>
                <c:pt idx="1">
                  <c:v>2.8326845717631497E-4</c:v>
                </c:pt>
                <c:pt idx="2">
                  <c:v>2.7923172948468057E-4</c:v>
                </c:pt>
                <c:pt idx="3">
                  <c:v>2.610506952334578E-4</c:v>
                </c:pt>
                <c:pt idx="4">
                  <c:v>2.8992575732943149E-4</c:v>
                </c:pt>
                <c:pt idx="5">
                  <c:v>3.0607712059980274E-4</c:v>
                </c:pt>
                <c:pt idx="6">
                  <c:v>2.9458834361880548E-4</c:v>
                </c:pt>
                <c:pt idx="7">
                  <c:v>3.3292300805729636E-4</c:v>
                </c:pt>
                <c:pt idx="8">
                  <c:v>3.3063637778123548E-4</c:v>
                </c:pt>
                <c:pt idx="9">
                  <c:v>3.8346673861823234E-4</c:v>
                </c:pt>
                <c:pt idx="10">
                  <c:v>5.8904168273143985E-4</c:v>
                </c:pt>
                <c:pt idx="11">
                  <c:v>9.84777492045504E-4</c:v>
                </c:pt>
                <c:pt idx="12">
                  <c:v>1.7116498932601401E-3</c:v>
                </c:pt>
                <c:pt idx="13">
                  <c:v>2.8224074233181543E-3</c:v>
                </c:pt>
                <c:pt idx="14">
                  <c:v>8.0860166163766404E-3</c:v>
                </c:pt>
                <c:pt idx="15">
                  <c:v>1.4868445771577166E-2</c:v>
                </c:pt>
                <c:pt idx="16">
                  <c:v>3.3618569958847731E-2</c:v>
                </c:pt>
                <c:pt idx="17">
                  <c:v>5.7855081254340052E-2</c:v>
                </c:pt>
                <c:pt idx="18">
                  <c:v>0.12627892569025664</c:v>
                </c:pt>
                <c:pt idx="19">
                  <c:v>0.23109413787983329</c:v>
                </c:pt>
                <c:pt idx="20">
                  <c:v>0.36646755826702415</c:v>
                </c:pt>
                <c:pt idx="21">
                  <c:v>0.47251437409084496</c:v>
                </c:pt>
                <c:pt idx="22">
                  <c:v>0.65790143938435275</c:v>
                </c:pt>
                <c:pt idx="23">
                  <c:v>0.79243787255650411</c:v>
                </c:pt>
                <c:pt idx="24">
                  <c:v>0.68545918549749851</c:v>
                </c:pt>
                <c:pt idx="25">
                  <c:v>0.87609820471965649</c:v>
                </c:pt>
                <c:pt idx="26">
                  <c:v>0.88916457495891388</c:v>
                </c:pt>
                <c:pt idx="27">
                  <c:v>0.88210826888832228</c:v>
                </c:pt>
                <c:pt idx="28">
                  <c:v>0.89982728816966007</c:v>
                </c:pt>
                <c:pt idx="29">
                  <c:v>0.89273470651458908</c:v>
                </c:pt>
                <c:pt idx="30">
                  <c:v>0.90856235676781605</c:v>
                </c:pt>
                <c:pt idx="31">
                  <c:v>0.90426399785944223</c:v>
                </c:pt>
              </c:numCache>
            </c:numRef>
          </c:yVal>
          <c:smooth val="1"/>
          <c:extLst>
            <c:ext xmlns:c16="http://schemas.microsoft.com/office/drawing/2014/chart" uri="{C3380CC4-5D6E-409C-BE32-E72D297353CC}">
              <c16:uniqueId val="{00000007-034E-4BFD-9377-D078893B75B7}"/>
            </c:ext>
          </c:extLst>
        </c:ser>
        <c:ser>
          <c:idx val="8"/>
          <c:order val="8"/>
          <c:spPr>
            <a:ln w="28575" cap="rnd">
              <a:solidFill>
                <a:schemeClr val="accent3">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'31'!$AR$78:$AR$109</c:f>
              <c:numCache>
                <c:formatCode>General</c:formatCode>
                <c:ptCount val="32"/>
                <c:pt idx="0">
                  <c:v>2.7684102500711416E-4</c:v>
                </c:pt>
                <c:pt idx="1">
                  <c:v>2.2457760069457877E-4</c:v>
                </c:pt>
                <c:pt idx="2">
                  <c:v>2.0201299833030615E-4</c:v>
                </c:pt>
                <c:pt idx="3">
                  <c:v>2.152084343865166E-4</c:v>
                </c:pt>
                <c:pt idx="4">
                  <c:v>2.3675028155582551E-4</c:v>
                </c:pt>
                <c:pt idx="5">
                  <c:v>2.4759281717899747E-4</c:v>
                </c:pt>
                <c:pt idx="6">
                  <c:v>2.1510669291968816E-4</c:v>
                </c:pt>
                <c:pt idx="7">
                  <c:v>2.6734784200865846E-4</c:v>
                </c:pt>
                <c:pt idx="8">
                  <c:v>2.432379840435883E-4</c:v>
                </c:pt>
                <c:pt idx="9">
                  <c:v>3.3818323932511174E-4</c:v>
                </c:pt>
                <c:pt idx="10">
                  <c:v>2.290607260808543E-4</c:v>
                </c:pt>
                <c:pt idx="11">
                  <c:v>3.9554754418045721E-4</c:v>
                </c:pt>
                <c:pt idx="12">
                  <c:v>1.3478262174713099E-3</c:v>
                </c:pt>
                <c:pt idx="13">
                  <c:v>2.6962889092033938E-3</c:v>
                </c:pt>
                <c:pt idx="14">
                  <c:v>6.6442714386545886E-3</c:v>
                </c:pt>
                <c:pt idx="15">
                  <c:v>1.2218829795662158E-2</c:v>
                </c:pt>
                <c:pt idx="16">
                  <c:v>2.3262756896478665E-2</c:v>
                </c:pt>
                <c:pt idx="17">
                  <c:v>3.0319320043979796E-2</c:v>
                </c:pt>
                <c:pt idx="18">
                  <c:v>9.0659037530934253E-2</c:v>
                </c:pt>
                <c:pt idx="19">
                  <c:v>0.19076099933467325</c:v>
                </c:pt>
                <c:pt idx="20">
                  <c:v>0.33028448573168673</c:v>
                </c:pt>
                <c:pt idx="21">
                  <c:v>0.44403866901028988</c:v>
                </c:pt>
                <c:pt idx="22">
                  <c:v>0.6075396639712769</c:v>
                </c:pt>
                <c:pt idx="23">
                  <c:v>0.72300436329864515</c:v>
                </c:pt>
                <c:pt idx="24">
                  <c:v>0.74567807174117329</c:v>
                </c:pt>
                <c:pt idx="25">
                  <c:v>0.80806675997935951</c:v>
                </c:pt>
                <c:pt idx="26">
                  <c:v>0.85197075807653722</c:v>
                </c:pt>
                <c:pt idx="27">
                  <c:v>0.87871651297796449</c:v>
                </c:pt>
                <c:pt idx="28">
                  <c:v>0.83866475512879246</c:v>
                </c:pt>
                <c:pt idx="29">
                  <c:v>0.86473703952859204</c:v>
                </c:pt>
                <c:pt idx="30">
                  <c:v>0.86733243793463211</c:v>
                </c:pt>
                <c:pt idx="31">
                  <c:v>0.87484711170321805</c:v>
                </c:pt>
              </c:numCache>
            </c:numRef>
          </c:yVal>
          <c:smooth val="1"/>
          <c:extLst>
            <c:ext xmlns:c16="http://schemas.microsoft.com/office/drawing/2014/chart" uri="{C3380CC4-5D6E-409C-BE32-E72D297353CC}">
              <c16:uniqueId val="{00000008-034E-4BFD-9377-D078893B75B7}"/>
            </c:ext>
          </c:extLst>
        </c:ser>
        <c:ser>
          <c:idx val="9"/>
          <c:order val="9"/>
          <c:spPr>
            <a:ln w="28575" cap="rnd">
              <a:solidFill>
                <a:schemeClr val="accent4">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'31'!$AS$78:$AS$109</c:f>
              <c:numCache>
                <c:formatCode>General</c:formatCode>
                <c:ptCount val="32"/>
                <c:pt idx="0">
                  <c:v>2.2608732466231307E-4</c:v>
                </c:pt>
                <c:pt idx="1">
                  <c:v>1.9252558741053629E-4</c:v>
                </c:pt>
                <c:pt idx="2">
                  <c:v>1.8956817484876365E-4</c:v>
                </c:pt>
                <c:pt idx="3">
                  <c:v>1.6711837696017738E-4</c:v>
                </c:pt>
                <c:pt idx="4">
                  <c:v>1.8878243980325655E-4</c:v>
                </c:pt>
                <c:pt idx="5">
                  <c:v>1.0237500962596881E-4</c:v>
                </c:pt>
                <c:pt idx="6">
                  <c:v>1.8297093740691887E-4</c:v>
                </c:pt>
                <c:pt idx="7">
                  <c:v>2.0853047348683983E-4</c:v>
                </c:pt>
                <c:pt idx="8">
                  <c:v>1.9911297123403193E-4</c:v>
                </c:pt>
                <c:pt idx="9">
                  <c:v>2.6733944141990883E-4</c:v>
                </c:pt>
                <c:pt idx="10">
                  <c:v>3.9867711683957773E-4</c:v>
                </c:pt>
                <c:pt idx="11">
                  <c:v>6.5060696320426176E-4</c:v>
                </c:pt>
                <c:pt idx="12">
                  <c:v>1.1521190608561774E-3</c:v>
                </c:pt>
                <c:pt idx="13">
                  <c:v>2.4275342237987029E-3</c:v>
                </c:pt>
                <c:pt idx="14">
                  <c:v>5.7633173138890419E-3</c:v>
                </c:pt>
                <c:pt idx="15">
                  <c:v>1.0718390548571325E-2</c:v>
                </c:pt>
                <c:pt idx="16">
                  <c:v>1.8830130188880589E-2</c:v>
                </c:pt>
                <c:pt idx="17">
                  <c:v>4.4004219670864056E-2</c:v>
                </c:pt>
                <c:pt idx="18">
                  <c:v>8.3198923759031956E-2</c:v>
                </c:pt>
                <c:pt idx="19">
                  <c:v>0.14984612583082949</c:v>
                </c:pt>
                <c:pt idx="20">
                  <c:v>0.28975184267276066</c:v>
                </c:pt>
                <c:pt idx="21">
                  <c:v>0.42673863000292844</c:v>
                </c:pt>
                <c:pt idx="22">
                  <c:v>0.5764230144039687</c:v>
                </c:pt>
                <c:pt idx="23">
                  <c:v>0.65447272586393923</c:v>
                </c:pt>
                <c:pt idx="24">
                  <c:v>0.76022282182382417</c:v>
                </c:pt>
                <c:pt idx="25">
                  <c:v>0.76104385446691658</c:v>
                </c:pt>
                <c:pt idx="26">
                  <c:v>0.76730318752747195</c:v>
                </c:pt>
                <c:pt idx="27">
                  <c:v>0.79160640648631153</c:v>
                </c:pt>
                <c:pt idx="28">
                  <c:v>0.82778454243309496</c:v>
                </c:pt>
                <c:pt idx="29">
                  <c:v>0.8503621216029813</c:v>
                </c:pt>
                <c:pt idx="30">
                  <c:v>0.84562790044685499</c:v>
                </c:pt>
                <c:pt idx="31">
                  <c:v>0.8392236900025305</c:v>
                </c:pt>
              </c:numCache>
            </c:numRef>
          </c:yVal>
          <c:smooth val="1"/>
          <c:extLst>
            <c:ext xmlns:c16="http://schemas.microsoft.com/office/drawing/2014/chart" uri="{C3380CC4-5D6E-409C-BE32-E72D297353CC}">
              <c16:uniqueId val="{00000009-034E-4BFD-9377-D078893B75B7}"/>
            </c:ext>
          </c:extLst>
        </c:ser>
        <c:ser>
          <c:idx val="10"/>
          <c:order val="10"/>
          <c:spPr>
            <a:ln w="28575" cap="rnd">
              <a:solidFill>
                <a:schemeClr val="accent5">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'31'!$AT$78:$AT$109</c:f>
              <c:numCache>
                <c:formatCode>General</c:formatCode>
                <c:ptCount val="32"/>
                <c:pt idx="0">
                  <c:v>5.5706640024210366E-5</c:v>
                </c:pt>
                <c:pt idx="1">
                  <c:v>1.3032622712431748E-4</c:v>
                </c:pt>
                <c:pt idx="2">
                  <c:v>1.4885903924624787E-4</c:v>
                </c:pt>
                <c:pt idx="3">
                  <c:v>1.4478478454448682E-4</c:v>
                </c:pt>
                <c:pt idx="4">
                  <c:v>1.5551319718419375E-4</c:v>
                </c:pt>
                <c:pt idx="5">
                  <c:v>1.6865419919105678E-4</c:v>
                </c:pt>
                <c:pt idx="6">
                  <c:v>1.5370515205371531E-4</c:v>
                </c:pt>
                <c:pt idx="7">
                  <c:v>1.8106955658365485E-4</c:v>
                </c:pt>
                <c:pt idx="8">
                  <c:v>1.7924409601579038E-4</c:v>
                </c:pt>
                <c:pt idx="9">
                  <c:v>2.2802210455342024E-4</c:v>
                </c:pt>
                <c:pt idx="10">
                  <c:v>3.6298958219899093E-4</c:v>
                </c:pt>
                <c:pt idx="11">
                  <c:v>5.2387773867413278E-4</c:v>
                </c:pt>
                <c:pt idx="12">
                  <c:v>9.9133410608820459E-4</c:v>
                </c:pt>
                <c:pt idx="13">
                  <c:v>1.8341222106058042E-3</c:v>
                </c:pt>
                <c:pt idx="14">
                  <c:v>4.6953533253377318E-3</c:v>
                </c:pt>
                <c:pt idx="15">
                  <c:v>9.4145893239021908E-3</c:v>
                </c:pt>
                <c:pt idx="16">
                  <c:v>1.8377616712442087E-2</c:v>
                </c:pt>
                <c:pt idx="17">
                  <c:v>3.7454198015554573E-2</c:v>
                </c:pt>
                <c:pt idx="18">
                  <c:v>6.9712827754226367E-2</c:v>
                </c:pt>
                <c:pt idx="19">
                  <c:v>0.12271131643855634</c:v>
                </c:pt>
                <c:pt idx="20">
                  <c:v>0.21397518997330744</c:v>
                </c:pt>
                <c:pt idx="21">
                  <c:v>0.31059369477532406</c:v>
                </c:pt>
                <c:pt idx="22">
                  <c:v>0.43739662894649561</c:v>
                </c:pt>
                <c:pt idx="23">
                  <c:v>0.54659650691642991</c:v>
                </c:pt>
                <c:pt idx="24">
                  <c:v>0.67847719431598053</c:v>
                </c:pt>
                <c:pt idx="25">
                  <c:v>0.71588560405296575</c:v>
                </c:pt>
                <c:pt idx="26">
                  <c:v>0.76840830954566108</c:v>
                </c:pt>
                <c:pt idx="27">
                  <c:v>0.78092915843379129</c:v>
                </c:pt>
                <c:pt idx="28">
                  <c:v>0.75697980821651034</c:v>
                </c:pt>
                <c:pt idx="29">
                  <c:v>0.81482464393289566</c:v>
                </c:pt>
                <c:pt idx="30">
                  <c:v>0.78357604399371528</c:v>
                </c:pt>
                <c:pt idx="31">
                  <c:v>0.80230775293043988</c:v>
                </c:pt>
              </c:numCache>
            </c:numRef>
          </c:yVal>
          <c:smooth val="1"/>
          <c:extLst>
            <c:ext xmlns:c16="http://schemas.microsoft.com/office/drawing/2014/chart" uri="{C3380CC4-5D6E-409C-BE32-E72D297353CC}">
              <c16:uniqueId val="{0000000A-034E-4BFD-9377-D078893B75B7}"/>
            </c:ext>
          </c:extLst>
        </c:ser>
        <c:ser>
          <c:idx val="11"/>
          <c:order val="11"/>
          <c:spPr>
            <a:ln w="28575" cap="rnd">
              <a:solidFill>
                <a:schemeClr val="accent6">
                  <a:lumMod val="60000"/>
                </a:schemeClr>
              </a:solidFill>
              <a:round/>
            </a:ln>
            <a:effectLst/>
          </c:spPr>
          <c:marker>
            <c:symbol val="none"/>
          </c:marker>
          <c:xVal>
            <c:numRef>
              <c:f>'31'!$X$42:$X$73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'31'!$AU$78:$AU$109</c:f>
              <c:numCache>
                <c:formatCode>General</c:formatCode>
                <c:ptCount val="32"/>
                <c:pt idx="0">
                  <c:v>6.510369352935904E-5</c:v>
                </c:pt>
                <c:pt idx="1">
                  <c:v>4.9871765135961402E-5</c:v>
                </c:pt>
                <c:pt idx="2">
                  <c:v>7.8023526388015582E-5</c:v>
                </c:pt>
                <c:pt idx="3">
                  <c:v>5.9372631247354389E-5</c:v>
                </c:pt>
                <c:pt idx="4">
                  <c:v>9.1320459708901086E-5</c:v>
                </c:pt>
                <c:pt idx="5">
                  <c:v>8.4405583018493024E-5</c:v>
                </c:pt>
                <c:pt idx="6">
                  <c:v>6.2724202556580156E-5</c:v>
                </c:pt>
                <c:pt idx="7">
                  <c:v>4.8643301531242082E-5</c:v>
                </c:pt>
                <c:pt idx="8">
                  <c:v>1.3228254306185843E-4</c:v>
                </c:pt>
                <c:pt idx="9">
                  <c:v>1.619059862632571E-4</c:v>
                </c:pt>
                <c:pt idx="10">
                  <c:v>1.7764169347441315E-4</c:v>
                </c:pt>
                <c:pt idx="11">
                  <c:v>4.2883783168204073E-4</c:v>
                </c:pt>
                <c:pt idx="12">
                  <c:v>2.1510342210860761E-4</c:v>
                </c:pt>
                <c:pt idx="13">
                  <c:v>1.0991989399506115E-3</c:v>
                </c:pt>
                <c:pt idx="14">
                  <c:v>2.5821758915519125E-3</c:v>
                </c:pt>
                <c:pt idx="15">
                  <c:v>4.4358603356652012E-3</c:v>
                </c:pt>
                <c:pt idx="16">
                  <c:v>1.0653419323121506E-2</c:v>
                </c:pt>
                <c:pt idx="17">
                  <c:v>2.4409317744955129E-2</c:v>
                </c:pt>
                <c:pt idx="18">
                  <c:v>6.5290586086465888E-2</c:v>
                </c:pt>
                <c:pt idx="19">
                  <c:v>0.10242214532871974</c:v>
                </c:pt>
                <c:pt idx="20">
                  <c:v>0.19457869345690967</c:v>
                </c:pt>
                <c:pt idx="21">
                  <c:v>0.2659606418911114</c:v>
                </c:pt>
                <c:pt idx="22">
                  <c:v>0.35580218881581244</c:v>
                </c:pt>
                <c:pt idx="23">
                  <c:v>0.41750540934967928</c:v>
                </c:pt>
                <c:pt idx="24">
                  <c:v>0.46679285281155947</c:v>
                </c:pt>
                <c:pt idx="25">
                  <c:v>0.49380962853494254</c:v>
                </c:pt>
                <c:pt idx="26">
                  <c:v>0.61467353936482627</c:v>
                </c:pt>
                <c:pt idx="27">
                  <c:v>0.68882249557105713</c:v>
                </c:pt>
                <c:pt idx="28">
                  <c:v>0.6832090467034323</c:v>
                </c:pt>
                <c:pt idx="29">
                  <c:v>0.71348679123151826</c:v>
                </c:pt>
                <c:pt idx="30">
                  <c:v>0.72794836018636611</c:v>
                </c:pt>
                <c:pt idx="31">
                  <c:v>0.7333062266436402</c:v>
                </c:pt>
              </c:numCache>
            </c:numRef>
          </c:yVal>
          <c:smooth val="1"/>
          <c:extLst>
            <c:ext xmlns:c16="http://schemas.microsoft.com/office/drawing/2014/chart" uri="{C3380CC4-5D6E-409C-BE32-E72D297353CC}">
              <c16:uniqueId val="{0000000B-034E-4BFD-9377-D078893B75B7}"/>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'[1]26'!$H$5</c:f>
              <c:strCache>
                <c:ptCount val="1"/>
                <c:pt idx="0">
                  <c:v>Среднее по столбцу T</c:v>
                </c:pt>
              </c:strCache>
            </c:strRef>
          </c:tx>
          <c:spPr>
            <a:ln w="19050" cap="rnd">
              <a:noFill/>
              <a:round/>
            </a:ln>
            <a:effectLst/>
          </c:spPr>
          <c:marker>
            <c:symbol val="circle"/>
            <c:size val="5"/>
            <c:spPr>
              <a:solidFill>
                <a:schemeClr val="accent1"/>
              </a:solidFill>
              <a:ln w="9525">
                <a:solidFill>
                  <a:schemeClr val="accent1"/>
                </a:solidFill>
              </a:ln>
              <a:effectLst/>
            </c:spPr>
          </c:marker>
          <c:xVal>
            <c:numRef>
              <c:f>'26'!$G$6:$G$17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'26'!$H$6:$H$17</c:f>
              <c:numCache>
                <c:formatCode>General</c:formatCode>
                <c:ptCount val="12"/>
                <c:pt idx="0">
                  <c:v>18.050903859999998</c:v>
                </c:pt>
                <c:pt idx="1">
                  <c:v>9.4957914999999993</c:v>
                </c:pt>
                <c:pt idx="2">
                  <c:v>6.8039477399999999</c:v>
                </c:pt>
                <c:pt idx="3">
                  <c:v>5.4755733800000002</c:v>
                </c:pt>
                <c:pt idx="4">
                  <c:v>4.704808139999999</c:v>
                </c:pt>
                <c:pt idx="5">
                  <c:v>4.3422823600000005</c:v>
                </c:pt>
                <c:pt idx="6">
                  <c:v>4.06078984</c:v>
                </c:pt>
                <c:pt idx="7">
                  <c:v>3.8985691199999999</c:v>
                </c:pt>
                <c:pt idx="8">
                  <c:v>3.6429823199799998</c:v>
                </c:pt>
                <c:pt idx="9">
                  <c:v>3.6371201399999995</c:v>
                </c:pt>
                <c:pt idx="10">
                  <c:v>3.6736727799999995</c:v>
                </c:pt>
                <c:pt idx="11">
                  <c:v>3.6653065800000002</c:v>
                </c:pt>
              </c:numCache>
            </c:numRef>
          </c:yVal>
          <c:smooth val="0"/>
          <c:extLst>
            <c:ext xmlns:c16="http://schemas.microsoft.com/office/drawing/2014/chart" uri="{C3380CC4-5D6E-409C-BE32-E72D297353CC}">
              <c16:uniqueId val="{00000000-3A12-4757-A22B-40D0A8A40FDF}"/>
            </c:ext>
          </c:extLst>
        </c:ser>
        <c:dLbls>
          <c:showLegendKey val="0"/>
          <c:showVal val="0"/>
          <c:showCatName val="0"/>
          <c:showSerName val="0"/>
          <c:showPercent val="0"/>
          <c:showBubbleSize val="0"/>
        </c:dLbls>
        <c:axId val="671907535"/>
        <c:axId val="1898219487"/>
      </c:scatterChart>
      <c:valAx>
        <c:axId val="6719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98219487"/>
        <c:crosses val="autoZero"/>
        <c:crossBetween val="midCat"/>
      </c:valAx>
      <c:valAx>
        <c:axId val="18982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190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'32'!$K$6:$K$37</c:f>
              <c:numCache>
                <c:formatCode>General</c:formatCode>
                <c:ptCount val="32"/>
                <c:pt idx="0">
                  <c:v>4.5199999999999999E-6</c:v>
                </c:pt>
                <c:pt idx="1">
                  <c:v>3.9199999999999997E-6</c:v>
                </c:pt>
                <c:pt idx="2">
                  <c:v>3.7799999999999998E-6</c:v>
                </c:pt>
                <c:pt idx="3">
                  <c:v>4.4399999999999998E-6</c:v>
                </c:pt>
                <c:pt idx="4">
                  <c:v>3.9200000000000006E-6</c:v>
                </c:pt>
                <c:pt idx="5">
                  <c:v>4.9400000000000001E-6</c:v>
                </c:pt>
                <c:pt idx="6">
                  <c:v>4.34E-6</c:v>
                </c:pt>
                <c:pt idx="7">
                  <c:v>4.2400000000000001E-6</c:v>
                </c:pt>
                <c:pt idx="8">
                  <c:v>5.0000000000000004E-6</c:v>
                </c:pt>
                <c:pt idx="9">
                  <c:v>5.2000000000000002E-6</c:v>
                </c:pt>
                <c:pt idx="10">
                  <c:v>5.8599999999999998E-6</c:v>
                </c:pt>
                <c:pt idx="11">
                  <c:v>8.0600000000000008E-6</c:v>
                </c:pt>
                <c:pt idx="12">
                  <c:v>1.3019999999999999E-5</c:v>
                </c:pt>
                <c:pt idx="13">
                  <c:v>2.4200000000000002E-5</c:v>
                </c:pt>
                <c:pt idx="14">
                  <c:v>4.9620000000000003E-5</c:v>
                </c:pt>
                <c:pt idx="15">
                  <c:v>1.0178001999999999E-4</c:v>
                </c:pt>
                <c:pt idx="16">
                  <c:v>2.1296000000000002E-4</c:v>
                </c:pt>
                <c:pt idx="17">
                  <c:v>4.5344E-4</c:v>
                </c:pt>
                <c:pt idx="18">
                  <c:v>9.5993999999999995E-4</c:v>
                </c:pt>
                <c:pt idx="19">
                  <c:v>2.0510199999999998E-3</c:v>
                </c:pt>
                <c:pt idx="20">
                  <c:v>4.5447600000000001E-3</c:v>
                </c:pt>
                <c:pt idx="21">
                  <c:v>9.5397800000000012E-3</c:v>
                </c:pt>
                <c:pt idx="22">
                  <c:v>2.0249699979999997E-2</c:v>
                </c:pt>
                <c:pt idx="23">
                  <c:v>4.4622439999999999E-2</c:v>
                </c:pt>
                <c:pt idx="24">
                  <c:v>9.5905500000000005E-2</c:v>
                </c:pt>
                <c:pt idx="25">
                  <c:v>0.203185</c:v>
                </c:pt>
                <c:pt idx="26">
                  <c:v>0.44691848000000001</c:v>
                </c:pt>
                <c:pt idx="27">
                  <c:v>0.95942640000000012</c:v>
                </c:pt>
                <c:pt idx="28">
                  <c:v>2.04346074002</c:v>
                </c:pt>
                <c:pt idx="29">
                  <c:v>4.4838149199999995</c:v>
                </c:pt>
                <c:pt idx="30">
                  <c:v>9.5524038999999981</c:v>
                </c:pt>
                <c:pt idx="31">
                  <c:v>20.317658519999998</c:v>
                </c:pt>
              </c:numCache>
            </c:numRef>
          </c:val>
          <c:smooth val="0"/>
          <c:extLst>
            <c:ext xmlns:c16="http://schemas.microsoft.com/office/drawing/2014/chart" uri="{C3380CC4-5D6E-409C-BE32-E72D297353CC}">
              <c16:uniqueId val="{00000000-68A9-4B58-8DA9-5972C21CF784}"/>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'32'!$L$6:$L$37</c:f>
              <c:numCache>
                <c:formatCode>General</c:formatCode>
                <c:ptCount val="32"/>
                <c:pt idx="0">
                  <c:v>5.6086002000000008E-4</c:v>
                </c:pt>
                <c:pt idx="1">
                  <c:v>4.7267999999999995E-4</c:v>
                </c:pt>
                <c:pt idx="2">
                  <c:v>4.7117997999999994E-4</c:v>
                </c:pt>
                <c:pt idx="3">
                  <c:v>4.4790000000000005E-4</c:v>
                </c:pt>
                <c:pt idx="4">
                  <c:v>3.8069999999999998E-4</c:v>
                </c:pt>
                <c:pt idx="5">
                  <c:v>4.1758000000000002E-4</c:v>
                </c:pt>
                <c:pt idx="6">
                  <c:v>4.0616000000000003E-4</c:v>
                </c:pt>
                <c:pt idx="7">
                  <c:v>4.2060001999999995E-4</c:v>
                </c:pt>
                <c:pt idx="8">
                  <c:v>4.64E-4</c:v>
                </c:pt>
                <c:pt idx="9">
                  <c:v>4.1653999999999997E-4</c:v>
                </c:pt>
                <c:pt idx="10">
                  <c:v>4.3835999999999994E-4</c:v>
                </c:pt>
                <c:pt idx="11">
                  <c:v>3.7682000000000004E-4</c:v>
                </c:pt>
                <c:pt idx="12">
                  <c:v>4.2004E-4</c:v>
                </c:pt>
                <c:pt idx="13">
                  <c:v>4.0636000000000003E-4</c:v>
                </c:pt>
                <c:pt idx="14">
                  <c:v>4.8666000000000003E-4</c:v>
                </c:pt>
                <c:pt idx="15">
                  <c:v>4.8923999999999994E-4</c:v>
                </c:pt>
                <c:pt idx="16">
                  <c:v>6.0497999999999997E-4</c:v>
                </c:pt>
                <c:pt idx="17">
                  <c:v>6.9559999999999999E-4</c:v>
                </c:pt>
                <c:pt idx="18">
                  <c:v>8.7975999999999994E-4</c:v>
                </c:pt>
                <c:pt idx="19">
                  <c:v>1.49376E-3</c:v>
                </c:pt>
                <c:pt idx="20">
                  <c:v>2.6480200000000001E-3</c:v>
                </c:pt>
                <c:pt idx="21">
                  <c:v>5.1940999999999992E-3</c:v>
                </c:pt>
                <c:pt idx="22">
                  <c:v>1.070134E-2</c:v>
                </c:pt>
                <c:pt idx="23">
                  <c:v>2.2926780000000001E-2</c:v>
                </c:pt>
                <c:pt idx="24">
                  <c:v>5.1162040020000001E-2</c:v>
                </c:pt>
                <c:pt idx="25">
                  <c:v>0.10529280000000001</c:v>
                </c:pt>
                <c:pt idx="26">
                  <c:v>0.22886869999999998</c:v>
                </c:pt>
                <c:pt idx="27">
                  <c:v>0.48745614000000004</c:v>
                </c:pt>
                <c:pt idx="28">
                  <c:v>1.0441502199999999</c:v>
                </c:pt>
                <c:pt idx="29">
                  <c:v>2.3110742000000002</c:v>
                </c:pt>
                <c:pt idx="30">
                  <c:v>4.9421484399999995</c:v>
                </c:pt>
                <c:pt idx="31">
                  <c:v>10.493690559999999</c:v>
                </c:pt>
              </c:numCache>
            </c:numRef>
          </c:val>
          <c:smooth val="0"/>
          <c:extLst>
            <c:ext xmlns:c16="http://schemas.microsoft.com/office/drawing/2014/chart" uri="{C3380CC4-5D6E-409C-BE32-E72D297353CC}">
              <c16:uniqueId val="{00000001-68A9-4B58-8DA9-5972C21CF784}"/>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'32'!$M$6:$M$37</c:f>
              <c:numCache>
                <c:formatCode>General</c:formatCode>
                <c:ptCount val="32"/>
                <c:pt idx="0">
                  <c:v>5.990800000000001E-4</c:v>
                </c:pt>
                <c:pt idx="1">
                  <c:v>7.2110000000000002E-4</c:v>
                </c:pt>
                <c:pt idx="2">
                  <c:v>6.9649999999999985E-4</c:v>
                </c:pt>
                <c:pt idx="3">
                  <c:v>6.8663999999999997E-4</c:v>
                </c:pt>
                <c:pt idx="4">
                  <c:v>6.6757999999999997E-4</c:v>
                </c:pt>
                <c:pt idx="5">
                  <c:v>6.0298000000000003E-4</c:v>
                </c:pt>
                <c:pt idx="6">
                  <c:v>6.1662000000000002E-4</c:v>
                </c:pt>
                <c:pt idx="7">
                  <c:v>7.9498000000000004E-4</c:v>
                </c:pt>
                <c:pt idx="8">
                  <c:v>6.2733999999999999E-4</c:v>
                </c:pt>
                <c:pt idx="9">
                  <c:v>6.5344000000000003E-4</c:v>
                </c:pt>
                <c:pt idx="10">
                  <c:v>6.2977998E-4</c:v>
                </c:pt>
                <c:pt idx="11">
                  <c:v>6.1220000000000003E-4</c:v>
                </c:pt>
                <c:pt idx="12">
                  <c:v>7.0947999999999996E-4</c:v>
                </c:pt>
                <c:pt idx="13">
                  <c:v>6.5098E-4</c:v>
                </c:pt>
                <c:pt idx="14">
                  <c:v>7.3783998E-4</c:v>
                </c:pt>
                <c:pt idx="15">
                  <c:v>6.6465999999999986E-4</c:v>
                </c:pt>
                <c:pt idx="16">
                  <c:v>7.0569999999999997E-4</c:v>
                </c:pt>
                <c:pt idx="17">
                  <c:v>8.8641999999999996E-4</c:v>
                </c:pt>
                <c:pt idx="18">
                  <c:v>1.0208999999999999E-3</c:v>
                </c:pt>
                <c:pt idx="19">
                  <c:v>1.3881000000000002E-3</c:v>
                </c:pt>
                <c:pt idx="20">
                  <c:v>2.24618E-3</c:v>
                </c:pt>
                <c:pt idx="21">
                  <c:v>3.8364399800000005E-3</c:v>
                </c:pt>
                <c:pt idx="22">
                  <c:v>7.7714999999999989E-3</c:v>
                </c:pt>
                <c:pt idx="23">
                  <c:v>1.9940640000000003E-2</c:v>
                </c:pt>
                <c:pt idx="24">
                  <c:v>3.4778760000000006E-2</c:v>
                </c:pt>
                <c:pt idx="25">
                  <c:v>7.0372260000000006E-2</c:v>
                </c:pt>
                <c:pt idx="26">
                  <c:v>0.15951812000000001</c:v>
                </c:pt>
                <c:pt idx="27">
                  <c:v>0.35699626000000001</c:v>
                </c:pt>
                <c:pt idx="28">
                  <c:v>0.73234124</c:v>
                </c:pt>
                <c:pt idx="29">
                  <c:v>1.5913562399800001</c:v>
                </c:pt>
                <c:pt idx="30">
                  <c:v>3.40509124</c:v>
                </c:pt>
                <c:pt idx="31">
                  <c:v>7.1862721200000008</c:v>
                </c:pt>
              </c:numCache>
            </c:numRef>
          </c:val>
          <c:smooth val="0"/>
          <c:extLst>
            <c:ext xmlns:c16="http://schemas.microsoft.com/office/drawing/2014/chart" uri="{C3380CC4-5D6E-409C-BE32-E72D297353CC}">
              <c16:uniqueId val="{00000002-68A9-4B58-8DA9-5972C21CF784}"/>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'32'!$N$6:$N$37</c:f>
              <c:numCache>
                <c:formatCode>General</c:formatCode>
                <c:ptCount val="32"/>
                <c:pt idx="0">
                  <c:v>7.5598000000000006E-4</c:v>
                </c:pt>
                <c:pt idx="1">
                  <c:v>9.1100000000000003E-4</c:v>
                </c:pt>
                <c:pt idx="2">
                  <c:v>9.6053997999999993E-4</c:v>
                </c:pt>
                <c:pt idx="3">
                  <c:v>8.9528000000000003E-4</c:v>
                </c:pt>
                <c:pt idx="4">
                  <c:v>8.5988000000000004E-4</c:v>
                </c:pt>
                <c:pt idx="5">
                  <c:v>9.1538000000000003E-4</c:v>
                </c:pt>
                <c:pt idx="6">
                  <c:v>8.4209999999999992E-4</c:v>
                </c:pt>
                <c:pt idx="7">
                  <c:v>1.0798799999999999E-3</c:v>
                </c:pt>
                <c:pt idx="8">
                  <c:v>8.9265999999999998E-4</c:v>
                </c:pt>
                <c:pt idx="9">
                  <c:v>8.9885999999999992E-4</c:v>
                </c:pt>
                <c:pt idx="10">
                  <c:v>8.4635999999999999E-4</c:v>
                </c:pt>
                <c:pt idx="11">
                  <c:v>8.2605999999999999E-4</c:v>
                </c:pt>
                <c:pt idx="12">
                  <c:v>8.6509999999999994E-4</c:v>
                </c:pt>
                <c:pt idx="13">
                  <c:v>8.7317999999999998E-4</c:v>
                </c:pt>
                <c:pt idx="14">
                  <c:v>8.1372000000000009E-4</c:v>
                </c:pt>
                <c:pt idx="15">
                  <c:v>8.5010000000000001E-4</c:v>
                </c:pt>
                <c:pt idx="16">
                  <c:v>9.2323999999999998E-4</c:v>
                </c:pt>
                <c:pt idx="17">
                  <c:v>1.06288E-3</c:v>
                </c:pt>
                <c:pt idx="18">
                  <c:v>1.1858000000000001E-3</c:v>
                </c:pt>
                <c:pt idx="19">
                  <c:v>1.48934E-3</c:v>
                </c:pt>
                <c:pt idx="20">
                  <c:v>2.2368800000000001E-3</c:v>
                </c:pt>
                <c:pt idx="21">
                  <c:v>3.8251800000000001E-3</c:v>
                </c:pt>
                <c:pt idx="22">
                  <c:v>7.1251399999999994E-3</c:v>
                </c:pt>
                <c:pt idx="23">
                  <c:v>1.4231379999999998E-2</c:v>
                </c:pt>
                <c:pt idx="24">
                  <c:v>2.88671E-2</c:v>
                </c:pt>
                <c:pt idx="25">
                  <c:v>6.2879119999999997E-2</c:v>
                </c:pt>
                <c:pt idx="26">
                  <c:v>0.12734125999999998</c:v>
                </c:pt>
                <c:pt idx="27">
                  <c:v>0.27127259999999997</c:v>
                </c:pt>
                <c:pt idx="28">
                  <c:v>0.57975447999999996</c:v>
                </c:pt>
                <c:pt idx="29">
                  <c:v>1.2723514199999999</c:v>
                </c:pt>
                <c:pt idx="30">
                  <c:v>2.6790436799999999</c:v>
                </c:pt>
                <c:pt idx="31">
                  <c:v>5.6537493199999984</c:v>
                </c:pt>
              </c:numCache>
            </c:numRef>
          </c:val>
          <c:smooth val="0"/>
          <c:extLst>
            <c:ext xmlns:c16="http://schemas.microsoft.com/office/drawing/2014/chart" uri="{C3380CC4-5D6E-409C-BE32-E72D297353CC}">
              <c16:uniqueId val="{00000003-68A9-4B58-8DA9-5972C21CF784}"/>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'32'!$O$6:$O$37</c:f>
              <c:numCache>
                <c:formatCode>General</c:formatCode>
                <c:ptCount val="32"/>
                <c:pt idx="0">
                  <c:v>9.9715999999999997E-4</c:v>
                </c:pt>
                <c:pt idx="1">
                  <c:v>1.1215800000000001E-3</c:v>
                </c:pt>
                <c:pt idx="2">
                  <c:v>1.0344E-3</c:v>
                </c:pt>
                <c:pt idx="3">
                  <c:v>2.7230600000000002E-3</c:v>
                </c:pt>
                <c:pt idx="4">
                  <c:v>1.0573799999999999E-3</c:v>
                </c:pt>
                <c:pt idx="5">
                  <c:v>1.1266E-3</c:v>
                </c:pt>
                <c:pt idx="6">
                  <c:v>1.1714200000000001E-3</c:v>
                </c:pt>
                <c:pt idx="7">
                  <c:v>1.1419399999999999E-3</c:v>
                </c:pt>
                <c:pt idx="8">
                  <c:v>1.10888E-3</c:v>
                </c:pt>
                <c:pt idx="9">
                  <c:v>1.1137599999999999E-3</c:v>
                </c:pt>
                <c:pt idx="10">
                  <c:v>1.35798E-3</c:v>
                </c:pt>
                <c:pt idx="11">
                  <c:v>1.23572E-3</c:v>
                </c:pt>
                <c:pt idx="12">
                  <c:v>1.1569599999999998E-3</c:v>
                </c:pt>
                <c:pt idx="13">
                  <c:v>1.2178599999999999E-3</c:v>
                </c:pt>
                <c:pt idx="14">
                  <c:v>1.37994002E-3</c:v>
                </c:pt>
                <c:pt idx="15">
                  <c:v>1.6039800000000001E-3</c:v>
                </c:pt>
                <c:pt idx="16">
                  <c:v>1.13422E-3</c:v>
                </c:pt>
                <c:pt idx="17">
                  <c:v>1.2613400000000001E-3</c:v>
                </c:pt>
                <c:pt idx="18">
                  <c:v>1.4074200000000002E-3</c:v>
                </c:pt>
                <c:pt idx="19">
                  <c:v>3.4612000000000002E-3</c:v>
                </c:pt>
                <c:pt idx="20">
                  <c:v>2.1292199800000003E-3</c:v>
                </c:pt>
                <c:pt idx="21">
                  <c:v>3.3660799999999996E-3</c:v>
                </c:pt>
                <c:pt idx="22">
                  <c:v>5.7932000000000001E-3</c:v>
                </c:pt>
                <c:pt idx="23">
                  <c:v>1.1022199999999999E-2</c:v>
                </c:pt>
                <c:pt idx="24">
                  <c:v>2.5988319999999999E-2</c:v>
                </c:pt>
                <c:pt idx="25">
                  <c:v>5.1665839999999998E-2</c:v>
                </c:pt>
                <c:pt idx="26">
                  <c:v>0.11203362000000001</c:v>
                </c:pt>
                <c:pt idx="27">
                  <c:v>0.23146351999999998</c:v>
                </c:pt>
                <c:pt idx="28">
                  <c:v>0.49013945999999997</c:v>
                </c:pt>
                <c:pt idx="29">
                  <c:v>1.0645877800000001</c:v>
                </c:pt>
                <c:pt idx="30">
                  <c:v>2.2371601400000003</c:v>
                </c:pt>
                <c:pt idx="31">
                  <c:v>4.7283770599999997</c:v>
                </c:pt>
              </c:numCache>
            </c:numRef>
          </c:val>
          <c:smooth val="0"/>
          <c:extLst>
            <c:ext xmlns:c16="http://schemas.microsoft.com/office/drawing/2014/chart" uri="{C3380CC4-5D6E-409C-BE32-E72D297353CC}">
              <c16:uniqueId val="{00000004-68A9-4B58-8DA9-5972C21CF784}"/>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'32'!$P$6:$P$37</c:f>
              <c:numCache>
                <c:formatCode>General</c:formatCode>
                <c:ptCount val="32"/>
                <c:pt idx="0">
                  <c:v>4.1460199999999994E-3</c:v>
                </c:pt>
                <c:pt idx="1">
                  <c:v>1.27928E-3</c:v>
                </c:pt>
                <c:pt idx="2">
                  <c:v>1.2807199999999999E-3</c:v>
                </c:pt>
                <c:pt idx="3">
                  <c:v>1.3256000000000001E-3</c:v>
                </c:pt>
                <c:pt idx="4">
                  <c:v>1.4178800000000001E-3</c:v>
                </c:pt>
                <c:pt idx="5">
                  <c:v>1.2700199999999997E-3</c:v>
                </c:pt>
                <c:pt idx="6">
                  <c:v>1.36484E-3</c:v>
                </c:pt>
                <c:pt idx="7">
                  <c:v>1.2801599800000001E-3</c:v>
                </c:pt>
                <c:pt idx="8">
                  <c:v>1.31146E-3</c:v>
                </c:pt>
                <c:pt idx="9">
                  <c:v>1.37892002E-3</c:v>
                </c:pt>
                <c:pt idx="10">
                  <c:v>1.3924600000000001E-3</c:v>
                </c:pt>
                <c:pt idx="11">
                  <c:v>1.4046999999999998E-3</c:v>
                </c:pt>
                <c:pt idx="12">
                  <c:v>1.3034800000000001E-3</c:v>
                </c:pt>
                <c:pt idx="13">
                  <c:v>1.3167599999999999E-3</c:v>
                </c:pt>
                <c:pt idx="14">
                  <c:v>1.3733999999999999E-3</c:v>
                </c:pt>
                <c:pt idx="15">
                  <c:v>1.4005199800000002E-3</c:v>
                </c:pt>
                <c:pt idx="16">
                  <c:v>1.3974E-3</c:v>
                </c:pt>
                <c:pt idx="17">
                  <c:v>1.52016E-3</c:v>
                </c:pt>
                <c:pt idx="18">
                  <c:v>1.6304000000000002E-3</c:v>
                </c:pt>
                <c:pt idx="19">
                  <c:v>1.7880800000000003E-3</c:v>
                </c:pt>
                <c:pt idx="20">
                  <c:v>2.33972E-3</c:v>
                </c:pt>
                <c:pt idx="21">
                  <c:v>3.6080399999999999E-3</c:v>
                </c:pt>
                <c:pt idx="22">
                  <c:v>6.4044199999999992E-3</c:v>
                </c:pt>
                <c:pt idx="23">
                  <c:v>1.1763760000000002E-2</c:v>
                </c:pt>
                <c:pt idx="24">
                  <c:v>2.3799479960000001E-2</c:v>
                </c:pt>
                <c:pt idx="25">
                  <c:v>4.6259980000000006E-2</c:v>
                </c:pt>
                <c:pt idx="26">
                  <c:v>0.10309033999999999</c:v>
                </c:pt>
                <c:pt idx="27">
                  <c:v>0.20766924000000003</c:v>
                </c:pt>
                <c:pt idx="28">
                  <c:v>0.42321043999999997</c:v>
                </c:pt>
                <c:pt idx="29">
                  <c:v>0.92398690000000006</c:v>
                </c:pt>
                <c:pt idx="30">
                  <c:v>1.9556346599999999</c:v>
                </c:pt>
                <c:pt idx="31">
                  <c:v>4.1717512999999995</c:v>
                </c:pt>
              </c:numCache>
            </c:numRef>
          </c:val>
          <c:smooth val="0"/>
          <c:extLst>
            <c:ext xmlns:c16="http://schemas.microsoft.com/office/drawing/2014/chart" uri="{C3380CC4-5D6E-409C-BE32-E72D297353CC}">
              <c16:uniqueId val="{00000005-68A9-4B58-8DA9-5972C21CF784}"/>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'32'!$Q$6:$Q$37</c:f>
              <c:numCache>
                <c:formatCode>General</c:formatCode>
                <c:ptCount val="32"/>
                <c:pt idx="0">
                  <c:v>1.4092199999999999E-3</c:v>
                </c:pt>
                <c:pt idx="1">
                  <c:v>1.68075998E-3</c:v>
                </c:pt>
                <c:pt idx="2">
                  <c:v>1.5937800000000002E-3</c:v>
                </c:pt>
                <c:pt idx="3">
                  <c:v>1.7897E-3</c:v>
                </c:pt>
                <c:pt idx="4">
                  <c:v>1.63974E-3</c:v>
                </c:pt>
                <c:pt idx="5">
                  <c:v>1.6251200000000001E-3</c:v>
                </c:pt>
                <c:pt idx="6">
                  <c:v>1.5823999799999999E-3</c:v>
                </c:pt>
                <c:pt idx="7">
                  <c:v>1.6766400000000001E-3</c:v>
                </c:pt>
                <c:pt idx="8">
                  <c:v>1.5979199999999999E-3</c:v>
                </c:pt>
                <c:pt idx="9">
                  <c:v>1.5662800000000002E-3</c:v>
                </c:pt>
                <c:pt idx="10">
                  <c:v>1.6121999799999999E-3</c:v>
                </c:pt>
                <c:pt idx="11">
                  <c:v>1.8760799799999999E-3</c:v>
                </c:pt>
                <c:pt idx="12">
                  <c:v>1.6376599999999998E-3</c:v>
                </c:pt>
                <c:pt idx="13">
                  <c:v>1.5413599999999999E-3</c:v>
                </c:pt>
                <c:pt idx="14">
                  <c:v>1.6380800000000001E-3</c:v>
                </c:pt>
                <c:pt idx="15">
                  <c:v>1.6573199999999999E-3</c:v>
                </c:pt>
                <c:pt idx="16">
                  <c:v>1.5658600000000001E-3</c:v>
                </c:pt>
                <c:pt idx="17">
                  <c:v>6.0359599999999999E-3</c:v>
                </c:pt>
                <c:pt idx="18">
                  <c:v>2.3899600000000004E-3</c:v>
                </c:pt>
                <c:pt idx="19">
                  <c:v>1.9251000000000001E-3</c:v>
                </c:pt>
                <c:pt idx="20">
                  <c:v>2.50578E-3</c:v>
                </c:pt>
                <c:pt idx="21">
                  <c:v>3.4633799999999998E-3</c:v>
                </c:pt>
                <c:pt idx="22">
                  <c:v>5.7545000000000001E-3</c:v>
                </c:pt>
                <c:pt idx="23">
                  <c:v>1.0742579999999998E-2</c:v>
                </c:pt>
                <c:pt idx="24">
                  <c:v>2.0690919999999998E-2</c:v>
                </c:pt>
                <c:pt idx="25">
                  <c:v>4.1570299999999998E-2</c:v>
                </c:pt>
                <c:pt idx="26">
                  <c:v>8.9602359999999992E-2</c:v>
                </c:pt>
                <c:pt idx="27">
                  <c:v>0.18771676000000001</c:v>
                </c:pt>
                <c:pt idx="28">
                  <c:v>0.3929319</c:v>
                </c:pt>
                <c:pt idx="29">
                  <c:v>0.84646284000000005</c:v>
                </c:pt>
                <c:pt idx="30">
                  <c:v>1.76871172</c:v>
                </c:pt>
                <c:pt idx="31">
                  <c:v>3.7181293399999999</c:v>
                </c:pt>
              </c:numCache>
            </c:numRef>
          </c:val>
          <c:smooth val="0"/>
          <c:extLst>
            <c:ext xmlns:c16="http://schemas.microsoft.com/office/drawing/2014/chart" uri="{C3380CC4-5D6E-409C-BE32-E72D297353CC}">
              <c16:uniqueId val="{00000006-68A9-4B58-8DA9-5972C21CF784}"/>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'32'!$R$6:$R$37</c:f>
              <c:numCache>
                <c:formatCode>General</c:formatCode>
                <c:ptCount val="32"/>
                <c:pt idx="0">
                  <c:v>1.78805998E-3</c:v>
                </c:pt>
                <c:pt idx="1">
                  <c:v>1.8991399999999999E-3</c:v>
                </c:pt>
                <c:pt idx="2">
                  <c:v>1.9794599999999997E-3</c:v>
                </c:pt>
                <c:pt idx="3">
                  <c:v>1.9016999999999999E-3</c:v>
                </c:pt>
                <c:pt idx="4">
                  <c:v>1.9365000000000001E-3</c:v>
                </c:pt>
                <c:pt idx="5">
                  <c:v>2.1671800000000003E-3</c:v>
                </c:pt>
                <c:pt idx="6">
                  <c:v>1.9312400000000001E-3</c:v>
                </c:pt>
                <c:pt idx="7">
                  <c:v>1.88832E-3</c:v>
                </c:pt>
                <c:pt idx="8">
                  <c:v>1.7979599999999999E-3</c:v>
                </c:pt>
                <c:pt idx="9">
                  <c:v>1.8560200000000003E-3</c:v>
                </c:pt>
                <c:pt idx="10">
                  <c:v>1.7898800200000001E-3</c:v>
                </c:pt>
                <c:pt idx="11">
                  <c:v>1.8818600000000002E-3</c:v>
                </c:pt>
                <c:pt idx="12">
                  <c:v>1.9038799799999998E-3</c:v>
                </c:pt>
                <c:pt idx="13">
                  <c:v>1.8232000000000001E-3</c:v>
                </c:pt>
                <c:pt idx="14">
                  <c:v>1.85782E-3</c:v>
                </c:pt>
                <c:pt idx="15">
                  <c:v>1.7674000000000001E-3</c:v>
                </c:pt>
                <c:pt idx="16">
                  <c:v>1.92136E-3</c:v>
                </c:pt>
                <c:pt idx="17">
                  <c:v>1.87974E-3</c:v>
                </c:pt>
                <c:pt idx="18">
                  <c:v>1.9823599999999999E-3</c:v>
                </c:pt>
                <c:pt idx="19">
                  <c:v>2.1732000200000001E-3</c:v>
                </c:pt>
                <c:pt idx="20">
                  <c:v>2.7664600000000001E-3</c:v>
                </c:pt>
                <c:pt idx="21">
                  <c:v>3.4941199999999999E-3</c:v>
                </c:pt>
                <c:pt idx="22">
                  <c:v>5.9326999999999991E-3</c:v>
                </c:pt>
                <c:pt idx="23">
                  <c:v>1.031258E-2</c:v>
                </c:pt>
                <c:pt idx="24">
                  <c:v>1.963728E-2</c:v>
                </c:pt>
                <c:pt idx="25">
                  <c:v>3.7351940020000002E-2</c:v>
                </c:pt>
                <c:pt idx="26">
                  <c:v>8.0005720000000002E-2</c:v>
                </c:pt>
                <c:pt idx="27">
                  <c:v>0.16542263997999998</c:v>
                </c:pt>
                <c:pt idx="28">
                  <c:v>0.35823298000000003</c:v>
                </c:pt>
                <c:pt idx="29">
                  <c:v>0.76073605998000005</c:v>
                </c:pt>
                <c:pt idx="30">
                  <c:v>1.60643109998</c:v>
                </c:pt>
                <c:pt idx="31">
                  <c:v>3.3756293999999998</c:v>
                </c:pt>
              </c:numCache>
            </c:numRef>
          </c:val>
          <c:smooth val="0"/>
          <c:extLst>
            <c:ext xmlns:c16="http://schemas.microsoft.com/office/drawing/2014/chart" uri="{C3380CC4-5D6E-409C-BE32-E72D297353CC}">
              <c16:uniqueId val="{00000007-68A9-4B58-8DA9-5972C21CF784}"/>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'32'!$S$6:$S$37</c:f>
              <c:numCache>
                <c:formatCode>General</c:formatCode>
                <c:ptCount val="32"/>
                <c:pt idx="0">
                  <c:v>1.6947799999999999E-3</c:v>
                </c:pt>
                <c:pt idx="1">
                  <c:v>1.9022399999999999E-3</c:v>
                </c:pt>
                <c:pt idx="2">
                  <c:v>2.06434E-3</c:v>
                </c:pt>
                <c:pt idx="3">
                  <c:v>2.0544799800000001E-3</c:v>
                </c:pt>
                <c:pt idx="4">
                  <c:v>2.0014400000000002E-3</c:v>
                </c:pt>
                <c:pt idx="5">
                  <c:v>1.9505599999999998E-3</c:v>
                </c:pt>
                <c:pt idx="6">
                  <c:v>2.0615400000000002E-3</c:v>
                </c:pt>
                <c:pt idx="7">
                  <c:v>2.09494E-3</c:v>
                </c:pt>
                <c:pt idx="8">
                  <c:v>2.0032199800000001E-3</c:v>
                </c:pt>
                <c:pt idx="9">
                  <c:v>2.0213599999999998E-3</c:v>
                </c:pt>
                <c:pt idx="10">
                  <c:v>2.0280399999999996E-3</c:v>
                </c:pt>
                <c:pt idx="11">
                  <c:v>2.0398600000000001E-3</c:v>
                </c:pt>
                <c:pt idx="12">
                  <c:v>2.01885998E-3</c:v>
                </c:pt>
                <c:pt idx="13">
                  <c:v>1.9798400000000001E-3</c:v>
                </c:pt>
                <c:pt idx="14">
                  <c:v>2.0670799999999998E-3</c:v>
                </c:pt>
                <c:pt idx="15">
                  <c:v>2.7292599999999998E-3</c:v>
                </c:pt>
                <c:pt idx="16">
                  <c:v>2.0152000000000004E-3</c:v>
                </c:pt>
                <c:pt idx="17">
                  <c:v>2.1383199800000001E-3</c:v>
                </c:pt>
                <c:pt idx="18">
                  <c:v>2.1307800000000001E-3</c:v>
                </c:pt>
                <c:pt idx="19">
                  <c:v>2.29750002E-3</c:v>
                </c:pt>
                <c:pt idx="20">
                  <c:v>2.9835800199999999E-3</c:v>
                </c:pt>
                <c:pt idx="21">
                  <c:v>3.5539600000000005E-3</c:v>
                </c:pt>
                <c:pt idx="22">
                  <c:v>5.6090000200000002E-3</c:v>
                </c:pt>
                <c:pt idx="23">
                  <c:v>9.401360000000001E-3</c:v>
                </c:pt>
                <c:pt idx="24">
                  <c:v>1.7741340000000001E-2</c:v>
                </c:pt>
                <c:pt idx="25">
                  <c:v>3.4777839999999997E-2</c:v>
                </c:pt>
                <c:pt idx="26">
                  <c:v>7.2878819999999997E-2</c:v>
                </c:pt>
                <c:pt idx="27">
                  <c:v>0.15202332000000002</c:v>
                </c:pt>
                <c:pt idx="28">
                  <c:v>0.31759236000000002</c:v>
                </c:pt>
                <c:pt idx="29">
                  <c:v>0.71278923999999999</c:v>
                </c:pt>
                <c:pt idx="30">
                  <c:v>1.4965250800000001</c:v>
                </c:pt>
                <c:pt idx="31">
                  <c:v>3.1386747599999998</c:v>
                </c:pt>
              </c:numCache>
            </c:numRef>
          </c:val>
          <c:smooth val="0"/>
          <c:extLst>
            <c:ext xmlns:c16="http://schemas.microsoft.com/office/drawing/2014/chart" uri="{C3380CC4-5D6E-409C-BE32-E72D297353CC}">
              <c16:uniqueId val="{00000008-68A9-4B58-8DA9-5972C21CF784}"/>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'32'!$T$6:$T$37</c:f>
              <c:numCache>
                <c:formatCode>General</c:formatCode>
                <c:ptCount val="32"/>
                <c:pt idx="0">
                  <c:v>1.8824200199999998E-3</c:v>
                </c:pt>
                <c:pt idx="1">
                  <c:v>2.2261799999999999E-3</c:v>
                </c:pt>
                <c:pt idx="2">
                  <c:v>2.1891999999999997E-3</c:v>
                </c:pt>
                <c:pt idx="3">
                  <c:v>2.2744200000000001E-3</c:v>
                </c:pt>
                <c:pt idx="4">
                  <c:v>4.8997400000000005E-3</c:v>
                </c:pt>
                <c:pt idx="5">
                  <c:v>2.1982600000000001E-3</c:v>
                </c:pt>
                <c:pt idx="6">
                  <c:v>2.1190600000000003E-3</c:v>
                </c:pt>
                <c:pt idx="7">
                  <c:v>2.0435000000000002E-3</c:v>
                </c:pt>
                <c:pt idx="8">
                  <c:v>2.2062599999999998E-3</c:v>
                </c:pt>
                <c:pt idx="9">
                  <c:v>6.1400799999999991E-3</c:v>
                </c:pt>
                <c:pt idx="10">
                  <c:v>2.4333200000000001E-3</c:v>
                </c:pt>
                <c:pt idx="11">
                  <c:v>2.0968999999999996E-3</c:v>
                </c:pt>
                <c:pt idx="12">
                  <c:v>2.2434199999999999E-3</c:v>
                </c:pt>
                <c:pt idx="13">
                  <c:v>2.2593599999999998E-3</c:v>
                </c:pt>
                <c:pt idx="14">
                  <c:v>2.2028E-3</c:v>
                </c:pt>
                <c:pt idx="15">
                  <c:v>2.3154199999999995E-3</c:v>
                </c:pt>
                <c:pt idx="16">
                  <c:v>2.2678999999999998E-3</c:v>
                </c:pt>
                <c:pt idx="17">
                  <c:v>2.2577200000000004E-3</c:v>
                </c:pt>
                <c:pt idx="18">
                  <c:v>2.2650600000000002E-3</c:v>
                </c:pt>
                <c:pt idx="19">
                  <c:v>2.5955600000000002E-3</c:v>
                </c:pt>
                <c:pt idx="20">
                  <c:v>3.0964400000000002E-3</c:v>
                </c:pt>
                <c:pt idx="21">
                  <c:v>4.0106600000000001E-3</c:v>
                </c:pt>
                <c:pt idx="22">
                  <c:v>6.5335600000000008E-3</c:v>
                </c:pt>
                <c:pt idx="23">
                  <c:v>9.78622E-3</c:v>
                </c:pt>
                <c:pt idx="24">
                  <c:v>1.689272E-2</c:v>
                </c:pt>
                <c:pt idx="25">
                  <c:v>3.3006219999999996E-2</c:v>
                </c:pt>
                <c:pt idx="26">
                  <c:v>7.034224E-2</c:v>
                </c:pt>
                <c:pt idx="27">
                  <c:v>0.14198250000000001</c:v>
                </c:pt>
                <c:pt idx="28">
                  <c:v>0.30010218</c:v>
                </c:pt>
                <c:pt idx="29">
                  <c:v>0.65846001999999992</c:v>
                </c:pt>
                <c:pt idx="30">
                  <c:v>1.4058886000000002</c:v>
                </c:pt>
                <c:pt idx="31">
                  <c:v>2.91907688</c:v>
                </c:pt>
              </c:numCache>
            </c:numRef>
          </c:val>
          <c:smooth val="0"/>
          <c:extLst>
            <c:ext xmlns:c16="http://schemas.microsoft.com/office/drawing/2014/chart" uri="{C3380CC4-5D6E-409C-BE32-E72D297353CC}">
              <c16:uniqueId val="{00000009-68A9-4B58-8DA9-5972C21CF784}"/>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'32'!$U$6:$U$37</c:f>
              <c:numCache>
                <c:formatCode>General</c:formatCode>
                <c:ptCount val="32"/>
                <c:pt idx="0">
                  <c:v>1.8863399999999998E-3</c:v>
                </c:pt>
                <c:pt idx="1">
                  <c:v>2.4481199999999998E-3</c:v>
                </c:pt>
                <c:pt idx="2">
                  <c:v>2.4521E-3</c:v>
                </c:pt>
                <c:pt idx="3">
                  <c:v>2.2764600000000001E-3</c:v>
                </c:pt>
                <c:pt idx="4">
                  <c:v>2.4503399999999996E-3</c:v>
                </c:pt>
                <c:pt idx="5">
                  <c:v>2.4000399800000001E-3</c:v>
                </c:pt>
                <c:pt idx="6">
                  <c:v>2.2878999999999998E-3</c:v>
                </c:pt>
                <c:pt idx="7">
                  <c:v>2.3549199999999999E-3</c:v>
                </c:pt>
                <c:pt idx="8">
                  <c:v>2.1376400000000005E-3</c:v>
                </c:pt>
                <c:pt idx="9">
                  <c:v>2.27736E-3</c:v>
                </c:pt>
                <c:pt idx="10">
                  <c:v>2.3059600000000001E-3</c:v>
                </c:pt>
                <c:pt idx="11">
                  <c:v>2.2356999999999998E-3</c:v>
                </c:pt>
                <c:pt idx="12">
                  <c:v>2.3752399999999998E-3</c:v>
                </c:pt>
                <c:pt idx="13">
                  <c:v>3.5868999999999996E-3</c:v>
                </c:pt>
                <c:pt idx="14">
                  <c:v>2.38726E-3</c:v>
                </c:pt>
                <c:pt idx="15">
                  <c:v>2.3970799999999998E-3</c:v>
                </c:pt>
                <c:pt idx="16">
                  <c:v>2.26552E-3</c:v>
                </c:pt>
                <c:pt idx="17">
                  <c:v>2.3117800000000003E-3</c:v>
                </c:pt>
                <c:pt idx="18">
                  <c:v>2.5640199999999998E-3</c:v>
                </c:pt>
                <c:pt idx="19">
                  <c:v>2.7731599999999998E-3</c:v>
                </c:pt>
                <c:pt idx="20">
                  <c:v>3.2661799999999996E-3</c:v>
                </c:pt>
                <c:pt idx="21">
                  <c:v>4.2027599999999998E-3</c:v>
                </c:pt>
                <c:pt idx="22">
                  <c:v>6.1762200000000005E-3</c:v>
                </c:pt>
                <c:pt idx="23">
                  <c:v>1.044546E-2</c:v>
                </c:pt>
                <c:pt idx="24">
                  <c:v>1.89129E-2</c:v>
                </c:pt>
                <c:pt idx="25">
                  <c:v>3.5513320000000001E-2</c:v>
                </c:pt>
                <c:pt idx="26">
                  <c:v>7.1296239999999997E-2</c:v>
                </c:pt>
                <c:pt idx="27">
                  <c:v>0.14640127999999999</c:v>
                </c:pt>
                <c:pt idx="28">
                  <c:v>0.30496960000000001</c:v>
                </c:pt>
                <c:pt idx="29">
                  <c:v>0.66178426000000001</c:v>
                </c:pt>
                <c:pt idx="30">
                  <c:v>1.3723456600000001</c:v>
                </c:pt>
                <c:pt idx="31">
                  <c:v>2.9480647600000003</c:v>
                </c:pt>
              </c:numCache>
            </c:numRef>
          </c:val>
          <c:smooth val="0"/>
          <c:extLst>
            <c:ext xmlns:c16="http://schemas.microsoft.com/office/drawing/2014/chart" uri="{C3380CC4-5D6E-409C-BE32-E72D297353CC}">
              <c16:uniqueId val="{0000000A-68A9-4B58-8DA9-5972C21CF784}"/>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'32'!$V$6:$V$37</c:f>
              <c:numCache>
                <c:formatCode>General</c:formatCode>
                <c:ptCount val="32"/>
                <c:pt idx="0">
                  <c:v>2.2919799999999999E-3</c:v>
                </c:pt>
                <c:pt idx="1">
                  <c:v>2.65942E-3</c:v>
                </c:pt>
                <c:pt idx="2">
                  <c:v>2.4382599999999998E-3</c:v>
                </c:pt>
                <c:pt idx="3">
                  <c:v>2.45086E-3</c:v>
                </c:pt>
                <c:pt idx="4">
                  <c:v>2.5586799999999998E-3</c:v>
                </c:pt>
                <c:pt idx="5">
                  <c:v>3.1481199999999999E-3</c:v>
                </c:pt>
                <c:pt idx="6">
                  <c:v>2.5254399999999995E-3</c:v>
                </c:pt>
                <c:pt idx="7">
                  <c:v>2.4172E-3</c:v>
                </c:pt>
                <c:pt idx="8">
                  <c:v>2.6954600000000002E-3</c:v>
                </c:pt>
                <c:pt idx="9">
                  <c:v>2.39106E-3</c:v>
                </c:pt>
                <c:pt idx="10">
                  <c:v>2.6511799999999999E-3</c:v>
                </c:pt>
                <c:pt idx="11">
                  <c:v>2.59794E-3</c:v>
                </c:pt>
                <c:pt idx="12">
                  <c:v>2.5685600000000001E-3</c:v>
                </c:pt>
                <c:pt idx="13">
                  <c:v>2.5130199999999999E-3</c:v>
                </c:pt>
                <c:pt idx="14">
                  <c:v>2.5798600000000002E-3</c:v>
                </c:pt>
                <c:pt idx="15">
                  <c:v>2.5381800000000001E-3</c:v>
                </c:pt>
                <c:pt idx="16">
                  <c:v>2.5709000000000001E-3</c:v>
                </c:pt>
                <c:pt idx="17">
                  <c:v>2.5211800000000005E-3</c:v>
                </c:pt>
                <c:pt idx="18">
                  <c:v>2.6711399999999998E-3</c:v>
                </c:pt>
                <c:pt idx="19">
                  <c:v>3.1008799999999999E-3</c:v>
                </c:pt>
                <c:pt idx="20">
                  <c:v>3.5219600000000002E-3</c:v>
                </c:pt>
                <c:pt idx="21">
                  <c:v>4.5305400000000004E-3</c:v>
                </c:pt>
                <c:pt idx="22">
                  <c:v>6.8777000199999995E-3</c:v>
                </c:pt>
                <c:pt idx="23">
                  <c:v>1.152656E-2</c:v>
                </c:pt>
                <c:pt idx="24">
                  <c:v>2.1843660000000001E-2</c:v>
                </c:pt>
                <c:pt idx="25">
                  <c:v>4.5000760000000001E-2</c:v>
                </c:pt>
                <c:pt idx="26">
                  <c:v>7.8794439999999993E-2</c:v>
                </c:pt>
                <c:pt idx="27">
                  <c:v>0.15304528000000001</c:v>
                </c:pt>
                <c:pt idx="28">
                  <c:v>0.31496845999999995</c:v>
                </c:pt>
                <c:pt idx="29">
                  <c:v>0.65857236000000008</c:v>
                </c:pt>
                <c:pt idx="30">
                  <c:v>1.4047966999999999</c:v>
                </c:pt>
                <c:pt idx="31">
                  <c:v>3.00246346002</c:v>
                </c:pt>
              </c:numCache>
            </c:numRef>
          </c:val>
          <c:smooth val="0"/>
          <c:extLst>
            <c:ext xmlns:c16="http://schemas.microsoft.com/office/drawing/2014/chart" uri="{C3380CC4-5D6E-409C-BE32-E72D297353CC}">
              <c16:uniqueId val="{0000000B-68A9-4B58-8DA9-5972C21CF784}"/>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'32'!$Z$42:$Z$73</c:f>
              <c:numCache>
                <c:formatCode>General</c:formatCode>
                <c:ptCount val="32"/>
                <c:pt idx="0">
                  <c:v>-0.2887955392469696</c:v>
                </c:pt>
                <c:pt idx="1">
                  <c:v>-0.89085553057493205</c:v>
                </c:pt>
                <c:pt idx="2">
                  <c:v>-1.4929155219028944</c:v>
                </c:pt>
                <c:pt idx="3">
                  <c:v>-1.9789916192757111</c:v>
                </c:pt>
                <c:pt idx="4">
                  <c:v>-2.2887955392469697</c:v>
                </c:pt>
                <c:pt idx="5">
                  <c:v>-2.9736409008910174</c:v>
                </c:pt>
                <c:pt idx="6">
                  <c:v>-3.6329912551189141</c:v>
                </c:pt>
                <c:pt idx="7">
                  <c:v>-4.2887955392462676</c:v>
                </c:pt>
                <c:pt idx="8">
                  <c:v>-4.9736409006547397</c:v>
                </c:pt>
                <c:pt idx="9">
                  <c:v>-5.6329912556366146</c:v>
                </c:pt>
                <c:pt idx="10">
                  <c:v>-6.2887955382222227</c:v>
                </c:pt>
                <c:pt idx="11">
                  <c:v>-6.9736409303363445</c:v>
                </c:pt>
                <c:pt idx="12">
                  <c:v>-7.6329911774644268</c:v>
                </c:pt>
                <c:pt idx="13">
                  <c:v>-8.2887955970316298</c:v>
                </c:pt>
                <c:pt idx="14">
                  <c:v>-8.97364155554809</c:v>
                </c:pt>
                <c:pt idx="15">
                  <c:v>-9.6329808655807092</c:v>
                </c:pt>
                <c:pt idx="16">
                  <c:v>-10.288778188624478</c:v>
                </c:pt>
                <c:pt idx="17">
                  <c:v>-10.973381777227113</c:v>
                </c:pt>
                <c:pt idx="18">
                  <c:v>-11.632539987770695</c:v>
                </c:pt>
                <c:pt idx="19">
                  <c:v>-12.291684357413407</c:v>
                </c:pt>
                <c:pt idx="20">
                  <c:v>-12.986842164236656</c:v>
                </c:pt>
                <c:pt idx="21">
                  <c:v>-13.462506053555497</c:v>
                </c:pt>
                <c:pt idx="22">
                  <c:v>-14.71996644480698</c:v>
                </c:pt>
                <c:pt idx="23">
                  <c:v>-14.098601298283631</c:v>
                </c:pt>
                <c:pt idx="24">
                  <c:v>-13.546515281917507</c:v>
                </c:pt>
                <c:pt idx="25">
                  <c:v>-13.898036269844749</c:v>
                </c:pt>
                <c:pt idx="26">
                  <c:v>-13.012396268709043</c:v>
                </c:pt>
                <c:pt idx="27">
                  <c:v>-13.281352187008054</c:v>
                </c:pt>
                <c:pt idx="28">
                  <c:v>-12.410723521706251</c:v>
                </c:pt>
                <c:pt idx="29">
                  <c:v>-12.110954460097172</c:v>
                </c:pt>
                <c:pt idx="30">
                  <c:v>-11.790315338129176</c:v>
                </c:pt>
                <c:pt idx="31">
                  <c:v>-11.508409060780929</c:v>
                </c:pt>
              </c:numCache>
            </c:numRef>
          </c:val>
          <c:smooth val="0"/>
          <c:extLst>
            <c:ext xmlns:c16="http://schemas.microsoft.com/office/drawing/2014/chart" uri="{C3380CC4-5D6E-409C-BE32-E72D297353CC}">
              <c16:uniqueId val="{00000000-80FF-430B-A931-A6E8059417E6}"/>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'32'!$X$78:$X$109</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val>
          <c:smooth val="0"/>
          <c:extLst>
            <c:ext xmlns:c16="http://schemas.microsoft.com/office/drawing/2014/chart" uri="{C3380CC4-5D6E-409C-BE32-E72D297353CC}">
              <c16:uniqueId val="{00000000-50E4-4358-B4F3-019C6EB77D45}"/>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'32'!$Y$78:$Y$109</c:f>
              <c:numCache>
                <c:formatCode>General</c:formatCode>
                <c:ptCount val="32"/>
                <c:pt idx="0">
                  <c:v>8.0590518825000203E-3</c:v>
                </c:pt>
                <c:pt idx="1">
                  <c:v>8.2931370060082936E-3</c:v>
                </c:pt>
                <c:pt idx="2">
                  <c:v>8.0224121576642545E-3</c:v>
                </c:pt>
                <c:pt idx="3">
                  <c:v>9.9129269926322826E-3</c:v>
                </c:pt>
                <c:pt idx="4">
                  <c:v>1.0296821644339376E-2</c:v>
                </c:pt>
                <c:pt idx="5">
                  <c:v>1.1830068489870204E-2</c:v>
                </c:pt>
                <c:pt idx="6">
                  <c:v>1.068544415993697E-2</c:v>
                </c:pt>
                <c:pt idx="7">
                  <c:v>1.0080836420312107E-2</c:v>
                </c:pt>
                <c:pt idx="8">
                  <c:v>1.0775862068965518E-2</c:v>
                </c:pt>
                <c:pt idx="9">
                  <c:v>1.2483795073702408E-2</c:v>
                </c:pt>
                <c:pt idx="10">
                  <c:v>1.336800802992974E-2</c:v>
                </c:pt>
                <c:pt idx="11">
                  <c:v>2.1389522849105672E-2</c:v>
                </c:pt>
                <c:pt idx="12">
                  <c:v>3.099704790019998E-2</c:v>
                </c:pt>
                <c:pt idx="13">
                  <c:v>5.9553105620631951E-2</c:v>
                </c:pt>
                <c:pt idx="14">
                  <c:v>0.10196030082603871</c:v>
                </c:pt>
                <c:pt idx="15">
                  <c:v>0.20803699615730523</c:v>
                </c:pt>
                <c:pt idx="16">
                  <c:v>0.35201163674832231</c:v>
                </c:pt>
                <c:pt idx="17">
                  <c:v>0.65186889016676253</c:v>
                </c:pt>
                <c:pt idx="18">
                  <c:v>1.0911384923160863</c:v>
                </c:pt>
                <c:pt idx="19">
                  <c:v>1.3730585904027419</c:v>
                </c:pt>
                <c:pt idx="20">
                  <c:v>1.7162861307694051</c:v>
                </c:pt>
                <c:pt idx="21">
                  <c:v>1.8366569761845175</c:v>
                </c:pt>
                <c:pt idx="22">
                  <c:v>1.8922583508233546</c:v>
                </c:pt>
                <c:pt idx="23">
                  <c:v>1.9463020973725922</c:v>
                </c:pt>
                <c:pt idx="24">
                  <c:v>1.8745440948505792</c:v>
                </c:pt>
                <c:pt idx="25">
                  <c:v>1.9297140925115486</c:v>
                </c:pt>
                <c:pt idx="26">
                  <c:v>1.9527287042745471</c:v>
                </c:pt>
                <c:pt idx="27">
                  <c:v>1.9682312340962616</c:v>
                </c:pt>
                <c:pt idx="28">
                  <c:v>1.9570562749294831</c:v>
                </c:pt>
                <c:pt idx="29">
                  <c:v>1.9401432113257113</c:v>
                </c:pt>
                <c:pt idx="30">
                  <c:v>1.9328443926706498</c:v>
                </c:pt>
                <c:pt idx="31">
                  <c:v>1.9361785449865601</c:v>
                </c:pt>
              </c:numCache>
            </c:numRef>
          </c:val>
          <c:smooth val="0"/>
          <c:extLst>
            <c:ext xmlns:c16="http://schemas.microsoft.com/office/drawing/2014/chart" uri="{C3380CC4-5D6E-409C-BE32-E72D297353CC}">
              <c16:uniqueId val="{00000001-50E4-4358-B4F3-019C6EB77D45}"/>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'32'!$Z$78:$Z$109</c:f>
              <c:numCache>
                <c:formatCode>General</c:formatCode>
                <c:ptCount val="32"/>
                <c:pt idx="0">
                  <c:v>7.5449021833477988E-3</c:v>
                </c:pt>
                <c:pt idx="1">
                  <c:v>5.436139231729302E-3</c:v>
                </c:pt>
                <c:pt idx="2">
                  <c:v>5.4271356783919603E-3</c:v>
                </c:pt>
                <c:pt idx="3">
                  <c:v>6.4662705347780496E-3</c:v>
                </c:pt>
                <c:pt idx="4">
                  <c:v>5.8719554210731311E-3</c:v>
                </c:pt>
                <c:pt idx="5">
                  <c:v>8.1926432054131148E-3</c:v>
                </c:pt>
                <c:pt idx="6">
                  <c:v>7.0383704712789069E-3</c:v>
                </c:pt>
                <c:pt idx="7">
                  <c:v>5.3334675086165687E-3</c:v>
                </c:pt>
                <c:pt idx="8">
                  <c:v>7.9701597220008299E-3</c:v>
                </c:pt>
                <c:pt idx="9">
                  <c:v>7.9578844270323211E-3</c:v>
                </c:pt>
                <c:pt idx="10">
                  <c:v>9.3048369051045403E-3</c:v>
                </c:pt>
                <c:pt idx="11">
                  <c:v>1.31656321463574E-2</c:v>
                </c:pt>
                <c:pt idx="12">
                  <c:v>1.8351468681287703E-2</c:v>
                </c:pt>
                <c:pt idx="13">
                  <c:v>3.717472118959108E-2</c:v>
                </c:pt>
                <c:pt idx="14">
                  <c:v>6.7250354202817803E-2</c:v>
                </c:pt>
                <c:pt idx="15">
                  <c:v>0.15313095417205791</c:v>
                </c:pt>
                <c:pt idx="16">
                  <c:v>0.3017712909168202</c:v>
                </c:pt>
                <c:pt idx="17">
                  <c:v>0.51154080458473417</c:v>
                </c:pt>
                <c:pt idx="18">
                  <c:v>0.940287981193065</c:v>
                </c:pt>
                <c:pt idx="19">
                  <c:v>1.4775736618399247</c:v>
                </c:pt>
                <c:pt idx="20">
                  <c:v>2.0233284954901212</c:v>
                </c:pt>
                <c:pt idx="21">
                  <c:v>2.486623028050083</c:v>
                </c:pt>
                <c:pt idx="22">
                  <c:v>2.6056359750369942</c:v>
                </c:pt>
                <c:pt idx="23">
                  <c:v>2.237763682609986</c:v>
                </c:pt>
                <c:pt idx="24">
                  <c:v>2.7575882521400992</c:v>
                </c:pt>
                <c:pt idx="25">
                  <c:v>2.8872882581858246</c:v>
                </c:pt>
                <c:pt idx="26">
                  <c:v>2.8016784550871083</c:v>
                </c:pt>
                <c:pt idx="27">
                  <c:v>2.6874970622941543</c:v>
                </c:pt>
                <c:pt idx="28">
                  <c:v>2.7903122593778824</c:v>
                </c:pt>
                <c:pt idx="29">
                  <c:v>2.8176060189114862</c:v>
                </c:pt>
                <c:pt idx="30">
                  <c:v>2.8053297919852502</c:v>
                </c:pt>
                <c:pt idx="31">
                  <c:v>2.8272876646925522</c:v>
                </c:pt>
              </c:numCache>
            </c:numRef>
          </c:val>
          <c:smooth val="0"/>
          <c:extLst>
            <c:ext xmlns:c16="http://schemas.microsoft.com/office/drawing/2014/chart" uri="{C3380CC4-5D6E-409C-BE32-E72D297353CC}">
              <c16:uniqueId val="{00000002-50E4-4358-B4F3-019C6EB77D45}"/>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'32'!$AA$78:$AA$109</c:f>
              <c:numCache>
                <c:formatCode>General</c:formatCode>
                <c:ptCount val="32"/>
                <c:pt idx="0">
                  <c:v>5.9789941532844776E-3</c:v>
                </c:pt>
                <c:pt idx="1">
                  <c:v>4.3029637760702523E-3</c:v>
                </c:pt>
                <c:pt idx="2">
                  <c:v>3.9352864833382571E-3</c:v>
                </c:pt>
                <c:pt idx="3">
                  <c:v>4.9593423286569561E-3</c:v>
                </c:pt>
                <c:pt idx="4">
                  <c:v>4.5587756431129927E-3</c:v>
                </c:pt>
                <c:pt idx="5">
                  <c:v>5.3966658655421789E-3</c:v>
                </c:pt>
                <c:pt idx="6">
                  <c:v>5.15378221113882E-3</c:v>
                </c:pt>
                <c:pt idx="7">
                  <c:v>3.9263621883913035E-3</c:v>
                </c:pt>
                <c:pt idx="8">
                  <c:v>5.6012367530750796E-3</c:v>
                </c:pt>
                <c:pt idx="9">
                  <c:v>5.7851055781768029E-3</c:v>
                </c:pt>
                <c:pt idx="10">
                  <c:v>6.9237676638782553E-3</c:v>
                </c:pt>
                <c:pt idx="11">
                  <c:v>9.7571604968162123E-3</c:v>
                </c:pt>
                <c:pt idx="12">
                  <c:v>1.5050283204253844E-2</c:v>
                </c:pt>
                <c:pt idx="13">
                  <c:v>2.7714789619551528E-2</c:v>
                </c:pt>
                <c:pt idx="14">
                  <c:v>6.0979206606695174E-2</c:v>
                </c:pt>
                <c:pt idx="15">
                  <c:v>0.11972711445712268</c:v>
                </c:pt>
                <c:pt idx="16">
                  <c:v>0.23066591568822845</c:v>
                </c:pt>
                <c:pt idx="17">
                  <c:v>0.42661448140900193</c:v>
                </c:pt>
                <c:pt idx="18">
                  <c:v>0.80952943160735358</c:v>
                </c:pt>
                <c:pt idx="19">
                  <c:v>1.3771334953737895</c:v>
                </c:pt>
                <c:pt idx="20">
                  <c:v>2.0317406387468258</c:v>
                </c:pt>
                <c:pt idx="21">
                  <c:v>2.4939427687063094</c:v>
                </c:pt>
                <c:pt idx="22">
                  <c:v>2.8420073121370244</c:v>
                </c:pt>
                <c:pt idx="23">
                  <c:v>3.1354963468054402</c:v>
                </c:pt>
                <c:pt idx="24">
                  <c:v>3.3223115588334124</c:v>
                </c:pt>
                <c:pt idx="25">
                  <c:v>3.2313588358106795</c:v>
                </c:pt>
                <c:pt idx="26">
                  <c:v>3.5096125167914947</c:v>
                </c:pt>
                <c:pt idx="27">
                  <c:v>3.5367611767646281</c:v>
                </c:pt>
                <c:pt idx="28">
                  <c:v>3.524700214511495</c:v>
                </c:pt>
                <c:pt idx="29">
                  <c:v>3.5240381309119768</c:v>
                </c:pt>
                <c:pt idx="30">
                  <c:v>3.5656021480023044</c:v>
                </c:pt>
                <c:pt idx="31">
                  <c:v>3.5936610150235673</c:v>
                </c:pt>
              </c:numCache>
            </c:numRef>
          </c:val>
          <c:smooth val="0"/>
          <c:extLst>
            <c:ext xmlns:c16="http://schemas.microsoft.com/office/drawing/2014/chart" uri="{C3380CC4-5D6E-409C-BE32-E72D297353CC}">
              <c16:uniqueId val="{00000003-50E4-4358-B4F3-019C6EB77D45}"/>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'32'!$AB$78:$AB$109</c:f>
              <c:numCache>
                <c:formatCode>General</c:formatCode>
                <c:ptCount val="32"/>
                <c:pt idx="0">
                  <c:v>4.5328733603433756E-3</c:v>
                </c:pt>
                <c:pt idx="1">
                  <c:v>3.4950694555894359E-3</c:v>
                </c:pt>
                <c:pt idx="2">
                  <c:v>3.6542923433874708E-3</c:v>
                </c:pt>
                <c:pt idx="3">
                  <c:v>1.6305186077427598E-3</c:v>
                </c:pt>
                <c:pt idx="4">
                  <c:v>3.7072764758175878E-3</c:v>
                </c:pt>
                <c:pt idx="5">
                  <c:v>4.384874844665365E-3</c:v>
                </c:pt>
                <c:pt idx="6">
                  <c:v>3.704905157842618E-3</c:v>
                </c:pt>
                <c:pt idx="7">
                  <c:v>3.7129796661821116E-3</c:v>
                </c:pt>
                <c:pt idx="8">
                  <c:v>4.5090541807950371E-3</c:v>
                </c:pt>
                <c:pt idx="9">
                  <c:v>4.6688694153138926E-3</c:v>
                </c:pt>
                <c:pt idx="10">
                  <c:v>4.3152329194833501E-3</c:v>
                </c:pt>
                <c:pt idx="11">
                  <c:v>6.5225131906904484E-3</c:v>
                </c:pt>
                <c:pt idx="12">
                  <c:v>1.1253630203291384E-2</c:v>
                </c:pt>
                <c:pt idx="13">
                  <c:v>1.9870921123938717E-2</c:v>
                </c:pt>
                <c:pt idx="14">
                  <c:v>3.5958084612981951E-2</c:v>
                </c:pt>
                <c:pt idx="15">
                  <c:v>6.3454669010835532E-2</c:v>
                </c:pt>
                <c:pt idx="16">
                  <c:v>0.18775898855601209</c:v>
                </c:pt>
                <c:pt idx="17">
                  <c:v>0.35949070036627712</c:v>
                </c:pt>
                <c:pt idx="18">
                  <c:v>0.68205652896789859</c:v>
                </c:pt>
                <c:pt idx="19">
                  <c:v>0.59257482953888818</c:v>
                </c:pt>
                <c:pt idx="20">
                  <c:v>2.1344717984470534</c:v>
                </c:pt>
                <c:pt idx="21">
                  <c:v>2.8340918813575442</c:v>
                </c:pt>
                <c:pt idx="22">
                  <c:v>3.4954256680245801</c:v>
                </c:pt>
                <c:pt idx="23">
                  <c:v>4.0484150169657598</c:v>
                </c:pt>
                <c:pt idx="24">
                  <c:v>3.6903308871062079</c:v>
                </c:pt>
                <c:pt idx="25">
                  <c:v>3.9326758260390235</c:v>
                </c:pt>
                <c:pt idx="26">
                  <c:v>3.9891461152464767</c:v>
                </c:pt>
                <c:pt idx="27">
                  <c:v>4.1450436768610457</c:v>
                </c:pt>
                <c:pt idx="28">
                  <c:v>4.1691414521491499</c:v>
                </c:pt>
                <c:pt idx="29">
                  <c:v>4.211785072340394</c:v>
                </c:pt>
                <c:pt idx="30">
                  <c:v>4.2698793569601134</c:v>
                </c:pt>
                <c:pt idx="31">
                  <c:v>4.2969624169524243</c:v>
                </c:pt>
              </c:numCache>
            </c:numRef>
          </c:val>
          <c:smooth val="0"/>
          <c:extLst>
            <c:ext xmlns:c16="http://schemas.microsoft.com/office/drawing/2014/chart" uri="{C3380CC4-5D6E-409C-BE32-E72D297353CC}">
              <c16:uniqueId val="{00000004-50E4-4358-B4F3-019C6EB77D45}"/>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'32'!$AC$78:$AC$109</c:f>
              <c:numCache>
                <c:formatCode>General</c:formatCode>
                <c:ptCount val="32"/>
                <c:pt idx="0">
                  <c:v>1.0902021697917522E-3</c:v>
                </c:pt>
                <c:pt idx="1">
                  <c:v>3.0642236257895062E-3</c:v>
                </c:pt>
                <c:pt idx="2">
                  <c:v>2.9514648010494095E-3</c:v>
                </c:pt>
                <c:pt idx="3">
                  <c:v>3.3494266747133368E-3</c:v>
                </c:pt>
                <c:pt idx="4">
                  <c:v>2.7646909470477052E-3</c:v>
                </c:pt>
                <c:pt idx="5">
                  <c:v>3.8897025243696958E-3</c:v>
                </c:pt>
                <c:pt idx="6">
                  <c:v>3.1798599103191583E-3</c:v>
                </c:pt>
                <c:pt idx="7">
                  <c:v>3.3120860409962195E-3</c:v>
                </c:pt>
                <c:pt idx="8">
                  <c:v>3.8125447974013699E-3</c:v>
                </c:pt>
                <c:pt idx="9">
                  <c:v>3.7710671573250496E-3</c:v>
                </c:pt>
                <c:pt idx="10">
                  <c:v>4.2083794148485409E-3</c:v>
                </c:pt>
                <c:pt idx="11">
                  <c:v>5.737879974371753E-3</c:v>
                </c:pt>
                <c:pt idx="12">
                  <c:v>9.9886457789916203E-3</c:v>
                </c:pt>
                <c:pt idx="13">
                  <c:v>1.8378444059661596E-2</c:v>
                </c:pt>
                <c:pt idx="14">
                  <c:v>3.6129314110965489E-2</c:v>
                </c:pt>
                <c:pt idx="15">
                  <c:v>7.2673022486976574E-2</c:v>
                </c:pt>
                <c:pt idx="16">
                  <c:v>0.15239730928867898</c:v>
                </c:pt>
                <c:pt idx="17">
                  <c:v>0.29828439111672456</c:v>
                </c:pt>
                <c:pt idx="18">
                  <c:v>0.58877576054955827</c:v>
                </c:pt>
                <c:pt idx="19">
                  <c:v>1.1470515860587891</c:v>
                </c:pt>
                <c:pt idx="20">
                  <c:v>1.9424375566307079</c:v>
                </c:pt>
                <c:pt idx="21">
                  <c:v>2.6440338798904675</c:v>
                </c:pt>
                <c:pt idx="22">
                  <c:v>3.1618319816626643</c:v>
                </c:pt>
                <c:pt idx="23">
                  <c:v>3.7932123742748911</c:v>
                </c:pt>
                <c:pt idx="24">
                  <c:v>4.0297309084563713</c:v>
                </c:pt>
                <c:pt idx="25">
                  <c:v>4.3922414147174296</c:v>
                </c:pt>
                <c:pt idx="26">
                  <c:v>4.3352120091950423</c:v>
                </c:pt>
                <c:pt idx="27">
                  <c:v>4.6199735695088977</c:v>
                </c:pt>
                <c:pt idx="28">
                  <c:v>4.8284743165126081</c:v>
                </c:pt>
                <c:pt idx="29">
                  <c:v>4.8526823486350281</c:v>
                </c:pt>
                <c:pt idx="30">
                  <c:v>4.8845544085417254</c:v>
                </c:pt>
                <c:pt idx="31">
                  <c:v>4.8702947656539353</c:v>
                </c:pt>
              </c:numCache>
            </c:numRef>
          </c:val>
          <c:smooth val="0"/>
          <c:extLst>
            <c:ext xmlns:c16="http://schemas.microsoft.com/office/drawing/2014/chart" uri="{C3380CC4-5D6E-409C-BE32-E72D297353CC}">
              <c16:uniqueId val="{00000005-50E4-4358-B4F3-019C6EB77D45}"/>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'32'!$AD$78:$AD$109</c:f>
              <c:numCache>
                <c:formatCode>General</c:formatCode>
                <c:ptCount val="32"/>
                <c:pt idx="0">
                  <c:v>3.2074480918522306E-3</c:v>
                </c:pt>
                <c:pt idx="1">
                  <c:v>2.3322782828277479E-3</c:v>
                </c:pt>
                <c:pt idx="2">
                  <c:v>2.371720061740014E-3</c:v>
                </c:pt>
                <c:pt idx="3">
                  <c:v>2.4808627144214113E-3</c:v>
                </c:pt>
                <c:pt idx="4">
                  <c:v>2.3906229036310639E-3</c:v>
                </c:pt>
                <c:pt idx="5">
                  <c:v>3.039775524268977E-3</c:v>
                </c:pt>
                <c:pt idx="6">
                  <c:v>2.742669397657601E-3</c:v>
                </c:pt>
                <c:pt idx="7">
                  <c:v>2.5288672583261762E-3</c:v>
                </c:pt>
                <c:pt idx="8">
                  <c:v>3.1290677881245623E-3</c:v>
                </c:pt>
                <c:pt idx="9">
                  <c:v>3.31996833260975E-3</c:v>
                </c:pt>
                <c:pt idx="10">
                  <c:v>3.6347848112490361E-3</c:v>
                </c:pt>
                <c:pt idx="11">
                  <c:v>4.2961921058397527E-3</c:v>
                </c:pt>
                <c:pt idx="12">
                  <c:v>7.9503682082972052E-3</c:v>
                </c:pt>
                <c:pt idx="13">
                  <c:v>1.5700420407951422E-2</c:v>
                </c:pt>
                <c:pt idx="14">
                  <c:v>3.0291560851728853E-2</c:v>
                </c:pt>
                <c:pt idx="15">
                  <c:v>6.1412412811044335E-2</c:v>
                </c:pt>
                <c:pt idx="16">
                  <c:v>0.13600194142515934</c:v>
                </c:pt>
                <c:pt idx="17">
                  <c:v>7.5123095580487617E-2</c:v>
                </c:pt>
                <c:pt idx="18">
                  <c:v>0.4016552578285828</c:v>
                </c:pt>
                <c:pt idx="19">
                  <c:v>1.0654095891122537</c:v>
                </c:pt>
                <c:pt idx="20">
                  <c:v>1.8137107008596127</c:v>
                </c:pt>
                <c:pt idx="21">
                  <c:v>2.7544710658374192</c:v>
                </c:pt>
                <c:pt idx="22">
                  <c:v>3.5189330054739765</c:v>
                </c:pt>
                <c:pt idx="23">
                  <c:v>4.1537917334569538</c:v>
                </c:pt>
                <c:pt idx="24">
                  <c:v>4.6351491378827046</c:v>
                </c:pt>
                <c:pt idx="25">
                  <c:v>4.887744375190942</c:v>
                </c:pt>
                <c:pt idx="26">
                  <c:v>4.9877980892467573</c:v>
                </c:pt>
                <c:pt idx="27">
                  <c:v>5.1110321742182219</c:v>
                </c:pt>
                <c:pt idx="28">
                  <c:v>5.2005468123611243</c:v>
                </c:pt>
                <c:pt idx="29">
                  <c:v>5.2971196231130468</c:v>
                </c:pt>
                <c:pt idx="30">
                  <c:v>5.4007692672494976</c:v>
                </c:pt>
                <c:pt idx="31">
                  <c:v>5.4644840622999951</c:v>
                </c:pt>
              </c:numCache>
            </c:numRef>
          </c:val>
          <c:smooth val="0"/>
          <c:extLst>
            <c:ext xmlns:c16="http://schemas.microsoft.com/office/drawing/2014/chart" uri="{C3380CC4-5D6E-409C-BE32-E72D297353CC}">
              <c16:uniqueId val="{00000006-50E4-4358-B4F3-019C6EB77D45}"/>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'32'!$AE$78:$AE$109</c:f>
              <c:numCache>
                <c:formatCode>General</c:formatCode>
                <c:ptCount val="32"/>
                <c:pt idx="0">
                  <c:v>2.5278794059246266E-3</c:v>
                </c:pt>
                <c:pt idx="1">
                  <c:v>2.0640921680339522E-3</c:v>
                </c:pt>
                <c:pt idx="2">
                  <c:v>1.9096117122851689E-3</c:v>
                </c:pt>
                <c:pt idx="3">
                  <c:v>2.3347531156333807E-3</c:v>
                </c:pt>
                <c:pt idx="4">
                  <c:v>2.0242705912729151E-3</c:v>
                </c:pt>
                <c:pt idx="5">
                  <c:v>2.2794599433365015E-3</c:v>
                </c:pt>
                <c:pt idx="6">
                  <c:v>2.2472608272405292E-3</c:v>
                </c:pt>
                <c:pt idx="7">
                  <c:v>2.2453821386205727E-3</c:v>
                </c:pt>
                <c:pt idx="8">
                  <c:v>2.7809294978753704E-3</c:v>
                </c:pt>
                <c:pt idx="9">
                  <c:v>2.801693947263499E-3</c:v>
                </c:pt>
                <c:pt idx="10">
                  <c:v>3.2739624636963093E-3</c:v>
                </c:pt>
                <c:pt idx="11">
                  <c:v>4.2829966097371747E-3</c:v>
                </c:pt>
                <c:pt idx="12">
                  <c:v>6.8386663743373157E-3</c:v>
                </c:pt>
                <c:pt idx="13">
                  <c:v>1.3273365511189119E-2</c:v>
                </c:pt>
                <c:pt idx="14">
                  <c:v>2.6708723127105965E-2</c:v>
                </c:pt>
                <c:pt idx="15">
                  <c:v>5.7587427860133523E-2</c:v>
                </c:pt>
                <c:pt idx="16">
                  <c:v>0.11083815630594997</c:v>
                </c:pt>
                <c:pt idx="17">
                  <c:v>0.24122485024524667</c:v>
                </c:pt>
                <c:pt idx="18">
                  <c:v>0.48424100567000949</c:v>
                </c:pt>
                <c:pt idx="19">
                  <c:v>0.94377875074748052</c:v>
                </c:pt>
                <c:pt idx="20">
                  <c:v>1.6428070530569754</c:v>
                </c:pt>
                <c:pt idx="21">
                  <c:v>2.7302382287958058</c:v>
                </c:pt>
                <c:pt idx="22">
                  <c:v>3.4132351172316149</c:v>
                </c:pt>
                <c:pt idx="23">
                  <c:v>4.3269909178886365</c:v>
                </c:pt>
                <c:pt idx="24">
                  <c:v>4.8838484759600114</c:v>
                </c:pt>
                <c:pt idx="25">
                  <c:v>5.4397442245625021</c:v>
                </c:pt>
                <c:pt idx="26">
                  <c:v>5.5860815951659459</c:v>
                </c:pt>
                <c:pt idx="27">
                  <c:v>5.7998494046280316</c:v>
                </c:pt>
                <c:pt idx="28">
                  <c:v>5.7042786513402532</c:v>
                </c:pt>
                <c:pt idx="29">
                  <c:v>5.8940480882658308</c:v>
                </c:pt>
                <c:pt idx="30">
                  <c:v>5.9463514495697485</c:v>
                </c:pt>
                <c:pt idx="31">
                  <c:v>6.0189245063453942</c:v>
                </c:pt>
              </c:numCache>
            </c:numRef>
          </c:val>
          <c:smooth val="0"/>
          <c:extLst>
            <c:ext xmlns:c16="http://schemas.microsoft.com/office/drawing/2014/chart" uri="{C3380CC4-5D6E-409C-BE32-E72D297353CC}">
              <c16:uniqueId val="{00000007-50E4-4358-B4F3-019C6EB77D45}"/>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'32'!$AF$78:$AF$109</c:f>
              <c:numCache>
                <c:formatCode>General</c:formatCode>
                <c:ptCount val="32"/>
                <c:pt idx="0">
                  <c:v>2.6670128276236444E-3</c:v>
                </c:pt>
                <c:pt idx="1">
                  <c:v>2.0607284044074354E-3</c:v>
                </c:pt>
                <c:pt idx="2">
                  <c:v>1.8310937151825764E-3</c:v>
                </c:pt>
                <c:pt idx="3">
                  <c:v>2.1611308181255675E-3</c:v>
                </c:pt>
                <c:pt idx="4">
                  <c:v>1.9585898153329606E-3</c:v>
                </c:pt>
                <c:pt idx="5">
                  <c:v>2.5326060208350426E-3</c:v>
                </c:pt>
                <c:pt idx="6">
                  <c:v>2.1052223095355898E-3</c:v>
                </c:pt>
                <c:pt idx="7">
                  <c:v>2.0239243128681488E-3</c:v>
                </c:pt>
                <c:pt idx="8">
                  <c:v>2.4959814947532622E-3</c:v>
                </c:pt>
                <c:pt idx="9">
                  <c:v>2.5725254284244274E-3</c:v>
                </c:pt>
                <c:pt idx="10">
                  <c:v>2.8894893591842373E-3</c:v>
                </c:pt>
                <c:pt idx="11">
                  <c:v>3.9512515564793663E-3</c:v>
                </c:pt>
                <c:pt idx="12">
                  <c:v>6.4491842569488148E-3</c:v>
                </c:pt>
                <c:pt idx="13">
                  <c:v>1.222320995636011E-2</c:v>
                </c:pt>
                <c:pt idx="14">
                  <c:v>2.4004876444066028E-2</c:v>
                </c:pt>
                <c:pt idx="15">
                  <c:v>3.7292167107567616E-2</c:v>
                </c:pt>
                <c:pt idx="16">
                  <c:v>0.1056768558951965</c:v>
                </c:pt>
                <c:pt idx="17">
                  <c:v>0.21205432500331403</c:v>
                </c:pt>
                <c:pt idx="18">
                  <c:v>0.45051108044941285</c:v>
                </c:pt>
                <c:pt idx="19">
                  <c:v>0.89271816415479277</c:v>
                </c:pt>
                <c:pt idx="20">
                  <c:v>1.5232572847166339</c:v>
                </c:pt>
                <c:pt idx="21">
                  <c:v>2.6842676901259441</c:v>
                </c:pt>
                <c:pt idx="22">
                  <c:v>3.6102157082894779</c:v>
                </c:pt>
                <c:pt idx="23">
                  <c:v>4.7463813746096299</c:v>
                </c:pt>
                <c:pt idx="24">
                  <c:v>5.405764164375408</c:v>
                </c:pt>
                <c:pt idx="25">
                  <c:v>5.8423697388912021</c:v>
                </c:pt>
                <c:pt idx="26">
                  <c:v>6.1323506610013725</c:v>
                </c:pt>
                <c:pt idx="27">
                  <c:v>6.3110475419165954</c:v>
                </c:pt>
                <c:pt idx="28">
                  <c:v>6.4342251180727388</c:v>
                </c:pt>
                <c:pt idx="29">
                  <c:v>6.2905199298463028</c:v>
                </c:pt>
                <c:pt idx="30">
                  <c:v>6.3830563400915388</c:v>
                </c:pt>
                <c:pt idx="31">
                  <c:v>6.4733239579114592</c:v>
                </c:pt>
              </c:numCache>
            </c:numRef>
          </c:val>
          <c:smooth val="0"/>
          <c:extLst>
            <c:ext xmlns:c16="http://schemas.microsoft.com/office/drawing/2014/chart" uri="{C3380CC4-5D6E-409C-BE32-E72D297353CC}">
              <c16:uniqueId val="{00000008-50E4-4358-B4F3-019C6EB77D45}"/>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'32'!$AG$78:$AG$109</c:f>
              <c:numCache>
                <c:formatCode>General</c:formatCode>
                <c:ptCount val="32"/>
                <c:pt idx="0">
                  <c:v>2.4011644330047023E-3</c:v>
                </c:pt>
                <c:pt idx="1">
                  <c:v>1.7608639013916214E-3</c:v>
                </c:pt>
                <c:pt idx="2">
                  <c:v>1.7266581399598029E-3</c:v>
                </c:pt>
                <c:pt idx="3">
                  <c:v>1.9521460416281951E-3</c:v>
                </c:pt>
                <c:pt idx="4">
                  <c:v>8.000424512321062E-4</c:v>
                </c:pt>
                <c:pt idx="5">
                  <c:v>2.2472319015948978E-3</c:v>
                </c:pt>
                <c:pt idx="6">
                  <c:v>2.0480779213424816E-3</c:v>
                </c:pt>
                <c:pt idx="7">
                  <c:v>2.0748715439197454E-3</c:v>
                </c:pt>
                <c:pt idx="8">
                  <c:v>2.2662786797566928E-3</c:v>
                </c:pt>
                <c:pt idx="9">
                  <c:v>8.4689450300321834E-4</c:v>
                </c:pt>
                <c:pt idx="10">
                  <c:v>2.408232373876021E-3</c:v>
                </c:pt>
                <c:pt idx="11">
                  <c:v>3.8437693738375706E-3</c:v>
                </c:pt>
                <c:pt idx="12">
                  <c:v>5.8036390867514777E-3</c:v>
                </c:pt>
                <c:pt idx="13">
                  <c:v>1.0710997804688056E-2</c:v>
                </c:pt>
                <c:pt idx="14">
                  <c:v>2.2525876157617579E-2</c:v>
                </c:pt>
                <c:pt idx="15">
                  <c:v>4.395747639737068E-2</c:v>
                </c:pt>
                <c:pt idx="16">
                  <c:v>9.3901847524141296E-2</c:v>
                </c:pt>
                <c:pt idx="17">
                  <c:v>0.20083978527009547</c:v>
                </c:pt>
                <c:pt idx="18">
                  <c:v>0.42380334295780236</c:v>
                </c:pt>
                <c:pt idx="19">
                  <c:v>0.79020327019987968</c:v>
                </c:pt>
                <c:pt idx="20">
                  <c:v>1.4677371433000477</c:v>
                </c:pt>
                <c:pt idx="21">
                  <c:v>2.3786060149701047</c:v>
                </c:pt>
                <c:pt idx="22">
                  <c:v>3.0993363464941006</c:v>
                </c:pt>
                <c:pt idx="23">
                  <c:v>4.5597217311689295</c:v>
                </c:pt>
                <c:pt idx="24">
                  <c:v>5.6773272747076851</c:v>
                </c:pt>
                <c:pt idx="25">
                  <c:v>6.1559609067624237</c:v>
                </c:pt>
                <c:pt idx="26">
                  <c:v>6.3534866106055192</c:v>
                </c:pt>
                <c:pt idx="27">
                  <c:v>6.7573567164967514</c:v>
                </c:pt>
                <c:pt idx="28">
                  <c:v>6.8092165808992124</c:v>
                </c:pt>
                <c:pt idx="29">
                  <c:v>6.8095477079990365</c:v>
                </c:pt>
                <c:pt idx="30">
                  <c:v>6.7945667245612471</c:v>
                </c:pt>
                <c:pt idx="31">
                  <c:v>6.9603026419776919</c:v>
                </c:pt>
              </c:numCache>
            </c:numRef>
          </c:val>
          <c:smooth val="0"/>
          <c:extLst>
            <c:ext xmlns:c16="http://schemas.microsoft.com/office/drawing/2014/chart" uri="{C3380CC4-5D6E-409C-BE32-E72D297353CC}">
              <c16:uniqueId val="{00000009-50E4-4358-B4F3-019C6EB77D45}"/>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'32'!$AH$78:$AH$109</c:f>
              <c:numCache>
                <c:formatCode>General</c:formatCode>
                <c:ptCount val="32"/>
                <c:pt idx="0">
                  <c:v>2.3961746026697206E-3</c:v>
                </c:pt>
                <c:pt idx="1">
                  <c:v>1.6012286979396435E-3</c:v>
                </c:pt>
                <c:pt idx="2">
                  <c:v>1.5415358264344846E-3</c:v>
                </c:pt>
                <c:pt idx="3">
                  <c:v>1.9503966685116363E-3</c:v>
                </c:pt>
                <c:pt idx="4">
                  <c:v>1.599777989993226E-3</c:v>
                </c:pt>
                <c:pt idx="5">
                  <c:v>2.0582990455017339E-3</c:v>
                </c:pt>
                <c:pt idx="6">
                  <c:v>1.8969360548975044E-3</c:v>
                </c:pt>
                <c:pt idx="7">
                  <c:v>1.8004857914493912E-3</c:v>
                </c:pt>
                <c:pt idx="8">
                  <c:v>2.3390280870492688E-3</c:v>
                </c:pt>
                <c:pt idx="9">
                  <c:v>2.2833456282713317E-3</c:v>
                </c:pt>
                <c:pt idx="10">
                  <c:v>2.5412409582126314E-3</c:v>
                </c:pt>
                <c:pt idx="11">
                  <c:v>3.6051348570917395E-3</c:v>
                </c:pt>
                <c:pt idx="12">
                  <c:v>5.4815513379700576E-3</c:v>
                </c:pt>
                <c:pt idx="13">
                  <c:v>6.7467729794530107E-3</c:v>
                </c:pt>
                <c:pt idx="14">
                  <c:v>2.0785335489221953E-2</c:v>
                </c:pt>
                <c:pt idx="15">
                  <c:v>4.2460001334957531E-2</c:v>
                </c:pt>
                <c:pt idx="16">
                  <c:v>9.4000494367738982E-2</c:v>
                </c:pt>
                <c:pt idx="17">
                  <c:v>0.1961432316223862</c:v>
                </c:pt>
                <c:pt idx="18">
                  <c:v>0.37438865531470117</c:v>
                </c:pt>
                <c:pt idx="19">
                  <c:v>0.73959670556332846</c:v>
                </c:pt>
                <c:pt idx="20">
                  <c:v>1.3914603604210425</c:v>
                </c:pt>
                <c:pt idx="21">
                  <c:v>2.269884552056268</c:v>
                </c:pt>
                <c:pt idx="22">
                  <c:v>3.2786558736573497</c:v>
                </c:pt>
                <c:pt idx="23">
                  <c:v>4.2719458980265106</c:v>
                </c:pt>
                <c:pt idx="24">
                  <c:v>5.0709039861681715</c:v>
                </c:pt>
                <c:pt idx="25">
                  <c:v>5.72137440261851</c:v>
                </c:pt>
                <c:pt idx="26">
                  <c:v>6.2684719418583645</c:v>
                </c:pt>
                <c:pt idx="27">
                  <c:v>6.5534017188920766</c:v>
                </c:pt>
                <c:pt idx="28">
                  <c:v>6.7005391357695983</c:v>
                </c:pt>
                <c:pt idx="29">
                  <c:v>6.7753423449509054</c:v>
                </c:pt>
                <c:pt idx="30">
                  <c:v>6.96063985803693</c:v>
                </c:pt>
                <c:pt idx="31">
                  <c:v>6.8918630267809977</c:v>
                </c:pt>
              </c:numCache>
            </c:numRef>
          </c:val>
          <c:smooth val="0"/>
          <c:extLst>
            <c:ext xmlns:c16="http://schemas.microsoft.com/office/drawing/2014/chart" uri="{C3380CC4-5D6E-409C-BE32-E72D297353CC}">
              <c16:uniqueId val="{0000000A-50E4-4358-B4F3-019C6EB77D45}"/>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'32'!$AI$78:$AI$109</c:f>
              <c:numCache>
                <c:formatCode>General</c:formatCode>
                <c:ptCount val="32"/>
                <c:pt idx="0">
                  <c:v>1.9720939973298197E-3</c:v>
                </c:pt>
                <c:pt idx="1">
                  <c:v>1.474005610245843E-3</c:v>
                </c:pt>
                <c:pt idx="2">
                  <c:v>1.550285859588395E-3</c:v>
                </c:pt>
                <c:pt idx="3">
                  <c:v>1.8116089862334037E-3</c:v>
                </c:pt>
                <c:pt idx="4">
                  <c:v>1.5320399581033974E-3</c:v>
                </c:pt>
                <c:pt idx="5">
                  <c:v>1.5691905009974207E-3</c:v>
                </c:pt>
                <c:pt idx="6">
                  <c:v>1.7185124176381148E-3</c:v>
                </c:pt>
                <c:pt idx="7">
                  <c:v>1.7540956478570248E-3</c:v>
                </c:pt>
                <c:pt idx="8">
                  <c:v>1.8549709511549049E-3</c:v>
                </c:pt>
                <c:pt idx="9">
                  <c:v>2.1747676762607381E-3</c:v>
                </c:pt>
                <c:pt idx="10">
                  <c:v>2.2103365293944582E-3</c:v>
                </c:pt>
                <c:pt idx="11">
                  <c:v>3.1024581014188167E-3</c:v>
                </c:pt>
                <c:pt idx="12">
                  <c:v>5.0689880711371343E-3</c:v>
                </c:pt>
                <c:pt idx="13">
                  <c:v>9.6298477529028828E-3</c:v>
                </c:pt>
                <c:pt idx="14">
                  <c:v>1.9233601823354755E-2</c:v>
                </c:pt>
                <c:pt idx="15">
                  <c:v>4.0099606804875933E-2</c:v>
                </c:pt>
                <c:pt idx="16">
                  <c:v>8.2834804932124945E-2</c:v>
                </c:pt>
                <c:pt idx="17">
                  <c:v>0.17985229138736619</c:v>
                </c:pt>
                <c:pt idx="18">
                  <c:v>0.35937464902625849</c:v>
                </c:pt>
                <c:pt idx="19">
                  <c:v>0.66143159361213588</c:v>
                </c:pt>
                <c:pt idx="20">
                  <c:v>1.2904064782109961</c:v>
                </c:pt>
                <c:pt idx="21">
                  <c:v>2.1056606938687219</c:v>
                </c:pt>
                <c:pt idx="22">
                  <c:v>2.9442546085340893</c:v>
                </c:pt>
                <c:pt idx="23">
                  <c:v>3.8712712205549615</c:v>
                </c:pt>
                <c:pt idx="24">
                  <c:v>4.390541694935739</c:v>
                </c:pt>
                <c:pt idx="25">
                  <c:v>4.5151459664236784</c:v>
                </c:pt>
                <c:pt idx="26">
                  <c:v>5.6719545186183193</c:v>
                </c:pt>
                <c:pt idx="27">
                  <c:v>6.2689055160668792</c:v>
                </c:pt>
                <c:pt idx="28">
                  <c:v>6.4878265589513324</c:v>
                </c:pt>
                <c:pt idx="29">
                  <c:v>6.8083861278356697</c:v>
                </c:pt>
                <c:pt idx="30">
                  <c:v>6.7998479068181172</c:v>
                </c:pt>
                <c:pt idx="31">
                  <c:v>6.7669960985519069</c:v>
                </c:pt>
              </c:numCache>
            </c:numRef>
          </c:val>
          <c:smooth val="0"/>
          <c:extLst>
            <c:ext xmlns:c16="http://schemas.microsoft.com/office/drawing/2014/chart" uri="{C3380CC4-5D6E-409C-BE32-E72D297353CC}">
              <c16:uniqueId val="{0000000B-50E4-4358-B4F3-019C6EB77D45}"/>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'32'!$AJ$78:$AJ$109</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339D-44B7-A14E-C4EC4F22B426}"/>
            </c:ext>
          </c:extLst>
        </c:ser>
        <c:ser>
          <c:idx val="1"/>
          <c:order val="1"/>
          <c:spPr>
            <a:ln w="28575" cap="rnd">
              <a:solidFill>
                <a:schemeClr val="accent2"/>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'32'!$AK$78:$AK$109</c:f>
              <c:numCache>
                <c:formatCode>General</c:formatCode>
                <c:ptCount val="32"/>
                <c:pt idx="0">
                  <c:v>4.0295259412500102E-3</c:v>
                </c:pt>
                <c:pt idx="1">
                  <c:v>4.1465685030041468E-3</c:v>
                </c:pt>
                <c:pt idx="2">
                  <c:v>4.0112060788321273E-3</c:v>
                </c:pt>
                <c:pt idx="3">
                  <c:v>4.9564634963161413E-3</c:v>
                </c:pt>
                <c:pt idx="4">
                  <c:v>5.1484108221696882E-3</c:v>
                </c:pt>
                <c:pt idx="5">
                  <c:v>5.9150342449351022E-3</c:v>
                </c:pt>
                <c:pt idx="6">
                  <c:v>5.3427220799684852E-3</c:v>
                </c:pt>
                <c:pt idx="7">
                  <c:v>5.0404182101560537E-3</c:v>
                </c:pt>
                <c:pt idx="8">
                  <c:v>5.387931034482759E-3</c:v>
                </c:pt>
                <c:pt idx="9">
                  <c:v>6.2418975368512038E-3</c:v>
                </c:pt>
                <c:pt idx="10">
                  <c:v>6.68400401496487E-3</c:v>
                </c:pt>
                <c:pt idx="11">
                  <c:v>1.0694761424552836E-2</c:v>
                </c:pt>
                <c:pt idx="12">
                  <c:v>1.549852395009999E-2</c:v>
                </c:pt>
                <c:pt idx="13">
                  <c:v>2.9776552810315975E-2</c:v>
                </c:pt>
                <c:pt idx="14">
                  <c:v>5.0980150413019357E-2</c:v>
                </c:pt>
                <c:pt idx="15">
                  <c:v>0.10401849807865261</c:v>
                </c:pt>
                <c:pt idx="16">
                  <c:v>0.17600581837416115</c:v>
                </c:pt>
                <c:pt idx="17">
                  <c:v>0.32593444508338126</c:v>
                </c:pt>
                <c:pt idx="18">
                  <c:v>0.54556924615804314</c:v>
                </c:pt>
                <c:pt idx="19">
                  <c:v>0.68652929520137096</c:v>
                </c:pt>
                <c:pt idx="20">
                  <c:v>0.85814306538470253</c:v>
                </c:pt>
                <c:pt idx="21">
                  <c:v>0.91832848809225875</c:v>
                </c:pt>
                <c:pt idx="22">
                  <c:v>0.94612917541167729</c:v>
                </c:pt>
                <c:pt idx="23">
                  <c:v>0.97315104868629609</c:v>
                </c:pt>
                <c:pt idx="24">
                  <c:v>0.93727204742528958</c:v>
                </c:pt>
                <c:pt idx="25">
                  <c:v>0.96485704625577429</c:v>
                </c:pt>
                <c:pt idx="26">
                  <c:v>0.97636435213727357</c:v>
                </c:pt>
                <c:pt idx="27">
                  <c:v>0.98411561704813078</c:v>
                </c:pt>
                <c:pt idx="28">
                  <c:v>0.97852813746474154</c:v>
                </c:pt>
                <c:pt idx="29">
                  <c:v>0.97007160566285566</c:v>
                </c:pt>
                <c:pt idx="30">
                  <c:v>0.96642219633532489</c:v>
                </c:pt>
                <c:pt idx="31">
                  <c:v>0.96808927249328003</c:v>
                </c:pt>
              </c:numCache>
            </c:numRef>
          </c:yVal>
          <c:smooth val="1"/>
          <c:extLst>
            <c:ext xmlns:c16="http://schemas.microsoft.com/office/drawing/2014/chart" uri="{C3380CC4-5D6E-409C-BE32-E72D297353CC}">
              <c16:uniqueId val="{00000001-339D-44B7-A14E-C4EC4F22B426}"/>
            </c:ext>
          </c:extLst>
        </c:ser>
        <c:ser>
          <c:idx val="2"/>
          <c:order val="2"/>
          <c:spPr>
            <a:ln w="28575" cap="rnd">
              <a:solidFill>
                <a:schemeClr val="accent3"/>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'32'!$AL$78:$AL$109</c:f>
              <c:numCache>
                <c:formatCode>General</c:formatCode>
                <c:ptCount val="32"/>
                <c:pt idx="0">
                  <c:v>2.5149673944492661E-3</c:v>
                </c:pt>
                <c:pt idx="1">
                  <c:v>1.8120464105764341E-3</c:v>
                </c:pt>
                <c:pt idx="2">
                  <c:v>1.8090452261306535E-3</c:v>
                </c:pt>
                <c:pt idx="3">
                  <c:v>2.1554235115926832E-3</c:v>
                </c:pt>
                <c:pt idx="4">
                  <c:v>1.9573184736910438E-3</c:v>
                </c:pt>
                <c:pt idx="5">
                  <c:v>2.7308810684710384E-3</c:v>
                </c:pt>
                <c:pt idx="6">
                  <c:v>2.3461234904263023E-3</c:v>
                </c:pt>
                <c:pt idx="7">
                  <c:v>1.7778225028721895E-3</c:v>
                </c:pt>
                <c:pt idx="8">
                  <c:v>2.6567199073336098E-3</c:v>
                </c:pt>
                <c:pt idx="9">
                  <c:v>2.6526281423441072E-3</c:v>
                </c:pt>
                <c:pt idx="10">
                  <c:v>3.1016123017015133E-3</c:v>
                </c:pt>
                <c:pt idx="11">
                  <c:v>4.3885440487858004E-3</c:v>
                </c:pt>
                <c:pt idx="12">
                  <c:v>6.1171562270959006E-3</c:v>
                </c:pt>
                <c:pt idx="13">
                  <c:v>1.2391573729863693E-2</c:v>
                </c:pt>
                <c:pt idx="14">
                  <c:v>2.24167847342726E-2</c:v>
                </c:pt>
                <c:pt idx="15">
                  <c:v>5.1043651390685972E-2</c:v>
                </c:pt>
                <c:pt idx="16">
                  <c:v>0.10059043030560673</c:v>
                </c:pt>
                <c:pt idx="17">
                  <c:v>0.17051360152824471</c:v>
                </c:pt>
                <c:pt idx="18">
                  <c:v>0.313429327064355</c:v>
                </c:pt>
                <c:pt idx="19">
                  <c:v>0.49252455394664157</c:v>
                </c:pt>
                <c:pt idx="20">
                  <c:v>0.67444283183004039</c:v>
                </c:pt>
                <c:pt idx="21">
                  <c:v>0.82887434268336102</c:v>
                </c:pt>
                <c:pt idx="22">
                  <c:v>0.86854532501233139</c:v>
                </c:pt>
                <c:pt idx="23">
                  <c:v>0.74592122753666201</c:v>
                </c:pt>
                <c:pt idx="24">
                  <c:v>0.91919608404669972</c:v>
                </c:pt>
                <c:pt idx="25">
                  <c:v>0.96242941939527482</c:v>
                </c:pt>
                <c:pt idx="26">
                  <c:v>0.93389281836236948</c:v>
                </c:pt>
                <c:pt idx="27">
                  <c:v>0.8958323540980514</c:v>
                </c:pt>
                <c:pt idx="28">
                  <c:v>0.9301040864592941</c:v>
                </c:pt>
                <c:pt idx="29">
                  <c:v>0.93920200630382877</c:v>
                </c:pt>
                <c:pt idx="30">
                  <c:v>0.93510993066175008</c:v>
                </c:pt>
                <c:pt idx="31">
                  <c:v>0.94242922156418407</c:v>
                </c:pt>
              </c:numCache>
            </c:numRef>
          </c:yVal>
          <c:smooth val="1"/>
          <c:extLst>
            <c:ext xmlns:c16="http://schemas.microsoft.com/office/drawing/2014/chart" uri="{C3380CC4-5D6E-409C-BE32-E72D297353CC}">
              <c16:uniqueId val="{00000002-339D-44B7-A14E-C4EC4F22B426}"/>
            </c:ext>
          </c:extLst>
        </c:ser>
        <c:ser>
          <c:idx val="3"/>
          <c:order val="3"/>
          <c:spPr>
            <a:ln w="28575" cap="rnd">
              <a:solidFill>
                <a:schemeClr val="accent4"/>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'32'!$AM$78:$AM$109</c:f>
              <c:numCache>
                <c:formatCode>General</c:formatCode>
                <c:ptCount val="32"/>
                <c:pt idx="0">
                  <c:v>1.4947485383211194E-3</c:v>
                </c:pt>
                <c:pt idx="1">
                  <c:v>1.0757409440175631E-3</c:v>
                </c:pt>
                <c:pt idx="2">
                  <c:v>9.8382162083456427E-4</c:v>
                </c:pt>
                <c:pt idx="3">
                  <c:v>1.239835582164239E-3</c:v>
                </c:pt>
                <c:pt idx="4">
                  <c:v>1.1396939107782482E-3</c:v>
                </c:pt>
                <c:pt idx="5">
                  <c:v>1.3491664663855447E-3</c:v>
                </c:pt>
                <c:pt idx="6">
                  <c:v>1.288445552784705E-3</c:v>
                </c:pt>
                <c:pt idx="7">
                  <c:v>9.8159054709782588E-4</c:v>
                </c:pt>
                <c:pt idx="8">
                  <c:v>1.4003091882687699E-3</c:v>
                </c:pt>
                <c:pt idx="9">
                  <c:v>1.4462763945442007E-3</c:v>
                </c:pt>
                <c:pt idx="10">
                  <c:v>1.7309419159695638E-3</c:v>
                </c:pt>
                <c:pt idx="11">
                  <c:v>2.4392901242040531E-3</c:v>
                </c:pt>
                <c:pt idx="12">
                  <c:v>3.762570801063461E-3</c:v>
                </c:pt>
                <c:pt idx="13">
                  <c:v>6.9286974048878821E-3</c:v>
                </c:pt>
                <c:pt idx="14">
                  <c:v>1.5244801651673794E-2</c:v>
                </c:pt>
                <c:pt idx="15">
                  <c:v>2.9931778614280671E-2</c:v>
                </c:pt>
                <c:pt idx="16">
                  <c:v>5.7666478922057111E-2</c:v>
                </c:pt>
                <c:pt idx="17">
                  <c:v>0.10665362035225048</c:v>
                </c:pt>
                <c:pt idx="18">
                  <c:v>0.20238235790183839</c:v>
                </c:pt>
                <c:pt idx="19">
                  <c:v>0.34428337384344737</c:v>
                </c:pt>
                <c:pt idx="20">
                  <c:v>0.50793515968670644</c:v>
                </c:pt>
                <c:pt idx="21">
                  <c:v>0.62348569217657734</c:v>
                </c:pt>
                <c:pt idx="22">
                  <c:v>0.7105018280342561</c:v>
                </c:pt>
                <c:pt idx="23">
                  <c:v>0.78387408670136005</c:v>
                </c:pt>
                <c:pt idx="24">
                  <c:v>0.83057788970835311</c:v>
                </c:pt>
                <c:pt idx="25">
                  <c:v>0.80783970895266988</c:v>
                </c:pt>
                <c:pt idx="26">
                  <c:v>0.87740312919787367</c:v>
                </c:pt>
                <c:pt idx="27">
                  <c:v>0.88419029419115702</c:v>
                </c:pt>
                <c:pt idx="28">
                  <c:v>0.88117505362787374</c:v>
                </c:pt>
                <c:pt idx="29">
                  <c:v>0.8810095327279942</c:v>
                </c:pt>
                <c:pt idx="30">
                  <c:v>0.89140053700057609</c:v>
                </c:pt>
                <c:pt idx="31">
                  <c:v>0.89841525375589182</c:v>
                </c:pt>
              </c:numCache>
            </c:numRef>
          </c:yVal>
          <c:smooth val="1"/>
          <c:extLst>
            <c:ext xmlns:c16="http://schemas.microsoft.com/office/drawing/2014/chart" uri="{C3380CC4-5D6E-409C-BE32-E72D297353CC}">
              <c16:uniqueId val="{00000003-339D-44B7-A14E-C4EC4F22B426}"/>
            </c:ext>
          </c:extLst>
        </c:ser>
        <c:ser>
          <c:idx val="4"/>
          <c:order val="4"/>
          <c:spPr>
            <a:ln w="28575" cap="rnd">
              <a:solidFill>
                <a:schemeClr val="accent5"/>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'32'!$AN$78:$AN$109</c:f>
              <c:numCache>
                <c:formatCode>General</c:formatCode>
                <c:ptCount val="32"/>
                <c:pt idx="0">
                  <c:v>9.0657467206867507E-4</c:v>
                </c:pt>
                <c:pt idx="1">
                  <c:v>6.9901389111788723E-4</c:v>
                </c:pt>
                <c:pt idx="2">
                  <c:v>7.308584686774942E-4</c:v>
                </c:pt>
                <c:pt idx="3">
                  <c:v>3.2610372154855198E-4</c:v>
                </c:pt>
                <c:pt idx="4">
                  <c:v>7.4145529516351756E-4</c:v>
                </c:pt>
                <c:pt idx="5">
                  <c:v>8.7697496893307297E-4</c:v>
                </c:pt>
                <c:pt idx="6">
                  <c:v>7.4098103156852355E-4</c:v>
                </c:pt>
                <c:pt idx="7">
                  <c:v>7.4259593323642236E-4</c:v>
                </c:pt>
                <c:pt idx="8">
                  <c:v>9.0181083615900744E-4</c:v>
                </c:pt>
                <c:pt idx="9">
                  <c:v>9.3377388306277855E-4</c:v>
                </c:pt>
                <c:pt idx="10">
                  <c:v>8.6304658389667007E-4</c:v>
                </c:pt>
                <c:pt idx="11">
                  <c:v>1.3045026381380896E-3</c:v>
                </c:pt>
                <c:pt idx="12">
                  <c:v>2.2507260406582769E-3</c:v>
                </c:pt>
                <c:pt idx="13">
                  <c:v>3.9741842247877435E-3</c:v>
                </c:pt>
                <c:pt idx="14">
                  <c:v>7.1916169225963904E-3</c:v>
                </c:pt>
                <c:pt idx="15">
                  <c:v>1.2690933802167107E-2</c:v>
                </c:pt>
                <c:pt idx="16">
                  <c:v>3.7551797711202414E-2</c:v>
                </c:pt>
                <c:pt idx="17">
                  <c:v>7.1898140073255429E-2</c:v>
                </c:pt>
                <c:pt idx="18">
                  <c:v>0.13641130579357971</c:v>
                </c:pt>
                <c:pt idx="19">
                  <c:v>0.11851496590777763</c:v>
                </c:pt>
                <c:pt idx="20">
                  <c:v>0.4268943596894107</c:v>
                </c:pt>
                <c:pt idx="21">
                  <c:v>0.56681837627150888</c:v>
                </c:pt>
                <c:pt idx="22">
                  <c:v>0.69908513360491598</c:v>
                </c:pt>
                <c:pt idx="23">
                  <c:v>0.80968300339315191</c:v>
                </c:pt>
                <c:pt idx="24">
                  <c:v>0.73806617742124159</c:v>
                </c:pt>
                <c:pt idx="25">
                  <c:v>0.78653516520780475</c:v>
                </c:pt>
                <c:pt idx="26">
                  <c:v>0.79782922304929538</c:v>
                </c:pt>
                <c:pt idx="27">
                  <c:v>0.82900873537220909</c:v>
                </c:pt>
                <c:pt idx="28">
                  <c:v>0.83382829042982998</c:v>
                </c:pt>
                <c:pt idx="29">
                  <c:v>0.84235701446807876</c:v>
                </c:pt>
                <c:pt idx="30">
                  <c:v>0.85397587139202269</c:v>
                </c:pt>
                <c:pt idx="31">
                  <c:v>0.85939248339048491</c:v>
                </c:pt>
              </c:numCache>
            </c:numRef>
          </c:yVal>
          <c:smooth val="1"/>
          <c:extLst>
            <c:ext xmlns:c16="http://schemas.microsoft.com/office/drawing/2014/chart" uri="{C3380CC4-5D6E-409C-BE32-E72D297353CC}">
              <c16:uniqueId val="{00000004-339D-44B7-A14E-C4EC4F22B426}"/>
            </c:ext>
          </c:extLst>
        </c:ser>
        <c:ser>
          <c:idx val="5"/>
          <c:order val="5"/>
          <c:spPr>
            <a:ln w="28575" cap="rnd">
              <a:solidFill>
                <a:schemeClr val="accent6"/>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'32'!$AO$78:$AO$109</c:f>
              <c:numCache>
                <c:formatCode>General</c:formatCode>
                <c:ptCount val="32"/>
                <c:pt idx="0">
                  <c:v>1.817003616319587E-4</c:v>
                </c:pt>
                <c:pt idx="1">
                  <c:v>5.107039376315844E-4</c:v>
                </c:pt>
                <c:pt idx="2">
                  <c:v>4.9191080017490162E-4</c:v>
                </c:pt>
                <c:pt idx="3">
                  <c:v>5.5823777911888947E-4</c:v>
                </c:pt>
                <c:pt idx="4">
                  <c:v>4.6078182450795085E-4</c:v>
                </c:pt>
                <c:pt idx="5">
                  <c:v>6.4828375406161592E-4</c:v>
                </c:pt>
                <c:pt idx="6">
                  <c:v>5.2997665171985976E-4</c:v>
                </c:pt>
                <c:pt idx="7">
                  <c:v>5.5201434016603659E-4</c:v>
                </c:pt>
                <c:pt idx="8">
                  <c:v>6.3542413290022836E-4</c:v>
                </c:pt>
                <c:pt idx="9">
                  <c:v>6.2851119288750827E-4</c:v>
                </c:pt>
                <c:pt idx="10">
                  <c:v>7.0139656914142352E-4</c:v>
                </c:pt>
                <c:pt idx="11">
                  <c:v>9.5631332906195886E-4</c:v>
                </c:pt>
                <c:pt idx="12">
                  <c:v>1.6647742964986034E-3</c:v>
                </c:pt>
                <c:pt idx="13">
                  <c:v>3.0630740099435992E-3</c:v>
                </c:pt>
                <c:pt idx="14">
                  <c:v>6.0215523518275813E-3</c:v>
                </c:pt>
                <c:pt idx="15">
                  <c:v>1.2112170414496096E-2</c:v>
                </c:pt>
                <c:pt idx="16">
                  <c:v>2.5399551548113162E-2</c:v>
                </c:pt>
                <c:pt idx="17">
                  <c:v>4.9714065186120759E-2</c:v>
                </c:pt>
                <c:pt idx="18">
                  <c:v>9.8129293424926378E-2</c:v>
                </c:pt>
                <c:pt idx="19">
                  <c:v>0.19117526434313151</c:v>
                </c:pt>
                <c:pt idx="20">
                  <c:v>0.32373959277178466</c:v>
                </c:pt>
                <c:pt idx="21">
                  <c:v>0.44067231331507789</c:v>
                </c:pt>
                <c:pt idx="22">
                  <c:v>0.52697199694377739</c:v>
                </c:pt>
                <c:pt idx="23">
                  <c:v>0.63220206237914855</c:v>
                </c:pt>
                <c:pt idx="24">
                  <c:v>0.67162181807606192</c:v>
                </c:pt>
                <c:pt idx="25">
                  <c:v>0.73204023578623822</c:v>
                </c:pt>
                <c:pt idx="26">
                  <c:v>0.72253533486584043</c:v>
                </c:pt>
                <c:pt idx="27">
                  <c:v>0.76999559491814962</c:v>
                </c:pt>
                <c:pt idx="28">
                  <c:v>0.80474571941876805</c:v>
                </c:pt>
                <c:pt idx="29">
                  <c:v>0.80878039143917135</c:v>
                </c:pt>
                <c:pt idx="30">
                  <c:v>0.81409240142362094</c:v>
                </c:pt>
                <c:pt idx="31">
                  <c:v>0.81171579427565588</c:v>
                </c:pt>
              </c:numCache>
            </c:numRef>
          </c:yVal>
          <c:smooth val="1"/>
          <c:extLst>
            <c:ext xmlns:c16="http://schemas.microsoft.com/office/drawing/2014/chart" uri="{C3380CC4-5D6E-409C-BE32-E72D297353CC}">
              <c16:uniqueId val="{00000005-339D-44B7-A14E-C4EC4F22B426}"/>
            </c:ext>
          </c:extLst>
        </c:ser>
        <c:ser>
          <c:idx val="6"/>
          <c:order val="6"/>
          <c:spPr>
            <a:ln w="28575" cap="rnd">
              <a:solidFill>
                <a:schemeClr val="accent1">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'32'!$AP$78:$AP$109</c:f>
              <c:numCache>
                <c:formatCode>General</c:formatCode>
                <c:ptCount val="32"/>
                <c:pt idx="0">
                  <c:v>4.5820687026460437E-4</c:v>
                </c:pt>
                <c:pt idx="1">
                  <c:v>3.3318261183253544E-4</c:v>
                </c:pt>
                <c:pt idx="2">
                  <c:v>3.3881715167714485E-4</c:v>
                </c:pt>
                <c:pt idx="3">
                  <c:v>3.5440895920305874E-4</c:v>
                </c:pt>
                <c:pt idx="4">
                  <c:v>3.4151755766158055E-4</c:v>
                </c:pt>
                <c:pt idx="5">
                  <c:v>4.3425364632413956E-4</c:v>
                </c:pt>
                <c:pt idx="6">
                  <c:v>3.9180991395108584E-4</c:v>
                </c:pt>
                <c:pt idx="7">
                  <c:v>3.6126675118945375E-4</c:v>
                </c:pt>
                <c:pt idx="8">
                  <c:v>4.4700968401779461E-4</c:v>
                </c:pt>
                <c:pt idx="9">
                  <c:v>4.7428119037282141E-4</c:v>
                </c:pt>
                <c:pt idx="10">
                  <c:v>5.1925497303557662E-4</c:v>
                </c:pt>
                <c:pt idx="11">
                  <c:v>6.1374172940567898E-4</c:v>
                </c:pt>
                <c:pt idx="12">
                  <c:v>1.1357668868996007E-3</c:v>
                </c:pt>
                <c:pt idx="13">
                  <c:v>2.2429172011359175E-3</c:v>
                </c:pt>
                <c:pt idx="14">
                  <c:v>4.3273658359612643E-3</c:v>
                </c:pt>
                <c:pt idx="15">
                  <c:v>8.7732018301491903E-3</c:v>
                </c:pt>
                <c:pt idx="16">
                  <c:v>1.9428848775022763E-2</c:v>
                </c:pt>
                <c:pt idx="17">
                  <c:v>1.0731870797212517E-2</c:v>
                </c:pt>
                <c:pt idx="18">
                  <c:v>5.7379322546940399E-2</c:v>
                </c:pt>
                <c:pt idx="19">
                  <c:v>0.15220136987317909</c:v>
                </c:pt>
                <c:pt idx="20">
                  <c:v>0.25910152869423037</c:v>
                </c:pt>
                <c:pt idx="21">
                  <c:v>0.39349586654820273</c:v>
                </c:pt>
                <c:pt idx="22">
                  <c:v>0.50270471506771097</c:v>
                </c:pt>
                <c:pt idx="23">
                  <c:v>0.59339881906527914</c:v>
                </c:pt>
                <c:pt idx="24">
                  <c:v>0.66216416255467203</c:v>
                </c:pt>
                <c:pt idx="25">
                  <c:v>0.69824919645584882</c:v>
                </c:pt>
                <c:pt idx="26">
                  <c:v>0.71254258417810823</c:v>
                </c:pt>
                <c:pt idx="27">
                  <c:v>0.73014745345974597</c:v>
                </c:pt>
                <c:pt idx="28">
                  <c:v>0.74293525890873202</c:v>
                </c:pt>
                <c:pt idx="29">
                  <c:v>0.75673137473043528</c:v>
                </c:pt>
                <c:pt idx="30">
                  <c:v>0.77153846674992821</c:v>
                </c:pt>
                <c:pt idx="31">
                  <c:v>0.78064058032857075</c:v>
                </c:pt>
              </c:numCache>
            </c:numRef>
          </c:yVal>
          <c:smooth val="1"/>
          <c:extLst>
            <c:ext xmlns:c16="http://schemas.microsoft.com/office/drawing/2014/chart" uri="{C3380CC4-5D6E-409C-BE32-E72D297353CC}">
              <c16:uniqueId val="{00000006-339D-44B7-A14E-C4EC4F22B426}"/>
            </c:ext>
          </c:extLst>
        </c:ser>
        <c:ser>
          <c:idx val="7"/>
          <c:order val="7"/>
          <c:spPr>
            <a:ln w="28575" cap="rnd">
              <a:solidFill>
                <a:schemeClr val="accent2">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'32'!$AQ$78:$AQ$109</c:f>
              <c:numCache>
                <c:formatCode>General</c:formatCode>
                <c:ptCount val="32"/>
                <c:pt idx="0">
                  <c:v>3.1598492574057833E-4</c:v>
                </c:pt>
                <c:pt idx="1">
                  <c:v>2.5801152100424403E-4</c:v>
                </c:pt>
                <c:pt idx="2">
                  <c:v>2.3870146403564611E-4</c:v>
                </c:pt>
                <c:pt idx="3">
                  <c:v>2.9184413945417258E-4</c:v>
                </c:pt>
                <c:pt idx="4">
                  <c:v>2.5303382390911438E-4</c:v>
                </c:pt>
                <c:pt idx="5">
                  <c:v>2.8493249291706269E-4</c:v>
                </c:pt>
                <c:pt idx="6">
                  <c:v>2.8090760340506615E-4</c:v>
                </c:pt>
                <c:pt idx="7">
                  <c:v>2.8067276732757158E-4</c:v>
                </c:pt>
                <c:pt idx="8">
                  <c:v>3.476161872344213E-4</c:v>
                </c:pt>
                <c:pt idx="9">
                  <c:v>3.5021174340793738E-4</c:v>
                </c:pt>
                <c:pt idx="10">
                  <c:v>4.0924530796203866E-4</c:v>
                </c:pt>
                <c:pt idx="11">
                  <c:v>5.3537457621714683E-4</c:v>
                </c:pt>
                <c:pt idx="12">
                  <c:v>8.5483329679216446E-4</c:v>
                </c:pt>
                <c:pt idx="13">
                  <c:v>1.6591706888986399E-3</c:v>
                </c:pt>
                <c:pt idx="14">
                  <c:v>3.3385903908882456E-3</c:v>
                </c:pt>
                <c:pt idx="15">
                  <c:v>7.1984284825166904E-3</c:v>
                </c:pt>
                <c:pt idx="16">
                  <c:v>1.3854769538243746E-2</c:v>
                </c:pt>
                <c:pt idx="17">
                  <c:v>3.0153106280655834E-2</c:v>
                </c:pt>
                <c:pt idx="18">
                  <c:v>6.0530125708751187E-2</c:v>
                </c:pt>
                <c:pt idx="19">
                  <c:v>0.11797234384343507</c:v>
                </c:pt>
                <c:pt idx="20">
                  <c:v>0.20535088163212192</c:v>
                </c:pt>
                <c:pt idx="21">
                  <c:v>0.34127977859947572</c:v>
                </c:pt>
                <c:pt idx="22">
                  <c:v>0.42665438965395186</c:v>
                </c:pt>
                <c:pt idx="23">
                  <c:v>0.54087386473607957</c:v>
                </c:pt>
                <c:pt idx="24">
                  <c:v>0.61048105949500142</c:v>
                </c:pt>
                <c:pt idx="25">
                  <c:v>0.67996802807031276</c:v>
                </c:pt>
                <c:pt idx="26">
                  <c:v>0.69826019939574324</c:v>
                </c:pt>
                <c:pt idx="27">
                  <c:v>0.72498117557850394</c:v>
                </c:pt>
                <c:pt idx="28">
                  <c:v>0.71303483141753166</c:v>
                </c:pt>
                <c:pt idx="29">
                  <c:v>0.73675601103322885</c:v>
                </c:pt>
                <c:pt idx="30">
                  <c:v>0.74329393119621856</c:v>
                </c:pt>
                <c:pt idx="31">
                  <c:v>0.75236556329317428</c:v>
                </c:pt>
              </c:numCache>
            </c:numRef>
          </c:yVal>
          <c:smooth val="1"/>
          <c:extLst>
            <c:ext xmlns:c16="http://schemas.microsoft.com/office/drawing/2014/chart" uri="{C3380CC4-5D6E-409C-BE32-E72D297353CC}">
              <c16:uniqueId val="{00000007-339D-44B7-A14E-C4EC4F22B426}"/>
            </c:ext>
          </c:extLst>
        </c:ser>
        <c:ser>
          <c:idx val="8"/>
          <c:order val="8"/>
          <c:spPr>
            <a:ln w="28575" cap="rnd">
              <a:solidFill>
                <a:schemeClr val="accent3">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'32'!$AR$78:$AR$109</c:f>
              <c:numCache>
                <c:formatCode>General</c:formatCode>
                <c:ptCount val="32"/>
                <c:pt idx="0">
                  <c:v>2.9633475862484939E-4</c:v>
                </c:pt>
                <c:pt idx="1">
                  <c:v>2.2896982271193727E-4</c:v>
                </c:pt>
                <c:pt idx="2">
                  <c:v>2.0345485724250847E-4</c:v>
                </c:pt>
                <c:pt idx="3">
                  <c:v>2.4012564645839639E-4</c:v>
                </c:pt>
                <c:pt idx="4">
                  <c:v>2.1762109059255118E-4</c:v>
                </c:pt>
                <c:pt idx="5">
                  <c:v>2.8140066898167139E-4</c:v>
                </c:pt>
                <c:pt idx="6">
                  <c:v>2.3391358994839887E-4</c:v>
                </c:pt>
                <c:pt idx="7">
                  <c:v>2.2488047920757209E-4</c:v>
                </c:pt>
                <c:pt idx="8">
                  <c:v>2.7733127719480689E-4</c:v>
                </c:pt>
                <c:pt idx="9">
                  <c:v>2.8583615871382526E-4</c:v>
                </c:pt>
                <c:pt idx="10">
                  <c:v>3.2105437324269303E-4</c:v>
                </c:pt>
                <c:pt idx="11">
                  <c:v>4.3902795071992958E-4</c:v>
                </c:pt>
                <c:pt idx="12">
                  <c:v>7.1657602854986833E-4</c:v>
                </c:pt>
                <c:pt idx="13">
                  <c:v>1.3581344395955678E-3</c:v>
                </c:pt>
                <c:pt idx="14">
                  <c:v>2.6672084937851143E-3</c:v>
                </c:pt>
                <c:pt idx="15">
                  <c:v>4.1435741230630681E-3</c:v>
                </c:pt>
                <c:pt idx="16">
                  <c:v>1.1741872877244056E-2</c:v>
                </c:pt>
                <c:pt idx="17">
                  <c:v>2.3561591667034892E-2</c:v>
                </c:pt>
                <c:pt idx="18">
                  <c:v>5.005678671660143E-2</c:v>
                </c:pt>
                <c:pt idx="19">
                  <c:v>9.9190907128310302E-2</c:v>
                </c:pt>
                <c:pt idx="20">
                  <c:v>0.16925080941295934</c:v>
                </c:pt>
                <c:pt idx="21">
                  <c:v>0.29825196556954936</c:v>
                </c:pt>
                <c:pt idx="22">
                  <c:v>0.40113507869883086</c:v>
                </c:pt>
                <c:pt idx="23">
                  <c:v>0.52737570828995883</c:v>
                </c:pt>
                <c:pt idx="24">
                  <c:v>0.60064046270837868</c:v>
                </c:pt>
                <c:pt idx="25">
                  <c:v>0.64915219321013362</c:v>
                </c:pt>
                <c:pt idx="26">
                  <c:v>0.68137229566681912</c:v>
                </c:pt>
                <c:pt idx="27">
                  <c:v>0.70122750465739947</c:v>
                </c:pt>
                <c:pt idx="28">
                  <c:v>0.71491390200808214</c:v>
                </c:pt>
                <c:pt idx="29">
                  <c:v>0.6989466588718114</c:v>
                </c:pt>
                <c:pt idx="30">
                  <c:v>0.70922848223239321</c:v>
                </c:pt>
                <c:pt idx="31">
                  <c:v>0.71925821754571773</c:v>
                </c:pt>
              </c:numCache>
            </c:numRef>
          </c:yVal>
          <c:smooth val="1"/>
          <c:extLst>
            <c:ext xmlns:c16="http://schemas.microsoft.com/office/drawing/2014/chart" uri="{C3380CC4-5D6E-409C-BE32-E72D297353CC}">
              <c16:uniqueId val="{00000008-339D-44B7-A14E-C4EC4F22B426}"/>
            </c:ext>
          </c:extLst>
        </c:ser>
        <c:ser>
          <c:idx val="9"/>
          <c:order val="9"/>
          <c:spPr>
            <a:ln w="28575" cap="rnd">
              <a:solidFill>
                <a:schemeClr val="accent4">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'32'!$AS$78:$AS$109</c:f>
              <c:numCache>
                <c:formatCode>General</c:formatCode>
                <c:ptCount val="32"/>
                <c:pt idx="0">
                  <c:v>2.4011644330047024E-4</c:v>
                </c:pt>
                <c:pt idx="1">
                  <c:v>1.7608639013916213E-4</c:v>
                </c:pt>
                <c:pt idx="2">
                  <c:v>1.7266581399598028E-4</c:v>
                </c:pt>
                <c:pt idx="3">
                  <c:v>1.9521460416281952E-4</c:v>
                </c:pt>
                <c:pt idx="4">
                  <c:v>8.0004245123210617E-5</c:v>
                </c:pt>
                <c:pt idx="5">
                  <c:v>2.2472319015948979E-4</c:v>
                </c:pt>
                <c:pt idx="6">
                  <c:v>2.0480779213424816E-4</c:v>
                </c:pt>
                <c:pt idx="7">
                  <c:v>2.0748715439197453E-4</c:v>
                </c:pt>
                <c:pt idx="8">
                  <c:v>2.2662786797566928E-4</c:v>
                </c:pt>
                <c:pt idx="9">
                  <c:v>8.468945030032184E-5</c:v>
                </c:pt>
                <c:pt idx="10">
                  <c:v>2.408232373876021E-4</c:v>
                </c:pt>
                <c:pt idx="11">
                  <c:v>3.8437693738375706E-4</c:v>
                </c:pt>
                <c:pt idx="12">
                  <c:v>5.8036390867514779E-4</c:v>
                </c:pt>
                <c:pt idx="13">
                  <c:v>1.0710997804688055E-3</c:v>
                </c:pt>
                <c:pt idx="14">
                  <c:v>2.2525876157617579E-3</c:v>
                </c:pt>
                <c:pt idx="15">
                  <c:v>4.3957476397370682E-3</c:v>
                </c:pt>
                <c:pt idx="16">
                  <c:v>9.3901847524141303E-3</c:v>
                </c:pt>
                <c:pt idx="17">
                  <c:v>2.0083978527009546E-2</c:v>
                </c:pt>
                <c:pt idx="18">
                  <c:v>4.2380334295780239E-2</c:v>
                </c:pt>
                <c:pt idx="19">
                  <c:v>7.9020327019987971E-2</c:v>
                </c:pt>
                <c:pt idx="20">
                  <c:v>0.14677371433000477</c:v>
                </c:pt>
                <c:pt idx="21">
                  <c:v>0.23786060149701047</c:v>
                </c:pt>
                <c:pt idx="22">
                  <c:v>0.30993363464941004</c:v>
                </c:pt>
                <c:pt idx="23">
                  <c:v>0.45597217311689298</c:v>
                </c:pt>
                <c:pt idx="24">
                  <c:v>0.56773272747076853</c:v>
                </c:pt>
                <c:pt idx="25">
                  <c:v>0.61559609067624232</c:v>
                </c:pt>
                <c:pt idx="26">
                  <c:v>0.63534866106055188</c:v>
                </c:pt>
                <c:pt idx="27">
                  <c:v>0.67573567164967518</c:v>
                </c:pt>
                <c:pt idx="28">
                  <c:v>0.68092165808992122</c:v>
                </c:pt>
                <c:pt idx="29">
                  <c:v>0.68095477079990363</c:v>
                </c:pt>
                <c:pt idx="30">
                  <c:v>0.67945667245612473</c:v>
                </c:pt>
                <c:pt idx="31">
                  <c:v>0.69603026419776914</c:v>
                </c:pt>
              </c:numCache>
            </c:numRef>
          </c:yVal>
          <c:smooth val="1"/>
          <c:extLst>
            <c:ext xmlns:c16="http://schemas.microsoft.com/office/drawing/2014/chart" uri="{C3380CC4-5D6E-409C-BE32-E72D297353CC}">
              <c16:uniqueId val="{00000009-339D-44B7-A14E-C4EC4F22B426}"/>
            </c:ext>
          </c:extLst>
        </c:ser>
        <c:ser>
          <c:idx val="10"/>
          <c:order val="10"/>
          <c:spPr>
            <a:ln w="28575" cap="rnd">
              <a:solidFill>
                <a:schemeClr val="accent5">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'32'!$AT$78:$AT$109</c:f>
              <c:numCache>
                <c:formatCode>General</c:formatCode>
                <c:ptCount val="32"/>
                <c:pt idx="0">
                  <c:v>2.1783405478815641E-4</c:v>
                </c:pt>
                <c:pt idx="1">
                  <c:v>1.4556624526724032E-4</c:v>
                </c:pt>
                <c:pt idx="2">
                  <c:v>1.4013962058495314E-4</c:v>
                </c:pt>
                <c:pt idx="3">
                  <c:v>1.7730878804651239E-4</c:v>
                </c:pt>
                <c:pt idx="4">
                  <c:v>1.454343627266569E-4</c:v>
                </c:pt>
                <c:pt idx="5">
                  <c:v>1.8711809504561217E-4</c:v>
                </c:pt>
                <c:pt idx="6">
                  <c:v>1.7244873226340948E-4</c:v>
                </c:pt>
                <c:pt idx="7">
                  <c:v>1.636805264953992E-4</c:v>
                </c:pt>
                <c:pt idx="8">
                  <c:v>2.1263891700447899E-4</c:v>
                </c:pt>
                <c:pt idx="9">
                  <c:v>2.0757687529739379E-4</c:v>
                </c:pt>
                <c:pt idx="10">
                  <c:v>2.3102190529205739E-4</c:v>
                </c:pt>
                <c:pt idx="11">
                  <c:v>3.2773953246288543E-4</c:v>
                </c:pt>
                <c:pt idx="12">
                  <c:v>4.9832284890636886E-4</c:v>
                </c:pt>
                <c:pt idx="13">
                  <c:v>6.1334299813209185E-4</c:v>
                </c:pt>
                <c:pt idx="14">
                  <c:v>1.8895759535656322E-3</c:v>
                </c:pt>
                <c:pt idx="15">
                  <c:v>3.8600001213597757E-3</c:v>
                </c:pt>
                <c:pt idx="16">
                  <c:v>8.5454994879762703E-3</c:v>
                </c:pt>
                <c:pt idx="17">
                  <c:v>1.7831202874762381E-2</c:v>
                </c:pt>
                <c:pt idx="18">
                  <c:v>3.4035332301336471E-2</c:v>
                </c:pt>
                <c:pt idx="19">
                  <c:v>6.7236064142120772E-2</c:v>
                </c:pt>
                <c:pt idx="20">
                  <c:v>0.12649639640191296</c:v>
                </c:pt>
                <c:pt idx="21">
                  <c:v>0.20635314109602437</c:v>
                </c:pt>
                <c:pt idx="22">
                  <c:v>0.29805962487794085</c:v>
                </c:pt>
                <c:pt idx="23">
                  <c:v>0.38835871800241006</c:v>
                </c:pt>
                <c:pt idx="24">
                  <c:v>0.46099127146983376</c:v>
                </c:pt>
                <c:pt idx="25">
                  <c:v>0.52012494569259182</c:v>
                </c:pt>
                <c:pt idx="26">
                  <c:v>0.5698610856234877</c:v>
                </c:pt>
                <c:pt idx="27">
                  <c:v>0.59576379262655244</c:v>
                </c:pt>
                <c:pt idx="28">
                  <c:v>0.60913992143359985</c:v>
                </c:pt>
                <c:pt idx="29">
                  <c:v>0.61594021317735503</c:v>
                </c:pt>
                <c:pt idx="30">
                  <c:v>0.63278544163972095</c:v>
                </c:pt>
                <c:pt idx="31">
                  <c:v>0.62653300243463617</c:v>
                </c:pt>
              </c:numCache>
            </c:numRef>
          </c:yVal>
          <c:smooth val="1"/>
          <c:extLst>
            <c:ext xmlns:c16="http://schemas.microsoft.com/office/drawing/2014/chart" uri="{C3380CC4-5D6E-409C-BE32-E72D297353CC}">
              <c16:uniqueId val="{0000000A-339D-44B7-A14E-C4EC4F22B426}"/>
            </c:ext>
          </c:extLst>
        </c:ser>
        <c:ser>
          <c:idx val="11"/>
          <c:order val="11"/>
          <c:spPr>
            <a:ln w="28575" cap="rnd">
              <a:solidFill>
                <a:schemeClr val="accent6">
                  <a:lumMod val="60000"/>
                </a:schemeClr>
              </a:solidFill>
              <a:round/>
            </a:ln>
            <a:effectLst/>
          </c:spPr>
          <c:marker>
            <c:symbol val="none"/>
          </c:marker>
          <c:xVal>
            <c:numRef>
              <c:f>'32'!$X$42:$X$73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'32'!$AU$78:$AU$109</c:f>
              <c:numCache>
                <c:formatCode>General</c:formatCode>
                <c:ptCount val="32"/>
                <c:pt idx="0">
                  <c:v>1.6434116644415165E-4</c:v>
                </c:pt>
                <c:pt idx="1">
                  <c:v>1.2283380085382025E-4</c:v>
                </c:pt>
                <c:pt idx="2">
                  <c:v>1.2919048829903291E-4</c:v>
                </c:pt>
                <c:pt idx="3">
                  <c:v>1.5096741551945032E-4</c:v>
                </c:pt>
                <c:pt idx="4">
                  <c:v>1.2766999650861644E-4</c:v>
                </c:pt>
                <c:pt idx="5">
                  <c:v>1.3076587508311838E-4</c:v>
                </c:pt>
                <c:pt idx="6">
                  <c:v>1.4320936813650958E-4</c:v>
                </c:pt>
                <c:pt idx="7">
                  <c:v>1.4617463732141873E-4</c:v>
                </c:pt>
                <c:pt idx="8">
                  <c:v>1.5458091259624207E-4</c:v>
                </c:pt>
                <c:pt idx="9">
                  <c:v>1.8123063968839484E-4</c:v>
                </c:pt>
                <c:pt idx="10">
                  <c:v>1.8419471078287152E-4</c:v>
                </c:pt>
                <c:pt idx="11">
                  <c:v>2.5853817511823474E-4</c:v>
                </c:pt>
                <c:pt idx="12">
                  <c:v>4.2241567259476118E-4</c:v>
                </c:pt>
                <c:pt idx="13">
                  <c:v>8.0248731274190686E-4</c:v>
                </c:pt>
                <c:pt idx="14">
                  <c:v>1.6028001519462296E-3</c:v>
                </c:pt>
                <c:pt idx="15">
                  <c:v>3.3416339004063277E-3</c:v>
                </c:pt>
                <c:pt idx="16">
                  <c:v>6.9029004110104123E-3</c:v>
                </c:pt>
                <c:pt idx="17">
                  <c:v>1.4987690948947183E-2</c:v>
                </c:pt>
                <c:pt idx="18">
                  <c:v>2.9947887418854874E-2</c:v>
                </c:pt>
                <c:pt idx="19">
                  <c:v>5.511929946767799E-2</c:v>
                </c:pt>
                <c:pt idx="20">
                  <c:v>0.10753387318424967</c:v>
                </c:pt>
                <c:pt idx="21">
                  <c:v>0.17547172448906015</c:v>
                </c:pt>
                <c:pt idx="22">
                  <c:v>0.2453545507111741</c:v>
                </c:pt>
                <c:pt idx="23">
                  <c:v>0.32260593504624679</c:v>
                </c:pt>
                <c:pt idx="24">
                  <c:v>0.36587847457797823</c:v>
                </c:pt>
                <c:pt idx="25">
                  <c:v>0.37626216386863987</c:v>
                </c:pt>
                <c:pt idx="26">
                  <c:v>0.47266287655152661</c:v>
                </c:pt>
                <c:pt idx="27">
                  <c:v>0.5224087930055733</c:v>
                </c:pt>
                <c:pt idx="28">
                  <c:v>0.54065221324594437</c:v>
                </c:pt>
                <c:pt idx="29">
                  <c:v>0.56736551065297247</c:v>
                </c:pt>
                <c:pt idx="30">
                  <c:v>0.56665399223484314</c:v>
                </c:pt>
                <c:pt idx="31">
                  <c:v>0.56391634154599224</c:v>
                </c:pt>
              </c:numCache>
            </c:numRef>
          </c:yVal>
          <c:smooth val="1"/>
          <c:extLst>
            <c:ext xmlns:c16="http://schemas.microsoft.com/office/drawing/2014/chart" uri="{C3380CC4-5D6E-409C-BE32-E72D297353CC}">
              <c16:uniqueId val="{0000000B-339D-44B7-A14E-C4EC4F22B426}"/>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T(p)</c:v>
          </c:tx>
          <c:spPr>
            <a:ln w="19050" cap="rnd">
              <a:noFill/>
              <a:round/>
            </a:ln>
            <a:effectLst/>
          </c:spPr>
          <c:marker>
            <c:symbol val="circle"/>
            <c:size val="5"/>
            <c:spPr>
              <a:solidFill>
                <a:schemeClr val="accent1"/>
              </a:solidFill>
              <a:ln w="9525">
                <a:solidFill>
                  <a:schemeClr val="accent1"/>
                </a:solidFill>
              </a:ln>
              <a:effectLst/>
            </c:spPr>
          </c:marker>
          <c:xVal>
            <c:numRef>
              <c:f>'26'!$G$6:$G$17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'26'!$I$6:$I$17</c:f>
              <c:numCache>
                <c:formatCode>General</c:formatCode>
                <c:ptCount val="12"/>
                <c:pt idx="0">
                  <c:v>1</c:v>
                </c:pt>
                <c:pt idx="1">
                  <c:v>1.9009372583633497</c:v>
                </c:pt>
                <c:pt idx="2">
                  <c:v>2.6530044835411974</c:v>
                </c:pt>
                <c:pt idx="3">
                  <c:v>3.2966234962593082</c:v>
                </c:pt>
                <c:pt idx="4">
                  <c:v>3.8366928730913141</c:v>
                </c:pt>
                <c:pt idx="5">
                  <c:v>4.1570083111776261</c:v>
                </c:pt>
                <c:pt idx="6">
                  <c:v>4.4451706616760047</c:v>
                </c:pt>
                <c:pt idx="7">
                  <c:v>4.6301356483324323</c:v>
                </c:pt>
                <c:pt idx="8">
                  <c:v>4.9549798144776886</c:v>
                </c:pt>
                <c:pt idx="9">
                  <c:v>4.9629660734825221</c:v>
                </c:pt>
                <c:pt idx="10">
                  <c:v>4.9135851070546357</c:v>
                </c:pt>
                <c:pt idx="11">
                  <c:v>4.9248005496991736</c:v>
                </c:pt>
              </c:numCache>
            </c:numRef>
          </c:yVal>
          <c:smooth val="0"/>
          <c:extLst>
            <c:ext xmlns:c16="http://schemas.microsoft.com/office/drawing/2014/chart" uri="{C3380CC4-5D6E-409C-BE32-E72D297353CC}">
              <c16:uniqueId val="{00000000-1827-4F7D-9C02-FF685342B007}"/>
            </c:ext>
          </c:extLst>
        </c:ser>
        <c:dLbls>
          <c:showLegendKey val="0"/>
          <c:showVal val="0"/>
          <c:showCatName val="0"/>
          <c:showSerName val="0"/>
          <c:showPercent val="0"/>
          <c:showBubbleSize val="0"/>
        </c:dLbls>
        <c:axId val="969333375"/>
        <c:axId val="1062007167"/>
      </c:scatterChart>
      <c:valAx>
        <c:axId val="9693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62007167"/>
        <c:crosses val="autoZero"/>
        <c:crossBetween val="midCat"/>
      </c:valAx>
      <c:valAx>
        <c:axId val="10620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93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'26'!$G$6:$G$17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'26'!$J$6:$J$17</c:f>
              <c:numCache>
                <c:formatCode>0.00%</c:formatCode>
                <c:ptCount val="12"/>
                <c:pt idx="0">
                  <c:v>1</c:v>
                </c:pt>
                <c:pt idx="1">
                  <c:v>0.95046862918167485</c:v>
                </c:pt>
                <c:pt idx="2">
                  <c:v>0.88433482784706574</c:v>
                </c:pt>
                <c:pt idx="3">
                  <c:v>0.82415587406482704</c:v>
                </c:pt>
                <c:pt idx="4">
                  <c:v>0.76733857461826294</c:v>
                </c:pt>
                <c:pt idx="5">
                  <c:v>0.69283471852960432</c:v>
                </c:pt>
                <c:pt idx="6">
                  <c:v>0.6350243802394292</c:v>
                </c:pt>
                <c:pt idx="7">
                  <c:v>0.57876695604155404</c:v>
                </c:pt>
                <c:pt idx="8">
                  <c:v>0.55055331271974317</c:v>
                </c:pt>
                <c:pt idx="9">
                  <c:v>0.49629660734825215</c:v>
                </c:pt>
                <c:pt idx="10">
                  <c:v>0.44668955518678505</c:v>
                </c:pt>
                <c:pt idx="11">
                  <c:v>0.41040004580826439</c:v>
                </c:pt>
              </c:numCache>
            </c:numRef>
          </c:yVal>
          <c:smooth val="0"/>
          <c:extLst>
            <c:ext xmlns:c16="http://schemas.microsoft.com/office/drawing/2014/chart" uri="{C3380CC4-5D6E-409C-BE32-E72D297353CC}">
              <c16:uniqueId val="{00000000-9C14-432C-8D1E-204EAC369039}"/>
            </c:ext>
          </c:extLst>
        </c:ser>
        <c:dLbls>
          <c:showLegendKey val="0"/>
          <c:showVal val="0"/>
          <c:showCatName val="0"/>
          <c:showSerName val="0"/>
          <c:showPercent val="0"/>
          <c:showBubbleSize val="0"/>
        </c:dLbls>
        <c:axId val="969333375"/>
        <c:axId val="1062007167"/>
      </c:scatterChart>
      <c:valAx>
        <c:axId val="9693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62007167"/>
        <c:crosses val="autoZero"/>
        <c:crossBetween val="midCat"/>
      </c:valAx>
      <c:valAx>
        <c:axId val="1062007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93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'27'!$H$5:$H$16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'27'!$I$5:$I$16</c:f>
              <c:numCache>
                <c:formatCode>General</c:formatCode>
                <c:ptCount val="12"/>
                <c:pt idx="0">
                  <c:v>25.854894159999997</c:v>
                </c:pt>
                <c:pt idx="1">
                  <c:v>25.26099262</c:v>
                </c:pt>
                <c:pt idx="2">
                  <c:v>17.016878600000002</c:v>
                </c:pt>
                <c:pt idx="3">
                  <c:v>12.926638259999999</c:v>
                </c:pt>
                <c:pt idx="4">
                  <c:v>10.86126518</c:v>
                </c:pt>
                <c:pt idx="5">
                  <c:v>9.6637646799999999</c:v>
                </c:pt>
                <c:pt idx="6">
                  <c:v>8.37345936</c:v>
                </c:pt>
                <c:pt idx="7">
                  <c:v>7.5065790199999993</c:v>
                </c:pt>
                <c:pt idx="8">
                  <c:v>6.5699904399999998</c:v>
                </c:pt>
                <c:pt idx="9">
                  <c:v>6.0893167799999999</c:v>
                </c:pt>
                <c:pt idx="10">
                  <c:v>5.5675399199999998</c:v>
                </c:pt>
                <c:pt idx="11">
                  <c:v>5.5766999200000003</c:v>
                </c:pt>
              </c:numCache>
            </c:numRef>
          </c:yVal>
          <c:smooth val="0"/>
          <c:extLst>
            <c:ext xmlns:c16="http://schemas.microsoft.com/office/drawing/2014/chart" uri="{C3380CC4-5D6E-409C-BE32-E72D297353CC}">
              <c16:uniqueId val="{00000000-B189-4B35-8136-A2B10B69E647}"/>
            </c:ext>
          </c:extLst>
        </c:ser>
        <c:dLbls>
          <c:showLegendKey val="0"/>
          <c:showVal val="0"/>
          <c:showCatName val="0"/>
          <c:showSerName val="0"/>
          <c:showPercent val="0"/>
          <c:showBubbleSize val="0"/>
        </c:dLbls>
        <c:axId val="671907535"/>
        <c:axId val="1898219487"/>
      </c:scatterChart>
      <c:valAx>
        <c:axId val="6719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98219487"/>
        <c:crosses val="autoZero"/>
        <c:crossBetween val="midCat"/>
      </c:valAx>
      <c:valAx>
        <c:axId val="18982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190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'27'!$H$5:$H$16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'27'!$J$5:$J$16</c:f>
              <c:numCache>
                <c:formatCode>General</c:formatCode>
                <c:ptCount val="12"/>
                <c:pt idx="0">
                  <c:v>7.7354793549849143E-2</c:v>
                </c:pt>
                <c:pt idx="1">
                  <c:v>7.9173452527614888E-2</c:v>
                </c:pt>
                <c:pt idx="2">
                  <c:v>0.11753036776086537</c:v>
                </c:pt>
                <c:pt idx="3">
                  <c:v>0.15471926728148422</c:v>
                </c:pt>
                <c:pt idx="4">
                  <c:v>0.18414061040354784</c:v>
                </c:pt>
                <c:pt idx="5">
                  <c:v>0.20695868186227398</c:v>
                </c:pt>
                <c:pt idx="6">
                  <c:v>0.23884990826539343</c:v>
                </c:pt>
                <c:pt idx="7">
                  <c:v>0.26643295097158654</c:v>
                </c:pt>
                <c:pt idx="8">
                  <c:v>0.30441444599727607</c:v>
                </c:pt>
                <c:pt idx="9">
                  <c:v>0.32844407217717453</c:v>
                </c:pt>
                <c:pt idx="10">
                  <c:v>0.35922508481986781</c:v>
                </c:pt>
                <c:pt idx="11">
                  <c:v>0.3586350402013383</c:v>
                </c:pt>
              </c:numCache>
            </c:numRef>
          </c:yVal>
          <c:smooth val="0"/>
          <c:extLst>
            <c:ext xmlns:c16="http://schemas.microsoft.com/office/drawing/2014/chart" uri="{C3380CC4-5D6E-409C-BE32-E72D297353CC}">
              <c16:uniqueId val="{00000000-053B-4B5B-9102-7730D9BDE925}"/>
            </c:ext>
          </c:extLst>
        </c:ser>
        <c:dLbls>
          <c:showLegendKey val="0"/>
          <c:showVal val="0"/>
          <c:showCatName val="0"/>
          <c:showSerName val="0"/>
          <c:showPercent val="0"/>
          <c:showBubbleSize val="0"/>
        </c:dLbls>
        <c:axId val="671907535"/>
        <c:axId val="1898219487"/>
      </c:scatterChart>
      <c:valAx>
        <c:axId val="6719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98219487"/>
        <c:crosses val="autoZero"/>
        <c:crossBetween val="midCat"/>
      </c:valAx>
      <c:valAx>
        <c:axId val="189821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190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'27'!$H$5:$H$16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'27'!$K$5:$K$16</c:f>
              <c:numCache>
                <c:formatCode>0.00%</c:formatCode>
                <c:ptCount val="12"/>
                <c:pt idx="0">
                  <c:v>7.7354793549849143E-2</c:v>
                </c:pt>
                <c:pt idx="1">
                  <c:v>3.9586726263807444E-2</c:v>
                </c:pt>
                <c:pt idx="2">
                  <c:v>3.9176789253621787E-2</c:v>
                </c:pt>
                <c:pt idx="3">
                  <c:v>3.8679816820371055E-2</c:v>
                </c:pt>
                <c:pt idx="4">
                  <c:v>3.6828122080709569E-2</c:v>
                </c:pt>
                <c:pt idx="5">
                  <c:v>3.4493113643712332E-2</c:v>
                </c:pt>
                <c:pt idx="6">
                  <c:v>3.4121415466484777E-2</c:v>
                </c:pt>
                <c:pt idx="7">
                  <c:v>3.3304118871448317E-2</c:v>
                </c:pt>
                <c:pt idx="8">
                  <c:v>3.3823827333030673E-2</c:v>
                </c:pt>
                <c:pt idx="9">
                  <c:v>3.2844407217717454E-2</c:v>
                </c:pt>
                <c:pt idx="10">
                  <c:v>3.2656825892715256E-2</c:v>
                </c:pt>
                <c:pt idx="11">
                  <c:v>2.9886253350111521E-2</c:v>
                </c:pt>
              </c:numCache>
            </c:numRef>
          </c:yVal>
          <c:smooth val="0"/>
          <c:extLst>
            <c:ext xmlns:c16="http://schemas.microsoft.com/office/drawing/2014/chart" uri="{C3380CC4-5D6E-409C-BE32-E72D297353CC}">
              <c16:uniqueId val="{00000000-6BD1-4BE4-AFC2-49D2864DD6B7}"/>
            </c:ext>
          </c:extLst>
        </c:ser>
        <c:dLbls>
          <c:showLegendKey val="0"/>
          <c:showVal val="0"/>
          <c:showCatName val="0"/>
          <c:showSerName val="0"/>
          <c:showPercent val="0"/>
          <c:showBubbleSize val="0"/>
        </c:dLbls>
        <c:axId val="671907535"/>
        <c:axId val="1898219487"/>
      </c:scatterChart>
      <c:valAx>
        <c:axId val="671907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98219487"/>
        <c:crosses val="autoZero"/>
        <c:crossBetween val="midCat"/>
      </c:valAx>
      <c:valAx>
        <c:axId val="1898219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71907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a:t>
            </a:r>
            <a:r>
              <a:rPr lang="ru-RU"/>
              <a:t>(</a:t>
            </a:r>
            <a:r>
              <a:rPr lang="en-US"/>
              <a:t>lgN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'29'!$J$3</c:f>
              <c:strCache>
                <c:ptCount val="1"/>
                <c:pt idx="0">
                  <c:v>Err</c:v>
                </c:pt>
              </c:strCache>
            </c:strRef>
          </c:tx>
          <c:spPr>
            <a:ln w="19050" cap="rnd">
              <a:solidFill>
                <a:schemeClr val="accent1"/>
              </a:solidFill>
              <a:round/>
            </a:ln>
            <a:effectLst/>
          </c:spPr>
          <c:marker>
            <c:symbol val="none"/>
          </c:marker>
          <c:xVal>
            <c:numRef>
              <c:f>'29'!$I$4:$I$75</c:f>
              <c:numCache>
                <c:formatCode>General</c:formatCode>
                <c:ptCount val="72"/>
                <c:pt idx="0">
                  <c:v>0</c:v>
                </c:pt>
                <c:pt idx="1">
                  <c:v>0.3010299956639812</c:v>
                </c:pt>
                <c:pt idx="2">
                  <c:v>0.47712125471966244</c:v>
                </c:pt>
                <c:pt idx="3">
                  <c:v>0.6020599913279624</c:v>
                </c:pt>
                <c:pt idx="4">
                  <c:v>0.69897000433601886</c:v>
                </c:pt>
                <c:pt idx="5">
                  <c:v>0.77815125038364363</c:v>
                </c:pt>
                <c:pt idx="6">
                  <c:v>0.84509804001425681</c:v>
                </c:pt>
                <c:pt idx="7">
                  <c:v>0.90308998699194354</c:v>
                </c:pt>
                <c:pt idx="8">
                  <c:v>0.95424250943932487</c:v>
                </c:pt>
                <c:pt idx="9">
                  <c:v>1</c:v>
                </c:pt>
                <c:pt idx="10">
                  <c:v>1.3010299956639813</c:v>
                </c:pt>
                <c:pt idx="11">
                  <c:v>1.4771212547196624</c:v>
                </c:pt>
                <c:pt idx="12">
                  <c:v>1.6020599913279623</c:v>
                </c:pt>
                <c:pt idx="13">
                  <c:v>1.6989700043360187</c:v>
                </c:pt>
                <c:pt idx="14">
                  <c:v>1.7781512503836436</c:v>
                </c:pt>
                <c:pt idx="15">
                  <c:v>1.8450980400142569</c:v>
                </c:pt>
                <c:pt idx="16">
                  <c:v>1.9030899869919435</c:v>
                </c:pt>
                <c:pt idx="17">
                  <c:v>1.954242509439325</c:v>
                </c:pt>
                <c:pt idx="18">
                  <c:v>2</c:v>
                </c:pt>
                <c:pt idx="19">
                  <c:v>2.3010299956639813</c:v>
                </c:pt>
                <c:pt idx="20">
                  <c:v>2.4771212547196626</c:v>
                </c:pt>
                <c:pt idx="21">
                  <c:v>2.6020599913279625</c:v>
                </c:pt>
                <c:pt idx="22">
                  <c:v>2.6989700043360187</c:v>
                </c:pt>
                <c:pt idx="23">
                  <c:v>2.7781512503836434</c:v>
                </c:pt>
                <c:pt idx="24">
                  <c:v>2.8450980400142569</c:v>
                </c:pt>
                <c:pt idx="25">
                  <c:v>2.9030899869919438</c:v>
                </c:pt>
                <c:pt idx="26">
                  <c:v>2.9542425094393248</c:v>
                </c:pt>
                <c:pt idx="27">
                  <c:v>3</c:v>
                </c:pt>
                <c:pt idx="28">
                  <c:v>3.3010299956639813</c:v>
                </c:pt>
                <c:pt idx="29">
                  <c:v>3.4771212547196626</c:v>
                </c:pt>
                <c:pt idx="30">
                  <c:v>3.6020599913279625</c:v>
                </c:pt>
                <c:pt idx="31">
                  <c:v>3.6989700043360187</c:v>
                </c:pt>
                <c:pt idx="32">
                  <c:v>3.7781512503836434</c:v>
                </c:pt>
                <c:pt idx="33">
                  <c:v>3.8450980400142569</c:v>
                </c:pt>
                <c:pt idx="34">
                  <c:v>3.9030899869919438</c:v>
                </c:pt>
                <c:pt idx="35">
                  <c:v>3.9542425094393248</c:v>
                </c:pt>
                <c:pt idx="36">
                  <c:v>4</c:v>
                </c:pt>
                <c:pt idx="37">
                  <c:v>5</c:v>
                </c:pt>
                <c:pt idx="38">
                  <c:v>5.3010299956639813</c:v>
                </c:pt>
                <c:pt idx="39">
                  <c:v>5.4771212547196626</c:v>
                </c:pt>
                <c:pt idx="40">
                  <c:v>5.6020599913279625</c:v>
                </c:pt>
                <c:pt idx="41">
                  <c:v>5.6989700043360187</c:v>
                </c:pt>
                <c:pt idx="42">
                  <c:v>5.7781512503836439</c:v>
                </c:pt>
                <c:pt idx="43">
                  <c:v>5.8450980400142569</c:v>
                </c:pt>
                <c:pt idx="44">
                  <c:v>5.9030899869919438</c:v>
                </c:pt>
                <c:pt idx="45">
                  <c:v>5.9542425094393252</c:v>
                </c:pt>
                <c:pt idx="46">
                  <c:v>6</c:v>
                </c:pt>
                <c:pt idx="47">
                  <c:v>6.3010299956639813</c:v>
                </c:pt>
                <c:pt idx="48">
                  <c:v>6.6020599913279625</c:v>
                </c:pt>
                <c:pt idx="49">
                  <c:v>6.7781512503836439</c:v>
                </c:pt>
                <c:pt idx="50">
                  <c:v>6.9030899869919438</c:v>
                </c:pt>
                <c:pt idx="51">
                  <c:v>7</c:v>
                </c:pt>
                <c:pt idx="52">
                  <c:v>7.0791812460476251</c:v>
                </c:pt>
                <c:pt idx="53">
                  <c:v>7.1461280356782382</c:v>
                </c:pt>
                <c:pt idx="54">
                  <c:v>7.204119982655925</c:v>
                </c:pt>
                <c:pt idx="55">
                  <c:v>7.2552725051033065</c:v>
                </c:pt>
                <c:pt idx="56">
                  <c:v>7.3010299956639813</c:v>
                </c:pt>
                <c:pt idx="57">
                  <c:v>7.3424226808222066</c:v>
                </c:pt>
                <c:pt idx="58">
                  <c:v>7.3802112417116064</c:v>
                </c:pt>
                <c:pt idx="59">
                  <c:v>7.4149733479708182</c:v>
                </c:pt>
                <c:pt idx="60">
                  <c:v>7.4471580313422194</c:v>
                </c:pt>
                <c:pt idx="61">
                  <c:v>7.4771212547196626</c:v>
                </c:pt>
                <c:pt idx="62">
                  <c:v>7.5051499783199063</c:v>
                </c:pt>
                <c:pt idx="63">
                  <c:v>7.5314789170422554</c:v>
                </c:pt>
                <c:pt idx="64">
                  <c:v>7.5563025007672868</c:v>
                </c:pt>
                <c:pt idx="65">
                  <c:v>7.5797835966168101</c:v>
                </c:pt>
                <c:pt idx="66">
                  <c:v>7.6020599913279625</c:v>
                </c:pt>
                <c:pt idx="67">
                  <c:v>7.6232492903979008</c:v>
                </c:pt>
                <c:pt idx="68">
                  <c:v>7.6434526764861879</c:v>
                </c:pt>
                <c:pt idx="69">
                  <c:v>7.6627578316815743</c:v>
                </c:pt>
                <c:pt idx="70">
                  <c:v>7.6812412373755876</c:v>
                </c:pt>
                <c:pt idx="71">
                  <c:v>7.6989700043360187</c:v>
                </c:pt>
              </c:numCache>
            </c:numRef>
          </c:xVal>
          <c:yVal>
            <c:numRef>
              <c:f>'29'!$J$4:$J$75</c:f>
              <c:numCache>
                <c:formatCode>0.00%</c:formatCode>
                <c:ptCount val="72"/>
                <c:pt idx="0">
                  <c:v>0.51428571428571423</c:v>
                </c:pt>
                <c:pt idx="1">
                  <c:v>0.12857142857142856</c:v>
                </c:pt>
                <c:pt idx="2">
                  <c:v>5.7142857142857141E-2</c:v>
                </c:pt>
                <c:pt idx="3">
                  <c:v>3.214285714285714E-2</c:v>
                </c:pt>
                <c:pt idx="4">
                  <c:v>2.057142857142857E-2</c:v>
                </c:pt>
                <c:pt idx="5">
                  <c:v>1.4285714285714285E-2</c:v>
                </c:pt>
                <c:pt idx="6">
                  <c:v>1.0495814732152385E-2</c:v>
                </c:pt>
                <c:pt idx="7">
                  <c:v>8.0357142857142849E-3</c:v>
                </c:pt>
                <c:pt idx="8">
                  <c:v>6.3493303571428572E-3</c:v>
                </c:pt>
                <c:pt idx="9">
                  <c:v>5.1428571428571426E-3</c:v>
                </c:pt>
                <c:pt idx="10">
                  <c:v>1.2857142857142856E-3</c:v>
                </c:pt>
                <c:pt idx="11">
                  <c:v>5.7152157737142429E-4</c:v>
                </c:pt>
                <c:pt idx="12">
                  <c:v>3.2142857142857141E-4</c:v>
                </c:pt>
                <c:pt idx="13">
                  <c:v>2.0554315476190477E-4</c:v>
                </c:pt>
                <c:pt idx="14">
                  <c:v>1.4285714285714287E-4</c:v>
                </c:pt>
                <c:pt idx="15">
                  <c:v>1.050037202285672E-4</c:v>
                </c:pt>
                <c:pt idx="16">
                  <c:v>8.026413691428994E-5</c:v>
                </c:pt>
                <c:pt idx="17">
                  <c:v>6.3523065485718514E-5</c:v>
                </c:pt>
                <c:pt idx="18">
                  <c:v>5.1432291657138624E-5</c:v>
                </c:pt>
                <c:pt idx="19">
                  <c:v>1.246279761904762E-5</c:v>
                </c:pt>
                <c:pt idx="20">
                  <c:v>5.6733630857100554E-6</c:v>
                </c:pt>
                <c:pt idx="21">
                  <c:v>2.8831845333375637E-6</c:v>
                </c:pt>
                <c:pt idx="22">
                  <c:v>1.6741071428571428E-6</c:v>
                </c:pt>
                <c:pt idx="23">
                  <c:v>1.3950892952423253E-6</c:v>
                </c:pt>
                <c:pt idx="24">
                  <c:v>9.3005952380952381E-7</c:v>
                </c:pt>
                <c:pt idx="25">
                  <c:v>1.2090773714243412E-6</c:v>
                </c:pt>
                <c:pt idx="26">
                  <c:v>3.7202380952380953E-7</c:v>
                </c:pt>
                <c:pt idx="27">
                  <c:v>8.3705356190053165E-7</c:v>
                </c:pt>
                <c:pt idx="28">
                  <c:v>2.790178666708969E-7</c:v>
                </c:pt>
                <c:pt idx="29">
                  <c:v>9.3005952380952381E-7</c:v>
                </c:pt>
                <c:pt idx="30">
                  <c:v>1.8601190476190477E-7</c:v>
                </c:pt>
                <c:pt idx="31">
                  <c:v>8.3705356190053165E-7</c:v>
                </c:pt>
                <c:pt idx="32">
                  <c:v>9.3005952380952381E-7</c:v>
                </c:pt>
                <c:pt idx="33">
                  <c:v>2.790178666708969E-7</c:v>
                </c:pt>
                <c:pt idx="34">
                  <c:v>9.3005952380952381E-7</c:v>
                </c:pt>
                <c:pt idx="35">
                  <c:v>6.5104167619470638E-7</c:v>
                </c:pt>
                <c:pt idx="36">
                  <c:v>3.7202380952380953E-7</c:v>
                </c:pt>
                <c:pt idx="37">
                  <c:v>2.6971726095195792E-6</c:v>
                </c:pt>
                <c:pt idx="38">
                  <c:v>2.0089285714285713E-5</c:v>
                </c:pt>
                <c:pt idx="39">
                  <c:v>6.2127976190476188E-5</c:v>
                </c:pt>
                <c:pt idx="40">
                  <c:v>5.589657737142434E-5</c:v>
                </c:pt>
                <c:pt idx="41">
                  <c:v>1.6555059523809524E-4</c:v>
                </c:pt>
                <c:pt idx="42">
                  <c:v>2.7074032739048039E-4</c:v>
                </c:pt>
                <c:pt idx="43">
                  <c:v>2.5009300594285293E-4</c:v>
                </c:pt>
                <c:pt idx="44">
                  <c:v>2.1196056548571852E-4</c:v>
                </c:pt>
                <c:pt idx="45">
                  <c:v>1.0621279761904762E-4</c:v>
                </c:pt>
                <c:pt idx="46">
                  <c:v>2.7938988095238093E-4</c:v>
                </c:pt>
                <c:pt idx="47">
                  <c:v>8.9536830358095661E-4</c:v>
                </c:pt>
                <c:pt idx="48">
                  <c:v>1.2965029761904763E-3</c:v>
                </c:pt>
                <c:pt idx="49">
                  <c:v>8.0560825892952419E-3</c:v>
                </c:pt>
                <c:pt idx="50">
                  <c:v>1.5750558035809567E-3</c:v>
                </c:pt>
                <c:pt idx="51">
                  <c:v>2.3236049107142859E-2</c:v>
                </c:pt>
                <c:pt idx="52">
                  <c:v>8.8565848214285717E-3</c:v>
                </c:pt>
                <c:pt idx="53">
                  <c:v>1.3519717261904762E-2</c:v>
                </c:pt>
                <c:pt idx="54">
                  <c:v>2.286504836308571E-2</c:v>
                </c:pt>
                <c:pt idx="55">
                  <c:v>3.9450985863085708E-2</c:v>
                </c:pt>
                <c:pt idx="56">
                  <c:v>5.1438988095238093E-2</c:v>
                </c:pt>
                <c:pt idx="57">
                  <c:v>8.2286272321428572E-2</c:v>
                </c:pt>
                <c:pt idx="58">
                  <c:v>9.740885416666667E-2</c:v>
                </c:pt>
                <c:pt idx="59">
                  <c:v>5.8077659970247622E-2</c:v>
                </c:pt>
                <c:pt idx="60">
                  <c:v>2.4365141369047619E-2</c:v>
                </c:pt>
                <c:pt idx="61">
                  <c:v>4.8522135416761945E-3</c:v>
                </c:pt>
                <c:pt idx="62">
                  <c:v>3.0417596726190477E-2</c:v>
                </c:pt>
                <c:pt idx="63">
                  <c:v>5.2975074404761902E-2</c:v>
                </c:pt>
                <c:pt idx="64">
                  <c:v>7.0651599702380954E-2</c:v>
                </c:pt>
                <c:pt idx="65">
                  <c:v>7.065150669641905E-2</c:v>
                </c:pt>
                <c:pt idx="66">
                  <c:v>7.0651413690476186E-2</c:v>
                </c:pt>
                <c:pt idx="67">
                  <c:v>7.0651599702380954E-2</c:v>
                </c:pt>
                <c:pt idx="68">
                  <c:v>7.0651599702380954E-2</c:v>
                </c:pt>
                <c:pt idx="69">
                  <c:v>7.065150669641905E-2</c:v>
                </c:pt>
                <c:pt idx="70">
                  <c:v>7.0651599702380954E-2</c:v>
                </c:pt>
                <c:pt idx="71">
                  <c:v>7.0651413690476186E-2</c:v>
                </c:pt>
              </c:numCache>
            </c:numRef>
          </c:yVal>
          <c:smooth val="1"/>
          <c:extLst>
            <c:ext xmlns:c16="http://schemas.microsoft.com/office/drawing/2014/chart" uri="{C3380CC4-5D6E-409C-BE32-E72D297353CC}">
              <c16:uniqueId val="{00000000-21C1-470E-B6C1-744D47FF16F7}"/>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ru-RU"/>
              <a:t>(</a:t>
            </a:r>
            <a:r>
              <a:rPr lang="en-US"/>
              <a:t>N</a:t>
            </a:r>
            <a:r>
              <a:rPr lang="ru-RU"/>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smoothMarker"/>
        <c:varyColors val="0"/>
        <c:ser>
          <c:idx val="0"/>
          <c:order val="0"/>
          <c:tx>
            <c:strRef>
              <c:f>'29'!$H$3</c:f>
              <c:strCache>
                <c:ptCount val="1"/>
                <c:pt idx="0">
                  <c:v>T</c:v>
                </c:pt>
              </c:strCache>
            </c:strRef>
          </c:tx>
          <c:spPr>
            <a:ln w="19050" cap="rnd">
              <a:solidFill>
                <a:schemeClr val="accent1"/>
              </a:solidFill>
              <a:round/>
            </a:ln>
            <a:effectLst/>
          </c:spPr>
          <c:marker>
            <c:symbol val="none"/>
          </c:marker>
          <c:xVal>
            <c:numRef>
              <c:f>'29'!$F$4:$F$75</c:f>
              <c:numCache>
                <c:formatCode>General</c:formatCode>
                <c:ptCount val="72"/>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100000</c:v>
                </c:pt>
                <c:pt idx="38">
                  <c:v>200000</c:v>
                </c:pt>
                <c:pt idx="39">
                  <c:v>300000</c:v>
                </c:pt>
                <c:pt idx="40">
                  <c:v>400000</c:v>
                </c:pt>
                <c:pt idx="41">
                  <c:v>500000</c:v>
                </c:pt>
                <c:pt idx="42">
                  <c:v>600000</c:v>
                </c:pt>
                <c:pt idx="43">
                  <c:v>700000</c:v>
                </c:pt>
                <c:pt idx="44">
                  <c:v>800000</c:v>
                </c:pt>
                <c:pt idx="45">
                  <c:v>900000</c:v>
                </c:pt>
                <c:pt idx="46">
                  <c:v>1000000</c:v>
                </c:pt>
                <c:pt idx="47">
                  <c:v>2000000</c:v>
                </c:pt>
                <c:pt idx="48">
                  <c:v>4000000</c:v>
                </c:pt>
                <c:pt idx="49">
                  <c:v>6000000</c:v>
                </c:pt>
                <c:pt idx="50">
                  <c:v>8000000</c:v>
                </c:pt>
                <c:pt idx="51">
                  <c:v>10000000</c:v>
                </c:pt>
                <c:pt idx="52">
                  <c:v>12000000</c:v>
                </c:pt>
                <c:pt idx="53">
                  <c:v>14000000</c:v>
                </c:pt>
                <c:pt idx="54">
                  <c:v>16000000</c:v>
                </c:pt>
                <c:pt idx="55">
                  <c:v>18000000</c:v>
                </c:pt>
                <c:pt idx="56">
                  <c:v>20000000</c:v>
                </c:pt>
                <c:pt idx="57">
                  <c:v>22000000</c:v>
                </c:pt>
                <c:pt idx="58">
                  <c:v>24000000</c:v>
                </c:pt>
                <c:pt idx="59">
                  <c:v>26000000</c:v>
                </c:pt>
                <c:pt idx="60">
                  <c:v>28000000</c:v>
                </c:pt>
                <c:pt idx="61">
                  <c:v>30000000</c:v>
                </c:pt>
                <c:pt idx="62">
                  <c:v>32000000</c:v>
                </c:pt>
                <c:pt idx="63">
                  <c:v>34000000</c:v>
                </c:pt>
                <c:pt idx="64">
                  <c:v>36000000</c:v>
                </c:pt>
                <c:pt idx="65">
                  <c:v>38000000</c:v>
                </c:pt>
                <c:pt idx="66">
                  <c:v>40000000</c:v>
                </c:pt>
                <c:pt idx="67">
                  <c:v>42000000</c:v>
                </c:pt>
                <c:pt idx="68">
                  <c:v>44000000</c:v>
                </c:pt>
                <c:pt idx="69">
                  <c:v>46000000</c:v>
                </c:pt>
                <c:pt idx="70">
                  <c:v>48000000</c:v>
                </c:pt>
                <c:pt idx="71">
                  <c:v>50000000</c:v>
                </c:pt>
              </c:numCache>
            </c:numRef>
          </c:xVal>
          <c:yVal>
            <c:numRef>
              <c:f>'29'!$H$4:$H$75</c:f>
              <c:numCache>
                <c:formatCode>General</c:formatCode>
                <c:ptCount val="72"/>
                <c:pt idx="0">
                  <c:v>9.9999999999999995E-8</c:v>
                </c:pt>
                <c:pt idx="1">
                  <c:v>0</c:v>
                </c:pt>
                <c:pt idx="2">
                  <c:v>0</c:v>
                </c:pt>
                <c:pt idx="3">
                  <c:v>1.9999999999999999E-7</c:v>
                </c:pt>
                <c:pt idx="4">
                  <c:v>9.9999999999999995E-8</c:v>
                </c:pt>
                <c:pt idx="5">
                  <c:v>9.9999999999999995E-8</c:v>
                </c:pt>
                <c:pt idx="6">
                  <c:v>9.9999999999999995E-8</c:v>
                </c:pt>
                <c:pt idx="7">
                  <c:v>0</c:v>
                </c:pt>
                <c:pt idx="8">
                  <c:v>9.9999999999999995E-8</c:v>
                </c:pt>
                <c:pt idx="9">
                  <c:v>9.9999999999999995E-8</c:v>
                </c:pt>
                <c:pt idx="10">
                  <c:v>1.9999999999999999E-7</c:v>
                </c:pt>
                <c:pt idx="11">
                  <c:v>2.9999999999999999E-7</c:v>
                </c:pt>
                <c:pt idx="12">
                  <c:v>1.9999999999999999E-7</c:v>
                </c:pt>
                <c:pt idx="13">
                  <c:v>1.9999999999999999E-7</c:v>
                </c:pt>
                <c:pt idx="14">
                  <c:v>2.9999999999999999E-7</c:v>
                </c:pt>
                <c:pt idx="15">
                  <c:v>3.9999999999999998E-7</c:v>
                </c:pt>
                <c:pt idx="16">
                  <c:v>3.9999999999999998E-7</c:v>
                </c:pt>
                <c:pt idx="17">
                  <c:v>3.9999999999999998E-7</c:v>
                </c:pt>
                <c:pt idx="18">
                  <c:v>4.9999999999999998E-7</c:v>
                </c:pt>
                <c:pt idx="19">
                  <c:v>9.9999999999999995E-7</c:v>
                </c:pt>
                <c:pt idx="20">
                  <c:v>1.3999999999999999E-6</c:v>
                </c:pt>
                <c:pt idx="21">
                  <c:v>2.0999999999999998E-6</c:v>
                </c:pt>
                <c:pt idx="22">
                  <c:v>2.5000000000000002E-6</c:v>
                </c:pt>
                <c:pt idx="23">
                  <c:v>2.9000000000000002E-6</c:v>
                </c:pt>
                <c:pt idx="24">
                  <c:v>3.4999999999999999E-6</c:v>
                </c:pt>
                <c:pt idx="25">
                  <c:v>3.9999999999999998E-6</c:v>
                </c:pt>
                <c:pt idx="26">
                  <c:v>4.4000000000000002E-6</c:v>
                </c:pt>
                <c:pt idx="27">
                  <c:v>4.8999999999999997E-6</c:v>
                </c:pt>
                <c:pt idx="28">
                  <c:v>9.7000000000000003E-6</c:v>
                </c:pt>
                <c:pt idx="29">
                  <c:v>1.4600000000000001E-5</c:v>
                </c:pt>
                <c:pt idx="30">
                  <c:v>1.95E-5</c:v>
                </c:pt>
                <c:pt idx="31">
                  <c:v>2.4300000000000001E-5</c:v>
                </c:pt>
                <c:pt idx="32">
                  <c:v>2.94E-5</c:v>
                </c:pt>
                <c:pt idx="33">
                  <c:v>3.4700000000000003E-5</c:v>
                </c:pt>
                <c:pt idx="34">
                  <c:v>3.8799900000000001E-5</c:v>
                </c:pt>
                <c:pt idx="35">
                  <c:v>4.3699999999999998E-5</c:v>
                </c:pt>
                <c:pt idx="36">
                  <c:v>4.9100000000000001E-5</c:v>
                </c:pt>
                <c:pt idx="37">
                  <c:v>7.4450000000000004E-4</c:v>
                </c:pt>
                <c:pt idx="38">
                  <c:v>1.0007E-3</c:v>
                </c:pt>
                <c:pt idx="39">
                  <c:v>1.5587000000000001E-3</c:v>
                </c:pt>
                <c:pt idx="40">
                  <c:v>2.0098999999999998E-3</c:v>
                </c:pt>
                <c:pt idx="41">
                  <c:v>2.5255E-3</c:v>
                </c:pt>
                <c:pt idx="42">
                  <c:v>2.9824000000000001E-3</c:v>
                </c:pt>
                <c:pt idx="43">
                  <c:v>3.4069999999999999E-3</c:v>
                </c:pt>
                <c:pt idx="44">
                  <c:v>3.9137E-3</c:v>
                </c:pt>
                <c:pt idx="45">
                  <c:v>4.4780999999999996E-3</c:v>
                </c:pt>
                <c:pt idx="46">
                  <c:v>4.9049999999999996E-3</c:v>
                </c:pt>
                <c:pt idx="47">
                  <c:v>9.7467999999999999E-3</c:v>
                </c:pt>
                <c:pt idx="48">
                  <c:v>1.9484999999999999E-2</c:v>
                </c:pt>
                <c:pt idx="49">
                  <c:v>2.9257399999999999E-2</c:v>
                </c:pt>
                <c:pt idx="50">
                  <c:v>3.9083300000000001E-2</c:v>
                </c:pt>
                <c:pt idx="51">
                  <c:v>4.9349799999999999E-2</c:v>
                </c:pt>
                <c:pt idx="52">
                  <c:v>5.8484599999999998E-2</c:v>
                </c:pt>
                <c:pt idx="53">
                  <c:v>6.8255499999999997E-2</c:v>
                </c:pt>
                <c:pt idx="54">
                  <c:v>7.8206200000000003E-2</c:v>
                </c:pt>
                <c:pt idx="55">
                  <c:v>8.8662400000000002E-2</c:v>
                </c:pt>
                <c:pt idx="56">
                  <c:v>9.7600500000000007E-2</c:v>
                </c:pt>
                <c:pt idx="57">
                  <c:v>0.1081811</c:v>
                </c:pt>
                <c:pt idx="58">
                  <c:v>0.118034</c:v>
                </c:pt>
                <c:pt idx="59">
                  <c:v>0.12744910000000001</c:v>
                </c:pt>
                <c:pt idx="60">
                  <c:v>0.13703099999999999</c:v>
                </c:pt>
                <c:pt idx="61">
                  <c:v>0.14647760000000001</c:v>
                </c:pt>
                <c:pt idx="62">
                  <c:v>0.15644040000000001</c:v>
                </c:pt>
                <c:pt idx="63">
                  <c:v>0.16629050000000001</c:v>
                </c:pt>
                <c:pt idx="64">
                  <c:v>0.1756431</c:v>
                </c:pt>
                <c:pt idx="65">
                  <c:v>0.18537770000000001</c:v>
                </c:pt>
                <c:pt idx="66">
                  <c:v>0.1960288</c:v>
                </c:pt>
                <c:pt idx="67">
                  <c:v>0.20573839999999999</c:v>
                </c:pt>
                <c:pt idx="68">
                  <c:v>0.21550250000000001</c:v>
                </c:pt>
                <c:pt idx="69">
                  <c:v>0.22463369999999999</c:v>
                </c:pt>
                <c:pt idx="70">
                  <c:v>0.23545289999999999</c:v>
                </c:pt>
                <c:pt idx="71">
                  <c:v>0.244534</c:v>
                </c:pt>
              </c:numCache>
            </c:numRef>
          </c:yVal>
          <c:smooth val="1"/>
          <c:extLst>
            <c:ext xmlns:c16="http://schemas.microsoft.com/office/drawing/2014/chart" uri="{C3380CC4-5D6E-409C-BE32-E72D297353CC}">
              <c16:uniqueId val="{00000000-584C-4CD6-A1F9-49240BD7593D}"/>
            </c:ext>
          </c:extLst>
        </c:ser>
        <c:dLbls>
          <c:showLegendKey val="0"/>
          <c:showVal val="0"/>
          <c:showCatName val="0"/>
          <c:showSerName val="0"/>
          <c:showPercent val="0"/>
          <c:showBubbleSize val="0"/>
        </c:dLbls>
        <c:axId val="376509680"/>
        <c:axId val="278229151"/>
      </c:scatterChart>
      <c:valAx>
        <c:axId val="376509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78229151"/>
        <c:crosses val="autoZero"/>
        <c:crossBetween val="midCat"/>
      </c:valAx>
      <c:valAx>
        <c:axId val="2782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7650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3.png"/><Relationship Id="rId2" Type="http://schemas.openxmlformats.org/officeDocument/2006/relationships/image" Target="../media/image42.png"/><Relationship Id="rId1" Type="http://schemas.openxmlformats.org/officeDocument/2006/relationships/image" Target="../media/image41.png"/><Relationship Id="rId4" Type="http://schemas.openxmlformats.org/officeDocument/2006/relationships/image" Target="../media/image4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4.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emf"/></Relationships>
</file>

<file path=xl/drawings/_rels/drawing2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png"/></Relationships>
</file>

<file path=xl/drawings/_rels/drawing8.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12700</xdr:rowOff>
    </xdr:from>
    <xdr:to>
      <xdr:col>6</xdr:col>
      <xdr:colOff>519648</xdr:colOff>
      <xdr:row>9</xdr:row>
      <xdr:rowOff>101600</xdr:rowOff>
    </xdr:to>
    <xdr:pic>
      <xdr:nvPicPr>
        <xdr:cNvPr id="2" name="Рисунок 1">
          <a:extLst>
            <a:ext uri="{FF2B5EF4-FFF2-40B4-BE49-F238E27FC236}">
              <a16:creationId xmlns:a16="http://schemas.microsoft.com/office/drawing/2014/main" id="{E042C48E-23BB-42BD-8DF3-827AF723CFFE}"/>
            </a:ext>
          </a:extLst>
        </xdr:cNvPr>
        <xdr:cNvPicPr>
          <a:picLocks noChangeAspect="1"/>
        </xdr:cNvPicPr>
      </xdr:nvPicPr>
      <xdr:blipFill>
        <a:blip xmlns:r="http://schemas.openxmlformats.org/officeDocument/2006/relationships" r:embed="rId1"/>
        <a:stretch>
          <a:fillRect/>
        </a:stretch>
      </xdr:blipFill>
      <xdr:spPr>
        <a:xfrm>
          <a:off x="2908300" y="2070100"/>
          <a:ext cx="8679398" cy="1460500"/>
        </a:xfrm>
        <a:prstGeom prst="rect">
          <a:avLst/>
        </a:prstGeom>
      </xdr:spPr>
    </xdr:pic>
    <xdr:clientData/>
  </xdr:twoCellAnchor>
  <xdr:twoCellAnchor editAs="oneCell">
    <xdr:from>
      <xdr:col>1</xdr:col>
      <xdr:colOff>28575</xdr:colOff>
      <xdr:row>9</xdr:row>
      <xdr:rowOff>123825</xdr:rowOff>
    </xdr:from>
    <xdr:to>
      <xdr:col>1</xdr:col>
      <xdr:colOff>3751241</xdr:colOff>
      <xdr:row>27</xdr:row>
      <xdr:rowOff>19050</xdr:rowOff>
    </xdr:to>
    <xdr:pic>
      <xdr:nvPicPr>
        <xdr:cNvPr id="3" name="Рисунок 2">
          <a:extLst>
            <a:ext uri="{FF2B5EF4-FFF2-40B4-BE49-F238E27FC236}">
              <a16:creationId xmlns:a16="http://schemas.microsoft.com/office/drawing/2014/main" id="{1A370C78-9792-45D9-8F8A-E33CA41060F6}"/>
            </a:ext>
          </a:extLst>
        </xdr:cNvPr>
        <xdr:cNvPicPr>
          <a:picLocks noChangeAspect="1"/>
        </xdr:cNvPicPr>
      </xdr:nvPicPr>
      <xdr:blipFill>
        <a:blip xmlns:r="http://schemas.openxmlformats.org/officeDocument/2006/relationships" r:embed="rId2"/>
        <a:stretch>
          <a:fillRect/>
        </a:stretch>
      </xdr:blipFill>
      <xdr:spPr>
        <a:xfrm>
          <a:off x="2930525" y="3552825"/>
          <a:ext cx="3563916" cy="40100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19049</xdr:colOff>
      <xdr:row>3</xdr:row>
      <xdr:rowOff>0</xdr:rowOff>
    </xdr:from>
    <xdr:to>
      <xdr:col>1</xdr:col>
      <xdr:colOff>3838574</xdr:colOff>
      <xdr:row>21</xdr:row>
      <xdr:rowOff>28575</xdr:rowOff>
    </xdr:to>
    <xdr:pic>
      <xdr:nvPicPr>
        <xdr:cNvPr id="2" name="Рисунок 1">
          <a:extLst>
            <a:ext uri="{FF2B5EF4-FFF2-40B4-BE49-F238E27FC236}">
              <a16:creationId xmlns:a16="http://schemas.microsoft.com/office/drawing/2014/main" id="{A4F7CF75-1AA5-4972-A120-EA2D1250161B}"/>
            </a:ext>
          </a:extLst>
        </xdr:cNvPr>
        <xdr:cNvPicPr>
          <a:picLocks noChangeAspect="1"/>
        </xdr:cNvPicPr>
      </xdr:nvPicPr>
      <xdr:blipFill rotWithShape="1">
        <a:blip xmlns:r="http://schemas.openxmlformats.org/officeDocument/2006/relationships" r:embed="rId1"/>
        <a:srcRect l="1" r="47480" b="33173"/>
        <a:stretch/>
      </xdr:blipFill>
      <xdr:spPr>
        <a:xfrm>
          <a:off x="2730499" y="5029200"/>
          <a:ext cx="3819525" cy="3387725"/>
        </a:xfrm>
        <a:prstGeom prst="rect">
          <a:avLst/>
        </a:prstGeom>
      </xdr:spPr>
    </xdr:pic>
    <xdr:clientData/>
  </xdr:twoCellAnchor>
  <xdr:twoCellAnchor editAs="oneCell">
    <xdr:from>
      <xdr:col>2</xdr:col>
      <xdr:colOff>19050</xdr:colOff>
      <xdr:row>3</xdr:row>
      <xdr:rowOff>38100</xdr:rowOff>
    </xdr:from>
    <xdr:to>
      <xdr:col>10</xdr:col>
      <xdr:colOff>534111</xdr:colOff>
      <xdr:row>6</xdr:row>
      <xdr:rowOff>171551</xdr:rowOff>
    </xdr:to>
    <xdr:pic>
      <xdr:nvPicPr>
        <xdr:cNvPr id="3" name="Рисунок 2">
          <a:extLst>
            <a:ext uri="{FF2B5EF4-FFF2-40B4-BE49-F238E27FC236}">
              <a16:creationId xmlns:a16="http://schemas.microsoft.com/office/drawing/2014/main" id="{7E862A09-3956-4922-B9EE-AC987943C974}"/>
            </a:ext>
          </a:extLst>
        </xdr:cNvPr>
        <xdr:cNvPicPr>
          <a:picLocks noChangeAspect="1"/>
        </xdr:cNvPicPr>
      </xdr:nvPicPr>
      <xdr:blipFill>
        <a:blip xmlns:r="http://schemas.openxmlformats.org/officeDocument/2006/relationships" r:embed="rId2"/>
        <a:stretch>
          <a:fillRect/>
        </a:stretch>
      </xdr:blipFill>
      <xdr:spPr>
        <a:xfrm>
          <a:off x="6578600" y="5067300"/>
          <a:ext cx="5093411" cy="730351"/>
        </a:xfrm>
        <a:prstGeom prst="rect">
          <a:avLst/>
        </a:prstGeom>
      </xdr:spPr>
    </xdr:pic>
    <xdr:clientData/>
  </xdr:twoCellAnchor>
  <xdr:twoCellAnchor editAs="oneCell">
    <xdr:from>
      <xdr:col>2</xdr:col>
      <xdr:colOff>6350</xdr:colOff>
      <xdr:row>7</xdr:row>
      <xdr:rowOff>6350</xdr:rowOff>
    </xdr:from>
    <xdr:to>
      <xdr:col>7</xdr:col>
      <xdr:colOff>378302</xdr:colOff>
      <xdr:row>27</xdr:row>
      <xdr:rowOff>133872</xdr:rowOff>
    </xdr:to>
    <xdr:pic>
      <xdr:nvPicPr>
        <xdr:cNvPr id="4" name="Рисунок 3">
          <a:extLst>
            <a:ext uri="{FF2B5EF4-FFF2-40B4-BE49-F238E27FC236}">
              <a16:creationId xmlns:a16="http://schemas.microsoft.com/office/drawing/2014/main" id="{8B390C82-4D67-43E9-A77E-0E6CD3441642}"/>
            </a:ext>
          </a:extLst>
        </xdr:cNvPr>
        <xdr:cNvPicPr>
          <a:picLocks noChangeAspect="1"/>
        </xdr:cNvPicPr>
      </xdr:nvPicPr>
      <xdr:blipFill>
        <a:blip xmlns:r="http://schemas.openxmlformats.org/officeDocument/2006/relationships" r:embed="rId3"/>
        <a:stretch>
          <a:fillRect/>
        </a:stretch>
      </xdr:blipFill>
      <xdr:spPr>
        <a:xfrm>
          <a:off x="6565900" y="5816600"/>
          <a:ext cx="3419952" cy="381052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xdr:colOff>
      <xdr:row>2</xdr:row>
      <xdr:rowOff>3648075</xdr:rowOff>
    </xdr:from>
    <xdr:to>
      <xdr:col>9</xdr:col>
      <xdr:colOff>223290</xdr:colOff>
      <xdr:row>13</xdr:row>
      <xdr:rowOff>168560</xdr:rowOff>
    </xdr:to>
    <xdr:pic>
      <xdr:nvPicPr>
        <xdr:cNvPr id="2" name="Рисунок 1">
          <a:extLst>
            <a:ext uri="{FF2B5EF4-FFF2-40B4-BE49-F238E27FC236}">
              <a16:creationId xmlns:a16="http://schemas.microsoft.com/office/drawing/2014/main" id="{E662C03D-51A5-4470-A673-AA688712657F}"/>
            </a:ext>
          </a:extLst>
        </xdr:cNvPr>
        <xdr:cNvPicPr>
          <a:picLocks noChangeAspect="1"/>
        </xdr:cNvPicPr>
      </xdr:nvPicPr>
      <xdr:blipFill>
        <a:blip xmlns:r="http://schemas.openxmlformats.org/officeDocument/2006/relationships" r:embed="rId1"/>
        <a:stretch>
          <a:fillRect/>
        </a:stretch>
      </xdr:blipFill>
      <xdr:spPr>
        <a:xfrm>
          <a:off x="2720975" y="4791075"/>
          <a:ext cx="7440065" cy="2064035"/>
        </a:xfrm>
        <a:prstGeom prst="rect">
          <a:avLst/>
        </a:prstGeom>
      </xdr:spPr>
    </xdr:pic>
    <xdr:clientData/>
  </xdr:twoCellAnchor>
  <xdr:twoCellAnchor editAs="oneCell">
    <xdr:from>
      <xdr:col>1</xdr:col>
      <xdr:colOff>28575</xdr:colOff>
      <xdr:row>14</xdr:row>
      <xdr:rowOff>0</xdr:rowOff>
    </xdr:from>
    <xdr:to>
      <xdr:col>2</xdr:col>
      <xdr:colOff>225958</xdr:colOff>
      <xdr:row>49</xdr:row>
      <xdr:rowOff>58042</xdr:rowOff>
    </xdr:to>
    <xdr:pic>
      <xdr:nvPicPr>
        <xdr:cNvPr id="3" name="Рисунок 2">
          <a:extLst>
            <a:ext uri="{FF2B5EF4-FFF2-40B4-BE49-F238E27FC236}">
              <a16:creationId xmlns:a16="http://schemas.microsoft.com/office/drawing/2014/main" id="{6D6B909A-1EC4-4A36-BFBC-219232209A14}"/>
            </a:ext>
          </a:extLst>
        </xdr:cNvPr>
        <xdr:cNvPicPr>
          <a:picLocks noChangeAspect="1"/>
        </xdr:cNvPicPr>
      </xdr:nvPicPr>
      <xdr:blipFill>
        <a:blip xmlns:r="http://schemas.openxmlformats.org/officeDocument/2006/relationships" r:embed="rId2"/>
        <a:stretch>
          <a:fillRect/>
        </a:stretch>
      </xdr:blipFill>
      <xdr:spPr>
        <a:xfrm>
          <a:off x="2740025" y="6870700"/>
          <a:ext cx="3816883" cy="650329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38100</xdr:colOff>
      <xdr:row>3</xdr:row>
      <xdr:rowOff>209550</xdr:rowOff>
    </xdr:from>
    <xdr:to>
      <xdr:col>9</xdr:col>
      <xdr:colOff>11397</xdr:colOff>
      <xdr:row>34</xdr:row>
      <xdr:rowOff>21771</xdr:rowOff>
    </xdr:to>
    <xdr:pic>
      <xdr:nvPicPr>
        <xdr:cNvPr id="2" name="Рисунок 1">
          <a:extLst>
            <a:ext uri="{FF2B5EF4-FFF2-40B4-BE49-F238E27FC236}">
              <a16:creationId xmlns:a16="http://schemas.microsoft.com/office/drawing/2014/main" id="{FAE51810-50F3-440C-A6D9-17E12AD3F2F9}"/>
            </a:ext>
          </a:extLst>
        </xdr:cNvPr>
        <xdr:cNvPicPr>
          <a:picLocks noChangeAspect="1"/>
        </xdr:cNvPicPr>
      </xdr:nvPicPr>
      <xdr:blipFill>
        <a:blip xmlns:r="http://schemas.openxmlformats.org/officeDocument/2006/relationships" r:embed="rId1"/>
        <a:stretch>
          <a:fillRect/>
        </a:stretch>
      </xdr:blipFill>
      <xdr:spPr>
        <a:xfrm>
          <a:off x="2749550" y="5010150"/>
          <a:ext cx="7859997" cy="5565321"/>
        </a:xfrm>
        <a:prstGeom prst="rect">
          <a:avLst/>
        </a:prstGeom>
      </xdr:spPr>
    </xdr:pic>
    <xdr:clientData/>
  </xdr:twoCellAnchor>
  <xdr:twoCellAnchor editAs="oneCell">
    <xdr:from>
      <xdr:col>0</xdr:col>
      <xdr:colOff>2690813</xdr:colOff>
      <xdr:row>35</xdr:row>
      <xdr:rowOff>47625</xdr:rowOff>
    </xdr:from>
    <xdr:to>
      <xdr:col>9</xdr:col>
      <xdr:colOff>7815</xdr:colOff>
      <xdr:row>65</xdr:row>
      <xdr:rowOff>20637</xdr:rowOff>
    </xdr:to>
    <xdr:pic>
      <xdr:nvPicPr>
        <xdr:cNvPr id="3" name="Рисунок 2">
          <a:extLst>
            <a:ext uri="{FF2B5EF4-FFF2-40B4-BE49-F238E27FC236}">
              <a16:creationId xmlns:a16="http://schemas.microsoft.com/office/drawing/2014/main" id="{10116E23-19B5-425F-8546-B2C6276AC901}"/>
            </a:ext>
          </a:extLst>
        </xdr:cNvPr>
        <xdr:cNvPicPr>
          <a:picLocks noChangeAspect="1"/>
        </xdr:cNvPicPr>
      </xdr:nvPicPr>
      <xdr:blipFill>
        <a:blip xmlns:r="http://schemas.openxmlformats.org/officeDocument/2006/relationships" r:embed="rId2"/>
        <a:stretch>
          <a:fillRect/>
        </a:stretch>
      </xdr:blipFill>
      <xdr:spPr>
        <a:xfrm>
          <a:off x="2690813" y="10829925"/>
          <a:ext cx="7915152" cy="54975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31750</xdr:colOff>
      <xdr:row>7</xdr:row>
      <xdr:rowOff>120650</xdr:rowOff>
    </xdr:from>
    <xdr:to>
      <xdr:col>1</xdr:col>
      <xdr:colOff>2700106</xdr:colOff>
      <xdr:row>18</xdr:row>
      <xdr:rowOff>46498</xdr:rowOff>
    </xdr:to>
    <xdr:pic>
      <xdr:nvPicPr>
        <xdr:cNvPr id="2" name="Рисунок 1">
          <a:extLst>
            <a:ext uri="{FF2B5EF4-FFF2-40B4-BE49-F238E27FC236}">
              <a16:creationId xmlns:a16="http://schemas.microsoft.com/office/drawing/2014/main" id="{58B1F5AE-8284-43F6-A35E-9423765DE720}"/>
            </a:ext>
          </a:extLst>
        </xdr:cNvPr>
        <xdr:cNvPicPr>
          <a:picLocks noChangeAspect="1"/>
        </xdr:cNvPicPr>
      </xdr:nvPicPr>
      <xdr:blipFill>
        <a:blip xmlns:r="http://schemas.openxmlformats.org/officeDocument/2006/relationships" r:embed="rId1"/>
        <a:stretch>
          <a:fillRect/>
        </a:stretch>
      </xdr:blipFill>
      <xdr:spPr>
        <a:xfrm>
          <a:off x="31750" y="7931150"/>
          <a:ext cx="5379806" cy="1951498"/>
        </a:xfrm>
        <a:prstGeom prst="rect">
          <a:avLst/>
        </a:prstGeom>
      </xdr:spPr>
    </xdr:pic>
    <xdr:clientData/>
  </xdr:twoCellAnchor>
  <xdr:twoCellAnchor editAs="oneCell">
    <xdr:from>
      <xdr:col>1</xdr:col>
      <xdr:colOff>3596800</xdr:colOff>
      <xdr:row>5</xdr:row>
      <xdr:rowOff>139701</xdr:rowOff>
    </xdr:from>
    <xdr:to>
      <xdr:col>12</xdr:col>
      <xdr:colOff>64653</xdr:colOff>
      <xdr:row>22</xdr:row>
      <xdr:rowOff>63501</xdr:rowOff>
    </xdr:to>
    <xdr:pic>
      <xdr:nvPicPr>
        <xdr:cNvPr id="3" name="Рисунок 2">
          <a:extLst>
            <a:ext uri="{FF2B5EF4-FFF2-40B4-BE49-F238E27FC236}">
              <a16:creationId xmlns:a16="http://schemas.microsoft.com/office/drawing/2014/main" id="{7357D61A-2F14-4952-A50A-7DF6A79747F3}"/>
            </a:ext>
          </a:extLst>
        </xdr:cNvPr>
        <xdr:cNvPicPr>
          <a:picLocks noChangeAspect="1"/>
        </xdr:cNvPicPr>
      </xdr:nvPicPr>
      <xdr:blipFill>
        <a:blip xmlns:r="http://schemas.openxmlformats.org/officeDocument/2006/relationships" r:embed="rId2"/>
        <a:stretch>
          <a:fillRect/>
        </a:stretch>
      </xdr:blipFill>
      <xdr:spPr>
        <a:xfrm>
          <a:off x="6308250" y="7581901"/>
          <a:ext cx="6183353" cy="3098800"/>
        </a:xfrm>
        <a:prstGeom prst="rect">
          <a:avLst/>
        </a:prstGeom>
      </xdr:spPr>
    </xdr:pic>
    <xdr:clientData/>
  </xdr:twoCellAnchor>
  <xdr:twoCellAnchor editAs="oneCell">
    <xdr:from>
      <xdr:col>1</xdr:col>
      <xdr:colOff>3539950</xdr:colOff>
      <xdr:row>22</xdr:row>
      <xdr:rowOff>44450</xdr:rowOff>
    </xdr:from>
    <xdr:to>
      <xdr:col>11</xdr:col>
      <xdr:colOff>242478</xdr:colOff>
      <xdr:row>37</xdr:row>
      <xdr:rowOff>114299</xdr:rowOff>
    </xdr:to>
    <xdr:pic>
      <xdr:nvPicPr>
        <xdr:cNvPr id="4" name="Рисунок 3">
          <a:extLst>
            <a:ext uri="{FF2B5EF4-FFF2-40B4-BE49-F238E27FC236}">
              <a16:creationId xmlns:a16="http://schemas.microsoft.com/office/drawing/2014/main" id="{8A7BF008-0007-4A71-B32D-9E2EA36D1934}"/>
            </a:ext>
          </a:extLst>
        </xdr:cNvPr>
        <xdr:cNvPicPr>
          <a:picLocks noChangeAspect="1"/>
        </xdr:cNvPicPr>
      </xdr:nvPicPr>
      <xdr:blipFill>
        <a:blip xmlns:r="http://schemas.openxmlformats.org/officeDocument/2006/relationships" r:embed="rId3"/>
        <a:stretch>
          <a:fillRect/>
        </a:stretch>
      </xdr:blipFill>
      <xdr:spPr>
        <a:xfrm>
          <a:off x="6251400" y="10661650"/>
          <a:ext cx="5808428" cy="2832099"/>
        </a:xfrm>
        <a:prstGeom prst="rect">
          <a:avLst/>
        </a:prstGeom>
      </xdr:spPr>
    </xdr:pic>
    <xdr:clientData/>
  </xdr:twoCellAnchor>
  <xdr:twoCellAnchor editAs="oneCell">
    <xdr:from>
      <xdr:col>0</xdr:col>
      <xdr:colOff>0</xdr:colOff>
      <xdr:row>21</xdr:row>
      <xdr:rowOff>88901</xdr:rowOff>
    </xdr:from>
    <xdr:to>
      <xdr:col>1</xdr:col>
      <xdr:colOff>3453426</xdr:colOff>
      <xdr:row>30</xdr:row>
      <xdr:rowOff>0</xdr:rowOff>
    </xdr:to>
    <xdr:pic>
      <xdr:nvPicPr>
        <xdr:cNvPr id="5" name="Рисунок 4">
          <a:extLst>
            <a:ext uri="{FF2B5EF4-FFF2-40B4-BE49-F238E27FC236}">
              <a16:creationId xmlns:a16="http://schemas.microsoft.com/office/drawing/2014/main" id="{44A6F564-FBE6-4417-8B7E-F04A7B785E5D}"/>
            </a:ext>
          </a:extLst>
        </xdr:cNvPr>
        <xdr:cNvPicPr>
          <a:picLocks noChangeAspect="1"/>
        </xdr:cNvPicPr>
      </xdr:nvPicPr>
      <xdr:blipFill>
        <a:blip xmlns:r="http://schemas.openxmlformats.org/officeDocument/2006/relationships" r:embed="rId4"/>
        <a:stretch>
          <a:fillRect/>
        </a:stretch>
      </xdr:blipFill>
      <xdr:spPr>
        <a:xfrm>
          <a:off x="0" y="10521951"/>
          <a:ext cx="6164876" cy="1568449"/>
        </a:xfrm>
        <a:prstGeom prst="rect">
          <a:avLst/>
        </a:prstGeom>
      </xdr:spPr>
    </xdr:pic>
    <xdr:clientData/>
  </xdr:twoCellAnchor>
  <xdr:twoCellAnchor editAs="oneCell">
    <xdr:from>
      <xdr:col>1</xdr:col>
      <xdr:colOff>3595219</xdr:colOff>
      <xdr:row>39</xdr:row>
      <xdr:rowOff>152400</xdr:rowOff>
    </xdr:from>
    <xdr:to>
      <xdr:col>11</xdr:col>
      <xdr:colOff>328183</xdr:colOff>
      <xdr:row>54</xdr:row>
      <xdr:rowOff>158749</xdr:rowOff>
    </xdr:to>
    <xdr:pic>
      <xdr:nvPicPr>
        <xdr:cNvPr id="6" name="Рисунок 5">
          <a:extLst>
            <a:ext uri="{FF2B5EF4-FFF2-40B4-BE49-F238E27FC236}">
              <a16:creationId xmlns:a16="http://schemas.microsoft.com/office/drawing/2014/main" id="{811FCB14-018E-42D0-834A-0E5C0F6A0584}"/>
            </a:ext>
          </a:extLst>
        </xdr:cNvPr>
        <xdr:cNvPicPr>
          <a:picLocks noChangeAspect="1"/>
        </xdr:cNvPicPr>
      </xdr:nvPicPr>
      <xdr:blipFill>
        <a:blip xmlns:r="http://schemas.openxmlformats.org/officeDocument/2006/relationships" r:embed="rId5"/>
        <a:stretch>
          <a:fillRect/>
        </a:stretch>
      </xdr:blipFill>
      <xdr:spPr>
        <a:xfrm>
          <a:off x="6306669" y="13900150"/>
          <a:ext cx="5838864" cy="2768599"/>
        </a:xfrm>
        <a:prstGeom prst="rect">
          <a:avLst/>
        </a:prstGeom>
      </xdr:spPr>
    </xdr:pic>
    <xdr:clientData/>
  </xdr:twoCellAnchor>
  <xdr:twoCellAnchor editAs="oneCell">
    <xdr:from>
      <xdr:col>0</xdr:col>
      <xdr:colOff>0</xdr:colOff>
      <xdr:row>38</xdr:row>
      <xdr:rowOff>140047</xdr:rowOff>
    </xdr:from>
    <xdr:to>
      <xdr:col>1</xdr:col>
      <xdr:colOff>3391647</xdr:colOff>
      <xdr:row>56</xdr:row>
      <xdr:rowOff>44493</xdr:rowOff>
    </xdr:to>
    <xdr:pic>
      <xdr:nvPicPr>
        <xdr:cNvPr id="7" name="Рисунок 6">
          <a:extLst>
            <a:ext uri="{FF2B5EF4-FFF2-40B4-BE49-F238E27FC236}">
              <a16:creationId xmlns:a16="http://schemas.microsoft.com/office/drawing/2014/main" id="{AAE2F517-EAA8-4E37-9BB9-0C34D17BC424}"/>
            </a:ext>
          </a:extLst>
        </xdr:cNvPr>
        <xdr:cNvPicPr>
          <a:picLocks noChangeAspect="1"/>
        </xdr:cNvPicPr>
      </xdr:nvPicPr>
      <xdr:blipFill>
        <a:blip xmlns:r="http://schemas.openxmlformats.org/officeDocument/2006/relationships" r:embed="rId6"/>
        <a:stretch>
          <a:fillRect/>
        </a:stretch>
      </xdr:blipFill>
      <xdr:spPr>
        <a:xfrm>
          <a:off x="0" y="13703647"/>
          <a:ext cx="6103097" cy="321914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165100</xdr:colOff>
      <xdr:row>15</xdr:row>
      <xdr:rowOff>76200</xdr:rowOff>
    </xdr:to>
    <xdr:pic>
      <xdr:nvPicPr>
        <xdr:cNvPr id="2" name="Рисунок 1">
          <a:extLst>
            <a:ext uri="{FF2B5EF4-FFF2-40B4-BE49-F238E27FC236}">
              <a16:creationId xmlns:a16="http://schemas.microsoft.com/office/drawing/2014/main" id="{9D5AFE09-F379-4A02-A7B1-27332D7D3305}"/>
            </a:ext>
          </a:extLst>
        </xdr:cNvPr>
        <xdr:cNvPicPr>
          <a:picLocks noChangeAspect="1"/>
        </xdr:cNvPicPr>
      </xdr:nvPicPr>
      <xdr:blipFill rotWithShape="1">
        <a:blip xmlns:r="http://schemas.openxmlformats.org/officeDocument/2006/relationships" r:embed="rId1"/>
        <a:srcRect r="10553" b="27087"/>
        <a:stretch/>
      </xdr:blipFill>
      <xdr:spPr>
        <a:xfrm>
          <a:off x="2711450" y="6343650"/>
          <a:ext cx="6305550" cy="2146300"/>
        </a:xfrm>
        <a:prstGeom prst="rect">
          <a:avLst/>
        </a:prstGeom>
      </xdr:spPr>
    </xdr:pic>
    <xdr:clientData/>
  </xdr:twoCellAnchor>
  <xdr:twoCellAnchor editAs="oneCell">
    <xdr:from>
      <xdr:col>0</xdr:col>
      <xdr:colOff>2698750</xdr:colOff>
      <xdr:row>13</xdr:row>
      <xdr:rowOff>0</xdr:rowOff>
    </xdr:from>
    <xdr:to>
      <xdr:col>6</xdr:col>
      <xdr:colOff>162806</xdr:colOff>
      <xdr:row>24</xdr:row>
      <xdr:rowOff>149535</xdr:rowOff>
    </xdr:to>
    <xdr:pic>
      <xdr:nvPicPr>
        <xdr:cNvPr id="3" name="Рисунок 2">
          <a:extLst>
            <a:ext uri="{FF2B5EF4-FFF2-40B4-BE49-F238E27FC236}">
              <a16:creationId xmlns:a16="http://schemas.microsoft.com/office/drawing/2014/main" id="{6AD28B26-2A7D-4511-A7A4-AA2DAD639A73}"/>
            </a:ext>
          </a:extLst>
        </xdr:cNvPr>
        <xdr:cNvPicPr>
          <a:picLocks noChangeAspect="1"/>
        </xdr:cNvPicPr>
      </xdr:nvPicPr>
      <xdr:blipFill>
        <a:blip xmlns:r="http://schemas.openxmlformats.org/officeDocument/2006/relationships" r:embed="rId2"/>
        <a:stretch>
          <a:fillRect/>
        </a:stretch>
      </xdr:blipFill>
      <xdr:spPr>
        <a:xfrm>
          <a:off x="2698750" y="8509000"/>
          <a:ext cx="6315956" cy="221963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25400</xdr:colOff>
      <xdr:row>4</xdr:row>
      <xdr:rowOff>31750</xdr:rowOff>
    </xdr:from>
    <xdr:to>
      <xdr:col>6</xdr:col>
      <xdr:colOff>382179</xdr:colOff>
      <xdr:row>43</xdr:row>
      <xdr:rowOff>74624</xdr:rowOff>
    </xdr:to>
    <xdr:pic>
      <xdr:nvPicPr>
        <xdr:cNvPr id="2" name="Рисунок 1">
          <a:extLst>
            <a:ext uri="{FF2B5EF4-FFF2-40B4-BE49-F238E27FC236}">
              <a16:creationId xmlns:a16="http://schemas.microsoft.com/office/drawing/2014/main" id="{2E86DD6F-F905-4F7F-A85C-D7A3FAD02A78}"/>
            </a:ext>
          </a:extLst>
        </xdr:cNvPr>
        <xdr:cNvPicPr>
          <a:picLocks noChangeAspect="1"/>
        </xdr:cNvPicPr>
      </xdr:nvPicPr>
      <xdr:blipFill>
        <a:blip xmlns:r="http://schemas.openxmlformats.org/officeDocument/2006/relationships" r:embed="rId1"/>
        <a:stretch>
          <a:fillRect/>
        </a:stretch>
      </xdr:blipFill>
      <xdr:spPr>
        <a:xfrm>
          <a:off x="25400" y="3917950"/>
          <a:ext cx="7589429" cy="7269174"/>
        </a:xfrm>
        <a:prstGeom prst="rect">
          <a:avLst/>
        </a:prstGeom>
      </xdr:spPr>
    </xdr:pic>
    <xdr:clientData/>
  </xdr:twoCellAnchor>
  <xdr:twoCellAnchor editAs="oneCell">
    <xdr:from>
      <xdr:col>3</xdr:col>
      <xdr:colOff>120651</xdr:colOff>
      <xdr:row>4</xdr:row>
      <xdr:rowOff>38990</xdr:rowOff>
    </xdr:from>
    <xdr:to>
      <xdr:col>9</xdr:col>
      <xdr:colOff>485899</xdr:colOff>
      <xdr:row>43</xdr:row>
      <xdr:rowOff>76199</xdr:rowOff>
    </xdr:to>
    <xdr:pic>
      <xdr:nvPicPr>
        <xdr:cNvPr id="3" name="Рисунок 2">
          <a:extLst>
            <a:ext uri="{FF2B5EF4-FFF2-40B4-BE49-F238E27FC236}">
              <a16:creationId xmlns:a16="http://schemas.microsoft.com/office/drawing/2014/main" id="{61728E74-57A9-40F7-BB2F-92E189AE2B63}"/>
            </a:ext>
          </a:extLst>
        </xdr:cNvPr>
        <xdr:cNvPicPr>
          <a:picLocks noChangeAspect="1"/>
        </xdr:cNvPicPr>
      </xdr:nvPicPr>
      <xdr:blipFill>
        <a:blip xmlns:r="http://schemas.openxmlformats.org/officeDocument/2006/relationships" r:embed="rId2"/>
        <a:stretch>
          <a:fillRect/>
        </a:stretch>
      </xdr:blipFill>
      <xdr:spPr>
        <a:xfrm>
          <a:off x="4864101" y="3925190"/>
          <a:ext cx="4683248" cy="7263509"/>
        </a:xfrm>
        <a:prstGeom prst="rect">
          <a:avLst/>
        </a:prstGeom>
      </xdr:spPr>
    </xdr:pic>
    <xdr:clientData/>
  </xdr:twoCellAnchor>
  <xdr:twoCellAnchor editAs="oneCell">
    <xdr:from>
      <xdr:col>9</xdr:col>
      <xdr:colOff>152400</xdr:colOff>
      <xdr:row>4</xdr:row>
      <xdr:rowOff>13875</xdr:rowOff>
    </xdr:from>
    <xdr:to>
      <xdr:col>17</xdr:col>
      <xdr:colOff>368300</xdr:colOff>
      <xdr:row>43</xdr:row>
      <xdr:rowOff>77981</xdr:rowOff>
    </xdr:to>
    <xdr:pic>
      <xdr:nvPicPr>
        <xdr:cNvPr id="4" name="Рисунок 3">
          <a:extLst>
            <a:ext uri="{FF2B5EF4-FFF2-40B4-BE49-F238E27FC236}">
              <a16:creationId xmlns:a16="http://schemas.microsoft.com/office/drawing/2014/main" id="{78376CF2-5519-4DA6-86F2-AC8E79710B5A}"/>
            </a:ext>
          </a:extLst>
        </xdr:cNvPr>
        <xdr:cNvPicPr>
          <a:picLocks noChangeAspect="1"/>
        </xdr:cNvPicPr>
      </xdr:nvPicPr>
      <xdr:blipFill>
        <a:blip xmlns:r="http://schemas.openxmlformats.org/officeDocument/2006/relationships" r:embed="rId3"/>
        <a:stretch>
          <a:fillRect/>
        </a:stretch>
      </xdr:blipFill>
      <xdr:spPr>
        <a:xfrm>
          <a:off x="9213850" y="3900075"/>
          <a:ext cx="5092700" cy="7290406"/>
        </a:xfrm>
        <a:prstGeom prst="rect">
          <a:avLst/>
        </a:prstGeom>
      </xdr:spPr>
    </xdr:pic>
    <xdr:clientData/>
  </xdr:twoCellAnchor>
  <xdr:twoCellAnchor editAs="oneCell">
    <xdr:from>
      <xdr:col>17</xdr:col>
      <xdr:colOff>393701</xdr:colOff>
      <xdr:row>4</xdr:row>
      <xdr:rowOff>5589</xdr:rowOff>
    </xdr:from>
    <xdr:to>
      <xdr:col>25</xdr:col>
      <xdr:colOff>336551</xdr:colOff>
      <xdr:row>43</xdr:row>
      <xdr:rowOff>52353</xdr:rowOff>
    </xdr:to>
    <xdr:pic>
      <xdr:nvPicPr>
        <xdr:cNvPr id="5" name="Рисунок 4">
          <a:extLst>
            <a:ext uri="{FF2B5EF4-FFF2-40B4-BE49-F238E27FC236}">
              <a16:creationId xmlns:a16="http://schemas.microsoft.com/office/drawing/2014/main" id="{DE0DCE8B-2F70-4609-8809-412C8790B970}"/>
            </a:ext>
          </a:extLst>
        </xdr:cNvPr>
        <xdr:cNvPicPr>
          <a:picLocks noChangeAspect="1"/>
        </xdr:cNvPicPr>
      </xdr:nvPicPr>
      <xdr:blipFill>
        <a:blip xmlns:r="http://schemas.openxmlformats.org/officeDocument/2006/relationships" r:embed="rId4"/>
        <a:stretch>
          <a:fillRect/>
        </a:stretch>
      </xdr:blipFill>
      <xdr:spPr>
        <a:xfrm>
          <a:off x="14331951" y="3891789"/>
          <a:ext cx="4819650" cy="727306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31750</xdr:colOff>
      <xdr:row>4</xdr:row>
      <xdr:rowOff>0</xdr:rowOff>
    </xdr:from>
    <xdr:to>
      <xdr:col>3</xdr:col>
      <xdr:colOff>1185489</xdr:colOff>
      <xdr:row>25</xdr:row>
      <xdr:rowOff>118075</xdr:rowOff>
    </xdr:to>
    <xdr:pic>
      <xdr:nvPicPr>
        <xdr:cNvPr id="2" name="Рисунок 1">
          <a:extLst>
            <a:ext uri="{FF2B5EF4-FFF2-40B4-BE49-F238E27FC236}">
              <a16:creationId xmlns:a16="http://schemas.microsoft.com/office/drawing/2014/main" id="{CA379D69-1AB9-4589-AA80-1047B296AA89}"/>
            </a:ext>
          </a:extLst>
        </xdr:cNvPr>
        <xdr:cNvPicPr>
          <a:picLocks noChangeAspect="1"/>
        </xdr:cNvPicPr>
      </xdr:nvPicPr>
      <xdr:blipFill>
        <a:blip xmlns:r="http://schemas.openxmlformats.org/officeDocument/2006/relationships" r:embed="rId1"/>
        <a:stretch>
          <a:fillRect/>
        </a:stretch>
      </xdr:blipFill>
      <xdr:spPr>
        <a:xfrm>
          <a:off x="31750" y="4343400"/>
          <a:ext cx="8697539" cy="42963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1</xdr:col>
      <xdr:colOff>5176351</xdr:colOff>
      <xdr:row>28</xdr:row>
      <xdr:rowOff>51483</xdr:rowOff>
    </xdr:to>
    <xdr:pic>
      <xdr:nvPicPr>
        <xdr:cNvPr id="2" name="Рисунок 1">
          <a:extLst>
            <a:ext uri="{FF2B5EF4-FFF2-40B4-BE49-F238E27FC236}">
              <a16:creationId xmlns:a16="http://schemas.microsoft.com/office/drawing/2014/main" id="{27CD7DE7-4E9B-417D-BD64-0B1C5FA18F46}"/>
            </a:ext>
          </a:extLst>
        </xdr:cNvPr>
        <xdr:cNvPicPr>
          <a:picLocks noChangeAspect="1"/>
        </xdr:cNvPicPr>
      </xdr:nvPicPr>
      <xdr:blipFill>
        <a:blip xmlns:r="http://schemas.openxmlformats.org/officeDocument/2006/relationships" r:embed="rId1"/>
        <a:stretch>
          <a:fillRect/>
        </a:stretch>
      </xdr:blipFill>
      <xdr:spPr>
        <a:xfrm>
          <a:off x="0" y="3676650"/>
          <a:ext cx="7887801" cy="489653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3</xdr:col>
      <xdr:colOff>239346</xdr:colOff>
      <xdr:row>27</xdr:row>
      <xdr:rowOff>176058</xdr:rowOff>
    </xdr:to>
    <xdr:pic>
      <xdr:nvPicPr>
        <xdr:cNvPr id="2" name="Рисунок 1">
          <a:extLst>
            <a:ext uri="{FF2B5EF4-FFF2-40B4-BE49-F238E27FC236}">
              <a16:creationId xmlns:a16="http://schemas.microsoft.com/office/drawing/2014/main" id="{8F067AF1-B5E3-4CDC-B4A2-A61D7FAF7D4B}"/>
            </a:ext>
          </a:extLst>
        </xdr:cNvPr>
        <xdr:cNvPicPr>
          <a:picLocks noChangeAspect="1"/>
        </xdr:cNvPicPr>
      </xdr:nvPicPr>
      <xdr:blipFill>
        <a:blip xmlns:r="http://schemas.openxmlformats.org/officeDocument/2006/relationships" r:embed="rId1"/>
        <a:stretch>
          <a:fillRect/>
        </a:stretch>
      </xdr:blipFill>
      <xdr:spPr>
        <a:xfrm>
          <a:off x="0" y="2514600"/>
          <a:ext cx="9599246" cy="481155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139167</xdr:colOff>
      <xdr:row>4</xdr:row>
      <xdr:rowOff>1</xdr:rowOff>
    </xdr:from>
    <xdr:to>
      <xdr:col>2</xdr:col>
      <xdr:colOff>949219</xdr:colOff>
      <xdr:row>38</xdr:row>
      <xdr:rowOff>161638</xdr:rowOff>
    </xdr:to>
    <xdr:pic>
      <xdr:nvPicPr>
        <xdr:cNvPr id="2" name="Рисунок 1">
          <a:extLst>
            <a:ext uri="{FF2B5EF4-FFF2-40B4-BE49-F238E27FC236}">
              <a16:creationId xmlns:a16="http://schemas.microsoft.com/office/drawing/2014/main" id="{1C1A6170-4565-4DA8-88C0-86633CD0031D}"/>
            </a:ext>
          </a:extLst>
        </xdr:cNvPr>
        <xdr:cNvPicPr>
          <a:picLocks noChangeAspect="1"/>
        </xdr:cNvPicPr>
      </xdr:nvPicPr>
      <xdr:blipFill>
        <a:blip xmlns:r="http://schemas.openxmlformats.org/officeDocument/2006/relationships" r:embed="rId1"/>
        <a:stretch>
          <a:fillRect/>
        </a:stretch>
      </xdr:blipFill>
      <xdr:spPr>
        <a:xfrm>
          <a:off x="139167" y="6572251"/>
          <a:ext cx="9871502" cy="6822787"/>
        </a:xfrm>
        <a:prstGeom prst="rect">
          <a:avLst/>
        </a:prstGeom>
      </xdr:spPr>
    </xdr:pic>
    <xdr:clientData/>
  </xdr:twoCellAnchor>
  <xdr:twoCellAnchor editAs="oneCell">
    <xdr:from>
      <xdr:col>2</xdr:col>
      <xdr:colOff>948765</xdr:colOff>
      <xdr:row>3</xdr:row>
      <xdr:rowOff>59766</xdr:rowOff>
    </xdr:from>
    <xdr:to>
      <xdr:col>11</xdr:col>
      <xdr:colOff>348203</xdr:colOff>
      <xdr:row>10</xdr:row>
      <xdr:rowOff>124808</xdr:rowOff>
    </xdr:to>
    <xdr:pic>
      <xdr:nvPicPr>
        <xdr:cNvPr id="3" name="Рисунок 2">
          <a:extLst>
            <a:ext uri="{FF2B5EF4-FFF2-40B4-BE49-F238E27FC236}">
              <a16:creationId xmlns:a16="http://schemas.microsoft.com/office/drawing/2014/main" id="{885D148A-AAEE-4241-82C4-1F5C8189B824}"/>
            </a:ext>
          </a:extLst>
        </xdr:cNvPr>
        <xdr:cNvPicPr>
          <a:picLocks noChangeAspect="1"/>
        </xdr:cNvPicPr>
      </xdr:nvPicPr>
      <xdr:blipFill>
        <a:blip xmlns:r="http://schemas.openxmlformats.org/officeDocument/2006/relationships" r:embed="rId2"/>
        <a:stretch>
          <a:fillRect/>
        </a:stretch>
      </xdr:blipFill>
      <xdr:spPr>
        <a:xfrm>
          <a:off x="10010215" y="6403416"/>
          <a:ext cx="7946538" cy="1665242"/>
        </a:xfrm>
        <a:prstGeom prst="rect">
          <a:avLst/>
        </a:prstGeom>
      </xdr:spPr>
    </xdr:pic>
    <xdr:clientData/>
  </xdr:twoCellAnchor>
  <xdr:twoCellAnchor editAs="oneCell">
    <xdr:from>
      <xdr:col>0</xdr:col>
      <xdr:colOff>118462</xdr:colOff>
      <xdr:row>39</xdr:row>
      <xdr:rowOff>17609</xdr:rowOff>
    </xdr:from>
    <xdr:to>
      <xdr:col>3</xdr:col>
      <xdr:colOff>378963</xdr:colOff>
      <xdr:row>132</xdr:row>
      <xdr:rowOff>163676</xdr:rowOff>
    </xdr:to>
    <xdr:pic>
      <xdr:nvPicPr>
        <xdr:cNvPr id="4" name="Рисунок 3">
          <a:extLst>
            <a:ext uri="{FF2B5EF4-FFF2-40B4-BE49-F238E27FC236}">
              <a16:creationId xmlns:a16="http://schemas.microsoft.com/office/drawing/2014/main" id="{51F6CDFC-1BA7-440B-93E2-96F33BBE8F8E}"/>
            </a:ext>
          </a:extLst>
        </xdr:cNvPr>
        <xdr:cNvPicPr>
          <a:picLocks noChangeAspect="1"/>
        </xdr:cNvPicPr>
      </xdr:nvPicPr>
      <xdr:blipFill>
        <a:blip xmlns:r="http://schemas.openxmlformats.org/officeDocument/2006/relationships" r:embed="rId3"/>
        <a:stretch>
          <a:fillRect/>
        </a:stretch>
      </xdr:blipFill>
      <xdr:spPr>
        <a:xfrm>
          <a:off x="118462" y="13435159"/>
          <a:ext cx="10395101" cy="172720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3</xdr:row>
      <xdr:rowOff>47625</xdr:rowOff>
    </xdr:from>
    <xdr:to>
      <xdr:col>4</xdr:col>
      <xdr:colOff>620041</xdr:colOff>
      <xdr:row>12</xdr:row>
      <xdr:rowOff>25685</xdr:rowOff>
    </xdr:to>
    <xdr:pic>
      <xdr:nvPicPr>
        <xdr:cNvPr id="2" name="Рисунок 1">
          <a:extLst>
            <a:ext uri="{FF2B5EF4-FFF2-40B4-BE49-F238E27FC236}">
              <a16:creationId xmlns:a16="http://schemas.microsoft.com/office/drawing/2014/main" id="{1407863B-D33C-4E5A-A711-8F496E353ECB}"/>
            </a:ext>
          </a:extLst>
        </xdr:cNvPr>
        <xdr:cNvPicPr>
          <a:picLocks noChangeAspect="1"/>
        </xdr:cNvPicPr>
      </xdr:nvPicPr>
      <xdr:blipFill>
        <a:blip xmlns:r="http://schemas.openxmlformats.org/officeDocument/2006/relationships" r:embed="rId1"/>
        <a:stretch>
          <a:fillRect/>
        </a:stretch>
      </xdr:blipFill>
      <xdr:spPr>
        <a:xfrm>
          <a:off x="28575" y="4162425"/>
          <a:ext cx="6566816" cy="2035460"/>
        </a:xfrm>
        <a:prstGeom prst="rect">
          <a:avLst/>
        </a:prstGeom>
      </xdr:spPr>
    </xdr:pic>
    <xdr:clientData/>
  </xdr:twoCellAnchor>
  <xdr:twoCellAnchor editAs="oneCell">
    <xdr:from>
      <xdr:col>0</xdr:col>
      <xdr:colOff>0</xdr:colOff>
      <xdr:row>11</xdr:row>
      <xdr:rowOff>225425</xdr:rowOff>
    </xdr:from>
    <xdr:to>
      <xdr:col>5</xdr:col>
      <xdr:colOff>130113</xdr:colOff>
      <xdr:row>28</xdr:row>
      <xdr:rowOff>142875</xdr:rowOff>
    </xdr:to>
    <xdr:pic>
      <xdr:nvPicPr>
        <xdr:cNvPr id="3" name="Рисунок 2">
          <a:extLst>
            <a:ext uri="{FF2B5EF4-FFF2-40B4-BE49-F238E27FC236}">
              <a16:creationId xmlns:a16="http://schemas.microsoft.com/office/drawing/2014/main" id="{316BAC54-5580-41BD-9F5E-A6798EBD6E97}"/>
            </a:ext>
          </a:extLst>
        </xdr:cNvPr>
        <xdr:cNvPicPr>
          <a:picLocks noChangeAspect="1"/>
        </xdr:cNvPicPr>
      </xdr:nvPicPr>
      <xdr:blipFill>
        <a:blip xmlns:r="http://schemas.openxmlformats.org/officeDocument/2006/relationships" r:embed="rId2"/>
        <a:stretch>
          <a:fillRect/>
        </a:stretch>
      </xdr:blipFill>
      <xdr:spPr>
        <a:xfrm>
          <a:off x="0" y="6169025"/>
          <a:ext cx="6715063" cy="3803650"/>
        </a:xfrm>
        <a:prstGeom prst="rect">
          <a:avLst/>
        </a:prstGeom>
      </xdr:spPr>
    </xdr:pic>
    <xdr:clientData/>
  </xdr:twoCellAnchor>
  <xdr:twoCellAnchor editAs="oneCell">
    <xdr:from>
      <xdr:col>0</xdr:col>
      <xdr:colOff>19050</xdr:colOff>
      <xdr:row>28</xdr:row>
      <xdr:rowOff>139700</xdr:rowOff>
    </xdr:from>
    <xdr:to>
      <xdr:col>4</xdr:col>
      <xdr:colOff>591463</xdr:colOff>
      <xdr:row>37</xdr:row>
      <xdr:rowOff>209846</xdr:rowOff>
    </xdr:to>
    <xdr:pic>
      <xdr:nvPicPr>
        <xdr:cNvPr id="4" name="Рисунок 3">
          <a:extLst>
            <a:ext uri="{FF2B5EF4-FFF2-40B4-BE49-F238E27FC236}">
              <a16:creationId xmlns:a16="http://schemas.microsoft.com/office/drawing/2014/main" id="{CF18E11C-8244-497B-8C9A-0A4DA47C5494}"/>
            </a:ext>
          </a:extLst>
        </xdr:cNvPr>
        <xdr:cNvPicPr>
          <a:picLocks noChangeAspect="1"/>
        </xdr:cNvPicPr>
      </xdr:nvPicPr>
      <xdr:blipFill>
        <a:blip xmlns:r="http://schemas.openxmlformats.org/officeDocument/2006/relationships" r:embed="rId3"/>
        <a:stretch>
          <a:fillRect/>
        </a:stretch>
      </xdr:blipFill>
      <xdr:spPr>
        <a:xfrm>
          <a:off x="19050" y="9969500"/>
          <a:ext cx="6547763" cy="2127546"/>
        </a:xfrm>
        <a:prstGeom prst="rect">
          <a:avLst/>
        </a:prstGeom>
      </xdr:spPr>
    </xdr:pic>
    <xdr:clientData/>
  </xdr:twoCellAnchor>
  <xdr:twoCellAnchor editAs="oneCell">
    <xdr:from>
      <xdr:col>4</xdr:col>
      <xdr:colOff>345982</xdr:colOff>
      <xdr:row>28</xdr:row>
      <xdr:rowOff>171450</xdr:rowOff>
    </xdr:from>
    <xdr:to>
      <xdr:col>11</xdr:col>
      <xdr:colOff>607717</xdr:colOff>
      <xdr:row>34</xdr:row>
      <xdr:rowOff>63500</xdr:rowOff>
    </xdr:to>
    <xdr:pic>
      <xdr:nvPicPr>
        <xdr:cNvPr id="5" name="Рисунок 4">
          <a:extLst>
            <a:ext uri="{FF2B5EF4-FFF2-40B4-BE49-F238E27FC236}">
              <a16:creationId xmlns:a16="http://schemas.microsoft.com/office/drawing/2014/main" id="{5F59715D-4281-4060-937E-A60E9C4C4A96}"/>
            </a:ext>
          </a:extLst>
        </xdr:cNvPr>
        <xdr:cNvPicPr>
          <a:picLocks noChangeAspect="1"/>
        </xdr:cNvPicPr>
      </xdr:nvPicPr>
      <xdr:blipFill>
        <a:blip xmlns:r="http://schemas.openxmlformats.org/officeDocument/2006/relationships" r:embed="rId4"/>
        <a:stretch>
          <a:fillRect/>
        </a:stretch>
      </xdr:blipFill>
      <xdr:spPr>
        <a:xfrm>
          <a:off x="6638832" y="10001250"/>
          <a:ext cx="5132185" cy="1263650"/>
        </a:xfrm>
        <a:prstGeom prst="rect">
          <a:avLst/>
        </a:prstGeom>
      </xdr:spPr>
    </xdr:pic>
    <xdr:clientData/>
  </xdr:twoCellAnchor>
  <xdr:twoCellAnchor editAs="oneCell">
    <xdr:from>
      <xdr:col>0</xdr:col>
      <xdr:colOff>28575</xdr:colOff>
      <xdr:row>3</xdr:row>
      <xdr:rowOff>47625</xdr:rowOff>
    </xdr:from>
    <xdr:to>
      <xdr:col>4</xdr:col>
      <xdr:colOff>302541</xdr:colOff>
      <xdr:row>12</xdr:row>
      <xdr:rowOff>25685</xdr:rowOff>
    </xdr:to>
    <xdr:pic>
      <xdr:nvPicPr>
        <xdr:cNvPr id="6" name="Рисунок 5">
          <a:extLst>
            <a:ext uri="{FF2B5EF4-FFF2-40B4-BE49-F238E27FC236}">
              <a16:creationId xmlns:a16="http://schemas.microsoft.com/office/drawing/2014/main" id="{EDA440C6-DB86-4088-BF5C-6191AD89062E}"/>
            </a:ext>
          </a:extLst>
        </xdr:cNvPr>
        <xdr:cNvPicPr>
          <a:picLocks noChangeAspect="1"/>
        </xdr:cNvPicPr>
      </xdr:nvPicPr>
      <xdr:blipFill>
        <a:blip xmlns:r="http://schemas.openxmlformats.org/officeDocument/2006/relationships" r:embed="rId1"/>
        <a:stretch>
          <a:fillRect/>
        </a:stretch>
      </xdr:blipFill>
      <xdr:spPr>
        <a:xfrm>
          <a:off x="28575" y="4162425"/>
          <a:ext cx="6566816" cy="2035460"/>
        </a:xfrm>
        <a:prstGeom prst="rect">
          <a:avLst/>
        </a:prstGeom>
      </xdr:spPr>
    </xdr:pic>
    <xdr:clientData/>
  </xdr:twoCellAnchor>
  <xdr:twoCellAnchor editAs="oneCell">
    <xdr:from>
      <xdr:col>0</xdr:col>
      <xdr:colOff>0</xdr:colOff>
      <xdr:row>11</xdr:row>
      <xdr:rowOff>225425</xdr:rowOff>
    </xdr:from>
    <xdr:to>
      <xdr:col>4</xdr:col>
      <xdr:colOff>422213</xdr:colOff>
      <xdr:row>28</xdr:row>
      <xdr:rowOff>142875</xdr:rowOff>
    </xdr:to>
    <xdr:pic>
      <xdr:nvPicPr>
        <xdr:cNvPr id="7" name="Рисунок 6">
          <a:extLst>
            <a:ext uri="{FF2B5EF4-FFF2-40B4-BE49-F238E27FC236}">
              <a16:creationId xmlns:a16="http://schemas.microsoft.com/office/drawing/2014/main" id="{DB116829-5299-49FA-B0DF-688E117D29BA}"/>
            </a:ext>
          </a:extLst>
        </xdr:cNvPr>
        <xdr:cNvPicPr>
          <a:picLocks noChangeAspect="1"/>
        </xdr:cNvPicPr>
      </xdr:nvPicPr>
      <xdr:blipFill>
        <a:blip xmlns:r="http://schemas.openxmlformats.org/officeDocument/2006/relationships" r:embed="rId2"/>
        <a:stretch>
          <a:fillRect/>
        </a:stretch>
      </xdr:blipFill>
      <xdr:spPr>
        <a:xfrm>
          <a:off x="0" y="6169025"/>
          <a:ext cx="6715063" cy="3803650"/>
        </a:xfrm>
        <a:prstGeom prst="rect">
          <a:avLst/>
        </a:prstGeom>
      </xdr:spPr>
    </xdr:pic>
    <xdr:clientData/>
  </xdr:twoCellAnchor>
  <xdr:twoCellAnchor editAs="oneCell">
    <xdr:from>
      <xdr:col>0</xdr:col>
      <xdr:colOff>19050</xdr:colOff>
      <xdr:row>28</xdr:row>
      <xdr:rowOff>139700</xdr:rowOff>
    </xdr:from>
    <xdr:to>
      <xdr:col>4</xdr:col>
      <xdr:colOff>273963</xdr:colOff>
      <xdr:row>37</xdr:row>
      <xdr:rowOff>209846</xdr:rowOff>
    </xdr:to>
    <xdr:pic>
      <xdr:nvPicPr>
        <xdr:cNvPr id="8" name="Рисунок 7">
          <a:extLst>
            <a:ext uri="{FF2B5EF4-FFF2-40B4-BE49-F238E27FC236}">
              <a16:creationId xmlns:a16="http://schemas.microsoft.com/office/drawing/2014/main" id="{CA5BFE03-0876-4A01-861C-585C03C131B7}"/>
            </a:ext>
          </a:extLst>
        </xdr:cNvPr>
        <xdr:cNvPicPr>
          <a:picLocks noChangeAspect="1"/>
        </xdr:cNvPicPr>
      </xdr:nvPicPr>
      <xdr:blipFill>
        <a:blip xmlns:r="http://schemas.openxmlformats.org/officeDocument/2006/relationships" r:embed="rId3"/>
        <a:stretch>
          <a:fillRect/>
        </a:stretch>
      </xdr:blipFill>
      <xdr:spPr>
        <a:xfrm>
          <a:off x="19050" y="9969500"/>
          <a:ext cx="6547763" cy="2127546"/>
        </a:xfrm>
        <a:prstGeom prst="rect">
          <a:avLst/>
        </a:prstGeom>
      </xdr:spPr>
    </xdr:pic>
    <xdr:clientData/>
  </xdr:twoCellAnchor>
  <xdr:twoCellAnchor editAs="oneCell">
    <xdr:from>
      <xdr:col>4</xdr:col>
      <xdr:colOff>345982</xdr:colOff>
      <xdr:row>28</xdr:row>
      <xdr:rowOff>171450</xdr:rowOff>
    </xdr:from>
    <xdr:to>
      <xdr:col>11</xdr:col>
      <xdr:colOff>353717</xdr:colOff>
      <xdr:row>34</xdr:row>
      <xdr:rowOff>63500</xdr:rowOff>
    </xdr:to>
    <xdr:pic>
      <xdr:nvPicPr>
        <xdr:cNvPr id="9" name="Рисунок 8">
          <a:extLst>
            <a:ext uri="{FF2B5EF4-FFF2-40B4-BE49-F238E27FC236}">
              <a16:creationId xmlns:a16="http://schemas.microsoft.com/office/drawing/2014/main" id="{37D62BC6-377B-4B6D-ADD0-943C23786EED}"/>
            </a:ext>
          </a:extLst>
        </xdr:cNvPr>
        <xdr:cNvPicPr>
          <a:picLocks noChangeAspect="1"/>
        </xdr:cNvPicPr>
      </xdr:nvPicPr>
      <xdr:blipFill>
        <a:blip xmlns:r="http://schemas.openxmlformats.org/officeDocument/2006/relationships" r:embed="rId4"/>
        <a:stretch>
          <a:fillRect/>
        </a:stretch>
      </xdr:blipFill>
      <xdr:spPr>
        <a:xfrm>
          <a:off x="6638832" y="10001250"/>
          <a:ext cx="5132185" cy="12636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6350</xdr:colOff>
      <xdr:row>10</xdr:row>
      <xdr:rowOff>25400</xdr:rowOff>
    </xdr:from>
    <xdr:to>
      <xdr:col>13</xdr:col>
      <xdr:colOff>136712</xdr:colOff>
      <xdr:row>21</xdr:row>
      <xdr:rowOff>101600</xdr:rowOff>
    </xdr:to>
    <xdr:graphicFrame macro="">
      <xdr:nvGraphicFramePr>
        <xdr:cNvPr id="2" name="Chart 3">
          <a:extLst>
            <a:ext uri="{FF2B5EF4-FFF2-40B4-BE49-F238E27FC236}">
              <a16:creationId xmlns:a16="http://schemas.microsoft.com/office/drawing/2014/main" id="{DAB40887-6BAD-4757-95E3-F8B8DBD0F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5522</xdr:colOff>
      <xdr:row>3</xdr:row>
      <xdr:rowOff>16564</xdr:rowOff>
    </xdr:from>
    <xdr:to>
      <xdr:col>2</xdr:col>
      <xdr:colOff>722841</xdr:colOff>
      <xdr:row>35</xdr:row>
      <xdr:rowOff>67281</xdr:rowOff>
    </xdr:to>
    <xdr:pic>
      <xdr:nvPicPr>
        <xdr:cNvPr id="2" name="Рисунок 1">
          <a:extLst>
            <a:ext uri="{FF2B5EF4-FFF2-40B4-BE49-F238E27FC236}">
              <a16:creationId xmlns:a16="http://schemas.microsoft.com/office/drawing/2014/main" id="{DEE896B0-61C0-4397-8050-453BD3A4B523}"/>
            </a:ext>
          </a:extLst>
        </xdr:cNvPr>
        <xdr:cNvPicPr>
          <a:picLocks noChangeAspect="1"/>
        </xdr:cNvPicPr>
      </xdr:nvPicPr>
      <xdr:blipFill>
        <a:blip xmlns:r="http://schemas.openxmlformats.org/officeDocument/2006/relationships" r:embed="rId1"/>
        <a:stretch>
          <a:fillRect/>
        </a:stretch>
      </xdr:blipFill>
      <xdr:spPr>
        <a:xfrm>
          <a:off x="5522" y="6588814"/>
          <a:ext cx="6267219" cy="7365917"/>
        </a:xfrm>
        <a:prstGeom prst="rect">
          <a:avLst/>
        </a:prstGeom>
      </xdr:spPr>
    </xdr:pic>
    <xdr:clientData/>
  </xdr:twoCellAnchor>
  <xdr:twoCellAnchor editAs="oneCell">
    <xdr:from>
      <xdr:col>2</xdr:col>
      <xdr:colOff>723348</xdr:colOff>
      <xdr:row>3</xdr:row>
      <xdr:rowOff>55216</xdr:rowOff>
    </xdr:from>
    <xdr:to>
      <xdr:col>6</xdr:col>
      <xdr:colOff>3006231</xdr:colOff>
      <xdr:row>11</xdr:row>
      <xdr:rowOff>149352</xdr:rowOff>
    </xdr:to>
    <xdr:pic>
      <xdr:nvPicPr>
        <xdr:cNvPr id="3" name="Рисунок 2">
          <a:extLst>
            <a:ext uri="{FF2B5EF4-FFF2-40B4-BE49-F238E27FC236}">
              <a16:creationId xmlns:a16="http://schemas.microsoft.com/office/drawing/2014/main" id="{B78519E0-D11C-42B0-B7F0-2344EA0E2155}"/>
            </a:ext>
          </a:extLst>
        </xdr:cNvPr>
        <xdr:cNvPicPr>
          <a:picLocks noChangeAspect="1"/>
        </xdr:cNvPicPr>
      </xdr:nvPicPr>
      <xdr:blipFill>
        <a:blip xmlns:r="http://schemas.openxmlformats.org/officeDocument/2006/relationships" r:embed="rId2"/>
        <a:stretch>
          <a:fillRect/>
        </a:stretch>
      </xdr:blipFill>
      <xdr:spPr>
        <a:xfrm>
          <a:off x="6273248" y="6627466"/>
          <a:ext cx="7337483" cy="192293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565150</xdr:colOff>
      <xdr:row>3</xdr:row>
      <xdr:rowOff>69850</xdr:rowOff>
    </xdr:from>
    <xdr:to>
      <xdr:col>19</xdr:col>
      <xdr:colOff>4141</xdr:colOff>
      <xdr:row>15</xdr:row>
      <xdr:rowOff>120650</xdr:rowOff>
    </xdr:to>
    <xdr:graphicFrame macro="">
      <xdr:nvGraphicFramePr>
        <xdr:cNvPr id="2" name="Диаграмма 1">
          <a:extLst>
            <a:ext uri="{FF2B5EF4-FFF2-40B4-BE49-F238E27FC236}">
              <a16:creationId xmlns:a16="http://schemas.microsoft.com/office/drawing/2014/main" id="{336088B3-DBFB-44BC-8110-E0C9A4D18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44450</xdr:colOff>
      <xdr:row>19</xdr:row>
      <xdr:rowOff>146050</xdr:rowOff>
    </xdr:from>
    <xdr:to>
      <xdr:col>11</xdr:col>
      <xdr:colOff>133350</xdr:colOff>
      <xdr:row>31</xdr:row>
      <xdr:rowOff>146050</xdr:rowOff>
    </xdr:to>
    <xdr:graphicFrame macro="">
      <xdr:nvGraphicFramePr>
        <xdr:cNvPr id="3" name="Диаграмма 2">
          <a:extLst>
            <a:ext uri="{FF2B5EF4-FFF2-40B4-BE49-F238E27FC236}">
              <a16:creationId xmlns:a16="http://schemas.microsoft.com/office/drawing/2014/main" id="{616E59A9-EBD6-43F0-B29F-51E8845E1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44450</xdr:colOff>
      <xdr:row>32</xdr:row>
      <xdr:rowOff>158750</xdr:rowOff>
    </xdr:from>
    <xdr:to>
      <xdr:col>11</xdr:col>
      <xdr:colOff>133350</xdr:colOff>
      <xdr:row>44</xdr:row>
      <xdr:rowOff>158750</xdr:rowOff>
    </xdr:to>
    <xdr:graphicFrame macro="">
      <xdr:nvGraphicFramePr>
        <xdr:cNvPr id="5" name="Диаграмма 4">
          <a:extLst>
            <a:ext uri="{FF2B5EF4-FFF2-40B4-BE49-F238E27FC236}">
              <a16:creationId xmlns:a16="http://schemas.microsoft.com/office/drawing/2014/main" id="{410859B0-E83E-4366-BA1B-1B10B50F4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11</xdr:col>
      <xdr:colOff>342900</xdr:colOff>
      <xdr:row>3</xdr:row>
      <xdr:rowOff>203200</xdr:rowOff>
    </xdr:from>
    <xdr:to>
      <xdr:col>19</xdr:col>
      <xdr:colOff>391491</xdr:colOff>
      <xdr:row>15</xdr:row>
      <xdr:rowOff>203200</xdr:rowOff>
    </xdr:to>
    <xdr:graphicFrame macro="">
      <xdr:nvGraphicFramePr>
        <xdr:cNvPr id="2" name="Диаграмма 1">
          <a:extLst>
            <a:ext uri="{FF2B5EF4-FFF2-40B4-BE49-F238E27FC236}">
              <a16:creationId xmlns:a16="http://schemas.microsoft.com/office/drawing/2014/main" id="{DBA9B97C-A68D-4B9E-9661-28A573B52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431800</xdr:colOff>
      <xdr:row>18</xdr:row>
      <xdr:rowOff>215900</xdr:rowOff>
    </xdr:from>
    <xdr:to>
      <xdr:col>12</xdr:col>
      <xdr:colOff>4141</xdr:colOff>
      <xdr:row>30</xdr:row>
      <xdr:rowOff>215900</xdr:rowOff>
    </xdr:to>
    <xdr:graphicFrame macro="">
      <xdr:nvGraphicFramePr>
        <xdr:cNvPr id="5" name="Диаграмма 4">
          <a:extLst>
            <a:ext uri="{FF2B5EF4-FFF2-40B4-BE49-F238E27FC236}">
              <a16:creationId xmlns:a16="http://schemas.microsoft.com/office/drawing/2014/main" id="{6A7A9157-2E4A-4B91-9EE6-22B0963A3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32</xdr:row>
      <xdr:rowOff>114300</xdr:rowOff>
    </xdr:from>
    <xdr:to>
      <xdr:col>12</xdr:col>
      <xdr:colOff>48591</xdr:colOff>
      <xdr:row>44</xdr:row>
      <xdr:rowOff>114300</xdr:rowOff>
    </xdr:to>
    <xdr:graphicFrame macro="">
      <xdr:nvGraphicFramePr>
        <xdr:cNvPr id="6" name="Диаграмма 5">
          <a:extLst>
            <a:ext uri="{FF2B5EF4-FFF2-40B4-BE49-F238E27FC236}">
              <a16:creationId xmlns:a16="http://schemas.microsoft.com/office/drawing/2014/main" id="{65D7E79B-CD5C-4B7F-906D-E3AF0EBFF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2</xdr:row>
      <xdr:rowOff>31750</xdr:rowOff>
    </xdr:from>
    <xdr:to>
      <xdr:col>1</xdr:col>
      <xdr:colOff>1532645</xdr:colOff>
      <xdr:row>8</xdr:row>
      <xdr:rowOff>107950</xdr:rowOff>
    </xdr:to>
    <xdr:pic>
      <xdr:nvPicPr>
        <xdr:cNvPr id="2" name="Рисунок 1">
          <a:extLst>
            <a:ext uri="{FF2B5EF4-FFF2-40B4-BE49-F238E27FC236}">
              <a16:creationId xmlns:a16="http://schemas.microsoft.com/office/drawing/2014/main" id="{1B333835-59EC-4964-B16C-C5527E3902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31950"/>
          <a:ext cx="5617276" cy="144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31750</xdr:colOff>
      <xdr:row>9</xdr:row>
      <xdr:rowOff>165100</xdr:rowOff>
    </xdr:from>
    <xdr:to>
      <xdr:col>0</xdr:col>
      <xdr:colOff>3221655</xdr:colOff>
      <xdr:row>12</xdr:row>
      <xdr:rowOff>155672</xdr:rowOff>
    </xdr:to>
    <xdr:pic>
      <xdr:nvPicPr>
        <xdr:cNvPr id="3" name="Рисунок 4">
          <a:extLst>
            <a:ext uri="{FF2B5EF4-FFF2-40B4-BE49-F238E27FC236}">
              <a16:creationId xmlns:a16="http://schemas.microsoft.com/office/drawing/2014/main" id="{2CE2E919-9D89-49A1-ACF9-76CD00BC696F}"/>
            </a:ext>
          </a:extLst>
        </xdr:cNvPr>
        <xdr:cNvPicPr>
          <a:picLocks noChangeAspect="1"/>
        </xdr:cNvPicPr>
      </xdr:nvPicPr>
      <xdr:blipFill>
        <a:blip xmlns:r="http://schemas.openxmlformats.org/officeDocument/2006/relationships" r:embed="rId2"/>
        <a:stretch>
          <a:fillRect/>
        </a:stretch>
      </xdr:blipFill>
      <xdr:spPr>
        <a:xfrm>
          <a:off x="31750" y="3187700"/>
          <a:ext cx="3188124" cy="676372"/>
        </a:xfrm>
        <a:prstGeom prst="rect">
          <a:avLst/>
        </a:prstGeom>
      </xdr:spPr>
    </xdr:pic>
    <xdr:clientData/>
  </xdr:twoCellAnchor>
  <xdr:twoCellAnchor>
    <xdr:from>
      <xdr:col>0</xdr:col>
      <xdr:colOff>0</xdr:colOff>
      <xdr:row>14</xdr:row>
      <xdr:rowOff>7471</xdr:rowOff>
    </xdr:from>
    <xdr:to>
      <xdr:col>1</xdr:col>
      <xdr:colOff>713281</xdr:colOff>
      <xdr:row>30</xdr:row>
      <xdr:rowOff>14942</xdr:rowOff>
    </xdr:to>
    <xdr:sp macro="" textlink="">
      <xdr:nvSpPr>
        <xdr:cNvPr id="4" name="TextBox 3">
          <a:extLst>
            <a:ext uri="{FF2B5EF4-FFF2-40B4-BE49-F238E27FC236}">
              <a16:creationId xmlns:a16="http://schemas.microsoft.com/office/drawing/2014/main" id="{36222AC9-81D1-43EC-A235-FA283E550DA8}"/>
            </a:ext>
          </a:extLst>
        </xdr:cNvPr>
        <xdr:cNvSpPr txBox="1"/>
      </xdr:nvSpPr>
      <xdr:spPr>
        <a:xfrm>
          <a:off x="0" y="4392706"/>
          <a:ext cx="4799693" cy="3712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Courier New" panose="02070309020205020404" pitchFamily="49" charset="0"/>
              <a:ea typeface="+mn-ea"/>
              <a:cs typeface="Courier New" panose="02070309020205020404" pitchFamily="49" charset="0"/>
            </a:rPr>
            <a:t>#include &lt;stdio.h&gt;</a:t>
          </a:r>
        </a:p>
        <a:p>
          <a:r>
            <a:rPr lang="en-US" sz="1100">
              <a:solidFill>
                <a:schemeClr val="dk1"/>
              </a:solidFill>
              <a:latin typeface="Courier New" panose="02070309020205020404" pitchFamily="49" charset="0"/>
              <a:ea typeface="+mn-ea"/>
              <a:cs typeface="Courier New" panose="02070309020205020404" pitchFamily="49" charset="0"/>
            </a:rPr>
            <a:t>#include &lt;stdlib.h&gt;</a:t>
          </a:r>
        </a:p>
        <a:p>
          <a:r>
            <a:rPr lang="en-US" sz="1100">
              <a:solidFill>
                <a:schemeClr val="dk1"/>
              </a:solidFill>
              <a:latin typeface="Courier New" panose="02070309020205020404" pitchFamily="49" charset="0"/>
              <a:ea typeface="+mn-ea"/>
              <a:cs typeface="Courier New" panose="02070309020205020404" pitchFamily="49" charset="0"/>
            </a:rPr>
            <a:t>#include &lt;omp.h&gt;</a:t>
          </a:r>
        </a:p>
        <a:p>
          <a:r>
            <a:rPr lang="en-US" sz="1100">
              <a:solidFill>
                <a:schemeClr val="dk1"/>
              </a:solidFill>
              <a:latin typeface="Courier New" panose="02070309020205020404" pitchFamily="49" charset="0"/>
              <a:ea typeface="+mn-ea"/>
              <a:cs typeface="Courier New" panose="02070309020205020404" pitchFamily="49" charset="0"/>
            </a:rPr>
            <a:t>#include &lt;windows.h&gt;</a:t>
          </a:r>
        </a:p>
        <a:p>
          <a:r>
            <a:rPr lang="en-US" sz="1100">
              <a:solidFill>
                <a:schemeClr val="dk1"/>
              </a:solidFill>
              <a:latin typeface="Courier New" panose="02070309020205020404" pitchFamily="49" charset="0"/>
              <a:ea typeface="+mn-ea"/>
              <a:cs typeface="Courier New" panose="02070309020205020404" pitchFamily="49" charset="0"/>
            </a:rPr>
            <a:t>void main(int argc, char* argv[])</a:t>
          </a:r>
        </a:p>
        <a:p>
          <a:r>
            <a:rPr lang="en-US" sz="1100">
              <a:solidFill>
                <a:schemeClr val="dk1"/>
              </a:solidFill>
              <a:latin typeface="Courier New" panose="02070309020205020404" pitchFamily="49" charset="0"/>
              <a:ea typeface="+mn-ea"/>
              <a:cs typeface="Courier New" panose="02070309020205020404" pitchFamily="49" charset="0"/>
            </a:rPr>
            <a:t>{</a:t>
          </a:r>
        </a:p>
        <a:p>
          <a:r>
            <a:rPr lang="en-US" sz="1100">
              <a:solidFill>
                <a:schemeClr val="dk1"/>
              </a:solidFill>
              <a:latin typeface="Courier New" panose="02070309020205020404" pitchFamily="49" charset="0"/>
              <a:ea typeface="+mn-ea"/>
              <a:cs typeface="Courier New" panose="02070309020205020404" pitchFamily="49" charset="0"/>
            </a:rPr>
            <a:t>	long long i, N;</a:t>
          </a:r>
        </a:p>
        <a:p>
          <a:r>
            <a:rPr lang="en-US" sz="1100">
              <a:solidFill>
                <a:schemeClr val="dk1"/>
              </a:solidFill>
              <a:latin typeface="Courier New" panose="02070309020205020404" pitchFamily="49" charset="0"/>
              <a:ea typeface="+mn-ea"/>
              <a:cs typeface="Courier New" panose="02070309020205020404" pitchFamily="49" charset="0"/>
            </a:rPr>
            <a:t>	double T;</a:t>
          </a:r>
        </a:p>
        <a:p>
          <a:r>
            <a:rPr lang="en-US" sz="1100">
              <a:solidFill>
                <a:schemeClr val="dk1"/>
              </a:solidFill>
              <a:latin typeface="Courier New" panose="02070309020205020404" pitchFamily="49" charset="0"/>
              <a:ea typeface="+mn-ea"/>
              <a:cs typeface="Courier New" panose="02070309020205020404" pitchFamily="49" charset="0"/>
            </a:rPr>
            <a:t>	float dx, x = 0.0, S = 0.0;</a:t>
          </a:r>
        </a:p>
        <a:p>
          <a:r>
            <a:rPr lang="en-US" sz="1100">
              <a:solidFill>
                <a:schemeClr val="dk1"/>
              </a:solidFill>
              <a:latin typeface="Courier New" panose="02070309020205020404" pitchFamily="49" charset="0"/>
              <a:ea typeface="+mn-ea"/>
              <a:cs typeface="Courier New" panose="02070309020205020404" pitchFamily="49" charset="0"/>
            </a:rPr>
            <a:t>	N = atoll(argv[1]);</a:t>
          </a:r>
        </a:p>
        <a:p>
          <a:r>
            <a:rPr lang="en-US" sz="1100">
              <a:solidFill>
                <a:schemeClr val="dk1"/>
              </a:solidFill>
              <a:latin typeface="Courier New" panose="02070309020205020404" pitchFamily="49" charset="0"/>
              <a:ea typeface="+mn-ea"/>
              <a:cs typeface="Courier New" panose="02070309020205020404" pitchFamily="49" charset="0"/>
            </a:rPr>
            <a:t>	T = omp_get_wtime();</a:t>
          </a:r>
        </a:p>
        <a:p>
          <a:r>
            <a:rPr lang="en-US" sz="1100">
              <a:solidFill>
                <a:schemeClr val="dk1"/>
              </a:solidFill>
              <a:latin typeface="Courier New" panose="02070309020205020404" pitchFamily="49" charset="0"/>
              <a:ea typeface="+mn-ea"/>
              <a:cs typeface="Courier New" panose="02070309020205020404" pitchFamily="49" charset="0"/>
            </a:rPr>
            <a:t>	dx = 30.0 / N;</a:t>
          </a:r>
        </a:p>
        <a:p>
          <a:r>
            <a:rPr lang="en-US" sz="1100">
              <a:solidFill>
                <a:schemeClr val="dk1"/>
              </a:solidFill>
              <a:latin typeface="Courier New" panose="02070309020205020404" pitchFamily="49" charset="0"/>
              <a:ea typeface="+mn-ea"/>
              <a:cs typeface="Courier New" panose="02070309020205020404" pitchFamily="49" charset="0"/>
            </a:rPr>
            <a:t>	for (i = 0; i &lt; N; i++) {</a:t>
          </a:r>
        </a:p>
        <a:p>
          <a:r>
            <a:rPr lang="en-US" sz="1100">
              <a:solidFill>
                <a:schemeClr val="dk1"/>
              </a:solidFill>
              <a:latin typeface="Courier New" panose="02070309020205020404" pitchFamily="49" charset="0"/>
              <a:ea typeface="+mn-ea"/>
              <a:cs typeface="Courier New" panose="02070309020205020404" pitchFamily="49" charset="0"/>
            </a:rPr>
            <a:t>		x = -10.0 + (i + 0.5) * dx;</a:t>
          </a:r>
        </a:p>
        <a:p>
          <a:r>
            <a:rPr lang="en-US" sz="1100">
              <a:solidFill>
                <a:schemeClr val="dk1"/>
              </a:solidFill>
              <a:latin typeface="Courier New" panose="02070309020205020404" pitchFamily="49" charset="0"/>
              <a:ea typeface="+mn-ea"/>
              <a:cs typeface="Courier New" panose="02070309020205020404" pitchFamily="49" charset="0"/>
            </a:rPr>
            <a:t>		S = S + 0.06 * x * x * x + 0.3 * x * x - 8.0 * x + 110.0;</a:t>
          </a:r>
        </a:p>
        <a:p>
          <a:r>
            <a:rPr lang="en-US" sz="1100">
              <a:solidFill>
                <a:schemeClr val="dk1"/>
              </a:solidFill>
              <a:latin typeface="Courier New" panose="02070309020205020404" pitchFamily="49" charset="0"/>
              <a:ea typeface="+mn-ea"/>
              <a:cs typeface="Courier New" panose="02070309020205020404" pitchFamily="49" charset="0"/>
            </a:rPr>
            <a:t>	}</a:t>
          </a:r>
        </a:p>
        <a:p>
          <a:r>
            <a:rPr lang="en-US" sz="1100">
              <a:solidFill>
                <a:schemeClr val="dk1"/>
              </a:solidFill>
              <a:latin typeface="Courier New" panose="02070309020205020404" pitchFamily="49" charset="0"/>
              <a:ea typeface="+mn-ea"/>
              <a:cs typeface="Courier New" panose="02070309020205020404" pitchFamily="49" charset="0"/>
            </a:rPr>
            <a:t>	S = S * dx;</a:t>
          </a:r>
        </a:p>
        <a:p>
          <a:r>
            <a:rPr lang="en-US" sz="1100">
              <a:solidFill>
                <a:schemeClr val="dk1"/>
              </a:solidFill>
              <a:latin typeface="Courier New" panose="02070309020205020404" pitchFamily="49" charset="0"/>
              <a:ea typeface="+mn-ea"/>
              <a:cs typeface="Courier New" panose="02070309020205020404" pitchFamily="49" charset="0"/>
            </a:rPr>
            <a:t>	T = omp_get_wtime() - T;</a:t>
          </a:r>
        </a:p>
        <a:p>
          <a:r>
            <a:rPr lang="en-US" sz="1100">
              <a:solidFill>
                <a:schemeClr val="dk1"/>
              </a:solidFill>
              <a:latin typeface="Courier New" panose="02070309020205020404" pitchFamily="49" charset="0"/>
              <a:ea typeface="+mn-ea"/>
              <a:cs typeface="Courier New" panose="02070309020205020404" pitchFamily="49" charset="0"/>
            </a:rPr>
            <a:t>	printf("%lld\t%2.10f\t%2.10f\n", N, S, T);</a:t>
          </a:r>
        </a:p>
        <a:p>
          <a:r>
            <a:rPr lang="en-US" sz="1100">
              <a:solidFill>
                <a:schemeClr val="dk1"/>
              </a:solidFill>
              <a:latin typeface="Courier New" panose="02070309020205020404" pitchFamily="49" charset="0"/>
              <a:ea typeface="+mn-ea"/>
              <a:cs typeface="Courier New" panose="02070309020205020404" pitchFamily="49" charset="0"/>
            </a:rPr>
            <a:t>}</a:t>
          </a:r>
          <a:endParaRPr lang="ru-RU" sz="1100">
            <a:latin typeface="Courier New" panose="02070309020205020404" pitchFamily="49" charset="0"/>
            <a:cs typeface="Courier New" panose="02070309020205020404" pitchFamily="49" charset="0"/>
          </a:endParaRPr>
        </a:p>
      </xdr:txBody>
    </xdr:sp>
    <xdr:clientData/>
  </xdr:twoCellAnchor>
  <xdr:twoCellAnchor>
    <xdr:from>
      <xdr:col>0</xdr:col>
      <xdr:colOff>7471</xdr:colOff>
      <xdr:row>30</xdr:row>
      <xdr:rowOff>216647</xdr:rowOff>
    </xdr:from>
    <xdr:to>
      <xdr:col>1</xdr:col>
      <xdr:colOff>720752</xdr:colOff>
      <xdr:row>38</xdr:row>
      <xdr:rowOff>201706</xdr:rowOff>
    </xdr:to>
    <xdr:sp macro="" textlink="">
      <xdr:nvSpPr>
        <xdr:cNvPr id="5" name="TextBox 4">
          <a:extLst>
            <a:ext uri="{FF2B5EF4-FFF2-40B4-BE49-F238E27FC236}">
              <a16:creationId xmlns:a16="http://schemas.microsoft.com/office/drawing/2014/main" id="{4990DF0B-F783-4298-8F02-9F7DAA6557BE}"/>
            </a:ext>
          </a:extLst>
        </xdr:cNvPr>
        <xdr:cNvSpPr txBox="1"/>
      </xdr:nvSpPr>
      <xdr:spPr>
        <a:xfrm>
          <a:off x="7471" y="8307294"/>
          <a:ext cx="4799693" cy="1837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Courier New" panose="02070309020205020404" pitchFamily="49" charset="0"/>
              <a:ea typeface="+mn-ea"/>
              <a:cs typeface="Courier New" panose="02070309020205020404" pitchFamily="49" charset="0"/>
            </a:rPr>
            <a:t>@echo off</a:t>
          </a:r>
        </a:p>
        <a:p>
          <a:r>
            <a:rPr lang="en-US" sz="1100">
              <a:solidFill>
                <a:schemeClr val="dk1"/>
              </a:solidFill>
              <a:latin typeface="Courier New" panose="02070309020205020404" pitchFamily="49" charset="0"/>
              <a:ea typeface="+mn-ea"/>
              <a:cs typeface="Courier New" panose="02070309020205020404" pitchFamily="49" charset="0"/>
            </a:rPr>
            <a:t>echo N	S	T</a:t>
          </a:r>
        </a:p>
        <a:p>
          <a:r>
            <a:rPr lang="en-US" sz="1100">
              <a:solidFill>
                <a:schemeClr val="dk1"/>
              </a:solidFill>
              <a:latin typeface="Courier New" panose="02070309020205020404" pitchFamily="49" charset="0"/>
              <a:ea typeface="+mn-ea"/>
              <a:cs typeface="Courier New" panose="02070309020205020404" pitchFamily="49" charset="0"/>
            </a:rPr>
            <a:t>for /L %%i in (1, 1, 10) do "./App611.exe" %%i</a:t>
          </a:r>
        </a:p>
        <a:p>
          <a:r>
            <a:rPr lang="en-US" sz="1100">
              <a:solidFill>
                <a:schemeClr val="dk1"/>
              </a:solidFill>
              <a:latin typeface="Courier New" panose="02070309020205020404" pitchFamily="49" charset="0"/>
              <a:ea typeface="+mn-ea"/>
              <a:cs typeface="Courier New" panose="02070309020205020404" pitchFamily="49" charset="0"/>
            </a:rPr>
            <a:t>for /L %%i in (20, 10, 100) do "./App611.exe" %%i</a:t>
          </a:r>
        </a:p>
        <a:p>
          <a:r>
            <a:rPr lang="en-US" sz="1100">
              <a:solidFill>
                <a:schemeClr val="dk1"/>
              </a:solidFill>
              <a:latin typeface="Courier New" panose="02070309020205020404" pitchFamily="49" charset="0"/>
              <a:ea typeface="+mn-ea"/>
              <a:cs typeface="Courier New" panose="02070309020205020404" pitchFamily="49" charset="0"/>
            </a:rPr>
            <a:t>for /L %%i in (200, 100, 1000) do "./App611.exe" %%i</a:t>
          </a:r>
        </a:p>
        <a:p>
          <a:r>
            <a:rPr lang="en-US" sz="1100">
              <a:solidFill>
                <a:schemeClr val="dk1"/>
              </a:solidFill>
              <a:latin typeface="Courier New" panose="02070309020205020404" pitchFamily="49" charset="0"/>
              <a:ea typeface="+mn-ea"/>
              <a:cs typeface="Courier New" panose="02070309020205020404" pitchFamily="49" charset="0"/>
            </a:rPr>
            <a:t>for /L %%i in (2000, 1000, 10000) do "./App611.exe" %%i</a:t>
          </a:r>
        </a:p>
        <a:p>
          <a:r>
            <a:rPr lang="en-US" sz="1100">
              <a:solidFill>
                <a:schemeClr val="dk1"/>
              </a:solidFill>
              <a:latin typeface="Courier New" panose="02070309020205020404" pitchFamily="49" charset="0"/>
              <a:ea typeface="+mn-ea"/>
              <a:cs typeface="Courier New" panose="02070309020205020404" pitchFamily="49" charset="0"/>
            </a:rPr>
            <a:t>for /L %%i in (100000, 100000, 1000000) do "./App611.exe" %%i</a:t>
          </a:r>
        </a:p>
        <a:p>
          <a:r>
            <a:rPr lang="en-US" sz="1100">
              <a:solidFill>
                <a:schemeClr val="dk1"/>
              </a:solidFill>
              <a:latin typeface="Courier New" panose="02070309020205020404" pitchFamily="49" charset="0"/>
              <a:ea typeface="+mn-ea"/>
              <a:cs typeface="Courier New" panose="02070309020205020404" pitchFamily="49" charset="0"/>
            </a:rPr>
            <a:t>for /L %%i in (2000000, 2000000, 50000000) do "./App611.exe" %%i</a:t>
          </a:r>
          <a:endParaRPr lang="ru-RU" sz="1100">
            <a:latin typeface="Courier New" panose="02070309020205020404" pitchFamily="49" charset="0"/>
            <a:cs typeface="Courier New" panose="02070309020205020404" pitchFamily="49"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11</xdr:col>
      <xdr:colOff>193114</xdr:colOff>
      <xdr:row>23</xdr:row>
      <xdr:rowOff>23157</xdr:rowOff>
    </xdr:from>
    <xdr:to>
      <xdr:col>26</xdr:col>
      <xdr:colOff>226733</xdr:colOff>
      <xdr:row>45</xdr:row>
      <xdr:rowOff>184523</xdr:rowOff>
    </xdr:to>
    <xdr:graphicFrame macro="">
      <xdr:nvGraphicFramePr>
        <xdr:cNvPr id="3" name="Диаграмма 2">
          <a:extLst>
            <a:ext uri="{FF2B5EF4-FFF2-40B4-BE49-F238E27FC236}">
              <a16:creationId xmlns:a16="http://schemas.microsoft.com/office/drawing/2014/main" id="{6D39E361-C743-49F3-A1A8-2DBB58F96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156882</xdr:colOff>
      <xdr:row>45</xdr:row>
      <xdr:rowOff>119529</xdr:rowOff>
    </xdr:from>
    <xdr:to>
      <xdr:col>26</xdr:col>
      <xdr:colOff>190501</xdr:colOff>
      <xdr:row>68</xdr:row>
      <xdr:rowOff>49306</xdr:rowOff>
    </xdr:to>
    <xdr:graphicFrame macro="">
      <xdr:nvGraphicFramePr>
        <xdr:cNvPr id="4" name="Диаграмма 3">
          <a:extLst>
            <a:ext uri="{FF2B5EF4-FFF2-40B4-BE49-F238E27FC236}">
              <a16:creationId xmlns:a16="http://schemas.microsoft.com/office/drawing/2014/main" id="{83DCCD18-0084-4208-B1FF-E74C6D254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209177</xdr:colOff>
      <xdr:row>68</xdr:row>
      <xdr:rowOff>112059</xdr:rowOff>
    </xdr:from>
    <xdr:to>
      <xdr:col>26</xdr:col>
      <xdr:colOff>242796</xdr:colOff>
      <xdr:row>95</xdr:row>
      <xdr:rowOff>11954</xdr:rowOff>
    </xdr:to>
    <xdr:graphicFrame macro="">
      <xdr:nvGraphicFramePr>
        <xdr:cNvPr id="5" name="Диаграмма 4">
          <a:extLst>
            <a:ext uri="{FF2B5EF4-FFF2-40B4-BE49-F238E27FC236}">
              <a16:creationId xmlns:a16="http://schemas.microsoft.com/office/drawing/2014/main" id="{DA84D7B4-4263-4C3A-A43E-E8A47D169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203200</xdr:colOff>
      <xdr:row>1</xdr:row>
      <xdr:rowOff>1454150</xdr:rowOff>
    </xdr:from>
    <xdr:to>
      <xdr:col>26</xdr:col>
      <xdr:colOff>236819</xdr:colOff>
      <xdr:row>23</xdr:row>
      <xdr:rowOff>15316</xdr:rowOff>
    </xdr:to>
    <xdr:graphicFrame macro="">
      <xdr:nvGraphicFramePr>
        <xdr:cNvPr id="6" name="Диаграмма 5">
          <a:extLst>
            <a:ext uri="{FF2B5EF4-FFF2-40B4-BE49-F238E27FC236}">
              <a16:creationId xmlns:a16="http://schemas.microsoft.com/office/drawing/2014/main" id="{39C61B9C-207D-4BBE-A8EB-2925DB470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50800</xdr:colOff>
      <xdr:row>3</xdr:row>
      <xdr:rowOff>6350</xdr:rowOff>
    </xdr:from>
    <xdr:to>
      <xdr:col>1</xdr:col>
      <xdr:colOff>2826854</xdr:colOff>
      <xdr:row>24</xdr:row>
      <xdr:rowOff>177800</xdr:rowOff>
    </xdr:to>
    <xdr:sp macro="" textlink="">
      <xdr:nvSpPr>
        <xdr:cNvPr id="2" name="TextBox 1">
          <a:extLst>
            <a:ext uri="{FF2B5EF4-FFF2-40B4-BE49-F238E27FC236}">
              <a16:creationId xmlns:a16="http://schemas.microsoft.com/office/drawing/2014/main" id="{64279189-884A-41DE-AE3E-9681485F02C7}"/>
            </a:ext>
          </a:extLst>
        </xdr:cNvPr>
        <xdr:cNvSpPr txBox="1"/>
      </xdr:nvSpPr>
      <xdr:spPr>
        <a:xfrm>
          <a:off x="50800" y="895350"/>
          <a:ext cx="4801704" cy="421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&lt;omp.h&gt;</a:t>
          </a:r>
        </a:p>
        <a:p>
          <a:r>
            <a:rPr lang="en-US" sz="1400">
              <a:solidFill>
                <a:schemeClr val="dk1"/>
              </a:solidFill>
              <a:latin typeface="Times New Roman" panose="02020603050405020304" pitchFamily="18" charset="0"/>
              <a:ea typeface="+mn-ea"/>
              <a:cs typeface="Times New Roman" panose="02020603050405020304" pitchFamily="18" charset="0"/>
            </a:rPr>
            <a:t>#include &lt;windows.h&gt;</a:t>
          </a: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long long i, N;</a:t>
          </a:r>
        </a:p>
        <a:p>
          <a:r>
            <a:rPr lang="en-US" sz="1400">
              <a:solidFill>
                <a:schemeClr val="dk1"/>
              </a:solidFill>
              <a:latin typeface="Times New Roman" panose="02020603050405020304" pitchFamily="18" charset="0"/>
              <a:ea typeface="+mn-ea"/>
              <a:cs typeface="Times New Roman" panose="02020603050405020304" pitchFamily="18" charset="0"/>
            </a:rPr>
            <a:t>double T;</a:t>
          </a:r>
        </a:p>
        <a:p>
          <a:r>
            <a:rPr lang="en-US" sz="1400">
              <a:solidFill>
                <a:schemeClr val="dk1"/>
              </a:solidFill>
              <a:latin typeface="Times New Roman" panose="02020603050405020304" pitchFamily="18" charset="0"/>
              <a:ea typeface="+mn-ea"/>
              <a:cs typeface="Times New Roman" panose="02020603050405020304" pitchFamily="18" charset="0"/>
            </a:rPr>
            <a:t>double dx, x = 0.0, S = 0.0;</a:t>
          </a:r>
        </a:p>
        <a:p>
          <a:r>
            <a:rPr lang="en-US" sz="1400">
              <a:solidFill>
                <a:schemeClr val="dk1"/>
              </a:solidFill>
              <a:latin typeface="Times New Roman" panose="02020603050405020304" pitchFamily="18" charset="0"/>
              <a:ea typeface="+mn-ea"/>
              <a:cs typeface="Times New Roman" panose="02020603050405020304" pitchFamily="18" charset="0"/>
            </a:rPr>
            <a:t>N = atoll(argv[1]);</a:t>
          </a:r>
        </a:p>
        <a:p>
          <a:r>
            <a:rPr lang="en-US" sz="1400">
              <a:solidFill>
                <a:schemeClr val="dk1"/>
              </a:solidFill>
              <a:latin typeface="Times New Roman" panose="02020603050405020304" pitchFamily="18" charset="0"/>
              <a:ea typeface="+mn-ea"/>
              <a:cs typeface="Times New Roman" panose="02020603050405020304" pitchFamily="18" charset="0"/>
            </a:rPr>
            <a:t>T = omp_get_wtime();</a:t>
          </a:r>
        </a:p>
        <a:p>
          <a:r>
            <a:rPr lang="en-US" sz="1400">
              <a:solidFill>
                <a:schemeClr val="dk1"/>
              </a:solidFill>
              <a:latin typeface="Times New Roman" panose="02020603050405020304" pitchFamily="18" charset="0"/>
              <a:ea typeface="+mn-ea"/>
              <a:cs typeface="Times New Roman" panose="02020603050405020304" pitchFamily="18" charset="0"/>
            </a:rPr>
            <a:t>dx = 30.0 / N;</a:t>
          </a:r>
        </a:p>
        <a:p>
          <a:r>
            <a:rPr lang="en-US" sz="1400">
              <a:solidFill>
                <a:schemeClr val="dk1"/>
              </a:solidFill>
              <a:latin typeface="Times New Roman" panose="02020603050405020304" pitchFamily="18" charset="0"/>
              <a:ea typeface="+mn-ea"/>
              <a:cs typeface="Times New Roman" panose="02020603050405020304" pitchFamily="18" charset="0"/>
            </a:rPr>
            <a:t>for (i = 0; i &lt; N; i++) {</a:t>
          </a:r>
        </a:p>
        <a:p>
          <a:r>
            <a:rPr lang="en-US" sz="1400">
              <a:solidFill>
                <a:schemeClr val="dk1"/>
              </a:solidFill>
              <a:latin typeface="Times New Roman" panose="02020603050405020304" pitchFamily="18" charset="0"/>
              <a:ea typeface="+mn-ea"/>
              <a:cs typeface="Times New Roman" panose="02020603050405020304" pitchFamily="18" charset="0"/>
            </a:rPr>
            <a:t>x = -10.0 + (i + 0.5) * dx;</a:t>
          </a:r>
        </a:p>
        <a:p>
          <a:r>
            <a:rPr lang="en-US" sz="1400">
              <a:solidFill>
                <a:schemeClr val="dk1"/>
              </a:solidFill>
              <a:latin typeface="Times New Roman" panose="02020603050405020304" pitchFamily="18" charset="0"/>
              <a:ea typeface="+mn-ea"/>
              <a:cs typeface="Times New Roman" panose="02020603050405020304" pitchFamily="18" charset="0"/>
            </a:rPr>
            <a:t>S = S + 0.06 * x * x * x + 0.3 * x * x - 8.0 * x + 110.0;</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S = S * dx;</a:t>
          </a:r>
        </a:p>
        <a:p>
          <a:r>
            <a:rPr lang="en-US" sz="1400">
              <a:solidFill>
                <a:schemeClr val="dk1"/>
              </a:solidFill>
              <a:latin typeface="Times New Roman" panose="02020603050405020304" pitchFamily="18" charset="0"/>
              <a:ea typeface="+mn-ea"/>
              <a:cs typeface="Times New Roman" panose="02020603050405020304" pitchFamily="18" charset="0"/>
            </a:rPr>
            <a:t>T = omp_get_wtime() - T;</a:t>
          </a:r>
        </a:p>
        <a:p>
          <a:r>
            <a:rPr lang="en-US" sz="1400">
              <a:solidFill>
                <a:schemeClr val="dk1"/>
              </a:solidFill>
              <a:latin typeface="Times New Roman" panose="02020603050405020304" pitchFamily="18" charset="0"/>
              <a:ea typeface="+mn-ea"/>
              <a:cs typeface="Times New Roman" panose="02020603050405020304" pitchFamily="18" charset="0"/>
            </a:rPr>
            <a:t>printf("%lld\t%2.10f\t%2.10f\n", N, S, T);</a:t>
          </a:r>
        </a:p>
        <a:p>
          <a:r>
            <a:rPr lang="ru-RU" sz="1400">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twoCellAnchor>
    <xdr:from>
      <xdr:col>7</xdr:col>
      <xdr:colOff>108857</xdr:colOff>
      <xdr:row>22</xdr:row>
      <xdr:rowOff>0</xdr:rowOff>
    </xdr:from>
    <xdr:to>
      <xdr:col>22</xdr:col>
      <xdr:colOff>169691</xdr:colOff>
      <xdr:row>45</xdr:row>
      <xdr:rowOff>110566</xdr:rowOff>
    </xdr:to>
    <xdr:graphicFrame macro="">
      <xdr:nvGraphicFramePr>
        <xdr:cNvPr id="12" name="Диаграмма 11">
          <a:extLst>
            <a:ext uri="{FF2B5EF4-FFF2-40B4-BE49-F238E27FC236}">
              <a16:creationId xmlns:a16="http://schemas.microsoft.com/office/drawing/2014/main" id="{1E366720-11B0-4195-9AA6-8FD939B17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163285</xdr:colOff>
      <xdr:row>46</xdr:row>
      <xdr:rowOff>36286</xdr:rowOff>
    </xdr:from>
    <xdr:to>
      <xdr:col>22</xdr:col>
      <xdr:colOff>224119</xdr:colOff>
      <xdr:row>69</xdr:row>
      <xdr:rowOff>10780</xdr:rowOff>
    </xdr:to>
    <xdr:graphicFrame macro="">
      <xdr:nvGraphicFramePr>
        <xdr:cNvPr id="13" name="Диаграмма 12">
          <a:extLst>
            <a:ext uri="{FF2B5EF4-FFF2-40B4-BE49-F238E27FC236}">
              <a16:creationId xmlns:a16="http://schemas.microsoft.com/office/drawing/2014/main" id="{C27AADE9-14AC-4920-90DD-7640C2BE1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217714</xdr:colOff>
      <xdr:row>69</xdr:row>
      <xdr:rowOff>163286</xdr:rowOff>
    </xdr:from>
    <xdr:to>
      <xdr:col>22</xdr:col>
      <xdr:colOff>278548</xdr:colOff>
      <xdr:row>92</xdr:row>
      <xdr:rowOff>137781</xdr:rowOff>
    </xdr:to>
    <xdr:graphicFrame macro="">
      <xdr:nvGraphicFramePr>
        <xdr:cNvPr id="14" name="Диаграмма 13">
          <a:extLst>
            <a:ext uri="{FF2B5EF4-FFF2-40B4-BE49-F238E27FC236}">
              <a16:creationId xmlns:a16="http://schemas.microsoft.com/office/drawing/2014/main" id="{A44F874A-6B69-47D1-B4D9-C2EE2DD0A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172356</xdr:colOff>
      <xdr:row>93</xdr:row>
      <xdr:rowOff>163286</xdr:rowOff>
    </xdr:from>
    <xdr:to>
      <xdr:col>22</xdr:col>
      <xdr:colOff>233190</xdr:colOff>
      <xdr:row>121</xdr:row>
      <xdr:rowOff>47067</xdr:rowOff>
    </xdr:to>
    <xdr:graphicFrame macro="">
      <xdr:nvGraphicFramePr>
        <xdr:cNvPr id="15" name="Диаграмма 14">
          <a:extLst>
            <a:ext uri="{FF2B5EF4-FFF2-40B4-BE49-F238E27FC236}">
              <a16:creationId xmlns:a16="http://schemas.microsoft.com/office/drawing/2014/main" id="{520745E3-F6FC-4330-BE73-FF536D36C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30</xdr:row>
      <xdr:rowOff>165100</xdr:rowOff>
    </xdr:to>
    <xdr:sp macro="" textlink="">
      <xdr:nvSpPr>
        <xdr:cNvPr id="2" name="TextBox 1">
          <a:extLst>
            <a:ext uri="{FF2B5EF4-FFF2-40B4-BE49-F238E27FC236}">
              <a16:creationId xmlns:a16="http://schemas.microsoft.com/office/drawing/2014/main" id="{D18A5B38-D42E-40C0-8DE1-80F5FDA5ED7C}"/>
            </a:ext>
          </a:extLst>
        </xdr:cNvPr>
        <xdr:cNvSpPr txBox="1"/>
      </xdr:nvSpPr>
      <xdr:spPr>
        <a:xfrm>
          <a:off x="0" y="2228850"/>
          <a:ext cx="4896970" cy="496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&lt;omp.h&gt;</a:t>
          </a:r>
        </a:p>
        <a:p>
          <a:r>
            <a:rPr lang="en-US" sz="1400">
              <a:solidFill>
                <a:schemeClr val="dk1"/>
              </a:solidFill>
              <a:latin typeface="Times New Roman" panose="02020603050405020304" pitchFamily="18" charset="0"/>
              <a:ea typeface="+mn-ea"/>
              <a:cs typeface="Times New Roman" panose="02020603050405020304" pitchFamily="18" charset="0"/>
            </a:rPr>
            <a:t>#include &lt;windows.h&gt;</a:t>
          </a: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long long i, N;</a:t>
          </a:r>
        </a:p>
        <a:p>
          <a:r>
            <a:rPr lang="en-US" sz="1400">
              <a:solidFill>
                <a:schemeClr val="dk1"/>
              </a:solidFill>
              <a:latin typeface="Times New Roman" panose="02020603050405020304" pitchFamily="18" charset="0"/>
              <a:ea typeface="+mn-ea"/>
              <a:cs typeface="Times New Roman" panose="02020603050405020304" pitchFamily="18" charset="0"/>
            </a:rPr>
            <a:t>double T;</a:t>
          </a:r>
        </a:p>
        <a:p>
          <a:r>
            <a:rPr lang="en-US" sz="1400">
              <a:solidFill>
                <a:schemeClr val="dk1"/>
              </a:solidFill>
              <a:latin typeface="Times New Roman" panose="02020603050405020304" pitchFamily="18" charset="0"/>
              <a:ea typeface="+mn-ea"/>
              <a:cs typeface="Times New Roman" panose="02020603050405020304" pitchFamily="18" charset="0"/>
            </a:rPr>
            <a:t>int p;</a:t>
          </a:r>
        </a:p>
        <a:p>
          <a:r>
            <a:rPr lang="en-US" sz="1400">
              <a:solidFill>
                <a:schemeClr val="dk1"/>
              </a:solidFill>
              <a:latin typeface="Times New Roman" panose="02020603050405020304" pitchFamily="18" charset="0"/>
              <a:ea typeface="+mn-ea"/>
              <a:cs typeface="Times New Roman" panose="02020603050405020304" pitchFamily="18" charset="0"/>
            </a:rPr>
            <a:t>float dx, x = 0.0, S = 0.0;</a:t>
          </a:r>
        </a:p>
        <a:p>
          <a:r>
            <a:rPr lang="en-US" sz="1400">
              <a:solidFill>
                <a:schemeClr val="dk1"/>
              </a:solidFill>
              <a:latin typeface="Times New Roman" panose="02020603050405020304" pitchFamily="18" charset="0"/>
              <a:ea typeface="+mn-ea"/>
              <a:cs typeface="Times New Roman" panose="02020603050405020304" pitchFamily="18" charset="0"/>
            </a:rPr>
            <a:t>p = atoll(argv[1]);</a:t>
          </a:r>
        </a:p>
        <a:p>
          <a:r>
            <a:rPr lang="en-US" sz="1400">
              <a:solidFill>
                <a:schemeClr val="dk1"/>
              </a:solidFill>
              <a:latin typeface="Times New Roman" panose="02020603050405020304" pitchFamily="18" charset="0"/>
              <a:ea typeface="+mn-ea"/>
              <a:cs typeface="Times New Roman" panose="02020603050405020304" pitchFamily="18" charset="0"/>
            </a:rPr>
            <a:t>N = atoll(argv[2]);</a:t>
          </a:r>
        </a:p>
        <a:p>
          <a:r>
            <a:rPr lang="en-US" sz="1400">
              <a:solidFill>
                <a:schemeClr val="dk1"/>
              </a:solidFill>
              <a:latin typeface="Times New Roman" panose="02020603050405020304" pitchFamily="18" charset="0"/>
              <a:ea typeface="+mn-ea"/>
              <a:cs typeface="Times New Roman" panose="02020603050405020304" pitchFamily="18" charset="0"/>
            </a:rPr>
            <a:t>T = omp_get_wtime();</a:t>
          </a:r>
        </a:p>
        <a:p>
          <a:r>
            <a:rPr lang="en-US" sz="1400">
              <a:solidFill>
                <a:schemeClr val="dk1"/>
              </a:solidFill>
              <a:latin typeface="Times New Roman" panose="02020603050405020304" pitchFamily="18" charset="0"/>
              <a:ea typeface="+mn-ea"/>
              <a:cs typeface="Times New Roman" panose="02020603050405020304" pitchFamily="18" charset="0"/>
            </a:rPr>
            <a:t>dx = 30.0 / N;</a:t>
          </a:r>
        </a:p>
        <a:p>
          <a:r>
            <a:rPr lang="en-US" sz="1400">
              <a:solidFill>
                <a:schemeClr val="dk1"/>
              </a:solidFill>
              <a:latin typeface="Times New Roman" panose="02020603050405020304" pitchFamily="18" charset="0"/>
              <a:ea typeface="+mn-ea"/>
              <a:cs typeface="Times New Roman" panose="02020603050405020304" pitchFamily="18" charset="0"/>
            </a:rPr>
            <a:t>#pragma omp parallel for private(x) reduction(+:S) num_threads(p)</a:t>
          </a:r>
        </a:p>
        <a:p>
          <a:r>
            <a:rPr lang="en-US" sz="1400">
              <a:solidFill>
                <a:schemeClr val="dk1"/>
              </a:solidFill>
              <a:latin typeface="Times New Roman" panose="02020603050405020304" pitchFamily="18" charset="0"/>
              <a:ea typeface="+mn-ea"/>
              <a:cs typeface="Times New Roman" panose="02020603050405020304" pitchFamily="18" charset="0"/>
            </a:rPr>
            <a:t>for (i = 0; i &lt; N; i++) {</a:t>
          </a:r>
        </a:p>
        <a:p>
          <a:r>
            <a:rPr lang="en-US" sz="1400">
              <a:solidFill>
                <a:schemeClr val="dk1"/>
              </a:solidFill>
              <a:latin typeface="Times New Roman" panose="02020603050405020304" pitchFamily="18" charset="0"/>
              <a:ea typeface="+mn-ea"/>
              <a:cs typeface="Times New Roman" panose="02020603050405020304" pitchFamily="18" charset="0"/>
            </a:rPr>
            <a:t>x = -10.0 + (i + 0.5) * dx;</a:t>
          </a:r>
        </a:p>
        <a:p>
          <a:r>
            <a:rPr lang="en-US" sz="1400">
              <a:solidFill>
                <a:schemeClr val="dk1"/>
              </a:solidFill>
              <a:latin typeface="Times New Roman" panose="02020603050405020304" pitchFamily="18" charset="0"/>
              <a:ea typeface="+mn-ea"/>
              <a:cs typeface="Times New Roman" panose="02020603050405020304" pitchFamily="18" charset="0"/>
            </a:rPr>
            <a:t>S = S + 0.06 * x * x * x + 0.3 * x * x - 8.0 * x + 110.0;</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S = S * dx;</a:t>
          </a:r>
        </a:p>
        <a:p>
          <a:r>
            <a:rPr lang="en-US" sz="1400">
              <a:solidFill>
                <a:schemeClr val="dk1"/>
              </a:solidFill>
              <a:latin typeface="Times New Roman" panose="02020603050405020304" pitchFamily="18" charset="0"/>
              <a:ea typeface="+mn-ea"/>
              <a:cs typeface="Times New Roman" panose="02020603050405020304" pitchFamily="18" charset="0"/>
            </a:rPr>
            <a:t>T = omp_get_wtime() - T;</a:t>
          </a:r>
        </a:p>
        <a:p>
          <a:r>
            <a:rPr lang="en-US" sz="1400">
              <a:solidFill>
                <a:schemeClr val="dk1"/>
              </a:solidFill>
              <a:latin typeface="Times New Roman" panose="02020603050405020304" pitchFamily="18" charset="0"/>
              <a:ea typeface="+mn-ea"/>
              <a:cs typeface="Times New Roman" panose="02020603050405020304" pitchFamily="18" charset="0"/>
            </a:rPr>
            <a:t>printf("%d\t%lld\t%2.10f\t%2.10f\n", p, N, S, T);</a:t>
          </a:r>
        </a:p>
        <a:p>
          <a:r>
            <a:rPr lang="ru-RU" sz="1400">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twoCellAnchor>
    <xdr:from>
      <xdr:col>0</xdr:col>
      <xdr:colOff>63500</xdr:colOff>
      <xdr:row>32</xdr:row>
      <xdr:rowOff>6350</xdr:rowOff>
    </xdr:from>
    <xdr:to>
      <xdr:col>1</xdr:col>
      <xdr:colOff>3441700</xdr:colOff>
      <xdr:row>41</xdr:row>
      <xdr:rowOff>120650</xdr:rowOff>
    </xdr:to>
    <xdr:sp macro="" textlink="">
      <xdr:nvSpPr>
        <xdr:cNvPr id="3" name="TextBox 2">
          <a:extLst>
            <a:ext uri="{FF2B5EF4-FFF2-40B4-BE49-F238E27FC236}">
              <a16:creationId xmlns:a16="http://schemas.microsoft.com/office/drawing/2014/main" id="{A07E08B1-9788-46B9-83F0-64BD3F346EA6}"/>
            </a:ext>
          </a:extLst>
        </xdr:cNvPr>
        <xdr:cNvSpPr txBox="1"/>
      </xdr:nvSpPr>
      <xdr:spPr>
        <a:xfrm>
          <a:off x="63500" y="7626350"/>
          <a:ext cx="4826000"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S	T</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8) do for %%N in (1,2,4,7,10,22,47,100,220,470,1000,2200,4700,10000,22000,47000,100000,220000,470000,1000000,2200000,4700000,10000000,22000000,47000000,100000000,220000000,470000000,1000000000,2200000000,4700000000,10000000000) do "./App613.exe" %%p %%N</a:t>
          </a:r>
          <a:endParaRPr lang="ru-RU" sz="1100">
            <a:solidFill>
              <a:sysClr val="windowText" lastClr="000000"/>
            </a:solidFill>
            <a:latin typeface="Courier New" panose="02070309020205020404" pitchFamily="49" charset="0"/>
            <a:cs typeface="Courier New" panose="02070309020205020404" pitchFamily="49" charset="0"/>
          </a:endParaRP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CC67A4ED-62B7-4BFC-939C-3E553F3B5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3E5AD12F-7519-4422-8642-92BEEE4740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9" name="Chart 3">
          <a:extLst>
            <a:ext uri="{FF2B5EF4-FFF2-40B4-BE49-F238E27FC236}">
              <a16:creationId xmlns:a16="http://schemas.microsoft.com/office/drawing/2014/main" id="{A95EC2AE-3802-443D-819C-A56381ED2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10" name="Chart 3">
          <a:extLst>
            <a:ext uri="{FF2B5EF4-FFF2-40B4-BE49-F238E27FC236}">
              <a16:creationId xmlns:a16="http://schemas.microsoft.com/office/drawing/2014/main" id="{59A047C7-92C5-49DC-B0BC-E15F88A33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30</xdr:row>
      <xdr:rowOff>165100</xdr:rowOff>
    </xdr:to>
    <xdr:sp macro="" textlink="">
      <xdr:nvSpPr>
        <xdr:cNvPr id="2" name="TextBox 1">
          <a:extLst>
            <a:ext uri="{FF2B5EF4-FFF2-40B4-BE49-F238E27FC236}">
              <a16:creationId xmlns:a16="http://schemas.microsoft.com/office/drawing/2014/main" id="{FD72C39E-4282-4FB0-B04D-DF1D6254ED8B}"/>
            </a:ext>
          </a:extLst>
        </xdr:cNvPr>
        <xdr:cNvSpPr txBox="1"/>
      </xdr:nvSpPr>
      <xdr:spPr>
        <a:xfrm>
          <a:off x="0" y="2273300"/>
          <a:ext cx="4896970" cy="612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&lt;omp.h&gt;</a:t>
          </a:r>
        </a:p>
        <a:p>
          <a:r>
            <a:rPr lang="en-US" sz="1400">
              <a:solidFill>
                <a:schemeClr val="dk1"/>
              </a:solidFill>
              <a:latin typeface="Times New Roman" panose="02020603050405020304" pitchFamily="18" charset="0"/>
              <a:ea typeface="+mn-ea"/>
              <a:cs typeface="Times New Roman" panose="02020603050405020304" pitchFamily="18" charset="0"/>
            </a:rPr>
            <a:t>#include &lt;windows.h&gt;</a:t>
          </a: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long long i, N;</a:t>
          </a:r>
        </a:p>
        <a:p>
          <a:r>
            <a:rPr lang="en-US" sz="1400">
              <a:solidFill>
                <a:schemeClr val="dk1"/>
              </a:solidFill>
              <a:latin typeface="Times New Roman" panose="02020603050405020304" pitchFamily="18" charset="0"/>
              <a:ea typeface="+mn-ea"/>
              <a:cs typeface="Times New Roman" panose="02020603050405020304" pitchFamily="18" charset="0"/>
            </a:rPr>
            <a:t>double T;</a:t>
          </a:r>
        </a:p>
        <a:p>
          <a:r>
            <a:rPr lang="en-US" sz="1400">
              <a:solidFill>
                <a:schemeClr val="dk1"/>
              </a:solidFill>
              <a:latin typeface="Times New Roman" panose="02020603050405020304" pitchFamily="18" charset="0"/>
              <a:ea typeface="+mn-ea"/>
              <a:cs typeface="Times New Roman" panose="02020603050405020304" pitchFamily="18" charset="0"/>
            </a:rPr>
            <a:t>int p;</a:t>
          </a:r>
        </a:p>
        <a:p>
          <a:r>
            <a:rPr lang="en-US" sz="1400">
              <a:solidFill>
                <a:schemeClr val="dk1"/>
              </a:solidFill>
              <a:latin typeface="Times New Roman" panose="02020603050405020304" pitchFamily="18" charset="0"/>
              <a:ea typeface="+mn-ea"/>
              <a:cs typeface="Times New Roman" panose="02020603050405020304" pitchFamily="18" charset="0"/>
            </a:rPr>
            <a:t>double dx, x = 0.0, S = 0.0;</a:t>
          </a:r>
        </a:p>
        <a:p>
          <a:r>
            <a:rPr lang="en-US" sz="1400">
              <a:solidFill>
                <a:schemeClr val="dk1"/>
              </a:solidFill>
              <a:latin typeface="Times New Roman" panose="02020603050405020304" pitchFamily="18" charset="0"/>
              <a:ea typeface="+mn-ea"/>
              <a:cs typeface="Times New Roman" panose="02020603050405020304" pitchFamily="18" charset="0"/>
            </a:rPr>
            <a:t>p = atoll(argv[1]);</a:t>
          </a:r>
        </a:p>
        <a:p>
          <a:r>
            <a:rPr lang="en-US" sz="1400">
              <a:solidFill>
                <a:schemeClr val="dk1"/>
              </a:solidFill>
              <a:latin typeface="Times New Roman" panose="02020603050405020304" pitchFamily="18" charset="0"/>
              <a:ea typeface="+mn-ea"/>
              <a:cs typeface="Times New Roman" panose="02020603050405020304" pitchFamily="18" charset="0"/>
            </a:rPr>
            <a:t>N = atoll(argv[2]);</a:t>
          </a:r>
        </a:p>
        <a:p>
          <a:r>
            <a:rPr lang="en-US" sz="1400">
              <a:solidFill>
                <a:schemeClr val="dk1"/>
              </a:solidFill>
              <a:latin typeface="Times New Roman" panose="02020603050405020304" pitchFamily="18" charset="0"/>
              <a:ea typeface="+mn-ea"/>
              <a:cs typeface="Times New Roman" panose="02020603050405020304" pitchFamily="18" charset="0"/>
            </a:rPr>
            <a:t>T = omp_get_wtime();</a:t>
          </a:r>
        </a:p>
        <a:p>
          <a:r>
            <a:rPr lang="en-US" sz="1400">
              <a:solidFill>
                <a:schemeClr val="dk1"/>
              </a:solidFill>
              <a:latin typeface="Times New Roman" panose="02020603050405020304" pitchFamily="18" charset="0"/>
              <a:ea typeface="+mn-ea"/>
              <a:cs typeface="Times New Roman" panose="02020603050405020304" pitchFamily="18" charset="0"/>
            </a:rPr>
            <a:t>dx = 30.0 / N;</a:t>
          </a:r>
        </a:p>
        <a:p>
          <a:r>
            <a:rPr lang="en-US" sz="1400">
              <a:solidFill>
                <a:schemeClr val="dk1"/>
              </a:solidFill>
              <a:latin typeface="Times New Roman" panose="02020603050405020304" pitchFamily="18" charset="0"/>
              <a:ea typeface="+mn-ea"/>
              <a:cs typeface="Times New Roman" panose="02020603050405020304" pitchFamily="18" charset="0"/>
            </a:rPr>
            <a:t>#pragma omp parallel for private(x) reduction(+:S) num_threads(p)</a:t>
          </a:r>
        </a:p>
        <a:p>
          <a:r>
            <a:rPr lang="en-US" sz="1400">
              <a:solidFill>
                <a:schemeClr val="dk1"/>
              </a:solidFill>
              <a:latin typeface="Times New Roman" panose="02020603050405020304" pitchFamily="18" charset="0"/>
              <a:ea typeface="+mn-ea"/>
              <a:cs typeface="Times New Roman" panose="02020603050405020304" pitchFamily="18" charset="0"/>
            </a:rPr>
            <a:t>for (i = 0; i &lt; N; i++) {</a:t>
          </a:r>
        </a:p>
        <a:p>
          <a:r>
            <a:rPr lang="en-US" sz="1400">
              <a:solidFill>
                <a:schemeClr val="dk1"/>
              </a:solidFill>
              <a:latin typeface="Times New Roman" panose="02020603050405020304" pitchFamily="18" charset="0"/>
              <a:ea typeface="+mn-ea"/>
              <a:cs typeface="Times New Roman" panose="02020603050405020304" pitchFamily="18" charset="0"/>
            </a:rPr>
            <a:t>x = -10.0 + (i + 0.5) * dx;</a:t>
          </a:r>
        </a:p>
        <a:p>
          <a:r>
            <a:rPr lang="en-US" sz="1400">
              <a:solidFill>
                <a:schemeClr val="dk1"/>
              </a:solidFill>
              <a:latin typeface="Times New Roman" panose="02020603050405020304" pitchFamily="18" charset="0"/>
              <a:ea typeface="+mn-ea"/>
              <a:cs typeface="Times New Roman" panose="02020603050405020304" pitchFamily="18" charset="0"/>
            </a:rPr>
            <a:t>S = S + 0.06 * x * x * x + 0.3 * x * x - 8.0 * x + 110.0;</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S = S * dx;</a:t>
          </a:r>
        </a:p>
        <a:p>
          <a:r>
            <a:rPr lang="en-US" sz="1400">
              <a:solidFill>
                <a:schemeClr val="dk1"/>
              </a:solidFill>
              <a:latin typeface="Times New Roman" panose="02020603050405020304" pitchFamily="18" charset="0"/>
              <a:ea typeface="+mn-ea"/>
              <a:cs typeface="Times New Roman" panose="02020603050405020304" pitchFamily="18" charset="0"/>
            </a:rPr>
            <a:t>T = omp_get_wtime() - T;</a:t>
          </a:r>
        </a:p>
        <a:p>
          <a:r>
            <a:rPr lang="en-US" sz="1400">
              <a:solidFill>
                <a:schemeClr val="dk1"/>
              </a:solidFill>
              <a:latin typeface="Times New Roman" panose="02020603050405020304" pitchFamily="18" charset="0"/>
              <a:ea typeface="+mn-ea"/>
              <a:cs typeface="Times New Roman" panose="02020603050405020304" pitchFamily="18" charset="0"/>
            </a:rPr>
            <a:t>printf("%d\t%lld\t%2.10f\t%2.10f\n", p, N, S, T);</a:t>
          </a:r>
        </a:p>
        <a:p>
          <a:r>
            <a:rPr lang="ru-RU" sz="1400">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twoCellAnchor>
    <xdr:from>
      <xdr:col>0</xdr:col>
      <xdr:colOff>63500</xdr:colOff>
      <xdr:row>32</xdr:row>
      <xdr:rowOff>6350</xdr:rowOff>
    </xdr:from>
    <xdr:to>
      <xdr:col>1</xdr:col>
      <xdr:colOff>3441700</xdr:colOff>
      <xdr:row>41</xdr:row>
      <xdr:rowOff>120650</xdr:rowOff>
    </xdr:to>
    <xdr:sp macro="" textlink="">
      <xdr:nvSpPr>
        <xdr:cNvPr id="3" name="TextBox 2">
          <a:extLst>
            <a:ext uri="{FF2B5EF4-FFF2-40B4-BE49-F238E27FC236}">
              <a16:creationId xmlns:a16="http://schemas.microsoft.com/office/drawing/2014/main" id="{54D1C45F-30EB-43F5-B79A-A95319187C81}"/>
            </a:ext>
          </a:extLst>
        </xdr:cNvPr>
        <xdr:cNvSpPr txBox="1"/>
      </xdr:nvSpPr>
      <xdr:spPr>
        <a:xfrm>
          <a:off x="63500" y="8693150"/>
          <a:ext cx="482600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S	T</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12) do for %%N in (1,2,4,7,10,22,47,100,220,470,1000,2200,4700,10000,22000,47000,100000,220000,470000,1000000,2200000,4700000,10000000,22000000,47000000,100000000,220000000,470000000,1000000000,2200000000,4700000000,10000000000) do "./App614.exe" %%p %%N</a:t>
          </a: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D1F158B8-9E8B-44ED-BCF1-D19E265BF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BA5ED26E-DF3C-42C5-83E7-0F84E9AF4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6" name="Chart 3">
          <a:extLst>
            <a:ext uri="{FF2B5EF4-FFF2-40B4-BE49-F238E27FC236}">
              <a16:creationId xmlns:a16="http://schemas.microsoft.com/office/drawing/2014/main" id="{CD35AC59-79FB-46EA-B3C2-EB084DDF4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7" name="Chart 3">
          <a:extLst>
            <a:ext uri="{FF2B5EF4-FFF2-40B4-BE49-F238E27FC236}">
              <a16:creationId xmlns:a16="http://schemas.microsoft.com/office/drawing/2014/main" id="{400B7115-AE49-4BAF-BACB-8412FC104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4</xdr:row>
      <xdr:rowOff>0</xdr:rowOff>
    </xdr:from>
    <xdr:to>
      <xdr:col>6</xdr:col>
      <xdr:colOff>359930</xdr:colOff>
      <xdr:row>25</xdr:row>
      <xdr:rowOff>19723</xdr:rowOff>
    </xdr:to>
    <xdr:pic>
      <xdr:nvPicPr>
        <xdr:cNvPr id="2" name="Рисунок 1">
          <a:extLst>
            <a:ext uri="{FF2B5EF4-FFF2-40B4-BE49-F238E27FC236}">
              <a16:creationId xmlns:a16="http://schemas.microsoft.com/office/drawing/2014/main" id="{81823DBB-660D-4BFC-8F68-C5CD55EAFD28}"/>
            </a:ext>
          </a:extLst>
        </xdr:cNvPr>
        <xdr:cNvPicPr>
          <a:picLocks noChangeAspect="1"/>
        </xdr:cNvPicPr>
      </xdr:nvPicPr>
      <xdr:blipFill>
        <a:blip xmlns:r="http://schemas.openxmlformats.org/officeDocument/2006/relationships" r:embed="rId1"/>
        <a:stretch>
          <a:fillRect/>
        </a:stretch>
      </xdr:blipFill>
      <xdr:spPr>
        <a:xfrm>
          <a:off x="76200" y="2971800"/>
          <a:ext cx="8284730" cy="4820323"/>
        </a:xfrm>
        <a:prstGeom prst="rect">
          <a:avLst/>
        </a:prstGeom>
      </xdr:spPr>
    </xdr:pic>
    <xdr:clientData/>
  </xdr:twoCellAnchor>
  <xdr:twoCellAnchor editAs="oneCell">
    <xdr:from>
      <xdr:col>5</xdr:col>
      <xdr:colOff>542926</xdr:colOff>
      <xdr:row>3</xdr:row>
      <xdr:rowOff>200025</xdr:rowOff>
    </xdr:from>
    <xdr:to>
      <xdr:col>17</xdr:col>
      <xdr:colOff>572396</xdr:colOff>
      <xdr:row>25</xdr:row>
      <xdr:rowOff>28575</xdr:rowOff>
    </xdr:to>
    <xdr:pic>
      <xdr:nvPicPr>
        <xdr:cNvPr id="3" name="Рисунок 2">
          <a:extLst>
            <a:ext uri="{FF2B5EF4-FFF2-40B4-BE49-F238E27FC236}">
              <a16:creationId xmlns:a16="http://schemas.microsoft.com/office/drawing/2014/main" id="{DA6EDE3D-7D6C-406C-8F9A-ABDE1370DDB6}"/>
            </a:ext>
          </a:extLst>
        </xdr:cNvPr>
        <xdr:cNvPicPr>
          <a:picLocks noChangeAspect="1"/>
        </xdr:cNvPicPr>
      </xdr:nvPicPr>
      <xdr:blipFill>
        <a:blip xmlns:r="http://schemas.openxmlformats.org/officeDocument/2006/relationships" r:embed="rId2"/>
        <a:stretch>
          <a:fillRect/>
        </a:stretch>
      </xdr:blipFill>
      <xdr:spPr>
        <a:xfrm>
          <a:off x="8315326" y="2943225"/>
          <a:ext cx="7344670" cy="4857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xdr:row>
      <xdr:rowOff>19051</xdr:rowOff>
    </xdr:from>
    <xdr:to>
      <xdr:col>2</xdr:col>
      <xdr:colOff>559751</xdr:colOff>
      <xdr:row>19</xdr:row>
      <xdr:rowOff>25401</xdr:rowOff>
    </xdr:to>
    <xdr:pic>
      <xdr:nvPicPr>
        <xdr:cNvPr id="2" name="Рисунок 1">
          <a:extLst>
            <a:ext uri="{FF2B5EF4-FFF2-40B4-BE49-F238E27FC236}">
              <a16:creationId xmlns:a16="http://schemas.microsoft.com/office/drawing/2014/main" id="{C0BEEF8D-B174-4155-A9E2-CA289419A42F}"/>
            </a:ext>
          </a:extLst>
        </xdr:cNvPr>
        <xdr:cNvPicPr>
          <a:picLocks noChangeAspect="1"/>
        </xdr:cNvPicPr>
      </xdr:nvPicPr>
      <xdr:blipFill>
        <a:blip xmlns:r="http://schemas.openxmlformats.org/officeDocument/2006/relationships" r:embed="rId1"/>
        <a:stretch>
          <a:fillRect/>
        </a:stretch>
      </xdr:blipFill>
      <xdr:spPr>
        <a:xfrm>
          <a:off x="0" y="3854451"/>
          <a:ext cx="5957251" cy="3435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2</xdr:row>
      <xdr:rowOff>28575</xdr:rowOff>
    </xdr:from>
    <xdr:to>
      <xdr:col>1</xdr:col>
      <xdr:colOff>4277592</xdr:colOff>
      <xdr:row>9</xdr:row>
      <xdr:rowOff>200272</xdr:rowOff>
    </xdr:to>
    <xdr:pic>
      <xdr:nvPicPr>
        <xdr:cNvPr id="2" name="Рисунок 1">
          <a:extLst>
            <a:ext uri="{FF2B5EF4-FFF2-40B4-BE49-F238E27FC236}">
              <a16:creationId xmlns:a16="http://schemas.microsoft.com/office/drawing/2014/main" id="{5ED1A973-8ACC-4B1A-BD33-E429A32260A3}"/>
            </a:ext>
          </a:extLst>
        </xdr:cNvPr>
        <xdr:cNvPicPr>
          <a:picLocks noChangeAspect="1"/>
        </xdr:cNvPicPr>
      </xdr:nvPicPr>
      <xdr:blipFill>
        <a:blip xmlns:r="http://schemas.openxmlformats.org/officeDocument/2006/relationships" r:embed="rId1"/>
        <a:stretch>
          <a:fillRect/>
        </a:stretch>
      </xdr:blipFill>
      <xdr:spPr>
        <a:xfrm>
          <a:off x="47625" y="2771775"/>
          <a:ext cx="6204817" cy="1771897"/>
        </a:xfrm>
        <a:prstGeom prst="rect">
          <a:avLst/>
        </a:prstGeom>
      </xdr:spPr>
    </xdr:pic>
    <xdr:clientData/>
  </xdr:twoCellAnchor>
  <xdr:twoCellAnchor editAs="oneCell">
    <xdr:from>
      <xdr:col>0</xdr:col>
      <xdr:colOff>66675</xdr:colOff>
      <xdr:row>13</xdr:row>
      <xdr:rowOff>171450</xdr:rowOff>
    </xdr:from>
    <xdr:to>
      <xdr:col>1</xdr:col>
      <xdr:colOff>2785144</xdr:colOff>
      <xdr:row>19</xdr:row>
      <xdr:rowOff>216098</xdr:rowOff>
    </xdr:to>
    <xdr:pic>
      <xdr:nvPicPr>
        <xdr:cNvPr id="3" name="Рисунок 2">
          <a:extLst>
            <a:ext uri="{FF2B5EF4-FFF2-40B4-BE49-F238E27FC236}">
              <a16:creationId xmlns:a16="http://schemas.microsoft.com/office/drawing/2014/main" id="{4F54B962-87CC-4ACE-BE7A-1BACA83414D0}"/>
            </a:ext>
          </a:extLst>
        </xdr:cNvPr>
        <xdr:cNvPicPr>
          <a:picLocks noChangeAspect="1"/>
        </xdr:cNvPicPr>
      </xdr:nvPicPr>
      <xdr:blipFill>
        <a:blip xmlns:r="http://schemas.openxmlformats.org/officeDocument/2006/relationships" r:embed="rId2"/>
        <a:stretch>
          <a:fillRect/>
        </a:stretch>
      </xdr:blipFill>
      <xdr:spPr>
        <a:xfrm>
          <a:off x="66675" y="5429250"/>
          <a:ext cx="4788569" cy="1416248"/>
        </a:xfrm>
        <a:prstGeom prst="rect">
          <a:avLst/>
        </a:prstGeom>
      </xdr:spPr>
    </xdr:pic>
    <xdr:clientData/>
  </xdr:twoCellAnchor>
  <xdr:twoCellAnchor editAs="oneCell">
    <xdr:from>
      <xdr:col>0</xdr:col>
      <xdr:colOff>76200</xdr:colOff>
      <xdr:row>9</xdr:row>
      <xdr:rowOff>228599</xdr:rowOff>
    </xdr:from>
    <xdr:to>
      <xdr:col>1</xdr:col>
      <xdr:colOff>2677856</xdr:colOff>
      <xdr:row>13</xdr:row>
      <xdr:rowOff>123825</xdr:rowOff>
    </xdr:to>
    <xdr:pic>
      <xdr:nvPicPr>
        <xdr:cNvPr id="4" name="Рисунок 3">
          <a:extLst>
            <a:ext uri="{FF2B5EF4-FFF2-40B4-BE49-F238E27FC236}">
              <a16:creationId xmlns:a16="http://schemas.microsoft.com/office/drawing/2014/main" id="{786A4FFC-E3DE-4D9B-BD10-A3B20C5E364A}"/>
            </a:ext>
          </a:extLst>
        </xdr:cNvPr>
        <xdr:cNvPicPr>
          <a:picLocks noChangeAspect="1"/>
        </xdr:cNvPicPr>
      </xdr:nvPicPr>
      <xdr:blipFill rotWithShape="1">
        <a:blip xmlns:r="http://schemas.openxmlformats.org/officeDocument/2006/relationships" r:embed="rId3"/>
        <a:srcRect t="24852"/>
        <a:stretch/>
      </xdr:blipFill>
      <xdr:spPr>
        <a:xfrm>
          <a:off x="76200" y="4571999"/>
          <a:ext cx="4671756" cy="809626"/>
        </a:xfrm>
        <a:prstGeom prst="rect">
          <a:avLst/>
        </a:prstGeom>
      </xdr:spPr>
    </xdr:pic>
    <xdr:clientData/>
  </xdr:twoCellAnchor>
  <xdr:twoCellAnchor editAs="oneCell">
    <xdr:from>
      <xdr:col>0</xdr:col>
      <xdr:colOff>57150</xdr:colOff>
      <xdr:row>21</xdr:row>
      <xdr:rowOff>28575</xdr:rowOff>
    </xdr:from>
    <xdr:to>
      <xdr:col>1</xdr:col>
      <xdr:colOff>3074106</xdr:colOff>
      <xdr:row>30</xdr:row>
      <xdr:rowOff>105073</xdr:rowOff>
    </xdr:to>
    <xdr:pic>
      <xdr:nvPicPr>
        <xdr:cNvPr id="5" name="Рисунок 4">
          <a:extLst>
            <a:ext uri="{FF2B5EF4-FFF2-40B4-BE49-F238E27FC236}">
              <a16:creationId xmlns:a16="http://schemas.microsoft.com/office/drawing/2014/main" id="{65AB147B-0120-45AD-BF69-4EC64071B3FD}"/>
            </a:ext>
          </a:extLst>
        </xdr:cNvPr>
        <xdr:cNvPicPr>
          <a:picLocks noChangeAspect="1"/>
        </xdr:cNvPicPr>
      </xdr:nvPicPr>
      <xdr:blipFill>
        <a:blip xmlns:r="http://schemas.openxmlformats.org/officeDocument/2006/relationships" r:embed="rId4"/>
        <a:stretch>
          <a:fillRect/>
        </a:stretch>
      </xdr:blipFill>
      <xdr:spPr>
        <a:xfrm>
          <a:off x="57150" y="7115175"/>
          <a:ext cx="5055306" cy="2133898"/>
        </a:xfrm>
        <a:prstGeom prst="rect">
          <a:avLst/>
        </a:prstGeom>
      </xdr:spPr>
    </xdr:pic>
    <xdr:clientData/>
  </xdr:twoCellAnchor>
  <xdr:twoCellAnchor editAs="oneCell">
    <xdr:from>
      <xdr:col>1</xdr:col>
      <xdr:colOff>4000500</xdr:colOff>
      <xdr:row>10</xdr:row>
      <xdr:rowOff>95250</xdr:rowOff>
    </xdr:from>
    <xdr:to>
      <xdr:col>6</xdr:col>
      <xdr:colOff>48044</xdr:colOff>
      <xdr:row>15</xdr:row>
      <xdr:rowOff>76357</xdr:rowOff>
    </xdr:to>
    <xdr:pic>
      <xdr:nvPicPr>
        <xdr:cNvPr id="6" name="Рисунок 5">
          <a:extLst>
            <a:ext uri="{FF2B5EF4-FFF2-40B4-BE49-F238E27FC236}">
              <a16:creationId xmlns:a16="http://schemas.microsoft.com/office/drawing/2014/main" id="{1F05677B-C83A-41E0-BE83-8EED949890CC}"/>
            </a:ext>
          </a:extLst>
        </xdr:cNvPr>
        <xdr:cNvPicPr>
          <a:picLocks noChangeAspect="1"/>
        </xdr:cNvPicPr>
      </xdr:nvPicPr>
      <xdr:blipFill>
        <a:blip xmlns:r="http://schemas.openxmlformats.org/officeDocument/2006/relationships" r:embed="rId5"/>
        <a:stretch>
          <a:fillRect/>
        </a:stretch>
      </xdr:blipFill>
      <xdr:spPr>
        <a:xfrm>
          <a:off x="6292850" y="4667250"/>
          <a:ext cx="3007144" cy="1124107"/>
        </a:xfrm>
        <a:prstGeom prst="rect">
          <a:avLst/>
        </a:prstGeom>
      </xdr:spPr>
    </xdr:pic>
    <xdr:clientData/>
  </xdr:twoCellAnchor>
  <xdr:twoCellAnchor editAs="oneCell">
    <xdr:from>
      <xdr:col>1</xdr:col>
      <xdr:colOff>4048125</xdr:colOff>
      <xdr:row>15</xdr:row>
      <xdr:rowOff>133350</xdr:rowOff>
    </xdr:from>
    <xdr:to>
      <xdr:col>12</xdr:col>
      <xdr:colOff>181910</xdr:colOff>
      <xdr:row>21</xdr:row>
      <xdr:rowOff>171647</xdr:rowOff>
    </xdr:to>
    <xdr:pic>
      <xdr:nvPicPr>
        <xdr:cNvPr id="7" name="Рисунок 6">
          <a:extLst>
            <a:ext uri="{FF2B5EF4-FFF2-40B4-BE49-F238E27FC236}">
              <a16:creationId xmlns:a16="http://schemas.microsoft.com/office/drawing/2014/main" id="{689116E4-DF4D-4291-9999-06B69A4BBD0D}"/>
            </a:ext>
          </a:extLst>
        </xdr:cNvPr>
        <xdr:cNvPicPr>
          <a:picLocks noChangeAspect="1"/>
        </xdr:cNvPicPr>
      </xdr:nvPicPr>
      <xdr:blipFill>
        <a:blip xmlns:r="http://schemas.openxmlformats.org/officeDocument/2006/relationships" r:embed="rId6"/>
        <a:stretch>
          <a:fillRect/>
        </a:stretch>
      </xdr:blipFill>
      <xdr:spPr>
        <a:xfrm>
          <a:off x="6340475" y="5848350"/>
          <a:ext cx="6719235" cy="14098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4</xdr:row>
      <xdr:rowOff>9525</xdr:rowOff>
    </xdr:from>
    <xdr:to>
      <xdr:col>1</xdr:col>
      <xdr:colOff>107429</xdr:colOff>
      <xdr:row>12</xdr:row>
      <xdr:rowOff>142630</xdr:rowOff>
    </xdr:to>
    <xdr:pic>
      <xdr:nvPicPr>
        <xdr:cNvPr id="2" name="Рисунок 1">
          <a:extLst>
            <a:ext uri="{FF2B5EF4-FFF2-40B4-BE49-F238E27FC236}">
              <a16:creationId xmlns:a16="http://schemas.microsoft.com/office/drawing/2014/main" id="{6D3EE4A6-A7BA-4C09-84D2-E90A7E1DA621}"/>
            </a:ext>
          </a:extLst>
        </xdr:cNvPr>
        <xdr:cNvPicPr>
          <a:picLocks noChangeAspect="1"/>
        </xdr:cNvPicPr>
      </xdr:nvPicPr>
      <xdr:blipFill>
        <a:blip xmlns:r="http://schemas.openxmlformats.org/officeDocument/2006/relationships" r:embed="rId1"/>
        <a:stretch>
          <a:fillRect/>
        </a:stretch>
      </xdr:blipFill>
      <xdr:spPr>
        <a:xfrm>
          <a:off x="0" y="4810125"/>
          <a:ext cx="4171429" cy="1961905"/>
        </a:xfrm>
        <a:prstGeom prst="rect">
          <a:avLst/>
        </a:prstGeom>
      </xdr:spPr>
    </xdr:pic>
    <xdr:clientData/>
  </xdr:twoCellAnchor>
  <xdr:twoCellAnchor editAs="oneCell">
    <xdr:from>
      <xdr:col>2</xdr:col>
      <xdr:colOff>3174</xdr:colOff>
      <xdr:row>3</xdr:row>
      <xdr:rowOff>219075</xdr:rowOff>
    </xdr:from>
    <xdr:to>
      <xdr:col>3</xdr:col>
      <xdr:colOff>1982192</xdr:colOff>
      <xdr:row>12</xdr:row>
      <xdr:rowOff>123825</xdr:rowOff>
    </xdr:to>
    <xdr:pic>
      <xdr:nvPicPr>
        <xdr:cNvPr id="3" name="Рисунок 2">
          <a:extLst>
            <a:ext uri="{FF2B5EF4-FFF2-40B4-BE49-F238E27FC236}">
              <a16:creationId xmlns:a16="http://schemas.microsoft.com/office/drawing/2014/main" id="{ECF328B0-3886-49B2-8DAF-BE75B724BB5C}"/>
            </a:ext>
          </a:extLst>
        </xdr:cNvPr>
        <xdr:cNvPicPr>
          <a:picLocks noChangeAspect="1"/>
        </xdr:cNvPicPr>
      </xdr:nvPicPr>
      <xdr:blipFill>
        <a:blip xmlns:r="http://schemas.openxmlformats.org/officeDocument/2006/relationships" r:embed="rId2"/>
        <a:stretch>
          <a:fillRect/>
        </a:stretch>
      </xdr:blipFill>
      <xdr:spPr>
        <a:xfrm>
          <a:off x="8778874" y="4791075"/>
          <a:ext cx="4372968" cy="1962150"/>
        </a:xfrm>
        <a:prstGeom prst="rect">
          <a:avLst/>
        </a:prstGeom>
      </xdr:spPr>
    </xdr:pic>
    <xdr:clientData/>
  </xdr:twoCellAnchor>
  <xdr:twoCellAnchor editAs="oneCell">
    <xdr:from>
      <xdr:col>1</xdr:col>
      <xdr:colOff>28575</xdr:colOff>
      <xdr:row>15</xdr:row>
      <xdr:rowOff>25399</xdr:rowOff>
    </xdr:from>
    <xdr:to>
      <xdr:col>3</xdr:col>
      <xdr:colOff>1975707</xdr:colOff>
      <xdr:row>15</xdr:row>
      <xdr:rowOff>2736849</xdr:rowOff>
    </xdr:to>
    <xdr:pic>
      <xdr:nvPicPr>
        <xdr:cNvPr id="4" name="Рисунок 3">
          <a:extLst>
            <a:ext uri="{FF2B5EF4-FFF2-40B4-BE49-F238E27FC236}">
              <a16:creationId xmlns:a16="http://schemas.microsoft.com/office/drawing/2014/main" id="{A2E7F065-D9A2-4ADA-ACFA-BA67DB57093D}"/>
            </a:ext>
          </a:extLst>
        </xdr:cNvPr>
        <xdr:cNvPicPr>
          <a:picLocks noChangeAspect="1"/>
        </xdr:cNvPicPr>
      </xdr:nvPicPr>
      <xdr:blipFill>
        <a:blip xmlns:r="http://schemas.openxmlformats.org/officeDocument/2006/relationships" r:embed="rId3"/>
        <a:stretch>
          <a:fillRect/>
        </a:stretch>
      </xdr:blipFill>
      <xdr:spPr>
        <a:xfrm>
          <a:off x="4283075" y="7340599"/>
          <a:ext cx="8640032" cy="2711450"/>
        </a:xfrm>
        <a:prstGeom prst="rect">
          <a:avLst/>
        </a:prstGeom>
      </xdr:spPr>
    </xdr:pic>
    <xdr:clientData/>
  </xdr:twoCellAnchor>
  <xdr:twoCellAnchor editAs="oneCell">
    <xdr:from>
      <xdr:col>1</xdr:col>
      <xdr:colOff>38100</xdr:colOff>
      <xdr:row>17</xdr:row>
      <xdr:rowOff>25400</xdr:rowOff>
    </xdr:from>
    <xdr:to>
      <xdr:col>3</xdr:col>
      <xdr:colOff>902765</xdr:colOff>
      <xdr:row>25</xdr:row>
      <xdr:rowOff>9778</xdr:rowOff>
    </xdr:to>
    <xdr:pic>
      <xdr:nvPicPr>
        <xdr:cNvPr id="5" name="Рисунок 4">
          <a:extLst>
            <a:ext uri="{FF2B5EF4-FFF2-40B4-BE49-F238E27FC236}">
              <a16:creationId xmlns:a16="http://schemas.microsoft.com/office/drawing/2014/main" id="{D2E63714-C3E6-425E-B208-0FAB51F6F81E}"/>
            </a:ext>
          </a:extLst>
        </xdr:cNvPr>
        <xdr:cNvPicPr>
          <a:picLocks noChangeAspect="1"/>
        </xdr:cNvPicPr>
      </xdr:nvPicPr>
      <xdr:blipFill>
        <a:blip xmlns:r="http://schemas.openxmlformats.org/officeDocument/2006/relationships" r:embed="rId4"/>
        <a:stretch>
          <a:fillRect/>
        </a:stretch>
      </xdr:blipFill>
      <xdr:spPr>
        <a:xfrm>
          <a:off x="4292600" y="10312400"/>
          <a:ext cx="7621065" cy="18131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3</xdr:row>
      <xdr:rowOff>19050</xdr:rowOff>
    </xdr:from>
    <xdr:to>
      <xdr:col>9</xdr:col>
      <xdr:colOff>410660</xdr:colOff>
      <xdr:row>12</xdr:row>
      <xdr:rowOff>44741</xdr:rowOff>
    </xdr:to>
    <xdr:pic>
      <xdr:nvPicPr>
        <xdr:cNvPr id="2" name="Рисунок 1">
          <a:extLst>
            <a:ext uri="{FF2B5EF4-FFF2-40B4-BE49-F238E27FC236}">
              <a16:creationId xmlns:a16="http://schemas.microsoft.com/office/drawing/2014/main" id="{08C6910D-52FD-492B-84A6-660DC17F877B}"/>
            </a:ext>
          </a:extLst>
        </xdr:cNvPr>
        <xdr:cNvPicPr>
          <a:picLocks noChangeAspect="1"/>
        </xdr:cNvPicPr>
      </xdr:nvPicPr>
      <xdr:blipFill>
        <a:blip xmlns:r="http://schemas.openxmlformats.org/officeDocument/2006/relationships" r:embed="rId1"/>
        <a:stretch>
          <a:fillRect/>
        </a:stretch>
      </xdr:blipFill>
      <xdr:spPr>
        <a:xfrm>
          <a:off x="2816225" y="4362450"/>
          <a:ext cx="7798885" cy="208309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2692400</xdr:colOff>
      <xdr:row>2</xdr:row>
      <xdr:rowOff>2273300</xdr:rowOff>
    </xdr:from>
    <xdr:to>
      <xdr:col>2</xdr:col>
      <xdr:colOff>38613</xdr:colOff>
      <xdr:row>23</xdr:row>
      <xdr:rowOff>168812</xdr:rowOff>
    </xdr:to>
    <xdr:pic>
      <xdr:nvPicPr>
        <xdr:cNvPr id="2" name="Рисунок 1">
          <a:extLst>
            <a:ext uri="{FF2B5EF4-FFF2-40B4-BE49-F238E27FC236}">
              <a16:creationId xmlns:a16="http://schemas.microsoft.com/office/drawing/2014/main" id="{D1B4AC84-211B-4CE8-BAB2-56B1EB3C3673}"/>
            </a:ext>
          </a:extLst>
        </xdr:cNvPr>
        <xdr:cNvPicPr>
          <a:picLocks noChangeAspect="1"/>
        </xdr:cNvPicPr>
      </xdr:nvPicPr>
      <xdr:blipFill>
        <a:blip xmlns:r="http://schemas.openxmlformats.org/officeDocument/2006/relationships" r:embed="rId1"/>
        <a:stretch>
          <a:fillRect/>
        </a:stretch>
      </xdr:blipFill>
      <xdr:spPr>
        <a:xfrm>
          <a:off x="2692400" y="3422650"/>
          <a:ext cx="3677163" cy="3908962"/>
        </a:xfrm>
        <a:prstGeom prst="rect">
          <a:avLst/>
        </a:prstGeom>
      </xdr:spPr>
    </xdr:pic>
    <xdr:clientData/>
  </xdr:twoCellAnchor>
  <xdr:twoCellAnchor editAs="oneCell">
    <xdr:from>
      <xdr:col>2</xdr:col>
      <xdr:colOff>53975</xdr:colOff>
      <xdr:row>2</xdr:row>
      <xdr:rowOff>2276475</xdr:rowOff>
    </xdr:from>
    <xdr:to>
      <xdr:col>8</xdr:col>
      <xdr:colOff>314325</xdr:colOff>
      <xdr:row>23</xdr:row>
      <xdr:rowOff>161925</xdr:rowOff>
    </xdr:to>
    <xdr:pic>
      <xdr:nvPicPr>
        <xdr:cNvPr id="3" name="Рисунок 2">
          <a:extLst>
            <a:ext uri="{FF2B5EF4-FFF2-40B4-BE49-F238E27FC236}">
              <a16:creationId xmlns:a16="http://schemas.microsoft.com/office/drawing/2014/main" id="{8D277609-4E22-4953-88C4-988CA3ADE771}"/>
            </a:ext>
          </a:extLst>
        </xdr:cNvPr>
        <xdr:cNvPicPr>
          <a:picLocks noChangeAspect="1"/>
        </xdr:cNvPicPr>
      </xdr:nvPicPr>
      <xdr:blipFill rotWithShape="1">
        <a:blip xmlns:r="http://schemas.openxmlformats.org/officeDocument/2006/relationships" r:embed="rId2"/>
        <a:srcRect r="4800" b="9247"/>
        <a:stretch/>
      </xdr:blipFill>
      <xdr:spPr>
        <a:xfrm>
          <a:off x="6384925" y="3425825"/>
          <a:ext cx="3917950" cy="3898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2667000</xdr:colOff>
      <xdr:row>3</xdr:row>
      <xdr:rowOff>28575</xdr:rowOff>
    </xdr:from>
    <xdr:to>
      <xdr:col>1</xdr:col>
      <xdr:colOff>3295650</xdr:colOff>
      <xdr:row>7</xdr:row>
      <xdr:rowOff>92075</xdr:rowOff>
    </xdr:to>
    <xdr:pic>
      <xdr:nvPicPr>
        <xdr:cNvPr id="2" name="Рисунок 1">
          <a:extLst>
            <a:ext uri="{FF2B5EF4-FFF2-40B4-BE49-F238E27FC236}">
              <a16:creationId xmlns:a16="http://schemas.microsoft.com/office/drawing/2014/main" id="{1AC0AC83-27C3-46A2-B0AF-BC8CF5A7512D}"/>
            </a:ext>
          </a:extLst>
        </xdr:cNvPr>
        <xdr:cNvPicPr>
          <a:picLocks noChangeAspect="1"/>
        </xdr:cNvPicPr>
      </xdr:nvPicPr>
      <xdr:blipFill rotWithShape="1">
        <a:blip xmlns:r="http://schemas.openxmlformats.org/officeDocument/2006/relationships" r:embed="rId1"/>
        <a:srcRect r="12189" b="20419"/>
        <a:stretch/>
      </xdr:blipFill>
      <xdr:spPr>
        <a:xfrm>
          <a:off x="2667000" y="4600575"/>
          <a:ext cx="3340100" cy="1117600"/>
        </a:xfrm>
        <a:prstGeom prst="rect">
          <a:avLst/>
        </a:prstGeom>
      </xdr:spPr>
    </xdr:pic>
    <xdr:clientData/>
  </xdr:twoCellAnchor>
  <xdr:twoCellAnchor editAs="oneCell">
    <xdr:from>
      <xdr:col>1</xdr:col>
      <xdr:colOff>9525</xdr:colOff>
      <xdr:row>9</xdr:row>
      <xdr:rowOff>53975</xdr:rowOff>
    </xdr:from>
    <xdr:to>
      <xdr:col>1</xdr:col>
      <xdr:colOff>3343740</xdr:colOff>
      <xdr:row>15</xdr:row>
      <xdr:rowOff>85881</xdr:rowOff>
    </xdr:to>
    <xdr:pic>
      <xdr:nvPicPr>
        <xdr:cNvPr id="3" name="Рисунок 2">
          <a:extLst>
            <a:ext uri="{FF2B5EF4-FFF2-40B4-BE49-F238E27FC236}">
              <a16:creationId xmlns:a16="http://schemas.microsoft.com/office/drawing/2014/main" id="{7DA636D9-4CF8-4DC5-808A-29A55CAF222D}"/>
            </a:ext>
          </a:extLst>
        </xdr:cNvPr>
        <xdr:cNvPicPr>
          <a:picLocks noChangeAspect="1"/>
        </xdr:cNvPicPr>
      </xdr:nvPicPr>
      <xdr:blipFill>
        <a:blip xmlns:r="http://schemas.openxmlformats.org/officeDocument/2006/relationships" r:embed="rId2"/>
        <a:stretch>
          <a:fillRect/>
        </a:stretch>
      </xdr:blipFill>
      <xdr:spPr>
        <a:xfrm>
          <a:off x="2720975" y="6048375"/>
          <a:ext cx="3334215" cy="1136806"/>
        </a:xfrm>
        <a:prstGeom prst="rect">
          <a:avLst/>
        </a:prstGeom>
      </xdr:spPr>
    </xdr:pic>
    <xdr:clientData/>
  </xdr:twoCellAnchor>
  <xdr:twoCellAnchor editAs="oneCell">
    <xdr:from>
      <xdr:col>2</xdr:col>
      <xdr:colOff>0</xdr:colOff>
      <xdr:row>5</xdr:row>
      <xdr:rowOff>47625</xdr:rowOff>
    </xdr:from>
    <xdr:to>
      <xdr:col>8</xdr:col>
      <xdr:colOff>331226</xdr:colOff>
      <xdr:row>51</xdr:row>
      <xdr:rowOff>163103</xdr:rowOff>
    </xdr:to>
    <xdr:pic>
      <xdr:nvPicPr>
        <xdr:cNvPr id="4" name="Рисунок 3">
          <a:extLst>
            <a:ext uri="{FF2B5EF4-FFF2-40B4-BE49-F238E27FC236}">
              <a16:creationId xmlns:a16="http://schemas.microsoft.com/office/drawing/2014/main" id="{50D663A0-F93D-4817-831D-6C67BA5DC5FA}"/>
            </a:ext>
          </a:extLst>
        </xdr:cNvPr>
        <xdr:cNvPicPr>
          <a:picLocks noChangeAspect="1"/>
        </xdr:cNvPicPr>
      </xdr:nvPicPr>
      <xdr:blipFill>
        <a:blip xmlns:r="http://schemas.openxmlformats.org/officeDocument/2006/relationships" r:embed="rId3"/>
        <a:stretch>
          <a:fillRect/>
        </a:stretch>
      </xdr:blipFill>
      <xdr:spPr>
        <a:xfrm>
          <a:off x="6330950" y="5305425"/>
          <a:ext cx="7354326" cy="85863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41;&#1091;&#1088;&#1077;&#1077;&#1074;%20&#1040;.&#1057;.%20&#1069;&#1040;&#1057;-512&#1057;%20&#1051;&#1056;2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Титульный лист"/>
      <sheetName val="02. Оглавление"/>
      <sheetName val="03. Термины и понятия"/>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Вывод"/>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5">
          <cell r="H5" t="str">
            <v>Среднее по столбцу T</v>
          </cell>
        </row>
      </sheetData>
      <sheetData sheetId="26"/>
      <sheetData sheetId="27"/>
      <sheetData sheetId="28"/>
      <sheetData sheetId="29"/>
      <sheetData sheetId="30"/>
      <sheetData sheetId="31"/>
      <sheetData sheetId="3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87819826389" backgroundQuery="1" createdVersion="6" refreshedVersion="6" minRefreshableVersion="3" recordCount="0" supportSubquery="1" supportAdvancedDrill="1" xr:uid="{582A1768-C9AC-4C47-B39A-C320F902D0F6}">
  <cacheSource type="external" connectionId="22"/>
  <cacheFields count="0"/>
  <cacheHierarchies count="51">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0" memberValueDatatype="20" unbalanced="0"/>
    <cacheHierarchy uniqueName="[text9].[N]" caption="N" attribute="1" defaultMemberUniqueName="[text9].[N].[All]" allUniqueName="[text9].[N].[All]" dimensionUniqueName="[text9]" displayFolder="" count="0" memberValueDatatype="5" unbalanced="0"/>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795712962965" backgroundQuery="1" createdVersion="6" refreshedVersion="6" minRefreshableVersion="3" recordCount="0" supportSubquery="1" supportAdvancedDrill="1" xr:uid="{EF783EE6-84A1-43AD-908B-6EEF43324517}">
  <cacheSource type="external" connectionId="22"/>
  <cacheFields count="2">
    <cacheField name="[text4].[p].[p]" caption="p" numFmtId="0" hierarchy="1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4].[p].&amp;[1]"/>
            <x15:cachedUniqueName index="1" name="[text4].[p].&amp;[2]"/>
            <x15:cachedUniqueName index="2" name="[text4].[p].&amp;[3]"/>
            <x15:cachedUniqueName index="3" name="[text4].[p].&amp;[4]"/>
            <x15:cachedUniqueName index="4" name="[text4].[p].&amp;[5]"/>
            <x15:cachedUniqueName index="5" name="[text4].[p].&amp;[6]"/>
            <x15:cachedUniqueName index="6" name="[text4].[p].&amp;[7]"/>
            <x15:cachedUniqueName index="7" name="[text4].[p].&amp;[8]"/>
            <x15:cachedUniqueName index="8" name="[text4].[p].&amp;[9]"/>
            <x15:cachedUniqueName index="9" name="[text4].[p].&amp;[10]"/>
            <x15:cachedUniqueName index="10" name="[text4].[p].&amp;[11]"/>
            <x15:cachedUniqueName index="11" name="[text4].[p].&amp;[12]"/>
          </x15:cachedUniqueNames>
        </ext>
      </extLst>
    </cacheField>
    <cacheField name="[Measures].[Среднее по столбцу T]" caption="Среднее по столбцу T" numFmtId="0" hierarchy="39" level="32767"/>
  </cacheFields>
  <cacheHierarchies count="51">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2" memberValueDatatype="20" unbalanced="0">
      <fieldsUsage count="2">
        <fieldUsage x="-1"/>
        <fieldUsage x="0"/>
      </fieldsUsage>
    </cacheHierarchy>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0" memberValueDatatype="20" unbalanced="0"/>
    <cacheHierarchy uniqueName="[text9].[N]" caption="N" attribute="1" defaultMemberUniqueName="[text9].[N].[All]" allUniqueName="[text9].[N].[All]" dimensionUniqueName="[text9]" displayFolder="" count="0" memberValueDatatype="5" unbalanced="0"/>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oneField="1" hidden="1">
      <fieldsUsage count="1">
        <fieldUsage x="1"/>
      </fieldsUsage>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802597106478" backgroundQuery="1" createdVersion="6" refreshedVersion="6" minRefreshableVersion="3" recordCount="0" supportSubquery="1" supportAdvancedDrill="1" xr:uid="{67600F91-674C-4E4E-B264-446C510A5B11}">
  <cacheSource type="external" connectionId="22"/>
  <cacheFields count="2">
    <cacheField name="[text5].[p].[p]" caption="p" numFmtId="0" hierarchy="15"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5].[p].&amp;[1]"/>
            <x15:cachedUniqueName index="1" name="[text5].[p].&amp;[2]"/>
            <x15:cachedUniqueName index="2" name="[text5].[p].&amp;[3]"/>
            <x15:cachedUniqueName index="3" name="[text5].[p].&amp;[4]"/>
            <x15:cachedUniqueName index="4" name="[text5].[p].&amp;[5]"/>
            <x15:cachedUniqueName index="5" name="[text5].[p].&amp;[6]"/>
            <x15:cachedUniqueName index="6" name="[text5].[p].&amp;[7]"/>
            <x15:cachedUniqueName index="7" name="[text5].[p].&amp;[8]"/>
            <x15:cachedUniqueName index="8" name="[text5].[p].&amp;[9]"/>
            <x15:cachedUniqueName index="9" name="[text5].[p].&amp;[10]"/>
            <x15:cachedUniqueName index="10" name="[text5].[p].&amp;[11]"/>
            <x15:cachedUniqueName index="11" name="[text5].[p].&amp;[12]"/>
          </x15:cachedUniqueNames>
        </ext>
      </extLst>
    </cacheField>
    <cacheField name="[Measures].[Среднее по столбцу T 2]" caption="Среднее по столбцу T 2" numFmtId="0" hierarchy="41" level="32767"/>
  </cacheFields>
  <cacheHierarchies count="51">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2" memberValueDatatype="20" unbalanced="0">
      <fieldsUsage count="2">
        <fieldUsage x="-1"/>
        <fieldUsage x="0"/>
      </fieldsUsage>
    </cacheHierarchy>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0" memberValueDatatype="20" unbalanced="0"/>
    <cacheHierarchy uniqueName="[text9].[N]" caption="N" attribute="1" defaultMemberUniqueName="[text9].[N].[All]" allUniqueName="[text9].[N].[All]" dimensionUniqueName="[text9]" displayFolder="" count="0" memberValueDatatype="5" unbalanced="0"/>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oneField="1" hidden="1">
      <fieldsUsage count="1">
        <fieldUsage x="1"/>
      </fieldsUsage>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924312962961" backgroundQuery="1" createdVersion="6" refreshedVersion="6" minRefreshableVersion="3" recordCount="0" supportSubquery="1" supportAdvancedDrill="1" xr:uid="{B401BA85-B0C0-4371-B818-FC672BCC235D}">
  <cacheSource type="external" connectionId="22"/>
  <cacheFields count="3">
    <cacheField name="[text9].[N].[N]" caption="N" numFmtId="0" hierarchy="26"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text9].[p].[p]" caption="p" numFmtId="0" hierarchy="25"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9].[p].&amp;[1]"/>
            <x15:cachedUniqueName index="1" name="[text9].[p].&amp;[2]"/>
            <x15:cachedUniqueName index="2" name="[text9].[p].&amp;[3]"/>
            <x15:cachedUniqueName index="3" name="[text9].[p].&amp;[4]"/>
            <x15:cachedUniqueName index="4" name="[text9].[p].&amp;[5]"/>
            <x15:cachedUniqueName index="5" name="[text9].[p].&amp;[6]"/>
            <x15:cachedUniqueName index="6" name="[text9].[p].&amp;[7]"/>
            <x15:cachedUniqueName index="7" name="[text9].[p].&amp;[8]"/>
            <x15:cachedUniqueName index="8" name="[text9].[p].&amp;[9]"/>
            <x15:cachedUniqueName index="9" name="[text9].[p].&amp;[10]"/>
            <x15:cachedUniqueName index="10" name="[text9].[p].&amp;[11]"/>
            <x15:cachedUniqueName index="11" name="[text9].[p].&amp;[12]"/>
          </x15:cachedUniqueNames>
        </ext>
      </extLst>
    </cacheField>
    <cacheField name="[Measures].[Среднее по столбцу S]" caption="Среднее по столбцу S" numFmtId="0" hierarchy="45" level="32767"/>
  </cacheFields>
  <cacheHierarchies count="51">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2" memberValueDatatype="20" unbalanced="0">
      <fieldsUsage count="2">
        <fieldUsage x="-1"/>
        <fieldUsage x="1"/>
      </fieldsUsage>
    </cacheHierarchy>
    <cacheHierarchy uniqueName="[text9].[N]" caption="N" attribute="1" defaultMemberUniqueName="[text9].[N].[All]" allUniqueName="[text9].[N].[All]" dimensionUniqueName="[text9]" displayFolder="" count="2" memberValueDatatype="5" unbalanced="0">
      <fieldsUsage count="2">
        <fieldUsage x="-1"/>
        <fieldUsage x="0"/>
      </fieldsUsage>
    </cacheHierarchy>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oneField="1" hidden="1">
      <fieldsUsage count="1">
        <fieldUsage x="2"/>
      </fieldsUsage>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923788657405" backgroundQuery="1" createdVersion="6" refreshedVersion="6" minRefreshableVersion="3" recordCount="0" supportSubquery="1" supportAdvancedDrill="1" xr:uid="{E43E4847-0BAB-494D-81A9-FF4D8B641FF1}">
  <cacheSource type="external" connectionId="22"/>
  <cacheFields count="3">
    <cacheField name="[text9].[N].[N]" caption="N" numFmtId="0" hierarchy="26"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text9].[p].[p]" caption="p" numFmtId="0" hierarchy="25"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9].[p].&amp;[1]"/>
            <x15:cachedUniqueName index="1" name="[text9].[p].&amp;[2]"/>
            <x15:cachedUniqueName index="2" name="[text9].[p].&amp;[3]"/>
            <x15:cachedUniqueName index="3" name="[text9].[p].&amp;[4]"/>
            <x15:cachedUniqueName index="4" name="[text9].[p].&amp;[5]"/>
            <x15:cachedUniqueName index="5" name="[text9].[p].&amp;[6]"/>
            <x15:cachedUniqueName index="6" name="[text9].[p].&amp;[7]"/>
            <x15:cachedUniqueName index="7" name="[text9].[p].&amp;[8]"/>
            <x15:cachedUniqueName index="8" name="[text9].[p].&amp;[9]"/>
            <x15:cachedUniqueName index="9" name="[text9].[p].&amp;[10]"/>
            <x15:cachedUniqueName index="10" name="[text9].[p].&amp;[11]"/>
            <x15:cachedUniqueName index="11" name="[text9].[p].&amp;[12]"/>
          </x15:cachedUniqueNames>
        </ext>
      </extLst>
    </cacheField>
    <cacheField name="[Measures].[Среднее по столбцу T 3]" caption="Среднее по столбцу T 3" numFmtId="0" hierarchy="43" level="32767"/>
  </cacheFields>
  <cacheHierarchies count="51">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2" memberValueDatatype="20" unbalanced="0">
      <fieldsUsage count="2">
        <fieldUsage x="-1"/>
        <fieldUsage x="1"/>
      </fieldsUsage>
    </cacheHierarchy>
    <cacheHierarchy uniqueName="[text9].[N]" caption="N" attribute="1" defaultMemberUniqueName="[text9].[N].[All]" allUniqueName="[text9].[N].[All]" dimensionUniqueName="[text9]" displayFolder="" count="2" memberValueDatatype="5" unbalanced="0">
      <fieldsUsage count="2">
        <fieldUsage x="-1"/>
        <fieldUsage x="0"/>
      </fieldsUsage>
    </cacheHierarchy>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oneField="1" hidden="1">
      <fieldsUsage count="1">
        <fieldUsage x="2"/>
      </fieldsUsage>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975925347222" backgroundQuery="1" createdVersion="6" refreshedVersion="6" minRefreshableVersion="3" recordCount="0" supportSubquery="1" supportAdvancedDrill="1" xr:uid="{5E70930D-DE4F-44B0-9EF4-291D63598553}">
  <cacheSource type="external" connectionId="22"/>
  <cacheFields count="3">
    <cacheField name="[text10].[p].[p]" caption="p" numFmtId="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10].[p].&amp;[1]"/>
            <x15:cachedUniqueName index="1" name="[text10].[p].&amp;[2]"/>
            <x15:cachedUniqueName index="2" name="[text10].[p].&amp;[3]"/>
            <x15:cachedUniqueName index="3" name="[text10].[p].&amp;[4]"/>
            <x15:cachedUniqueName index="4" name="[text10].[p].&amp;[5]"/>
            <x15:cachedUniqueName index="5" name="[text10].[p].&amp;[6]"/>
            <x15:cachedUniqueName index="6" name="[text10].[p].&amp;[7]"/>
            <x15:cachedUniqueName index="7" name="[text10].[p].&amp;[8]"/>
            <x15:cachedUniqueName index="8" name="[text10].[p].&amp;[9]"/>
            <x15:cachedUniqueName index="9" name="[text10].[p].&amp;[10]"/>
            <x15:cachedUniqueName index="10" name="[text10].[p].&amp;[11]"/>
            <x15:cachedUniqueName index="11" name="[text10].[p].&amp;[12]"/>
          </x15:cachedUniqueNames>
        </ext>
      </extLst>
    </cacheField>
    <cacheField name="[text10].[N].[N]" caption="N" numFmtId="0" hierarchy="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4]" caption="Среднее по столбцу T 4" numFmtId="0" hierarchy="48" level="32767"/>
  </cacheFields>
  <cacheHierarchies count="51">
    <cacheHierarchy uniqueName="[text10].[p]" caption="p" attribute="1" defaultMemberUniqueName="[text10].[p].[All]" allUniqueName="[text10].[p].[All]" dimensionUniqueName="[text10]" displayFolder="" count="2" memberValueDatatype="20" unbalanced="0">
      <fieldsUsage count="2">
        <fieldUsage x="-1"/>
        <fieldUsage x="0"/>
      </fieldsUsage>
    </cacheHierarchy>
    <cacheHierarchy uniqueName="[text10].[N]" caption="N" attribute="1" defaultMemberUniqueName="[text10].[N].[All]" allUniqueName="[text10].[N].[All]" dimensionUniqueName="[text10]" displayFolder="" count="2" memberValueDatatype="5" unbalanced="0">
      <fieldsUsage count="2">
        <fieldUsage x="-1"/>
        <fieldUsage x="1"/>
      </fieldsUsage>
    </cacheHierarchy>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0" memberValueDatatype="20" unbalanced="0"/>
    <cacheHierarchy uniqueName="[text9].[N]" caption="N" attribute="1" defaultMemberUniqueName="[text9].[N].[All]" allUniqueName="[text9].[N].[All]" dimensionUniqueName="[text9]" displayFolder="" count="0" memberValueDatatype="5" unbalanced="0"/>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oneField="1" hidden="1">
      <fieldsUsage count="1">
        <fieldUsage x="2"/>
      </fieldsUsage>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67.97644027778" backgroundQuery="1" createdVersion="6" refreshedVersion="6" minRefreshableVersion="3" recordCount="0" supportSubquery="1" supportAdvancedDrill="1" xr:uid="{FC26827A-42D9-40E9-8498-94ED21E2DCDA}">
  <cacheSource type="external" connectionId="22"/>
  <cacheFields count="3">
    <cacheField name="[text10].[p].[p]" caption="p" numFmtId="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text10].[p].&amp;[1]"/>
            <x15:cachedUniqueName index="1" name="[text10].[p].&amp;[2]"/>
            <x15:cachedUniqueName index="2" name="[text10].[p].&amp;[3]"/>
            <x15:cachedUniqueName index="3" name="[text10].[p].&amp;[4]"/>
            <x15:cachedUniqueName index="4" name="[text10].[p].&amp;[5]"/>
            <x15:cachedUniqueName index="5" name="[text10].[p].&amp;[6]"/>
            <x15:cachedUniqueName index="6" name="[text10].[p].&amp;[7]"/>
            <x15:cachedUniqueName index="7" name="[text10].[p].&amp;[8]"/>
            <x15:cachedUniqueName index="8" name="[text10].[p].&amp;[9]"/>
            <x15:cachedUniqueName index="9" name="[text10].[p].&amp;[10]"/>
            <x15:cachedUniqueName index="10" name="[text10].[p].&amp;[11]"/>
            <x15:cachedUniqueName index="11" name="[text10].[p].&amp;[12]"/>
          </x15:cachedUniqueNames>
        </ext>
      </extLst>
    </cacheField>
    <cacheField name="[text10].[N].[N]" caption="N" numFmtId="0" hierarchy="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S 2]" caption="Среднее по столбцу S 2" numFmtId="0" hierarchy="50" level="32767"/>
  </cacheFields>
  <cacheHierarchies count="51">
    <cacheHierarchy uniqueName="[text10].[p]" caption="p" attribute="1" defaultMemberUniqueName="[text10].[p].[All]" allUniqueName="[text10].[p].[All]" dimensionUniqueName="[text10]" displayFolder="" count="2" memberValueDatatype="20" unbalanced="0">
      <fieldsUsage count="2">
        <fieldUsage x="-1"/>
        <fieldUsage x="0"/>
      </fieldsUsage>
    </cacheHierarchy>
    <cacheHierarchy uniqueName="[text10].[N]" caption="N" attribute="1" defaultMemberUniqueName="[text10].[N].[All]" allUniqueName="[text10].[N].[All]" dimensionUniqueName="[text10]" displayFolder="" count="2" memberValueDatatype="5" unbalanced="0">
      <fieldsUsage count="2">
        <fieldUsage x="-1"/>
        <fieldUsage x="1"/>
      </fieldsUsage>
    </cacheHierarchy>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i]" caption="i" attribute="1" defaultMemberUniqueName="[text2].[i].[All]" allUniqueName="[text2].[i].[All]" dimensionUniqueName="[text2]" displayFolder="" count="0" memberValueDatatype="20" unbalanced="0"/>
    <cacheHierarchy uniqueName="[text2].[ThNum]" caption="ThNum" attribute="1" defaultMemberUniqueName="[text2].[ThNum].[All]" allUniqueName="[text2].[ThNum].[All]" dimensionUniqueName="[text2]" displayFolder="" count="0" memberValueDatatype="20" unbalanced="0"/>
    <cacheHierarchy uniqueName="[text2].[S]" caption="S" attribute="1" defaultMemberUniqueName="[text2].[S].[All]" allUniqueName="[text2].[S].[All]" dimensionUniqueName="[text2]" displayFolder="" count="0" memberValueDatatype="20" unbalanced="0"/>
    <cacheHierarchy uniqueName="[text3].[N]" caption="N" attribute="1" defaultMemberUniqueName="[text3].[N].[All]" allUniqueName="[text3].[N].[All]" dimensionUniqueName="[text3]" displayFolder="" count="0" memberValueDatatype="5" unbalanced="0"/>
    <cacheHierarchy uniqueName="[text3].[S]" caption="S" attribute="1" defaultMemberUniqueName="[text3].[S].[All]" allUniqueName="[text3].[S].[All]" dimensionUniqueName="[text3]" displayFolder="" count="0" memberValueDatatype="5" unbalanced="0"/>
    <cacheHierarchy uniqueName="[text3].[Twin]" caption="Twin" attribute="1" defaultMemberUniqueName="[text3].[Twin].[All]" allUniqueName="[text3].[Twin].[All]" dimensionUniqueName="[text3]" displayFolder="" count="0" memberValueDatatype="5" unbalanced="0"/>
    <cacheHierarchy uniqueName="[text3].[Tomp]" caption="Tomp" attribute="1" defaultMemberUniqueName="[text3].[Tomp].[All]" allUniqueName="[text3].[Tomp].[All]" dimensionUniqueName="[text3]"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text9].[p]" caption="p" attribute="1" defaultMemberUniqueName="[text9].[p].[All]" allUniqueName="[text9].[p].[All]" dimensionUniqueName="[text9]" displayFolder="" count="0" memberValueDatatype="20" unbalanced="0"/>
    <cacheHierarchy uniqueName="[text9].[N]" caption="N" attribute="1" defaultMemberUniqueName="[text9].[N].[All]" allUniqueName="[text9].[N].[All]" dimensionUniqueName="[text9]" displayFolder="" count="0" memberValueDatatype="5" unbalanced="0"/>
    <cacheHierarchy uniqueName="[text9].[S]" caption="S" attribute="1" defaultMemberUniqueName="[text9].[S].[All]" allUniqueName="[text9].[S].[All]" dimensionUniqueName="[text9]" displayFolder="" count="0" memberValueDatatype="5" unbalanced="0"/>
    <cacheHierarchy uniqueName="[text9].[T]" caption="T" attribute="1" defaultMemberUniqueName="[text9].[T].[All]" allUniqueName="[text9].[T].[All]" dimensionUniqueName="[text9]" displayFolder="" count="0" memberValueDatatype="5" unbalanced="0"/>
    <cacheHierarchy uniqueName="[Measures].[__XL_Count text2]" caption="__XL_Count text2" measure="1" displayFolder="" measureGroup="text2" count="0" hidden="1"/>
    <cacheHierarchy uniqueName="[Measures].[__XL_Count text3]" caption="__XL_Count text3" measure="1" displayFolder="" measureGroup="text3" count="0" hidden="1"/>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9]" caption="__XL_Count text9" measure="1" displayFolder="" measureGroup="text9" count="0" hidden="1"/>
    <cacheHierarchy uniqueName="[Measures].[__XL_Count text10]" caption="__XL_Count text10" measure="1" displayFolder="" measureGroup="text10"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13"/>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17"/>
        </ext>
      </extLst>
    </cacheHierarchy>
    <cacheHierarchy uniqueName="[Measures].[Сумма по столбцу T 3]" caption="Сумма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реднее по столбцу T 3]" caption="Среднее по столбцу T 3" measure="1" displayFolder="" measureGroup="text9" count="0" hidden="1">
      <extLst>
        <ext xmlns:x15="http://schemas.microsoft.com/office/spreadsheetml/2010/11/main" uri="{B97F6D7D-B522-45F9-BDA1-12C45D357490}">
          <x15:cacheHierarchy aggregatedColumn="28"/>
        </ext>
      </extLst>
    </cacheHierarchy>
    <cacheHierarchy uniqueName="[Measures].[Сумма по столбцу S]" caption="Сумма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реднее по столбцу S]" caption="Среднее по столбцу S" measure="1" displayFolder="" measureGroup="text9" count="0" hidden="1">
      <extLst>
        <ext xmlns:x15="http://schemas.microsoft.com/office/spreadsheetml/2010/11/main" uri="{B97F6D7D-B522-45F9-BDA1-12C45D357490}">
          <x15:cacheHierarchy aggregatedColumn="27"/>
        </ext>
      </extLst>
    </cacheHierarchy>
    <cacheHierarchy uniqueName="[Measures].[Сумма по столбцу p]" caption="Сумма по столбцу p" measure="1" displayFolder="" measureGroup="text9"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3"/>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2"/>
        </ext>
      </extLst>
    </cacheHierarchy>
    <cacheHierarchy uniqueName="[Measures].[Среднее по столбцу S 2]" caption="Среднее по столбцу S 2" measure="1" displayFolder="" measureGroup="text10"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9">
    <dimension measure="1" name="Measures" uniqueName="[Measures]" caption="Measures"/>
    <dimension name="text10" uniqueName="[text10]" caption="text10"/>
    <dimension name="text2" uniqueName="[text2]" caption="text2"/>
    <dimension name="text3" uniqueName="[text3]" caption="text3"/>
    <dimension name="text4" uniqueName="[text4]" caption="text4"/>
    <dimension name="text5" uniqueName="[text5]" caption="text5"/>
    <dimension name="text6" uniqueName="[text6]" caption="text6"/>
    <dimension name="text8" uniqueName="[text8]" caption="text8"/>
    <dimension name="text9" uniqueName="[text9]" caption="text9"/>
  </dimensions>
  <measureGroups count="8">
    <measureGroup name="text10" caption="text10"/>
    <measureGroup name="text2" caption="text2"/>
    <measureGroup name="text3" caption="text3"/>
    <measureGroup name="text4" caption="text4"/>
    <measureGroup name="text5" caption="text5"/>
    <measureGroup name="text6" caption="text6"/>
    <measureGroup name="text8" caption="text8"/>
    <measureGroup name="text9" caption="text9"/>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F5945F-F106-4797-85A5-5CCA6426926B}" name="Сводная таблица1" cacheId="369"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K3:M20" firstHeaderRow="1" firstDataRow="1" firstDataCol="0"/>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Таблица_text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8E65C-19E4-4053-B6C2-931FD022CACC}" name="Сводная таблица2" cacheId="37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G5:H18"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Среднее по столбцу T" fld="1"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B6FEF-01AC-4F6B-9B5D-1E50ED24ECE2}" name="Сводная таблица3" cacheId="37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H4:I17"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Среднее по столбцу T" fld="1" subtotal="average" baseField="0" baseItem="0"/>
  </dataFields>
  <formats count="12">
    <format dxfId="109">
      <pivotArea type="all" dataOnly="0" outline="0" fieldPosition="0"/>
    </format>
    <format dxfId="108">
      <pivotArea outline="0" collapsedLevelsAreSubtotals="1" fieldPosition="0"/>
    </format>
    <format dxfId="107">
      <pivotArea field="0" type="button" dataOnly="0" labelOnly="1" outline="0" axis="axisRow" fieldPosition="0"/>
    </format>
    <format dxfId="106">
      <pivotArea dataOnly="0" labelOnly="1" fieldPosition="0">
        <references count="1">
          <reference field="0"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grandRow="1" outline="0" fieldPosition="0"/>
    </format>
    <format dxfId="98">
      <pivotArea dataOnly="0" labelOnly="1" outline="0" axis="axisValues"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5A13D-CA7F-4F76-BCC1-61DC72E942AB}" name="Сводная таблица5" cacheId="37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13">
    <i>
      <x/>
    </i>
    <i>
      <x v="1"/>
    </i>
    <i>
      <x v="2"/>
    </i>
    <i>
      <x v="3"/>
    </i>
    <i>
      <x v="4"/>
    </i>
    <i>
      <x v="5"/>
    </i>
    <i>
      <x v="6"/>
    </i>
    <i>
      <x v="7"/>
    </i>
    <i>
      <x v="8"/>
    </i>
    <i>
      <x v="9"/>
    </i>
    <i>
      <x v="10"/>
    </i>
    <i>
      <x v="11"/>
    </i>
    <i t="grand">
      <x/>
    </i>
  </colItems>
  <dataFields count="1">
    <dataField name="Среднее по столбцу S" fld="2" subtotal="average" baseField="0" baseItem="0"/>
  </dataFields>
  <formats count="20">
    <format dxfId="55">
      <pivotArea type="all" dataOnly="0" outline="0" fieldPosition="0"/>
    </format>
    <format dxfId="54">
      <pivotArea outline="0" collapsedLevelsAreSubtotals="1" fieldPosition="0"/>
    </format>
    <format dxfId="53">
      <pivotArea type="origin" dataOnly="0" labelOnly="1" outline="0" fieldPosition="0"/>
    </format>
    <format dxfId="52">
      <pivotArea field="1" type="button" dataOnly="0" labelOnly="1" outline="0" axis="axisCol" fieldPosition="0"/>
    </format>
    <format dxfId="51">
      <pivotArea type="topRight" dataOnly="0" labelOnly="1" outline="0"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grandRow="1" outline="0" fieldPosition="0"/>
    </format>
    <format dxfId="47">
      <pivotArea dataOnly="0" labelOnly="1" fieldPosition="0">
        <references count="1">
          <reference field="1" count="0"/>
        </references>
      </pivotArea>
    </format>
    <format dxfId="46">
      <pivotArea dataOnly="0" labelOnly="1" grandCol="1" outline="0"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1" type="button" dataOnly="0" labelOnly="1" outline="0" axis="axisCol" fieldPosition="0"/>
    </format>
    <format dxfId="41">
      <pivotArea type="topRight" dataOnly="0" labelOnly="1" outline="0"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fieldPosition="0">
        <references count="1">
          <reference field="1" count="0"/>
        </references>
      </pivotArea>
    </format>
    <format dxfId="36">
      <pivotArea dataOnly="0" labelOnly="1" grandCol="1" outline="0"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77EE01-A366-4146-8FB1-6F540BB1E22A}" name="Сводная таблица4" cacheId="37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W38" firstHeaderRow="1" firstDataRow="2"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13">
    <i>
      <x/>
    </i>
    <i>
      <x v="1"/>
    </i>
    <i>
      <x v="2"/>
    </i>
    <i>
      <x v="3"/>
    </i>
    <i>
      <x v="4"/>
    </i>
    <i>
      <x v="5"/>
    </i>
    <i>
      <x v="6"/>
    </i>
    <i>
      <x v="7"/>
    </i>
    <i>
      <x v="8"/>
    </i>
    <i>
      <x v="9"/>
    </i>
    <i>
      <x v="10"/>
    </i>
    <i>
      <x v="11"/>
    </i>
    <i t="grand">
      <x/>
    </i>
  </colItems>
  <dataFields count="1">
    <dataField name="Среднее по столбцу T" fld="2" subtotal="average" baseField="0" baseItem="0"/>
  </dataFields>
  <formats count="20">
    <format dxfId="75">
      <pivotArea type="all" dataOnly="0" outline="0" fieldPosition="0"/>
    </format>
    <format dxfId="74">
      <pivotArea outline="0" collapsedLevelsAreSubtotals="1" fieldPosition="0"/>
    </format>
    <format dxfId="73">
      <pivotArea type="origin" dataOnly="0" labelOnly="1" outline="0" fieldPosition="0"/>
    </format>
    <format dxfId="72">
      <pivotArea field="1" type="button" dataOnly="0" labelOnly="1" outline="0" axis="axisCol" fieldPosition="0"/>
    </format>
    <format dxfId="71">
      <pivotArea type="topRight" dataOnly="0" labelOnly="1" outline="0"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fieldPosition="0">
        <references count="1">
          <reference field="1" count="0"/>
        </references>
      </pivotArea>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field="1" type="button" dataOnly="0" labelOnly="1" outline="0" axis="axisCol" fieldPosition="0"/>
    </format>
    <format dxfId="61">
      <pivotArea type="topRight" dataOnly="0" labelOnly="1" outline="0" fieldPosition="0"/>
    </format>
    <format dxfId="60">
      <pivotArea field="0" type="button" dataOnly="0" labelOnly="1" outline="0" axis="axisRow" fieldPosition="0"/>
    </format>
    <format dxfId="59">
      <pivotArea dataOnly="0" labelOnly="1" fieldPosition="0">
        <references count="1">
          <reference field="0" count="0"/>
        </references>
      </pivotArea>
    </format>
    <format dxfId="58">
      <pivotArea dataOnly="0" labelOnly="1" grandRow="1" outline="0" fieldPosition="0"/>
    </format>
    <format dxfId="57">
      <pivotArea dataOnly="0" labelOnly="1" fieldPosition="0">
        <references count="1">
          <reference field="1" count="0"/>
        </references>
      </pivotArea>
    </format>
    <format dxfId="56">
      <pivotArea dataOnly="0" labelOnly="1" grandCol="1" outline="0"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C66F61-2816-4710-B8A3-0B2F688DFCAE}" name="Сводная таблица4" cacheId="374"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W38"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17">
      <pivotArea type="all" dataOnly="0" outline="0" fieldPosition="0"/>
    </format>
    <format dxfId="16">
      <pivotArea outline="0" collapsedLevelsAreSubtotals="1" fieldPosition="0"/>
    </format>
    <format dxfId="15">
      <pivotArea type="origin" dataOnly="0" labelOnly="1" outline="0" fieldPosition="0"/>
    </format>
    <format dxfId="14">
      <pivotArea type="topRight" dataOnly="0" labelOnly="1" outline="0" fieldPosition="0"/>
    </format>
    <format dxfId="13">
      <pivotArea dataOnly="0" labelOnly="1" grandRow="1" outline="0" fieldPosition="0"/>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type="topRight" dataOnly="0" labelOnly="1" outline="0" fieldPosition="0"/>
    </format>
    <format dxfId="7">
      <pivotArea dataOnly="0" labelOnly="1" grandRow="1" outline="0" fieldPosition="0"/>
    </format>
    <format dxfId="6">
      <pivotArea dataOnly="0" labelOnly="1" grandCol="1" outline="0"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caption="Среднее по столбцу T"/>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9]"/>
        <x15:activeTabTopLevelEntity name="[text1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3DFB17-C917-4EA3-B6F7-4266C87151E3}" name="Сводная таблица5" cacheId="37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S" fld="2" subtotal="average" baseField="1" baseItem="0"/>
  </dataFields>
  <formats count="12">
    <format dxfId="29">
      <pivotArea type="all" dataOnly="0" outline="0" fieldPosition="0"/>
    </format>
    <format dxfId="28">
      <pivotArea outline="0" collapsedLevelsAreSubtotals="1" fieldPosition="0"/>
    </format>
    <format dxfId="27">
      <pivotArea type="origin" dataOnly="0" labelOnly="1" outline="0" fieldPosition="0"/>
    </format>
    <format dxfId="26">
      <pivotArea type="topRight" dataOnly="0" labelOnly="1" outline="0" fieldPosition="0"/>
    </format>
    <format dxfId="25">
      <pivotArea dataOnly="0" labelOnly="1" grandRow="1" outline="0" fieldPosition="0"/>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type="topRight" dataOnly="0" labelOnly="1" outline="0" fieldPosition="0"/>
    </format>
    <format dxfId="19">
      <pivotArea dataOnly="0" labelOnly="1" grandRow="1" outline="0" fieldPosition="0"/>
    </format>
    <format dxfId="18">
      <pivotArea dataOnly="0" labelOnly="1" grandCol="1" outline="0"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caption="Среднее по столбцу S"/>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9]"/>
        <x15:activeTabTopLevelEntity name="[text1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3" xr16:uid="{BE0D8838-97A9-43B1-B263-F3D35CAFC5C1}" autoFormatId="16" applyNumberFormats="0" applyBorderFormats="0" applyFontFormats="0" applyPatternFormats="0" applyAlignmentFormats="0" applyWidthHeightFormats="0">
  <queryTableRefresh nextId="3">
    <queryTableFields count="2">
      <queryTableField id="1" name="ThNum" tableColumnId="1"/>
      <queryTableField id="2" name="S" tableColumnId="2"/>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text4" backgroundRefresh="0" connectionId="4" xr16:uid="{C8913DD5-B361-467E-BB58-670E2120D8BE}" autoFormatId="16" applyNumberFormats="0" applyBorderFormats="0" applyFontFormats="0" applyPatternFormats="0" applyAlignmentFormats="0" applyWidthHeightFormats="0">
  <queryTableRefresh nextId="5">
    <queryTableFields count="4">
      <queryTableField id="1" name="p" tableColumnId="1"/>
      <queryTableField id="2" name="S" tableColumnId="2"/>
      <queryTableField id="3" name="T" tableColumnId="3"/>
      <queryTableField id="4" name="Столбец1" tableColumnId="4"/>
    </queryTableFields>
  </queryTableRefresh>
  <extLst>
    <ext xmlns:x15="http://schemas.microsoft.com/office/spreadsheetml/2010/11/main" uri="{883FBD77-0823-4a55-B5E3-86C4891E6966}">
      <x15:queryTable sourceDataName="text4"/>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text5" backgroundRefresh="0" connectionId="5" xr16:uid="{C3A4CABA-4A68-4F08-8609-356A3FDD5932}" autoFormatId="16" applyNumberFormats="0" applyBorderFormats="0" applyFontFormats="0" applyPatternFormats="0" applyAlignmentFormats="0" applyWidthHeightFormats="0">
  <queryTableRefresh nextId="5">
    <queryTableFields count="4">
      <queryTableField id="1" name="p" tableColumnId="1"/>
      <queryTableField id="2" name="S" tableColumnId="2"/>
      <queryTableField id="3" name="T" tableColumnId="3"/>
      <queryTableField id="4" name="Столбец1" tableColumnId="4"/>
    </queryTableFields>
  </queryTableRefresh>
  <extLst>
    <ext xmlns:x15="http://schemas.microsoft.com/office/spreadsheetml/2010/11/main" uri="{883FBD77-0823-4a55-B5E3-86C4891E6966}">
      <x15:queryTable sourceDataName="text5"/>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text6" backgroundRefresh="0" connectionId="6" xr16:uid="{E9EFDB66-7EAF-46DB-8892-F7EBEC27D449}" autoFormatId="16" applyNumberFormats="0" applyBorderFormats="0" applyFontFormats="0" applyPatternFormats="0" applyAlignmentFormats="0" applyWidthHeightFormats="0">
  <queryTableRefresh nextId="7" unboundColumnsRight="3">
    <queryTableFields count="6">
      <queryTableField id="1" name="N" tableColumnId="1"/>
      <queryTableField id="2" name="S" tableColumnId="2"/>
      <queryTableField id="3" name="T" tableColumnId="3"/>
      <queryTableField id="4" dataBound="0" tableColumnId="4"/>
      <queryTableField id="5" dataBound="0" tableColumnId="5"/>
      <queryTableField id="6" dataBound="0" tableColumnId="6"/>
    </queryTableFields>
  </queryTableRefresh>
  <extLst>
    <ext xmlns:x15="http://schemas.microsoft.com/office/spreadsheetml/2010/11/main" uri="{883FBD77-0823-4a55-B5E3-86C4891E6966}">
      <x15:queryTable sourceDataName=" "/>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text8" backgroundRefresh="0" connectionId="7" xr16:uid="{75A9C3AF-BF3A-4720-A48D-D2C792A5B243}" autoFormatId="16" applyNumberFormats="0" applyBorderFormats="0" applyFontFormats="0" applyPatternFormats="0" applyAlignmentFormats="0" applyWidthHeightFormats="0">
  <queryTableRefresh nextId="7" unboundColumnsRight="3">
    <queryTableFields count="6">
      <queryTableField id="1" name="N" tableColumnId="1"/>
      <queryTableField id="2" name="S" tableColumnId="2"/>
      <queryTableField id="3" name="T" tableColumnId="3"/>
      <queryTableField id="4" dataBound="0" tableColumnId="4"/>
      <queryTableField id="5" dataBound="0" tableColumnId="5"/>
      <queryTableField id="6" dataBound="0" tableColumnId="6"/>
    </queryTableFields>
  </queryTableRefresh>
  <extLst>
    <ext xmlns:x15="http://schemas.microsoft.com/office/spreadsheetml/2010/11/main" uri="{883FBD77-0823-4a55-B5E3-86C4891E6966}">
      <x15:queryTable sourceDataName="text8"/>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text9" backgroundRefresh="0" connectionId="8" xr16:uid="{F5D61F57-1C3A-4A47-9550-CC4ED9F53950}"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S" tableColumnId="3"/>
      <queryTableField id="4" name="T" tableColumnId="4"/>
    </queryTableFields>
  </queryTableRefresh>
  <extLst>
    <ext xmlns:x15="http://schemas.microsoft.com/office/spreadsheetml/2010/11/main" uri="{883FBD77-0823-4a55-B5E3-86C4891E6966}">
      <x15:queryTable sourceDataName="text9"/>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text10" backgroundRefresh="0" connectionId="1" xr16:uid="{E8F2A2F2-0573-48DD-AB74-8CA929B8D44A}"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S" tableColumnId="3"/>
      <queryTableField id="4" name="T" tableColumnId="4"/>
    </queryTableFields>
  </queryTableRefresh>
  <extLst>
    <ext xmlns:x15="http://schemas.microsoft.com/office/spreadsheetml/2010/11/main" uri="{883FBD77-0823-4a55-B5E3-86C4891E6966}">
      <x15:queryTable sourceDataName="text10"/>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xt2_1" backgroundRefresh="0" connectionId="2" xr16:uid="{387B60B5-30F1-4B9B-B745-884496213D18}" autoFormatId="16" applyNumberFormats="0" applyBorderFormats="0" applyFontFormats="0" applyPatternFormats="0" applyAlignmentFormats="0" applyWidthHeightFormats="0">
  <queryTableRefresh nextId="4">
    <queryTableFields count="3">
      <queryTableField id="1" name="i" tableColumnId="1"/>
      <queryTableField id="2" name="ThNum" tableColumnId="2"/>
      <queryTableField id="3" name="S" tableColumnId="3"/>
    </queryTableFields>
  </queryTableRefresh>
  <extLst>
    <ext xmlns:x15="http://schemas.microsoft.com/office/spreadsheetml/2010/11/main" uri="{883FBD77-0823-4a55-B5E3-86C4891E6966}">
      <x15:queryTable sourceDataName="text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xt" connectionId="9" xr16:uid="{A1446652-82FF-4CE1-9775-4A19197A9B45}"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xt" connectionId="10" xr16:uid="{F6939A03-721D-4799-BEA6-58DC063E364C}"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ext" connectionId="12" xr16:uid="{A78D89CF-25FD-42F2-8D68-721A1D7A8F96}"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ext" connectionId="13" xr16:uid="{29BEBB20-3AA8-4F9B-9CC4-E27F97B01F72}"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ext" connectionId="14" xr16:uid="{4D12C5BC-6F9E-4417-B495-F6DAF98B6D15}"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text3" backgroundRefresh="0" connectionId="3" xr16:uid="{D5FBD5CE-A015-4BBB-B7EF-92F3E745CF34}" autoFormatId="16" applyNumberFormats="0" applyBorderFormats="0" applyFontFormats="0" applyPatternFormats="0" applyAlignmentFormats="0" applyWidthHeightFormats="0">
  <queryTableRefresh nextId="8" unboundColumnsRight="3">
    <queryTableFields count="7">
      <queryTableField id="1" name="N" tableColumnId="1"/>
      <queryTableField id="2" name="S" tableColumnId="2"/>
      <queryTableField id="3" name="Twin" tableColumnId="3"/>
      <queryTableField id="4" name="Tomp" tableColumnId="4"/>
      <queryTableField id="5" dataBound="0" tableColumnId="5"/>
      <queryTableField id="6" dataBound="0" tableColumnId="6"/>
      <queryTableField id="7" dataBound="0" tableColumnId="7"/>
    </queryTableFields>
  </queryTableRefresh>
  <extLst>
    <ext xmlns:x15="http://schemas.microsoft.com/office/spreadsheetml/2010/11/main" uri="{883FBD77-0823-4a55-B5E3-86C4891E6966}">
      <x15:queryTable sourceDataName="text3"/>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text" connectionId="15" xr16:uid="{836BAC39-C5FE-40D8-98A0-FBAD4FED36AA}" autoFormatId="16" applyNumberFormats="0" applyBorderFormats="0" applyFontFormats="0" applyPatternFormats="0" applyAlignmentFormats="0" applyWidthHeightFormats="0"/>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DCE3F6-2F5A-4E4E-A997-6FDFAC17C952}" name="text_1" displayName="text_1" ref="I15:J25" tableType="queryTable" totalsRowShown="0">
  <autoFilter ref="I15:J25" xr:uid="{0B4FAE57-0240-4148-97FE-FD9861AD3072}"/>
  <tableColumns count="2">
    <tableColumn id="1" xr3:uid="{81CC3C3F-3E73-4CFF-9762-5F1C111DE2A6}" uniqueName="1" name="ThNum" queryTableFieldId="1"/>
    <tableColumn id="2" xr3:uid="{2B2D3007-A4D7-48F6-A91C-68AE565950EF}" uniqueName="2" name="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D4A02F-2D12-487E-858A-4382CF3D6363}" name="Таблица_text2_1" displayName="Таблица_text2_1" ref="D16:F37" tableType="queryTable" totalsRowShown="0">
  <autoFilter ref="D16:F37" xr:uid="{A49D4AC9-2640-488A-A401-5357CC9EDBC0}"/>
  <sortState xmlns:xlrd2="http://schemas.microsoft.com/office/spreadsheetml/2017/richdata2" ref="D17:F37">
    <sortCondition ref="E16:E37"/>
  </sortState>
  <tableColumns count="3">
    <tableColumn id="1" xr3:uid="{D4F757CC-BC92-456E-87AF-F4C4A1C6A6CA}" uniqueName="1" name="i" queryTableFieldId="1"/>
    <tableColumn id="2" xr3:uid="{009CEF51-38D8-4390-B133-F270B3488701}" uniqueName="2" name="ThNum" queryTableFieldId="2"/>
    <tableColumn id="3" xr3:uid="{427FF609-2027-4508-BEC3-3D40AC25290C}" uniqueName="3" name="S" queryTableField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8B5FDB-9F6F-478A-B274-78B909DF1442}" name="Таблица_text3" displayName="Таблица_text3" ref="C3:I63" tableType="queryTable" totalsRowShown="0" headerRowDxfId="124" dataDxfId="123">
  <autoFilter ref="C3:I63" xr:uid="{6ABDB198-ADC4-4082-89B5-6338A2440456}"/>
  <tableColumns count="7">
    <tableColumn id="1" xr3:uid="{EAD443CC-3CB7-4DE6-98DD-435CAF7F9339}" uniqueName="1" name="N" queryTableFieldId="1" dataDxfId="122"/>
    <tableColumn id="2" xr3:uid="{A498A5CB-F703-421D-B4D7-D3756DB4B890}" uniqueName="2" name="S" queryTableFieldId="2" dataDxfId="121"/>
    <tableColumn id="3" xr3:uid="{B7E73AFD-B431-49E6-B84B-7B07BC34B7AB}" uniqueName="3" name="Twin" queryTableFieldId="3" dataDxfId="120"/>
    <tableColumn id="4" xr3:uid="{C5ABB159-8857-48A4-BAC5-5866AB99D581}" uniqueName="4" name="Tomp" queryTableFieldId="4" dataDxfId="119"/>
    <tableColumn id="5" xr3:uid="{C0ADA993-6F32-47E2-9123-8F0DB44FB5D0}" uniqueName="5" name="lgN" queryTableFieldId="5" dataDxfId="118">
      <calculatedColumnFormula>LOG10(Таблица_text3[[#This Row],[N]])</calculatedColumnFormula>
    </tableColumn>
    <tableColumn id="6" xr3:uid="{8EC5F1C8-EAC5-4054-B560-BECDCEF310DB}" uniqueName="6" name="lgTwin" queryTableFieldId="6" dataDxfId="117">
      <calculatedColumnFormula>LOG10(Таблица_text3[[#This Row],[Twin]])</calculatedColumnFormula>
    </tableColumn>
    <tableColumn id="7" xr3:uid="{FBB965A3-0A67-42A4-A788-D345FC96A6B5}" uniqueName="7" name="lgTomp" queryTableFieldId="7" dataDxfId="116">
      <calculatedColumnFormula>LOG10(Таблица_text3[[#This Row],[Tomp]])</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B479C5-5BDA-4577-87CD-1DE48C7BA601}" name="Таблица_text4" displayName="Таблица_text4" ref="B5:E65" tableType="queryTable" totalsRowShown="0" headerRowDxfId="115" dataDxfId="114">
  <autoFilter ref="B5:E65" xr:uid="{F5FB5C10-4A92-4E2F-B98A-FFABA81B6B59}"/>
  <tableColumns count="4">
    <tableColumn id="1" xr3:uid="{47A58CCF-5A19-4104-AF4F-7C851B45F87A}" uniqueName="1" name="p" queryTableFieldId="1" dataDxfId="113"/>
    <tableColumn id="2" xr3:uid="{C47E19E0-B0BC-417B-9BF7-0C148AB16F75}" uniqueName="2" name="S" queryTableFieldId="2" dataDxfId="112"/>
    <tableColumn id="3" xr3:uid="{B5C86B26-0048-4DD4-A8DD-E87963D49E73}" uniqueName="3" name="T" queryTableFieldId="3" dataDxfId="111"/>
    <tableColumn id="4" xr3:uid="{BC5B9882-A936-4510-B534-00B3063BDB2E}" uniqueName="4" name="Sum (S + I)" queryTableFieldId="4" dataDxfId="1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A98CDB-A1BE-4B5B-A3AF-5ADB60C2CA41}" name="Таблица_text5" displayName="Таблица_text5" ref="C4:F64" tableType="queryTable" totalsRowShown="0" headerRowDxfId="97" dataDxfId="96">
  <autoFilter ref="C4:F64" xr:uid="{C617FBB2-8186-4C70-BB95-5395BB0D42E5}"/>
  <tableColumns count="4">
    <tableColumn id="1" xr3:uid="{61302281-EF7E-4151-B5DA-B40928E81E22}" uniqueName="1" name="p" queryTableFieldId="1" dataDxfId="95"/>
    <tableColumn id="2" xr3:uid="{B4C80D61-CEDA-4705-AF42-D4CA88F07F79}" uniqueName="2" name="S" queryTableFieldId="2" dataDxfId="94"/>
    <tableColumn id="3" xr3:uid="{A675B2A4-3BD1-4CD1-BE77-0922ECBB44D3}" uniqueName="3" name="T" queryTableFieldId="3" dataDxfId="93"/>
    <tableColumn id="4" xr3:uid="{DD72DD75-CBAC-4055-83C8-0A971717310A}" uniqueName="4" name="SUM(I + S)" queryTableFieldId="4" dataDxfId="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567973-8738-49F6-BA72-DA6735C51A49}" name="Таблица_text6" displayName="Таблица_text6" ref="F3:K75" tableType="queryTable" totalsRowShown="0" headerRowDxfId="91" dataDxfId="90">
  <autoFilter ref="F3:K75" xr:uid="{AC9ECCF2-0E11-4C7A-9DEA-90C498AF2B4A}"/>
  <tableColumns count="6">
    <tableColumn id="1" xr3:uid="{1ECD8C2B-5ECC-4004-B89E-D06DAC1AB8FA}" uniqueName="1" name="N" queryTableFieldId="1" dataDxfId="89"/>
    <tableColumn id="2" xr3:uid="{866489E3-4A3B-4309-B38E-4616511FB26D}" uniqueName="2" name="S" queryTableFieldId="2" dataDxfId="88"/>
    <tableColumn id="3" xr3:uid="{25C22332-011A-4936-AE28-A5DB21FA64D2}" uniqueName="3" name="T" queryTableFieldId="3" dataDxfId="87"/>
    <tableColumn id="4" xr3:uid="{D9A899D0-131C-48D1-8E64-A6C032371315}" uniqueName="4" name="lgN" queryTableFieldId="4" dataDxfId="86">
      <calculatedColumnFormula>LOG10(Таблица_text6[[#This Row],[N]])</calculatedColumnFormula>
    </tableColumn>
    <tableColumn id="5" xr3:uid="{383AFE92-FED8-4AB8-8D81-4E1D0A119B42}" uniqueName="5" name="Err" queryTableFieldId="5" dataDxfId="85">
      <calculatedColumnFormula>ABS($D$7-Таблица_text6[[#This Row],[S]])/$D$7</calculatedColumnFormula>
    </tableColumn>
    <tableColumn id="6" xr3:uid="{50C01318-ED2D-4E77-B0CD-293D730013FD}" uniqueName="6" name="lgErr" queryTableFieldId="6" dataDxfId="84">
      <calculatedColumnFormula>LOG10(Таблица_text6[[#This Row],[Err]])</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873353-C0B8-4F63-B219-B860DA1AEC8E}" name="Таблица_text8" displayName="Таблица_text8" ref="B26:G98" tableType="queryTable" totalsRowShown="0" headerRowDxfId="83" dataDxfId="82">
  <autoFilter ref="B26:G98" xr:uid="{03D5E1A8-D6B9-4E6A-8E41-D6B09749ADAE}"/>
  <tableColumns count="6">
    <tableColumn id="1" xr3:uid="{CD12466A-3C20-4820-B1F0-698A7831BCE2}" uniqueName="1" name="N" queryTableFieldId="1" dataDxfId="81"/>
    <tableColumn id="2" xr3:uid="{B5067A88-42EE-40A8-A131-09D97F3ADB73}" uniqueName="2" name="S" queryTableFieldId="2" dataDxfId="80"/>
    <tableColumn id="3" xr3:uid="{82022D85-6257-4B8F-8012-7AD2FC4FEA76}" uniqueName="3" name="T" queryTableFieldId="3" dataDxfId="79"/>
    <tableColumn id="4" xr3:uid="{C47166AB-F0F3-48F5-A1C8-706A5E2EF91E}" uniqueName="4" name="lgN" queryTableFieldId="4" dataDxfId="78">
      <calculatedColumnFormula>LOG10(Таблица_text8[[#This Row],[N]])</calculatedColumnFormula>
    </tableColumn>
    <tableColumn id="5" xr3:uid="{80FEF27D-AB64-4863-808C-14FECB4449DC}" uniqueName="5" name="Err" queryTableFieldId="5" dataDxfId="77">
      <calculatedColumnFormula>ABS($D$7-Таблица_text8[[#This Row],[S]])/$D$7</calculatedColumnFormula>
    </tableColumn>
    <tableColumn id="6" xr3:uid="{368873DD-0180-4E88-A86C-70832565C130}" uniqueName="6" name="lgErr" queryTableFieldId="6" dataDxfId="76">
      <calculatedColumnFormula>LOG10(Таблица_text8[[#This Row],[Err]])</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26D3A0-D173-49D9-9C87-92795CA13353}" name="Таблица_text9" displayName="Таблица_text9" ref="E9:H1929" tableType="queryTable" totalsRowShown="0" headerRowDxfId="35" dataDxfId="34">
  <autoFilter ref="E9:H1929" xr:uid="{AE1845D0-A469-4913-B499-CD331981AB57}"/>
  <tableColumns count="4">
    <tableColumn id="1" xr3:uid="{D89FF4AA-4157-4F57-BE7B-0A8FC749A5E8}" uniqueName="1" name="p" queryTableFieldId="1" dataDxfId="33"/>
    <tableColumn id="2" xr3:uid="{02960A1F-D84F-42FA-A50E-705207F0E705}" uniqueName="2" name="N" queryTableFieldId="2" dataDxfId="32"/>
    <tableColumn id="3" xr3:uid="{25563C5D-1F0E-4B3E-B7B8-CE0889823D08}" uniqueName="3" name="S" queryTableFieldId="3" dataDxfId="31"/>
    <tableColumn id="4" xr3:uid="{AE84D3BE-5046-42EA-960B-FB5BF07C9FCE}" uniqueName="4" name="T" queryTableFieldId="4" dataDxfId="3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FFB0F4A-93CB-4C7C-B3DB-640A6D13A5B6}" name="Таблица_text10" displayName="Таблица_text10" ref="E9:H1929" tableType="queryTable" totalsRowShown="0" headerRowDxfId="5" dataDxfId="4">
  <autoFilter ref="E9:H1929" xr:uid="{14D31646-DC16-4DC7-B4F7-6E100A18E9F7}"/>
  <tableColumns count="4">
    <tableColumn id="1" xr3:uid="{4B8B0585-C609-4800-A0F2-1A237AB9C254}" uniqueName="1" name="p" queryTableFieldId="1" dataDxfId="3"/>
    <tableColumn id="2" xr3:uid="{4BF57E3A-7E92-4413-950C-6B02036F180D}" uniqueName="2" name="N" queryTableFieldId="2" dataDxfId="2"/>
    <tableColumn id="3" xr3:uid="{CD919CCB-EAE3-48B0-A940-A4998DA487B4}" uniqueName="3" name="S" queryTableFieldId="3" dataDxfId="1"/>
    <tableColumn id="4" xr3:uid="{CD6D8CCA-34B5-4B59-82E4-7D791F081441}" uniqueName="4" name="T" queryTableFieldId="4"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0.xml"/><Relationship Id="rId1" Type="http://schemas.openxmlformats.org/officeDocument/2006/relationships/pivotTable" Target="../pivotTables/pivotTable1.xml"/></Relationships>
</file>

<file path=xl/worksheets/_rels/sheet25.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2.xml"/><Relationship Id="rId1" Type="http://schemas.openxmlformats.org/officeDocument/2006/relationships/pivotTable" Target="../pivotTables/pivotTable2.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3.xml"/><Relationship Id="rId1" Type="http://schemas.openxmlformats.org/officeDocument/2006/relationships/pivotTable" Target="../pivotTables/pivotTable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5.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6.x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8.xm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8" Type="http://schemas.openxmlformats.org/officeDocument/2006/relationships/hyperlink" Target="https://openedu.ru/course/msu/PARPROG/?session=fall_2024" TargetMode="External"/><Relationship Id="rId13" Type="http://schemas.openxmlformats.org/officeDocument/2006/relationships/hyperlink" Target="https://openedu.ru/course/spbu/CHEMISTRY_MODELING_ENG/?session=2022" TargetMode="External"/><Relationship Id="rId3" Type="http://schemas.openxmlformats.org/officeDocument/2006/relationships/hyperlink" Target="https://intuit.ru/studies/courses/1022/296/info" TargetMode="External"/><Relationship Id="rId7" Type="http://schemas.openxmlformats.org/officeDocument/2006/relationships/hyperlink" Target="https://intuit.ru/studies/courses/541/397/info" TargetMode="External"/><Relationship Id="rId12" Type="http://schemas.openxmlformats.org/officeDocument/2006/relationships/hyperlink" Target="https://openedu.ru/course/msu/PARPROG/?session=fall_2024" TargetMode="External"/><Relationship Id="rId2" Type="http://schemas.openxmlformats.org/officeDocument/2006/relationships/hyperlink" Target="https://openedu.ru/" TargetMode="External"/><Relationship Id="rId1" Type="http://schemas.openxmlformats.org/officeDocument/2006/relationships/hyperlink" Target="https://www.intuit.ru/" TargetMode="External"/><Relationship Id="rId6" Type="http://schemas.openxmlformats.org/officeDocument/2006/relationships/hyperlink" Target="https://intuit.ru/studies/courses/622/478/info" TargetMode="External"/><Relationship Id="rId11" Type="http://schemas.openxmlformats.org/officeDocument/2006/relationships/hyperlink" Target="https://openedu.ru/program/spbu/QUANT_COMP/?session=self_paced_2023" TargetMode="External"/><Relationship Id="rId5" Type="http://schemas.openxmlformats.org/officeDocument/2006/relationships/hyperlink" Target="https://intuit.ru/studies/courses/504/360/info" TargetMode="External"/><Relationship Id="rId10" Type="http://schemas.openxmlformats.org/officeDocument/2006/relationships/hyperlink" Target="https://openedu.ru/course/mephi/mephi_vfis2/?session=spring_2024" TargetMode="External"/><Relationship Id="rId4" Type="http://schemas.openxmlformats.org/officeDocument/2006/relationships/hyperlink" Target="https://intuit.ru/studies/courses/541/397/info" TargetMode="External"/><Relationship Id="rId9" Type="http://schemas.openxmlformats.org/officeDocument/2006/relationships/hyperlink" Target="https://openedu.ru/course/spbstu/DDFPGAS/?session=fall_202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openmp.org/wp-content/uploads/cspec20.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254C4-C2FE-4403-BD9D-73972250F8B9}">
  <dimension ref="A1:AC29"/>
  <sheetViews>
    <sheetView workbookViewId="0">
      <selection sqref="A1:AC1"/>
    </sheetView>
  </sheetViews>
  <sheetFormatPr defaultColWidth="9.1796875" defaultRowHeight="18" x14ac:dyDescent="0.4"/>
  <cols>
    <col min="1" max="16384" width="9.1796875" style="1"/>
  </cols>
  <sheetData>
    <row r="1" spans="1:29" x14ac:dyDescent="0.4">
      <c r="A1" s="65" t="s">
        <v>0</v>
      </c>
      <c r="B1" s="65"/>
      <c r="C1" s="65"/>
      <c r="D1" s="65"/>
      <c r="E1" s="65"/>
      <c r="F1" s="65"/>
      <c r="G1" s="65"/>
      <c r="H1" s="65"/>
      <c r="I1" s="65"/>
      <c r="J1" s="65"/>
      <c r="K1" s="65"/>
      <c r="L1" s="65"/>
      <c r="M1" s="65"/>
      <c r="N1" s="65"/>
      <c r="O1" s="65"/>
      <c r="P1" s="65"/>
      <c r="Q1" s="65"/>
      <c r="R1" s="65"/>
      <c r="S1" s="65"/>
      <c r="T1" s="65"/>
      <c r="U1" s="65"/>
      <c r="V1" s="65"/>
      <c r="W1" s="65"/>
      <c r="X1" s="65"/>
      <c r="Y1" s="65"/>
      <c r="Z1" s="65"/>
      <c r="AA1" s="65"/>
      <c r="AB1" s="65"/>
      <c r="AC1" s="65"/>
    </row>
    <row r="2" spans="1:29" x14ac:dyDescent="0.4">
      <c r="A2" s="65" t="s">
        <v>1</v>
      </c>
      <c r="B2" s="65"/>
      <c r="C2" s="65"/>
      <c r="D2" s="65"/>
      <c r="E2" s="65"/>
      <c r="F2" s="65"/>
      <c r="G2" s="65"/>
      <c r="H2" s="65"/>
      <c r="I2" s="65"/>
      <c r="J2" s="65"/>
      <c r="K2" s="65"/>
      <c r="L2" s="65"/>
      <c r="M2" s="65"/>
      <c r="N2" s="65"/>
      <c r="O2" s="65"/>
      <c r="P2" s="65"/>
      <c r="Q2" s="65"/>
      <c r="R2" s="65"/>
      <c r="S2" s="65"/>
      <c r="T2" s="65"/>
      <c r="U2" s="65"/>
      <c r="V2" s="65"/>
      <c r="W2" s="65"/>
      <c r="X2" s="65"/>
      <c r="Y2" s="65"/>
      <c r="Z2" s="65"/>
      <c r="AA2" s="65"/>
      <c r="AB2" s="65"/>
      <c r="AC2" s="65"/>
    </row>
    <row r="3" spans="1:29" x14ac:dyDescent="0.4">
      <c r="A3" s="65"/>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row>
    <row r="4" spans="1:29" x14ac:dyDescent="0.4">
      <c r="A4" s="66" t="s">
        <v>2</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row>
    <row r="5" spans="1:29" x14ac:dyDescent="0.4">
      <c r="A5" s="65"/>
      <c r="B5" s="65"/>
      <c r="C5" s="65"/>
      <c r="D5" s="65"/>
      <c r="E5" s="65"/>
      <c r="F5" s="65"/>
      <c r="G5" s="65"/>
      <c r="H5" s="65"/>
      <c r="I5" s="65"/>
      <c r="J5" s="65"/>
      <c r="K5" s="65"/>
      <c r="L5" s="65"/>
      <c r="M5" s="65"/>
      <c r="N5" s="65"/>
      <c r="O5" s="65"/>
      <c r="P5" s="65"/>
      <c r="Q5" s="65"/>
      <c r="R5" s="65"/>
      <c r="S5" s="65"/>
      <c r="T5" s="65"/>
      <c r="U5" s="65"/>
      <c r="V5" s="65"/>
      <c r="W5" s="65"/>
      <c r="X5" s="65"/>
      <c r="Y5" s="65"/>
      <c r="Z5" s="65"/>
      <c r="AA5" s="65"/>
      <c r="AB5" s="65"/>
      <c r="AC5" s="65"/>
    </row>
    <row r="6" spans="1:29" x14ac:dyDescent="0.4">
      <c r="A6" s="65"/>
      <c r="B6" s="65"/>
      <c r="C6" s="65"/>
      <c r="D6" s="65"/>
      <c r="E6" s="65"/>
      <c r="F6" s="65"/>
      <c r="G6" s="65"/>
      <c r="H6" s="65"/>
      <c r="I6" s="65"/>
      <c r="J6" s="65"/>
      <c r="K6" s="65"/>
      <c r="L6" s="65"/>
      <c r="M6" s="65"/>
      <c r="N6" s="65"/>
      <c r="O6" s="65"/>
      <c r="P6" s="65"/>
      <c r="Q6" s="65"/>
      <c r="R6" s="65"/>
      <c r="S6" s="65"/>
      <c r="T6" s="65"/>
      <c r="U6" s="65"/>
      <c r="V6" s="65"/>
      <c r="W6" s="65"/>
      <c r="X6" s="65"/>
      <c r="Y6" s="65"/>
      <c r="Z6" s="65"/>
      <c r="AA6" s="65"/>
      <c r="AB6" s="65"/>
      <c r="AC6" s="65"/>
    </row>
    <row r="7" spans="1:29" x14ac:dyDescent="0.4">
      <c r="A7" s="65"/>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row>
    <row r="8" spans="1:29" x14ac:dyDescent="0.4">
      <c r="A8" s="65" t="s">
        <v>3</v>
      </c>
      <c r="B8" s="65"/>
      <c r="C8" s="65"/>
      <c r="D8" s="65"/>
      <c r="E8" s="65"/>
      <c r="F8" s="65"/>
      <c r="G8" s="65"/>
      <c r="H8" s="65"/>
      <c r="I8" s="65"/>
      <c r="J8" s="65"/>
      <c r="K8" s="65"/>
      <c r="L8" s="65"/>
      <c r="M8" s="65"/>
      <c r="N8" s="65"/>
      <c r="O8" s="65"/>
      <c r="P8" s="65"/>
      <c r="Q8" s="65"/>
      <c r="R8" s="65"/>
      <c r="S8" s="65"/>
      <c r="T8" s="65"/>
      <c r="U8" s="65"/>
      <c r="V8" s="65"/>
      <c r="W8" s="65"/>
      <c r="X8" s="65"/>
      <c r="Y8" s="65"/>
      <c r="Z8" s="65"/>
      <c r="AA8" s="65"/>
      <c r="AB8" s="65"/>
      <c r="AC8" s="65"/>
    </row>
    <row r="9" spans="1:29" x14ac:dyDescent="0.4">
      <c r="A9" s="65" t="s">
        <v>4</v>
      </c>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row>
    <row r="10" spans="1:29" x14ac:dyDescent="0.4">
      <c r="A10" s="65" t="s">
        <v>5</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row>
    <row r="11" spans="1:29" x14ac:dyDescent="0.4">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row>
    <row r="12" spans="1:29" x14ac:dyDescent="0.4">
      <c r="A12" s="65" t="s">
        <v>6</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row>
    <row r="13" spans="1:29" x14ac:dyDescent="0.4">
      <c r="A13" s="65" t="s">
        <v>7</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row>
    <row r="14" spans="1:29" x14ac:dyDescent="0.4">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row>
    <row r="15" spans="1:29" x14ac:dyDescent="0.4">
      <c r="A15" s="65" t="s">
        <v>8</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row>
    <row r="16" spans="1:29" x14ac:dyDescent="0.4">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row>
    <row r="17" spans="1:29" x14ac:dyDescent="0.4">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row>
    <row r="18" spans="1:29" x14ac:dyDescent="0.4">
      <c r="A18" s="66" t="s">
        <v>9</v>
      </c>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row>
    <row r="19" spans="1:29" x14ac:dyDescent="0.4">
      <c r="A19" s="66" t="s">
        <v>10</v>
      </c>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row>
    <row r="20" spans="1:29" x14ac:dyDescent="0.4">
      <c r="A20" s="66" t="s">
        <v>11</v>
      </c>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row>
    <row r="21" spans="1:29" x14ac:dyDescent="0.4">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row>
    <row r="22" spans="1:29" x14ac:dyDescent="0.4">
      <c r="A22" s="66" t="s">
        <v>12</v>
      </c>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row>
    <row r="23" spans="1:29" x14ac:dyDescent="0.4">
      <c r="A23" s="66" t="s">
        <v>13</v>
      </c>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row>
    <row r="24" spans="1:29" x14ac:dyDescent="0.4">
      <c r="A24" s="66" t="s">
        <v>14</v>
      </c>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row>
    <row r="25" spans="1:29" x14ac:dyDescent="0.4">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row>
    <row r="26" spans="1:29" x14ac:dyDescent="0.4">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row>
    <row r="27" spans="1:29" x14ac:dyDescent="0.4">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row>
    <row r="28" spans="1:29" x14ac:dyDescent="0.4">
      <c r="A28" s="65" t="s">
        <v>15</v>
      </c>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row>
    <row r="29" spans="1:29" x14ac:dyDescent="0.4">
      <c r="A29" s="65">
        <v>2024</v>
      </c>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row>
  </sheetData>
  <mergeCells count="29">
    <mergeCell ref="A12:AC12"/>
    <mergeCell ref="A1:AC1"/>
    <mergeCell ref="A2:AC2"/>
    <mergeCell ref="A3:AC3"/>
    <mergeCell ref="A4:AC4"/>
    <mergeCell ref="A5:AC5"/>
    <mergeCell ref="A6:AC6"/>
    <mergeCell ref="A7:AC7"/>
    <mergeCell ref="A8:AC8"/>
    <mergeCell ref="A9:AC9"/>
    <mergeCell ref="A10:AC10"/>
    <mergeCell ref="A11:AC11"/>
    <mergeCell ref="A24:AC24"/>
    <mergeCell ref="A13:AC13"/>
    <mergeCell ref="A14:AC14"/>
    <mergeCell ref="A15:AC15"/>
    <mergeCell ref="A16:AC16"/>
    <mergeCell ref="A17:AC17"/>
    <mergeCell ref="A18:AC18"/>
    <mergeCell ref="A19:AC19"/>
    <mergeCell ref="A20:AC20"/>
    <mergeCell ref="A21:AC21"/>
    <mergeCell ref="A22:AC22"/>
    <mergeCell ref="A23:AC23"/>
    <mergeCell ref="A25:AC25"/>
    <mergeCell ref="A26:AC26"/>
    <mergeCell ref="A27:AC27"/>
    <mergeCell ref="A28:AC28"/>
    <mergeCell ref="A29:AC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1AFB-0B6A-4F11-8D6C-49B44CAC792C}">
  <dimension ref="A1:D17"/>
  <sheetViews>
    <sheetView workbookViewId="0">
      <selection sqref="A1:XFD1048576"/>
    </sheetView>
  </sheetViews>
  <sheetFormatPr defaultColWidth="9.1796875" defaultRowHeight="18" x14ac:dyDescent="0.4"/>
  <cols>
    <col min="1" max="1" width="60.90625" style="1" bestFit="1" customWidth="1"/>
    <col min="2" max="2" width="64.7265625" style="1" customWidth="1"/>
    <col min="3" max="3" width="37.453125" style="1" bestFit="1" customWidth="1"/>
    <col min="4" max="4" width="46.54296875" style="1" customWidth="1"/>
    <col min="5" max="16384" width="9.1796875" style="1"/>
  </cols>
  <sheetData>
    <row r="1" spans="1:4" x14ac:dyDescent="0.4">
      <c r="A1" s="1" t="s">
        <v>129</v>
      </c>
      <c r="B1" s="7" t="s">
        <v>51</v>
      </c>
    </row>
    <row r="2" spans="1:4" ht="126" x14ac:dyDescent="0.4">
      <c r="A2" s="15" t="s">
        <v>82</v>
      </c>
      <c r="B2" s="9" t="s">
        <v>130</v>
      </c>
    </row>
    <row r="3" spans="1:4" ht="216" x14ac:dyDescent="0.4">
      <c r="A3" s="16" t="s">
        <v>131</v>
      </c>
      <c r="B3" s="9" t="s">
        <v>132</v>
      </c>
      <c r="C3" s="16" t="s">
        <v>133</v>
      </c>
      <c r="D3" s="9" t="s">
        <v>134</v>
      </c>
    </row>
    <row r="4" spans="1:4" x14ac:dyDescent="0.4">
      <c r="A4" s="1" t="s">
        <v>135</v>
      </c>
      <c r="B4" s="17"/>
      <c r="C4" s="1" t="s">
        <v>135</v>
      </c>
    </row>
    <row r="15" spans="1:4" x14ac:dyDescent="0.4">
      <c r="A15" s="1" t="s">
        <v>136</v>
      </c>
    </row>
    <row r="16" spans="1:4" ht="216" x14ac:dyDescent="0.4">
      <c r="A16" s="9" t="s">
        <v>137</v>
      </c>
    </row>
    <row r="17" spans="1:1" x14ac:dyDescent="0.4">
      <c r="A17" s="1" t="s">
        <v>138</v>
      </c>
    </row>
  </sheetData>
  <hyperlinks>
    <hyperlink ref="B1" location="'02. Оглавление'!A1" display="Вернуться к оглавлению" xr:uid="{EAE5BAC9-82B2-4E8C-9FA3-C4E2C15254DD}"/>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A607-DDB3-4E24-8FF5-4FB0BB0C1A49}">
  <dimension ref="A1:B4"/>
  <sheetViews>
    <sheetView workbookViewId="0">
      <selection activeCell="I38" sqref="A1:XFD1048576"/>
    </sheetView>
  </sheetViews>
  <sheetFormatPr defaultColWidth="9.1796875" defaultRowHeight="18" x14ac:dyDescent="0.4"/>
  <cols>
    <col min="1" max="1" width="40.1796875" style="1" bestFit="1" customWidth="1"/>
    <col min="2" max="2" width="47.08984375" style="1" customWidth="1"/>
    <col min="3" max="16384" width="9.1796875" style="1"/>
  </cols>
  <sheetData>
    <row r="1" spans="1:2" x14ac:dyDescent="0.4">
      <c r="A1" s="1" t="s">
        <v>139</v>
      </c>
      <c r="B1" s="7" t="s">
        <v>51</v>
      </c>
    </row>
    <row r="2" spans="1:2" ht="144" x14ac:dyDescent="0.4">
      <c r="A2" s="15" t="s">
        <v>82</v>
      </c>
      <c r="B2" s="9" t="s">
        <v>140</v>
      </c>
    </row>
    <row r="3" spans="1:2" ht="180" x14ac:dyDescent="0.4">
      <c r="A3" s="16" t="s">
        <v>131</v>
      </c>
      <c r="B3" s="17" t="s">
        <v>141</v>
      </c>
    </row>
    <row r="4" spans="1:2" x14ac:dyDescent="0.4">
      <c r="A4" s="1" t="s">
        <v>135</v>
      </c>
    </row>
  </sheetData>
  <hyperlinks>
    <hyperlink ref="B1" location="'02. Оглавление'!A1" display="Вернуться к оглавлению" xr:uid="{BAFB187B-4ED6-48FD-A1EA-30375544826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D6AE-339C-40B0-B69F-44AAE1D944A8}">
  <dimension ref="A1:B4"/>
  <sheetViews>
    <sheetView workbookViewId="0">
      <selection sqref="A1:XFD1048576"/>
    </sheetView>
  </sheetViews>
  <sheetFormatPr defaultRowHeight="14.5" x14ac:dyDescent="0.35"/>
  <cols>
    <col min="1" max="1" width="38.81640625" bestFit="1" customWidth="1"/>
    <col min="2" max="2" width="51.81640625" customWidth="1"/>
  </cols>
  <sheetData>
    <row r="1" spans="1:2" ht="18" x14ac:dyDescent="0.4">
      <c r="A1" s="1" t="s">
        <v>142</v>
      </c>
      <c r="B1" s="7" t="s">
        <v>51</v>
      </c>
    </row>
    <row r="2" spans="1:2" ht="72" x14ac:dyDescent="0.4">
      <c r="A2" s="15" t="s">
        <v>82</v>
      </c>
      <c r="B2" s="9" t="s">
        <v>143</v>
      </c>
    </row>
    <row r="3" spans="1:2" ht="180" x14ac:dyDescent="0.35">
      <c r="A3" s="16" t="s">
        <v>131</v>
      </c>
      <c r="B3" s="17" t="s">
        <v>144</v>
      </c>
    </row>
    <row r="4" spans="1:2" ht="18" x14ac:dyDescent="0.4">
      <c r="A4" s="1" t="s">
        <v>135</v>
      </c>
    </row>
  </sheetData>
  <hyperlinks>
    <hyperlink ref="B1" location="'02. Оглавление'!A1" display="Вернуться к оглавлению" xr:uid="{A71D51F6-FC51-4ECA-8583-681CA3960C02}"/>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ADE1-E9E1-4524-8212-A011059AEABF}">
  <dimension ref="A1:D5"/>
  <sheetViews>
    <sheetView workbookViewId="0">
      <selection activeCell="K41" sqref="A1:XFD1048576"/>
    </sheetView>
  </sheetViews>
  <sheetFormatPr defaultRowHeight="14.5" x14ac:dyDescent="0.35"/>
  <cols>
    <col min="1" max="1" width="38.81640625" bestFit="1" customWidth="1"/>
    <col min="2" max="2" width="51.81640625" customWidth="1"/>
    <col min="3" max="3" width="25.08984375" bestFit="1" customWidth="1"/>
    <col min="4" max="4" width="40.54296875" customWidth="1"/>
  </cols>
  <sheetData>
    <row r="1" spans="1:4" ht="18" x14ac:dyDescent="0.4">
      <c r="A1" s="1" t="s">
        <v>145</v>
      </c>
      <c r="B1" s="7" t="s">
        <v>51</v>
      </c>
    </row>
    <row r="2" spans="1:4" ht="144" x14ac:dyDescent="0.4">
      <c r="A2" s="15" t="s">
        <v>82</v>
      </c>
      <c r="B2" s="9" t="s">
        <v>146</v>
      </c>
    </row>
    <row r="3" spans="1:4" ht="198" x14ac:dyDescent="0.35">
      <c r="A3" s="16" t="s">
        <v>131</v>
      </c>
      <c r="B3" s="17" t="s">
        <v>147</v>
      </c>
    </row>
    <row r="4" spans="1:4" ht="36" x14ac:dyDescent="0.4">
      <c r="A4" s="1" t="s">
        <v>135</v>
      </c>
      <c r="C4" s="1" t="s">
        <v>148</v>
      </c>
      <c r="D4" s="18" t="s">
        <v>149</v>
      </c>
    </row>
    <row r="5" spans="1:4" ht="18" x14ac:dyDescent="0.4">
      <c r="C5" s="1" t="s">
        <v>150</v>
      </c>
    </row>
  </sheetData>
  <hyperlinks>
    <hyperlink ref="B1" location="'02. Оглавление'!A1" display="Вернуться к оглавлению" xr:uid="{923E3D98-D66A-449B-A860-D424235F83F3}"/>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46EA-CF9D-4DE9-83FC-69A8D08055CF}">
  <dimension ref="A1:J25"/>
  <sheetViews>
    <sheetView workbookViewId="0">
      <selection activeCell="B3" sqref="B3"/>
    </sheetView>
  </sheetViews>
  <sheetFormatPr defaultRowHeight="14.5" x14ac:dyDescent="0.35"/>
  <cols>
    <col min="1" max="1" width="38.81640625" bestFit="1" customWidth="1"/>
    <col min="2" max="2" width="55.08984375" customWidth="1"/>
    <col min="9" max="9" width="9.1796875" bestFit="1" customWidth="1"/>
    <col min="10" max="10" width="4" bestFit="1" customWidth="1"/>
  </cols>
  <sheetData>
    <row r="1" spans="1:10" ht="18" x14ac:dyDescent="0.4">
      <c r="A1" s="1" t="s">
        <v>151</v>
      </c>
      <c r="B1" s="7" t="s">
        <v>51</v>
      </c>
    </row>
    <row r="2" spans="1:10" ht="144" x14ac:dyDescent="0.4">
      <c r="A2" s="15" t="s">
        <v>82</v>
      </c>
      <c r="B2" s="9" t="s">
        <v>152</v>
      </c>
    </row>
    <row r="3" spans="1:10" ht="234" x14ac:dyDescent="0.35">
      <c r="A3" s="16" t="s">
        <v>131</v>
      </c>
      <c r="B3" s="17" t="s">
        <v>153</v>
      </c>
    </row>
    <row r="4" spans="1:10" ht="18" x14ac:dyDescent="0.4">
      <c r="A4" s="1" t="s">
        <v>135</v>
      </c>
    </row>
    <row r="15" spans="1:10" x14ac:dyDescent="0.35">
      <c r="I15" t="s">
        <v>154</v>
      </c>
      <c r="J15" t="s">
        <v>155</v>
      </c>
    </row>
    <row r="16" spans="1:10" x14ac:dyDescent="0.35">
      <c r="I16">
        <v>0</v>
      </c>
      <c r="J16">
        <v>1</v>
      </c>
    </row>
    <row r="17" spans="9:10" x14ac:dyDescent="0.35">
      <c r="I17">
        <v>7</v>
      </c>
      <c r="J17">
        <v>6</v>
      </c>
    </row>
    <row r="18" spans="9:10" x14ac:dyDescent="0.35">
      <c r="I18">
        <v>9</v>
      </c>
      <c r="J18">
        <v>10</v>
      </c>
    </row>
    <row r="19" spans="9:10" x14ac:dyDescent="0.35">
      <c r="I19">
        <v>3</v>
      </c>
      <c r="J19">
        <v>4</v>
      </c>
    </row>
    <row r="20" spans="9:10" x14ac:dyDescent="0.35">
      <c r="I20">
        <v>5</v>
      </c>
      <c r="J20">
        <v>3</v>
      </c>
    </row>
    <row r="21" spans="9:10" x14ac:dyDescent="0.35">
      <c r="I21">
        <v>2</v>
      </c>
      <c r="J21">
        <v>2</v>
      </c>
    </row>
    <row r="22" spans="9:10" x14ac:dyDescent="0.35">
      <c r="I22">
        <v>1</v>
      </c>
      <c r="J22">
        <v>7</v>
      </c>
    </row>
    <row r="23" spans="9:10" x14ac:dyDescent="0.35">
      <c r="I23">
        <v>4</v>
      </c>
      <c r="J23">
        <v>8</v>
      </c>
    </row>
    <row r="24" spans="9:10" x14ac:dyDescent="0.35">
      <c r="I24">
        <v>8</v>
      </c>
      <c r="J24">
        <v>9</v>
      </c>
    </row>
    <row r="25" spans="9:10" x14ac:dyDescent="0.35">
      <c r="I25">
        <v>6</v>
      </c>
      <c r="J25">
        <v>5</v>
      </c>
    </row>
  </sheetData>
  <hyperlinks>
    <hyperlink ref="B1" location="'02. Оглавление'!A1" display="Вернуться к оглавлению" xr:uid="{DDFCBDD8-02FB-4F7D-8221-205EA5642A8D}"/>
  </hyperlink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0EEA5-899A-4235-AB2B-6DE19AD3F2C4}">
  <dimension ref="A1:F37"/>
  <sheetViews>
    <sheetView workbookViewId="0">
      <selection activeCell="G20" sqref="G20"/>
    </sheetView>
  </sheetViews>
  <sheetFormatPr defaultRowHeight="14.5" x14ac:dyDescent="0.35"/>
  <cols>
    <col min="1" max="1" width="38.81640625" bestFit="1" customWidth="1"/>
    <col min="2" max="2" width="51.81640625" customWidth="1"/>
    <col min="4" max="4" width="3.54296875" bestFit="1" customWidth="1"/>
    <col min="5" max="5" width="9.1796875" bestFit="1" customWidth="1"/>
    <col min="6" max="6" width="4" bestFit="1" customWidth="1"/>
  </cols>
  <sheetData>
    <row r="1" spans="1:6" ht="18" x14ac:dyDescent="0.4">
      <c r="A1" s="1" t="s">
        <v>156</v>
      </c>
      <c r="B1" s="7" t="s">
        <v>51</v>
      </c>
    </row>
    <row r="2" spans="1:6" ht="72" x14ac:dyDescent="0.4">
      <c r="A2" s="15" t="s">
        <v>82</v>
      </c>
      <c r="B2" s="9" t="s">
        <v>157</v>
      </c>
    </row>
    <row r="3" spans="1:6" ht="288" x14ac:dyDescent="0.35">
      <c r="A3" s="16" t="s">
        <v>131</v>
      </c>
      <c r="B3" s="17" t="s">
        <v>158</v>
      </c>
    </row>
    <row r="4" spans="1:6" ht="18" x14ac:dyDescent="0.4">
      <c r="A4" s="1" t="s">
        <v>135</v>
      </c>
    </row>
    <row r="16" spans="1:6" x14ac:dyDescent="0.35">
      <c r="D16" t="s">
        <v>159</v>
      </c>
      <c r="E16" t="s">
        <v>154</v>
      </c>
      <c r="F16" t="s">
        <v>155</v>
      </c>
    </row>
    <row r="17" spans="4:6" x14ac:dyDescent="0.35">
      <c r="D17">
        <v>0</v>
      </c>
      <c r="E17">
        <v>0</v>
      </c>
      <c r="F17">
        <v>1</v>
      </c>
    </row>
    <row r="18" spans="4:6" x14ac:dyDescent="0.35">
      <c r="D18">
        <v>1</v>
      </c>
      <c r="E18">
        <v>0</v>
      </c>
      <c r="F18">
        <v>2</v>
      </c>
    </row>
    <row r="19" spans="4:6" x14ac:dyDescent="0.35">
      <c r="D19">
        <v>2</v>
      </c>
      <c r="E19">
        <v>0</v>
      </c>
      <c r="F19">
        <v>3</v>
      </c>
    </row>
    <row r="20" spans="4:6" x14ac:dyDescent="0.35">
      <c r="D20">
        <v>3</v>
      </c>
      <c r="E20">
        <v>0</v>
      </c>
      <c r="F20">
        <v>4</v>
      </c>
    </row>
    <row r="21" spans="4:6" x14ac:dyDescent="0.35">
      <c r="D21">
        <v>4</v>
      </c>
      <c r="E21">
        <v>0</v>
      </c>
      <c r="F21">
        <v>5</v>
      </c>
    </row>
    <row r="22" spans="4:6" x14ac:dyDescent="0.35">
      <c r="D22">
        <v>5</v>
      </c>
      <c r="E22">
        <v>0</v>
      </c>
      <c r="F22">
        <v>6</v>
      </c>
    </row>
    <row r="23" spans="4:6" x14ac:dyDescent="0.35">
      <c r="D23">
        <v>6</v>
      </c>
      <c r="E23">
        <v>0</v>
      </c>
      <c r="F23">
        <v>7</v>
      </c>
    </row>
    <row r="24" spans="4:6" x14ac:dyDescent="0.35">
      <c r="D24">
        <v>20</v>
      </c>
      <c r="E24">
        <v>0</v>
      </c>
      <c r="F24">
        <v>30</v>
      </c>
    </row>
    <row r="25" spans="4:6" x14ac:dyDescent="0.35">
      <c r="D25">
        <v>7</v>
      </c>
      <c r="E25">
        <v>1</v>
      </c>
      <c r="F25">
        <v>1</v>
      </c>
    </row>
    <row r="26" spans="4:6" x14ac:dyDescent="0.35">
      <c r="D26">
        <v>8</v>
      </c>
      <c r="E26">
        <v>1</v>
      </c>
      <c r="F26">
        <v>2</v>
      </c>
    </row>
    <row r="27" spans="4:6" x14ac:dyDescent="0.35">
      <c r="D27">
        <v>9</v>
      </c>
      <c r="E27">
        <v>1</v>
      </c>
      <c r="F27">
        <v>3</v>
      </c>
    </row>
    <row r="28" spans="4:6" x14ac:dyDescent="0.35">
      <c r="D28">
        <v>10</v>
      </c>
      <c r="E28">
        <v>1</v>
      </c>
      <c r="F28">
        <v>4</v>
      </c>
    </row>
    <row r="29" spans="4:6" x14ac:dyDescent="0.35">
      <c r="D29">
        <v>11</v>
      </c>
      <c r="E29">
        <v>1</v>
      </c>
      <c r="F29">
        <v>5</v>
      </c>
    </row>
    <row r="30" spans="4:6" x14ac:dyDescent="0.35">
      <c r="D30">
        <v>12</v>
      </c>
      <c r="E30">
        <v>1</v>
      </c>
      <c r="F30">
        <v>6</v>
      </c>
    </row>
    <row r="31" spans="4:6" x14ac:dyDescent="0.35">
      <c r="D31">
        <v>13</v>
      </c>
      <c r="E31">
        <v>1</v>
      </c>
      <c r="F31">
        <v>7</v>
      </c>
    </row>
    <row r="32" spans="4:6" x14ac:dyDescent="0.35">
      <c r="D32">
        <v>14</v>
      </c>
      <c r="E32">
        <v>2</v>
      </c>
      <c r="F32">
        <v>1</v>
      </c>
    </row>
    <row r="33" spans="4:6" x14ac:dyDescent="0.35">
      <c r="D33">
        <v>15</v>
      </c>
      <c r="E33">
        <v>2</v>
      </c>
      <c r="F33">
        <v>2</v>
      </c>
    </row>
    <row r="34" spans="4:6" x14ac:dyDescent="0.35">
      <c r="D34">
        <v>16</v>
      </c>
      <c r="E34">
        <v>2</v>
      </c>
      <c r="F34">
        <v>3</v>
      </c>
    </row>
    <row r="35" spans="4:6" x14ac:dyDescent="0.35">
      <c r="D35">
        <v>17</v>
      </c>
      <c r="E35">
        <v>2</v>
      </c>
      <c r="F35">
        <v>4</v>
      </c>
    </row>
    <row r="36" spans="4:6" x14ac:dyDescent="0.35">
      <c r="D36">
        <v>18</v>
      </c>
      <c r="E36">
        <v>2</v>
      </c>
      <c r="F36">
        <v>5</v>
      </c>
    </row>
    <row r="37" spans="4:6" x14ac:dyDescent="0.35">
      <c r="D37">
        <v>19</v>
      </c>
      <c r="E37">
        <v>2</v>
      </c>
      <c r="F37">
        <v>6</v>
      </c>
    </row>
  </sheetData>
  <hyperlinks>
    <hyperlink ref="B1" location="'02. Оглавление'!A1" display="Вернуться к оглавлению" xr:uid="{F65D9314-1CE9-4D66-8B6B-39106533E63C}"/>
  </hyperlink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96CE-4F26-4598-96C2-3A311818F58C}">
  <dimension ref="A1:C35"/>
  <sheetViews>
    <sheetView workbookViewId="0">
      <selection activeCell="L25" sqref="L25"/>
    </sheetView>
  </sheetViews>
  <sheetFormatPr defaultRowHeight="14.5" x14ac:dyDescent="0.35"/>
  <cols>
    <col min="1" max="1" width="38.81640625" bestFit="1" customWidth="1"/>
    <col min="2" max="2" width="51.81640625" customWidth="1"/>
  </cols>
  <sheetData>
    <row r="1" spans="1:3" ht="18" x14ac:dyDescent="0.4">
      <c r="A1" s="1" t="s">
        <v>160</v>
      </c>
      <c r="B1" s="7" t="s">
        <v>51</v>
      </c>
    </row>
    <row r="2" spans="1:3" ht="126" x14ac:dyDescent="0.4">
      <c r="A2" s="15" t="s">
        <v>82</v>
      </c>
      <c r="B2" s="9" t="s">
        <v>161</v>
      </c>
    </row>
    <row r="3" spans="1:3" ht="234" x14ac:dyDescent="0.35">
      <c r="A3" s="16" t="s">
        <v>131</v>
      </c>
      <c r="B3" s="17" t="s">
        <v>162</v>
      </c>
    </row>
    <row r="4" spans="1:3" ht="18" x14ac:dyDescent="0.4">
      <c r="A4" s="1" t="s">
        <v>135</v>
      </c>
      <c r="B4" s="1" t="s">
        <v>163</v>
      </c>
      <c r="C4" s="1"/>
    </row>
    <row r="35" spans="2:2" ht="18" x14ac:dyDescent="0.4">
      <c r="B35" s="1" t="s">
        <v>164</v>
      </c>
    </row>
  </sheetData>
  <hyperlinks>
    <hyperlink ref="B1" location="'02. Оглавление'!A1" display="Вернуться к оглавлению" xr:uid="{5A6D88E6-CB41-4076-AA61-C2E87CB7E01B}"/>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8479-3D25-4B58-890F-D45BE957CD31}">
  <dimension ref="A1:B21"/>
  <sheetViews>
    <sheetView workbookViewId="0">
      <selection activeCell="B3" sqref="B3"/>
    </sheetView>
  </sheetViews>
  <sheetFormatPr defaultRowHeight="14.5" x14ac:dyDescent="0.35"/>
  <cols>
    <col min="1" max="1" width="38.81640625" bestFit="1" customWidth="1"/>
    <col min="2" max="2" width="51.81640625" customWidth="1"/>
  </cols>
  <sheetData>
    <row r="1" spans="1:2" ht="18" x14ac:dyDescent="0.4">
      <c r="A1" s="1" t="s">
        <v>165</v>
      </c>
      <c r="B1" s="7" t="s">
        <v>51</v>
      </c>
    </row>
    <row r="2" spans="1:2" ht="126" x14ac:dyDescent="0.4">
      <c r="A2" s="15" t="s">
        <v>82</v>
      </c>
      <c r="B2" s="9" t="s">
        <v>166</v>
      </c>
    </row>
    <row r="3" spans="1:2" ht="409.5" x14ac:dyDescent="0.35">
      <c r="A3" s="16" t="s">
        <v>131</v>
      </c>
      <c r="B3" s="17" t="s">
        <v>167</v>
      </c>
    </row>
    <row r="4" spans="1:2" ht="18" x14ac:dyDescent="0.4">
      <c r="A4" s="1" t="s">
        <v>135</v>
      </c>
    </row>
    <row r="21" spans="1:1" ht="18" x14ac:dyDescent="0.4">
      <c r="A21" s="9"/>
    </row>
  </sheetData>
  <hyperlinks>
    <hyperlink ref="B1" location="'02. Оглавление'!A1" display="Вернуться к оглавлению" xr:uid="{C3D0AB30-DDE1-418D-AE11-909AE889D681}"/>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8F639-051E-4015-B4D3-6FEDEFEAD944}">
  <dimension ref="A1:B22"/>
  <sheetViews>
    <sheetView workbookViewId="0">
      <selection activeCell="I6" sqref="I6"/>
    </sheetView>
  </sheetViews>
  <sheetFormatPr defaultRowHeight="14.5" x14ac:dyDescent="0.35"/>
  <cols>
    <col min="1" max="1" width="38.81640625" bestFit="1" customWidth="1"/>
    <col min="2" max="2" width="53" customWidth="1"/>
  </cols>
  <sheetData>
    <row r="1" spans="1:2" ht="18" x14ac:dyDescent="0.4">
      <c r="A1" s="1" t="s">
        <v>168</v>
      </c>
      <c r="B1" s="7" t="s">
        <v>51</v>
      </c>
    </row>
    <row r="2" spans="1:2" ht="54" x14ac:dyDescent="0.4">
      <c r="A2" s="15" t="s">
        <v>82</v>
      </c>
      <c r="B2" s="9" t="s">
        <v>169</v>
      </c>
    </row>
    <row r="3" spans="1:2" ht="409.5" x14ac:dyDescent="0.35">
      <c r="A3" s="16" t="s">
        <v>131</v>
      </c>
      <c r="B3" s="17" t="s">
        <v>170</v>
      </c>
    </row>
    <row r="4" spans="1:2" ht="18" x14ac:dyDescent="0.4">
      <c r="A4" s="1" t="s">
        <v>135</v>
      </c>
    </row>
    <row r="5" spans="1:2" ht="18" x14ac:dyDescent="0.4">
      <c r="A5" s="1"/>
      <c r="B5" s="9"/>
    </row>
    <row r="21" spans="1:1" ht="18" x14ac:dyDescent="0.4">
      <c r="A21" s="9"/>
    </row>
    <row r="22" spans="1:1" ht="34.5" customHeight="1" x14ac:dyDescent="0.35"/>
  </sheetData>
  <hyperlinks>
    <hyperlink ref="B1" location="'02. Оглавление'!A1" display="Вернуться к оглавлению" xr:uid="{2691EE47-2578-4641-95D7-AD379331CA1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4A48-B5BB-43A4-A35E-3D087113BB8A}">
  <dimension ref="A1:D21"/>
  <sheetViews>
    <sheetView workbookViewId="0">
      <selection activeCell="F2" sqref="F2"/>
    </sheetView>
  </sheetViews>
  <sheetFormatPr defaultRowHeight="14.5" x14ac:dyDescent="0.35"/>
  <cols>
    <col min="1" max="1" width="38.81640625" bestFit="1" customWidth="1"/>
    <col min="2" max="2" width="13.7265625" bestFit="1" customWidth="1"/>
    <col min="3" max="3" width="15.36328125" bestFit="1" customWidth="1"/>
    <col min="4" max="4" width="18.1796875" bestFit="1" customWidth="1"/>
  </cols>
  <sheetData>
    <row r="1" spans="1:4" ht="18" x14ac:dyDescent="0.4">
      <c r="A1" s="1" t="s">
        <v>171</v>
      </c>
      <c r="B1" s="7" t="s">
        <v>51</v>
      </c>
    </row>
    <row r="2" spans="1:4" ht="252" x14ac:dyDescent="0.4">
      <c r="A2" s="15" t="s">
        <v>82</v>
      </c>
      <c r="B2" s="9" t="s">
        <v>172</v>
      </c>
    </row>
    <row r="3" spans="1:4" ht="18" x14ac:dyDescent="0.35">
      <c r="A3" s="16"/>
      <c r="B3" s="17"/>
    </row>
    <row r="4" spans="1:4" ht="18" x14ac:dyDescent="0.4">
      <c r="A4" s="1" t="s">
        <v>135</v>
      </c>
    </row>
    <row r="6" spans="1:4" x14ac:dyDescent="0.35">
      <c r="B6" t="s">
        <v>155</v>
      </c>
      <c r="C6" t="s">
        <v>173</v>
      </c>
      <c r="D6" t="s">
        <v>174</v>
      </c>
    </row>
    <row r="7" spans="1:4" x14ac:dyDescent="0.35">
      <c r="B7" t="s">
        <v>175</v>
      </c>
      <c r="C7" t="s">
        <v>176</v>
      </c>
      <c r="D7" t="s">
        <v>177</v>
      </c>
    </row>
    <row r="8" spans="1:4" x14ac:dyDescent="0.35">
      <c r="B8" t="s">
        <v>178</v>
      </c>
      <c r="C8" t="s">
        <v>179</v>
      </c>
      <c r="D8" t="s">
        <v>180</v>
      </c>
    </row>
    <row r="9" spans="1:4" x14ac:dyDescent="0.35">
      <c r="B9" t="s">
        <v>181</v>
      </c>
      <c r="C9" t="s">
        <v>182</v>
      </c>
      <c r="D9" t="s">
        <v>183</v>
      </c>
    </row>
    <row r="10" spans="1:4" x14ac:dyDescent="0.35">
      <c r="B10" t="s">
        <v>184</v>
      </c>
      <c r="C10" t="s">
        <v>185</v>
      </c>
      <c r="D10" t="s">
        <v>186</v>
      </c>
    </row>
    <row r="21" spans="1:1" ht="18" x14ac:dyDescent="0.4">
      <c r="A21" s="9"/>
    </row>
  </sheetData>
  <hyperlinks>
    <hyperlink ref="B1" location="'02. Оглавление'!A1" display="Вернуться к оглавлению" xr:uid="{C8F39E82-BB67-4CE3-B4D6-C1586094BB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A8C2-0A9F-43AD-A55D-9DD05D989050}">
  <dimension ref="A1:A34"/>
  <sheetViews>
    <sheetView workbookViewId="0">
      <selection activeCell="A33" sqref="A33"/>
    </sheetView>
  </sheetViews>
  <sheetFormatPr defaultRowHeight="18" x14ac:dyDescent="0.4"/>
  <cols>
    <col min="1" max="1" width="82.6328125" style="1" customWidth="1"/>
    <col min="2" max="16384" width="8.7265625" style="1"/>
  </cols>
  <sheetData>
    <row r="1" spans="1:1" x14ac:dyDescent="0.4">
      <c r="A1" s="2" t="s">
        <v>16</v>
      </c>
    </row>
    <row r="2" spans="1:1" x14ac:dyDescent="0.4">
      <c r="A2" s="3" t="s">
        <v>17</v>
      </c>
    </row>
    <row r="3" spans="1:1" x14ac:dyDescent="0.4">
      <c r="A3" s="3" t="s">
        <v>18</v>
      </c>
    </row>
    <row r="4" spans="1:1" x14ac:dyDescent="0.4">
      <c r="A4" s="3" t="s">
        <v>19</v>
      </c>
    </row>
    <row r="5" spans="1:1" x14ac:dyDescent="0.4">
      <c r="A5" s="3" t="s">
        <v>20</v>
      </c>
    </row>
    <row r="6" spans="1:1" x14ac:dyDescent="0.4">
      <c r="A6" s="3" t="s">
        <v>21</v>
      </c>
    </row>
    <row r="7" spans="1:1" x14ac:dyDescent="0.4">
      <c r="A7" s="3" t="s">
        <v>22</v>
      </c>
    </row>
    <row r="8" spans="1:1" x14ac:dyDescent="0.4">
      <c r="A8" s="3" t="s">
        <v>23</v>
      </c>
    </row>
    <row r="9" spans="1:1" x14ac:dyDescent="0.4">
      <c r="A9" s="3" t="s">
        <v>24</v>
      </c>
    </row>
    <row r="10" spans="1:1" x14ac:dyDescent="0.4">
      <c r="A10" s="3" t="s">
        <v>25</v>
      </c>
    </row>
    <row r="11" spans="1:1" x14ac:dyDescent="0.4">
      <c r="A11" s="3" t="s">
        <v>26</v>
      </c>
    </row>
    <row r="12" spans="1:1" x14ac:dyDescent="0.4">
      <c r="A12" s="3" t="s">
        <v>27</v>
      </c>
    </row>
    <row r="13" spans="1:1" x14ac:dyDescent="0.4">
      <c r="A13" s="3" t="s">
        <v>28</v>
      </c>
    </row>
    <row r="14" spans="1:1" x14ac:dyDescent="0.4">
      <c r="A14" s="3" t="s">
        <v>29</v>
      </c>
    </row>
    <row r="15" spans="1:1" x14ac:dyDescent="0.4">
      <c r="A15" s="3" t="s">
        <v>30</v>
      </c>
    </row>
    <row r="16" spans="1:1" x14ac:dyDescent="0.4">
      <c r="A16" s="3" t="s">
        <v>31</v>
      </c>
    </row>
    <row r="17" spans="1:1" x14ac:dyDescent="0.4">
      <c r="A17" s="3" t="s">
        <v>32</v>
      </c>
    </row>
    <row r="18" spans="1:1" x14ac:dyDescent="0.4">
      <c r="A18" s="3" t="s">
        <v>33</v>
      </c>
    </row>
    <row r="19" spans="1:1" x14ac:dyDescent="0.4">
      <c r="A19" s="3" t="s">
        <v>34</v>
      </c>
    </row>
    <row r="20" spans="1:1" x14ac:dyDescent="0.4">
      <c r="A20" s="3" t="s">
        <v>35</v>
      </c>
    </row>
    <row r="21" spans="1:1" x14ac:dyDescent="0.4">
      <c r="A21" s="3" t="s">
        <v>36</v>
      </c>
    </row>
    <row r="22" spans="1:1" x14ac:dyDescent="0.4">
      <c r="A22" s="3" t="s">
        <v>37</v>
      </c>
    </row>
    <row r="23" spans="1:1" x14ac:dyDescent="0.4">
      <c r="A23" s="3" t="s">
        <v>38</v>
      </c>
    </row>
    <row r="24" spans="1:1" x14ac:dyDescent="0.4">
      <c r="A24" s="3" t="s">
        <v>39</v>
      </c>
    </row>
    <row r="25" spans="1:1" x14ac:dyDescent="0.4">
      <c r="A25" s="3" t="s">
        <v>40</v>
      </c>
    </row>
    <row r="26" spans="1:1" x14ac:dyDescent="0.4">
      <c r="A26" s="3" t="s">
        <v>41</v>
      </c>
    </row>
    <row r="27" spans="1:1" x14ac:dyDescent="0.4">
      <c r="A27" s="3" t="s">
        <v>42</v>
      </c>
    </row>
    <row r="28" spans="1:1" x14ac:dyDescent="0.4">
      <c r="A28" s="3" t="s">
        <v>43</v>
      </c>
    </row>
    <row r="29" spans="1:1" x14ac:dyDescent="0.4">
      <c r="A29" s="3" t="s">
        <v>44</v>
      </c>
    </row>
    <row r="30" spans="1:1" x14ac:dyDescent="0.4">
      <c r="A30" s="3" t="s">
        <v>45</v>
      </c>
    </row>
    <row r="31" spans="1:1" x14ac:dyDescent="0.4">
      <c r="A31" s="3" t="s">
        <v>46</v>
      </c>
    </row>
    <row r="32" spans="1:1" x14ac:dyDescent="0.4">
      <c r="A32" s="3" t="s">
        <v>47</v>
      </c>
    </row>
    <row r="33" spans="1:1" x14ac:dyDescent="0.4">
      <c r="A33" s="3" t="s">
        <v>48</v>
      </c>
    </row>
    <row r="34" spans="1:1" x14ac:dyDescent="0.4">
      <c r="A34" s="4"/>
    </row>
  </sheetData>
  <hyperlinks>
    <hyperlink ref="A2" location="'01. Титульный лист'!A1" display="01. Титульный лист" xr:uid="{A7192D08-88AB-4C96-A1B8-BEF07B41DD30}"/>
    <hyperlink ref="A3" location="'03. Термины и понятия'!A1" display="03. Термины и понятия" xr:uid="{9CF74E80-C2C8-41FA-B73D-FD502C2906AB}"/>
    <hyperlink ref="A4" location="'04'!A1" display="04. Задание №1" xr:uid="{F720B7BD-1D62-427D-8AD6-33C3AE0D8DAF}"/>
    <hyperlink ref="A5" location="'05'!A1" display="05. Задание №2" xr:uid="{5BA666A9-CA09-48D5-B8FE-4803F69CDBDE}"/>
    <hyperlink ref="A6" location="'06'!A1" display="06. Задание №3" xr:uid="{C1E74EC3-E75C-41CA-BC7D-3076A610B4F8}"/>
    <hyperlink ref="A7" location="'07'!A1" display="07. Задание №4" xr:uid="{98EDECCC-2245-4F19-91E2-8EC27CF75C9C}"/>
    <hyperlink ref="A8" location="'08'!A1" display="08. Задание №5" xr:uid="{B15BF09C-61EB-4F0F-A892-DFE7B9507AFB}"/>
    <hyperlink ref="A9" location="'09'!A1" display="09. Задание №6" xr:uid="{D0B448FE-54A4-4660-A3B3-3E110E085B66}"/>
    <hyperlink ref="A10" location="'10'!A1" display="10. Задание №7" xr:uid="{45A5EC27-7B00-42D1-BEE8-97DCA9729503}"/>
    <hyperlink ref="A11" location="'11'!A1" display="11. Задание №8" xr:uid="{17CE4F5F-7A3C-46AE-A4B4-CA2985B3951F}"/>
    <hyperlink ref="A12" location="'12'!A1" display="12. Задание №9" xr:uid="{1863E019-5196-42AC-9CE8-850CF30D3F4D}"/>
    <hyperlink ref="A13" location="'13'!A1" display="13. Задание №10" xr:uid="{2E872E32-3C29-4DF3-A712-74B869AE160B}"/>
    <hyperlink ref="A14" location="'14'!A1" display="14. Задание №11" xr:uid="{42198238-64F8-456A-91BF-450C6979C769}"/>
    <hyperlink ref="A15" location="'15'!A1" display="15. Задание №12" xr:uid="{30915509-B7F5-4607-B358-98A019F5BB4F}"/>
    <hyperlink ref="A16" location="'16'!A1" display="16. Задание №13" xr:uid="{ADFB4C0A-0D81-4F02-85BA-A23C194D3FC0}"/>
    <hyperlink ref="A17" location="'17'!A1" display="17. Задание №14" xr:uid="{0DEFF810-13EB-4E1F-AC1E-EAFF61EDE0C3}"/>
    <hyperlink ref="A18" location="'18'!A1" display="18. Задание №15" xr:uid="{BBB364BE-E1F3-4E42-B826-EF58DF63394C}"/>
    <hyperlink ref="A19" location="'19'!A1" display="19. Задание №16" xr:uid="{FEA4ACB7-3662-49E6-9130-759BA8FF0F04}"/>
    <hyperlink ref="A20" location="'20'!A1" display="20. Задание №17" xr:uid="{15723BF3-65D3-4E0C-B65F-2D17472E9242}"/>
    <hyperlink ref="A21" location="'21'!A1" display="21. Задание №18" xr:uid="{0249109E-7FC6-455C-8639-3F1285D72746}"/>
    <hyperlink ref="A22" location="'22'!A1" display="22. Задание №19" xr:uid="{D4907B4E-C14D-4D11-8C6E-0DB6157BF741}"/>
    <hyperlink ref="A23" location="'23'!A1" display="23. Задание №20" xr:uid="{1300CE3D-348D-4B26-9242-8A3A43E3A401}"/>
    <hyperlink ref="A24" location="'24'!A1" display="24. Задание №21" xr:uid="{D622A83A-6C15-4599-B809-A6219B071774}"/>
    <hyperlink ref="A25" location="'25'!A1" display="25. Задание №22" xr:uid="{72119AB5-0185-4950-A3E8-F2EA0CA00D24}"/>
    <hyperlink ref="A26" location="'26'!A1" display="26. Задание №23" xr:uid="{6E4C2C1E-0F7A-4D5B-A406-36F9A2AC5F0E}"/>
    <hyperlink ref="A27" location="'27'!A1" display="27. Задание №24" xr:uid="{EA346E46-4951-4D61-B399-49664659B4A8}"/>
    <hyperlink ref="A28" location="'28'!A1" display="28. Задание №25" xr:uid="{B3712ACE-15E1-4B6E-A540-7458A420EAFA}"/>
    <hyperlink ref="A29" location="'29'!A1" display="29. Задание №26" xr:uid="{31FCA638-C496-4F73-BE0E-67AD554D3174}"/>
    <hyperlink ref="A30" location="'30'!A1" display="30. Задание №27" xr:uid="{BA36E28D-2412-4401-AA83-88F59E52C077}"/>
    <hyperlink ref="A31" location="'31'!A1" display="31. Задание №28" xr:uid="{1DAEDFDA-75FF-4856-9A10-3F0FFBD1545B}"/>
    <hyperlink ref="A32" location="'32'!A1" display="32. Задание №29" xr:uid="{F099B274-0614-4EC3-914E-D725CF7B63F1}"/>
    <hyperlink ref="A33" location="'33. Вывод'!A1" display="33. Вывод" xr:uid="{B72BCFFA-9744-44EB-A36A-273278F95CD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30B96-8EBF-4DD0-BC9D-CA265216E90E}">
  <dimension ref="A1:D21"/>
  <sheetViews>
    <sheetView workbookViewId="0">
      <selection activeCell="J19" sqref="J19"/>
    </sheetView>
  </sheetViews>
  <sheetFormatPr defaultRowHeight="14.5" x14ac:dyDescent="0.35"/>
  <cols>
    <col min="1" max="1" width="38.81640625" bestFit="1" customWidth="1"/>
    <col min="2" max="2" width="53.81640625" customWidth="1"/>
    <col min="3" max="3" width="15.36328125" bestFit="1" customWidth="1"/>
    <col min="4" max="4" width="23.453125" customWidth="1"/>
  </cols>
  <sheetData>
    <row r="1" spans="1:4" ht="18" x14ac:dyDescent="0.4">
      <c r="A1" s="1" t="s">
        <v>187</v>
      </c>
      <c r="B1" s="7" t="s">
        <v>51</v>
      </c>
    </row>
    <row r="2" spans="1:4" ht="144" x14ac:dyDescent="0.35">
      <c r="A2" s="15" t="s">
        <v>82</v>
      </c>
      <c r="B2" s="17" t="s">
        <v>188</v>
      </c>
    </row>
    <row r="3" spans="1:4" ht="162" x14ac:dyDescent="0.35">
      <c r="A3" s="16" t="s">
        <v>131</v>
      </c>
      <c r="B3" s="17" t="s">
        <v>189</v>
      </c>
    </row>
    <row r="4" spans="1:4" ht="18" x14ac:dyDescent="0.4">
      <c r="A4" s="19" t="s">
        <v>135</v>
      </c>
      <c r="B4" s="17"/>
    </row>
    <row r="5" spans="1:4" ht="18" x14ac:dyDescent="0.4">
      <c r="A5" s="1"/>
      <c r="B5" s="20"/>
    </row>
    <row r="6" spans="1:4" ht="18" x14ac:dyDescent="0.4">
      <c r="A6" s="1"/>
      <c r="B6" s="20"/>
      <c r="C6" s="1"/>
      <c r="D6" s="1"/>
    </row>
    <row r="7" spans="1:4" ht="18" x14ac:dyDescent="0.4">
      <c r="B7" s="1"/>
      <c r="C7" s="1"/>
      <c r="D7" s="1"/>
    </row>
    <row r="8" spans="1:4" ht="18" x14ac:dyDescent="0.4">
      <c r="B8" s="1"/>
      <c r="C8" s="1"/>
      <c r="D8" s="1"/>
    </row>
    <row r="9" spans="1:4" ht="18" x14ac:dyDescent="0.4">
      <c r="B9" s="1"/>
      <c r="C9" s="1"/>
      <c r="D9" s="1"/>
    </row>
    <row r="10" spans="1:4" ht="18" x14ac:dyDescent="0.4">
      <c r="B10" s="1"/>
      <c r="C10" s="1"/>
      <c r="D10" s="1"/>
    </row>
    <row r="21" spans="1:1" ht="18" x14ac:dyDescent="0.4">
      <c r="A21" s="9"/>
    </row>
  </sheetData>
  <hyperlinks>
    <hyperlink ref="B1" location="'02. Оглавление'!A1" display="Вернуться к оглавлению" xr:uid="{AC65320A-0EEC-4AE6-9F6D-27BAF31F3B7F}"/>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62545-1C5A-4185-917F-108859A10E36}">
  <dimension ref="A1:D41"/>
  <sheetViews>
    <sheetView workbookViewId="0">
      <selection activeCell="D27" sqref="D27"/>
    </sheetView>
  </sheetViews>
  <sheetFormatPr defaultRowHeight="14.5" x14ac:dyDescent="0.35"/>
  <cols>
    <col min="1" max="1" width="38.81640625" bestFit="1" customWidth="1"/>
    <col min="2" max="2" width="79.81640625" customWidth="1"/>
    <col min="3" max="3" width="15.36328125" bestFit="1" customWidth="1"/>
    <col min="4" max="4" width="23.453125" customWidth="1"/>
  </cols>
  <sheetData>
    <row r="1" spans="1:4" ht="18" x14ac:dyDescent="0.4">
      <c r="A1" s="1" t="s">
        <v>190</v>
      </c>
      <c r="B1" s="7" t="s">
        <v>51</v>
      </c>
    </row>
    <row r="2" spans="1:4" ht="90" x14ac:dyDescent="0.35">
      <c r="A2" s="15" t="s">
        <v>82</v>
      </c>
      <c r="B2" s="17" t="s">
        <v>191</v>
      </c>
    </row>
    <row r="3" spans="1:4" ht="162" x14ac:dyDescent="0.35">
      <c r="A3" s="16" t="s">
        <v>131</v>
      </c>
      <c r="B3" s="17" t="s">
        <v>192</v>
      </c>
    </row>
    <row r="4" spans="1:4" ht="18" x14ac:dyDescent="0.4">
      <c r="A4" s="1" t="s">
        <v>135</v>
      </c>
      <c r="B4" s="17"/>
    </row>
    <row r="5" spans="1:4" ht="18" x14ac:dyDescent="0.4">
      <c r="A5" s="1"/>
      <c r="B5" s="20"/>
    </row>
    <row r="6" spans="1:4" ht="18" x14ac:dyDescent="0.4">
      <c r="A6" s="1"/>
      <c r="B6" s="20"/>
      <c r="C6" s="1"/>
      <c r="D6" s="1"/>
    </row>
    <row r="7" spans="1:4" ht="18" x14ac:dyDescent="0.4">
      <c r="B7" s="1"/>
      <c r="C7" s="1"/>
      <c r="D7" s="1"/>
    </row>
    <row r="8" spans="1:4" ht="18" x14ac:dyDescent="0.4">
      <c r="B8" s="1"/>
      <c r="C8" s="1"/>
      <c r="D8" s="1"/>
    </row>
    <row r="9" spans="1:4" ht="18" x14ac:dyDescent="0.4">
      <c r="B9" s="1"/>
      <c r="C9" s="1"/>
      <c r="D9" s="1"/>
    </row>
    <row r="10" spans="1:4" ht="18" x14ac:dyDescent="0.4">
      <c r="B10" s="1"/>
      <c r="C10" s="1"/>
      <c r="D10" s="1"/>
    </row>
    <row r="11" spans="1:4" ht="18" x14ac:dyDescent="0.4">
      <c r="A11" s="9"/>
    </row>
    <row r="13" spans="1:4" ht="18" x14ac:dyDescent="0.4">
      <c r="A13" s="9"/>
    </row>
    <row r="15" spans="1:4" ht="18" x14ac:dyDescent="0.4">
      <c r="A15" s="9"/>
    </row>
    <row r="21" spans="1:1" ht="18" x14ac:dyDescent="0.4">
      <c r="A21" s="9"/>
    </row>
    <row r="41" spans="1:1" ht="18" x14ac:dyDescent="0.4">
      <c r="A41" s="9"/>
    </row>
  </sheetData>
  <hyperlinks>
    <hyperlink ref="B1" location="'02. Оглавление'!A1" display="Вернуться к оглавлению" xr:uid="{A0C0551A-FCF7-4FA6-8D05-C265048929D9}"/>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5535-33AF-430E-BC2E-5765C0485D3B}">
  <dimension ref="A1:B35"/>
  <sheetViews>
    <sheetView workbookViewId="0">
      <selection activeCell="T39" sqref="A1:XFD1048576"/>
    </sheetView>
  </sheetViews>
  <sheetFormatPr defaultRowHeight="14.5" x14ac:dyDescent="0.35"/>
  <cols>
    <col min="1" max="1" width="38.81640625" bestFit="1" customWidth="1"/>
    <col min="2" max="2" width="79.81640625" customWidth="1"/>
    <col min="3" max="3" width="15.36328125" bestFit="1" customWidth="1"/>
    <col min="4" max="4" width="23.453125" customWidth="1"/>
    <col min="5" max="5" width="15.7265625" bestFit="1" customWidth="1"/>
  </cols>
  <sheetData>
    <row r="1" spans="1:2" ht="18" x14ac:dyDescent="0.4">
      <c r="A1" s="1" t="s">
        <v>193</v>
      </c>
      <c r="B1" s="7" t="s">
        <v>51</v>
      </c>
    </row>
    <row r="2" spans="1:2" ht="18" x14ac:dyDescent="0.35">
      <c r="A2" s="15" t="s">
        <v>82</v>
      </c>
      <c r="B2" s="17" t="s">
        <v>194</v>
      </c>
    </row>
    <row r="3" spans="1:2" ht="144" x14ac:dyDescent="0.35">
      <c r="A3" s="16" t="s">
        <v>131</v>
      </c>
      <c r="B3" s="17" t="s">
        <v>195</v>
      </c>
    </row>
    <row r="4" spans="1:2" ht="18" x14ac:dyDescent="0.4">
      <c r="A4" s="1" t="s">
        <v>135</v>
      </c>
      <c r="B4" s="17"/>
    </row>
    <row r="5" spans="1:2" ht="18" x14ac:dyDescent="0.4">
      <c r="A5" s="1"/>
      <c r="B5" s="20"/>
    </row>
    <row r="6" spans="1:2" ht="18" x14ac:dyDescent="0.4">
      <c r="A6" s="1"/>
      <c r="B6" s="20"/>
    </row>
    <row r="7" spans="1:2" ht="18" x14ac:dyDescent="0.4">
      <c r="B7" s="1"/>
    </row>
    <row r="8" spans="1:2" ht="18" x14ac:dyDescent="0.4">
      <c r="B8" s="1"/>
    </row>
    <row r="9" spans="1:2" ht="18" x14ac:dyDescent="0.4">
      <c r="B9" s="1"/>
    </row>
    <row r="10" spans="1:2" ht="18" x14ac:dyDescent="0.4">
      <c r="B10" s="1"/>
    </row>
    <row r="11" spans="1:2" ht="18" x14ac:dyDescent="0.4">
      <c r="A11" s="9"/>
    </row>
    <row r="13" spans="1:2" ht="18" x14ac:dyDescent="0.4">
      <c r="A13" s="9"/>
    </row>
    <row r="21" spans="1:1" ht="18" x14ac:dyDescent="0.4">
      <c r="A21" s="9"/>
    </row>
    <row r="35" spans="1:1" ht="18" x14ac:dyDescent="0.4">
      <c r="A35" s="1"/>
    </row>
  </sheetData>
  <hyperlinks>
    <hyperlink ref="B1" location="'02. Оглавление'!A1" display="Вернуться к оглавлению" xr:uid="{16E238C7-432C-4160-B6BB-EFE2DDCE7F80}"/>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00D26-F353-42B2-95F3-A3876BCA390A}">
  <dimension ref="A1:D21"/>
  <sheetViews>
    <sheetView workbookViewId="0">
      <selection activeCell="D3" sqref="D3"/>
    </sheetView>
  </sheetViews>
  <sheetFormatPr defaultRowHeight="14.5" x14ac:dyDescent="0.35"/>
  <cols>
    <col min="1" max="1" width="38.81640625" customWidth="1"/>
    <col min="2" max="2" width="90.90625" customWidth="1"/>
    <col min="3" max="3" width="15.36328125" customWidth="1"/>
    <col min="4" max="4" width="38.90625" customWidth="1"/>
    <col min="5" max="5" width="15.7265625" bestFit="1" customWidth="1"/>
  </cols>
  <sheetData>
    <row r="1" spans="1:4" ht="18" x14ac:dyDescent="0.4">
      <c r="A1" s="1" t="s">
        <v>196</v>
      </c>
      <c r="B1" s="7" t="s">
        <v>51</v>
      </c>
    </row>
    <row r="2" spans="1:4" ht="72" x14ac:dyDescent="0.4">
      <c r="A2" s="15" t="s">
        <v>82</v>
      </c>
      <c r="B2" s="9" t="s">
        <v>197</v>
      </c>
    </row>
    <row r="3" spans="1:4" ht="409.5" x14ac:dyDescent="0.4">
      <c r="A3" s="16" t="s">
        <v>131</v>
      </c>
      <c r="B3" s="17" t="s">
        <v>198</v>
      </c>
      <c r="C3" s="1" t="s">
        <v>199</v>
      </c>
      <c r="D3" s="18" t="s">
        <v>200</v>
      </c>
    </row>
    <row r="4" spans="1:4" ht="18" x14ac:dyDescent="0.4">
      <c r="A4" s="1" t="s">
        <v>135</v>
      </c>
      <c r="B4" s="17"/>
    </row>
    <row r="5" spans="1:4" ht="18" x14ac:dyDescent="0.4">
      <c r="A5" s="1"/>
      <c r="B5" s="20"/>
    </row>
    <row r="6" spans="1:4" ht="18" x14ac:dyDescent="0.4">
      <c r="A6" s="1"/>
      <c r="B6" s="20"/>
    </row>
    <row r="7" spans="1:4" ht="18" x14ac:dyDescent="0.4">
      <c r="B7" s="1"/>
    </row>
    <row r="8" spans="1:4" ht="18" x14ac:dyDescent="0.4">
      <c r="B8" s="1"/>
    </row>
    <row r="9" spans="1:4" ht="18" x14ac:dyDescent="0.4">
      <c r="B9" s="1"/>
    </row>
    <row r="10" spans="1:4" ht="18" x14ac:dyDescent="0.4">
      <c r="B10" s="1"/>
    </row>
    <row r="11" spans="1:4" ht="18" x14ac:dyDescent="0.4">
      <c r="A11" s="9"/>
    </row>
    <row r="13" spans="1:4" ht="18" x14ac:dyDescent="0.4">
      <c r="A13" s="9"/>
    </row>
    <row r="21" spans="1:1" ht="18" x14ac:dyDescent="0.4">
      <c r="A21" s="9"/>
    </row>
  </sheetData>
  <hyperlinks>
    <hyperlink ref="B1" location="'02. Оглавление'!A1" display="Вернуться к оглавлению" xr:uid="{A318A39C-2023-46D8-AA4E-8363570D0C6F}"/>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DC945-7BBF-4450-B52E-DCEF6614C100}">
  <dimension ref="A1:N63"/>
  <sheetViews>
    <sheetView workbookViewId="0">
      <selection activeCell="M27" sqref="M27"/>
    </sheetView>
  </sheetViews>
  <sheetFormatPr defaultRowHeight="18" x14ac:dyDescent="0.4"/>
  <cols>
    <col min="1" max="1" width="20.7265625" style="1" bestFit="1" customWidth="1"/>
    <col min="2" max="2" width="62.54296875" style="1" customWidth="1"/>
    <col min="3" max="5" width="15.08984375" style="1" bestFit="1" customWidth="1"/>
    <col min="6" max="6" width="13.81640625" style="1" bestFit="1" customWidth="1"/>
    <col min="7" max="7" width="8.7265625" style="1"/>
    <col min="8" max="8" width="10.81640625" style="1" bestFit="1" customWidth="1"/>
    <col min="9" max="9" width="11.6328125" style="1" bestFit="1" customWidth="1"/>
    <col min="10" max="10" width="8.7265625" style="1"/>
    <col min="11" max="11" width="16.7265625" style="1" bestFit="1" customWidth="1"/>
    <col min="12" max="12" width="24.36328125" style="1" bestFit="1" customWidth="1"/>
    <col min="13" max="13" width="25.26953125" style="1" bestFit="1" customWidth="1"/>
    <col min="14" max="14" width="16.08984375" style="1" bestFit="1" customWidth="1"/>
    <col min="15" max="16384" width="8.7265625" style="1"/>
  </cols>
  <sheetData>
    <row r="1" spans="1:14" x14ac:dyDescent="0.4">
      <c r="A1" s="1" t="s">
        <v>201</v>
      </c>
      <c r="B1" s="7" t="s">
        <v>51</v>
      </c>
    </row>
    <row r="2" spans="1:14" ht="144" x14ac:dyDescent="0.4">
      <c r="A2" s="15" t="s">
        <v>82</v>
      </c>
      <c r="B2" s="17" t="s">
        <v>202</v>
      </c>
    </row>
    <row r="3" spans="1:14" x14ac:dyDescent="0.4">
      <c r="C3" s="1" t="s">
        <v>209</v>
      </c>
      <c r="D3" s="1" t="s">
        <v>155</v>
      </c>
      <c r="E3" s="1" t="s">
        <v>210</v>
      </c>
      <c r="F3" s="1" t="s">
        <v>211</v>
      </c>
      <c r="G3" s="1" t="s">
        <v>212</v>
      </c>
      <c r="H3" s="1" t="s">
        <v>213</v>
      </c>
      <c r="I3" s="1" t="s">
        <v>214</v>
      </c>
      <c r="K3" s="49"/>
      <c r="L3" s="50"/>
      <c r="M3" s="51"/>
      <c r="N3" s="24" t="s">
        <v>217</v>
      </c>
    </row>
    <row r="4" spans="1:14" x14ac:dyDescent="0.4">
      <c r="C4" s="1">
        <v>1000000</v>
      </c>
      <c r="D4" s="1">
        <v>1000000</v>
      </c>
      <c r="E4" s="1">
        <v>2.0000001000000001E-3</v>
      </c>
      <c r="F4" s="1">
        <v>2.3197000000000001E-3</v>
      </c>
      <c r="G4" s="1">
        <f>LOG10(Таблица_text3[[#This Row],[N]])</f>
        <v>6</v>
      </c>
      <c r="H4" s="1">
        <f>LOG10(Таблица_text3[[#This Row],[Twin]])</f>
        <v>-2.6989699826212954</v>
      </c>
      <c r="I4" s="1">
        <f>LOG10(Таблица_text3[[#This Row],[Tomp]])</f>
        <v>-2.6345681775095797</v>
      </c>
      <c r="K4" s="52"/>
      <c r="L4" s="53"/>
      <c r="M4" s="54"/>
      <c r="N4" s="25" t="e">
        <f>(GETPIVOTDATA("[Measures].[Среднее по столбцу lgTwin]",$K$3,"[Таблица_text3].[lgN]","[Таблица_text3].[lgN].&amp;[6]")-GETPIVOTDATA("[Measures].[Среднее по столбцу lgTomp]",$K$3,"[Таблица_text3].[lgN]","[Таблица_text3].[lgN].&amp;[6]"))/GETPIVOTDATA("[Measures].[Среднее по столбцу lgTomp]",$K$3,"[Таблица_text3].[lgN]","[Таблица_text3].[lgN].&amp;[6]")</f>
        <v>#REF!</v>
      </c>
    </row>
    <row r="5" spans="1:14" x14ac:dyDescent="0.4">
      <c r="C5" s="1">
        <v>1000000</v>
      </c>
      <c r="D5" s="1">
        <v>1000000</v>
      </c>
      <c r="E5" s="1">
        <v>2.0000001000000001E-3</v>
      </c>
      <c r="F5" s="1">
        <v>2.5842E-3</v>
      </c>
      <c r="G5" s="1">
        <f>LOG10(Таблица_text3[[#This Row],[N]])</f>
        <v>6</v>
      </c>
      <c r="H5" s="1">
        <f>LOG10(Таблица_text3[[#This Row],[Twin]])</f>
        <v>-2.6989699826212954</v>
      </c>
      <c r="I5" s="1">
        <f>LOG10(Таблица_text3[[#This Row],[Tomp]])</f>
        <v>-2.5876738778537565</v>
      </c>
      <c r="K5" s="52"/>
      <c r="L5" s="53"/>
      <c r="M5" s="54"/>
      <c r="N5" s="25" t="e">
        <f>(GETPIVOTDATA("[Measures].[Среднее по столбцу lgTwin]",$K$3,"[Таблица_text3].[lgN]","[Таблица_text3].[lgN].&amp;[7]")-GETPIVOTDATA("[Measures].[Среднее по столбцу lgTomp]",$K$3,"[Таблица_text3].[lgN]","[Таблица_text3].[lgN].&amp;[7]"))/GETPIVOTDATA("[Measures].[Среднее по столбцу lgTomp]",$K$3,"[Таблица_text3].[lgN]","[Таблица_text3].[lgN].&amp;[7]")</f>
        <v>#REF!</v>
      </c>
    </row>
    <row r="6" spans="1:14" x14ac:dyDescent="0.4">
      <c r="C6" s="1">
        <v>1000000</v>
      </c>
      <c r="D6" s="1">
        <v>1000000</v>
      </c>
      <c r="E6" s="1">
        <v>2.0000001000000001E-3</v>
      </c>
      <c r="F6" s="1">
        <v>2.0577999999999998E-3</v>
      </c>
      <c r="G6" s="1">
        <f>LOG10(Таблица_text3[[#This Row],[N]])</f>
        <v>6</v>
      </c>
      <c r="H6" s="1">
        <f>LOG10(Таблица_text3[[#This Row],[Twin]])</f>
        <v>-2.6989699826212954</v>
      </c>
      <c r="I6" s="1">
        <f>LOG10(Таблица_text3[[#This Row],[Tomp]])</f>
        <v>-2.6865968371135289</v>
      </c>
      <c r="K6" s="52"/>
      <c r="L6" s="53"/>
      <c r="M6" s="54"/>
      <c r="N6" s="25" t="e">
        <f>(GETPIVOTDATA("[Measures].[Среднее по столбцу lgTwin]",$K$3,"[Таблица_text3].[lgN]","[Таблица_text3].[lgN].&amp;[8]")-GETPIVOTDATA("[Measures].[Среднее по столбцу lgTomp]",$K$3,"[Таблица_text3].[lgN]","[Таблица_text3].[lgN].&amp;[8]"))/GETPIVOTDATA("[Measures].[Среднее по столбцу lgTomp]",$K$3,"[Таблица_text3].[lgN]","[Таблица_text3].[lgN].&amp;[8]")</f>
        <v>#REF!</v>
      </c>
    </row>
    <row r="7" spans="1:14" x14ac:dyDescent="0.4">
      <c r="C7" s="1">
        <v>1000000</v>
      </c>
      <c r="D7" s="1">
        <v>1000000</v>
      </c>
      <c r="E7" s="1">
        <v>2.0000001000000001E-3</v>
      </c>
      <c r="F7" s="1">
        <v>2.4845000000000002E-3</v>
      </c>
      <c r="G7" s="1">
        <f>LOG10(Таблица_text3[[#This Row],[N]])</f>
        <v>6</v>
      </c>
      <c r="H7" s="1">
        <f>LOG10(Таблица_text3[[#This Row],[Twin]])</f>
        <v>-2.6989699826212954</v>
      </c>
      <c r="I7" s="1">
        <f>LOG10(Таблица_text3[[#This Row],[Tomp]])</f>
        <v>-2.6047609989184486</v>
      </c>
      <c r="K7" s="52"/>
      <c r="L7" s="53"/>
      <c r="M7" s="54"/>
      <c r="N7" s="25" t="e">
        <f>(GETPIVOTDATA("[Measures].[Среднее по столбцу lgTwin]",$K$3,"[Таблица_text3].[lgN]","[Таблица_text3].[lgN].&amp;[9]")-GETPIVOTDATA("[Measures].[Среднее по столбцу lgTomp]",$K$3,"[Таблица_text3].[lgN]","[Таблица_text3].[lgN].&amp;[9]"))/GETPIVOTDATA("[Measures].[Среднее по столбцу lgTomp]",$K$3,"[Таблица_text3].[lgN]","[Таблица_text3].[lgN].&amp;[9]")</f>
        <v>#REF!</v>
      </c>
    </row>
    <row r="8" spans="1:14" x14ac:dyDescent="0.4">
      <c r="C8" s="1">
        <v>1000000</v>
      </c>
      <c r="D8" s="1">
        <v>1000000</v>
      </c>
      <c r="E8" s="1">
        <v>2.0000001000000001E-3</v>
      </c>
      <c r="F8" s="1">
        <v>2.3427999999999999E-3</v>
      </c>
      <c r="G8" s="1">
        <f>LOG10(Таблица_text3[[#This Row],[N]])</f>
        <v>6</v>
      </c>
      <c r="H8" s="1">
        <f>LOG10(Таблица_text3[[#This Row],[Twin]])</f>
        <v>-2.6989699826212954</v>
      </c>
      <c r="I8" s="1">
        <f>LOG10(Таблица_text3[[#This Row],[Tomp]])</f>
        <v>-2.6302647846440776</v>
      </c>
      <c r="K8" s="52"/>
      <c r="L8" s="53"/>
      <c r="M8" s="54"/>
      <c r="N8" s="25" t="e">
        <f>ABS(GETPIVOTDATA("[Measures].[Среднее по столбцу lgTwin]",$K$3,"[Таблица_text3].[lgN]","[Таблица_text3].[lgN].&amp;[10]")-GETPIVOTDATA("[Measures].[Среднее по столбцу lgTomp]",$K$3,"[Таблица_text3].[lgN]","[Таблица_text3].[lgN].&amp;[10]"))/GETPIVOTDATA("[Measures].[Среднее по столбцу lgTomp]",$K$3,"[Таблица_text3].[lgN]","[Таблица_text3].[lgN].&amp;[10]")</f>
        <v>#REF!</v>
      </c>
    </row>
    <row r="9" spans="1:14" x14ac:dyDescent="0.4">
      <c r="C9" s="1">
        <v>1000000</v>
      </c>
      <c r="D9" s="1">
        <v>1000000</v>
      </c>
      <c r="E9" s="1">
        <v>4.0000002000000002E-3</v>
      </c>
      <c r="F9" s="1">
        <v>4.8187000000000004E-3</v>
      </c>
      <c r="G9" s="1">
        <f>LOG10(Таблица_text3[[#This Row],[N]])</f>
        <v>6</v>
      </c>
      <c r="H9" s="1">
        <f>LOG10(Таблица_text3[[#This Row],[Twin]])</f>
        <v>-2.3979399869573141</v>
      </c>
      <c r="I9" s="1">
        <f>LOG10(Таблица_text3[[#This Row],[Tomp]])</f>
        <v>-2.3170701109264731</v>
      </c>
      <c r="K9" s="52"/>
      <c r="L9" s="53"/>
      <c r="M9" s="54"/>
      <c r="N9" s="25" t="e">
        <f>ABS(GETPIVOTDATA("[Measures].[Среднее по столбцу lgTwin]",$K$3,"[Таблица_text3].[lgN]","[Таблица_text3].[lgN].&amp;[11]")-GETPIVOTDATA("[Measures].[Среднее по столбцу lgTomp]",$K$3,"[Таблица_text3].[lgN]","[Таблица_text3].[lgN].&amp;[11]"))/GETPIVOTDATA("[Measures].[Среднее по столбцу lgTomp]",$K$3,"[Таблица_text3].[lgN]","[Таблица_text3].[lgN].&amp;[11]")</f>
        <v>#REF!</v>
      </c>
    </row>
    <row r="10" spans="1:14" x14ac:dyDescent="0.4">
      <c r="C10" s="1">
        <v>1000000</v>
      </c>
      <c r="D10" s="1">
        <v>1000000</v>
      </c>
      <c r="E10" s="1">
        <v>2.0000001000000001E-3</v>
      </c>
      <c r="F10" s="1">
        <v>2.5803000000000002E-3</v>
      </c>
      <c r="G10" s="1">
        <f>LOG10(Таблица_text3[[#This Row],[N]])</f>
        <v>6</v>
      </c>
      <c r="H10" s="1">
        <f>LOG10(Таблица_text3[[#This Row],[Twin]])</f>
        <v>-2.6989699826212954</v>
      </c>
      <c r="I10" s="1">
        <f>LOG10(Таблица_text3[[#This Row],[Tomp]])</f>
        <v>-2.5883297976141906</v>
      </c>
      <c r="K10" s="52"/>
      <c r="L10" s="53"/>
      <c r="M10" s="54"/>
    </row>
    <row r="11" spans="1:14" x14ac:dyDescent="0.4">
      <c r="C11" s="1">
        <v>1000000</v>
      </c>
      <c r="D11" s="1">
        <v>1000000</v>
      </c>
      <c r="E11" s="1">
        <v>3.0000000000000001E-3</v>
      </c>
      <c r="F11" s="1">
        <v>3.0081000000000001E-3</v>
      </c>
      <c r="G11" s="1">
        <f>LOG10(Таблица_text3[[#This Row],[N]])</f>
        <v>6</v>
      </c>
      <c r="H11" s="1">
        <f>LOG10(Таблица_text3[[#This Row],[Twin]])</f>
        <v>-2.5228787452803374</v>
      </c>
      <c r="I11" s="1">
        <f>LOG10(Таблица_text3[[#This Row],[Tomp]])</f>
        <v>-2.521707730338937</v>
      </c>
      <c r="K11" s="52"/>
      <c r="L11" s="53"/>
      <c r="M11" s="54"/>
    </row>
    <row r="12" spans="1:14" x14ac:dyDescent="0.4">
      <c r="C12" s="1">
        <v>1000000</v>
      </c>
      <c r="D12" s="1">
        <v>1000000</v>
      </c>
      <c r="E12" s="1">
        <v>2.0000001000000001E-3</v>
      </c>
      <c r="F12" s="1">
        <v>2.6989000000000002E-3</v>
      </c>
      <c r="G12" s="1">
        <f>LOG10(Таблица_text3[[#This Row],[N]])</f>
        <v>6</v>
      </c>
      <c r="H12" s="1">
        <f>LOG10(Таблица_text3[[#This Row],[Twin]])</f>
        <v>-2.6989699826212954</v>
      </c>
      <c r="I12" s="1">
        <f>LOG10(Таблица_text3[[#This Row],[Tomp]])</f>
        <v>-2.5688132066820004</v>
      </c>
      <c r="K12" s="52"/>
      <c r="L12" s="53"/>
      <c r="M12" s="54"/>
    </row>
    <row r="13" spans="1:14" x14ac:dyDescent="0.4">
      <c r="C13" s="1">
        <v>1000000</v>
      </c>
      <c r="D13" s="1">
        <v>1000000</v>
      </c>
      <c r="E13" s="1">
        <v>2.0000001000000001E-3</v>
      </c>
      <c r="F13" s="1">
        <v>2.3408000000000001E-3</v>
      </c>
      <c r="G13" s="1">
        <f>LOG10(Таблица_text3[[#This Row],[N]])</f>
        <v>6</v>
      </c>
      <c r="H13" s="1">
        <f>LOG10(Таблица_text3[[#This Row],[Twin]])</f>
        <v>-2.6989699826212954</v>
      </c>
      <c r="I13" s="1">
        <f>LOG10(Таблица_text3[[#This Row],[Tomp]])</f>
        <v>-2.6306356912187643</v>
      </c>
      <c r="K13" s="52"/>
      <c r="L13" s="53"/>
      <c r="M13" s="54"/>
    </row>
    <row r="14" spans="1:14" x14ac:dyDescent="0.4">
      <c r="C14" s="1">
        <v>10000000</v>
      </c>
      <c r="D14" s="1">
        <v>10000000</v>
      </c>
      <c r="E14" s="1">
        <v>3.0000000000000001E-3</v>
      </c>
      <c r="F14" s="1">
        <v>3.2044E-3</v>
      </c>
      <c r="G14" s="1">
        <f>LOG10(Таблица_text3[[#This Row],[N]])</f>
        <v>7</v>
      </c>
      <c r="H14" s="1">
        <f>LOG10(Таблица_text3[[#This Row],[Twin]])</f>
        <v>-2.5228787452803374</v>
      </c>
      <c r="I14" s="1">
        <f>LOG10(Таблица_text3[[#This Row],[Tomp]])</f>
        <v>-2.494253276935535</v>
      </c>
      <c r="K14" s="52"/>
      <c r="L14" s="53"/>
      <c r="M14" s="54"/>
    </row>
    <row r="15" spans="1:14" x14ac:dyDescent="0.4">
      <c r="C15" s="1">
        <v>10000000</v>
      </c>
      <c r="D15" s="1">
        <v>10000000</v>
      </c>
      <c r="E15" s="1">
        <v>3.0000000000000001E-3</v>
      </c>
      <c r="F15" s="1">
        <v>3.5309999999999999E-3</v>
      </c>
      <c r="G15" s="1">
        <f>LOG10(Таблица_text3[[#This Row],[N]])</f>
        <v>7</v>
      </c>
      <c r="H15" s="1">
        <f>LOG10(Таблица_text3[[#This Row],[Twin]])</f>
        <v>-2.5228787452803374</v>
      </c>
      <c r="I15" s="1">
        <f>LOG10(Таблица_text3[[#This Row],[Tomp]])</f>
        <v>-2.4521022824369028</v>
      </c>
      <c r="K15" s="52"/>
      <c r="L15" s="53"/>
      <c r="M15" s="54"/>
    </row>
    <row r="16" spans="1:14" x14ac:dyDescent="0.4">
      <c r="C16" s="1">
        <v>10000000</v>
      </c>
      <c r="D16" s="1">
        <v>10000000</v>
      </c>
      <c r="E16" s="1">
        <v>3.0000000000000001E-3</v>
      </c>
      <c r="F16" s="1">
        <v>3.2463000000000001E-3</v>
      </c>
      <c r="G16" s="1">
        <f>LOG10(Таблица_text3[[#This Row],[N]])</f>
        <v>7</v>
      </c>
      <c r="H16" s="1">
        <f>LOG10(Таблица_text3[[#This Row],[Twin]])</f>
        <v>-2.5228787452803374</v>
      </c>
      <c r="I16" s="1">
        <f>LOG10(Таблица_text3[[#This Row],[Tomp]])</f>
        <v>-2.488611348242312</v>
      </c>
      <c r="K16" s="52"/>
      <c r="L16" s="53"/>
      <c r="M16" s="54"/>
    </row>
    <row r="17" spans="3:13" x14ac:dyDescent="0.4">
      <c r="C17" s="1">
        <v>10000000</v>
      </c>
      <c r="D17" s="1">
        <v>10000000</v>
      </c>
      <c r="E17" s="1">
        <v>3.0000000000000001E-3</v>
      </c>
      <c r="F17" s="1">
        <v>3.3728E-3</v>
      </c>
      <c r="G17" s="1">
        <f>LOG10(Таблица_text3[[#This Row],[N]])</f>
        <v>7</v>
      </c>
      <c r="H17" s="1">
        <f>LOG10(Таблица_text3[[#This Row],[Twin]])</f>
        <v>-2.5228787452803374</v>
      </c>
      <c r="I17" s="1">
        <f>LOG10(Таблица_text3[[#This Row],[Tomp]])</f>
        <v>-2.4720094108035662</v>
      </c>
      <c r="K17" s="52"/>
      <c r="L17" s="53"/>
      <c r="M17" s="54"/>
    </row>
    <row r="18" spans="3:13" x14ac:dyDescent="0.4">
      <c r="C18" s="1">
        <v>10000000</v>
      </c>
      <c r="D18" s="1">
        <v>10000000</v>
      </c>
      <c r="E18" s="1">
        <v>4.0000002000000002E-3</v>
      </c>
      <c r="F18" s="1">
        <v>4.2648E-3</v>
      </c>
      <c r="G18" s="1">
        <f>LOG10(Таблица_text3[[#This Row],[N]])</f>
        <v>7</v>
      </c>
      <c r="H18" s="1">
        <f>LOG10(Таблица_text3[[#This Row],[Twin]])</f>
        <v>-2.3979399869573141</v>
      </c>
      <c r="I18" s="1">
        <f>LOG10(Таблица_text3[[#This Row],[Tomp]])</f>
        <v>-2.3701013304830925</v>
      </c>
      <c r="K18" s="52"/>
      <c r="L18" s="53"/>
      <c r="M18" s="54"/>
    </row>
    <row r="19" spans="3:13" x14ac:dyDescent="0.4">
      <c r="C19" s="1">
        <v>10000000</v>
      </c>
      <c r="D19" s="1">
        <v>10000000</v>
      </c>
      <c r="E19" s="1">
        <v>4.0000002000000002E-3</v>
      </c>
      <c r="F19" s="1">
        <v>4.4507000000000001E-3</v>
      </c>
      <c r="G19" s="1">
        <f>LOG10(Таблица_text3[[#This Row],[N]])</f>
        <v>7</v>
      </c>
      <c r="H19" s="1">
        <f>LOG10(Таблица_text3[[#This Row],[Twin]])</f>
        <v>-2.3979399869573141</v>
      </c>
      <c r="I19" s="1">
        <f>LOG10(Таблица_text3[[#This Row],[Tomp]])</f>
        <v>-2.351571678405755</v>
      </c>
      <c r="K19" s="52"/>
      <c r="L19" s="53"/>
      <c r="M19" s="54"/>
    </row>
    <row r="20" spans="3:13" x14ac:dyDescent="0.4">
      <c r="C20" s="1">
        <v>10000000</v>
      </c>
      <c r="D20" s="1">
        <v>10000000</v>
      </c>
      <c r="E20" s="1">
        <v>4.0000002000000002E-3</v>
      </c>
      <c r="F20" s="1">
        <v>4.1957000000000001E-3</v>
      </c>
      <c r="G20" s="1">
        <f>LOG10(Таблица_text3[[#This Row],[N]])</f>
        <v>7</v>
      </c>
      <c r="H20" s="1">
        <f>LOG10(Таблица_text3[[#This Row],[Twin]])</f>
        <v>-2.3979399869573141</v>
      </c>
      <c r="I20" s="1">
        <f>LOG10(Таблица_text3[[#This Row],[Tomp]])</f>
        <v>-2.3771955721949678</v>
      </c>
      <c r="K20" s="55"/>
      <c r="L20" s="56"/>
      <c r="M20" s="57"/>
    </row>
    <row r="21" spans="3:13" x14ac:dyDescent="0.4">
      <c r="C21" s="1">
        <v>10000000</v>
      </c>
      <c r="D21" s="1">
        <v>10000000</v>
      </c>
      <c r="E21" s="1">
        <v>3.0000000000000001E-3</v>
      </c>
      <c r="F21" s="1">
        <v>3.4228000000000001E-3</v>
      </c>
      <c r="G21" s="1">
        <f>LOG10(Таблица_text3[[#This Row],[N]])</f>
        <v>7</v>
      </c>
      <c r="H21" s="1">
        <f>LOG10(Таблица_text3[[#This Row],[Twin]])</f>
        <v>-2.5228787452803374</v>
      </c>
      <c r="I21" s="1">
        <f>LOG10(Таблица_text3[[#This Row],[Tomp]])</f>
        <v>-2.4656184766827445</v>
      </c>
    </row>
    <row r="22" spans="3:13" x14ac:dyDescent="0.4">
      <c r="C22" s="1">
        <v>10000000</v>
      </c>
      <c r="D22" s="1">
        <v>10000000</v>
      </c>
      <c r="E22" s="1">
        <v>4.0000002000000002E-3</v>
      </c>
      <c r="F22" s="1">
        <v>4.7038000000000002E-3</v>
      </c>
      <c r="G22" s="1">
        <f>LOG10(Таблица_text3[[#This Row],[N]])</f>
        <v>7</v>
      </c>
      <c r="H22" s="1">
        <f>LOG10(Таблица_text3[[#This Row],[Twin]])</f>
        <v>-2.3979399869573141</v>
      </c>
      <c r="I22" s="1">
        <f>LOG10(Таблица_text3[[#This Row],[Tomp]])</f>
        <v>-2.3275511522259067</v>
      </c>
    </row>
    <row r="23" spans="3:13" x14ac:dyDescent="0.4">
      <c r="C23" s="1">
        <v>10000000</v>
      </c>
      <c r="D23" s="1">
        <v>10000000</v>
      </c>
      <c r="E23" s="1">
        <v>4.0000002000000002E-3</v>
      </c>
      <c r="F23" s="1">
        <v>4.0596E-3</v>
      </c>
      <c r="G23" s="1">
        <f>LOG10(Таблица_text3[[#This Row],[N]])</f>
        <v>7</v>
      </c>
      <c r="H23" s="1">
        <f>LOG10(Таблица_text3[[#This Row],[Twin]])</f>
        <v>-2.3979399869573141</v>
      </c>
      <c r="I23" s="1">
        <f>LOG10(Таблица_text3[[#This Row],[Tomp]])</f>
        <v>-2.3915167561643944</v>
      </c>
    </row>
    <row r="24" spans="3:13" x14ac:dyDescent="0.4">
      <c r="C24" s="1">
        <v>100000000</v>
      </c>
      <c r="D24" s="1">
        <v>100000000</v>
      </c>
      <c r="E24" s="1">
        <v>1.40000004E-2</v>
      </c>
      <c r="F24" s="1">
        <v>1.42881E-2</v>
      </c>
      <c r="G24" s="1">
        <f>LOG10(Таблица_text3[[#This Row],[N]])</f>
        <v>8</v>
      </c>
      <c r="H24" s="1">
        <f>LOG10(Таблица_text3[[#This Row],[Twin]])</f>
        <v>-1.8538719519133484</v>
      </c>
      <c r="I24" s="1">
        <f>LOG10(Таблица_text3[[#This Row],[Tomp]])</f>
        <v>-1.8450255188911242</v>
      </c>
    </row>
    <row r="25" spans="3:13" x14ac:dyDescent="0.4">
      <c r="C25" s="1">
        <v>100000000</v>
      </c>
      <c r="D25" s="1">
        <v>100000000</v>
      </c>
      <c r="E25" s="1">
        <v>1.4999999700000001E-2</v>
      </c>
      <c r="F25" s="1">
        <v>1.53145E-2</v>
      </c>
      <c r="G25" s="1">
        <f>LOG10(Таблица_text3[[#This Row],[N]])</f>
        <v>8</v>
      </c>
      <c r="H25" s="1">
        <f>LOG10(Таблица_text3[[#This Row],[Twin]])</f>
        <v>-1.8239087496302084</v>
      </c>
      <c r="I25" s="1">
        <f>LOG10(Таблица_text3[[#This Row],[Tomp]])</f>
        <v>-1.8148971778182776</v>
      </c>
    </row>
    <row r="26" spans="3:13" x14ac:dyDescent="0.4">
      <c r="C26" s="1">
        <v>100000000</v>
      </c>
      <c r="D26" s="1">
        <v>100000000</v>
      </c>
      <c r="E26" s="1">
        <v>1.4999999700000001E-2</v>
      </c>
      <c r="F26" s="1">
        <v>1.5366100000000001E-2</v>
      </c>
      <c r="G26" s="1">
        <f>LOG10(Таблица_text3[[#This Row],[N]])</f>
        <v>8</v>
      </c>
      <c r="H26" s="1">
        <f>LOG10(Таблица_text3[[#This Row],[Twin]])</f>
        <v>-1.8239087496302084</v>
      </c>
      <c r="I26" s="1">
        <f>LOG10(Таблица_text3[[#This Row],[Tomp]])</f>
        <v>-1.8134363448231268</v>
      </c>
    </row>
    <row r="27" spans="3:13" x14ac:dyDescent="0.4">
      <c r="C27" s="1">
        <v>100000000</v>
      </c>
      <c r="D27" s="1">
        <v>100000000</v>
      </c>
      <c r="E27" s="1">
        <v>1.30000003E-2</v>
      </c>
      <c r="F27" s="1">
        <v>1.3893600000000001E-2</v>
      </c>
      <c r="G27" s="1">
        <f>LOG10(Таблица_text3[[#This Row],[N]])</f>
        <v>8</v>
      </c>
      <c r="H27" s="1">
        <f>LOG10(Таблица_text3[[#This Row],[Twin]])</f>
        <v>-1.8860566376709831</v>
      </c>
      <c r="I27" s="1">
        <f>LOG10(Таблица_text3[[#This Row],[Tomp]])</f>
        <v>-1.8571852087215905</v>
      </c>
    </row>
    <row r="28" spans="3:13" x14ac:dyDescent="0.4">
      <c r="C28" s="1">
        <v>100000000</v>
      </c>
      <c r="D28" s="1">
        <v>100000000</v>
      </c>
      <c r="E28" s="1">
        <v>1.8999999399999998E-2</v>
      </c>
      <c r="F28" s="1">
        <v>1.9091899999999998E-2</v>
      </c>
      <c r="G28" s="1">
        <f>LOG10(Таблица_text3[[#This Row],[N]])</f>
        <v>8</v>
      </c>
      <c r="H28" s="1">
        <f>LOG10(Таблица_text3[[#This Row],[Twin]])</f>
        <v>-1.721246412761734</v>
      </c>
      <c r="I28" s="1">
        <f>LOG10(Таблица_text3[[#This Row],[Tomp]])</f>
        <v>-1.7191508490576231</v>
      </c>
    </row>
    <row r="29" spans="3:13" x14ac:dyDescent="0.4">
      <c r="C29" s="1">
        <v>100000000</v>
      </c>
      <c r="D29" s="1">
        <v>100000000</v>
      </c>
      <c r="E29" s="1">
        <v>1.40000004E-2</v>
      </c>
      <c r="F29" s="1">
        <v>1.45063E-2</v>
      </c>
      <c r="G29" s="1">
        <f>LOG10(Таблица_text3[[#This Row],[N]])</f>
        <v>8</v>
      </c>
      <c r="H29" s="1">
        <f>LOG10(Таблица_text3[[#This Row],[Twin]])</f>
        <v>-1.8538719519133484</v>
      </c>
      <c r="I29" s="1">
        <f>LOG10(Таблица_text3[[#This Row],[Tomp]])</f>
        <v>-1.8384433452806328</v>
      </c>
    </row>
    <row r="30" spans="3:13" x14ac:dyDescent="0.4">
      <c r="C30" s="1">
        <v>100000000</v>
      </c>
      <c r="D30" s="1">
        <v>100000000</v>
      </c>
      <c r="E30" s="1">
        <v>1.6000000800000001E-2</v>
      </c>
      <c r="F30" s="1">
        <v>1.6180300000000002E-2</v>
      </c>
      <c r="G30" s="1">
        <f>LOG10(Таблица_text3[[#This Row],[N]])</f>
        <v>8</v>
      </c>
      <c r="H30" s="1">
        <f>LOG10(Таблица_text3[[#This Row],[Twin]])</f>
        <v>-1.7958799956293516</v>
      </c>
      <c r="I30" s="1">
        <f>LOG10(Таблица_text3[[#This Row],[Tomp]])</f>
        <v>-1.791013430366718</v>
      </c>
    </row>
    <row r="31" spans="3:13" x14ac:dyDescent="0.4">
      <c r="C31" s="1">
        <v>100000000</v>
      </c>
      <c r="D31" s="1">
        <v>100000000</v>
      </c>
      <c r="E31" s="1">
        <v>1.40000004E-2</v>
      </c>
      <c r="F31" s="1">
        <v>1.49029E-2</v>
      </c>
      <c r="G31" s="1">
        <f>LOG10(Таблица_text3[[#This Row],[N]])</f>
        <v>8</v>
      </c>
      <c r="H31" s="1">
        <f>LOG10(Таблица_text3[[#This Row],[Twin]])</f>
        <v>-1.8538719519133484</v>
      </c>
      <c r="I31" s="1">
        <f>LOG10(Таблица_text3[[#This Row],[Tomp]])</f>
        <v>-1.8267292126985242</v>
      </c>
    </row>
    <row r="32" spans="3:13" x14ac:dyDescent="0.4">
      <c r="C32" s="1">
        <v>100000000</v>
      </c>
      <c r="D32" s="1">
        <v>100000000</v>
      </c>
      <c r="E32" s="1">
        <v>1.6000000800000001E-2</v>
      </c>
      <c r="F32" s="1">
        <v>1.6600699999999999E-2</v>
      </c>
      <c r="G32" s="1">
        <f>LOG10(Таблица_text3[[#This Row],[N]])</f>
        <v>8</v>
      </c>
      <c r="H32" s="1">
        <f>LOG10(Таблица_text3[[#This Row],[Twin]])</f>
        <v>-1.7958799956293516</v>
      </c>
      <c r="I32" s="1">
        <f>LOG10(Таблица_text3[[#This Row],[Tomp]])</f>
        <v>-1.7798735987233338</v>
      </c>
    </row>
    <row r="33" spans="3:9" x14ac:dyDescent="0.4">
      <c r="C33" s="1">
        <v>100000000</v>
      </c>
      <c r="D33" s="1">
        <v>100000000</v>
      </c>
      <c r="E33" s="1">
        <v>1.4999999700000001E-2</v>
      </c>
      <c r="F33" s="1">
        <v>1.5214699999999999E-2</v>
      </c>
      <c r="G33" s="1">
        <f>LOG10(Таблица_text3[[#This Row],[N]])</f>
        <v>8</v>
      </c>
      <c r="H33" s="1">
        <f>LOG10(Таблица_text3[[#This Row],[Twin]])</f>
        <v>-1.8239087496302084</v>
      </c>
      <c r="I33" s="1">
        <f>LOG10(Таблица_text3[[#This Row],[Tomp]])</f>
        <v>-1.8177366065413751</v>
      </c>
    </row>
    <row r="34" spans="3:9" x14ac:dyDescent="0.4">
      <c r="C34" s="1">
        <v>1000000000</v>
      </c>
      <c r="D34" s="1">
        <v>1000000000</v>
      </c>
      <c r="E34" s="1">
        <v>0.1190000027</v>
      </c>
      <c r="F34" s="1">
        <v>0.1193118</v>
      </c>
      <c r="G34" s="1">
        <f>LOG10(Таблица_text3[[#This Row],[N]])</f>
        <v>9</v>
      </c>
      <c r="H34" s="1">
        <f>LOG10(Таблица_text3[[#This Row],[Twin]])</f>
        <v>-0.92445302875372903</v>
      </c>
      <c r="I34" s="1">
        <f>LOG10(Таблица_text3[[#This Row],[Tomp]])</f>
        <v>-0.9233166022520255</v>
      </c>
    </row>
    <row r="35" spans="3:9" x14ac:dyDescent="0.4">
      <c r="C35" s="1">
        <v>1000000000</v>
      </c>
      <c r="D35" s="1">
        <v>1000000000</v>
      </c>
      <c r="E35" s="1">
        <v>0.123999998</v>
      </c>
      <c r="F35" s="1">
        <v>0.1240261</v>
      </c>
      <c r="G35" s="1">
        <f>LOG10(Таблица_text3[[#This Row],[N]])</f>
        <v>9</v>
      </c>
      <c r="H35" s="1">
        <f>LOG10(Таблица_text3[[#This Row],[Twin]])</f>
        <v>-0.90657832184251474</v>
      </c>
      <c r="I35" s="1">
        <f>LOG10(Таблица_text3[[#This Row],[Tomp]])</f>
        <v>-0.90648691247309832</v>
      </c>
    </row>
    <row r="36" spans="3:9" x14ac:dyDescent="0.4">
      <c r="C36" s="1">
        <v>1000000000</v>
      </c>
      <c r="D36" s="1">
        <v>1000000000</v>
      </c>
      <c r="E36" s="1">
        <v>0.1180000007</v>
      </c>
      <c r="F36" s="1">
        <v>0.1184427</v>
      </c>
      <c r="G36" s="1">
        <f>LOG10(Таблица_text3[[#This Row],[N]])</f>
        <v>9</v>
      </c>
      <c r="H36" s="1">
        <f>LOG10(Таблица_text3[[#This Row],[Twin]])</f>
        <v>-0.92811799011755147</v>
      </c>
      <c r="I36" s="1">
        <f>LOG10(Таблица_text3[[#This Row],[Tomp]])</f>
        <v>-0.92649170106544787</v>
      </c>
    </row>
    <row r="37" spans="3:9" x14ac:dyDescent="0.4">
      <c r="C37" s="1">
        <v>1000000000</v>
      </c>
      <c r="D37" s="1">
        <v>1000000000</v>
      </c>
      <c r="E37" s="1">
        <v>0.1190000027</v>
      </c>
      <c r="F37" s="1">
        <v>0.1191873</v>
      </c>
      <c r="G37" s="1">
        <f>LOG10(Таблица_text3[[#This Row],[N]])</f>
        <v>9</v>
      </c>
      <c r="H37" s="1">
        <f>LOG10(Таблица_text3[[#This Row],[Twin]])</f>
        <v>-0.92445302875372903</v>
      </c>
      <c r="I37" s="1">
        <f>LOG10(Таблица_text3[[#This Row],[Tomp]])</f>
        <v>-0.92377001836896899</v>
      </c>
    </row>
    <row r="38" spans="3:9" x14ac:dyDescent="0.4">
      <c r="C38" s="1">
        <v>1000000000</v>
      </c>
      <c r="D38" s="1">
        <v>1000000000</v>
      </c>
      <c r="E38" s="1">
        <v>0.12700000410000001</v>
      </c>
      <c r="F38" s="1">
        <v>0.12712290000000001</v>
      </c>
      <c r="G38" s="1">
        <f>LOG10(Таблица_text3[[#This Row],[N]])</f>
        <v>9</v>
      </c>
      <c r="H38" s="1">
        <f>LOG10(Таблица_text3[[#This Row],[Twin]])</f>
        <v>-0.89619626502351279</v>
      </c>
      <c r="I38" s="1">
        <f>LOG10(Таблица_text3[[#This Row],[Tomp]])</f>
        <v>-0.89577620831458715</v>
      </c>
    </row>
    <row r="39" spans="3:9" x14ac:dyDescent="0.4">
      <c r="C39" s="1">
        <v>1000000000</v>
      </c>
      <c r="D39" s="1">
        <v>1000000000</v>
      </c>
      <c r="E39" s="1">
        <v>0.1230000034</v>
      </c>
      <c r="F39" s="1">
        <v>0.1237273</v>
      </c>
      <c r="G39" s="1">
        <f>LOG10(Таблица_text3[[#This Row],[N]])</f>
        <v>9</v>
      </c>
      <c r="H39" s="1">
        <f>LOG10(Таблица_text3[[#This Row],[Twin]])</f>
        <v>-0.91009487655571408</v>
      </c>
      <c r="I39" s="1">
        <f>LOG10(Таблица_text3[[#This Row],[Tomp]])</f>
        <v>-0.90753446422503714</v>
      </c>
    </row>
    <row r="40" spans="3:9" x14ac:dyDescent="0.4">
      <c r="C40" s="1">
        <v>1000000000</v>
      </c>
      <c r="D40" s="1">
        <v>1000000000</v>
      </c>
      <c r="E40" s="1">
        <v>0.1169999987</v>
      </c>
      <c r="F40" s="1">
        <v>0.1175262</v>
      </c>
      <c r="G40" s="1">
        <f>LOG10(Таблица_text3[[#This Row],[N]])</f>
        <v>9</v>
      </c>
      <c r="H40" s="1">
        <f>LOG10(Таблица_text3[[#This Row],[Twin]])</f>
        <v>-0.93181414307933264</v>
      </c>
      <c r="I40" s="1">
        <f>LOG10(Таблица_text3[[#This Row],[Tomp]])</f>
        <v>-0.92986530575793869</v>
      </c>
    </row>
    <row r="41" spans="3:9" x14ac:dyDescent="0.4">
      <c r="C41" s="1">
        <v>1000000000</v>
      </c>
      <c r="D41" s="1">
        <v>1000000000</v>
      </c>
      <c r="E41" s="1">
        <v>0.1159999967</v>
      </c>
      <c r="F41" s="1">
        <v>0.1166295</v>
      </c>
      <c r="G41" s="1">
        <f>LOG10(Таблица_text3[[#This Row],[N]])</f>
        <v>9</v>
      </c>
      <c r="H41" s="1">
        <f>LOG10(Таблица_text3[[#This Row],[Twin]])</f>
        <v>-0.93554202312801094</v>
      </c>
      <c r="I41" s="1">
        <f>LOG10(Таблица_text3[[#This Row],[Tomp]])</f>
        <v>-0.9331915862253749</v>
      </c>
    </row>
    <row r="42" spans="3:9" x14ac:dyDescent="0.4">
      <c r="C42" s="1">
        <v>1000000000</v>
      </c>
      <c r="D42" s="1">
        <v>1000000000</v>
      </c>
      <c r="E42" s="1">
        <v>0.1180000007</v>
      </c>
      <c r="F42" s="1">
        <v>0.11836919999999999</v>
      </c>
      <c r="G42" s="1">
        <f>LOG10(Таблица_text3[[#This Row],[N]])</f>
        <v>9</v>
      </c>
      <c r="H42" s="1">
        <f>LOG10(Таблица_text3[[#This Row],[Twin]])</f>
        <v>-0.92811799011755147</v>
      </c>
      <c r="I42" s="1">
        <f>LOG10(Таблица_text3[[#This Row],[Tomp]])</f>
        <v>-0.92676128756380272</v>
      </c>
    </row>
    <row r="43" spans="3:9" x14ac:dyDescent="0.4">
      <c r="C43" s="1">
        <v>1000000000</v>
      </c>
      <c r="D43" s="1">
        <v>1000000000</v>
      </c>
      <c r="E43" s="1">
        <v>0.1180000007</v>
      </c>
      <c r="F43" s="1">
        <v>0.1184554</v>
      </c>
      <c r="G43" s="1">
        <f>LOG10(Таблица_text3[[#This Row],[N]])</f>
        <v>9</v>
      </c>
      <c r="H43" s="1">
        <f>LOG10(Таблица_text3[[#This Row],[Twin]])</f>
        <v>-0.92811799011755147</v>
      </c>
      <c r="I43" s="1">
        <f>LOG10(Таблица_text3[[#This Row],[Tomp]])</f>
        <v>-0.92644513640388704</v>
      </c>
    </row>
    <row r="44" spans="3:9" x14ac:dyDescent="0.4">
      <c r="C44" s="1">
        <v>10000000000</v>
      </c>
      <c r="D44" s="1">
        <v>10000000000</v>
      </c>
      <c r="E44" s="1">
        <v>1.1469999552000001</v>
      </c>
      <c r="F44" s="1">
        <v>1.1474076</v>
      </c>
      <c r="G44" s="1">
        <f>LOG10(Таблица_text3[[#This Row],[N]])</f>
        <v>10</v>
      </c>
      <c r="H44" s="1">
        <f>LOG10(Таблица_text3[[#This Row],[Twin]])</f>
        <v>5.9563400938414029E-2</v>
      </c>
      <c r="I44" s="1">
        <f>LOG10(Таблица_text3[[#This Row],[Tomp]])</f>
        <v>5.9717722160620677E-2</v>
      </c>
    </row>
    <row r="45" spans="3:9" x14ac:dyDescent="0.4">
      <c r="C45" s="1">
        <v>10000000000</v>
      </c>
      <c r="D45" s="1">
        <v>10000000000</v>
      </c>
      <c r="E45" s="1">
        <v>1.1640000343000001</v>
      </c>
      <c r="F45" s="1">
        <v>1.1641790999999999</v>
      </c>
      <c r="G45" s="1">
        <f>LOG10(Таблица_text3[[#This Row],[N]])</f>
        <v>10</v>
      </c>
      <c r="H45" s="1">
        <f>LOG10(Таблица_text3[[#This Row],[Twin]])</f>
        <v>6.5952993111378741E-2</v>
      </c>
      <c r="I45" s="1">
        <f>LOG10(Таблица_text3[[#This Row],[Tomp]])</f>
        <v>6.6019798319290543E-2</v>
      </c>
    </row>
    <row r="46" spans="3:9" x14ac:dyDescent="0.4">
      <c r="C46" s="1">
        <v>10000000000</v>
      </c>
      <c r="D46" s="1">
        <v>10000000000</v>
      </c>
      <c r="E46" s="1">
        <v>1.1699999570999999</v>
      </c>
      <c r="F46" s="1">
        <v>1.1699630000000001</v>
      </c>
      <c r="G46" s="1">
        <f>LOG10(Таблица_text3[[#This Row],[N]])</f>
        <v>10</v>
      </c>
      <c r="H46" s="1">
        <f>LOG10(Таблица_text3[[#This Row],[Twin]])</f>
        <v>6.8185845822030328E-2</v>
      </c>
      <c r="I46" s="1">
        <f>LOG10(Таблица_text3[[#This Row],[Tomp]])</f>
        <v>6.8172127429993637E-2</v>
      </c>
    </row>
    <row r="47" spans="3:9" x14ac:dyDescent="0.4">
      <c r="C47" s="1">
        <v>10000000000</v>
      </c>
      <c r="D47" s="1">
        <v>10000000000</v>
      </c>
      <c r="E47" s="1">
        <v>1.1829999685000001</v>
      </c>
      <c r="F47" s="1">
        <v>1.1835688</v>
      </c>
      <c r="G47" s="1">
        <f>LOG10(Таблица_text3[[#This Row],[N]])</f>
        <v>10</v>
      </c>
      <c r="H47" s="1">
        <f>LOG10(Таблица_text3[[#This Row],[Twin]])</f>
        <v>7.2984733063875998E-2</v>
      </c>
      <c r="I47" s="1">
        <f>LOG10(Таблица_text3[[#This Row],[Tomp]])</f>
        <v>7.3193508223616435E-2</v>
      </c>
    </row>
    <row r="48" spans="3:9" x14ac:dyDescent="0.4">
      <c r="C48" s="1">
        <v>10000000000</v>
      </c>
      <c r="D48" s="1">
        <v>10000000000</v>
      </c>
      <c r="E48" s="1">
        <v>1.1900000572</v>
      </c>
      <c r="F48" s="1">
        <v>1.1902317</v>
      </c>
      <c r="G48" s="1">
        <f>LOG10(Таблица_text3[[#This Row],[N]])</f>
        <v>10</v>
      </c>
      <c r="H48" s="1">
        <f>LOG10(Таблица_text3[[#This Row],[Twin]])</f>
        <v>7.5546982267861662E-2</v>
      </c>
      <c r="I48" s="1">
        <f>LOG10(Таблица_text3[[#This Row],[Tomp]])</f>
        <v>7.5631512851764601E-2</v>
      </c>
    </row>
    <row r="49" spans="3:9" x14ac:dyDescent="0.4">
      <c r="C49" s="1">
        <v>10000000000</v>
      </c>
      <c r="D49" s="1">
        <v>10000000000</v>
      </c>
      <c r="E49" s="1">
        <v>1.2619999647</v>
      </c>
      <c r="F49" s="1">
        <v>1.2627843000000001</v>
      </c>
      <c r="G49" s="1">
        <f>LOG10(Таблица_text3[[#This Row],[N]])</f>
        <v>10</v>
      </c>
      <c r="H49" s="1">
        <f>LOG10(Таблица_text3[[#This Row],[Twin]])</f>
        <v>0.10105934276025859</v>
      </c>
      <c r="I49" s="1">
        <f>LOG10(Таблица_text3[[#This Row],[Tomp]])</f>
        <v>0.10132917373827299</v>
      </c>
    </row>
    <row r="50" spans="3:9" x14ac:dyDescent="0.4">
      <c r="C50" s="1">
        <v>10000000000</v>
      </c>
      <c r="D50" s="1">
        <v>10000000000</v>
      </c>
      <c r="E50" s="1">
        <v>1.2690000534000001</v>
      </c>
      <c r="F50" s="1">
        <v>1.2696855</v>
      </c>
      <c r="G50" s="1">
        <f>LOG10(Таблица_text3[[#This Row],[N]])</f>
        <v>10</v>
      </c>
      <c r="H50" s="1">
        <f>LOG10(Таблица_text3[[#This Row],[Twin]])</f>
        <v>0.1034616403699805</v>
      </c>
      <c r="I50" s="1">
        <f>LOG10(Таблица_text3[[#This Row],[Tomp]])</f>
        <v>0.10369615990931803</v>
      </c>
    </row>
    <row r="51" spans="3:9" x14ac:dyDescent="0.4">
      <c r="C51" s="1">
        <v>10000000000</v>
      </c>
      <c r="D51" s="1">
        <v>10000000000</v>
      </c>
      <c r="E51" s="1">
        <v>1.2309999465999999</v>
      </c>
      <c r="F51" s="1">
        <v>1.2317553999999999</v>
      </c>
      <c r="G51" s="1">
        <f>LOG10(Таблица_text3[[#This Row],[N]])</f>
        <v>10</v>
      </c>
      <c r="H51" s="1">
        <f>LOG10(Таблица_text3[[#This Row],[Twin]])</f>
        <v>9.0258034091896422E-2</v>
      </c>
      <c r="I51" s="1">
        <f>LOG10(Таблица_text3[[#This Row],[Tomp]])</f>
        <v>9.0524474892602583E-2</v>
      </c>
    </row>
    <row r="52" spans="3:9" x14ac:dyDescent="0.4">
      <c r="C52" s="1">
        <v>10000000000</v>
      </c>
      <c r="D52" s="1">
        <v>10000000000</v>
      </c>
      <c r="E52" s="1">
        <v>1.2180000544</v>
      </c>
      <c r="F52" s="1">
        <v>1.2182071999999999</v>
      </c>
      <c r="G52" s="1">
        <f>LOG10(Таблица_text3[[#This Row],[N]])</f>
        <v>10</v>
      </c>
      <c r="H52" s="1">
        <f>LOG10(Таблица_text3[[#This Row],[Twin]])</f>
        <v>8.5647307693916735E-2</v>
      </c>
      <c r="I52" s="1">
        <f>LOG10(Таблица_text3[[#This Row],[Tomp]])</f>
        <v>8.5721161994354284E-2</v>
      </c>
    </row>
    <row r="53" spans="3:9" x14ac:dyDescent="0.4">
      <c r="C53" s="1">
        <v>10000000000</v>
      </c>
      <c r="D53" s="1">
        <v>10000000000</v>
      </c>
      <c r="E53" s="1">
        <v>1.2450000048000001</v>
      </c>
      <c r="F53" s="1">
        <v>1.2449338000000001</v>
      </c>
      <c r="G53" s="1">
        <f>LOG10(Таблица_text3[[#This Row],[N]])</f>
        <v>10</v>
      </c>
      <c r="H53" s="1">
        <f>LOG10(Таблица_text3[[#This Row],[Twin]])</f>
        <v>9.5169353106143523E-2</v>
      </c>
      <c r="I53" s="1">
        <f>LOG10(Таблица_text3[[#This Row],[Tomp]])</f>
        <v>9.5146258211599069E-2</v>
      </c>
    </row>
    <row r="54" spans="3:9" x14ac:dyDescent="0.4">
      <c r="C54" s="1">
        <v>100000000000</v>
      </c>
      <c r="D54" s="1">
        <v>100000000000</v>
      </c>
      <c r="E54" s="1">
        <v>13.187000274700001</v>
      </c>
      <c r="F54" s="1">
        <v>13.1873533</v>
      </c>
      <c r="G54" s="1">
        <f>LOG10(Таблица_text3[[#This Row],[N]])</f>
        <v>11</v>
      </c>
      <c r="H54" s="1">
        <f>LOG10(Таблица_text3[[#This Row],[Twin]])</f>
        <v>1.1201460152349527</v>
      </c>
      <c r="I54" s="1">
        <f>LOG10(Таблица_text3[[#This Row],[Tomp]])</f>
        <v>1.120157641448982</v>
      </c>
    </row>
    <row r="55" spans="3:9" x14ac:dyDescent="0.4">
      <c r="C55" s="1">
        <v>100000000000</v>
      </c>
      <c r="D55" s="1">
        <v>100000000000</v>
      </c>
      <c r="E55" s="1">
        <v>11.5229997635</v>
      </c>
      <c r="F55" s="1">
        <v>11.523175200000001</v>
      </c>
      <c r="G55" s="1">
        <f>LOG10(Таблица_text3[[#This Row],[N]])</f>
        <v>11</v>
      </c>
      <c r="H55" s="1">
        <f>LOG10(Таблица_text3[[#This Row],[Twin]])</f>
        <v>1.0615655529713051</v>
      </c>
      <c r="I55" s="1">
        <f>LOG10(Таблица_text3[[#This Row],[Tomp]])</f>
        <v>1.0615721650103092</v>
      </c>
    </row>
    <row r="56" spans="3:9" x14ac:dyDescent="0.4">
      <c r="C56" s="1">
        <v>100000000000</v>
      </c>
      <c r="D56" s="1">
        <v>100000000000</v>
      </c>
      <c r="E56" s="1">
        <v>11.605999946600001</v>
      </c>
      <c r="F56" s="1">
        <v>11.6063037</v>
      </c>
      <c r="G56" s="1">
        <f>LOG10(Таблица_text3[[#This Row],[N]])</f>
        <v>11</v>
      </c>
      <c r="H56" s="1">
        <f>LOG10(Таблица_text3[[#This Row],[Twin]])</f>
        <v>1.0646825642302931</v>
      </c>
      <c r="I56" s="1">
        <f>LOG10(Таблица_text3[[#This Row],[Tomp]])</f>
        <v>1.0646939304804932</v>
      </c>
    </row>
    <row r="57" spans="3:9" x14ac:dyDescent="0.4">
      <c r="C57" s="1">
        <v>100000000000</v>
      </c>
      <c r="D57" s="1">
        <v>100000000000</v>
      </c>
      <c r="E57" s="1">
        <v>11.5699996948</v>
      </c>
      <c r="F57" s="1">
        <v>11.5703347</v>
      </c>
      <c r="G57" s="1">
        <f>LOG10(Таблица_text3[[#This Row],[N]])</f>
        <v>11</v>
      </c>
      <c r="H57" s="1">
        <f>LOG10(Таблица_text3[[#This Row],[Twin]])</f>
        <v>1.0633333474956841</v>
      </c>
      <c r="I57" s="1">
        <f>LOG10(Таблица_text3[[#This Row],[Tomp]])</f>
        <v>1.0633459221549173</v>
      </c>
    </row>
    <row r="58" spans="3:9" x14ac:dyDescent="0.4">
      <c r="C58" s="1">
        <v>100000000000</v>
      </c>
      <c r="D58" s="1">
        <v>100000000000</v>
      </c>
      <c r="E58" s="1">
        <v>11.352999687200001</v>
      </c>
      <c r="F58" s="1">
        <v>11.3533138</v>
      </c>
      <c r="G58" s="1">
        <f>LOG10(Таблица_text3[[#This Row],[N]])</f>
        <v>11</v>
      </c>
      <c r="H58" s="1">
        <f>LOG10(Таблица_text3[[#This Row],[Twin]])</f>
        <v>1.0551106258883827</v>
      </c>
      <c r="I58" s="1">
        <f>LOG10(Таблица_text3[[#This Row],[Tomp]])</f>
        <v>1.0551226417055537</v>
      </c>
    </row>
    <row r="59" spans="3:9" x14ac:dyDescent="0.4">
      <c r="C59" s="1">
        <v>100000000000</v>
      </c>
      <c r="D59" s="1">
        <v>100000000000</v>
      </c>
      <c r="E59" s="1">
        <v>11.8870000839</v>
      </c>
      <c r="F59" s="1">
        <v>11.887563699999999</v>
      </c>
      <c r="G59" s="1">
        <f>LOG10(Таблица_text3[[#This Row],[N]])</f>
        <v>11</v>
      </c>
      <c r="H59" s="1">
        <f>LOG10(Таблица_text3[[#This Row],[Twin]])</f>
        <v>1.0750722657714258</v>
      </c>
      <c r="I59" s="1">
        <f>LOG10(Таблица_text3[[#This Row],[Tomp]])</f>
        <v>1.075092857136585</v>
      </c>
    </row>
    <row r="60" spans="3:9" x14ac:dyDescent="0.4">
      <c r="C60" s="1">
        <v>100000000000</v>
      </c>
      <c r="D60" s="1">
        <v>100000000000</v>
      </c>
      <c r="E60" s="1">
        <v>12.9510002136</v>
      </c>
      <c r="F60" s="1">
        <v>12.951594800000001</v>
      </c>
      <c r="G60" s="1">
        <f>LOG10(Таблица_text3[[#This Row],[N]])</f>
        <v>11</v>
      </c>
      <c r="H60" s="1">
        <f>LOG10(Таблица_text3[[#This Row],[Twin]])</f>
        <v>1.1123033105387206</v>
      </c>
      <c r="I60" s="1">
        <f>LOG10(Таблица_text3[[#This Row],[Tomp]])</f>
        <v>1.11232324874124</v>
      </c>
    </row>
    <row r="61" spans="3:9" x14ac:dyDescent="0.4">
      <c r="C61" s="1">
        <v>100000000000</v>
      </c>
      <c r="D61" s="1">
        <v>100000000000</v>
      </c>
      <c r="E61" s="1">
        <v>11.673000335699999</v>
      </c>
      <c r="F61" s="1">
        <v>11.6729617</v>
      </c>
      <c r="G61" s="1">
        <f>LOG10(Таблица_text3[[#This Row],[N]])</f>
        <v>11</v>
      </c>
      <c r="H61" s="1">
        <f>LOG10(Таблица_text3[[#This Row],[Twin]])</f>
        <v>1.0671824980131381</v>
      </c>
      <c r="I61" s="1">
        <f>LOG10(Таблица_text3[[#This Row],[Tomp]])</f>
        <v>1.0671810605678713</v>
      </c>
    </row>
    <row r="62" spans="3:9" x14ac:dyDescent="0.4">
      <c r="C62" s="1">
        <v>100000000000</v>
      </c>
      <c r="D62" s="1">
        <v>100000000000</v>
      </c>
      <c r="E62" s="1">
        <v>12.204999923700001</v>
      </c>
      <c r="F62" s="1">
        <v>12.205314</v>
      </c>
      <c r="G62" s="1">
        <f>LOG10(Таблица_text3[[#This Row],[N]])</f>
        <v>11</v>
      </c>
      <c r="H62" s="1">
        <f>LOG10(Таблица_text3[[#This Row],[Twin]])</f>
        <v>1.0865377810381998</v>
      </c>
      <c r="I62" s="1">
        <f>LOG10(Таблица_text3[[#This Row],[Tomp]])</f>
        <v>1.08654895677354</v>
      </c>
    </row>
    <row r="63" spans="3:9" x14ac:dyDescent="0.4">
      <c r="C63" s="1">
        <v>100000000000</v>
      </c>
      <c r="D63" s="1">
        <v>100000000000</v>
      </c>
      <c r="E63" s="1">
        <v>11.670000076299999</v>
      </c>
      <c r="F63" s="1">
        <v>11.669972899999999</v>
      </c>
      <c r="G63" s="1">
        <f>LOG10(Таблица_text3[[#This Row],[N]])</f>
        <v>11</v>
      </c>
      <c r="H63" s="1">
        <f>LOG10(Таблица_text3[[#This Row],[Twin]])</f>
        <v>1.0670708588848448</v>
      </c>
      <c r="I63" s="1">
        <f>LOG10(Таблица_text3[[#This Row],[Tomp]])</f>
        <v>1.0670698475283071</v>
      </c>
    </row>
  </sheetData>
  <hyperlinks>
    <hyperlink ref="B1" location="'02. Оглавление'!A1" display="Вернуться к оглавлению" xr:uid="{A4D189CB-AF7F-4044-8C04-EFE0D1598070}"/>
  </hyperlinks>
  <pageMargins left="0.7" right="0.7" top="0.75" bottom="0.75" header="0.3" footer="0.3"/>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DF950-DEDE-40C9-B9C8-121A638751DC}">
  <dimension ref="A1:G21"/>
  <sheetViews>
    <sheetView workbookViewId="0">
      <selection activeCell="F14" sqref="F14"/>
    </sheetView>
  </sheetViews>
  <sheetFormatPr defaultRowHeight="18" x14ac:dyDescent="0.4"/>
  <cols>
    <col min="1" max="1" width="38.81640625" style="1" bestFit="1" customWidth="1"/>
    <col min="2" max="2" width="40.6328125" style="1" customWidth="1"/>
    <col min="3" max="3" width="15.7265625" style="1" bestFit="1" customWidth="1"/>
    <col min="4" max="4" width="32.1796875" style="1" customWidth="1"/>
    <col min="5" max="5" width="15.7265625" style="1" bestFit="1" customWidth="1"/>
    <col min="6" max="6" width="8.7265625" style="1"/>
    <col min="7" max="7" width="47.453125" style="1" customWidth="1"/>
    <col min="8" max="16384" width="8.7265625" style="1"/>
  </cols>
  <sheetData>
    <row r="1" spans="1:7" x14ac:dyDescent="0.4">
      <c r="A1" s="1" t="s">
        <v>203</v>
      </c>
      <c r="B1" s="7" t="s">
        <v>51</v>
      </c>
    </row>
    <row r="2" spans="1:7" ht="90" x14ac:dyDescent="0.4">
      <c r="A2" s="15" t="s">
        <v>82</v>
      </c>
      <c r="B2" s="9" t="s">
        <v>204</v>
      </c>
    </row>
    <row r="3" spans="1:7" ht="409.5" x14ac:dyDescent="0.4">
      <c r="A3" s="1" t="s">
        <v>131</v>
      </c>
      <c r="B3" s="17"/>
      <c r="C3" s="1" t="s">
        <v>205</v>
      </c>
      <c r="D3" s="18" t="s">
        <v>206</v>
      </c>
      <c r="E3" s="1" t="s">
        <v>207</v>
      </c>
      <c r="G3" s="18" t="s">
        <v>208</v>
      </c>
    </row>
    <row r="4" spans="1:7" x14ac:dyDescent="0.4">
      <c r="B4" s="17"/>
    </row>
    <row r="5" spans="1:7" x14ac:dyDescent="0.4">
      <c r="B5" s="20"/>
    </row>
    <row r="6" spans="1:7" x14ac:dyDescent="0.4">
      <c r="B6" s="20"/>
    </row>
    <row r="11" spans="1:7" x14ac:dyDescent="0.4">
      <c r="A11" s="9"/>
    </row>
    <row r="13" spans="1:7" x14ac:dyDescent="0.4">
      <c r="A13" s="9"/>
    </row>
    <row r="19" spans="1:1" x14ac:dyDescent="0.4">
      <c r="A19" s="9"/>
    </row>
    <row r="21" spans="1:1" x14ac:dyDescent="0.4">
      <c r="A21" s="9"/>
    </row>
  </sheetData>
  <hyperlinks>
    <hyperlink ref="B1" location="'02. Оглавление'!A1" display="Вернуться к оглавлению" xr:uid="{C6258CCB-3C13-4CB6-B895-71855C699C86}"/>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BA32-FA8D-47F8-8312-1B3F193320C9}">
  <dimension ref="A1:J65"/>
  <sheetViews>
    <sheetView workbookViewId="0">
      <selection activeCell="P29" sqref="P29"/>
    </sheetView>
  </sheetViews>
  <sheetFormatPr defaultRowHeight="14.5" x14ac:dyDescent="0.35"/>
  <cols>
    <col min="1" max="1" width="39.54296875" bestFit="1" customWidth="1"/>
    <col min="2" max="2" width="28" bestFit="1" customWidth="1"/>
    <col min="3" max="3" width="19.6328125" bestFit="1" customWidth="1"/>
    <col min="4" max="4" width="11.81640625" bestFit="1" customWidth="1"/>
    <col min="5" max="5" width="23.54296875" bestFit="1" customWidth="1"/>
    <col min="7" max="7" width="16.7265625" bestFit="1" customWidth="1"/>
    <col min="8" max="8" width="19.90625" bestFit="1" customWidth="1"/>
    <col min="10" max="10" width="10.08984375" bestFit="1" customWidth="1"/>
  </cols>
  <sheetData>
    <row r="1" spans="1:10" ht="18" x14ac:dyDescent="0.4">
      <c r="A1" s="1" t="s">
        <v>218</v>
      </c>
      <c r="B1" s="7" t="s">
        <v>51</v>
      </c>
      <c r="D1" s="26"/>
    </row>
    <row r="2" spans="1:10" ht="40.5" customHeight="1" x14ac:dyDescent="0.35">
      <c r="A2" s="15" t="s">
        <v>82</v>
      </c>
      <c r="B2" s="67" t="s">
        <v>219</v>
      </c>
      <c r="C2" s="67"/>
      <c r="D2" s="67"/>
      <c r="E2" s="67"/>
      <c r="F2" s="67"/>
    </row>
    <row r="3" spans="1:10" ht="18" x14ac:dyDescent="0.4">
      <c r="A3" s="1" t="s">
        <v>220</v>
      </c>
      <c r="B3" s="17"/>
      <c r="D3" s="26"/>
    </row>
    <row r="5" spans="1:10" ht="17.5" x14ac:dyDescent="0.35">
      <c r="B5" s="27" t="s">
        <v>221</v>
      </c>
      <c r="C5" s="27" t="s">
        <v>155</v>
      </c>
      <c r="D5" s="29" t="s">
        <v>222</v>
      </c>
      <c r="E5" s="27" t="s">
        <v>223</v>
      </c>
      <c r="G5" s="21" t="s">
        <v>215</v>
      </c>
      <c r="H5" t="s">
        <v>224</v>
      </c>
      <c r="I5" s="31" t="s">
        <v>225</v>
      </c>
      <c r="J5" s="31" t="s">
        <v>226</v>
      </c>
    </row>
    <row r="6" spans="1:10" ht="18" x14ac:dyDescent="0.4">
      <c r="B6" s="28">
        <v>1</v>
      </c>
      <c r="C6" s="28">
        <v>100000000000</v>
      </c>
      <c r="D6" s="30">
        <v>18.022024399999999</v>
      </c>
      <c r="E6" s="28">
        <v>199999999999</v>
      </c>
      <c r="G6" s="22">
        <v>1</v>
      </c>
      <c r="H6" s="23">
        <v>18.050903859999998</v>
      </c>
      <c r="I6" s="32">
        <f>$H$6/H6</f>
        <v>1</v>
      </c>
      <c r="J6" s="33">
        <f>I6</f>
        <v>1</v>
      </c>
    </row>
    <row r="7" spans="1:10" ht="18" x14ac:dyDescent="0.4">
      <c r="B7" s="28">
        <v>2</v>
      </c>
      <c r="C7" s="28">
        <v>100000000000</v>
      </c>
      <c r="D7" s="30">
        <v>9.4914936999999995</v>
      </c>
      <c r="E7" s="28">
        <v>99999999999</v>
      </c>
      <c r="G7" s="22">
        <v>2</v>
      </c>
      <c r="H7" s="23">
        <v>9.4957914999999993</v>
      </c>
      <c r="I7" s="32">
        <f t="shared" ref="I7:I16" si="0">$H$6/H7</f>
        <v>1.9009372583633497</v>
      </c>
      <c r="J7" s="33">
        <f>$H$6/(H7*G7)</f>
        <v>0.95046862918167485</v>
      </c>
    </row>
    <row r="8" spans="1:10" ht="18" x14ac:dyDescent="0.4">
      <c r="B8" s="28">
        <v>3</v>
      </c>
      <c r="C8" s="28">
        <v>100000000000</v>
      </c>
      <c r="D8" s="30">
        <v>6.7873615999999997</v>
      </c>
      <c r="E8" s="28">
        <v>99999999999</v>
      </c>
      <c r="G8" s="22">
        <v>3</v>
      </c>
      <c r="H8" s="23">
        <v>6.8039477399999999</v>
      </c>
      <c r="I8" s="32">
        <f t="shared" si="0"/>
        <v>2.6530044835411974</v>
      </c>
      <c r="J8" s="33">
        <f t="shared" ref="J8:J17" si="1">$H$6/(H8*G8)</f>
        <v>0.88433482784706574</v>
      </c>
    </row>
    <row r="9" spans="1:10" ht="18" x14ac:dyDescent="0.4">
      <c r="B9" s="28">
        <v>4</v>
      </c>
      <c r="C9" s="28">
        <v>100000000000</v>
      </c>
      <c r="D9" s="30">
        <v>5.5729901000000002</v>
      </c>
      <c r="E9" s="28">
        <v>74999999999</v>
      </c>
      <c r="G9" s="22">
        <v>4</v>
      </c>
      <c r="H9" s="23">
        <v>5.4755733800000002</v>
      </c>
      <c r="I9" s="32">
        <f t="shared" si="0"/>
        <v>3.2966234962593082</v>
      </c>
      <c r="J9" s="33">
        <f t="shared" si="1"/>
        <v>0.82415587406482704</v>
      </c>
    </row>
    <row r="10" spans="1:10" ht="18" x14ac:dyDescent="0.4">
      <c r="B10" s="28">
        <v>5</v>
      </c>
      <c r="C10" s="28">
        <v>100000000000</v>
      </c>
      <c r="D10" s="30">
        <v>4.6598416</v>
      </c>
      <c r="E10" s="28">
        <v>119999999999</v>
      </c>
      <c r="G10" s="22">
        <v>5</v>
      </c>
      <c r="H10" s="23">
        <v>4.704808139999999</v>
      </c>
      <c r="I10" s="32">
        <f t="shared" si="0"/>
        <v>3.8366928730913141</v>
      </c>
      <c r="J10" s="33">
        <f t="shared" si="1"/>
        <v>0.76733857461826294</v>
      </c>
    </row>
    <row r="11" spans="1:10" ht="18" x14ac:dyDescent="0.4">
      <c r="B11" s="28">
        <v>6</v>
      </c>
      <c r="C11" s="28">
        <v>100000000000</v>
      </c>
      <c r="D11" s="30">
        <v>4.2090943000000003</v>
      </c>
      <c r="E11" s="28">
        <v>99999999999</v>
      </c>
      <c r="G11" s="22">
        <v>6</v>
      </c>
      <c r="H11" s="23">
        <v>4.3422823600000005</v>
      </c>
      <c r="I11" s="32">
        <f t="shared" si="0"/>
        <v>4.1570083111776261</v>
      </c>
      <c r="J11" s="33">
        <f>$H$6/(H11*G11)</f>
        <v>0.69283471852960432</v>
      </c>
    </row>
    <row r="12" spans="1:10" ht="18" x14ac:dyDescent="0.4">
      <c r="B12" s="28">
        <v>7</v>
      </c>
      <c r="C12" s="28">
        <v>100000000000</v>
      </c>
      <c r="D12" s="30">
        <v>4.0748917000000002</v>
      </c>
      <c r="E12" s="28">
        <v>99999999999</v>
      </c>
      <c r="G12" s="22">
        <v>7</v>
      </c>
      <c r="H12" s="23">
        <v>4.06078984</v>
      </c>
      <c r="I12" s="32">
        <f t="shared" si="0"/>
        <v>4.4451706616760047</v>
      </c>
      <c r="J12" s="33">
        <f>$H$6/(H12*G12)</f>
        <v>0.6350243802394292</v>
      </c>
    </row>
    <row r="13" spans="1:10" ht="18" x14ac:dyDescent="0.4">
      <c r="B13" s="28">
        <v>8</v>
      </c>
      <c r="C13" s="28">
        <v>100000000000</v>
      </c>
      <c r="D13" s="30">
        <v>3.8170294999999999</v>
      </c>
      <c r="E13" s="28">
        <v>49999999999</v>
      </c>
      <c r="G13" s="22">
        <v>8</v>
      </c>
      <c r="H13" s="23">
        <v>3.8985691199999999</v>
      </c>
      <c r="I13" s="32">
        <f t="shared" si="0"/>
        <v>4.6301356483324323</v>
      </c>
      <c r="J13" s="33">
        <f t="shared" si="1"/>
        <v>0.57876695604155404</v>
      </c>
    </row>
    <row r="14" spans="1:10" ht="18" x14ac:dyDescent="0.4">
      <c r="B14" s="28">
        <v>9</v>
      </c>
      <c r="C14" s="28">
        <v>100000000000</v>
      </c>
      <c r="D14" s="30">
        <v>3.5986522999999999</v>
      </c>
      <c r="E14" s="28">
        <v>77777777777</v>
      </c>
      <c r="G14" s="22">
        <v>9</v>
      </c>
      <c r="H14" s="23">
        <v>3.6429823199799998</v>
      </c>
      <c r="I14" s="32">
        <f t="shared" si="0"/>
        <v>4.9549798144776886</v>
      </c>
      <c r="J14" s="33">
        <f t="shared" si="1"/>
        <v>0.55055331271974317</v>
      </c>
    </row>
    <row r="15" spans="1:10" ht="18" x14ac:dyDescent="0.4">
      <c r="B15" s="28">
        <v>10</v>
      </c>
      <c r="C15" s="28">
        <v>100000000000</v>
      </c>
      <c r="D15" s="30">
        <v>3.5425773</v>
      </c>
      <c r="E15" s="28">
        <v>59999999999</v>
      </c>
      <c r="G15" s="22">
        <v>10</v>
      </c>
      <c r="H15" s="23">
        <v>3.6371201399999995</v>
      </c>
      <c r="I15" s="32">
        <f t="shared" si="0"/>
        <v>4.9629660734825221</v>
      </c>
      <c r="J15" s="33">
        <f t="shared" si="1"/>
        <v>0.49629660734825215</v>
      </c>
    </row>
    <row r="16" spans="1:10" ht="18" x14ac:dyDescent="0.4">
      <c r="B16" s="28">
        <v>11</v>
      </c>
      <c r="C16" s="28">
        <v>100000000000</v>
      </c>
      <c r="D16" s="30">
        <v>3.4751295</v>
      </c>
      <c r="E16" s="28">
        <v>90909090909</v>
      </c>
      <c r="G16" s="22">
        <v>11</v>
      </c>
      <c r="H16" s="23">
        <v>3.6736727799999995</v>
      </c>
      <c r="I16" s="32">
        <f t="shared" si="0"/>
        <v>4.9135851070546357</v>
      </c>
      <c r="J16" s="33">
        <f t="shared" si="1"/>
        <v>0.44668955518678505</v>
      </c>
    </row>
    <row r="17" spans="2:10" ht="18" x14ac:dyDescent="0.4">
      <c r="B17" s="28">
        <v>12</v>
      </c>
      <c r="C17" s="28">
        <v>100000000000</v>
      </c>
      <c r="D17" s="30">
        <v>3.5616476000000001</v>
      </c>
      <c r="E17" s="28">
        <v>108333333332</v>
      </c>
      <c r="G17" s="22">
        <v>12</v>
      </c>
      <c r="H17" s="23">
        <v>3.6653065800000002</v>
      </c>
      <c r="I17" s="32">
        <f>$H$6/H17</f>
        <v>4.9248005496991736</v>
      </c>
      <c r="J17" s="33">
        <f t="shared" si="1"/>
        <v>0.41040004580826439</v>
      </c>
    </row>
    <row r="18" spans="2:10" ht="18" x14ac:dyDescent="0.4">
      <c r="B18" s="28">
        <v>1</v>
      </c>
      <c r="C18" s="28">
        <v>100000000000</v>
      </c>
      <c r="D18" s="30">
        <v>18.087531200000001</v>
      </c>
      <c r="E18" s="28">
        <v>199999999999</v>
      </c>
      <c r="G18" s="22" t="s">
        <v>216</v>
      </c>
      <c r="H18" s="23">
        <v>5.9543123133316671</v>
      </c>
      <c r="I18" s="34">
        <f>AVERAGE(I6:I17)</f>
        <v>3.8063253564296038</v>
      </c>
      <c r="J18" s="35">
        <f>AVERAGE(J6:J17)</f>
        <v>0.68640529013212193</v>
      </c>
    </row>
    <row r="19" spans="2:10" ht="18" x14ac:dyDescent="0.4">
      <c r="B19" s="28">
        <v>2</v>
      </c>
      <c r="C19" s="28">
        <v>100000000000</v>
      </c>
      <c r="D19" s="30">
        <v>9.3858952999999996</v>
      </c>
      <c r="E19" s="28">
        <v>99999999999</v>
      </c>
    </row>
    <row r="20" spans="2:10" ht="18" x14ac:dyDescent="0.4">
      <c r="B20" s="28">
        <v>3</v>
      </c>
      <c r="C20" s="28">
        <v>100000000000</v>
      </c>
      <c r="D20" s="30">
        <v>6.6904972000000003</v>
      </c>
      <c r="E20" s="28">
        <v>133333333332</v>
      </c>
    </row>
    <row r="21" spans="2:10" ht="18" x14ac:dyDescent="0.4">
      <c r="B21" s="28">
        <v>4</v>
      </c>
      <c r="C21" s="28">
        <v>100000000000</v>
      </c>
      <c r="D21" s="30">
        <v>5.4399023</v>
      </c>
      <c r="E21" s="28">
        <v>99999999999</v>
      </c>
    </row>
    <row r="22" spans="2:10" ht="18" x14ac:dyDescent="0.4">
      <c r="B22" s="28">
        <v>5</v>
      </c>
      <c r="C22" s="28">
        <v>100000000000</v>
      </c>
      <c r="D22" s="30">
        <v>4.6145852999999999</v>
      </c>
      <c r="E22" s="28">
        <v>119999999999</v>
      </c>
    </row>
    <row r="23" spans="2:10" ht="18" x14ac:dyDescent="0.4">
      <c r="B23" s="28">
        <v>6</v>
      </c>
      <c r="C23" s="28">
        <v>100000000000</v>
      </c>
      <c r="D23" s="30">
        <v>4.4187937000000002</v>
      </c>
      <c r="E23" s="28">
        <v>116666666665</v>
      </c>
    </row>
    <row r="24" spans="2:10" ht="18" x14ac:dyDescent="0.4">
      <c r="B24" s="28">
        <v>7</v>
      </c>
      <c r="C24" s="28">
        <v>100000000000</v>
      </c>
      <c r="D24" s="30">
        <v>4.1134119</v>
      </c>
      <c r="E24" s="28">
        <v>99999999999</v>
      </c>
    </row>
    <row r="25" spans="2:10" ht="18" x14ac:dyDescent="0.4">
      <c r="B25" s="28">
        <v>8</v>
      </c>
      <c r="C25" s="28">
        <v>100000000000</v>
      </c>
      <c r="D25" s="30">
        <v>3.8417170999999999</v>
      </c>
      <c r="E25" s="28">
        <v>74999999999</v>
      </c>
    </row>
    <row r="26" spans="2:10" ht="18" x14ac:dyDescent="0.4">
      <c r="B26" s="28">
        <v>9</v>
      </c>
      <c r="C26" s="28">
        <v>100000000000</v>
      </c>
      <c r="D26" s="30">
        <v>3.6434712999999999</v>
      </c>
      <c r="E26" s="28">
        <v>66666666666</v>
      </c>
    </row>
    <row r="27" spans="2:10" ht="18" x14ac:dyDescent="0.4">
      <c r="B27" s="28">
        <v>10</v>
      </c>
      <c r="C27" s="28">
        <v>100000000000</v>
      </c>
      <c r="D27" s="30">
        <v>3.6795437</v>
      </c>
      <c r="E27" s="28">
        <v>99999999999</v>
      </c>
    </row>
    <row r="28" spans="2:10" ht="18" x14ac:dyDescent="0.4">
      <c r="B28" s="28">
        <v>11</v>
      </c>
      <c r="C28" s="28">
        <v>100000000000</v>
      </c>
      <c r="D28" s="30">
        <v>3.4861103999999998</v>
      </c>
      <c r="E28" s="28">
        <v>45454545454</v>
      </c>
    </row>
    <row r="29" spans="2:10" ht="18" x14ac:dyDescent="0.4">
      <c r="B29" s="28">
        <v>12</v>
      </c>
      <c r="C29" s="28">
        <v>100000000000</v>
      </c>
      <c r="D29" s="30">
        <v>3.6054678999999998</v>
      </c>
      <c r="E29" s="28">
        <v>99999999999</v>
      </c>
    </row>
    <row r="30" spans="2:10" ht="18" x14ac:dyDescent="0.4">
      <c r="B30" s="28">
        <v>1</v>
      </c>
      <c r="C30" s="28">
        <v>100000000000</v>
      </c>
      <c r="D30" s="30">
        <v>17.991011199999999</v>
      </c>
      <c r="E30" s="28">
        <v>199999999999</v>
      </c>
    </row>
    <row r="31" spans="2:10" ht="18" x14ac:dyDescent="0.4">
      <c r="B31" s="28">
        <v>2</v>
      </c>
      <c r="C31" s="28">
        <v>100000000000</v>
      </c>
      <c r="D31" s="30">
        <v>9.4856283999999995</v>
      </c>
      <c r="E31" s="28">
        <v>149999999999</v>
      </c>
    </row>
    <row r="32" spans="2:10" ht="18" x14ac:dyDescent="0.4">
      <c r="B32" s="28">
        <v>3</v>
      </c>
      <c r="C32" s="28">
        <v>100000000000</v>
      </c>
      <c r="D32" s="30">
        <v>6.6836726999999998</v>
      </c>
      <c r="E32" s="28">
        <v>99999999999</v>
      </c>
    </row>
    <row r="33" spans="2:5" ht="18" x14ac:dyDescent="0.4">
      <c r="B33" s="28">
        <v>4</v>
      </c>
      <c r="C33" s="28">
        <v>100000000000</v>
      </c>
      <c r="D33" s="30">
        <v>5.4955511000000001</v>
      </c>
      <c r="E33" s="28">
        <v>74999999999</v>
      </c>
    </row>
    <row r="34" spans="2:5" ht="18" x14ac:dyDescent="0.4">
      <c r="B34" s="28">
        <v>5</v>
      </c>
      <c r="C34" s="28">
        <v>100000000000</v>
      </c>
      <c r="D34" s="30">
        <v>4.8645775999999996</v>
      </c>
      <c r="E34" s="28">
        <v>59999999999</v>
      </c>
    </row>
    <row r="35" spans="2:5" ht="18" x14ac:dyDescent="0.4">
      <c r="B35" s="28">
        <v>6</v>
      </c>
      <c r="C35" s="28">
        <v>100000000000</v>
      </c>
      <c r="D35" s="30">
        <v>4.4807290000000002</v>
      </c>
      <c r="E35" s="28">
        <v>66666666667</v>
      </c>
    </row>
    <row r="36" spans="2:5" ht="18" x14ac:dyDescent="0.4">
      <c r="B36" s="28">
        <v>7</v>
      </c>
      <c r="C36" s="28">
        <v>100000000000</v>
      </c>
      <c r="D36" s="30">
        <v>4.0642548999999999</v>
      </c>
      <c r="E36" s="28">
        <v>42857142857</v>
      </c>
    </row>
    <row r="37" spans="2:5" ht="18" x14ac:dyDescent="0.4">
      <c r="B37" s="28">
        <v>8</v>
      </c>
      <c r="C37" s="28">
        <v>100000000000</v>
      </c>
      <c r="D37" s="30">
        <v>4.1082714999999999</v>
      </c>
      <c r="E37" s="28">
        <v>87499999999</v>
      </c>
    </row>
    <row r="38" spans="2:5" ht="18" x14ac:dyDescent="0.4">
      <c r="B38" s="28">
        <v>9</v>
      </c>
      <c r="C38" s="28">
        <v>100000000000</v>
      </c>
      <c r="D38" s="30">
        <v>3.6910552998999999</v>
      </c>
      <c r="E38" s="28">
        <v>44444444444</v>
      </c>
    </row>
    <row r="39" spans="2:5" ht="18" x14ac:dyDescent="0.4">
      <c r="B39" s="28">
        <v>10</v>
      </c>
      <c r="C39" s="28">
        <v>100000000000</v>
      </c>
      <c r="D39" s="30">
        <v>3.6875553999999999</v>
      </c>
      <c r="E39" s="28">
        <v>109999999999</v>
      </c>
    </row>
    <row r="40" spans="2:5" ht="18" x14ac:dyDescent="0.4">
      <c r="B40" s="28">
        <v>11</v>
      </c>
      <c r="C40" s="28">
        <v>100000000000</v>
      </c>
      <c r="D40" s="30">
        <v>3.7051314999999998</v>
      </c>
      <c r="E40" s="28">
        <v>109090909089</v>
      </c>
    </row>
    <row r="41" spans="2:5" ht="18" x14ac:dyDescent="0.4">
      <c r="B41" s="28">
        <v>12</v>
      </c>
      <c r="C41" s="28">
        <v>100000000000</v>
      </c>
      <c r="D41" s="30">
        <v>3.6529759999999998</v>
      </c>
      <c r="E41" s="28">
        <v>33333333335</v>
      </c>
    </row>
    <row r="42" spans="2:5" ht="18" x14ac:dyDescent="0.4">
      <c r="B42" s="28">
        <v>1</v>
      </c>
      <c r="C42" s="28">
        <v>100000000000</v>
      </c>
      <c r="D42" s="30">
        <v>18.037269800000001</v>
      </c>
      <c r="E42" s="28">
        <v>199999999999</v>
      </c>
    </row>
    <row r="43" spans="2:5" ht="18" x14ac:dyDescent="0.4">
      <c r="B43" s="28">
        <v>2</v>
      </c>
      <c r="C43" s="28">
        <v>100000000000</v>
      </c>
      <c r="D43" s="30">
        <v>9.5519102999999994</v>
      </c>
      <c r="E43" s="28">
        <v>149999999999</v>
      </c>
    </row>
    <row r="44" spans="2:5" ht="18" x14ac:dyDescent="0.4">
      <c r="B44" s="28">
        <v>3</v>
      </c>
      <c r="C44" s="28">
        <v>100000000000</v>
      </c>
      <c r="D44" s="30">
        <v>7.1301724000000002</v>
      </c>
      <c r="E44" s="28">
        <v>66666666667</v>
      </c>
    </row>
    <row r="45" spans="2:5" ht="18" x14ac:dyDescent="0.4">
      <c r="B45" s="28">
        <v>4</v>
      </c>
      <c r="C45" s="28">
        <v>100000000000</v>
      </c>
      <c r="D45" s="30">
        <v>5.4570067</v>
      </c>
      <c r="E45" s="28">
        <v>124999999999</v>
      </c>
    </row>
    <row r="46" spans="2:5" ht="18" x14ac:dyDescent="0.4">
      <c r="B46" s="28">
        <v>5</v>
      </c>
      <c r="C46" s="28">
        <v>100000000000</v>
      </c>
      <c r="D46" s="30">
        <v>4.6783814000000001</v>
      </c>
      <c r="E46" s="28">
        <v>119999999999</v>
      </c>
    </row>
    <row r="47" spans="2:5" ht="18" x14ac:dyDescent="0.4">
      <c r="B47" s="28">
        <v>6</v>
      </c>
      <c r="C47" s="28">
        <v>100000000000</v>
      </c>
      <c r="D47" s="30">
        <v>4.2726446999999999</v>
      </c>
      <c r="E47" s="28">
        <v>116666666665</v>
      </c>
    </row>
    <row r="48" spans="2:5" ht="18" x14ac:dyDescent="0.4">
      <c r="B48" s="28">
        <v>7</v>
      </c>
      <c r="C48" s="28">
        <v>100000000000</v>
      </c>
      <c r="D48" s="30">
        <v>4.0319832</v>
      </c>
      <c r="E48" s="28">
        <v>85714285715</v>
      </c>
    </row>
    <row r="49" spans="2:5" ht="18" x14ac:dyDescent="0.4">
      <c r="B49" s="28">
        <v>8</v>
      </c>
      <c r="C49" s="28">
        <v>100000000000</v>
      </c>
      <c r="D49" s="30">
        <v>3.8780271000000002</v>
      </c>
      <c r="E49" s="28">
        <v>24999999999</v>
      </c>
    </row>
    <row r="50" spans="2:5" ht="18" x14ac:dyDescent="0.4">
      <c r="B50" s="28">
        <v>9</v>
      </c>
      <c r="C50" s="28">
        <v>100000000000</v>
      </c>
      <c r="D50" s="30">
        <v>3.6824792999999998</v>
      </c>
      <c r="E50" s="28">
        <v>44444444444</v>
      </c>
    </row>
    <row r="51" spans="2:5" ht="18" x14ac:dyDescent="0.4">
      <c r="B51" s="28">
        <v>10</v>
      </c>
      <c r="C51" s="28">
        <v>100000000000</v>
      </c>
      <c r="D51" s="30">
        <v>3.5466557999999999</v>
      </c>
      <c r="E51" s="28">
        <v>29999999999</v>
      </c>
    </row>
    <row r="52" spans="2:5" ht="18" x14ac:dyDescent="0.4">
      <c r="B52" s="28">
        <v>11</v>
      </c>
      <c r="C52" s="28">
        <v>100000000000</v>
      </c>
      <c r="D52" s="30">
        <v>3.5018885000000002</v>
      </c>
      <c r="E52" s="28">
        <v>45454545454</v>
      </c>
    </row>
    <row r="53" spans="2:5" ht="18" x14ac:dyDescent="0.4">
      <c r="B53" s="28">
        <v>12</v>
      </c>
      <c r="C53" s="28">
        <v>100000000000</v>
      </c>
      <c r="D53" s="30">
        <v>3.5408027999999998</v>
      </c>
      <c r="E53" s="28">
        <v>33333333335</v>
      </c>
    </row>
    <row r="54" spans="2:5" ht="18" x14ac:dyDescent="0.4">
      <c r="B54" s="28">
        <v>1</v>
      </c>
      <c r="C54" s="28">
        <v>100000000000</v>
      </c>
      <c r="D54" s="30">
        <v>18.116682699999998</v>
      </c>
      <c r="E54" s="28">
        <v>199999999999</v>
      </c>
    </row>
    <row r="55" spans="2:5" ht="18" x14ac:dyDescent="0.4">
      <c r="B55" s="28">
        <v>2</v>
      </c>
      <c r="C55" s="28">
        <v>100000000000</v>
      </c>
      <c r="D55" s="30">
        <v>9.5640298000000001</v>
      </c>
      <c r="E55" s="28">
        <v>149999999999</v>
      </c>
    </row>
    <row r="56" spans="2:5" ht="18" x14ac:dyDescent="0.4">
      <c r="B56" s="28">
        <v>3</v>
      </c>
      <c r="C56" s="28">
        <v>100000000000</v>
      </c>
      <c r="D56" s="30">
        <v>6.7280347999999996</v>
      </c>
      <c r="E56" s="28">
        <v>66666666667</v>
      </c>
    </row>
    <row r="57" spans="2:5" ht="18" x14ac:dyDescent="0.4">
      <c r="B57" s="28">
        <v>4</v>
      </c>
      <c r="C57" s="28">
        <v>100000000000</v>
      </c>
      <c r="D57" s="30">
        <v>5.4124166999999996</v>
      </c>
      <c r="E57" s="28">
        <v>49999999999</v>
      </c>
    </row>
    <row r="58" spans="2:5" ht="18" x14ac:dyDescent="0.4">
      <c r="B58" s="28">
        <v>5</v>
      </c>
      <c r="C58" s="28">
        <v>100000000000</v>
      </c>
      <c r="D58" s="30">
        <v>4.7066547999999999</v>
      </c>
      <c r="E58" s="28">
        <v>39999999999</v>
      </c>
    </row>
    <row r="59" spans="2:5" ht="18" x14ac:dyDescent="0.4">
      <c r="B59" s="28">
        <v>6</v>
      </c>
      <c r="C59" s="28">
        <v>100000000000</v>
      </c>
      <c r="D59" s="30">
        <v>4.3301501</v>
      </c>
      <c r="E59" s="28">
        <v>116666666665</v>
      </c>
    </row>
    <row r="60" spans="2:5" ht="18" x14ac:dyDescent="0.4">
      <c r="B60" s="28">
        <v>7</v>
      </c>
      <c r="C60" s="28">
        <v>100000000000</v>
      </c>
      <c r="D60" s="30">
        <v>4.0194074999999998</v>
      </c>
      <c r="E60" s="28">
        <v>71428571429</v>
      </c>
    </row>
    <row r="61" spans="2:5" ht="18" x14ac:dyDescent="0.4">
      <c r="B61" s="28">
        <v>8</v>
      </c>
      <c r="C61" s="28">
        <v>100000000000</v>
      </c>
      <c r="D61" s="30">
        <v>3.8478004000000001</v>
      </c>
      <c r="E61" s="28">
        <v>74999999999</v>
      </c>
    </row>
    <row r="62" spans="2:5" ht="18" x14ac:dyDescent="0.4">
      <c r="B62" s="28">
        <v>9</v>
      </c>
      <c r="C62" s="28">
        <v>100000000000</v>
      </c>
      <c r="D62" s="30">
        <v>3.5992533999999998</v>
      </c>
      <c r="E62" s="28">
        <v>33333333333</v>
      </c>
    </row>
    <row r="63" spans="2:5" ht="18" x14ac:dyDescent="0.4">
      <c r="B63" s="28">
        <v>10</v>
      </c>
      <c r="C63" s="28">
        <v>100000000000</v>
      </c>
      <c r="D63" s="30">
        <v>3.7292684999999999</v>
      </c>
      <c r="E63" s="28">
        <v>29999999999</v>
      </c>
    </row>
    <row r="64" spans="2:5" ht="18" x14ac:dyDescent="0.4">
      <c r="B64" s="28">
        <v>11</v>
      </c>
      <c r="C64" s="28">
        <v>100000000000</v>
      </c>
      <c r="D64" s="30">
        <v>4.2001039999999996</v>
      </c>
      <c r="E64" s="28">
        <v>90909090909</v>
      </c>
    </row>
    <row r="65" spans="2:5" ht="18" x14ac:dyDescent="0.4">
      <c r="B65" s="28">
        <v>12</v>
      </c>
      <c r="C65" s="28">
        <v>100000000000</v>
      </c>
      <c r="D65" s="30">
        <v>3.9656386000000001</v>
      </c>
      <c r="E65" s="28">
        <v>58333333334</v>
      </c>
    </row>
  </sheetData>
  <mergeCells count="1">
    <mergeCell ref="B2:F2"/>
  </mergeCells>
  <hyperlinks>
    <hyperlink ref="B1" location="'02. Оглавление'!A1" display="Вернуться к оглавлению" xr:uid="{B090243E-3DFC-450E-A135-AB7EB81D56B2}"/>
  </hyperlinks>
  <pageMargins left="0.7" right="0.7" top="0.75" bottom="0.75" header="0.3" footer="0.3"/>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5469-692F-499E-9A19-E0DB813815E5}">
  <dimension ref="A1:K64"/>
  <sheetViews>
    <sheetView topLeftCell="A16" workbookViewId="0">
      <selection sqref="A1:B2"/>
    </sheetView>
  </sheetViews>
  <sheetFormatPr defaultRowHeight="14.5" x14ac:dyDescent="0.35"/>
  <cols>
    <col min="1" max="1" width="20.7265625" bestFit="1" customWidth="1"/>
    <col min="2" max="2" width="66.26953125" customWidth="1"/>
    <col min="3" max="3" width="4.1796875" bestFit="1" customWidth="1"/>
    <col min="4" max="4" width="16.36328125" bestFit="1" customWidth="1"/>
    <col min="5" max="5" width="10.54296875" bestFit="1" customWidth="1"/>
    <col min="6" max="6" width="16.36328125" bestFit="1" customWidth="1"/>
    <col min="8" max="8" width="21.81640625" bestFit="1" customWidth="1"/>
    <col min="9" max="9" width="19.90625" bestFit="1" customWidth="1"/>
  </cols>
  <sheetData>
    <row r="1" spans="1:11" ht="18" x14ac:dyDescent="0.4">
      <c r="A1" s="1" t="s">
        <v>227</v>
      </c>
      <c r="B1" s="7" t="s">
        <v>51</v>
      </c>
    </row>
    <row r="2" spans="1:11" ht="72" x14ac:dyDescent="0.4">
      <c r="A2" s="15" t="s">
        <v>82</v>
      </c>
      <c r="B2" s="9" t="s">
        <v>228</v>
      </c>
    </row>
    <row r="3" spans="1:11" ht="409.5" x14ac:dyDescent="0.35">
      <c r="A3" s="17" t="s">
        <v>131</v>
      </c>
      <c r="B3" s="17" t="s">
        <v>229</v>
      </c>
    </row>
    <row r="4" spans="1:11" ht="18" x14ac:dyDescent="0.4">
      <c r="C4" s="27" t="s">
        <v>221</v>
      </c>
      <c r="D4" s="27" t="s">
        <v>155</v>
      </c>
      <c r="E4" s="36" t="s">
        <v>222</v>
      </c>
      <c r="F4" s="27" t="s">
        <v>230</v>
      </c>
      <c r="H4" s="38" t="s">
        <v>215</v>
      </c>
      <c r="I4" s="1" t="s">
        <v>224</v>
      </c>
      <c r="J4" s="31" t="s">
        <v>225</v>
      </c>
      <c r="K4" s="31" t="s">
        <v>226</v>
      </c>
    </row>
    <row r="5" spans="1:11" ht="18" x14ac:dyDescent="0.4">
      <c r="C5" s="28">
        <v>1</v>
      </c>
      <c r="D5" s="28">
        <v>100000000000</v>
      </c>
      <c r="E5" s="37">
        <v>25.897524600000001</v>
      </c>
      <c r="F5" s="28">
        <v>199999999999</v>
      </c>
      <c r="H5" s="19">
        <v>1</v>
      </c>
      <c r="I5" s="39">
        <v>25.854894159999997</v>
      </c>
      <c r="J5" s="32">
        <f>$H$6/I5</f>
        <v>7.7354793549849143E-2</v>
      </c>
      <c r="K5" s="33">
        <f>J5</f>
        <v>7.7354793549849143E-2</v>
      </c>
    </row>
    <row r="6" spans="1:11" ht="18" x14ac:dyDescent="0.4">
      <c r="C6" s="28">
        <v>2</v>
      </c>
      <c r="D6" s="28">
        <v>100000000000</v>
      </c>
      <c r="E6" s="37">
        <v>25.267684899999999</v>
      </c>
      <c r="F6" s="28">
        <v>99999999999</v>
      </c>
      <c r="H6" s="19">
        <v>2</v>
      </c>
      <c r="I6" s="39">
        <v>25.26099262</v>
      </c>
      <c r="J6" s="32">
        <f t="shared" ref="J6:J15" si="0">$H$6/I6</f>
        <v>7.9173452527614888E-2</v>
      </c>
      <c r="K6" s="33">
        <f>$H$6/(I6*H6)</f>
        <v>3.9586726263807444E-2</v>
      </c>
    </row>
    <row r="7" spans="1:11" ht="18" x14ac:dyDescent="0.4">
      <c r="C7" s="28">
        <v>3</v>
      </c>
      <c r="D7" s="28">
        <v>100000000000</v>
      </c>
      <c r="E7" s="37">
        <v>17.0349705</v>
      </c>
      <c r="F7" s="28">
        <v>66666666667</v>
      </c>
      <c r="H7" s="19">
        <v>3</v>
      </c>
      <c r="I7" s="39">
        <v>17.016878600000002</v>
      </c>
      <c r="J7" s="32">
        <f t="shared" si="0"/>
        <v>0.11753036776086537</v>
      </c>
      <c r="K7" s="33">
        <f t="shared" ref="K7:K16" si="1">$H$6/(I7*H7)</f>
        <v>3.9176789253621787E-2</v>
      </c>
    </row>
    <row r="8" spans="1:11" ht="18" x14ac:dyDescent="0.4">
      <c r="C8" s="28">
        <v>4</v>
      </c>
      <c r="D8" s="28">
        <v>100000000000</v>
      </c>
      <c r="E8" s="37">
        <v>12.8576158</v>
      </c>
      <c r="F8" s="28">
        <v>49999999999</v>
      </c>
      <c r="H8" s="19">
        <v>4</v>
      </c>
      <c r="I8" s="39">
        <v>12.926638259999999</v>
      </c>
      <c r="J8" s="32">
        <f t="shared" si="0"/>
        <v>0.15471926728148422</v>
      </c>
      <c r="K8" s="33">
        <f t="shared" si="1"/>
        <v>3.8679816820371055E-2</v>
      </c>
    </row>
    <row r="9" spans="1:11" ht="18" x14ac:dyDescent="0.4">
      <c r="C9" s="28">
        <v>5</v>
      </c>
      <c r="D9" s="28">
        <v>100000000000</v>
      </c>
      <c r="E9" s="37">
        <v>10.787474400000001</v>
      </c>
      <c r="F9" s="28">
        <v>39999999999</v>
      </c>
      <c r="H9" s="19">
        <v>5</v>
      </c>
      <c r="I9" s="39">
        <v>10.86126518</v>
      </c>
      <c r="J9" s="32">
        <f t="shared" si="0"/>
        <v>0.18414061040354784</v>
      </c>
      <c r="K9" s="33">
        <f t="shared" si="1"/>
        <v>3.6828122080709569E-2</v>
      </c>
    </row>
    <row r="10" spans="1:11" ht="18" x14ac:dyDescent="0.4">
      <c r="C10" s="28">
        <v>6</v>
      </c>
      <c r="D10" s="28">
        <v>100000000000</v>
      </c>
      <c r="E10" s="37">
        <v>9.7808057000000002</v>
      </c>
      <c r="F10" s="28">
        <v>33333333333</v>
      </c>
      <c r="H10" s="19">
        <v>6</v>
      </c>
      <c r="I10" s="39">
        <v>9.6637646799999999</v>
      </c>
      <c r="J10" s="32">
        <f t="shared" si="0"/>
        <v>0.20695868186227398</v>
      </c>
      <c r="K10" s="33">
        <f>$H$6/(I10*H10)</f>
        <v>3.4493113643712332E-2</v>
      </c>
    </row>
    <row r="11" spans="1:11" ht="18" x14ac:dyDescent="0.4">
      <c r="C11" s="28">
        <v>7</v>
      </c>
      <c r="D11" s="28">
        <v>100000000000</v>
      </c>
      <c r="E11" s="37">
        <v>8.5403217999999992</v>
      </c>
      <c r="F11" s="28">
        <v>57142857143</v>
      </c>
      <c r="H11" s="19">
        <v>7</v>
      </c>
      <c r="I11" s="39">
        <v>8.37345936</v>
      </c>
      <c r="J11" s="32">
        <f t="shared" si="0"/>
        <v>0.23884990826539343</v>
      </c>
      <c r="K11" s="33">
        <f>$H$6/(I11*H11)</f>
        <v>3.4121415466484777E-2</v>
      </c>
    </row>
    <row r="12" spans="1:11" ht="18" x14ac:dyDescent="0.4">
      <c r="C12" s="28">
        <v>8</v>
      </c>
      <c r="D12" s="28">
        <v>100000000000</v>
      </c>
      <c r="E12" s="37">
        <v>7.2954954000000001</v>
      </c>
      <c r="F12" s="28">
        <v>24999999999</v>
      </c>
      <c r="H12" s="19">
        <v>8</v>
      </c>
      <c r="I12" s="39">
        <v>7.5065790199999993</v>
      </c>
      <c r="J12" s="32">
        <f t="shared" si="0"/>
        <v>0.26643295097158654</v>
      </c>
      <c r="K12" s="33">
        <f t="shared" si="1"/>
        <v>3.3304118871448317E-2</v>
      </c>
    </row>
    <row r="13" spans="1:11" ht="18" x14ac:dyDescent="0.4">
      <c r="C13" s="28">
        <v>9</v>
      </c>
      <c r="D13" s="28">
        <v>100000000000</v>
      </c>
      <c r="E13" s="37">
        <v>6.5770819999999999</v>
      </c>
      <c r="F13" s="28">
        <v>22222222223</v>
      </c>
      <c r="H13" s="19">
        <v>9</v>
      </c>
      <c r="I13" s="39">
        <v>6.5699904399999998</v>
      </c>
      <c r="J13" s="32">
        <f t="shared" si="0"/>
        <v>0.30441444599727607</v>
      </c>
      <c r="K13" s="33">
        <f t="shared" si="1"/>
        <v>3.3823827333030673E-2</v>
      </c>
    </row>
    <row r="14" spans="1:11" ht="18" x14ac:dyDescent="0.4">
      <c r="C14" s="28">
        <v>10</v>
      </c>
      <c r="D14" s="28">
        <v>100000000000</v>
      </c>
      <c r="E14" s="37">
        <v>5.9929126999999998</v>
      </c>
      <c r="F14" s="28">
        <v>39999999999</v>
      </c>
      <c r="H14" s="19">
        <v>10</v>
      </c>
      <c r="I14" s="39">
        <v>6.0893167799999999</v>
      </c>
      <c r="J14" s="32">
        <f t="shared" si="0"/>
        <v>0.32844407217717453</v>
      </c>
      <c r="K14" s="33">
        <f t="shared" si="1"/>
        <v>3.2844407217717454E-2</v>
      </c>
    </row>
    <row r="15" spans="1:11" ht="18" x14ac:dyDescent="0.4">
      <c r="C15" s="28">
        <v>11</v>
      </c>
      <c r="D15" s="28">
        <v>100000000000</v>
      </c>
      <c r="E15" s="37">
        <v>5.4562166999999997</v>
      </c>
      <c r="F15" s="28">
        <v>54545454545</v>
      </c>
      <c r="H15" s="19">
        <v>11</v>
      </c>
      <c r="I15" s="39">
        <v>5.5675399199999998</v>
      </c>
      <c r="J15" s="32">
        <f t="shared" si="0"/>
        <v>0.35922508481986781</v>
      </c>
      <c r="K15" s="33">
        <f t="shared" si="1"/>
        <v>3.2656825892715256E-2</v>
      </c>
    </row>
    <row r="16" spans="1:11" ht="18" x14ac:dyDescent="0.4">
      <c r="C16" s="28">
        <v>12</v>
      </c>
      <c r="D16" s="28">
        <v>100000000000</v>
      </c>
      <c r="E16" s="37">
        <v>6.0928092999999999</v>
      </c>
      <c r="F16" s="28">
        <v>16666666667</v>
      </c>
      <c r="H16" s="19">
        <v>12</v>
      </c>
      <c r="I16" s="39">
        <v>5.5766999200000003</v>
      </c>
      <c r="J16" s="32">
        <f>$H$6/I16</f>
        <v>0.3586350402013383</v>
      </c>
      <c r="K16" s="33">
        <f t="shared" si="1"/>
        <v>2.9886253350111521E-2</v>
      </c>
    </row>
    <row r="17" spans="3:11" ht="18" x14ac:dyDescent="0.4">
      <c r="C17" s="28">
        <v>1</v>
      </c>
      <c r="D17" s="28">
        <v>100000000000</v>
      </c>
      <c r="E17" s="37">
        <v>25.8572481</v>
      </c>
      <c r="F17" s="28">
        <v>199999999999</v>
      </c>
      <c r="H17" s="19" t="s">
        <v>216</v>
      </c>
      <c r="I17" s="39">
        <v>11.772334911666666</v>
      </c>
      <c r="J17" s="34">
        <f>AVERAGE(J5:J16)</f>
        <v>0.22298988965152269</v>
      </c>
      <c r="K17" s="35">
        <f>AVERAGE(K5:K16)</f>
        <v>3.8563017478631612E-2</v>
      </c>
    </row>
    <row r="18" spans="3:11" ht="18" x14ac:dyDescent="0.4">
      <c r="C18" s="28">
        <v>2</v>
      </c>
      <c r="D18" s="28">
        <v>100000000000</v>
      </c>
      <c r="E18" s="37">
        <v>25.246930599999999</v>
      </c>
      <c r="F18" s="28">
        <v>99999999999</v>
      </c>
    </row>
    <row r="19" spans="3:11" ht="18" x14ac:dyDescent="0.4">
      <c r="C19" s="28">
        <v>3</v>
      </c>
      <c r="D19" s="28">
        <v>100000000000</v>
      </c>
      <c r="E19" s="37">
        <v>16.990365300000001</v>
      </c>
      <c r="F19" s="28">
        <v>66666666667</v>
      </c>
    </row>
    <row r="20" spans="3:11" ht="18" x14ac:dyDescent="0.4">
      <c r="C20" s="28">
        <v>4</v>
      </c>
      <c r="D20" s="28">
        <v>100000000000</v>
      </c>
      <c r="E20" s="37">
        <v>12.85061</v>
      </c>
      <c r="F20" s="28">
        <v>49999999999</v>
      </c>
    </row>
    <row r="21" spans="3:11" ht="18" x14ac:dyDescent="0.4">
      <c r="C21" s="28">
        <v>5</v>
      </c>
      <c r="D21" s="28">
        <v>100000000000</v>
      </c>
      <c r="E21" s="37">
        <v>10.658701199999999</v>
      </c>
      <c r="F21" s="28">
        <v>39999999999</v>
      </c>
    </row>
    <row r="22" spans="3:11" ht="18" x14ac:dyDescent="0.4">
      <c r="C22" s="28">
        <v>6</v>
      </c>
      <c r="D22" s="28">
        <v>100000000000</v>
      </c>
      <c r="E22" s="37">
        <v>9.5822755999999991</v>
      </c>
      <c r="F22" s="28">
        <v>33333333333</v>
      </c>
    </row>
    <row r="23" spans="3:11" ht="18" x14ac:dyDescent="0.4">
      <c r="C23" s="28">
        <v>7</v>
      </c>
      <c r="D23" s="28">
        <v>100000000000</v>
      </c>
      <c r="E23" s="37">
        <v>8.2430310000000002</v>
      </c>
      <c r="F23" s="28">
        <v>28571428571</v>
      </c>
    </row>
    <row r="24" spans="3:11" ht="18" x14ac:dyDescent="0.4">
      <c r="C24" s="28">
        <v>8</v>
      </c>
      <c r="D24" s="28">
        <v>100000000000</v>
      </c>
      <c r="E24" s="37">
        <v>7.4414493999999998</v>
      </c>
      <c r="F24" s="28">
        <v>49999999999</v>
      </c>
    </row>
    <row r="25" spans="3:11" ht="18" x14ac:dyDescent="0.4">
      <c r="C25" s="28">
        <v>9</v>
      </c>
      <c r="D25" s="28">
        <v>100000000000</v>
      </c>
      <c r="E25" s="37">
        <v>6.7554723000000001</v>
      </c>
      <c r="F25" s="28">
        <v>44444444444</v>
      </c>
    </row>
    <row r="26" spans="3:11" ht="18" x14ac:dyDescent="0.4">
      <c r="C26" s="28">
        <v>10</v>
      </c>
      <c r="D26" s="28">
        <v>100000000000</v>
      </c>
      <c r="E26" s="37">
        <v>6.0852006000000003</v>
      </c>
      <c r="F26" s="28">
        <v>19999999999</v>
      </c>
    </row>
    <row r="27" spans="3:11" ht="18" x14ac:dyDescent="0.4">
      <c r="C27" s="28">
        <v>11</v>
      </c>
      <c r="D27" s="28">
        <v>100000000000</v>
      </c>
      <c r="E27" s="37">
        <v>5.7506497000000003</v>
      </c>
      <c r="F27" s="28">
        <v>18181818181</v>
      </c>
    </row>
    <row r="28" spans="3:11" ht="18" x14ac:dyDescent="0.4">
      <c r="C28" s="28">
        <v>12</v>
      </c>
      <c r="D28" s="28">
        <v>100000000000</v>
      </c>
      <c r="E28" s="37">
        <v>5.1008249000000001</v>
      </c>
      <c r="F28" s="28">
        <v>83333333333</v>
      </c>
    </row>
    <row r="29" spans="3:11" ht="18" x14ac:dyDescent="0.4">
      <c r="C29" s="28">
        <v>1</v>
      </c>
      <c r="D29" s="28">
        <v>100000000000</v>
      </c>
      <c r="E29" s="37">
        <v>25.825507900000002</v>
      </c>
      <c r="F29" s="28">
        <v>199999999999</v>
      </c>
    </row>
    <row r="30" spans="3:11" ht="18" x14ac:dyDescent="0.4">
      <c r="C30" s="28">
        <v>2</v>
      </c>
      <c r="D30" s="28">
        <v>100000000000</v>
      </c>
      <c r="E30" s="37">
        <v>25.248237799999998</v>
      </c>
      <c r="F30" s="28">
        <v>99999999999</v>
      </c>
    </row>
    <row r="31" spans="3:11" ht="18" x14ac:dyDescent="0.4">
      <c r="C31" s="28">
        <v>3</v>
      </c>
      <c r="D31" s="28">
        <v>100000000000</v>
      </c>
      <c r="E31" s="37">
        <v>17.0303775</v>
      </c>
      <c r="F31" s="28">
        <v>66666666667</v>
      </c>
    </row>
    <row r="32" spans="3:11" ht="18" x14ac:dyDescent="0.4">
      <c r="C32" s="28">
        <v>4</v>
      </c>
      <c r="D32" s="28">
        <v>100000000000</v>
      </c>
      <c r="E32" s="37">
        <v>13.094025500000001</v>
      </c>
      <c r="F32" s="28">
        <v>49999999999</v>
      </c>
    </row>
    <row r="33" spans="3:6" ht="18" x14ac:dyDescent="0.4">
      <c r="C33" s="28">
        <v>5</v>
      </c>
      <c r="D33" s="28">
        <v>100000000000</v>
      </c>
      <c r="E33" s="37">
        <v>10.842100800000001</v>
      </c>
      <c r="F33" s="28">
        <v>39999999999</v>
      </c>
    </row>
    <row r="34" spans="3:6" ht="18" x14ac:dyDescent="0.4">
      <c r="C34" s="28">
        <v>6</v>
      </c>
      <c r="D34" s="28">
        <v>100000000000</v>
      </c>
      <c r="E34" s="37">
        <v>9.5866293000000002</v>
      </c>
      <c r="F34" s="28">
        <v>33333333333</v>
      </c>
    </row>
    <row r="35" spans="3:6" ht="18" x14ac:dyDescent="0.4">
      <c r="C35" s="28">
        <v>7</v>
      </c>
      <c r="D35" s="28">
        <v>100000000000</v>
      </c>
      <c r="E35" s="37">
        <v>8.2625387999999997</v>
      </c>
      <c r="F35" s="28">
        <v>28571428571</v>
      </c>
    </row>
    <row r="36" spans="3:6" ht="18" x14ac:dyDescent="0.4">
      <c r="C36" s="28">
        <v>8</v>
      </c>
      <c r="D36" s="28">
        <v>100000000000</v>
      </c>
      <c r="E36" s="37">
        <v>7.7923045999999996</v>
      </c>
      <c r="F36" s="28">
        <v>74999999999</v>
      </c>
    </row>
    <row r="37" spans="3:6" ht="18" x14ac:dyDescent="0.4">
      <c r="C37" s="28">
        <v>9</v>
      </c>
      <c r="D37" s="28">
        <v>100000000000</v>
      </c>
      <c r="E37" s="37">
        <v>6.4541889000000001</v>
      </c>
      <c r="F37" s="28">
        <v>66666666666</v>
      </c>
    </row>
    <row r="38" spans="3:6" ht="18" x14ac:dyDescent="0.4">
      <c r="C38" s="28">
        <v>10</v>
      </c>
      <c r="D38" s="28">
        <v>100000000000</v>
      </c>
      <c r="E38" s="37">
        <v>6.1678474999999997</v>
      </c>
      <c r="F38" s="28">
        <v>19999999999</v>
      </c>
    </row>
    <row r="39" spans="3:6" ht="18" x14ac:dyDescent="0.4">
      <c r="C39" s="28">
        <v>11</v>
      </c>
      <c r="D39" s="28">
        <v>100000000000</v>
      </c>
      <c r="E39" s="37">
        <v>5.5019944000000001</v>
      </c>
      <c r="F39" s="28">
        <v>54545454545</v>
      </c>
    </row>
    <row r="40" spans="3:6" ht="18" x14ac:dyDescent="0.4">
      <c r="C40" s="28">
        <v>12</v>
      </c>
      <c r="D40" s="28">
        <v>100000000000</v>
      </c>
      <c r="E40" s="37">
        <v>6.1128122999999999</v>
      </c>
      <c r="F40" s="28">
        <v>16666666667</v>
      </c>
    </row>
    <row r="41" spans="3:6" ht="18" x14ac:dyDescent="0.4">
      <c r="C41" s="28">
        <v>1</v>
      </c>
      <c r="D41" s="28">
        <v>100000000000</v>
      </c>
      <c r="E41" s="37">
        <v>25.853502899999999</v>
      </c>
      <c r="F41" s="28">
        <v>199999999999</v>
      </c>
    </row>
    <row r="42" spans="3:6" ht="18" x14ac:dyDescent="0.4">
      <c r="C42" s="28">
        <v>2</v>
      </c>
      <c r="D42" s="28">
        <v>100000000000</v>
      </c>
      <c r="E42" s="37">
        <v>25.291073399999998</v>
      </c>
      <c r="F42" s="28">
        <v>99999999999</v>
      </c>
    </row>
    <row r="43" spans="3:6" ht="18" x14ac:dyDescent="0.4">
      <c r="C43" s="28">
        <v>3</v>
      </c>
      <c r="D43" s="28">
        <v>100000000000</v>
      </c>
      <c r="E43" s="37">
        <v>17.019642999999999</v>
      </c>
      <c r="F43" s="28">
        <v>66666666667</v>
      </c>
    </row>
    <row r="44" spans="3:6" ht="18" x14ac:dyDescent="0.4">
      <c r="C44" s="28">
        <v>4</v>
      </c>
      <c r="D44" s="28">
        <v>100000000000</v>
      </c>
      <c r="E44" s="37">
        <v>12.8656901</v>
      </c>
      <c r="F44" s="28">
        <v>49999999999</v>
      </c>
    </row>
    <row r="45" spans="3:6" ht="18" x14ac:dyDescent="0.4">
      <c r="C45" s="28">
        <v>5</v>
      </c>
      <c r="D45" s="28">
        <v>100000000000</v>
      </c>
      <c r="E45" s="37">
        <v>11.1079183</v>
      </c>
      <c r="F45" s="28">
        <v>39999999999</v>
      </c>
    </row>
    <row r="46" spans="3:6" ht="18" x14ac:dyDescent="0.4">
      <c r="C46" s="28">
        <v>6</v>
      </c>
      <c r="D46" s="28">
        <v>100000000000</v>
      </c>
      <c r="E46" s="37">
        <v>9.7694276000000002</v>
      </c>
      <c r="F46" s="28">
        <v>33333333333</v>
      </c>
    </row>
    <row r="47" spans="3:6" ht="18" x14ac:dyDescent="0.4">
      <c r="C47" s="28">
        <v>7</v>
      </c>
      <c r="D47" s="28">
        <v>100000000000</v>
      </c>
      <c r="E47" s="37">
        <v>8.5483551999999996</v>
      </c>
      <c r="F47" s="28">
        <v>57142857143</v>
      </c>
    </row>
    <row r="48" spans="3:6" ht="18" x14ac:dyDescent="0.4">
      <c r="C48" s="28">
        <v>8</v>
      </c>
      <c r="D48" s="28">
        <v>100000000000</v>
      </c>
      <c r="E48" s="37">
        <v>7.4344206000000002</v>
      </c>
      <c r="F48" s="28">
        <v>24999999999</v>
      </c>
    </row>
    <row r="49" spans="3:6" ht="18" x14ac:dyDescent="0.4">
      <c r="C49" s="28">
        <v>9</v>
      </c>
      <c r="D49" s="28">
        <v>100000000000</v>
      </c>
      <c r="E49" s="37">
        <v>6.4515282999999997</v>
      </c>
      <c r="F49" s="28">
        <v>66666666666</v>
      </c>
    </row>
    <row r="50" spans="3:6" ht="18" x14ac:dyDescent="0.4">
      <c r="C50" s="28">
        <v>10</v>
      </c>
      <c r="D50" s="28">
        <v>100000000000</v>
      </c>
      <c r="E50" s="37">
        <v>6.2052364000000004</v>
      </c>
      <c r="F50" s="28">
        <v>19999999999</v>
      </c>
    </row>
    <row r="51" spans="3:6" ht="18" x14ac:dyDescent="0.4">
      <c r="C51" s="28">
        <v>11</v>
      </c>
      <c r="D51" s="28">
        <v>100000000000</v>
      </c>
      <c r="E51" s="37">
        <v>5.6107711</v>
      </c>
      <c r="F51" s="28">
        <v>90909090909</v>
      </c>
    </row>
    <row r="52" spans="3:6" ht="18" x14ac:dyDescent="0.4">
      <c r="C52" s="28">
        <v>12</v>
      </c>
      <c r="D52" s="28">
        <v>100000000000</v>
      </c>
      <c r="E52" s="37">
        <v>5.2893910000000002</v>
      </c>
      <c r="F52" s="28">
        <v>83333333333</v>
      </c>
    </row>
    <row r="53" spans="3:6" ht="18" x14ac:dyDescent="0.4">
      <c r="C53" s="28">
        <v>1</v>
      </c>
      <c r="D53" s="28">
        <v>100000000000</v>
      </c>
      <c r="E53" s="37">
        <v>25.840687299999999</v>
      </c>
      <c r="F53" s="28">
        <v>199999999999</v>
      </c>
    </row>
    <row r="54" spans="3:6" ht="18" x14ac:dyDescent="0.4">
      <c r="C54" s="28">
        <v>2</v>
      </c>
      <c r="D54" s="28">
        <v>100000000000</v>
      </c>
      <c r="E54" s="37">
        <v>25.2510364</v>
      </c>
      <c r="F54" s="28">
        <v>99999999999</v>
      </c>
    </row>
    <row r="55" spans="3:6" ht="18" x14ac:dyDescent="0.4">
      <c r="C55" s="28">
        <v>3</v>
      </c>
      <c r="D55" s="28">
        <v>100000000000</v>
      </c>
      <c r="E55" s="37">
        <v>17.009036699999999</v>
      </c>
      <c r="F55" s="28">
        <v>66666666667</v>
      </c>
    </row>
    <row r="56" spans="3:6" ht="18" x14ac:dyDescent="0.4">
      <c r="C56" s="28">
        <v>4</v>
      </c>
      <c r="D56" s="28">
        <v>100000000000</v>
      </c>
      <c r="E56" s="37">
        <v>12.9652499</v>
      </c>
      <c r="F56" s="28">
        <v>99999999999</v>
      </c>
    </row>
    <row r="57" spans="3:6" ht="18" x14ac:dyDescent="0.4">
      <c r="C57" s="28">
        <v>5</v>
      </c>
      <c r="D57" s="28">
        <v>100000000000</v>
      </c>
      <c r="E57" s="37">
        <v>10.9101312</v>
      </c>
      <c r="F57" s="28">
        <v>39999999999</v>
      </c>
    </row>
    <row r="58" spans="3:6" ht="18" x14ac:dyDescent="0.4">
      <c r="C58" s="28">
        <v>6</v>
      </c>
      <c r="D58" s="28">
        <v>100000000000</v>
      </c>
      <c r="E58" s="37">
        <v>9.5996851999999997</v>
      </c>
      <c r="F58" s="28">
        <v>33333333333</v>
      </c>
    </row>
    <row r="59" spans="3:6" ht="18" x14ac:dyDescent="0.4">
      <c r="C59" s="28">
        <v>7</v>
      </c>
      <c r="D59" s="28">
        <v>100000000000</v>
      </c>
      <c r="E59" s="37">
        <v>8.2730499999999996</v>
      </c>
      <c r="F59" s="28">
        <v>28571428571</v>
      </c>
    </row>
    <row r="60" spans="3:6" ht="18" x14ac:dyDescent="0.4">
      <c r="C60" s="28">
        <v>8</v>
      </c>
      <c r="D60" s="28">
        <v>100000000000</v>
      </c>
      <c r="E60" s="37">
        <v>7.5692250999999997</v>
      </c>
      <c r="F60" s="28">
        <v>24999999999</v>
      </c>
    </row>
    <row r="61" spans="3:6" ht="18" x14ac:dyDescent="0.4">
      <c r="C61" s="28">
        <v>9</v>
      </c>
      <c r="D61" s="28">
        <v>100000000000</v>
      </c>
      <c r="E61" s="37">
        <v>6.6116807</v>
      </c>
      <c r="F61" s="28">
        <v>88888888888</v>
      </c>
    </row>
    <row r="62" spans="3:6" ht="18" x14ac:dyDescent="0.4">
      <c r="C62" s="28">
        <v>10</v>
      </c>
      <c r="D62" s="28">
        <v>100000000000</v>
      </c>
      <c r="E62" s="37">
        <v>5.9953867000000001</v>
      </c>
      <c r="F62" s="28">
        <v>39999999999</v>
      </c>
    </row>
    <row r="63" spans="3:6" ht="18" x14ac:dyDescent="0.4">
      <c r="C63" s="28">
        <v>11</v>
      </c>
      <c r="D63" s="28">
        <v>100000000000</v>
      </c>
      <c r="E63" s="37">
        <v>5.5180676999999996</v>
      </c>
      <c r="F63" s="28">
        <v>18181818181</v>
      </c>
    </row>
    <row r="64" spans="3:6" ht="18" x14ac:dyDescent="0.4">
      <c r="C64" s="28">
        <v>12</v>
      </c>
      <c r="D64" s="28">
        <v>100000000000</v>
      </c>
      <c r="E64" s="37">
        <v>5.2876621000000004</v>
      </c>
      <c r="F64" s="28">
        <v>16666666667</v>
      </c>
    </row>
  </sheetData>
  <hyperlinks>
    <hyperlink ref="B1" location="'02. Оглавление'!A1" display="Вернуться к оглавлению" xr:uid="{B6C45289-B107-4680-B77A-283485395730}"/>
  </hyperlinks>
  <pageMargins left="0.7" right="0.7" top="0.75" bottom="0.75" header="0.3" footer="0.3"/>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54CD8-E75E-480B-A972-357691053236}">
  <dimension ref="A1:N64"/>
  <sheetViews>
    <sheetView topLeftCell="A19" zoomScale="130" zoomScaleNormal="130" workbookViewId="0">
      <selection activeCell="A14" sqref="A14"/>
    </sheetView>
  </sheetViews>
  <sheetFormatPr defaultRowHeight="14.5" x14ac:dyDescent="0.35"/>
  <cols>
    <col min="1" max="1" width="58.54296875" customWidth="1"/>
    <col min="2" max="2" width="80.453125" customWidth="1"/>
    <col min="5" max="5" width="19.1796875" customWidth="1"/>
  </cols>
  <sheetData>
    <row r="1" spans="1:14" ht="18" x14ac:dyDescent="0.4">
      <c r="A1" s="1" t="s">
        <v>232</v>
      </c>
      <c r="B1" s="7" t="s">
        <v>51</v>
      </c>
      <c r="C1" s="1"/>
      <c r="D1" s="1"/>
      <c r="E1" s="1"/>
      <c r="F1" s="1"/>
      <c r="G1" s="1"/>
      <c r="H1" s="1"/>
      <c r="I1" s="1"/>
      <c r="J1" s="1"/>
      <c r="K1" s="1"/>
    </row>
    <row r="2" spans="1:14" ht="108" x14ac:dyDescent="0.35">
      <c r="A2" s="15" t="s">
        <v>82</v>
      </c>
      <c r="B2" s="17" t="s">
        <v>231</v>
      </c>
      <c r="C2" s="17"/>
      <c r="D2" s="17"/>
      <c r="E2" s="17"/>
      <c r="F2" s="17"/>
      <c r="G2" s="17"/>
      <c r="H2" s="17"/>
      <c r="I2" s="17"/>
      <c r="J2" s="17"/>
      <c r="K2" s="17"/>
      <c r="L2" s="17"/>
      <c r="M2" s="17"/>
      <c r="N2" s="17"/>
    </row>
    <row r="3" spans="1:14" ht="18" x14ac:dyDescent="0.4">
      <c r="A3" s="1"/>
      <c r="B3" s="1"/>
      <c r="C3" s="41" t="s">
        <v>241</v>
      </c>
      <c r="D3" s="41" t="s">
        <v>242</v>
      </c>
      <c r="E3" s="40" t="s">
        <v>239</v>
      </c>
      <c r="F3" s="40" t="s">
        <v>233</v>
      </c>
      <c r="G3" s="40" t="s">
        <v>234</v>
      </c>
      <c r="H3" s="40" t="s">
        <v>235</v>
      </c>
      <c r="I3" s="40" t="s">
        <v>236</v>
      </c>
      <c r="J3" s="40" t="s">
        <v>237</v>
      </c>
      <c r="K3" s="40" t="s">
        <v>238</v>
      </c>
    </row>
    <row r="4" spans="1:14" ht="18" x14ac:dyDescent="0.4">
      <c r="A4" s="1"/>
      <c r="B4" s="1"/>
      <c r="C4" s="11">
        <v>-10</v>
      </c>
      <c r="D4" s="11">
        <f>$F$4*POWER(C4,3)+$G$4*POWER(C4,2)+$H$4*C4+$I$4</f>
        <v>160</v>
      </c>
      <c r="E4" s="11">
        <f>AVERAGE(D4:D54)</f>
        <v>133.43749999999997</v>
      </c>
      <c r="F4" s="11">
        <v>0.06</v>
      </c>
      <c r="G4" s="11">
        <v>0.3</v>
      </c>
      <c r="H4" s="11">
        <v>-8</v>
      </c>
      <c r="I4" s="11">
        <v>110</v>
      </c>
      <c r="J4" s="11">
        <v>-10</v>
      </c>
      <c r="K4" s="11">
        <v>20</v>
      </c>
    </row>
    <row r="5" spans="1:14" ht="18" x14ac:dyDescent="0.4">
      <c r="A5" s="1"/>
      <c r="B5" s="1"/>
      <c r="C5" s="11">
        <v>-9.5</v>
      </c>
      <c r="D5" s="11">
        <f t="shared" ref="D5:D64" si="0">$F$4*POWER(C5,3)+$G$4*POWER(C5,2)+$H$4*C5+$I$4</f>
        <v>161.63249999999999</v>
      </c>
      <c r="E5" s="11" t="s">
        <v>240</v>
      </c>
      <c r="F5" s="1"/>
      <c r="G5" s="1"/>
      <c r="H5" s="1"/>
      <c r="I5" s="1"/>
      <c r="J5" s="1"/>
      <c r="K5" s="1"/>
    </row>
    <row r="6" spans="1:14" ht="18" x14ac:dyDescent="0.4">
      <c r="A6" s="1"/>
      <c r="B6" s="1"/>
      <c r="C6" s="11">
        <v>-9</v>
      </c>
      <c r="D6" s="11">
        <f t="shared" si="0"/>
        <v>162.56</v>
      </c>
      <c r="E6" s="11">
        <f>$E$4*ABS($J$4-$K$4)</f>
        <v>4003.1249999999991</v>
      </c>
      <c r="F6" s="1"/>
      <c r="G6" s="1"/>
      <c r="H6" s="1"/>
      <c r="I6" s="1"/>
      <c r="J6" s="1"/>
      <c r="K6" s="1"/>
    </row>
    <row r="7" spans="1:14" ht="18" x14ac:dyDescent="0.4">
      <c r="A7" s="1"/>
      <c r="B7" s="1"/>
      <c r="C7" s="11">
        <v>-8.5</v>
      </c>
      <c r="D7" s="11">
        <f t="shared" si="0"/>
        <v>162.82749999999999</v>
      </c>
      <c r="E7" s="1"/>
      <c r="F7" s="1"/>
      <c r="G7" s="1"/>
      <c r="H7" s="1"/>
      <c r="I7" s="1"/>
      <c r="J7" s="1"/>
      <c r="K7" s="1"/>
    </row>
    <row r="8" spans="1:14" ht="18" x14ac:dyDescent="0.4">
      <c r="A8" s="1"/>
      <c r="B8" s="1"/>
      <c r="C8" s="11">
        <v>-8</v>
      </c>
      <c r="D8" s="11">
        <f t="shared" si="0"/>
        <v>162.48000000000002</v>
      </c>
      <c r="E8" s="1"/>
      <c r="F8" s="1"/>
      <c r="G8" s="1"/>
      <c r="H8" s="1"/>
      <c r="I8" s="1"/>
      <c r="J8" s="1"/>
      <c r="K8" s="1"/>
    </row>
    <row r="9" spans="1:14" ht="18" x14ac:dyDescent="0.4">
      <c r="A9" s="1"/>
      <c r="B9" s="1"/>
      <c r="C9" s="11">
        <v>-7.5</v>
      </c>
      <c r="D9" s="11">
        <f t="shared" si="0"/>
        <v>161.5625</v>
      </c>
      <c r="E9" s="68" t="s">
        <v>243</v>
      </c>
      <c r="F9" s="68"/>
      <c r="G9" s="1"/>
      <c r="H9" s="1"/>
      <c r="I9" s="1"/>
      <c r="J9" s="1"/>
      <c r="K9" s="1"/>
    </row>
    <row r="10" spans="1:14" ht="18" x14ac:dyDescent="0.4">
      <c r="A10" s="1"/>
      <c r="B10" s="1"/>
      <c r="C10" s="11">
        <v>-7</v>
      </c>
      <c r="D10" s="11">
        <f t="shared" si="0"/>
        <v>160.12</v>
      </c>
      <c r="E10" s="42" t="s">
        <v>251</v>
      </c>
      <c r="F10" s="42" t="s">
        <v>244</v>
      </c>
      <c r="G10" s="1"/>
      <c r="H10" s="1"/>
      <c r="I10" s="1"/>
      <c r="J10" s="1"/>
      <c r="K10" s="1"/>
    </row>
    <row r="11" spans="1:14" ht="18" x14ac:dyDescent="0.4">
      <c r="A11" s="1"/>
      <c r="B11" s="1"/>
      <c r="C11" s="11">
        <v>-6.5</v>
      </c>
      <c r="D11" s="11">
        <f t="shared" si="0"/>
        <v>158.19749999999999</v>
      </c>
      <c r="E11" s="11">
        <f>$F$4*POWER(J4,4)/4+$G$4*POWER(J4,3)/3+$H$4*POWER(J4,2)/2+$I$4*J4</f>
        <v>-1450</v>
      </c>
      <c r="F11" s="11">
        <f>$F$4*POWER(K4,4)/4+$G$4*POWER(K4,3)/3+$H$4*POWER(K4,2)/2+$I$4*K4</f>
        <v>3800</v>
      </c>
      <c r="G11" s="1"/>
      <c r="H11" s="1"/>
      <c r="I11" s="1"/>
      <c r="J11" s="1"/>
      <c r="K11" s="1"/>
    </row>
    <row r="12" spans="1:14" ht="18" x14ac:dyDescent="0.4">
      <c r="A12" s="1"/>
      <c r="B12" s="1"/>
      <c r="C12" s="11">
        <v>-6</v>
      </c>
      <c r="D12" s="11">
        <f t="shared" si="0"/>
        <v>155.84</v>
      </c>
      <c r="E12" s="69" t="s">
        <v>245</v>
      </c>
      <c r="F12" s="70"/>
      <c r="G12" s="1"/>
      <c r="H12" s="1"/>
      <c r="I12" s="1"/>
      <c r="J12" s="1"/>
      <c r="K12" s="1"/>
    </row>
    <row r="13" spans="1:14" ht="18" x14ac:dyDescent="0.4">
      <c r="A13" s="1"/>
      <c r="B13" s="1"/>
      <c r="C13" s="11">
        <v>-5.5</v>
      </c>
      <c r="D13" s="11">
        <f t="shared" si="0"/>
        <v>153.0925</v>
      </c>
      <c r="E13" s="24" t="s">
        <v>246</v>
      </c>
      <c r="F13" s="11">
        <f>F11-E11</f>
        <v>5250</v>
      </c>
      <c r="G13" s="1"/>
      <c r="H13" s="1"/>
      <c r="I13" s="1"/>
      <c r="J13" s="1"/>
      <c r="K13" s="1"/>
    </row>
    <row r="14" spans="1:14" ht="18" x14ac:dyDescent="0.4">
      <c r="A14" s="1" t="s">
        <v>131</v>
      </c>
      <c r="B14" s="9"/>
      <c r="C14" s="11">
        <v>-5</v>
      </c>
      <c r="D14" s="11">
        <f t="shared" si="0"/>
        <v>150</v>
      </c>
      <c r="E14" s="69" t="s">
        <v>247</v>
      </c>
      <c r="F14" s="70"/>
      <c r="G14" s="1"/>
      <c r="H14" s="1"/>
      <c r="I14" s="1"/>
      <c r="J14" s="1"/>
      <c r="K14" s="1"/>
    </row>
    <row r="15" spans="1:14" ht="18" x14ac:dyDescent="0.4">
      <c r="A15" s="1"/>
      <c r="B15" s="18"/>
      <c r="C15" s="11">
        <v>-4.5</v>
      </c>
      <c r="D15" s="11">
        <f t="shared" si="0"/>
        <v>146.60750000000002</v>
      </c>
      <c r="E15" s="43" t="s">
        <v>248</v>
      </c>
      <c r="F15" s="44">
        <f>F13/ABS(J4-K4)</f>
        <v>175</v>
      </c>
      <c r="G15" s="1"/>
      <c r="H15" s="1"/>
      <c r="I15" s="1"/>
      <c r="J15" s="1"/>
      <c r="K15" s="1"/>
    </row>
    <row r="16" spans="1:14" ht="18" x14ac:dyDescent="0.4">
      <c r="C16" s="11">
        <v>-4</v>
      </c>
      <c r="D16" s="11">
        <f t="shared" si="0"/>
        <v>142.96</v>
      </c>
      <c r="E16" s="45" t="s">
        <v>249</v>
      </c>
      <c r="F16" s="46">
        <f>ABS(F15-E4)/100</f>
        <v>0.4156250000000003</v>
      </c>
      <c r="G16" s="1"/>
      <c r="H16" s="1"/>
      <c r="I16" s="1"/>
      <c r="J16" s="1"/>
      <c r="K16" s="1"/>
    </row>
    <row r="17" spans="1:11" ht="18" x14ac:dyDescent="0.4">
      <c r="B17" s="1"/>
      <c r="C17" s="11">
        <v>-3.5</v>
      </c>
      <c r="D17" s="11">
        <f t="shared" si="0"/>
        <v>139.10249999999999</v>
      </c>
      <c r="E17" s="1"/>
      <c r="F17" s="1"/>
      <c r="G17" s="1"/>
      <c r="H17" s="1"/>
      <c r="I17" s="1"/>
      <c r="J17" s="1"/>
      <c r="K17" s="1"/>
    </row>
    <row r="18" spans="1:11" ht="18" x14ac:dyDescent="0.4">
      <c r="A18" s="1"/>
      <c r="B18" s="1"/>
      <c r="C18" s="11">
        <v>-3</v>
      </c>
      <c r="D18" s="11">
        <f t="shared" si="0"/>
        <v>135.07999999999998</v>
      </c>
      <c r="E18" s="1"/>
      <c r="F18" s="1"/>
      <c r="G18" s="1"/>
      <c r="H18" s="1"/>
      <c r="I18" s="1"/>
      <c r="J18" s="1"/>
      <c r="K18" s="1"/>
    </row>
    <row r="19" spans="1:11" ht="18" x14ac:dyDescent="0.4">
      <c r="A19" s="1"/>
      <c r="B19" s="1"/>
      <c r="C19" s="11">
        <v>-2.5</v>
      </c>
      <c r="D19" s="11">
        <f t="shared" si="0"/>
        <v>130.9375</v>
      </c>
      <c r="E19" s="1"/>
      <c r="F19" s="1"/>
      <c r="G19" s="1"/>
      <c r="H19" s="1"/>
      <c r="I19" s="1"/>
      <c r="J19" s="1"/>
      <c r="K19" s="1"/>
    </row>
    <row r="20" spans="1:11" ht="18" x14ac:dyDescent="0.4">
      <c r="A20" s="1"/>
      <c r="B20" s="1"/>
      <c r="C20" s="11">
        <v>-2</v>
      </c>
      <c r="D20" s="11">
        <f t="shared" si="0"/>
        <v>126.72</v>
      </c>
      <c r="E20" s="1"/>
      <c r="F20" s="1"/>
      <c r="G20" s="1"/>
      <c r="H20" s="1"/>
      <c r="I20" s="1"/>
      <c r="J20" s="1"/>
      <c r="K20" s="1"/>
    </row>
    <row r="21" spans="1:11" ht="18" x14ac:dyDescent="0.4">
      <c r="A21" s="1"/>
      <c r="B21" s="1"/>
      <c r="C21" s="11">
        <v>-1.5</v>
      </c>
      <c r="D21" s="11">
        <f t="shared" si="0"/>
        <v>122.4725</v>
      </c>
      <c r="E21" s="1"/>
      <c r="F21" s="1"/>
      <c r="G21" s="1"/>
      <c r="H21" s="1"/>
      <c r="I21" s="1"/>
      <c r="J21" s="1"/>
      <c r="K21" s="1"/>
    </row>
    <row r="22" spans="1:11" ht="18" x14ac:dyDescent="0.4">
      <c r="A22" s="1"/>
      <c r="B22" s="1"/>
      <c r="C22" s="11">
        <v>-1</v>
      </c>
      <c r="D22" s="11">
        <f t="shared" si="0"/>
        <v>118.24</v>
      </c>
      <c r="E22" s="1"/>
      <c r="F22" s="1"/>
      <c r="G22" s="1"/>
      <c r="H22" s="1"/>
      <c r="I22" s="1"/>
      <c r="J22" s="1"/>
      <c r="K22" s="1"/>
    </row>
    <row r="23" spans="1:11" ht="18" x14ac:dyDescent="0.4">
      <c r="A23" s="1"/>
      <c r="B23" s="1"/>
      <c r="C23" s="11">
        <v>-0.5</v>
      </c>
      <c r="D23" s="11">
        <f t="shared" si="0"/>
        <v>114.0675</v>
      </c>
      <c r="E23" s="1"/>
      <c r="F23" s="1"/>
      <c r="G23" s="1"/>
      <c r="H23" s="1"/>
      <c r="I23" s="1"/>
      <c r="J23" s="1"/>
      <c r="K23" s="1"/>
    </row>
    <row r="24" spans="1:11" ht="18" x14ac:dyDescent="0.4">
      <c r="A24" s="1"/>
      <c r="B24" s="1"/>
      <c r="C24" s="11">
        <v>0</v>
      </c>
      <c r="D24" s="11">
        <f t="shared" si="0"/>
        <v>110</v>
      </c>
      <c r="E24" s="1"/>
      <c r="F24" s="1"/>
      <c r="G24" s="1"/>
      <c r="H24" s="1"/>
      <c r="I24" s="1"/>
      <c r="J24" s="1"/>
      <c r="K24" s="1"/>
    </row>
    <row r="25" spans="1:11" ht="18" x14ac:dyDescent="0.4">
      <c r="A25" s="1"/>
      <c r="B25" s="1"/>
      <c r="C25" s="11">
        <v>0.5</v>
      </c>
      <c r="D25" s="11">
        <f t="shared" si="0"/>
        <v>106.0825</v>
      </c>
      <c r="E25" s="1"/>
      <c r="F25" s="1"/>
      <c r="G25" s="1"/>
      <c r="H25" s="1"/>
      <c r="I25" s="1"/>
      <c r="J25" s="1"/>
      <c r="K25" s="1"/>
    </row>
    <row r="26" spans="1:11" ht="18" x14ac:dyDescent="0.4">
      <c r="A26" s="1"/>
      <c r="B26" s="1"/>
      <c r="C26" s="11">
        <v>1</v>
      </c>
      <c r="D26" s="11">
        <f t="shared" si="0"/>
        <v>102.36</v>
      </c>
      <c r="E26" s="1"/>
      <c r="F26" s="1"/>
      <c r="G26" s="1"/>
      <c r="H26" s="1"/>
      <c r="I26" s="1"/>
      <c r="J26" s="1"/>
      <c r="K26" s="1"/>
    </row>
    <row r="27" spans="1:11" ht="18" x14ac:dyDescent="0.4">
      <c r="A27" s="1"/>
      <c r="B27" s="1"/>
      <c r="C27" s="11">
        <v>1.5</v>
      </c>
      <c r="D27" s="11">
        <f t="shared" si="0"/>
        <v>98.877499999999998</v>
      </c>
      <c r="E27" s="1"/>
      <c r="F27" s="1"/>
      <c r="G27" s="1"/>
      <c r="H27" s="1"/>
      <c r="I27" s="1"/>
      <c r="J27" s="1"/>
      <c r="K27" s="1"/>
    </row>
    <row r="28" spans="1:11" ht="18" x14ac:dyDescent="0.4">
      <c r="B28" s="1"/>
      <c r="C28" s="11">
        <v>2</v>
      </c>
      <c r="D28" s="11">
        <f t="shared" si="0"/>
        <v>95.68</v>
      </c>
      <c r="E28" s="1"/>
      <c r="F28" s="1"/>
      <c r="G28" s="1"/>
      <c r="H28" s="1"/>
      <c r="I28" s="1"/>
      <c r="J28" s="1"/>
      <c r="K28" s="1"/>
    </row>
    <row r="29" spans="1:11" ht="18" x14ac:dyDescent="0.4">
      <c r="A29" s="1"/>
      <c r="B29" s="1"/>
      <c r="C29" s="11">
        <v>2.5</v>
      </c>
      <c r="D29" s="11">
        <f t="shared" si="0"/>
        <v>92.8125</v>
      </c>
      <c r="E29" s="1"/>
      <c r="F29" s="1"/>
      <c r="G29" s="1"/>
      <c r="H29" s="1"/>
      <c r="I29" s="1"/>
      <c r="J29" s="1"/>
      <c r="K29" s="1"/>
    </row>
    <row r="30" spans="1:11" ht="18" x14ac:dyDescent="0.4">
      <c r="B30" s="1"/>
      <c r="C30" s="11">
        <v>3</v>
      </c>
      <c r="D30" s="11">
        <f t="shared" si="0"/>
        <v>90.32</v>
      </c>
      <c r="E30" s="1"/>
      <c r="F30" s="1"/>
      <c r="G30" s="1"/>
      <c r="H30" s="1"/>
      <c r="I30" s="1"/>
      <c r="J30" s="1"/>
      <c r="K30" s="1"/>
    </row>
    <row r="31" spans="1:11" ht="18" x14ac:dyDescent="0.4">
      <c r="A31" s="1" t="s">
        <v>199</v>
      </c>
      <c r="B31" s="1"/>
      <c r="C31" s="11">
        <v>3.5</v>
      </c>
      <c r="D31" s="11">
        <f t="shared" si="0"/>
        <v>88.247500000000002</v>
      </c>
      <c r="E31" s="1"/>
      <c r="F31" s="1"/>
      <c r="G31" s="1"/>
      <c r="H31" s="1"/>
      <c r="I31" s="1"/>
      <c r="J31" s="1"/>
      <c r="K31" s="1"/>
    </row>
    <row r="32" spans="1:11" ht="18" x14ac:dyDescent="0.4">
      <c r="A32" s="1"/>
      <c r="B32" s="1"/>
      <c r="C32" s="11">
        <v>4</v>
      </c>
      <c r="D32" s="11">
        <f t="shared" si="0"/>
        <v>86.64</v>
      </c>
      <c r="E32" s="1"/>
      <c r="F32" s="1"/>
      <c r="G32" s="1"/>
      <c r="H32" s="1"/>
      <c r="I32" s="1"/>
      <c r="J32" s="1"/>
      <c r="K32" s="1"/>
    </row>
    <row r="33" spans="1:11" ht="18" x14ac:dyDescent="0.4">
      <c r="A33" s="1"/>
      <c r="B33" s="1"/>
      <c r="C33" s="11">
        <v>4.5</v>
      </c>
      <c r="D33" s="11">
        <f t="shared" si="0"/>
        <v>85.542500000000004</v>
      </c>
      <c r="E33" s="1"/>
      <c r="F33" s="1"/>
      <c r="G33" s="1"/>
      <c r="H33" s="1"/>
      <c r="I33" s="1"/>
      <c r="J33" s="1"/>
      <c r="K33" s="1"/>
    </row>
    <row r="34" spans="1:11" ht="18" x14ac:dyDescent="0.4">
      <c r="A34" s="1"/>
      <c r="B34" s="1"/>
      <c r="C34" s="11">
        <v>5</v>
      </c>
      <c r="D34" s="11">
        <f t="shared" si="0"/>
        <v>85</v>
      </c>
      <c r="E34" s="1"/>
      <c r="F34" s="1"/>
      <c r="G34" s="1"/>
      <c r="H34" s="1"/>
      <c r="I34" s="1"/>
      <c r="J34" s="1"/>
      <c r="K34" s="1"/>
    </row>
    <row r="35" spans="1:11" ht="18" x14ac:dyDescent="0.4">
      <c r="A35" s="1"/>
      <c r="B35" s="1"/>
      <c r="C35" s="11">
        <v>5.5</v>
      </c>
      <c r="D35" s="11">
        <f t="shared" si="0"/>
        <v>85.057500000000005</v>
      </c>
      <c r="E35" s="1"/>
      <c r="F35" s="1"/>
      <c r="G35" s="1"/>
      <c r="H35" s="1"/>
      <c r="I35" s="1"/>
      <c r="J35" s="1"/>
      <c r="K35" s="1"/>
    </row>
    <row r="36" spans="1:11" ht="18" x14ac:dyDescent="0.4">
      <c r="A36" s="1"/>
      <c r="B36" s="1"/>
      <c r="C36" s="11">
        <v>6</v>
      </c>
      <c r="D36" s="11">
        <f t="shared" si="0"/>
        <v>85.759999999999991</v>
      </c>
      <c r="E36" s="1"/>
      <c r="F36" s="1"/>
      <c r="G36" s="1"/>
      <c r="H36" s="1"/>
      <c r="I36" s="1"/>
      <c r="J36" s="1"/>
      <c r="K36" s="1"/>
    </row>
    <row r="37" spans="1:11" ht="18" x14ac:dyDescent="0.4">
      <c r="A37" s="1"/>
      <c r="B37" s="1"/>
      <c r="C37" s="11">
        <v>6.5</v>
      </c>
      <c r="D37" s="11">
        <f t="shared" si="0"/>
        <v>87.152500000000003</v>
      </c>
      <c r="E37" s="1"/>
      <c r="F37" s="1"/>
      <c r="G37" s="1"/>
      <c r="H37" s="1"/>
      <c r="I37" s="1"/>
      <c r="J37" s="1"/>
      <c r="K37" s="1"/>
    </row>
    <row r="38" spans="1:11" ht="18" x14ac:dyDescent="0.4">
      <c r="A38" s="1"/>
      <c r="B38" s="1"/>
      <c r="C38" s="11">
        <v>7</v>
      </c>
      <c r="D38" s="11">
        <f t="shared" si="0"/>
        <v>89.28</v>
      </c>
      <c r="E38" s="1"/>
      <c r="F38" s="1"/>
      <c r="G38" s="1"/>
      <c r="H38" s="1"/>
      <c r="I38" s="1"/>
      <c r="J38" s="1"/>
      <c r="K38" s="1"/>
    </row>
    <row r="39" spans="1:11" ht="18" x14ac:dyDescent="0.4">
      <c r="A39" s="1"/>
      <c r="B39" s="1"/>
      <c r="C39" s="11">
        <v>7.5</v>
      </c>
      <c r="D39" s="11">
        <f t="shared" si="0"/>
        <v>92.1875</v>
      </c>
      <c r="E39" s="1"/>
      <c r="F39" s="1"/>
      <c r="G39" s="1"/>
      <c r="H39" s="1"/>
      <c r="I39" s="1"/>
      <c r="J39" s="1"/>
      <c r="K39" s="1"/>
    </row>
    <row r="40" spans="1:11" ht="18" x14ac:dyDescent="0.4">
      <c r="A40" s="1"/>
      <c r="B40" s="1"/>
      <c r="C40" s="11">
        <v>8</v>
      </c>
      <c r="D40" s="11">
        <f t="shared" si="0"/>
        <v>95.92</v>
      </c>
      <c r="E40" s="1"/>
      <c r="F40" s="1"/>
      <c r="G40" s="1"/>
      <c r="H40" s="1"/>
      <c r="I40" s="1"/>
      <c r="J40" s="1"/>
      <c r="K40" s="1"/>
    </row>
    <row r="41" spans="1:11" ht="18" x14ac:dyDescent="0.4">
      <c r="A41" s="1"/>
      <c r="B41" s="1"/>
      <c r="C41" s="11">
        <v>8.5</v>
      </c>
      <c r="D41" s="11">
        <f t="shared" si="0"/>
        <v>100.52249999999999</v>
      </c>
      <c r="E41" s="1"/>
      <c r="F41" s="1"/>
      <c r="G41" s="1"/>
      <c r="H41" s="1"/>
      <c r="I41" s="1"/>
      <c r="J41" s="1"/>
      <c r="K41" s="1"/>
    </row>
    <row r="42" spans="1:11" ht="18" x14ac:dyDescent="0.4">
      <c r="A42" s="1"/>
      <c r="B42" s="1"/>
      <c r="C42" s="11">
        <v>9</v>
      </c>
      <c r="D42" s="11">
        <f t="shared" si="0"/>
        <v>106.03999999999999</v>
      </c>
      <c r="E42" s="1"/>
      <c r="F42" s="1"/>
      <c r="G42" s="1"/>
      <c r="H42" s="1"/>
      <c r="I42" s="1"/>
      <c r="J42" s="1"/>
      <c r="K42" s="1"/>
    </row>
    <row r="43" spans="1:11" ht="18" x14ac:dyDescent="0.4">
      <c r="A43" s="1"/>
      <c r="B43" s="1"/>
      <c r="C43" s="11">
        <v>9.5</v>
      </c>
      <c r="D43" s="11">
        <f t="shared" si="0"/>
        <v>112.5175</v>
      </c>
      <c r="E43" s="1"/>
      <c r="F43" s="1"/>
      <c r="G43" s="1"/>
      <c r="H43" s="1"/>
      <c r="I43" s="1"/>
      <c r="J43" s="1"/>
      <c r="K43" s="1"/>
    </row>
    <row r="44" spans="1:11" ht="18" x14ac:dyDescent="0.4">
      <c r="A44" s="1"/>
      <c r="B44" s="1"/>
      <c r="C44" s="11">
        <v>10</v>
      </c>
      <c r="D44" s="11">
        <f t="shared" si="0"/>
        <v>120</v>
      </c>
      <c r="E44" s="1"/>
      <c r="F44" s="1"/>
      <c r="G44" s="1"/>
      <c r="H44" s="1"/>
      <c r="I44" s="1"/>
      <c r="J44" s="1"/>
      <c r="K44" s="1"/>
    </row>
    <row r="45" spans="1:11" ht="18" x14ac:dyDescent="0.4">
      <c r="A45" s="1"/>
      <c r="B45" s="1"/>
      <c r="C45" s="11">
        <v>10.5</v>
      </c>
      <c r="D45" s="11">
        <f t="shared" si="0"/>
        <v>128.5325</v>
      </c>
      <c r="E45" s="1"/>
      <c r="F45" s="1"/>
      <c r="G45" s="1"/>
      <c r="H45" s="1"/>
      <c r="I45" s="1"/>
      <c r="J45" s="1"/>
      <c r="K45" s="1"/>
    </row>
    <row r="46" spans="1:11" ht="18" x14ac:dyDescent="0.4">
      <c r="A46" s="1"/>
      <c r="B46" s="1"/>
      <c r="C46" s="11">
        <v>11</v>
      </c>
      <c r="D46" s="11">
        <f t="shared" si="0"/>
        <v>138.16</v>
      </c>
      <c r="E46" s="1"/>
      <c r="F46" s="1"/>
      <c r="G46" s="1"/>
      <c r="H46" s="1"/>
      <c r="I46" s="1"/>
      <c r="J46" s="1"/>
      <c r="K46" s="1"/>
    </row>
    <row r="47" spans="1:11" ht="18" x14ac:dyDescent="0.4">
      <c r="A47" s="1"/>
      <c r="B47" s="1"/>
      <c r="C47" s="11">
        <v>11.5</v>
      </c>
      <c r="D47" s="11">
        <f t="shared" si="0"/>
        <v>148.92750000000001</v>
      </c>
      <c r="E47" s="1"/>
      <c r="F47" s="1"/>
      <c r="G47" s="1"/>
      <c r="H47" s="1"/>
      <c r="I47" s="1"/>
      <c r="J47" s="1"/>
      <c r="K47" s="1"/>
    </row>
    <row r="48" spans="1:11" ht="18" x14ac:dyDescent="0.4">
      <c r="A48" s="1"/>
      <c r="B48" s="1"/>
      <c r="C48" s="11">
        <v>12</v>
      </c>
      <c r="D48" s="11">
        <f t="shared" si="0"/>
        <v>160.88</v>
      </c>
      <c r="E48" s="1"/>
      <c r="F48" s="1"/>
      <c r="G48" s="1"/>
      <c r="H48" s="1"/>
      <c r="I48" s="1"/>
      <c r="J48" s="1"/>
      <c r="K48" s="1"/>
    </row>
    <row r="49" spans="1:11" ht="18" x14ac:dyDescent="0.4">
      <c r="A49" s="1"/>
      <c r="B49" s="1"/>
      <c r="C49" s="11">
        <v>12.5</v>
      </c>
      <c r="D49" s="11">
        <f t="shared" si="0"/>
        <v>174.0625</v>
      </c>
      <c r="E49" s="1"/>
      <c r="F49" s="1"/>
      <c r="G49" s="1"/>
      <c r="H49" s="1"/>
      <c r="I49" s="1"/>
      <c r="J49" s="1"/>
      <c r="K49" s="1"/>
    </row>
    <row r="50" spans="1:11" ht="18" x14ac:dyDescent="0.4">
      <c r="A50" s="1"/>
      <c r="B50" s="1"/>
      <c r="C50" s="11">
        <v>13</v>
      </c>
      <c r="D50" s="11">
        <f t="shared" si="0"/>
        <v>188.51999999999998</v>
      </c>
      <c r="E50" s="1"/>
      <c r="F50" s="1"/>
      <c r="G50" s="1"/>
      <c r="H50" s="1"/>
      <c r="I50" s="1"/>
      <c r="J50" s="1"/>
      <c r="K50" s="1"/>
    </row>
    <row r="51" spans="1:11" ht="18" x14ac:dyDescent="0.4">
      <c r="A51" s="1"/>
      <c r="B51" s="1"/>
      <c r="C51" s="11">
        <v>13.5</v>
      </c>
      <c r="D51" s="11">
        <f t="shared" si="0"/>
        <v>204.29750000000001</v>
      </c>
      <c r="E51" s="1"/>
      <c r="F51" s="1"/>
      <c r="G51" s="1"/>
      <c r="H51" s="1"/>
      <c r="I51" s="1"/>
      <c r="J51" s="1"/>
      <c r="K51" s="1"/>
    </row>
    <row r="52" spans="1:11" ht="18" x14ac:dyDescent="0.4">
      <c r="A52" s="1"/>
      <c r="B52" s="1"/>
      <c r="C52" s="11">
        <v>14</v>
      </c>
      <c r="D52" s="11">
        <f t="shared" si="0"/>
        <v>221.44</v>
      </c>
      <c r="E52" s="1"/>
      <c r="F52" s="1"/>
      <c r="G52" s="1"/>
      <c r="H52" s="1"/>
      <c r="I52" s="1"/>
      <c r="J52" s="1"/>
      <c r="K52" s="1"/>
    </row>
    <row r="53" spans="1:11" ht="18" x14ac:dyDescent="0.4">
      <c r="A53" s="1"/>
      <c r="B53" s="1"/>
      <c r="C53" s="11">
        <v>14.5</v>
      </c>
      <c r="D53" s="11">
        <f t="shared" si="0"/>
        <v>239.99249999999998</v>
      </c>
      <c r="E53" s="1"/>
      <c r="F53" s="1"/>
      <c r="G53" s="1"/>
      <c r="H53" s="1"/>
      <c r="I53" s="1"/>
      <c r="J53" s="1"/>
      <c r="K53" s="1"/>
    </row>
    <row r="54" spans="1:11" ht="18" x14ac:dyDescent="0.4">
      <c r="A54" s="1"/>
      <c r="B54" s="1"/>
      <c r="C54" s="11">
        <v>15</v>
      </c>
      <c r="D54" s="11">
        <f t="shared" si="0"/>
        <v>260</v>
      </c>
      <c r="E54" s="1"/>
      <c r="F54" s="1"/>
      <c r="G54" s="1"/>
      <c r="H54" s="1"/>
      <c r="I54" s="1"/>
      <c r="J54" s="1"/>
      <c r="K54" s="1"/>
    </row>
    <row r="55" spans="1:11" ht="18" x14ac:dyDescent="0.4">
      <c r="A55" s="1"/>
      <c r="B55" s="1"/>
      <c r="C55" s="11">
        <v>15.5</v>
      </c>
      <c r="D55" s="11">
        <f t="shared" si="0"/>
        <v>281.50749999999999</v>
      </c>
      <c r="E55" s="1"/>
      <c r="F55" s="1"/>
      <c r="G55" s="1"/>
      <c r="H55" s="1"/>
      <c r="I55" s="1"/>
      <c r="J55" s="1"/>
      <c r="K55" s="1"/>
    </row>
    <row r="56" spans="1:11" ht="18" x14ac:dyDescent="0.4">
      <c r="A56" s="1"/>
      <c r="B56" s="1"/>
      <c r="C56" s="11">
        <v>16</v>
      </c>
      <c r="D56" s="11">
        <f t="shared" si="0"/>
        <v>304.56</v>
      </c>
      <c r="E56" s="1"/>
      <c r="F56" s="1"/>
      <c r="G56" s="1"/>
      <c r="H56" s="1"/>
      <c r="I56" s="1"/>
      <c r="J56" s="1"/>
      <c r="K56" s="1"/>
    </row>
    <row r="57" spans="1:11" ht="18" x14ac:dyDescent="0.4">
      <c r="A57" s="1"/>
      <c r="B57" s="1"/>
      <c r="C57" s="11">
        <v>16.5</v>
      </c>
      <c r="D57" s="11">
        <f t="shared" si="0"/>
        <v>329.20249999999999</v>
      </c>
      <c r="E57" s="1"/>
      <c r="F57" s="1"/>
      <c r="G57" s="1"/>
      <c r="H57" s="1"/>
      <c r="I57" s="1"/>
      <c r="J57" s="1"/>
      <c r="K57" s="1"/>
    </row>
    <row r="58" spans="1:11" ht="18" x14ac:dyDescent="0.4">
      <c r="A58" s="1"/>
      <c r="B58" s="1"/>
      <c r="C58" s="11">
        <v>17</v>
      </c>
      <c r="D58" s="11">
        <f t="shared" si="0"/>
        <v>355.47999999999996</v>
      </c>
      <c r="E58" s="1"/>
      <c r="F58" s="1"/>
      <c r="G58" s="1"/>
      <c r="H58" s="1"/>
      <c r="I58" s="1"/>
      <c r="J58" s="1"/>
      <c r="K58" s="1"/>
    </row>
    <row r="59" spans="1:11" ht="18" x14ac:dyDescent="0.4">
      <c r="A59" s="1"/>
      <c r="B59" s="1"/>
      <c r="C59" s="11">
        <v>17.5</v>
      </c>
      <c r="D59" s="11">
        <f t="shared" si="0"/>
        <v>383.4375</v>
      </c>
      <c r="E59" s="1"/>
      <c r="F59" s="1"/>
      <c r="G59" s="1"/>
      <c r="H59" s="1"/>
      <c r="I59" s="1"/>
      <c r="J59" s="1"/>
      <c r="K59" s="1"/>
    </row>
    <row r="60" spans="1:11" ht="18" x14ac:dyDescent="0.4">
      <c r="A60" s="1"/>
      <c r="B60" s="1"/>
      <c r="C60" s="11">
        <v>18</v>
      </c>
      <c r="D60" s="11">
        <f t="shared" si="0"/>
        <v>413.11999999999995</v>
      </c>
      <c r="E60" s="1"/>
      <c r="F60" s="1"/>
      <c r="G60" s="1"/>
      <c r="H60" s="1"/>
      <c r="I60" s="1"/>
      <c r="J60" s="1"/>
      <c r="K60" s="1"/>
    </row>
    <row r="61" spans="1:11" ht="18" x14ac:dyDescent="0.4">
      <c r="A61" s="1"/>
      <c r="B61" s="1"/>
      <c r="C61" s="11">
        <v>18.5</v>
      </c>
      <c r="D61" s="11">
        <f t="shared" si="0"/>
        <v>444.57249999999999</v>
      </c>
      <c r="E61" s="1"/>
      <c r="F61" s="1"/>
      <c r="G61" s="1"/>
      <c r="H61" s="1"/>
      <c r="I61" s="1"/>
      <c r="J61" s="1"/>
      <c r="K61" s="1"/>
    </row>
    <row r="62" spans="1:11" ht="18" x14ac:dyDescent="0.4">
      <c r="A62" s="1"/>
      <c r="B62" s="1"/>
      <c r="C62" s="11">
        <v>19</v>
      </c>
      <c r="D62" s="11">
        <f t="shared" si="0"/>
        <v>477.83999999999992</v>
      </c>
      <c r="E62" s="1"/>
      <c r="F62" s="1"/>
      <c r="G62" s="1"/>
      <c r="H62" s="1"/>
      <c r="I62" s="1"/>
      <c r="J62" s="1"/>
      <c r="K62" s="1"/>
    </row>
    <row r="63" spans="1:11" ht="18" x14ac:dyDescent="0.4">
      <c r="A63" s="1"/>
      <c r="B63" s="1"/>
      <c r="C63" s="11">
        <v>19.5</v>
      </c>
      <c r="D63" s="11">
        <f t="shared" si="0"/>
        <v>512.96749999999997</v>
      </c>
      <c r="E63" s="1"/>
      <c r="F63" s="1"/>
      <c r="G63" s="1"/>
      <c r="H63" s="1"/>
      <c r="I63" s="1"/>
      <c r="J63" s="1"/>
      <c r="K63" s="1"/>
    </row>
    <row r="64" spans="1:11" ht="18" x14ac:dyDescent="0.4">
      <c r="A64" s="1"/>
      <c r="B64" s="1"/>
      <c r="C64" s="11">
        <v>20</v>
      </c>
      <c r="D64" s="11">
        <f t="shared" si="0"/>
        <v>550</v>
      </c>
      <c r="E64" s="1"/>
      <c r="F64" s="1"/>
      <c r="G64" s="1"/>
      <c r="H64" s="1"/>
      <c r="I64" s="1"/>
      <c r="J64" s="1"/>
      <c r="K64" s="1"/>
    </row>
  </sheetData>
  <mergeCells count="3">
    <mergeCell ref="E9:F9"/>
    <mergeCell ref="E12:F12"/>
    <mergeCell ref="E14:F14"/>
  </mergeCells>
  <hyperlinks>
    <hyperlink ref="B1" location="'02. Оглавление'!A1" display="Вернуться к оглавлению" xr:uid="{468CBD67-5A9C-4BE1-8617-A45349D7A373}"/>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AB72-23D6-4BEE-A0FF-85DC4A9AA60C}">
  <dimension ref="A1:K75"/>
  <sheetViews>
    <sheetView zoomScaleNormal="100" workbookViewId="0">
      <selection activeCell="O2" sqref="O2"/>
    </sheetView>
  </sheetViews>
  <sheetFormatPr defaultRowHeight="14.5" x14ac:dyDescent="0.35"/>
  <cols>
    <col min="1" max="1" width="32.36328125" customWidth="1"/>
    <col min="2" max="2" width="58.08984375" customWidth="1"/>
    <col min="3" max="3" width="23.36328125" customWidth="1"/>
    <col min="4" max="4" width="6.7265625" bestFit="1" customWidth="1"/>
    <col min="6" max="6" width="11.1796875" bestFit="1" customWidth="1"/>
    <col min="7" max="7" width="15.1796875" bestFit="1" customWidth="1"/>
    <col min="8" max="8" width="15.7265625" bestFit="1" customWidth="1"/>
    <col min="9" max="9" width="15.1796875" bestFit="1" customWidth="1"/>
    <col min="10" max="10" width="15.7265625" bestFit="1" customWidth="1"/>
    <col min="11" max="11" width="16" bestFit="1" customWidth="1"/>
  </cols>
  <sheetData>
    <row r="1" spans="1:11" ht="18" x14ac:dyDescent="0.4">
      <c r="A1" s="1" t="s">
        <v>250</v>
      </c>
      <c r="B1" s="7" t="s">
        <v>51</v>
      </c>
    </row>
    <row r="2" spans="1:11" ht="144" x14ac:dyDescent="0.35">
      <c r="A2" s="15" t="s">
        <v>82</v>
      </c>
      <c r="B2" s="17" t="s">
        <v>231</v>
      </c>
    </row>
    <row r="3" spans="1:11" ht="18" x14ac:dyDescent="0.4">
      <c r="C3" s="11" t="s">
        <v>243</v>
      </c>
      <c r="D3" s="11"/>
      <c r="F3" s="1" t="s">
        <v>209</v>
      </c>
      <c r="G3" s="1" t="s">
        <v>155</v>
      </c>
      <c r="H3" s="1" t="s">
        <v>222</v>
      </c>
      <c r="I3" s="1" t="s">
        <v>212</v>
      </c>
      <c r="J3" s="47" t="s">
        <v>252</v>
      </c>
      <c r="K3" s="1" t="s">
        <v>253</v>
      </c>
    </row>
    <row r="4" spans="1:11" ht="18" x14ac:dyDescent="0.4">
      <c r="C4" s="11" t="s">
        <v>251</v>
      </c>
      <c r="D4" s="11" t="s">
        <v>244</v>
      </c>
      <c r="F4" s="1">
        <v>1</v>
      </c>
      <c r="G4" s="1">
        <v>2550</v>
      </c>
      <c r="H4" s="1">
        <v>9.9999999999999995E-8</v>
      </c>
      <c r="I4" s="1">
        <f>LOG10(Таблица_text6[[#This Row],[N]])</f>
        <v>0</v>
      </c>
      <c r="J4" s="47">
        <f>ABS($D$7-Таблица_text6[[#This Row],[S]])/$D$7</f>
        <v>0.51428571428571423</v>
      </c>
      <c r="K4" s="1">
        <f>LOG10(Таблица_text6[[#This Row],[Err]])</f>
        <v>-0.2887955392469696</v>
      </c>
    </row>
    <row r="5" spans="1:11" ht="18" x14ac:dyDescent="0.4">
      <c r="C5" s="11">
        <v>-1450</v>
      </c>
      <c r="D5" s="11">
        <v>3800</v>
      </c>
      <c r="F5" s="1">
        <v>2</v>
      </c>
      <c r="G5" s="1">
        <v>4575</v>
      </c>
      <c r="H5" s="1">
        <v>0</v>
      </c>
      <c r="I5" s="1">
        <f>LOG10(Таблица_text6[[#This Row],[N]])</f>
        <v>0.3010299956639812</v>
      </c>
      <c r="J5" s="47">
        <f>ABS($D$7-Таблица_text6[[#This Row],[S]])/$D$7</f>
        <v>0.12857142857142856</v>
      </c>
      <c r="K5" s="1">
        <f>LOG10(Таблица_text6[[#This Row],[Err]])</f>
        <v>-0.89085553057493205</v>
      </c>
    </row>
    <row r="6" spans="1:11" ht="18" x14ac:dyDescent="0.4">
      <c r="C6" s="11" t="s">
        <v>245</v>
      </c>
      <c r="D6" s="11"/>
      <c r="F6" s="1">
        <v>3</v>
      </c>
      <c r="G6" s="1">
        <v>4950</v>
      </c>
      <c r="H6" s="1">
        <v>0</v>
      </c>
      <c r="I6" s="1">
        <f>LOG10(Таблица_text6[[#This Row],[N]])</f>
        <v>0.47712125471966244</v>
      </c>
      <c r="J6" s="47">
        <f>ABS($D$7-Таблица_text6[[#This Row],[S]])/$D$7</f>
        <v>5.7142857142857141E-2</v>
      </c>
      <c r="K6" s="1">
        <f>LOG10(Таблица_text6[[#This Row],[Err]])</f>
        <v>-1.2430380486862944</v>
      </c>
    </row>
    <row r="7" spans="1:11" ht="18" x14ac:dyDescent="0.4">
      <c r="C7" s="11" t="s">
        <v>246</v>
      </c>
      <c r="D7" s="11">
        <v>5250</v>
      </c>
      <c r="F7" s="1">
        <v>4</v>
      </c>
      <c r="G7" s="1">
        <v>5081.25</v>
      </c>
      <c r="H7" s="1">
        <v>1.9999999999999999E-7</v>
      </c>
      <c r="I7" s="1">
        <f>LOG10(Таблица_text6[[#This Row],[N]])</f>
        <v>0.6020599913279624</v>
      </c>
      <c r="J7" s="47">
        <f>ABS($D$7-Таблица_text6[[#This Row],[S]])/$D$7</f>
        <v>3.214285714285714E-2</v>
      </c>
      <c r="K7" s="1">
        <f>LOG10(Таблица_text6[[#This Row],[Err]])</f>
        <v>-1.4929155219028944</v>
      </c>
    </row>
    <row r="8" spans="1:11" ht="18" x14ac:dyDescent="0.4">
      <c r="F8" s="1">
        <v>5</v>
      </c>
      <c r="G8" s="1">
        <v>5142</v>
      </c>
      <c r="H8" s="1">
        <v>9.9999999999999995E-8</v>
      </c>
      <c r="I8" s="1">
        <f>LOG10(Таблица_text6[[#This Row],[N]])</f>
        <v>0.69897000433601886</v>
      </c>
      <c r="J8" s="47">
        <f>ABS($D$7-Таблица_text6[[#This Row],[S]])/$D$7</f>
        <v>2.057142857142857E-2</v>
      </c>
      <c r="K8" s="1">
        <f>LOG10(Таблица_text6[[#This Row],[Err]])</f>
        <v>-1.6867355479190071</v>
      </c>
    </row>
    <row r="9" spans="1:11" ht="18" x14ac:dyDescent="0.4">
      <c r="F9" s="1">
        <v>6</v>
      </c>
      <c r="G9" s="1">
        <v>5175</v>
      </c>
      <c r="H9" s="1">
        <v>9.9999999999999995E-8</v>
      </c>
      <c r="I9" s="1">
        <f>LOG10(Таблица_text6[[#This Row],[N]])</f>
        <v>0.77815125038364363</v>
      </c>
      <c r="J9" s="47">
        <f>ABS($D$7-Таблица_text6[[#This Row],[S]])/$D$7</f>
        <v>1.4285714285714285E-2</v>
      </c>
      <c r="K9" s="1">
        <f>LOG10(Таблица_text6[[#This Row],[Err]])</f>
        <v>-1.8450980400142569</v>
      </c>
    </row>
    <row r="10" spans="1:11" ht="18" x14ac:dyDescent="0.4">
      <c r="F10" s="1">
        <v>7</v>
      </c>
      <c r="G10" s="1">
        <v>5194.8969726562</v>
      </c>
      <c r="H10" s="1">
        <v>9.9999999999999995E-8</v>
      </c>
      <c r="I10" s="1">
        <f>LOG10(Таблица_text6[[#This Row],[N]])</f>
        <v>0.84509804001425681</v>
      </c>
      <c r="J10" s="47">
        <f>ABS($D$7-Таблица_text6[[#This Row],[S]])/$D$7</f>
        <v>1.0495814732152385E-2</v>
      </c>
      <c r="K10" s="1">
        <f>LOG10(Таблица_text6[[#This Row],[Err]])</f>
        <v>-1.9789838438901013</v>
      </c>
    </row>
    <row r="11" spans="1:11" ht="18" x14ac:dyDescent="0.4">
      <c r="F11" s="1">
        <v>8</v>
      </c>
      <c r="G11" s="1">
        <v>5207.8125</v>
      </c>
      <c r="H11" s="1">
        <v>0</v>
      </c>
      <c r="I11" s="1">
        <f>LOG10(Таблица_text6[[#This Row],[N]])</f>
        <v>0.90308998699194354</v>
      </c>
      <c r="J11" s="47">
        <f>ABS($D$7-Таблица_text6[[#This Row],[S]])/$D$7</f>
        <v>8.0357142857142849E-3</v>
      </c>
      <c r="K11" s="1">
        <f>LOG10(Таблица_text6[[#This Row],[Err]])</f>
        <v>-2.0949755132308567</v>
      </c>
    </row>
    <row r="12" spans="1:11" ht="18" x14ac:dyDescent="0.4">
      <c r="F12" s="1">
        <v>9</v>
      </c>
      <c r="G12" s="1">
        <v>5216.666015625</v>
      </c>
      <c r="H12" s="1">
        <v>9.9999999999999995E-8</v>
      </c>
      <c r="I12" s="1">
        <f>LOG10(Таблица_text6[[#This Row],[N]])</f>
        <v>0.95424250943932487</v>
      </c>
      <c r="J12" s="47">
        <f>ABS($D$7-Таблица_text6[[#This Row],[S]])/$D$7</f>
        <v>6.3493303571428572E-3</v>
      </c>
      <c r="K12" s="1">
        <f>LOG10(Таблица_text6[[#This Row],[Err]])</f>
        <v>-2.1972720758943538</v>
      </c>
    </row>
    <row r="13" spans="1:11" ht="18" x14ac:dyDescent="0.4">
      <c r="F13" s="1">
        <v>10</v>
      </c>
      <c r="G13" s="1">
        <v>5223</v>
      </c>
      <c r="H13" s="1">
        <v>9.9999999999999995E-8</v>
      </c>
      <c r="I13" s="1">
        <f>LOG10(Таблица_text6[[#This Row],[N]])</f>
        <v>1</v>
      </c>
      <c r="J13" s="47">
        <f>ABS($D$7-Таблица_text6[[#This Row],[S]])/$D$7</f>
        <v>5.1428571428571426E-3</v>
      </c>
      <c r="K13" s="1">
        <f>LOG10(Таблица_text6[[#This Row],[Err]])</f>
        <v>-2.2887955392469697</v>
      </c>
    </row>
    <row r="14" spans="1:11" ht="18" x14ac:dyDescent="0.4">
      <c r="F14" s="1">
        <v>20</v>
      </c>
      <c r="G14" s="1">
        <v>5243.25</v>
      </c>
      <c r="H14" s="1">
        <v>1.9999999999999999E-7</v>
      </c>
      <c r="I14" s="1">
        <f>LOG10(Таблица_text6[[#This Row],[N]])</f>
        <v>1.3010299956639813</v>
      </c>
      <c r="J14" s="47">
        <f>ABS($D$7-Таблица_text6[[#This Row],[S]])/$D$7</f>
        <v>1.2857142857142856E-3</v>
      </c>
      <c r="K14" s="1">
        <f>LOG10(Таблица_text6[[#This Row],[Err]])</f>
        <v>-2.8908555305749322</v>
      </c>
    </row>
    <row r="15" spans="1:11" ht="18" x14ac:dyDescent="0.4">
      <c r="F15" s="1">
        <v>30</v>
      </c>
      <c r="G15" s="1">
        <v>5246.9995117188</v>
      </c>
      <c r="H15" s="1">
        <v>2.9999999999999999E-7</v>
      </c>
      <c r="I15" s="1">
        <f>LOG10(Таблица_text6[[#This Row],[N]])</f>
        <v>1.4771212547196624</v>
      </c>
      <c r="J15" s="47">
        <f>ABS($D$7-Таблица_text6[[#This Row],[S]])/$D$7</f>
        <v>5.7152157737142429E-4</v>
      </c>
      <c r="K15" s="1">
        <f>LOG10(Таблица_text6[[#This Row],[Err]])</f>
        <v>-3.2429673684945173</v>
      </c>
    </row>
    <row r="16" spans="1:11" ht="18" x14ac:dyDescent="0.4">
      <c r="F16" s="1">
        <v>40</v>
      </c>
      <c r="G16" s="1">
        <v>5248.3125</v>
      </c>
      <c r="H16" s="1">
        <v>1.9999999999999999E-7</v>
      </c>
      <c r="I16" s="1">
        <f>LOG10(Таблица_text6[[#This Row],[N]])</f>
        <v>1.6020599913279623</v>
      </c>
      <c r="J16" s="47">
        <f>ABS($D$7-Таблица_text6[[#This Row],[S]])/$D$7</f>
        <v>3.2142857142857141E-4</v>
      </c>
      <c r="K16" s="1">
        <f>LOG10(Таблица_text6[[#This Row],[Err]])</f>
        <v>-3.4929155219028942</v>
      </c>
    </row>
    <row r="17" spans="6:11" ht="18" x14ac:dyDescent="0.4">
      <c r="F17" s="1">
        <v>50</v>
      </c>
      <c r="G17" s="1">
        <v>5248.9208984375</v>
      </c>
      <c r="H17" s="1">
        <v>1.9999999999999999E-7</v>
      </c>
      <c r="I17" s="1">
        <f>LOG10(Таблица_text6[[#This Row],[N]])</f>
        <v>1.6989700043360187</v>
      </c>
      <c r="J17" s="47">
        <f>ABS($D$7-Таблица_text6[[#This Row],[S]])/$D$7</f>
        <v>2.0554315476190477E-4</v>
      </c>
      <c r="K17" s="1">
        <f>LOG10(Таблица_text6[[#This Row],[Err]])</f>
        <v>-3.6870969820246393</v>
      </c>
    </row>
    <row r="18" spans="6:11" ht="18" x14ac:dyDescent="0.4">
      <c r="F18" s="1">
        <v>60</v>
      </c>
      <c r="G18" s="1">
        <v>5249.25</v>
      </c>
      <c r="H18" s="1">
        <v>2.9999999999999999E-7</v>
      </c>
      <c r="I18" s="1">
        <f>LOG10(Таблица_text6[[#This Row],[N]])</f>
        <v>1.7781512503836436</v>
      </c>
      <c r="J18" s="47">
        <f>ABS($D$7-Таблица_text6[[#This Row],[S]])/$D$7</f>
        <v>1.4285714285714287E-4</v>
      </c>
      <c r="K18" s="1">
        <f>LOG10(Таблица_text6[[#This Row],[Err]])</f>
        <v>-3.8450980400142569</v>
      </c>
    </row>
    <row r="19" spans="6:11" ht="18" x14ac:dyDescent="0.4">
      <c r="F19" s="1">
        <v>70</v>
      </c>
      <c r="G19" s="1">
        <v>5249.4487304688</v>
      </c>
      <c r="H19" s="1">
        <v>3.9999999999999998E-7</v>
      </c>
      <c r="I19" s="1">
        <f>LOG10(Таблица_text6[[#This Row],[N]])</f>
        <v>1.8450980400142569</v>
      </c>
      <c r="J19" s="47">
        <f>ABS($D$7-Таблица_text6[[#This Row],[S]])/$D$7</f>
        <v>1.050037202285672E-4</v>
      </c>
      <c r="K19" s="1">
        <f>LOG10(Таблица_text6[[#This Row],[Err]])</f>
        <v>-3.97879531382419</v>
      </c>
    </row>
    <row r="20" spans="6:11" ht="18" x14ac:dyDescent="0.4">
      <c r="F20" s="1">
        <v>80</v>
      </c>
      <c r="G20" s="1">
        <v>5249.5786132812</v>
      </c>
      <c r="H20" s="1">
        <v>3.9999999999999998E-7</v>
      </c>
      <c r="I20" s="1">
        <f>LOG10(Таблица_text6[[#This Row],[N]])</f>
        <v>1.9030899869919435</v>
      </c>
      <c r="J20" s="47">
        <f>ABS($D$7-Таблица_text6[[#This Row],[S]])/$D$7</f>
        <v>8.026413691428994E-5</v>
      </c>
      <c r="K20" s="1">
        <f>LOG10(Таблица_text6[[#This Row],[Err]])</f>
        <v>-4.0954784599429859</v>
      </c>
    </row>
    <row r="21" spans="6:11" ht="18" x14ac:dyDescent="0.4">
      <c r="F21" s="1">
        <v>90</v>
      </c>
      <c r="G21" s="1">
        <v>5249.6665039062</v>
      </c>
      <c r="H21" s="1">
        <v>3.9999999999999998E-7</v>
      </c>
      <c r="I21" s="1">
        <f>LOG10(Таблица_text6[[#This Row],[N]])</f>
        <v>1.954242509439325</v>
      </c>
      <c r="J21" s="47">
        <f>ABS($D$7-Таблица_text6[[#This Row],[S]])/$D$7</f>
        <v>6.3523065485718514E-5</v>
      </c>
      <c r="K21" s="1">
        <f>LOG10(Таблица_text6[[#This Row],[Err]])</f>
        <v>-4.1970685519630759</v>
      </c>
    </row>
    <row r="22" spans="6:11" ht="18" x14ac:dyDescent="0.4">
      <c r="F22" s="1">
        <v>100</v>
      </c>
      <c r="G22" s="1">
        <v>5249.7299804688</v>
      </c>
      <c r="H22" s="1">
        <v>4.9999999999999998E-7</v>
      </c>
      <c r="I22" s="1">
        <f>LOG10(Таблица_text6[[#This Row],[N]])</f>
        <v>2</v>
      </c>
      <c r="J22" s="47">
        <f>ABS($D$7-Таблица_text6[[#This Row],[S]])/$D$7</f>
        <v>5.1432291657138624E-5</v>
      </c>
      <c r="K22" s="1">
        <f>LOG10(Таблица_text6[[#This Row],[Err]])</f>
        <v>-4.2887641244855068</v>
      </c>
    </row>
    <row r="23" spans="6:11" ht="18" x14ac:dyDescent="0.4">
      <c r="F23" s="1">
        <v>200</v>
      </c>
      <c r="G23" s="1">
        <v>5249.9345703125</v>
      </c>
      <c r="H23" s="1">
        <v>9.9999999999999995E-7</v>
      </c>
      <c r="I23" s="1">
        <f>LOG10(Таблица_text6[[#This Row],[N]])</f>
        <v>2.3010299956639813</v>
      </c>
      <c r="J23" s="47">
        <f>ABS($D$7-Таблица_text6[[#This Row],[S]])/$D$7</f>
        <v>1.246279761904762E-5</v>
      </c>
      <c r="K23" s="1">
        <f>LOG10(Таблица_text6[[#This Row],[Err]])</f>
        <v>-4.9043844573449427</v>
      </c>
    </row>
    <row r="24" spans="6:11" ht="18" x14ac:dyDescent="0.4">
      <c r="F24" s="1">
        <v>300</v>
      </c>
      <c r="G24" s="1">
        <v>5249.9702148438</v>
      </c>
      <c r="H24" s="1">
        <v>1.3999999999999999E-6</v>
      </c>
      <c r="I24" s="1">
        <f>LOG10(Таблица_text6[[#This Row],[N]])</f>
        <v>2.4771212547196626</v>
      </c>
      <c r="J24" s="47">
        <f>ABS($D$7-Таблица_text6[[#This Row],[S]])/$D$7</f>
        <v>5.6733630857100554E-6</v>
      </c>
      <c r="K24" s="1">
        <f>LOG10(Таблица_text6[[#This Row],[Err]])</f>
        <v>-5.2461594214283522</v>
      </c>
    </row>
    <row r="25" spans="6:11" ht="18" x14ac:dyDescent="0.4">
      <c r="F25" s="1">
        <v>400</v>
      </c>
      <c r="G25" s="1">
        <v>5249.9848632812</v>
      </c>
      <c r="H25" s="1">
        <v>2.0999999999999998E-6</v>
      </c>
      <c r="I25" s="1">
        <f>LOG10(Таблица_text6[[#This Row],[N]])</f>
        <v>2.6020599913279625</v>
      </c>
      <c r="J25" s="47">
        <f>ABS($D$7-Таблица_text6[[#This Row],[S]])/$D$7</f>
        <v>2.8831845333375637E-6</v>
      </c>
      <c r="K25" s="1">
        <f>LOG10(Таблица_text6[[#This Row],[Err]])</f>
        <v>-5.5401275604402676</v>
      </c>
    </row>
    <row r="26" spans="6:11" ht="18" x14ac:dyDescent="0.4">
      <c r="F26" s="1">
        <v>500</v>
      </c>
      <c r="G26" s="1">
        <v>5249.9912109375</v>
      </c>
      <c r="H26" s="1">
        <v>2.5000000000000002E-6</v>
      </c>
      <c r="I26" s="1">
        <f>LOG10(Таблица_text6[[#This Row],[N]])</f>
        <v>2.6989700043360187</v>
      </c>
      <c r="J26" s="47">
        <f>ABS($D$7-Таблица_text6[[#This Row],[S]])/$D$7</f>
        <v>1.6741071428571428E-6</v>
      </c>
      <c r="K26" s="1">
        <f>LOG10(Таблица_text6[[#This Row],[Err]])</f>
        <v>-5.7762167506064444</v>
      </c>
    </row>
    <row r="27" spans="6:11" ht="18" x14ac:dyDescent="0.4">
      <c r="F27" s="1">
        <v>600</v>
      </c>
      <c r="G27" s="1">
        <v>5249.9926757812</v>
      </c>
      <c r="H27" s="1">
        <v>2.9000000000000002E-6</v>
      </c>
      <c r="I27" s="1">
        <f>LOG10(Таблица_text6[[#This Row],[N]])</f>
        <v>2.7781512503836434</v>
      </c>
      <c r="J27" s="47">
        <f>ABS($D$7-Таблица_text6[[#This Row],[S]])/$D$7</f>
        <v>1.3950892952423253E-6</v>
      </c>
      <c r="K27" s="1">
        <f>LOG10(Таблица_text6[[#This Row],[Err]])</f>
        <v>-5.8553979936879683</v>
      </c>
    </row>
    <row r="28" spans="6:11" ht="18" x14ac:dyDescent="0.4">
      <c r="F28" s="1">
        <v>700</v>
      </c>
      <c r="G28" s="1">
        <v>5249.9951171875</v>
      </c>
      <c r="H28" s="1">
        <v>3.4999999999999999E-6</v>
      </c>
      <c r="I28" s="1">
        <f>LOG10(Таблица_text6[[#This Row],[N]])</f>
        <v>2.8450980400142569</v>
      </c>
      <c r="J28" s="47">
        <f>ABS($D$7-Таблица_text6[[#This Row],[S]])/$D$7</f>
        <v>9.3005952380952381E-7</v>
      </c>
      <c r="K28" s="1">
        <f>LOG10(Таблица_text6[[#This Row],[Err]])</f>
        <v>-6.0314892557097499</v>
      </c>
    </row>
    <row r="29" spans="6:11" ht="18" x14ac:dyDescent="0.4">
      <c r="F29" s="1">
        <v>800</v>
      </c>
      <c r="G29" s="1">
        <v>5249.9936523438</v>
      </c>
      <c r="H29" s="1">
        <v>3.9999999999999998E-6</v>
      </c>
      <c r="I29" s="1">
        <f>LOG10(Таблица_text6[[#This Row],[N]])</f>
        <v>2.9030899869919438</v>
      </c>
      <c r="J29" s="47">
        <f>ABS($D$7-Таблица_text6[[#This Row],[S]])/$D$7</f>
        <v>1.2090773714243412E-6</v>
      </c>
      <c r="K29" s="1">
        <f>LOG10(Таблица_text6[[#This Row],[Err]])</f>
        <v>-5.9175459068253371</v>
      </c>
    </row>
    <row r="30" spans="6:11" ht="18" x14ac:dyDescent="0.4">
      <c r="F30" s="1">
        <v>900</v>
      </c>
      <c r="G30" s="1">
        <v>5250.001953125</v>
      </c>
      <c r="H30" s="1">
        <v>4.4000000000000002E-6</v>
      </c>
      <c r="I30" s="1">
        <f>LOG10(Таблица_text6[[#This Row],[N]])</f>
        <v>2.9542425094393248</v>
      </c>
      <c r="J30" s="47">
        <f>ABS($D$7-Таблица_text6[[#This Row],[S]])/$D$7</f>
        <v>3.7202380952380953E-7</v>
      </c>
      <c r="K30" s="1">
        <f>LOG10(Таблица_text6[[#This Row],[Err]])</f>
        <v>-6.4294292643817874</v>
      </c>
    </row>
    <row r="31" spans="6:11" ht="18" x14ac:dyDescent="0.4">
      <c r="F31" s="1">
        <v>1000</v>
      </c>
      <c r="G31" s="1">
        <v>5249.9956054688</v>
      </c>
      <c r="H31" s="1">
        <v>4.8999999999999997E-6</v>
      </c>
      <c r="I31" s="1">
        <f>LOG10(Таблица_text6[[#This Row],[N]])</f>
        <v>3</v>
      </c>
      <c r="J31" s="47">
        <f>ABS($D$7-Таблица_text6[[#This Row],[S]])/$D$7</f>
        <v>8.3705356190053165E-7</v>
      </c>
      <c r="K31" s="1">
        <f>LOG10(Таблица_text6[[#This Row],[Err]])</f>
        <v>-6.0772467512139263</v>
      </c>
    </row>
    <row r="32" spans="6:11" ht="18" x14ac:dyDescent="0.4">
      <c r="F32" s="1">
        <v>2000</v>
      </c>
      <c r="G32" s="1">
        <v>5250.0014648438</v>
      </c>
      <c r="H32" s="1">
        <v>9.7000000000000003E-6</v>
      </c>
      <c r="I32" s="1">
        <f>LOG10(Таблица_text6[[#This Row],[N]])</f>
        <v>3.3010299956639813</v>
      </c>
      <c r="J32" s="47">
        <f>ABS($D$7-Таблица_text6[[#This Row],[S]])/$D$7</f>
        <v>2.790178666708969E-7</v>
      </c>
      <c r="K32" s="1">
        <f>LOG10(Таблица_text6[[#This Row],[Err]])</f>
        <v>-6.5543679861595852</v>
      </c>
    </row>
    <row r="33" spans="6:11" ht="18" x14ac:dyDescent="0.4">
      <c r="F33" s="1">
        <v>3000</v>
      </c>
      <c r="G33" s="1">
        <v>5250.0048828125</v>
      </c>
      <c r="H33" s="1">
        <v>1.4600000000000001E-5</v>
      </c>
      <c r="I33" s="1">
        <f>LOG10(Таблица_text6[[#This Row],[N]])</f>
        <v>3.4771212547196626</v>
      </c>
      <c r="J33" s="47">
        <f>ABS($D$7-Таблица_text6[[#This Row],[S]])/$D$7</f>
        <v>9.3005952380952381E-7</v>
      </c>
      <c r="K33" s="1">
        <f>LOG10(Таблица_text6[[#This Row],[Err]])</f>
        <v>-6.0314892557097499</v>
      </c>
    </row>
    <row r="34" spans="6:11" ht="18" x14ac:dyDescent="0.4">
      <c r="F34" s="1">
        <v>4000</v>
      </c>
      <c r="G34" s="1">
        <v>5249.9990234375</v>
      </c>
      <c r="H34" s="1">
        <v>1.95E-5</v>
      </c>
      <c r="I34" s="1">
        <f>LOG10(Таблица_text6[[#This Row],[N]])</f>
        <v>3.6020599913279625</v>
      </c>
      <c r="J34" s="47">
        <f>ABS($D$7-Таблица_text6[[#This Row],[S]])/$D$7</f>
        <v>1.8601190476190477E-7</v>
      </c>
      <c r="K34" s="1">
        <f>LOG10(Таблица_text6[[#This Row],[Err]])</f>
        <v>-6.7304592600457687</v>
      </c>
    </row>
    <row r="35" spans="6:11" ht="18" x14ac:dyDescent="0.4">
      <c r="F35" s="1">
        <v>5000</v>
      </c>
      <c r="G35" s="1">
        <v>5250.0043945312</v>
      </c>
      <c r="H35" s="1">
        <v>2.4300000000000001E-5</v>
      </c>
      <c r="I35" s="1">
        <f>LOG10(Таблица_text6[[#This Row],[N]])</f>
        <v>3.6989700043360187</v>
      </c>
      <c r="J35" s="47">
        <f>ABS($D$7-Таблица_text6[[#This Row],[S]])/$D$7</f>
        <v>8.3705356190053165E-7</v>
      </c>
      <c r="K35" s="1">
        <f>LOG10(Таблица_text6[[#This Row],[Err]])</f>
        <v>-6.0772467512139263</v>
      </c>
    </row>
    <row r="36" spans="6:11" ht="18" x14ac:dyDescent="0.4">
      <c r="F36" s="1">
        <v>6000</v>
      </c>
      <c r="G36" s="1">
        <v>5249.9951171875</v>
      </c>
      <c r="H36" s="1">
        <v>2.94E-5</v>
      </c>
      <c r="I36" s="1">
        <f>LOG10(Таблица_text6[[#This Row],[N]])</f>
        <v>3.7781512503836434</v>
      </c>
      <c r="J36" s="47">
        <f>ABS($D$7-Таблица_text6[[#This Row],[S]])/$D$7</f>
        <v>9.3005952380952381E-7</v>
      </c>
      <c r="K36" s="1">
        <f>LOG10(Таблица_text6[[#This Row],[Err]])</f>
        <v>-6.0314892557097499</v>
      </c>
    </row>
    <row r="37" spans="6:11" ht="18" x14ac:dyDescent="0.4">
      <c r="F37" s="1">
        <v>7000</v>
      </c>
      <c r="G37" s="1">
        <v>5250.0014648438</v>
      </c>
      <c r="H37" s="1">
        <v>3.4700000000000003E-5</v>
      </c>
      <c r="I37" s="1">
        <f>LOG10(Таблица_text6[[#This Row],[N]])</f>
        <v>3.8450980400142569</v>
      </c>
      <c r="J37" s="47">
        <f>ABS($D$7-Таблица_text6[[#This Row],[S]])/$D$7</f>
        <v>2.790178666708969E-7</v>
      </c>
      <c r="K37" s="1">
        <f>LOG10(Таблица_text6[[#This Row],[Err]])</f>
        <v>-6.5543679861595852</v>
      </c>
    </row>
    <row r="38" spans="6:11" ht="18" x14ac:dyDescent="0.4">
      <c r="F38" s="1">
        <v>8000</v>
      </c>
      <c r="G38" s="1">
        <v>5250.0048828125</v>
      </c>
      <c r="H38" s="1">
        <v>3.8799900000000001E-5</v>
      </c>
      <c r="I38" s="1">
        <f>LOG10(Таблица_text6[[#This Row],[N]])</f>
        <v>3.9030899869919438</v>
      </c>
      <c r="J38" s="47">
        <f>ABS($D$7-Таблица_text6[[#This Row],[S]])/$D$7</f>
        <v>9.3005952380952381E-7</v>
      </c>
      <c r="K38" s="1">
        <f>LOG10(Таблица_text6[[#This Row],[Err]])</f>
        <v>-6.0314892557097499</v>
      </c>
    </row>
    <row r="39" spans="6:11" ht="18" x14ac:dyDescent="0.4">
      <c r="F39" s="1">
        <v>9000</v>
      </c>
      <c r="G39" s="1">
        <v>5249.9965820312</v>
      </c>
      <c r="H39" s="1">
        <v>4.3699999999999998E-5</v>
      </c>
      <c r="I39" s="1">
        <f>LOG10(Таблица_text6[[#This Row],[N]])</f>
        <v>3.9542425094393248</v>
      </c>
      <c r="J39" s="47">
        <f>ABS($D$7-Таблица_text6[[#This Row],[S]])/$D$7</f>
        <v>6.5104167619470638E-7</v>
      </c>
      <c r="K39" s="1">
        <f>LOG10(Таблица_text6[[#This Row],[Err]])</f>
        <v>-6.1863912093395639</v>
      </c>
    </row>
    <row r="40" spans="6:11" ht="18" x14ac:dyDescent="0.4">
      <c r="F40" s="1">
        <v>10000</v>
      </c>
      <c r="G40" s="1">
        <v>5249.998046875</v>
      </c>
      <c r="H40" s="1">
        <v>4.9100000000000001E-5</v>
      </c>
      <c r="I40" s="1">
        <f>LOG10(Таблица_text6[[#This Row],[N]])</f>
        <v>4</v>
      </c>
      <c r="J40" s="47">
        <f>ABS($D$7-Таблица_text6[[#This Row],[S]])/$D$7</f>
        <v>3.7202380952380953E-7</v>
      </c>
      <c r="K40" s="1">
        <f>LOG10(Таблица_text6[[#This Row],[Err]])</f>
        <v>-6.4294292643817874</v>
      </c>
    </row>
    <row r="41" spans="6:11" ht="18" x14ac:dyDescent="0.4">
      <c r="F41" s="1">
        <v>100000</v>
      </c>
      <c r="G41" s="1">
        <v>5249.9858398438</v>
      </c>
      <c r="H41" s="1">
        <v>7.4450000000000004E-4</v>
      </c>
      <c r="I41" s="1">
        <f>LOG10(Таблица_text6[[#This Row],[N]])</f>
        <v>5</v>
      </c>
      <c r="J41" s="47">
        <f>ABS($D$7-Таблица_text6[[#This Row],[S]])/$D$7</f>
        <v>2.6971726095195792E-6</v>
      </c>
      <c r="K41" s="1">
        <f>LOG10(Таблица_text6[[#This Row],[Err]])</f>
        <v>-5.5690912593449839</v>
      </c>
    </row>
    <row r="42" spans="6:11" ht="18" x14ac:dyDescent="0.4">
      <c r="F42" s="1">
        <v>200000</v>
      </c>
      <c r="G42" s="1">
        <v>5249.89453125</v>
      </c>
      <c r="H42" s="1">
        <v>1.0007E-3</v>
      </c>
      <c r="I42" s="1">
        <f>LOG10(Таблица_text6[[#This Row],[N]])</f>
        <v>5.3010299956639813</v>
      </c>
      <c r="J42" s="47">
        <f>ABS($D$7-Таблица_text6[[#This Row],[S]])/$D$7</f>
        <v>2.0089285714285713E-5</v>
      </c>
      <c r="K42" s="1">
        <f>LOG10(Таблица_text6[[#This Row],[Err]])</f>
        <v>-4.6970355045588192</v>
      </c>
    </row>
    <row r="43" spans="6:11" ht="18" x14ac:dyDescent="0.4">
      <c r="F43" s="1">
        <v>300000</v>
      </c>
      <c r="G43" s="1">
        <v>5250.326171875</v>
      </c>
      <c r="H43" s="1">
        <v>1.5587000000000001E-3</v>
      </c>
      <c r="I43" s="1">
        <f>LOG10(Таблица_text6[[#This Row],[N]])</f>
        <v>5.4771212547196626</v>
      </c>
      <c r="J43" s="47">
        <f>ABS($D$7-Таблица_text6[[#This Row],[S]])/$D$7</f>
        <v>6.2127976190476188E-5</v>
      </c>
      <c r="K43" s="1">
        <f>LOG10(Таблица_text6[[#This Row],[Err]])</f>
        <v>-4.2067127932342041</v>
      </c>
    </row>
    <row r="44" spans="6:11" ht="18" x14ac:dyDescent="0.4">
      <c r="F44" s="1">
        <v>400000</v>
      </c>
      <c r="G44" s="1">
        <v>5250.2934570312</v>
      </c>
      <c r="H44" s="1">
        <v>2.0098999999999998E-3</v>
      </c>
      <c r="I44" s="1">
        <f>LOG10(Таблица_text6[[#This Row],[N]])</f>
        <v>5.6020599913279625</v>
      </c>
      <c r="J44" s="47">
        <f>ABS($D$7-Таблица_text6[[#This Row],[S]])/$D$7</f>
        <v>5.589657737142434E-5</v>
      </c>
      <c r="K44" s="1">
        <f>LOG10(Таблица_text6[[#This Row],[Err]])</f>
        <v>-4.2526147837810395</v>
      </c>
    </row>
    <row r="45" spans="6:11" ht="18" x14ac:dyDescent="0.4">
      <c r="F45" s="1">
        <v>500000</v>
      </c>
      <c r="G45" s="1">
        <v>5250.869140625</v>
      </c>
      <c r="H45" s="1">
        <v>2.5255E-3</v>
      </c>
      <c r="I45" s="1">
        <f>LOG10(Таблица_text6[[#This Row],[N]])</f>
        <v>5.6989700043360187</v>
      </c>
      <c r="J45" s="47">
        <f>ABS($D$7-Таблица_text6[[#This Row],[S]])/$D$7</f>
        <v>1.6555059523809524E-4</v>
      </c>
      <c r="K45" s="1">
        <f>LOG10(Таблица_text6[[#This Row],[Err]])</f>
        <v>-3.7810692534008559</v>
      </c>
    </row>
    <row r="46" spans="6:11" ht="18" x14ac:dyDescent="0.4">
      <c r="F46" s="1">
        <v>600000</v>
      </c>
      <c r="G46" s="1">
        <v>5248.5786132812</v>
      </c>
      <c r="H46" s="1">
        <v>2.9824000000000001E-3</v>
      </c>
      <c r="I46" s="1">
        <f>LOG10(Таблица_text6[[#This Row],[N]])</f>
        <v>5.7781512503836439</v>
      </c>
      <c r="J46" s="47">
        <f>ABS($D$7-Таблица_text6[[#This Row],[S]])/$D$7</f>
        <v>2.7074032739048039E-4</v>
      </c>
      <c r="K46" s="1">
        <f>LOG10(Таблица_text6[[#This Row],[Err]])</f>
        <v>-3.5674470502556552</v>
      </c>
    </row>
    <row r="47" spans="6:11" ht="18" x14ac:dyDescent="0.4">
      <c r="F47" s="1">
        <v>700000</v>
      </c>
      <c r="G47" s="1">
        <v>5248.6870117188</v>
      </c>
      <c r="H47" s="1">
        <v>3.4069999999999999E-3</v>
      </c>
      <c r="I47" s="1">
        <f>LOG10(Таблица_text6[[#This Row],[N]])</f>
        <v>5.8450980400142569</v>
      </c>
      <c r="J47" s="47">
        <f>ABS($D$7-Таблица_text6[[#This Row],[S]])/$D$7</f>
        <v>2.5009300594285293E-4</v>
      </c>
      <c r="K47" s="1">
        <f>LOG10(Таблица_text6[[#This Row],[Err]])</f>
        <v>-3.6018984535029941</v>
      </c>
    </row>
    <row r="48" spans="6:11" ht="18" x14ac:dyDescent="0.4">
      <c r="F48" s="1">
        <v>800000</v>
      </c>
      <c r="G48" s="1">
        <v>5248.8872070312</v>
      </c>
      <c r="H48" s="1">
        <v>3.9137E-3</v>
      </c>
      <c r="I48" s="1">
        <f>LOG10(Таблица_text6[[#This Row],[N]])</f>
        <v>5.9030899869919438</v>
      </c>
      <c r="J48" s="47">
        <f>ABS($D$7-Таблица_text6[[#This Row],[S]])/$D$7</f>
        <v>2.1196056548571852E-4</v>
      </c>
      <c r="K48" s="1">
        <f>LOG10(Таблица_text6[[#This Row],[Err]])</f>
        <v>-3.673744930509852</v>
      </c>
    </row>
    <row r="49" spans="6:11" ht="18" x14ac:dyDescent="0.4">
      <c r="F49" s="1">
        <v>900000</v>
      </c>
      <c r="G49" s="1">
        <v>5249.4423828125</v>
      </c>
      <c r="H49" s="1">
        <v>4.4780999999999996E-3</v>
      </c>
      <c r="I49" s="1">
        <f>LOG10(Таблица_text6[[#This Row],[N]])</f>
        <v>5.9542425094393252</v>
      </c>
      <c r="J49" s="47">
        <f>ABS($D$7-Таблица_text6[[#This Row],[S]])/$D$7</f>
        <v>1.0621279761904762E-4</v>
      </c>
      <c r="K49" s="1">
        <f>LOG10(Таблица_text6[[#This Row],[Err]])</f>
        <v>-3.973823151799921</v>
      </c>
    </row>
    <row r="50" spans="6:11" ht="18" x14ac:dyDescent="0.4">
      <c r="F50" s="1">
        <v>1000000</v>
      </c>
      <c r="G50" s="1">
        <v>5248.533203125</v>
      </c>
      <c r="H50" s="1">
        <v>4.9049999999999996E-3</v>
      </c>
      <c r="I50" s="1">
        <f>LOG10(Таблица_text6[[#This Row],[N]])</f>
        <v>6</v>
      </c>
      <c r="J50" s="47">
        <f>ABS($D$7-Таблица_text6[[#This Row],[S]])/$D$7</f>
        <v>2.7938988095238093E-4</v>
      </c>
      <c r="K50" s="1">
        <f>LOG10(Таблица_text6[[#This Row],[Err]])</f>
        <v>-3.5537893273776193</v>
      </c>
    </row>
    <row r="51" spans="6:11" ht="18" x14ac:dyDescent="0.4">
      <c r="F51" s="1">
        <v>2000000</v>
      </c>
      <c r="G51" s="1">
        <v>5254.7006835938</v>
      </c>
      <c r="H51" s="1">
        <v>9.7467999999999999E-3</v>
      </c>
      <c r="I51" s="1">
        <f>LOG10(Таблица_text6[[#This Row],[N]])</f>
        <v>6.3010299956639813</v>
      </c>
      <c r="J51" s="47">
        <f>ABS($D$7-Таблица_text6[[#This Row],[S]])/$D$7</f>
        <v>8.9536830358095661E-4</v>
      </c>
      <c r="K51" s="1">
        <f>LOG10(Таблица_text6[[#This Row],[Err]])</f>
        <v>-3.047998283889962</v>
      </c>
    </row>
    <row r="52" spans="6:11" ht="18" x14ac:dyDescent="0.4">
      <c r="F52" s="1">
        <v>4000000</v>
      </c>
      <c r="G52" s="1">
        <v>5243.193359375</v>
      </c>
      <c r="H52" s="1">
        <v>1.9484999999999999E-2</v>
      </c>
      <c r="I52" s="1">
        <f>LOG10(Таблица_text6[[#This Row],[N]])</f>
        <v>6.6020599913279625</v>
      </c>
      <c r="J52" s="47">
        <f>ABS($D$7-Таблица_text6[[#This Row],[S]])/$D$7</f>
        <v>1.2965029761904763E-3</v>
      </c>
      <c r="K52" s="1">
        <f>LOG10(Таблица_text6[[#This Row],[Err]])</f>
        <v>-2.8872264819477595</v>
      </c>
    </row>
    <row r="53" spans="6:11" ht="18" x14ac:dyDescent="0.4">
      <c r="F53" s="1">
        <v>6000000</v>
      </c>
      <c r="G53" s="1">
        <v>5292.2944335938</v>
      </c>
      <c r="H53" s="1">
        <v>2.9257399999999999E-2</v>
      </c>
      <c r="I53" s="1">
        <f>LOG10(Таблица_text6[[#This Row],[N]])</f>
        <v>6.7781512503836439</v>
      </c>
      <c r="J53" s="47">
        <f>ABS($D$7-Таблица_text6[[#This Row],[S]])/$D$7</f>
        <v>8.0560825892952419E-3</v>
      </c>
      <c r="K53" s="1">
        <f>LOG10(Таблица_text6[[#This Row],[Err]])</f>
        <v>-2.0938760901342635</v>
      </c>
    </row>
    <row r="54" spans="6:11" ht="18" x14ac:dyDescent="0.4">
      <c r="F54" s="1">
        <v>8000000</v>
      </c>
      <c r="G54" s="1">
        <v>5241.7309570312</v>
      </c>
      <c r="H54" s="1">
        <v>3.9083300000000001E-2</v>
      </c>
      <c r="I54" s="1">
        <f>LOG10(Таблица_text6[[#This Row],[N]])</f>
        <v>6.9030899869919438</v>
      </c>
      <c r="J54" s="47">
        <f>ABS($D$7-Таблица_text6[[#This Row],[S]])/$D$7</f>
        <v>1.5750558035809567E-3</v>
      </c>
      <c r="K54" s="1">
        <f>LOG10(Таблица_text6[[#This Row],[Err]])</f>
        <v>-2.8027040547264739</v>
      </c>
    </row>
    <row r="55" spans="6:11" ht="18" x14ac:dyDescent="0.4">
      <c r="F55" s="1">
        <v>10000000</v>
      </c>
      <c r="G55" s="1">
        <v>5128.0107421875</v>
      </c>
      <c r="H55" s="1">
        <v>4.9349799999999999E-2</v>
      </c>
      <c r="I55" s="1">
        <f>LOG10(Таблица_text6[[#This Row],[N]])</f>
        <v>7</v>
      </c>
      <c r="J55" s="47">
        <f>ABS($D$7-Таблица_text6[[#This Row],[S]])/$D$7</f>
        <v>2.3236049107142859E-2</v>
      </c>
      <c r="K55" s="1">
        <f>LOG10(Таблица_text6[[#This Row],[Err]])</f>
        <v>-1.6338377143554479</v>
      </c>
    </row>
    <row r="56" spans="6:11" ht="18" x14ac:dyDescent="0.4">
      <c r="F56" s="1">
        <v>12000000</v>
      </c>
      <c r="G56" s="1">
        <v>5203.5029296875</v>
      </c>
      <c r="H56" s="1">
        <v>5.8484599999999998E-2</v>
      </c>
      <c r="I56" s="1">
        <f>LOG10(Таблица_text6[[#This Row],[N]])</f>
        <v>7.0791812460476251</v>
      </c>
      <c r="J56" s="47">
        <f>ABS($D$7-Таблица_text6[[#This Row],[S]])/$D$7</f>
        <v>8.8565848214285717E-3</v>
      </c>
      <c r="K56" s="1">
        <f>LOG10(Таблица_text6[[#This Row],[Err]])</f>
        <v>-2.0527337136815542</v>
      </c>
    </row>
    <row r="57" spans="6:11" ht="18" x14ac:dyDescent="0.4">
      <c r="F57" s="1">
        <v>14000000</v>
      </c>
      <c r="G57" s="1">
        <v>5179.021484375</v>
      </c>
      <c r="H57" s="1">
        <v>6.8255499999999997E-2</v>
      </c>
      <c r="I57" s="1">
        <f>LOG10(Таблица_text6[[#This Row],[N]])</f>
        <v>7.1461280356782382</v>
      </c>
      <c r="J57" s="47">
        <f>ABS($D$7-Таблица_text6[[#This Row],[S]])/$D$7</f>
        <v>1.3519717261904762E-2</v>
      </c>
      <c r="K57" s="1">
        <f>LOG10(Таблица_text6[[#This Row],[Err]])</f>
        <v>-1.869032390707885</v>
      </c>
    </row>
    <row r="58" spans="6:11" ht="18" x14ac:dyDescent="0.4">
      <c r="F58" s="1">
        <v>16000000</v>
      </c>
      <c r="G58" s="1">
        <v>5370.0415039062</v>
      </c>
      <c r="H58" s="1">
        <v>7.8206200000000003E-2</v>
      </c>
      <c r="I58" s="1">
        <f>LOG10(Таблица_text6[[#This Row],[N]])</f>
        <v>7.204119982655925</v>
      </c>
      <c r="J58" s="47">
        <f>ABS($D$7-Таблица_text6[[#This Row],[S]])/$D$7</f>
        <v>2.286504836308571E-2</v>
      </c>
      <c r="K58" s="1">
        <f>LOG10(Таблица_text6[[#This Row],[Err]])</f>
        <v>-1.6408278756828603</v>
      </c>
    </row>
    <row r="59" spans="6:11" ht="18" x14ac:dyDescent="0.4">
      <c r="F59" s="1">
        <v>18000000</v>
      </c>
      <c r="G59" s="1">
        <v>5457.1176757812</v>
      </c>
      <c r="H59" s="1">
        <v>8.8662400000000002E-2</v>
      </c>
      <c r="I59" s="1">
        <f>LOG10(Таблица_text6[[#This Row],[N]])</f>
        <v>7.2552725051033065</v>
      </c>
      <c r="J59" s="47">
        <f>ABS($D$7-Таблица_text6[[#This Row],[S]])/$D$7</f>
        <v>3.9450985863085708E-2</v>
      </c>
      <c r="K59" s="1">
        <f>LOG10(Таблица_text6[[#This Row],[Err]])</f>
        <v>-1.4039421394875573</v>
      </c>
    </row>
    <row r="60" spans="6:11" ht="18" x14ac:dyDescent="0.4">
      <c r="F60" s="1">
        <v>20000000</v>
      </c>
      <c r="G60" s="1">
        <v>5520.0546875</v>
      </c>
      <c r="H60" s="1">
        <v>9.7600500000000007E-2</v>
      </c>
      <c r="I60" s="1">
        <f>LOG10(Таблица_text6[[#This Row],[N]])</f>
        <v>7.3010299956639813</v>
      </c>
      <c r="J60" s="47">
        <f>ABS($D$7-Таблица_text6[[#This Row],[S]])/$D$7</f>
        <v>5.1438988095238093E-2</v>
      </c>
      <c r="K60" s="1">
        <f>LOG10(Таблица_text6[[#This Row],[Err]])</f>
        <v>-1.2887075834154214</v>
      </c>
    </row>
    <row r="61" spans="6:11" ht="18" x14ac:dyDescent="0.4">
      <c r="F61" s="1">
        <v>22000000</v>
      </c>
      <c r="G61" s="1">
        <v>5682.0029296875</v>
      </c>
      <c r="H61" s="1">
        <v>0.1081811</v>
      </c>
      <c r="I61" s="1">
        <f>LOG10(Таблица_text6[[#This Row],[N]])</f>
        <v>7.3424226808222066</v>
      </c>
      <c r="J61" s="47">
        <f>ABS($D$7-Таблица_text6[[#This Row],[S]])/$D$7</f>
        <v>8.2286272321428572E-2</v>
      </c>
      <c r="K61" s="1">
        <f>LOG10(Таблица_text6[[#This Row],[Err]])</f>
        <v>-1.0846726113530802</v>
      </c>
    </row>
    <row r="62" spans="6:11" ht="18" x14ac:dyDescent="0.4">
      <c r="F62" s="1">
        <v>24000000</v>
      </c>
      <c r="G62" s="1">
        <v>5761.396484375</v>
      </c>
      <c r="H62" s="1">
        <v>0.118034</v>
      </c>
      <c r="I62" s="1">
        <f>LOG10(Таблица_text6[[#This Row],[N]])</f>
        <v>7.3802112417116064</v>
      </c>
      <c r="J62" s="47">
        <f>ABS($D$7-Таблица_text6[[#This Row],[S]])/$D$7</f>
        <v>9.740885416666667E-2</v>
      </c>
      <c r="K62" s="1">
        <f>LOG10(Таблица_text6[[#This Row],[Err]])</f>
        <v>-1.0114015652881589</v>
      </c>
    </row>
    <row r="63" spans="6:11" ht="18" x14ac:dyDescent="0.4">
      <c r="F63" s="1">
        <v>26000000</v>
      </c>
      <c r="G63" s="1">
        <v>5554.9077148438</v>
      </c>
      <c r="H63" s="1">
        <v>0.12744910000000001</v>
      </c>
      <c r="I63" s="1">
        <f>LOG10(Таблица_text6[[#This Row],[N]])</f>
        <v>7.4149733479708182</v>
      </c>
      <c r="J63" s="47">
        <f>ABS($D$7-Таблица_text6[[#This Row],[S]])/$D$7</f>
        <v>5.8077659970247622E-2</v>
      </c>
      <c r="K63" s="1">
        <f>LOG10(Таблица_text6[[#This Row],[Err]])</f>
        <v>-1.2359908902845809</v>
      </c>
    </row>
    <row r="64" spans="6:11" ht="18" x14ac:dyDescent="0.4">
      <c r="F64" s="1">
        <v>28000000</v>
      </c>
      <c r="G64" s="1">
        <v>5377.9169921875</v>
      </c>
      <c r="H64" s="1">
        <v>0.13703099999999999</v>
      </c>
      <c r="I64" s="1">
        <f>LOG10(Таблица_text6[[#This Row],[N]])</f>
        <v>7.4471580313422194</v>
      </c>
      <c r="J64" s="47">
        <f>ABS($D$7-Таблица_text6[[#This Row],[S]])/$D$7</f>
        <v>2.4365141369047619E-2</v>
      </c>
      <c r="K64" s="1">
        <f>LOG10(Таблица_text6[[#This Row],[Err]])</f>
        <v>-1.6132310644542778</v>
      </c>
    </row>
    <row r="65" spans="6:11" ht="18" x14ac:dyDescent="0.4">
      <c r="F65" s="1">
        <v>30000000</v>
      </c>
      <c r="G65" s="1">
        <v>5224.5258789062</v>
      </c>
      <c r="H65" s="1">
        <v>0.14647760000000001</v>
      </c>
      <c r="I65" s="1">
        <f>LOG10(Таблица_text6[[#This Row],[N]])</f>
        <v>7.4771212547196626</v>
      </c>
      <c r="J65" s="47">
        <f>ABS($D$7-Таблица_text6[[#This Row],[S]])/$D$7</f>
        <v>4.8522135416761945E-3</v>
      </c>
      <c r="K65" s="1">
        <f>LOG10(Таблица_text6[[#This Row],[Err]])</f>
        <v>-2.3140600944643896</v>
      </c>
    </row>
    <row r="66" spans="6:11" ht="18" x14ac:dyDescent="0.4">
      <c r="F66" s="1">
        <v>32000000</v>
      </c>
      <c r="G66" s="1">
        <v>5090.3076171875</v>
      </c>
      <c r="H66" s="1">
        <v>0.15644040000000001</v>
      </c>
      <c r="I66" s="1">
        <f>LOG10(Таблица_text6[[#This Row],[N]])</f>
        <v>7.5051499783199063</v>
      </c>
      <c r="J66" s="47">
        <f>ABS($D$7-Таблица_text6[[#This Row],[S]])/$D$7</f>
        <v>3.0417596726190477E-2</v>
      </c>
      <c r="K66" s="1">
        <f>LOG10(Таблица_text6[[#This Row],[Err]])</f>
        <v>-1.5168751022417659</v>
      </c>
    </row>
    <row r="67" spans="6:11" ht="18" x14ac:dyDescent="0.4">
      <c r="F67" s="1">
        <v>34000000</v>
      </c>
      <c r="G67" s="1">
        <v>4971.880859375</v>
      </c>
      <c r="H67" s="1">
        <v>0.16629050000000001</v>
      </c>
      <c r="I67" s="1">
        <f>LOG10(Таблица_text6[[#This Row],[N]])</f>
        <v>7.5314789170422554</v>
      </c>
      <c r="J67" s="47">
        <f>ABS($D$7-Таблица_text6[[#This Row],[S]])/$D$7</f>
        <v>5.2975074404761902E-2</v>
      </c>
      <c r="K67" s="1">
        <f>LOG10(Таблица_text6[[#This Row],[Err]])</f>
        <v>-1.2759284246397289</v>
      </c>
    </row>
    <row r="68" spans="6:11" ht="18" x14ac:dyDescent="0.4">
      <c r="F68" s="1">
        <v>36000000</v>
      </c>
      <c r="G68" s="1">
        <v>4879.0791015625</v>
      </c>
      <c r="H68" s="1">
        <v>0.1756431</v>
      </c>
      <c r="I68" s="1">
        <f>LOG10(Таблица_text6[[#This Row],[N]])</f>
        <v>7.5563025007672868</v>
      </c>
      <c r="J68" s="47">
        <f>ABS($D$7-Таблица_text6[[#This Row],[S]])/$D$7</f>
        <v>7.0651599702380954E-2</v>
      </c>
      <c r="K68" s="1">
        <f>LOG10(Таблица_text6[[#This Row],[Err]])</f>
        <v>-1.1508780003539723</v>
      </c>
    </row>
    <row r="69" spans="6:11" ht="18" x14ac:dyDescent="0.4">
      <c r="F69" s="1">
        <v>38000000</v>
      </c>
      <c r="G69" s="1">
        <v>4879.0795898438</v>
      </c>
      <c r="H69" s="1">
        <v>0.18537770000000001</v>
      </c>
      <c r="I69" s="1">
        <f>LOG10(Таблица_text6[[#This Row],[N]])</f>
        <v>7.5797835966168101</v>
      </c>
      <c r="J69" s="47">
        <f>ABS($D$7-Таблица_text6[[#This Row],[S]])/$D$7</f>
        <v>7.065150669641905E-2</v>
      </c>
      <c r="K69" s="1">
        <f>LOG10(Таблица_text6[[#This Row],[Err]])</f>
        <v>-1.1508785720608097</v>
      </c>
    </row>
    <row r="70" spans="6:11" ht="18" x14ac:dyDescent="0.4">
      <c r="F70" s="1">
        <v>40000000</v>
      </c>
      <c r="G70" s="1">
        <v>4879.080078125</v>
      </c>
      <c r="H70" s="1">
        <v>0.1960288</v>
      </c>
      <c r="I70" s="1">
        <f>LOG10(Таблица_text6[[#This Row],[N]])</f>
        <v>7.6020599913279625</v>
      </c>
      <c r="J70" s="47">
        <f>ABS($D$7-Таблица_text6[[#This Row],[S]])/$D$7</f>
        <v>7.0651413690476186E-2</v>
      </c>
      <c r="K70" s="1">
        <f>LOG10(Таблица_text6[[#This Row],[Err]])</f>
        <v>-1.1508791437682828</v>
      </c>
    </row>
    <row r="71" spans="6:11" ht="18" x14ac:dyDescent="0.4">
      <c r="F71" s="1">
        <v>42000000</v>
      </c>
      <c r="G71" s="1">
        <v>4879.0791015625</v>
      </c>
      <c r="H71" s="1">
        <v>0.20573839999999999</v>
      </c>
      <c r="I71" s="1">
        <f>LOG10(Таблица_text6[[#This Row],[N]])</f>
        <v>7.6232492903979008</v>
      </c>
      <c r="J71" s="47">
        <f>ABS($D$7-Таблица_text6[[#This Row],[S]])/$D$7</f>
        <v>7.0651599702380954E-2</v>
      </c>
      <c r="K71" s="1">
        <f>LOG10(Таблица_text6[[#This Row],[Err]])</f>
        <v>-1.1508780003539723</v>
      </c>
    </row>
    <row r="72" spans="6:11" ht="18" x14ac:dyDescent="0.4">
      <c r="F72" s="1">
        <v>44000000</v>
      </c>
      <c r="G72" s="1">
        <v>4879.0791015625</v>
      </c>
      <c r="H72" s="1">
        <v>0.21550250000000001</v>
      </c>
      <c r="I72" s="1">
        <f>LOG10(Таблица_text6[[#This Row],[N]])</f>
        <v>7.6434526764861879</v>
      </c>
      <c r="J72" s="47">
        <f>ABS($D$7-Таблица_text6[[#This Row],[S]])/$D$7</f>
        <v>7.0651599702380954E-2</v>
      </c>
      <c r="K72" s="1">
        <f>LOG10(Таблица_text6[[#This Row],[Err]])</f>
        <v>-1.1508780003539723</v>
      </c>
    </row>
    <row r="73" spans="6:11" ht="18" x14ac:dyDescent="0.4">
      <c r="F73" s="1">
        <v>46000000</v>
      </c>
      <c r="G73" s="1">
        <v>4879.0795898438</v>
      </c>
      <c r="H73" s="1">
        <v>0.22463369999999999</v>
      </c>
      <c r="I73" s="1">
        <f>LOG10(Таблица_text6[[#This Row],[N]])</f>
        <v>7.6627578316815743</v>
      </c>
      <c r="J73" s="47">
        <f>ABS($D$7-Таблица_text6[[#This Row],[S]])/$D$7</f>
        <v>7.065150669641905E-2</v>
      </c>
      <c r="K73" s="1">
        <f>LOG10(Таблица_text6[[#This Row],[Err]])</f>
        <v>-1.1508785720608097</v>
      </c>
    </row>
    <row r="74" spans="6:11" ht="18" x14ac:dyDescent="0.4">
      <c r="F74" s="1">
        <v>48000000</v>
      </c>
      <c r="G74" s="1">
        <v>4879.0791015625</v>
      </c>
      <c r="H74" s="1">
        <v>0.23545289999999999</v>
      </c>
      <c r="I74" s="1">
        <f>LOG10(Таблица_text6[[#This Row],[N]])</f>
        <v>7.6812412373755876</v>
      </c>
      <c r="J74" s="47">
        <f>ABS($D$7-Таблица_text6[[#This Row],[S]])/$D$7</f>
        <v>7.0651599702380954E-2</v>
      </c>
      <c r="K74" s="1">
        <f>LOG10(Таблица_text6[[#This Row],[Err]])</f>
        <v>-1.1508780003539723</v>
      </c>
    </row>
    <row r="75" spans="6:11" ht="18" x14ac:dyDescent="0.4">
      <c r="F75" s="1">
        <v>50000000</v>
      </c>
      <c r="G75" s="1">
        <v>4879.080078125</v>
      </c>
      <c r="H75" s="1">
        <v>0.244534</v>
      </c>
      <c r="I75" s="1">
        <f>LOG10(Таблица_text6[[#This Row],[N]])</f>
        <v>7.6989700043360187</v>
      </c>
      <c r="J75" s="47">
        <f>ABS($D$7-Таблица_text6[[#This Row],[S]])/$D$7</f>
        <v>7.0651413690476186E-2</v>
      </c>
      <c r="K75" s="1">
        <f>LOG10(Таблица_text6[[#This Row],[Err]])</f>
        <v>-1.1508791437682828</v>
      </c>
    </row>
  </sheetData>
  <hyperlinks>
    <hyperlink ref="B1" location="'02. Оглавление'!A1" display="Вернуться к оглавлению" xr:uid="{CAE355E1-DA4D-4AFE-8C37-3E3DFB627165}"/>
  </hyperlink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220D-E100-4D15-823E-CDEDF2DD1B41}">
  <dimension ref="A1:C16"/>
  <sheetViews>
    <sheetView workbookViewId="0">
      <selection activeCell="I2" sqref="I2"/>
    </sheetView>
  </sheetViews>
  <sheetFormatPr defaultRowHeight="14.5" x14ac:dyDescent="0.35"/>
  <cols>
    <col min="1" max="1" width="33.81640625" bestFit="1" customWidth="1"/>
    <col min="2" max="2" width="60.453125" bestFit="1" customWidth="1"/>
  </cols>
  <sheetData>
    <row r="1" spans="1:3" ht="18" x14ac:dyDescent="0.4">
      <c r="A1" s="5" t="s">
        <v>49</v>
      </c>
      <c r="B1" s="6" t="s">
        <v>50</v>
      </c>
      <c r="C1" s="7" t="s">
        <v>51</v>
      </c>
    </row>
    <row r="2" spans="1:3" ht="396" x14ac:dyDescent="0.4">
      <c r="A2" s="8" t="s">
        <v>52</v>
      </c>
      <c r="B2" s="6" t="s">
        <v>53</v>
      </c>
      <c r="C2" s="1"/>
    </row>
    <row r="3" spans="1:3" ht="144" x14ac:dyDescent="0.4">
      <c r="A3" s="5" t="s">
        <v>54</v>
      </c>
      <c r="B3" s="6" t="s">
        <v>55</v>
      </c>
      <c r="C3" s="1"/>
    </row>
    <row r="4" spans="1:3" ht="126" x14ac:dyDescent="0.4">
      <c r="A4" s="5" t="s">
        <v>56</v>
      </c>
      <c r="B4" s="6" t="s">
        <v>57</v>
      </c>
      <c r="C4" s="1"/>
    </row>
    <row r="5" spans="1:3" ht="180" x14ac:dyDescent="0.4">
      <c r="A5" s="1" t="s">
        <v>58</v>
      </c>
      <c r="B5" s="9" t="s">
        <v>59</v>
      </c>
      <c r="C5" s="1"/>
    </row>
    <row r="6" spans="1:3" ht="288" x14ac:dyDescent="0.4">
      <c r="A6" s="1" t="s">
        <v>60</v>
      </c>
      <c r="B6" s="9" t="s">
        <v>61</v>
      </c>
      <c r="C6" s="1"/>
    </row>
    <row r="7" spans="1:3" ht="126" x14ac:dyDescent="0.4">
      <c r="A7" s="1" t="s">
        <v>62</v>
      </c>
      <c r="B7" s="9" t="s">
        <v>63</v>
      </c>
      <c r="C7" s="1"/>
    </row>
    <row r="8" spans="1:3" ht="108" x14ac:dyDescent="0.4">
      <c r="A8" s="1" t="s">
        <v>64</v>
      </c>
      <c r="B8" s="9" t="s">
        <v>65</v>
      </c>
      <c r="C8" s="1"/>
    </row>
    <row r="9" spans="1:3" ht="72" x14ac:dyDescent="0.4">
      <c r="A9" s="10" t="s">
        <v>66</v>
      </c>
      <c r="B9" s="9" t="s">
        <v>67</v>
      </c>
      <c r="C9" s="1"/>
    </row>
    <row r="10" spans="1:3" ht="18" x14ac:dyDescent="0.4">
      <c r="A10" s="1" t="s">
        <v>68</v>
      </c>
      <c r="B10" s="1" t="s">
        <v>69</v>
      </c>
      <c r="C10" s="1"/>
    </row>
    <row r="11" spans="1:3" ht="180" x14ac:dyDescent="0.4">
      <c r="A11" s="9" t="s">
        <v>70</v>
      </c>
      <c r="B11" s="9" t="s">
        <v>71</v>
      </c>
      <c r="C11" s="1"/>
    </row>
    <row r="12" spans="1:3" ht="144" x14ac:dyDescent="0.4">
      <c r="A12" s="1" t="s">
        <v>72</v>
      </c>
      <c r="B12" s="9" t="s">
        <v>73</v>
      </c>
      <c r="C12" s="1"/>
    </row>
    <row r="13" spans="1:3" ht="126" x14ac:dyDescent="0.4">
      <c r="A13" s="1" t="s">
        <v>74</v>
      </c>
      <c r="B13" s="9" t="s">
        <v>75</v>
      </c>
      <c r="C13" s="1"/>
    </row>
    <row r="14" spans="1:3" ht="36" x14ac:dyDescent="0.4">
      <c r="A14" s="1" t="s">
        <v>76</v>
      </c>
      <c r="B14" s="9" t="s">
        <v>77</v>
      </c>
      <c r="C14" s="1"/>
    </row>
    <row r="15" spans="1:3" ht="18" x14ac:dyDescent="0.4">
      <c r="A15" s="10" t="s">
        <v>78</v>
      </c>
      <c r="B15" s="9"/>
      <c r="C15" s="1"/>
    </row>
    <row r="16" spans="1:3" ht="198" x14ac:dyDescent="0.4">
      <c r="A16" s="10" t="s">
        <v>79</v>
      </c>
      <c r="B16" s="9" t="s">
        <v>80</v>
      </c>
      <c r="C16" s="1"/>
    </row>
  </sheetData>
  <hyperlinks>
    <hyperlink ref="C1" location="'02. Оглавление'!A1" display="Вернуться к оглавлению" xr:uid="{37A3ED6B-A9AB-4F27-9756-A5F5D0D3F79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362B-B7B5-4A07-864D-83596E3F7493}">
  <dimension ref="A1:H98"/>
  <sheetViews>
    <sheetView zoomScale="70" zoomScaleNormal="70" workbookViewId="0">
      <selection activeCell="C3" sqref="C3:D7"/>
    </sheetView>
  </sheetViews>
  <sheetFormatPr defaultRowHeight="14.5" x14ac:dyDescent="0.35"/>
  <cols>
    <col min="1" max="1" width="29" customWidth="1"/>
    <col min="2" max="2" width="29.26953125" customWidth="1"/>
    <col min="3" max="3" width="28.7265625" bestFit="1" customWidth="1"/>
    <col min="4" max="5" width="15.08984375" bestFit="1" customWidth="1"/>
    <col min="6" max="6" width="14.54296875" bestFit="1" customWidth="1"/>
    <col min="7" max="7" width="15.90625" bestFit="1" customWidth="1"/>
    <col min="25" max="25" width="16.08984375" bestFit="1" customWidth="1"/>
  </cols>
  <sheetData>
    <row r="1" spans="1:8" ht="18" x14ac:dyDescent="0.4">
      <c r="A1" s="1" t="s">
        <v>254</v>
      </c>
      <c r="B1" s="7" t="s">
        <v>51</v>
      </c>
    </row>
    <row r="2" spans="1:8" ht="34" customHeight="1" x14ac:dyDescent="0.35">
      <c r="A2" s="15" t="s">
        <v>82</v>
      </c>
      <c r="B2" s="67" t="s">
        <v>255</v>
      </c>
      <c r="C2" s="67"/>
      <c r="D2" s="67"/>
      <c r="E2" s="67"/>
      <c r="F2" s="67"/>
      <c r="G2" s="67"/>
      <c r="H2" s="67"/>
    </row>
    <row r="3" spans="1:8" ht="18" x14ac:dyDescent="0.4">
      <c r="A3" s="1" t="s">
        <v>131</v>
      </c>
      <c r="C3" s="11" t="s">
        <v>243</v>
      </c>
      <c r="D3" s="11"/>
    </row>
    <row r="4" spans="1:8" ht="18" x14ac:dyDescent="0.4">
      <c r="C4" s="11" t="s">
        <v>251</v>
      </c>
      <c r="D4" s="11" t="s">
        <v>244</v>
      </c>
    </row>
    <row r="5" spans="1:8" ht="18" x14ac:dyDescent="0.4">
      <c r="C5" s="11">
        <v>-1450</v>
      </c>
      <c r="D5" s="11">
        <v>3800</v>
      </c>
    </row>
    <row r="6" spans="1:8" ht="18" x14ac:dyDescent="0.4">
      <c r="C6" s="11" t="s">
        <v>245</v>
      </c>
      <c r="D6" s="11"/>
    </row>
    <row r="7" spans="1:8" ht="18" x14ac:dyDescent="0.4">
      <c r="C7" s="11" t="s">
        <v>246</v>
      </c>
      <c r="D7" s="11">
        <v>5250</v>
      </c>
    </row>
    <row r="26" spans="2:7" ht="18" x14ac:dyDescent="0.4">
      <c r="B26" s="1" t="s">
        <v>209</v>
      </c>
      <c r="C26" s="1" t="s">
        <v>155</v>
      </c>
      <c r="D26" s="1" t="s">
        <v>222</v>
      </c>
      <c r="E26" s="1" t="s">
        <v>212</v>
      </c>
      <c r="F26" s="48" t="s">
        <v>252</v>
      </c>
      <c r="G26" s="1" t="s">
        <v>253</v>
      </c>
    </row>
    <row r="27" spans="2:7" ht="18" x14ac:dyDescent="0.4">
      <c r="B27" s="1">
        <v>1</v>
      </c>
      <c r="C27" s="1">
        <v>2550</v>
      </c>
      <c r="D27" s="1">
        <v>9.9999999999999995E-8</v>
      </c>
      <c r="E27" s="1">
        <f>LOG10(Таблица_text8[[#This Row],[N]])</f>
        <v>0</v>
      </c>
      <c r="F27" s="48">
        <f>ABS($D$7-Таблица_text8[[#This Row],[S]])/$D$7</f>
        <v>0.51428571428571423</v>
      </c>
      <c r="G27" s="1">
        <f>LOG10(Таблица_text8[[#This Row],[Err]])</f>
        <v>-0.2887955392469696</v>
      </c>
    </row>
    <row r="28" spans="2:7" ht="18" x14ac:dyDescent="0.4">
      <c r="B28" s="1">
        <v>2</v>
      </c>
      <c r="C28" s="1">
        <v>4575</v>
      </c>
      <c r="D28" s="1">
        <v>0</v>
      </c>
      <c r="E28" s="1">
        <f>LOG10(Таблица_text8[[#This Row],[N]])</f>
        <v>0.3010299956639812</v>
      </c>
      <c r="F28" s="48">
        <f>ABS($D$7-Таблица_text8[[#This Row],[S]])/$D$7</f>
        <v>0.12857142857142856</v>
      </c>
      <c r="G28" s="1">
        <f>LOG10(Таблица_text8[[#This Row],[Err]])</f>
        <v>-0.89085553057493205</v>
      </c>
    </row>
    <row r="29" spans="2:7" ht="18" x14ac:dyDescent="0.4">
      <c r="B29" s="1">
        <v>3</v>
      </c>
      <c r="C29" s="1">
        <v>4950</v>
      </c>
      <c r="D29" s="1">
        <v>0</v>
      </c>
      <c r="E29" s="1">
        <f>LOG10(Таблица_text8[[#This Row],[N]])</f>
        <v>0.47712125471966244</v>
      </c>
      <c r="F29" s="48">
        <f>ABS($D$7-Таблица_text8[[#This Row],[S]])/$D$7</f>
        <v>5.7142857142857141E-2</v>
      </c>
      <c r="G29" s="1">
        <f>LOG10(Таблица_text8[[#This Row],[Err]])</f>
        <v>-1.2430380486862944</v>
      </c>
    </row>
    <row r="30" spans="2:7" ht="18" x14ac:dyDescent="0.4">
      <c r="B30" s="1">
        <v>4</v>
      </c>
      <c r="C30" s="1">
        <v>5081.25</v>
      </c>
      <c r="D30" s="1">
        <v>9.9999999999999995E-8</v>
      </c>
      <c r="E30" s="1">
        <f>LOG10(Таблица_text8[[#This Row],[N]])</f>
        <v>0.6020599913279624</v>
      </c>
      <c r="F30" s="48">
        <f>ABS($D$7-Таблица_text8[[#This Row],[S]])/$D$7</f>
        <v>3.214285714285714E-2</v>
      </c>
      <c r="G30" s="1">
        <f>LOG10(Таблица_text8[[#This Row],[Err]])</f>
        <v>-1.4929155219028944</v>
      </c>
    </row>
    <row r="31" spans="2:7" ht="18" x14ac:dyDescent="0.4">
      <c r="B31" s="1">
        <v>5</v>
      </c>
      <c r="C31" s="1">
        <v>5142</v>
      </c>
      <c r="D31" s="1">
        <v>9.9999999999999995E-8</v>
      </c>
      <c r="E31" s="1">
        <f>LOG10(Таблица_text8[[#This Row],[N]])</f>
        <v>0.69897000433601886</v>
      </c>
      <c r="F31" s="48">
        <f>ABS($D$7-Таблица_text8[[#This Row],[S]])/$D$7</f>
        <v>2.057142857142857E-2</v>
      </c>
      <c r="G31" s="1">
        <f>LOG10(Таблица_text8[[#This Row],[Err]])</f>
        <v>-1.6867355479190071</v>
      </c>
    </row>
    <row r="32" spans="2:7" ht="18" x14ac:dyDescent="0.4">
      <c r="B32" s="1">
        <v>6</v>
      </c>
      <c r="C32" s="1">
        <v>5175</v>
      </c>
      <c r="D32" s="1">
        <v>9.9999999999999995E-8</v>
      </c>
      <c r="E32" s="1">
        <f>LOG10(Таблица_text8[[#This Row],[N]])</f>
        <v>0.77815125038364363</v>
      </c>
      <c r="F32" s="48">
        <f>ABS($D$7-Таблица_text8[[#This Row],[S]])/$D$7</f>
        <v>1.4285714285714285E-2</v>
      </c>
      <c r="G32" s="1">
        <f>LOG10(Таблица_text8[[#This Row],[Err]])</f>
        <v>-1.8450980400142569</v>
      </c>
    </row>
    <row r="33" spans="2:7" ht="18" x14ac:dyDescent="0.4">
      <c r="B33" s="1">
        <v>7</v>
      </c>
      <c r="C33" s="1">
        <v>5194.8979591836996</v>
      </c>
      <c r="D33" s="1">
        <v>9.9999999999999995E-8</v>
      </c>
      <c r="E33" s="1">
        <f>LOG10(Таблица_text8[[#This Row],[N]])</f>
        <v>0.84509804001425681</v>
      </c>
      <c r="F33" s="48">
        <f>ABS($D$7-Таблица_text8[[#This Row],[S]])/$D$7</f>
        <v>1.049562682215245E-2</v>
      </c>
      <c r="G33" s="1">
        <f>LOG10(Таблица_text8[[#This Row],[Err]])</f>
        <v>-1.9789916192756896</v>
      </c>
    </row>
    <row r="34" spans="2:7" ht="18" x14ac:dyDescent="0.4">
      <c r="B34" s="1">
        <v>8</v>
      </c>
      <c r="C34" s="1">
        <v>5207.8125</v>
      </c>
      <c r="D34" s="1">
        <v>0</v>
      </c>
      <c r="E34" s="1">
        <f>LOG10(Таблица_text8[[#This Row],[N]])</f>
        <v>0.90308998699194354</v>
      </c>
      <c r="F34" s="48">
        <f>ABS($D$7-Таблица_text8[[#This Row],[S]])/$D$7</f>
        <v>8.0357142857142849E-3</v>
      </c>
      <c r="G34" s="1">
        <f>LOG10(Таблица_text8[[#This Row],[Err]])</f>
        <v>-2.0949755132308567</v>
      </c>
    </row>
    <row r="35" spans="2:7" ht="18" x14ac:dyDescent="0.4">
      <c r="B35" s="1">
        <v>9</v>
      </c>
      <c r="C35" s="1">
        <v>5216.6666666666997</v>
      </c>
      <c r="D35" s="1">
        <v>0</v>
      </c>
      <c r="E35" s="1">
        <f>LOG10(Таблица_text8[[#This Row],[N]])</f>
        <v>0.95424250943932487</v>
      </c>
      <c r="F35" s="48">
        <f>ABS($D$7-Таблица_text8[[#This Row],[S]])/$D$7</f>
        <v>6.3492063492000548E-3</v>
      </c>
      <c r="G35" s="1">
        <f>LOG10(Таблица_text8[[#This Row],[Err]])</f>
        <v>-2.1972805581260499</v>
      </c>
    </row>
    <row r="36" spans="2:7" ht="18" x14ac:dyDescent="0.4">
      <c r="B36" s="1">
        <v>10</v>
      </c>
      <c r="C36" s="1">
        <v>5223</v>
      </c>
      <c r="D36" s="1">
        <v>9.9999999999999995E-8</v>
      </c>
      <c r="E36" s="1">
        <f>LOG10(Таблица_text8[[#This Row],[N]])</f>
        <v>1</v>
      </c>
      <c r="F36" s="48">
        <f>ABS($D$7-Таблица_text8[[#This Row],[S]])/$D$7</f>
        <v>5.1428571428571426E-3</v>
      </c>
      <c r="G36" s="1">
        <f>LOG10(Таблица_text8[[#This Row],[Err]])</f>
        <v>-2.2887955392469697</v>
      </c>
    </row>
    <row r="37" spans="2:7" ht="18" x14ac:dyDescent="0.4">
      <c r="B37" s="1">
        <v>20</v>
      </c>
      <c r="C37" s="1">
        <v>5243.25</v>
      </c>
      <c r="D37" s="1">
        <v>1.9999999999999999E-7</v>
      </c>
      <c r="E37" s="1">
        <f>LOG10(Таблица_text8[[#This Row],[N]])</f>
        <v>1.3010299956639813</v>
      </c>
      <c r="F37" s="48">
        <f>ABS($D$7-Таблица_text8[[#This Row],[S]])/$D$7</f>
        <v>1.2857142857142856E-3</v>
      </c>
      <c r="G37" s="1">
        <f>LOG10(Таблица_text8[[#This Row],[Err]])</f>
        <v>-2.8908555305749322</v>
      </c>
    </row>
    <row r="38" spans="2:7" ht="18" x14ac:dyDescent="0.4">
      <c r="B38" s="1">
        <v>30</v>
      </c>
      <c r="C38" s="1">
        <v>5247</v>
      </c>
      <c r="D38" s="1">
        <v>9.9999999999999995E-8</v>
      </c>
      <c r="E38" s="1">
        <f>LOG10(Таблица_text8[[#This Row],[N]])</f>
        <v>1.4771212547196624</v>
      </c>
      <c r="F38" s="48">
        <f>ABS($D$7-Таблица_text8[[#This Row],[S]])/$D$7</f>
        <v>5.7142857142857147E-4</v>
      </c>
      <c r="G38" s="1">
        <f>LOG10(Таблица_text8[[#This Row],[Err]])</f>
        <v>-3.2430380486862944</v>
      </c>
    </row>
    <row r="39" spans="2:7" ht="18" x14ac:dyDescent="0.4">
      <c r="B39" s="1">
        <v>40</v>
      </c>
      <c r="C39" s="1">
        <v>5248.3125</v>
      </c>
      <c r="D39" s="1">
        <v>9.9999999999999995E-8</v>
      </c>
      <c r="E39" s="1">
        <f>LOG10(Таблица_text8[[#This Row],[N]])</f>
        <v>1.6020599913279623</v>
      </c>
      <c r="F39" s="48">
        <f>ABS($D$7-Таблица_text8[[#This Row],[S]])/$D$7</f>
        <v>3.2142857142857141E-4</v>
      </c>
      <c r="G39" s="1">
        <f>LOG10(Таблица_text8[[#This Row],[Err]])</f>
        <v>-3.4929155219028942</v>
      </c>
    </row>
    <row r="40" spans="2:7" ht="18" x14ac:dyDescent="0.4">
      <c r="B40" s="1">
        <v>50</v>
      </c>
      <c r="C40" s="1">
        <v>5248.92</v>
      </c>
      <c r="D40" s="1">
        <v>9.9999999999999995E-8</v>
      </c>
      <c r="E40" s="1">
        <f>LOG10(Таблица_text8[[#This Row],[N]])</f>
        <v>1.6989700043360187</v>
      </c>
      <c r="F40" s="48">
        <f>ABS($D$7-Таблица_text8[[#This Row],[S]])/$D$7</f>
        <v>2.0571428571427186E-4</v>
      </c>
      <c r="G40" s="1">
        <f>LOG10(Таблица_text8[[#This Row],[Err]])</f>
        <v>-3.6867355479190365</v>
      </c>
    </row>
    <row r="41" spans="2:7" ht="18" x14ac:dyDescent="0.4">
      <c r="B41" s="1">
        <v>60</v>
      </c>
      <c r="C41" s="1">
        <v>5249.25</v>
      </c>
      <c r="D41" s="1">
        <v>9.9999999999999995E-8</v>
      </c>
      <c r="E41" s="1">
        <f>LOG10(Таблица_text8[[#This Row],[N]])</f>
        <v>1.7781512503836436</v>
      </c>
      <c r="F41" s="48">
        <f>ABS($D$7-Таблица_text8[[#This Row],[S]])/$D$7</f>
        <v>1.4285714285714287E-4</v>
      </c>
      <c r="G41" s="1">
        <f>LOG10(Таблица_text8[[#This Row],[Err]])</f>
        <v>-3.8450980400142569</v>
      </c>
    </row>
    <row r="42" spans="2:7" ht="18" x14ac:dyDescent="0.4">
      <c r="B42" s="1">
        <v>70</v>
      </c>
      <c r="C42" s="1">
        <v>5249.4489795917998</v>
      </c>
      <c r="D42" s="1">
        <v>9.9999999999999995E-8</v>
      </c>
      <c r="E42" s="1">
        <f>LOG10(Таблица_text8[[#This Row],[N]])</f>
        <v>1.8450980400142569</v>
      </c>
      <c r="F42" s="48">
        <f>ABS($D$7-Таблица_text8[[#This Row],[S]])/$D$7</f>
        <v>1.0495626822860989E-4</v>
      </c>
      <c r="G42" s="1">
        <f>LOG10(Таблица_text8[[#This Row],[Err]])</f>
        <v>-3.9789916192463712</v>
      </c>
    </row>
    <row r="43" spans="2:7" ht="18" x14ac:dyDescent="0.4">
      <c r="B43" s="1">
        <v>80</v>
      </c>
      <c r="C43" s="1">
        <v>5249.578125</v>
      </c>
      <c r="D43" s="1">
        <v>1.9999999999999999E-7</v>
      </c>
      <c r="E43" s="1">
        <f>LOG10(Таблица_text8[[#This Row],[N]])</f>
        <v>1.9030899869919435</v>
      </c>
      <c r="F43" s="48">
        <f>ABS($D$7-Таблица_text8[[#This Row],[S]])/$D$7</f>
        <v>8.0357142857142853E-5</v>
      </c>
      <c r="G43" s="1">
        <f>LOG10(Таблица_text8[[#This Row],[Err]])</f>
        <v>-4.0949755132308567</v>
      </c>
    </row>
    <row r="44" spans="2:7" ht="18" x14ac:dyDescent="0.4">
      <c r="B44" s="1">
        <v>90</v>
      </c>
      <c r="C44" s="1">
        <v>5249.6666666666997</v>
      </c>
      <c r="D44" s="1">
        <v>1.9999999999999999E-7</v>
      </c>
      <c r="E44" s="1">
        <f>LOG10(Таблица_text8[[#This Row],[N]])</f>
        <v>1.954242509439325</v>
      </c>
      <c r="F44" s="48">
        <f>ABS($D$7-Таблица_text8[[#This Row],[S]])/$D$7</f>
        <v>6.3492063485769208E-5</v>
      </c>
      <c r="G44" s="1">
        <f>LOG10(Таблица_text8[[#This Row],[Err]])</f>
        <v>-4.1972805581686732</v>
      </c>
    </row>
    <row r="45" spans="2:7" ht="18" x14ac:dyDescent="0.4">
      <c r="B45" s="1">
        <v>100</v>
      </c>
      <c r="C45" s="1">
        <v>5249.73</v>
      </c>
      <c r="D45" s="1">
        <v>1.9999999999999999E-7</v>
      </c>
      <c r="E45" s="1">
        <f>LOG10(Таблица_text8[[#This Row],[N]])</f>
        <v>2</v>
      </c>
      <c r="F45" s="48">
        <f>ABS($D$7-Таблица_text8[[#This Row],[S]])/$D$7</f>
        <v>5.142857142865458E-5</v>
      </c>
      <c r="G45" s="1">
        <f>LOG10(Таблица_text8[[#This Row],[Err]])</f>
        <v>-4.2887955392462676</v>
      </c>
    </row>
    <row r="46" spans="2:7" ht="18" x14ac:dyDescent="0.4">
      <c r="B46" s="1">
        <v>200</v>
      </c>
      <c r="C46" s="1">
        <v>5249.9324999999999</v>
      </c>
      <c r="D46" s="1">
        <v>3.9989999999999997E-7</v>
      </c>
      <c r="E46" s="1">
        <f>LOG10(Таблица_text8[[#This Row],[N]])</f>
        <v>2.3010299956639813</v>
      </c>
      <c r="F46" s="48">
        <f>ABS($D$7-Таблица_text8[[#This Row],[S]])/$D$7</f>
        <v>1.2857142857163645E-5</v>
      </c>
      <c r="G46" s="1">
        <f>LOG10(Таблица_text8[[#This Row],[Err]])</f>
        <v>-4.8908555305742301</v>
      </c>
    </row>
    <row r="47" spans="2:7" ht="18" x14ac:dyDescent="0.4">
      <c r="B47" s="1">
        <v>300</v>
      </c>
      <c r="C47" s="1">
        <v>5249.97</v>
      </c>
      <c r="D47" s="1">
        <v>6.9999999999999997E-7</v>
      </c>
      <c r="E47" s="1">
        <f>LOG10(Таблица_text8[[#This Row],[N]])</f>
        <v>2.4771212547196626</v>
      </c>
      <c r="F47" s="48">
        <f>ABS($D$7-Таблица_text8[[#This Row],[S]])/$D$7</f>
        <v>5.7142857142372083E-6</v>
      </c>
      <c r="G47" s="1">
        <f>LOG10(Таблица_text8[[#This Row],[Err]])</f>
        <v>-5.2430380486899812</v>
      </c>
    </row>
    <row r="48" spans="2:7" ht="18" x14ac:dyDescent="0.4">
      <c r="B48" s="1">
        <v>400</v>
      </c>
      <c r="C48" s="1">
        <v>5249.9831249999997</v>
      </c>
      <c r="D48" s="1">
        <v>8.9989999999999995E-7</v>
      </c>
      <c r="E48" s="1">
        <f>LOG10(Таблица_text8[[#This Row],[N]])</f>
        <v>2.6020599913279625</v>
      </c>
      <c r="F48" s="48">
        <f>ABS($D$7-Таблица_text8[[#This Row],[S]])/$D$7</f>
        <v>3.2142857143342205E-6</v>
      </c>
      <c r="G48" s="1">
        <f>LOG10(Таблица_text8[[#This Row],[Err]])</f>
        <v>-5.4929155218963404</v>
      </c>
    </row>
    <row r="49" spans="2:7" ht="18" x14ac:dyDescent="0.4">
      <c r="B49" s="1">
        <v>500</v>
      </c>
      <c r="C49" s="1">
        <v>5249.9892</v>
      </c>
      <c r="D49" s="1">
        <v>1.1000000000000001E-6</v>
      </c>
      <c r="E49" s="1">
        <f>LOG10(Таблица_text8[[#This Row],[N]])</f>
        <v>2.6989700043360187</v>
      </c>
      <c r="F49" s="48">
        <f>ABS($D$7-Таблица_text8[[#This Row],[S]])/$D$7</f>
        <v>2.0571428571461832E-6</v>
      </c>
      <c r="G49" s="1">
        <f>LOG10(Таблица_text8[[#This Row],[Err]])</f>
        <v>-5.686735547918305</v>
      </c>
    </row>
    <row r="50" spans="2:7" ht="18" x14ac:dyDescent="0.4">
      <c r="B50" s="1">
        <v>600</v>
      </c>
      <c r="C50" s="1">
        <v>5249.9925000000003</v>
      </c>
      <c r="D50" s="1">
        <v>1.5999999999999999E-6</v>
      </c>
      <c r="E50" s="1">
        <f>LOG10(Таблица_text8[[#This Row],[N]])</f>
        <v>2.7781512503836434</v>
      </c>
      <c r="F50" s="48">
        <f>ABS($D$7-Таблица_text8[[#This Row],[S]])/$D$7</f>
        <v>1.4285714285159927E-6</v>
      </c>
      <c r="G50" s="1">
        <f>LOG10(Таблица_text8[[#This Row],[Err]])</f>
        <v>-5.8450980400311101</v>
      </c>
    </row>
    <row r="51" spans="2:7" ht="18" x14ac:dyDescent="0.4">
      <c r="B51" s="1">
        <v>700</v>
      </c>
      <c r="C51" s="1">
        <v>5249.9944897959003</v>
      </c>
      <c r="D51" s="1">
        <v>1.5999999999999999E-6</v>
      </c>
      <c r="E51" s="1">
        <f>LOG10(Таблица_text8[[#This Row],[N]])</f>
        <v>2.8450980400142569</v>
      </c>
      <c r="F51" s="48">
        <f>ABS($D$7-Таблица_text8[[#This Row],[S]])/$D$7</f>
        <v>1.049562685650363E-6</v>
      </c>
      <c r="G51" s="1">
        <f>LOG10(Таблица_text8[[#This Row],[Err]])</f>
        <v>-5.9789916178542857</v>
      </c>
    </row>
    <row r="52" spans="2:7" ht="18" x14ac:dyDescent="0.4">
      <c r="B52" s="1">
        <v>800</v>
      </c>
      <c r="C52" s="1">
        <v>5249.9957812499997</v>
      </c>
      <c r="D52" s="1">
        <v>1.5999999999999999E-6</v>
      </c>
      <c r="E52" s="1">
        <f>LOG10(Таблица_text8[[#This Row],[N]])</f>
        <v>2.9030899869919438</v>
      </c>
      <c r="F52" s="48">
        <f>ABS($D$7-Таблица_text8[[#This Row],[S]])/$D$7</f>
        <v>8.0357142862686445E-7</v>
      </c>
      <c r="G52" s="1">
        <f>LOG10(Таблица_text8[[#This Row],[Err]])</f>
        <v>-6.0949755132008958</v>
      </c>
    </row>
    <row r="53" spans="2:7" ht="18" x14ac:dyDescent="0.4">
      <c r="B53" s="1">
        <v>900</v>
      </c>
      <c r="C53" s="1">
        <v>5249.9966666666996</v>
      </c>
      <c r="D53" s="1">
        <v>1.7999999999999999E-6</v>
      </c>
      <c r="E53" s="1">
        <f>LOG10(Таблица_text8[[#This Row],[N]])</f>
        <v>2.9542425094393248</v>
      </c>
      <c r="F53" s="48">
        <f>ABS($D$7-Таблица_text8[[#This Row],[S]])/$D$7</f>
        <v>6.3492062864021304E-7</v>
      </c>
      <c r="G53" s="1">
        <f>LOG10(Таблица_text8[[#This Row],[Err]])</f>
        <v>-6.1972805624215148</v>
      </c>
    </row>
    <row r="54" spans="2:7" ht="18" x14ac:dyDescent="0.4">
      <c r="B54" s="1">
        <v>1000</v>
      </c>
      <c r="C54" s="1">
        <v>5249.9973</v>
      </c>
      <c r="D54" s="1">
        <v>2.0999999999999998E-6</v>
      </c>
      <c r="E54" s="1">
        <f>LOG10(Таблица_text8[[#This Row],[N]])</f>
        <v>3</v>
      </c>
      <c r="F54" s="48">
        <f>ABS($D$7-Таблица_text8[[#This Row],[S]])/$D$7</f>
        <v>5.1428571428654579E-7</v>
      </c>
      <c r="G54" s="1">
        <f>LOG10(Таблица_text8[[#This Row],[Err]])</f>
        <v>-6.2887955392462676</v>
      </c>
    </row>
    <row r="55" spans="2:7" ht="18" x14ac:dyDescent="0.4">
      <c r="B55" s="1">
        <v>2000</v>
      </c>
      <c r="C55" s="1">
        <v>5249.9993249999998</v>
      </c>
      <c r="D55" s="1">
        <v>3.9999999999999998E-6</v>
      </c>
      <c r="E55" s="1">
        <f>LOG10(Таблица_text8[[#This Row],[N]])</f>
        <v>3.3010299956639813</v>
      </c>
      <c r="F55" s="48">
        <f>ABS($D$7-Таблица_text8[[#This Row],[S]])/$D$7</f>
        <v>1.2857142861494572E-7</v>
      </c>
      <c r="G55" s="1">
        <f>LOG10(Таблица_text8[[#This Row],[Err]])</f>
        <v>-6.8908555304279373</v>
      </c>
    </row>
    <row r="56" spans="2:7" ht="18" x14ac:dyDescent="0.4">
      <c r="B56" s="1">
        <v>3000</v>
      </c>
      <c r="C56" s="1">
        <v>5249.9997000000003</v>
      </c>
      <c r="D56" s="1">
        <v>6.6000000000000003E-6</v>
      </c>
      <c r="E56" s="1">
        <f>LOG10(Таблица_text8[[#This Row],[N]])</f>
        <v>3.4771212547196626</v>
      </c>
      <c r="F56" s="48">
        <f>ABS($D$7-Таблица_text8[[#This Row],[S]])/$D$7</f>
        <v>5.714285708520384E-8</v>
      </c>
      <c r="G56" s="1">
        <f>LOG10(Таблица_text8[[#This Row],[Err]])</f>
        <v>-7.2430380491244684</v>
      </c>
    </row>
    <row r="57" spans="2:7" ht="18" x14ac:dyDescent="0.4">
      <c r="B57" s="1">
        <v>4000</v>
      </c>
      <c r="C57" s="1">
        <v>5249.9998312500002</v>
      </c>
      <c r="D57" s="1">
        <v>8.6000000000000007E-6</v>
      </c>
      <c r="E57" s="1">
        <f>LOG10(Таблица_text8[[#This Row],[N]])</f>
        <v>3.6020599913279625</v>
      </c>
      <c r="F57" s="48">
        <f>ABS($D$7-Таблица_text8[[#This Row],[S]])/$D$7</f>
        <v>3.2142857110427159E-8</v>
      </c>
      <c r="G57" s="1">
        <f>LOG10(Таблица_text8[[#This Row],[Err]])</f>
        <v>-7.4929155223410682</v>
      </c>
    </row>
    <row r="58" spans="2:7" ht="18" x14ac:dyDescent="0.4">
      <c r="B58" s="1">
        <v>5000</v>
      </c>
      <c r="C58" s="1">
        <v>5249.9998919999998</v>
      </c>
      <c r="D58" s="1">
        <v>1.06E-5</v>
      </c>
      <c r="E58" s="1">
        <f>LOG10(Таблица_text8[[#This Row],[N]])</f>
        <v>3.6989700043360187</v>
      </c>
      <c r="F58" s="48">
        <f>ABS($D$7-Таблица_text8[[#This Row],[S]])/$D$7</f>
        <v>2.0571428606109249E-8</v>
      </c>
      <c r="G58" s="1">
        <f>LOG10(Таблица_text8[[#This Row],[Err]])</f>
        <v>-7.6867355471868448</v>
      </c>
    </row>
    <row r="59" spans="2:7" ht="18" x14ac:dyDescent="0.4">
      <c r="B59" s="1">
        <v>6000</v>
      </c>
      <c r="C59" s="1">
        <v>5249.9999250000001</v>
      </c>
      <c r="D59" s="1">
        <v>1.27E-5</v>
      </c>
      <c r="E59" s="1">
        <f>LOG10(Таблица_text8[[#This Row],[N]])</f>
        <v>3.7781512503836434</v>
      </c>
      <c r="F59" s="48">
        <f>ABS($D$7-Таблица_text8[[#This Row],[S]])/$D$7</f>
        <v>1.428571427130096E-8</v>
      </c>
      <c r="G59" s="1">
        <f>LOG10(Таблица_text8[[#This Row],[Err]])</f>
        <v>-7.8450980404524309</v>
      </c>
    </row>
    <row r="60" spans="2:7" ht="18" x14ac:dyDescent="0.4">
      <c r="B60" s="1">
        <v>7000</v>
      </c>
      <c r="C60" s="1">
        <v>5249.9999448979997</v>
      </c>
      <c r="D60" s="1">
        <v>1.47E-5</v>
      </c>
      <c r="E60" s="1">
        <f>LOG10(Таблица_text8[[#This Row],[N]])</f>
        <v>3.8450980400142569</v>
      </c>
      <c r="F60" s="48">
        <f>ABS($D$7-Таблица_text8[[#This Row],[S]])/$D$7</f>
        <v>1.0495619097214547E-8</v>
      </c>
      <c r="G60" s="1">
        <f>LOG10(Таблица_text8[[#This Row],[Err]])</f>
        <v>-7.9789919389230244</v>
      </c>
    </row>
    <row r="61" spans="2:7" ht="18" x14ac:dyDescent="0.4">
      <c r="B61" s="1">
        <v>8000</v>
      </c>
      <c r="C61" s="1">
        <v>5249.9999578124998</v>
      </c>
      <c r="D61" s="1">
        <v>1.6699999999999999E-5</v>
      </c>
      <c r="E61" s="1">
        <f>LOG10(Таблица_text8[[#This Row],[N]])</f>
        <v>3.9030899869919438</v>
      </c>
      <c r="F61" s="48">
        <f>ABS($D$7-Таблица_text8[[#This Row],[S]])/$D$7</f>
        <v>8.0357143209160624E-9</v>
      </c>
      <c r="G61" s="1">
        <f>LOG10(Таблица_text8[[#This Row],[Err]])</f>
        <v>-8.0949755113283572</v>
      </c>
    </row>
    <row r="62" spans="2:7" ht="18" x14ac:dyDescent="0.4">
      <c r="B62" s="1">
        <v>9000</v>
      </c>
      <c r="C62" s="1">
        <v>5249.9999666665999</v>
      </c>
      <c r="D62" s="1">
        <v>1.8600000000000001E-5</v>
      </c>
      <c r="E62" s="1">
        <f>LOG10(Таблица_text8[[#This Row],[N]])</f>
        <v>3.9542425094393248</v>
      </c>
      <c r="F62" s="48">
        <f>ABS($D$7-Таблица_text8[[#This Row],[S]])/$D$7</f>
        <v>6.3492190661019688E-9</v>
      </c>
      <c r="G62" s="1">
        <f>LOG10(Таблица_text8[[#This Row],[Err]])</f>
        <v>-8.1972796882732695</v>
      </c>
    </row>
    <row r="63" spans="2:7" ht="18" x14ac:dyDescent="0.4">
      <c r="B63" s="1">
        <v>10000</v>
      </c>
      <c r="C63" s="1">
        <v>5249.999973</v>
      </c>
      <c r="D63" s="1">
        <v>2.0800000000000001E-5</v>
      </c>
      <c r="E63" s="1">
        <f>LOG10(Таблица_text8[[#This Row],[N]])</f>
        <v>4</v>
      </c>
      <c r="F63" s="48">
        <f>ABS($D$7-Таблица_text8[[#This Row],[S]])/$D$7</f>
        <v>5.1428571515273122E-9</v>
      </c>
      <c r="G63" s="1">
        <f>LOG10(Таблица_text8[[#This Row],[Err]])</f>
        <v>-8.2887955385148064</v>
      </c>
    </row>
    <row r="64" spans="2:7" ht="18" x14ac:dyDescent="0.4">
      <c r="B64" s="1">
        <v>100000</v>
      </c>
      <c r="C64" s="1">
        <v>5249.9999997299001</v>
      </c>
      <c r="D64" s="1">
        <v>2.0990000000000001E-4</v>
      </c>
      <c r="E64" s="1">
        <f>LOG10(Таблица_text8[[#This Row],[N]])</f>
        <v>5</v>
      </c>
      <c r="F64" s="48">
        <f>ABS($D$7-Таблица_text8[[#This Row],[S]])/$D$7</f>
        <v>5.1447603341546797E-11</v>
      </c>
      <c r="G64" s="1">
        <f>LOG10(Таблица_text8[[#This Row],[Err]])</f>
        <v>-10.288634851801154</v>
      </c>
    </row>
    <row r="65" spans="2:7" ht="18" x14ac:dyDescent="0.4">
      <c r="B65" s="1">
        <v>200000</v>
      </c>
      <c r="C65" s="1">
        <v>5249.9999999325</v>
      </c>
      <c r="D65" s="1">
        <v>4.4569999999999999E-4</v>
      </c>
      <c r="E65" s="1">
        <f>LOG10(Таблица_text8[[#This Row],[N]])</f>
        <v>5.3010299956639813</v>
      </c>
      <c r="F65" s="48">
        <f>ABS($D$7-Таблица_text8[[#This Row],[S]])/$D$7</f>
        <v>1.285713681552027E-11</v>
      </c>
      <c r="G65" s="1">
        <f>LOG10(Таблица_text8[[#This Row],[Err]])</f>
        <v>-10.890855734651685</v>
      </c>
    </row>
    <row r="66" spans="2:7" ht="18" x14ac:dyDescent="0.4">
      <c r="B66" s="1">
        <v>300000</v>
      </c>
      <c r="C66" s="1">
        <v>5249.9999999700003</v>
      </c>
      <c r="D66" s="1">
        <v>6.0360000000000003E-4</v>
      </c>
      <c r="E66" s="1">
        <f>LOG10(Таблица_text8[[#This Row],[N]])</f>
        <v>5.4771212547196626</v>
      </c>
      <c r="F66" s="48">
        <f>ABS($D$7-Таблица_text8[[#This Row],[S]])/$D$7</f>
        <v>5.7142252834247692E-12</v>
      </c>
      <c r="G66" s="1">
        <f>LOG10(Таблица_text8[[#This Row],[Err]])</f>
        <v>-11.243042641548733</v>
      </c>
    </row>
    <row r="67" spans="2:7" ht="18" x14ac:dyDescent="0.4">
      <c r="B67" s="1">
        <v>400000</v>
      </c>
      <c r="C67" s="1">
        <v>5249.9999999829997</v>
      </c>
      <c r="D67" s="1">
        <v>8.0239999999999999E-4</v>
      </c>
      <c r="E67" s="1">
        <f>LOG10(Таблица_text8[[#This Row],[N]])</f>
        <v>5.6020599913279625</v>
      </c>
      <c r="F67" s="48">
        <f>ABS($D$7-Таблица_text8[[#This Row],[S]])/$D$7</f>
        <v>3.2381476124837283E-12</v>
      </c>
      <c r="G67" s="1">
        <f>LOG10(Таблица_text8[[#This Row],[Err]])</f>
        <v>-11.489703357612928</v>
      </c>
    </row>
    <row r="68" spans="2:7" ht="18" x14ac:dyDescent="0.4">
      <c r="B68" s="1">
        <v>500000</v>
      </c>
      <c r="C68" s="1">
        <v>5249.9999999892998</v>
      </c>
      <c r="D68" s="1">
        <v>1.0189000000000001E-3</v>
      </c>
      <c r="E68" s="1">
        <f>LOG10(Таблица_text8[[#This Row],[N]])</f>
        <v>5.6989700043360187</v>
      </c>
      <c r="F68" s="48">
        <f>ABS($D$7-Таблица_text8[[#This Row],[S]])/$D$7</f>
        <v>2.0381343174016191E-12</v>
      </c>
      <c r="G68" s="1">
        <f>LOG10(Таблица_text8[[#This Row],[Err]])</f>
        <v>-11.690767198453164</v>
      </c>
    </row>
    <row r="69" spans="2:7" ht="18" x14ac:dyDescent="0.4">
      <c r="B69" s="1">
        <v>600000</v>
      </c>
      <c r="C69" s="1">
        <v>5249.9999999926004</v>
      </c>
      <c r="D69" s="1">
        <v>1.2187000000000001E-3</v>
      </c>
      <c r="E69" s="1">
        <f>LOG10(Таблица_text8[[#This Row],[N]])</f>
        <v>5.7781512503836439</v>
      </c>
      <c r="F69" s="48">
        <f>ABS($D$7-Таблица_text8[[#This Row],[S]])/$D$7</f>
        <v>1.4094569321189609E-12</v>
      </c>
      <c r="G69" s="1">
        <f>LOG10(Таблица_text8[[#This Row],[Err]])</f>
        <v>-11.850948190050516</v>
      </c>
    </row>
    <row r="70" spans="2:7" ht="18" x14ac:dyDescent="0.4">
      <c r="B70" s="1">
        <v>700000</v>
      </c>
      <c r="C70" s="1">
        <v>5249.9999999946003</v>
      </c>
      <c r="D70" s="1">
        <v>1.4139000000000001E-3</v>
      </c>
      <c r="E70" s="1">
        <f>LOG10(Таблица_text8[[#This Row],[N]])</f>
        <v>5.8450980400142569</v>
      </c>
      <c r="F70" s="48">
        <f>ABS($D$7-Таблица_text8[[#This Row],[S]])/$D$7</f>
        <v>1.0285085798906428E-12</v>
      </c>
      <c r="G70" s="1">
        <f>LOG10(Таблица_text8[[#This Row],[Err]])</f>
        <v>-11.987792081039146</v>
      </c>
    </row>
    <row r="71" spans="2:7" ht="18" x14ac:dyDescent="0.4">
      <c r="B71" s="1">
        <v>800000</v>
      </c>
      <c r="C71" s="1">
        <v>5249.9999999956999</v>
      </c>
      <c r="D71" s="1">
        <v>1.6056E-3</v>
      </c>
      <c r="E71" s="1">
        <f>LOG10(Таблица_text8[[#This Row],[N]])</f>
        <v>5.9030899869919438</v>
      </c>
      <c r="F71" s="48">
        <f>ABS($D$7-Таблица_text8[[#This Row],[S]])/$D$7</f>
        <v>8.1906494285379138E-13</v>
      </c>
      <c r="G71" s="1">
        <f>LOG10(Таблица_text8[[#This Row],[Err]])</f>
        <v>-12.086681662092007</v>
      </c>
    </row>
    <row r="72" spans="2:7" ht="18" x14ac:dyDescent="0.4">
      <c r="B72" s="1">
        <v>900000</v>
      </c>
      <c r="C72" s="1">
        <v>5249.9999999966003</v>
      </c>
      <c r="D72" s="1">
        <v>1.8079000000000001E-3</v>
      </c>
      <c r="E72" s="1">
        <f>LOG10(Таблица_text8[[#This Row],[N]])</f>
        <v>5.9542425094393252</v>
      </c>
      <c r="F72" s="48">
        <f>ABS($D$7-Таблица_text8[[#This Row],[S]])/$D$7</f>
        <v>6.4756022766232487E-13</v>
      </c>
      <c r="G72" s="1">
        <f>LOG10(Таблица_text8[[#This Row],[Err]])</f>
        <v>-12.188719832922391</v>
      </c>
    </row>
    <row r="73" spans="2:7" ht="18" x14ac:dyDescent="0.4">
      <c r="B73" s="1">
        <v>1000000</v>
      </c>
      <c r="C73" s="1">
        <v>5249.9999999974998</v>
      </c>
      <c r="D73" s="1">
        <v>2.0236E-3</v>
      </c>
      <c r="E73" s="1">
        <f>LOG10(Таблица_text8[[#This Row],[N]])</f>
        <v>6</v>
      </c>
      <c r="F73" s="48">
        <f>ABS($D$7-Таблица_text8[[#This Row],[S]])/$D$7</f>
        <v>4.7622874955691045E-13</v>
      </c>
      <c r="G73" s="1">
        <f>LOG10(Таблица_text8[[#This Row],[Err]])</f>
        <v>-12.322184390121736</v>
      </c>
    </row>
    <row r="74" spans="2:7" ht="18" x14ac:dyDescent="0.4">
      <c r="B74" s="1">
        <v>2000000</v>
      </c>
      <c r="C74" s="1">
        <v>5249.9999999994998</v>
      </c>
      <c r="D74" s="1">
        <v>4.0404999999999998E-3</v>
      </c>
      <c r="E74" s="1">
        <f>LOG10(Таблица_text8[[#This Row],[N]])</f>
        <v>6.3010299956639813</v>
      </c>
      <c r="F74" s="48">
        <f>ABS($D$7-Таблица_text8[[#This Row],[S]])/$D$7</f>
        <v>9.5280397328592484E-14</v>
      </c>
      <c r="G74" s="1">
        <f>LOG10(Таблица_text8[[#This Row],[Err]])</f>
        <v>-13.020996440470961</v>
      </c>
    </row>
    <row r="75" spans="2:7" ht="18" x14ac:dyDescent="0.4">
      <c r="B75" s="1">
        <v>4000000</v>
      </c>
      <c r="C75" s="1">
        <v>5249.9999999995998</v>
      </c>
      <c r="D75" s="1">
        <v>8.8269000000000004E-3</v>
      </c>
      <c r="E75" s="1">
        <f>LOG10(Таблица_text8[[#This Row],[N]])</f>
        <v>6.6020599913279625</v>
      </c>
      <c r="F75" s="48">
        <f>ABS($D$7-Таблица_text8[[#This Row],[S]])/$D$7</f>
        <v>7.6224317862873982E-14</v>
      </c>
      <c r="G75" s="1">
        <f>LOG10(Таблица_text8[[#This Row],[Err]])</f>
        <v>-13.117906453479018</v>
      </c>
    </row>
    <row r="76" spans="2:7" ht="18" x14ac:dyDescent="0.4">
      <c r="B76" s="1">
        <v>6000000</v>
      </c>
      <c r="C76" s="1">
        <v>5250.0000000002001</v>
      </c>
      <c r="D76" s="1">
        <v>1.21046E-2</v>
      </c>
      <c r="E76" s="1">
        <f>LOG10(Таблица_text8[[#This Row],[N]])</f>
        <v>6.7781512503836439</v>
      </c>
      <c r="F76" s="48">
        <f>ABS($D$7-Таблица_text8[[#This Row],[S]])/$D$7</f>
        <v>3.8112158931436991E-14</v>
      </c>
      <c r="G76" s="1">
        <f>LOG10(Таблица_text8[[#This Row],[Err]])</f>
        <v>-13.418936449142999</v>
      </c>
    </row>
    <row r="77" spans="2:7" ht="18" x14ac:dyDescent="0.4">
      <c r="B77" s="1">
        <v>8000000</v>
      </c>
      <c r="C77" s="1">
        <v>5250.0000000001</v>
      </c>
      <c r="D77" s="1">
        <v>1.6063500000000001E-2</v>
      </c>
      <c r="E77" s="1">
        <f>LOG10(Таблица_text8[[#This Row],[N]])</f>
        <v>6.9030899869919438</v>
      </c>
      <c r="F77" s="48">
        <f>ABS($D$7-Таблица_text8[[#This Row],[S]])/$D$7</f>
        <v>1.9056079465718496E-14</v>
      </c>
      <c r="G77" s="1">
        <f>LOG10(Таблица_text8[[#This Row],[Err]])</f>
        <v>-13.71996644480698</v>
      </c>
    </row>
    <row r="78" spans="2:7" ht="18" x14ac:dyDescent="0.4">
      <c r="B78" s="1">
        <v>10000000</v>
      </c>
      <c r="C78" s="1">
        <v>5250.0000000004002</v>
      </c>
      <c r="D78" s="1">
        <v>2.0180900000000002E-2</v>
      </c>
      <c r="E78" s="1">
        <f>LOG10(Таблица_text8[[#This Row],[N]])</f>
        <v>7</v>
      </c>
      <c r="F78" s="48">
        <f>ABS($D$7-Таблица_text8[[#This Row],[S]])/$D$7</f>
        <v>7.6224317862873982E-14</v>
      </c>
      <c r="G78" s="1">
        <f>LOG10(Таблица_text8[[#This Row],[Err]])</f>
        <v>-13.117906453479018</v>
      </c>
    </row>
    <row r="79" spans="2:7" ht="18" x14ac:dyDescent="0.4">
      <c r="B79" s="1">
        <v>12000000</v>
      </c>
      <c r="C79" s="1">
        <v>5250.0000000003001</v>
      </c>
      <c r="D79" s="1">
        <v>2.4127300000000001E-2</v>
      </c>
      <c r="E79" s="1">
        <f>LOG10(Таблица_text8[[#This Row],[N]])</f>
        <v>7.0791812460476251</v>
      </c>
      <c r="F79" s="48">
        <f>ABS($D$7-Таблица_text8[[#This Row],[S]])/$D$7</f>
        <v>5.7168238397155493E-14</v>
      </c>
      <c r="G79" s="1">
        <f>LOG10(Таблица_text8[[#This Row],[Err]])</f>
        <v>-13.242845190087317</v>
      </c>
    </row>
    <row r="80" spans="2:7" ht="18" x14ac:dyDescent="0.4">
      <c r="B80" s="1">
        <v>14000000</v>
      </c>
      <c r="C80" s="1">
        <v>5249.9999999992997</v>
      </c>
      <c r="D80" s="1">
        <v>2.82677E-2</v>
      </c>
      <c r="E80" s="1">
        <f>LOG10(Таблица_text8[[#This Row],[N]])</f>
        <v>7.1461280356782382</v>
      </c>
      <c r="F80" s="48">
        <f>ABS($D$7-Таблица_text8[[#This Row],[S]])/$D$7</f>
        <v>1.3339255626002948E-13</v>
      </c>
      <c r="G80" s="1">
        <f>LOG10(Таблица_text8[[#This Row],[Err]])</f>
        <v>-12.874868404792723</v>
      </c>
    </row>
    <row r="81" spans="2:7" ht="18" x14ac:dyDescent="0.4">
      <c r="B81" s="1">
        <v>16000000</v>
      </c>
      <c r="C81" s="1">
        <v>5250.0000000006003</v>
      </c>
      <c r="D81" s="1">
        <v>3.2428999999999999E-2</v>
      </c>
      <c r="E81" s="1">
        <f>LOG10(Таблица_text8[[#This Row],[N]])</f>
        <v>7.204119982655925</v>
      </c>
      <c r="F81" s="48">
        <f>ABS($D$7-Таблица_text8[[#This Row],[S]])/$D$7</f>
        <v>1.1433647679431099E-13</v>
      </c>
      <c r="G81" s="1">
        <f>LOG10(Таблица_text8[[#This Row],[Err]])</f>
        <v>-12.941815194423336</v>
      </c>
    </row>
    <row r="82" spans="2:7" ht="18" x14ac:dyDescent="0.4">
      <c r="B82" s="1">
        <v>18000000</v>
      </c>
      <c r="C82" s="1">
        <v>5250.0000000010004</v>
      </c>
      <c r="D82" s="1">
        <v>3.6469000000000001E-2</v>
      </c>
      <c r="E82" s="1">
        <f>LOG10(Таблица_text8[[#This Row],[N]])</f>
        <v>7.2552725051033065</v>
      </c>
      <c r="F82" s="48">
        <f>ABS($D$7-Таблица_text8[[#This Row],[S]])/$D$7</f>
        <v>1.9056079465718497E-13</v>
      </c>
      <c r="G82" s="1">
        <f>LOG10(Таблица_text8[[#This Row],[Err]])</f>
        <v>-12.71996644480698</v>
      </c>
    </row>
    <row r="83" spans="2:7" ht="18" x14ac:dyDescent="0.4">
      <c r="B83" s="1">
        <v>20000000</v>
      </c>
      <c r="C83" s="1">
        <v>5249.9999999996999</v>
      </c>
      <c r="D83" s="1">
        <v>4.1828800100000001E-2</v>
      </c>
      <c r="E83" s="1">
        <f>LOG10(Таблица_text8[[#This Row],[N]])</f>
        <v>7.3010299956639813</v>
      </c>
      <c r="F83" s="48">
        <f>ABS($D$7-Таблица_text8[[#This Row],[S]])/$D$7</f>
        <v>5.7168238397155493E-14</v>
      </c>
      <c r="G83" s="1">
        <f>LOG10(Таблица_text8[[#This Row],[Err]])</f>
        <v>-13.242845190087317</v>
      </c>
    </row>
    <row r="84" spans="2:7" ht="18" x14ac:dyDescent="0.4">
      <c r="B84" s="1">
        <v>22000000</v>
      </c>
      <c r="C84" s="1">
        <v>5250.0000000003001</v>
      </c>
      <c r="D84" s="1">
        <v>4.5931399999999997E-2</v>
      </c>
      <c r="E84" s="1">
        <f>LOG10(Таблица_text8[[#This Row],[N]])</f>
        <v>7.3424226808222066</v>
      </c>
      <c r="F84" s="48">
        <f>ABS($D$7-Таблица_text8[[#This Row],[S]])/$D$7</f>
        <v>5.7168238397155493E-14</v>
      </c>
      <c r="G84" s="1">
        <f>LOG10(Таблица_text8[[#This Row],[Err]])</f>
        <v>-13.242845190087317</v>
      </c>
    </row>
    <row r="85" spans="2:7" ht="18" x14ac:dyDescent="0.4">
      <c r="B85" s="1">
        <v>24000000</v>
      </c>
      <c r="C85" s="1">
        <v>5250.0000000007003</v>
      </c>
      <c r="D85" s="1">
        <v>4.8378699999999997E-2</v>
      </c>
      <c r="E85" s="1">
        <f>LOG10(Таблица_text8[[#This Row],[N]])</f>
        <v>7.3802112417116064</v>
      </c>
      <c r="F85" s="48">
        <f>ABS($D$7-Таблица_text8[[#This Row],[S]])/$D$7</f>
        <v>1.3339255626002948E-13</v>
      </c>
      <c r="G85" s="1">
        <f>LOG10(Таблица_text8[[#This Row],[Err]])</f>
        <v>-12.874868404792723</v>
      </c>
    </row>
    <row r="86" spans="2:7" ht="18" x14ac:dyDescent="0.4">
      <c r="B86" s="1">
        <v>26000000</v>
      </c>
      <c r="C86" s="1">
        <v>5249.9999999984002</v>
      </c>
      <c r="D86" s="1">
        <v>5.2603299999999999E-2</v>
      </c>
      <c r="E86" s="1">
        <f>LOG10(Таблица_text8[[#This Row],[N]])</f>
        <v>7.4149733479708182</v>
      </c>
      <c r="F86" s="48">
        <f>ABS($D$7-Таблица_text8[[#This Row],[S]])/$D$7</f>
        <v>3.0472403436544395E-13</v>
      </c>
      <c r="G86" s="1">
        <f>LOG10(Таблица_text8[[#This Row],[Err]])</f>
        <v>-12.516093290507744</v>
      </c>
    </row>
    <row r="87" spans="2:7" ht="18" x14ac:dyDescent="0.4">
      <c r="B87" s="1">
        <v>28000000</v>
      </c>
      <c r="C87" s="1">
        <v>5249.9999999984002</v>
      </c>
      <c r="D87" s="1">
        <v>5.6527300000000003E-2</v>
      </c>
      <c r="E87" s="1">
        <f>LOG10(Таблица_text8[[#This Row],[N]])</f>
        <v>7.4471580313422194</v>
      </c>
      <c r="F87" s="48">
        <f>ABS($D$7-Таблица_text8[[#This Row],[S]])/$D$7</f>
        <v>3.0472403436544395E-13</v>
      </c>
      <c r="G87" s="1">
        <f>LOG10(Таблица_text8[[#This Row],[Err]])</f>
        <v>-12.516093290507744</v>
      </c>
    </row>
    <row r="88" spans="2:7" ht="18" x14ac:dyDescent="0.4">
      <c r="B88" s="1">
        <v>30000000</v>
      </c>
      <c r="C88" s="1">
        <v>5250.0000000002001</v>
      </c>
      <c r="D88" s="1">
        <v>6.0343800000000003E-2</v>
      </c>
      <c r="E88" s="1">
        <f>LOG10(Таблица_text8[[#This Row],[N]])</f>
        <v>7.4771212547196626</v>
      </c>
      <c r="F88" s="48">
        <f>ABS($D$7-Таблица_text8[[#This Row],[S]])/$D$7</f>
        <v>3.8112158931436991E-14</v>
      </c>
      <c r="G88" s="1">
        <f>LOG10(Таблица_text8[[#This Row],[Err]])</f>
        <v>-13.418936449142999</v>
      </c>
    </row>
    <row r="89" spans="2:7" ht="18" x14ac:dyDescent="0.4">
      <c r="B89" s="1">
        <v>32000000</v>
      </c>
      <c r="C89" s="1">
        <v>5249.9999999997999</v>
      </c>
      <c r="D89" s="1">
        <v>6.42982E-2</v>
      </c>
      <c r="E89" s="1">
        <f>LOG10(Таблица_text8[[#This Row],[N]])</f>
        <v>7.5051499783199063</v>
      </c>
      <c r="F89" s="48">
        <f>ABS($D$7-Таблица_text8[[#This Row],[S]])/$D$7</f>
        <v>3.8112158931436991E-14</v>
      </c>
      <c r="G89" s="1">
        <f>LOG10(Таблица_text8[[#This Row],[Err]])</f>
        <v>-13.418936449142999</v>
      </c>
    </row>
    <row r="90" spans="2:7" ht="18" x14ac:dyDescent="0.4">
      <c r="B90" s="1">
        <v>34000000</v>
      </c>
      <c r="C90" s="1">
        <v>5250.0000000010996</v>
      </c>
      <c r="D90" s="1">
        <v>6.8448400000000006E-2</v>
      </c>
      <c r="E90" s="1">
        <f>LOG10(Таблица_text8[[#This Row],[N]])</f>
        <v>7.5314789170422554</v>
      </c>
      <c r="F90" s="48">
        <f>ABS($D$7-Таблица_text8[[#This Row],[S]])/$D$7</f>
        <v>2.0944363703685148E-13</v>
      </c>
      <c r="G90" s="1">
        <f>LOG10(Таблица_text8[[#This Row],[Err]])</f>
        <v>-12.678932829104433</v>
      </c>
    </row>
    <row r="91" spans="2:7" ht="18" x14ac:dyDescent="0.4">
      <c r="B91" s="1">
        <v>36000000</v>
      </c>
      <c r="C91" s="1">
        <v>5249.9999999991996</v>
      </c>
      <c r="D91" s="1">
        <v>7.28993E-2</v>
      </c>
      <c r="E91" s="1">
        <f>LOG10(Таблица_text8[[#This Row],[N]])</f>
        <v>7.5563025007672868</v>
      </c>
      <c r="F91" s="48">
        <f>ABS($D$7-Таблица_text8[[#This Row],[S]])/$D$7</f>
        <v>1.5244863572574796E-13</v>
      </c>
      <c r="G91" s="1">
        <f>LOG10(Таблица_text8[[#This Row],[Err]])</f>
        <v>-12.816876457815036</v>
      </c>
    </row>
    <row r="92" spans="2:7" ht="18" x14ac:dyDescent="0.4">
      <c r="B92" s="1">
        <v>38000000</v>
      </c>
      <c r="C92" s="1">
        <v>5250.0000000001</v>
      </c>
      <c r="D92" s="1">
        <v>7.6557899999999998E-2</v>
      </c>
      <c r="E92" s="1">
        <f>LOG10(Таблица_text8[[#This Row],[N]])</f>
        <v>7.5797835966168101</v>
      </c>
      <c r="F92" s="48">
        <f>ABS($D$7-Таблица_text8[[#This Row],[S]])/$D$7</f>
        <v>1.9056079465718496E-14</v>
      </c>
      <c r="G92" s="1">
        <f>LOG10(Таблица_text8[[#This Row],[Err]])</f>
        <v>-13.71996644480698</v>
      </c>
    </row>
    <row r="93" spans="2:7" ht="18" x14ac:dyDescent="0.4">
      <c r="B93" s="1">
        <v>40000000</v>
      </c>
      <c r="C93" s="1">
        <v>5250.0000000024002</v>
      </c>
      <c r="D93" s="1">
        <v>8.14632E-2</v>
      </c>
      <c r="E93" s="1">
        <f>LOG10(Таблица_text8[[#This Row],[N]])</f>
        <v>7.6020599913279625</v>
      </c>
      <c r="F93" s="48">
        <f>ABS($D$7-Таблица_text8[[#This Row],[S]])/$D$7</f>
        <v>4.5717267009119196E-13</v>
      </c>
      <c r="G93" s="1">
        <f>LOG10(Таблица_text8[[#This Row],[Err]])</f>
        <v>-12.339919739745154</v>
      </c>
    </row>
    <row r="94" spans="2:7" ht="18" x14ac:dyDescent="0.4">
      <c r="B94" s="1">
        <v>42000000</v>
      </c>
      <c r="C94" s="1">
        <v>5249.9999999988004</v>
      </c>
      <c r="D94" s="1">
        <v>8.4839999999999999E-2</v>
      </c>
      <c r="E94" s="1">
        <f>LOG10(Таблица_text8[[#This Row],[N]])</f>
        <v>7.6232492903979008</v>
      </c>
      <c r="F94" s="48">
        <f>ABS($D$7-Таблица_text8[[#This Row],[S]])/$D$7</f>
        <v>2.2849971650256999E-13</v>
      </c>
      <c r="G94" s="1">
        <f>LOG10(Таблица_text8[[#This Row],[Err]])</f>
        <v>-12.641114334418839</v>
      </c>
    </row>
    <row r="95" spans="2:7" ht="18" x14ac:dyDescent="0.4">
      <c r="B95" s="1">
        <v>44000000</v>
      </c>
      <c r="C95" s="1">
        <v>5250.0000000026002</v>
      </c>
      <c r="D95" s="1">
        <v>8.8618100000000005E-2</v>
      </c>
      <c r="E95" s="1">
        <f>LOG10(Таблица_text8[[#This Row],[N]])</f>
        <v>7.6434526764861879</v>
      </c>
      <c r="F95" s="48">
        <f>ABS($D$7-Таблица_text8[[#This Row],[S]])/$D$7</f>
        <v>4.9528482902262894E-13</v>
      </c>
      <c r="G95" s="1">
        <f>LOG10(Таблица_text8[[#This Row],[Err]])</f>
        <v>-12.305144974607217</v>
      </c>
    </row>
    <row r="96" spans="2:7" ht="18" x14ac:dyDescent="0.4">
      <c r="B96" s="1">
        <v>46000000</v>
      </c>
      <c r="C96" s="1">
        <v>5250.0000000006003</v>
      </c>
      <c r="D96" s="1">
        <v>9.2695899999999998E-2</v>
      </c>
      <c r="E96" s="1">
        <f>LOG10(Таблица_text8[[#This Row],[N]])</f>
        <v>7.6627578316815743</v>
      </c>
      <c r="F96" s="48">
        <f>ABS($D$7-Таблица_text8[[#This Row],[S]])/$D$7</f>
        <v>1.1433647679431099E-13</v>
      </c>
      <c r="G96" s="1">
        <f>LOG10(Таблица_text8[[#This Row],[Err]])</f>
        <v>-12.941815194423336</v>
      </c>
    </row>
    <row r="97" spans="2:7" ht="18" x14ac:dyDescent="0.4">
      <c r="B97" s="1">
        <v>48000000</v>
      </c>
      <c r="C97" s="1">
        <v>5249.9999999996999</v>
      </c>
      <c r="D97" s="1">
        <v>9.7033499999999995E-2</v>
      </c>
      <c r="E97" s="1">
        <f>LOG10(Таблица_text8[[#This Row],[N]])</f>
        <v>7.6812412373755876</v>
      </c>
      <c r="F97" s="48">
        <f>ABS($D$7-Таблица_text8[[#This Row],[S]])/$D$7</f>
        <v>5.7168238397155493E-14</v>
      </c>
      <c r="G97" s="1">
        <f>LOG10(Таблица_text8[[#This Row],[Err]])</f>
        <v>-13.242845190087317</v>
      </c>
    </row>
    <row r="98" spans="2:7" ht="18" x14ac:dyDescent="0.4">
      <c r="B98" s="1">
        <v>50000000</v>
      </c>
      <c r="C98" s="1">
        <v>5249.9999999987003</v>
      </c>
      <c r="D98" s="1">
        <v>0.1008042</v>
      </c>
      <c r="E98" s="1">
        <f>LOG10(Таблица_text8[[#This Row],[N]])</f>
        <v>7.6989700043360187</v>
      </c>
      <c r="F98" s="48">
        <f>ABS($D$7-Таблица_text8[[#This Row],[S]])/$D$7</f>
        <v>2.4755579596828848E-13</v>
      </c>
      <c r="G98" s="1">
        <f>LOG10(Таблица_text8[[#This Row],[Err]])</f>
        <v>-12.606326901174235</v>
      </c>
    </row>
  </sheetData>
  <mergeCells count="1">
    <mergeCell ref="B2:H2"/>
  </mergeCells>
  <hyperlinks>
    <hyperlink ref="B1" location="'02. Оглавление'!A1" display="Вернуться к оглавлению" xr:uid="{23ADFEE7-41FD-4CB0-9B46-271D06A53633}"/>
  </hyperlinks>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5320-72B7-4788-A6B6-1B28F584837E}">
  <dimension ref="A1:AU1929"/>
  <sheetViews>
    <sheetView topLeftCell="H7" zoomScale="40" zoomScaleNormal="40" workbookViewId="0">
      <selection activeCell="AR93" sqref="AR93"/>
    </sheetView>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4.7265625" style="1" bestFit="1" customWidth="1"/>
    <col min="6" max="7" width="15.08984375" style="1" bestFit="1" customWidth="1"/>
    <col min="8" max="8" width="13.81640625" style="1" bestFit="1" customWidth="1"/>
    <col min="9" max="9" width="8.7265625" style="1"/>
    <col min="10" max="10" width="19.81640625" style="1" bestFit="1" customWidth="1"/>
    <col min="11" max="11" width="20.08984375" style="1" bestFit="1" customWidth="1"/>
    <col min="12" max="23" width="11.81640625" style="1" bestFit="1" customWidth="1"/>
    <col min="24" max="24" width="8.7265625" style="1" customWidth="1"/>
    <col min="25" max="16384" width="8.7265625" style="1"/>
  </cols>
  <sheetData>
    <row r="1" spans="1:23" x14ac:dyDescent="0.4">
      <c r="A1" s="1" t="s">
        <v>254</v>
      </c>
      <c r="B1" s="7" t="s">
        <v>51</v>
      </c>
    </row>
    <row r="2" spans="1:23" ht="126" x14ac:dyDescent="0.4">
      <c r="A2" s="15" t="s">
        <v>82</v>
      </c>
      <c r="B2" s="17" t="s">
        <v>256</v>
      </c>
      <c r="C2" s="17"/>
      <c r="D2" s="17"/>
      <c r="E2" s="17"/>
      <c r="F2" s="17"/>
      <c r="G2" s="17"/>
      <c r="H2" s="17"/>
    </row>
    <row r="3" spans="1:23" x14ac:dyDescent="0.4">
      <c r="C3" s="11" t="s">
        <v>243</v>
      </c>
      <c r="D3" s="11"/>
    </row>
    <row r="4" spans="1:23" x14ac:dyDescent="0.4">
      <c r="A4" s="1" t="s">
        <v>131</v>
      </c>
      <c r="C4" s="11" t="s">
        <v>251</v>
      </c>
      <c r="D4" s="11" t="s">
        <v>244</v>
      </c>
      <c r="J4" s="38" t="s">
        <v>224</v>
      </c>
      <c r="K4" s="38" t="s">
        <v>258</v>
      </c>
    </row>
    <row r="5" spans="1:23" x14ac:dyDescent="0.4">
      <c r="C5" s="11">
        <v>-1450</v>
      </c>
      <c r="D5" s="11">
        <v>3800</v>
      </c>
      <c r="J5" s="38" t="s">
        <v>215</v>
      </c>
      <c r="K5" s="1">
        <v>1</v>
      </c>
      <c r="L5" s="1">
        <v>2</v>
      </c>
      <c r="M5" s="1">
        <v>3</v>
      </c>
      <c r="N5" s="1">
        <v>4</v>
      </c>
      <c r="O5" s="1">
        <v>5</v>
      </c>
      <c r="P5" s="1">
        <v>6</v>
      </c>
      <c r="Q5" s="1">
        <v>7</v>
      </c>
      <c r="R5" s="1">
        <v>8</v>
      </c>
      <c r="S5" s="1">
        <v>9</v>
      </c>
      <c r="T5" s="1">
        <v>10</v>
      </c>
      <c r="U5" s="1">
        <v>11</v>
      </c>
      <c r="V5" s="1">
        <v>12</v>
      </c>
      <c r="W5" s="1" t="s">
        <v>216</v>
      </c>
    </row>
    <row r="6" spans="1:23" x14ac:dyDescent="0.4">
      <c r="C6" s="11" t="s">
        <v>245</v>
      </c>
      <c r="D6" s="11"/>
      <c r="J6" s="19">
        <v>1</v>
      </c>
      <c r="K6" s="39">
        <v>4.3000000000000003E-6</v>
      </c>
      <c r="L6" s="39">
        <v>4.4771999999999998E-4</v>
      </c>
      <c r="M6" s="39">
        <v>5.477399999999999E-4</v>
      </c>
      <c r="N6" s="39">
        <v>7.7407997999999999E-4</v>
      </c>
      <c r="O6" s="39">
        <v>1.0509199999999999E-3</v>
      </c>
      <c r="P6" s="39">
        <v>1.3677199999999998E-3</v>
      </c>
      <c r="Q6" s="39">
        <v>1.3309800000000003E-3</v>
      </c>
      <c r="R6" s="39">
        <v>1.8930799999999997E-3</v>
      </c>
      <c r="S6" s="39">
        <v>1.7258200000000001E-3</v>
      </c>
      <c r="T6" s="39">
        <v>1.9019199800000002E-3</v>
      </c>
      <c r="U6" s="39">
        <v>7.0172800000000007E-3</v>
      </c>
      <c r="V6" s="39">
        <v>5.50404E-3</v>
      </c>
      <c r="W6" s="39">
        <v>1.9637999966666667E-3</v>
      </c>
    </row>
    <row r="7" spans="1:23" x14ac:dyDescent="0.4">
      <c r="C7" s="11" t="s">
        <v>246</v>
      </c>
      <c r="D7" s="11">
        <v>5250</v>
      </c>
      <c r="J7" s="19">
        <v>2</v>
      </c>
      <c r="K7" s="39">
        <v>4.1799999999999998E-6</v>
      </c>
      <c r="L7" s="39">
        <v>6.7442000000000001E-4</v>
      </c>
      <c r="M7" s="39">
        <v>6.7460001999999995E-4</v>
      </c>
      <c r="N7" s="39">
        <v>9.9620000000000004E-4</v>
      </c>
      <c r="O7" s="39">
        <v>1.0524199999999999E-3</v>
      </c>
      <c r="P7" s="39">
        <v>1.4582999999999998E-3</v>
      </c>
      <c r="Q7" s="39">
        <v>1.79144E-3</v>
      </c>
      <c r="R7" s="39">
        <v>1.84454E-3</v>
      </c>
      <c r="S7" s="39">
        <v>2.0680799999999999E-3</v>
      </c>
      <c r="T7" s="39">
        <v>2.1711399799999999E-3</v>
      </c>
      <c r="U7" s="39">
        <v>2.9157599999999999E-3</v>
      </c>
      <c r="V7" s="39">
        <v>6.9845799999999998E-3</v>
      </c>
      <c r="W7" s="39">
        <v>1.886305E-3</v>
      </c>
    </row>
    <row r="8" spans="1:23" x14ac:dyDescent="0.4">
      <c r="J8" s="19">
        <v>4</v>
      </c>
      <c r="K8" s="39">
        <v>4.0799999999999999E-6</v>
      </c>
      <c r="L8" s="39">
        <v>5.0768000000000005E-4</v>
      </c>
      <c r="M8" s="39">
        <v>8.5012E-4</v>
      </c>
      <c r="N8" s="39">
        <v>9.2529999999999989E-4</v>
      </c>
      <c r="O8" s="39">
        <v>1.3281800200000003E-3</v>
      </c>
      <c r="P8" s="39">
        <v>1.32222E-3</v>
      </c>
      <c r="Q8" s="39">
        <v>1.5418599999999999E-3</v>
      </c>
      <c r="R8" s="39">
        <v>1.8264399999999999E-3</v>
      </c>
      <c r="S8" s="39">
        <v>2.2440800199999998E-3</v>
      </c>
      <c r="T8" s="39">
        <v>2.1522599999999996E-3</v>
      </c>
      <c r="U8" s="39">
        <v>2.49168E-3</v>
      </c>
      <c r="V8" s="39">
        <v>4.3576600000000002E-3</v>
      </c>
      <c r="W8" s="39">
        <v>1.6292966700000001E-3</v>
      </c>
    </row>
    <row r="9" spans="1:23" x14ac:dyDescent="0.4">
      <c r="E9" s="1" t="s">
        <v>221</v>
      </c>
      <c r="F9" s="1" t="s">
        <v>209</v>
      </c>
      <c r="G9" s="1" t="s">
        <v>155</v>
      </c>
      <c r="H9" s="1" t="s">
        <v>222</v>
      </c>
      <c r="J9" s="19">
        <v>7</v>
      </c>
      <c r="K9" s="39">
        <v>3.8600000000000003E-6</v>
      </c>
      <c r="L9" s="39">
        <v>4.5365999999999999E-4</v>
      </c>
      <c r="M9" s="39">
        <v>7.0492000000000005E-4</v>
      </c>
      <c r="N9" s="39">
        <v>9.3285999999999998E-4</v>
      </c>
      <c r="O9" s="39">
        <v>1.0995200000000001E-3</v>
      </c>
      <c r="P9" s="39">
        <v>1.4040799999999998E-3</v>
      </c>
      <c r="Q9" s="39">
        <v>1.6656799999999999E-3</v>
      </c>
      <c r="R9" s="39">
        <v>1.8483E-3</v>
      </c>
      <c r="S9" s="39">
        <v>1.9929000000000001E-3</v>
      </c>
      <c r="T9" s="39">
        <v>2.3097399999999998E-3</v>
      </c>
      <c r="U9" s="39">
        <v>2.4236600000000002E-3</v>
      </c>
      <c r="V9" s="39">
        <v>5.4177599999999998E-3</v>
      </c>
      <c r="W9" s="39">
        <v>1.6880783333333333E-3</v>
      </c>
    </row>
    <row r="10" spans="1:23" x14ac:dyDescent="0.4">
      <c r="E10" s="1">
        <v>1</v>
      </c>
      <c r="F10" s="1">
        <v>1</v>
      </c>
      <c r="G10" s="1">
        <v>2550</v>
      </c>
      <c r="H10" s="1">
        <v>3.9999999999999998E-6</v>
      </c>
      <c r="J10" s="19">
        <v>10</v>
      </c>
      <c r="K10" s="39">
        <v>4.2799999999999997E-6</v>
      </c>
      <c r="L10" s="39">
        <v>4.7305999999999997E-4</v>
      </c>
      <c r="M10" s="39">
        <v>6.5105999999999996E-4</v>
      </c>
      <c r="N10" s="39">
        <v>1.0093600000000002E-3</v>
      </c>
      <c r="O10" s="39">
        <v>1.1527199999999999E-3</v>
      </c>
      <c r="P10" s="39">
        <v>1.3034999799999998E-3</v>
      </c>
      <c r="Q10" s="39">
        <v>1.6048E-3</v>
      </c>
      <c r="R10" s="39">
        <v>1.8453E-3</v>
      </c>
      <c r="S10" s="39">
        <v>2.0086799999999997E-3</v>
      </c>
      <c r="T10" s="39">
        <v>2.2671600200000002E-3</v>
      </c>
      <c r="U10" s="39">
        <v>2.50198E-3</v>
      </c>
      <c r="V10" s="39">
        <v>3.9056600000000005E-3</v>
      </c>
      <c r="W10" s="39">
        <v>1.5606299999999997E-3</v>
      </c>
    </row>
    <row r="11" spans="1:23" x14ac:dyDescent="0.4">
      <c r="E11" s="1">
        <v>1</v>
      </c>
      <c r="F11" s="1">
        <v>2</v>
      </c>
      <c r="G11" s="1">
        <v>4575</v>
      </c>
      <c r="H11" s="1">
        <v>3.4000000000000001E-6</v>
      </c>
      <c r="J11" s="19">
        <v>22</v>
      </c>
      <c r="K11" s="39">
        <v>4.5199999999999991E-6</v>
      </c>
      <c r="L11" s="39">
        <v>4.2817999999999996E-4</v>
      </c>
      <c r="M11" s="39">
        <v>7.0254000000000009E-4</v>
      </c>
      <c r="N11" s="39">
        <v>9.3192000000000014E-4</v>
      </c>
      <c r="O11" s="39">
        <v>1.1439599999999999E-3</v>
      </c>
      <c r="P11" s="39">
        <v>1.3402599999999998E-3</v>
      </c>
      <c r="Q11" s="39">
        <v>1.7203800000000001E-3</v>
      </c>
      <c r="R11" s="39">
        <v>1.8459400000000001E-3</v>
      </c>
      <c r="S11" s="39">
        <v>2.02842E-3</v>
      </c>
      <c r="T11" s="39">
        <v>4.4151399999999997E-3</v>
      </c>
      <c r="U11" s="39">
        <v>2.4364000000000005E-3</v>
      </c>
      <c r="V11" s="39">
        <v>4.4625799999999998E-3</v>
      </c>
      <c r="W11" s="39">
        <v>1.7883533333333331E-3</v>
      </c>
    </row>
    <row r="12" spans="1:23" x14ac:dyDescent="0.4">
      <c r="E12" s="1">
        <v>1</v>
      </c>
      <c r="F12" s="1">
        <v>4</v>
      </c>
      <c r="G12" s="1">
        <v>5081.25</v>
      </c>
      <c r="H12" s="1">
        <v>3.9999999999999998E-6</v>
      </c>
      <c r="J12" s="19">
        <v>47</v>
      </c>
      <c r="K12" s="39">
        <v>4.3000000000000003E-6</v>
      </c>
      <c r="L12" s="39">
        <v>3.6956000000000001E-4</v>
      </c>
      <c r="M12" s="39">
        <v>7.3109999999999994E-4</v>
      </c>
      <c r="N12" s="39">
        <v>8.8188000000000003E-4</v>
      </c>
      <c r="O12" s="39">
        <v>1.1460800000000001E-3</v>
      </c>
      <c r="P12" s="39">
        <v>1.4340800000000001E-3</v>
      </c>
      <c r="Q12" s="39">
        <v>1.5968799999999997E-3</v>
      </c>
      <c r="R12" s="39">
        <v>1.8245799999999999E-3</v>
      </c>
      <c r="S12" s="39">
        <v>2.22112E-3</v>
      </c>
      <c r="T12" s="39">
        <v>2.3500999999999999E-3</v>
      </c>
      <c r="U12" s="39">
        <v>2.54324E-3</v>
      </c>
      <c r="V12" s="39">
        <v>5.7128399999999994E-3</v>
      </c>
      <c r="W12" s="39">
        <v>1.734646666666667E-3</v>
      </c>
    </row>
    <row r="13" spans="1:23" x14ac:dyDescent="0.4">
      <c r="E13" s="1">
        <v>1</v>
      </c>
      <c r="F13" s="1">
        <v>7</v>
      </c>
      <c r="G13" s="1">
        <v>5194.8969726562</v>
      </c>
      <c r="H13" s="1">
        <v>3.8E-6</v>
      </c>
      <c r="J13" s="19">
        <v>100</v>
      </c>
      <c r="K13" s="39">
        <v>4.7600000000000002E-6</v>
      </c>
      <c r="L13" s="39">
        <v>4.4882000000000006E-4</v>
      </c>
      <c r="M13" s="39">
        <v>6.5145999999999997E-4</v>
      </c>
      <c r="N13" s="39">
        <v>1.013E-3</v>
      </c>
      <c r="O13" s="39">
        <v>1.0712399800000001E-3</v>
      </c>
      <c r="P13" s="39">
        <v>1.2726199999999999E-3</v>
      </c>
      <c r="Q13" s="39">
        <v>1.8601199999999998E-3</v>
      </c>
      <c r="R13" s="39">
        <v>1.7871999999999999E-3</v>
      </c>
      <c r="S13" s="39">
        <v>1.9782800000000002E-3</v>
      </c>
      <c r="T13" s="39">
        <v>2.2826399999999998E-3</v>
      </c>
      <c r="U13" s="39">
        <v>2.3898400199999998E-3</v>
      </c>
      <c r="V13" s="39">
        <v>8.1545999999999997E-3</v>
      </c>
      <c r="W13" s="39">
        <v>1.9095483333333332E-3</v>
      </c>
    </row>
    <row r="14" spans="1:23" x14ac:dyDescent="0.4">
      <c r="E14" s="1">
        <v>1</v>
      </c>
      <c r="F14" s="1">
        <v>10</v>
      </c>
      <c r="G14" s="1">
        <v>5223</v>
      </c>
      <c r="H14" s="1">
        <v>3.7000000000000002E-6</v>
      </c>
      <c r="J14" s="19">
        <v>220</v>
      </c>
      <c r="K14" s="39">
        <v>5.1000000000000003E-6</v>
      </c>
      <c r="L14" s="39">
        <v>5.1469999999999999E-4</v>
      </c>
      <c r="M14" s="39">
        <v>8.260199999999999E-4</v>
      </c>
      <c r="N14" s="39">
        <v>9.4125999999999997E-4</v>
      </c>
      <c r="O14" s="39">
        <v>2.8834799999999999E-3</v>
      </c>
      <c r="P14" s="39">
        <v>1.2947E-3</v>
      </c>
      <c r="Q14" s="39">
        <v>1.6560799800000002E-3</v>
      </c>
      <c r="R14" s="39">
        <v>1.9280999999999999E-3</v>
      </c>
      <c r="S14" s="39">
        <v>2.3296799999999998E-3</v>
      </c>
      <c r="T14" s="39">
        <v>2.5613599999999999E-3</v>
      </c>
      <c r="U14" s="39">
        <v>2.58662E-3</v>
      </c>
      <c r="V14" s="39">
        <v>3.2128200000000003E-3</v>
      </c>
      <c r="W14" s="39">
        <v>1.7283266650000007E-3</v>
      </c>
    </row>
    <row r="15" spans="1:23" x14ac:dyDescent="0.4">
      <c r="E15" s="1">
        <v>1</v>
      </c>
      <c r="F15" s="1">
        <v>22</v>
      </c>
      <c r="G15" s="1">
        <v>5244.421875</v>
      </c>
      <c r="H15" s="1">
        <v>4.1999999999999996E-6</v>
      </c>
      <c r="J15" s="19">
        <v>470</v>
      </c>
      <c r="K15" s="39">
        <v>6.0400000000000006E-6</v>
      </c>
      <c r="L15" s="39">
        <v>4.0999999999999994E-4</v>
      </c>
      <c r="M15" s="39">
        <v>6.6812001999999994E-4</v>
      </c>
      <c r="N15" s="39">
        <v>9.112800000000001E-4</v>
      </c>
      <c r="O15" s="39">
        <v>1.20236E-3</v>
      </c>
      <c r="P15" s="39">
        <v>1.3668800200000001E-3</v>
      </c>
      <c r="Q15" s="39">
        <v>1.7155600000000001E-3</v>
      </c>
      <c r="R15" s="39">
        <v>1.96888002E-3</v>
      </c>
      <c r="S15" s="39">
        <v>1.9844599999999995E-3</v>
      </c>
      <c r="T15" s="39">
        <v>2.2593000000000001E-3</v>
      </c>
      <c r="U15" s="39">
        <v>2.4080600000000001E-3</v>
      </c>
      <c r="V15" s="39">
        <v>3.10880002E-3</v>
      </c>
      <c r="W15" s="39">
        <v>1.5008116733333336E-3</v>
      </c>
    </row>
    <row r="16" spans="1:23" x14ac:dyDescent="0.4">
      <c r="E16" s="1">
        <v>1</v>
      </c>
      <c r="F16" s="1">
        <v>47</v>
      </c>
      <c r="G16" s="1">
        <v>5248.7768554688</v>
      </c>
      <c r="H16" s="1">
        <v>3.8999999999999999E-6</v>
      </c>
      <c r="J16" s="19">
        <v>1000</v>
      </c>
      <c r="K16" s="39">
        <v>8.8000000000000004E-6</v>
      </c>
      <c r="L16" s="39">
        <v>4.4408000000000002E-4</v>
      </c>
      <c r="M16" s="39">
        <v>6.7019999999999992E-4</v>
      </c>
      <c r="N16" s="39">
        <v>9.1175999999999996E-4</v>
      </c>
      <c r="O16" s="39">
        <v>1.0812600000000001E-3</v>
      </c>
      <c r="P16" s="39">
        <v>1.3073399999999999E-3</v>
      </c>
      <c r="Q16" s="39">
        <v>1.70411998E-3</v>
      </c>
      <c r="R16" s="39">
        <v>1.8674400000000002E-3</v>
      </c>
      <c r="S16" s="39">
        <v>4.2686399999999998E-3</v>
      </c>
      <c r="T16" s="39">
        <v>2.2073000000000001E-3</v>
      </c>
      <c r="U16" s="39">
        <v>2.2039199999999998E-3</v>
      </c>
      <c r="V16" s="39">
        <v>4.1281600000000005E-3</v>
      </c>
      <c r="W16" s="39">
        <v>1.7335849983333344E-3</v>
      </c>
    </row>
    <row r="17" spans="1:23" x14ac:dyDescent="0.4">
      <c r="E17" s="1">
        <v>1</v>
      </c>
      <c r="F17" s="1">
        <v>100</v>
      </c>
      <c r="G17" s="1">
        <v>5249.7299804688</v>
      </c>
      <c r="H17" s="1">
        <v>4.1999999999999996E-6</v>
      </c>
      <c r="J17" s="19">
        <v>2200</v>
      </c>
      <c r="K17" s="39">
        <v>1.4459999999999999E-5</v>
      </c>
      <c r="L17" s="39">
        <v>3.7830000000000003E-4</v>
      </c>
      <c r="M17" s="39">
        <v>7.0735999999999998E-4</v>
      </c>
      <c r="N17" s="39">
        <v>8.7315999999999989E-4</v>
      </c>
      <c r="O17" s="39">
        <v>1.1483599999999997E-3</v>
      </c>
      <c r="P17" s="39">
        <v>1.5203399799999999E-3</v>
      </c>
      <c r="Q17" s="39">
        <v>1.5393599799999999E-3</v>
      </c>
      <c r="R17" s="39">
        <v>1.83544E-3</v>
      </c>
      <c r="S17" s="39">
        <v>4.0618800200000003E-3</v>
      </c>
      <c r="T17" s="39">
        <v>2.2225399999999998E-3</v>
      </c>
      <c r="U17" s="39">
        <v>2.5092600000000001E-3</v>
      </c>
      <c r="V17" s="39">
        <v>2.80992E-3</v>
      </c>
      <c r="W17" s="39">
        <v>1.6350316649999996E-3</v>
      </c>
    </row>
    <row r="18" spans="1:23" x14ac:dyDescent="0.4">
      <c r="E18" s="1">
        <v>1</v>
      </c>
      <c r="F18" s="1">
        <v>220</v>
      </c>
      <c r="G18" s="1">
        <v>5249.9453125</v>
      </c>
      <c r="H18" s="1">
        <v>4.4000000000000002E-6</v>
      </c>
      <c r="J18" s="19">
        <v>4700</v>
      </c>
      <c r="K18" s="39">
        <v>2.694E-5</v>
      </c>
      <c r="L18" s="39">
        <v>4.9604E-4</v>
      </c>
      <c r="M18" s="39">
        <v>6.7478000000000004E-4</v>
      </c>
      <c r="N18" s="39">
        <v>8.4216E-4</v>
      </c>
      <c r="O18" s="39">
        <v>1.1286E-3</v>
      </c>
      <c r="P18" s="39">
        <v>1.41854E-3</v>
      </c>
      <c r="Q18" s="39">
        <v>1.6454199999999999E-3</v>
      </c>
      <c r="R18" s="39">
        <v>1.9674000000000002E-3</v>
      </c>
      <c r="S18" s="39">
        <v>2.2208599999999998E-3</v>
      </c>
      <c r="T18" s="39">
        <v>2.3383000000000002E-3</v>
      </c>
      <c r="U18" s="39">
        <v>2.4704999999999996E-3</v>
      </c>
      <c r="V18" s="39">
        <v>1.0436839999999999E-2</v>
      </c>
      <c r="W18" s="39">
        <v>2.1388650000000006E-3</v>
      </c>
    </row>
    <row r="19" spans="1:23" x14ac:dyDescent="0.4">
      <c r="E19" s="1">
        <v>1</v>
      </c>
      <c r="F19" s="1">
        <v>470</v>
      </c>
      <c r="G19" s="1">
        <v>5249.986328125</v>
      </c>
      <c r="H19" s="1">
        <v>5.6999999999999996E-6</v>
      </c>
      <c r="J19" s="19">
        <v>10000</v>
      </c>
      <c r="K19" s="39">
        <v>5.2559999999999998E-5</v>
      </c>
      <c r="L19" s="39">
        <v>4.2675999999999999E-4</v>
      </c>
      <c r="M19" s="39">
        <v>6.915399799999999E-4</v>
      </c>
      <c r="N19" s="39">
        <v>1.1379999999999999E-3</v>
      </c>
      <c r="O19" s="39">
        <v>1.16652002E-3</v>
      </c>
      <c r="P19" s="39">
        <v>1.3953199999999998E-3</v>
      </c>
      <c r="Q19" s="39">
        <v>1.7981E-3</v>
      </c>
      <c r="R19" s="39">
        <v>2.3278000000000001E-3</v>
      </c>
      <c r="S19" s="39">
        <v>2.1659400000000003E-3</v>
      </c>
      <c r="T19" s="39">
        <v>2.1651600000000002E-3</v>
      </c>
      <c r="U19" s="39">
        <v>2.6051600000000005E-3</v>
      </c>
      <c r="V19" s="39">
        <v>3.9847199999999998E-3</v>
      </c>
      <c r="W19" s="39">
        <v>1.6597983333333335E-3</v>
      </c>
    </row>
    <row r="20" spans="1:23" x14ac:dyDescent="0.4">
      <c r="E20" s="1">
        <v>1</v>
      </c>
      <c r="F20" s="1">
        <v>1000</v>
      </c>
      <c r="G20" s="1">
        <v>5249.9956054688</v>
      </c>
      <c r="H20" s="1">
        <v>8.6999999999999997E-6</v>
      </c>
      <c r="J20" s="19">
        <v>22000</v>
      </c>
      <c r="K20" s="39">
        <v>1.2520000000000001E-4</v>
      </c>
      <c r="L20" s="39">
        <v>4.9355999999999998E-4</v>
      </c>
      <c r="M20" s="39">
        <v>8.5508000000000003E-4</v>
      </c>
      <c r="N20" s="39">
        <v>9.4077997999999997E-4</v>
      </c>
      <c r="O20" s="39">
        <v>1.1098400000000002E-3</v>
      </c>
      <c r="P20" s="39">
        <v>1.4105399999999998E-3</v>
      </c>
      <c r="Q20" s="39">
        <v>1.6373E-3</v>
      </c>
      <c r="R20" s="39">
        <v>1.9354399999999996E-3</v>
      </c>
      <c r="S20" s="39">
        <v>2.0937E-3</v>
      </c>
      <c r="T20" s="39">
        <v>2.1723600000000003E-3</v>
      </c>
      <c r="U20" s="39">
        <v>2.42406E-3</v>
      </c>
      <c r="V20" s="39">
        <v>4.0405200000000006E-3</v>
      </c>
      <c r="W20" s="39">
        <v>1.6031983316666669E-3</v>
      </c>
    </row>
    <row r="21" spans="1:23" x14ac:dyDescent="0.4">
      <c r="E21" s="1">
        <v>1</v>
      </c>
      <c r="F21" s="1">
        <v>2200</v>
      </c>
      <c r="G21" s="1">
        <v>5250.0024414062</v>
      </c>
      <c r="H21" s="1">
        <v>1.4600000000000001E-5</v>
      </c>
      <c r="J21" s="19">
        <v>47000</v>
      </c>
      <c r="K21" s="39">
        <v>2.4059999999999997E-4</v>
      </c>
      <c r="L21" s="39">
        <v>5.8869999999999994E-4</v>
      </c>
      <c r="M21" s="39">
        <v>7.2676000000000001E-4</v>
      </c>
      <c r="N21" s="39">
        <v>9.5910000000000006E-4</v>
      </c>
      <c r="O21" s="39">
        <v>1.15642E-3</v>
      </c>
      <c r="P21" s="39">
        <v>1.4127400000000002E-3</v>
      </c>
      <c r="Q21" s="39">
        <v>1.76936E-3</v>
      </c>
      <c r="R21" s="39">
        <v>2.0227399999999999E-3</v>
      </c>
      <c r="S21" s="39">
        <v>2.1878800000000006E-3</v>
      </c>
      <c r="T21" s="39">
        <v>2.2447399999999998E-3</v>
      </c>
      <c r="U21" s="39">
        <v>2.32328002E-3</v>
      </c>
      <c r="V21" s="39">
        <v>4.5199799999999998E-3</v>
      </c>
      <c r="W21" s="39">
        <v>1.6793583349999999E-3</v>
      </c>
    </row>
    <row r="22" spans="1:23" x14ac:dyDescent="0.4">
      <c r="E22" s="1">
        <v>1</v>
      </c>
      <c r="F22" s="1">
        <v>4700</v>
      </c>
      <c r="G22" s="1">
        <v>5250.005859375</v>
      </c>
      <c r="H22" s="1">
        <v>2.6699999999999998E-5</v>
      </c>
      <c r="J22" s="19">
        <v>100000</v>
      </c>
      <c r="K22" s="39">
        <v>4.9408001999999996E-4</v>
      </c>
      <c r="L22" s="39">
        <v>8.2509999999999994E-4</v>
      </c>
      <c r="M22" s="39">
        <v>9.2711998000000011E-4</v>
      </c>
      <c r="N22" s="39">
        <v>9.9814000000000022E-4</v>
      </c>
      <c r="O22" s="39">
        <v>1.2853000000000001E-3</v>
      </c>
      <c r="P22" s="39">
        <v>1.4789E-3</v>
      </c>
      <c r="Q22" s="39">
        <v>1.8651799999999999E-3</v>
      </c>
      <c r="R22" s="39">
        <v>1.83708E-3</v>
      </c>
      <c r="S22" s="39">
        <v>2.3598999999999998E-3</v>
      </c>
      <c r="T22" s="39">
        <v>2.6238799999999999E-3</v>
      </c>
      <c r="U22" s="39">
        <v>2.44408E-3</v>
      </c>
      <c r="V22" s="39">
        <v>3.8648000000000003E-3</v>
      </c>
      <c r="W22" s="39">
        <v>1.7502966666666675E-3</v>
      </c>
    </row>
    <row r="23" spans="1:23" x14ac:dyDescent="0.4">
      <c r="E23" s="1">
        <v>1</v>
      </c>
      <c r="F23" s="1">
        <v>10000</v>
      </c>
      <c r="G23" s="1">
        <v>5249.998046875</v>
      </c>
      <c r="H23" s="1">
        <v>5.2500000000000002E-5</v>
      </c>
      <c r="J23" s="19">
        <v>220000</v>
      </c>
      <c r="K23" s="39">
        <v>1.09310002E-3</v>
      </c>
      <c r="L23" s="39">
        <v>1.0583000000000001E-3</v>
      </c>
      <c r="M23" s="39">
        <v>1.0803800000000001E-3</v>
      </c>
      <c r="N23" s="39">
        <v>1.1299399999999999E-3</v>
      </c>
      <c r="O23" s="39">
        <v>1.4951999999999999E-3</v>
      </c>
      <c r="P23" s="39">
        <v>1.6397999999999999E-3</v>
      </c>
      <c r="Q23" s="39">
        <v>2.0182400000000001E-3</v>
      </c>
      <c r="R23" s="39">
        <v>2.3617200000000003E-3</v>
      </c>
      <c r="S23" s="39">
        <v>4.0058799999999999E-3</v>
      </c>
      <c r="T23" s="39">
        <v>2.4840800000000001E-3</v>
      </c>
      <c r="U23" s="39">
        <v>2.6531800000000002E-3</v>
      </c>
      <c r="V23" s="39">
        <v>3.7318399999999993E-3</v>
      </c>
      <c r="W23" s="39">
        <v>2.0626383350000003E-3</v>
      </c>
    </row>
    <row r="24" spans="1:23" x14ac:dyDescent="0.4">
      <c r="E24" s="1">
        <v>1</v>
      </c>
      <c r="F24" s="1">
        <v>22000</v>
      </c>
      <c r="G24" s="1">
        <v>5250.0185546875</v>
      </c>
      <c r="H24" s="1">
        <v>1.226E-4</v>
      </c>
      <c r="J24" s="19">
        <v>470000</v>
      </c>
      <c r="K24" s="39">
        <v>2.3005999999999999E-3</v>
      </c>
      <c r="L24" s="39">
        <v>1.8961800000000001E-3</v>
      </c>
      <c r="M24" s="39">
        <v>1.5006399999999999E-3</v>
      </c>
      <c r="N24" s="39">
        <v>1.4103800000000001E-3</v>
      </c>
      <c r="O24" s="39">
        <v>1.7087199999999997E-3</v>
      </c>
      <c r="P24" s="39">
        <v>1.76418E-3</v>
      </c>
      <c r="Q24" s="39">
        <v>2.1325000000000003E-3</v>
      </c>
      <c r="R24" s="39">
        <v>2.2773000200000003E-3</v>
      </c>
      <c r="S24" s="39">
        <v>2.8195999999999998E-3</v>
      </c>
      <c r="T24" s="39">
        <v>2.7651799999999999E-3</v>
      </c>
      <c r="U24" s="39">
        <v>3.0001000000000003E-3</v>
      </c>
      <c r="V24" s="39">
        <v>2.9363600199999998E-3</v>
      </c>
      <c r="W24" s="39">
        <v>2.2093116700000002E-3</v>
      </c>
    </row>
    <row r="25" spans="1:23" x14ac:dyDescent="0.4">
      <c r="E25" s="1">
        <v>1</v>
      </c>
      <c r="F25" s="1">
        <v>47000</v>
      </c>
      <c r="G25" s="1">
        <v>5250.0014648438</v>
      </c>
      <c r="H25" s="1">
        <v>2.386E-4</v>
      </c>
      <c r="J25" s="19">
        <v>1000000</v>
      </c>
      <c r="K25" s="39">
        <v>4.9372800000000005E-3</v>
      </c>
      <c r="L25" s="39">
        <v>2.89026E-3</v>
      </c>
      <c r="M25" s="39">
        <v>2.4856800000000001E-3</v>
      </c>
      <c r="N25" s="39">
        <v>2.3148000000000001E-3</v>
      </c>
      <c r="O25" s="39">
        <v>2.2049000000000001E-3</v>
      </c>
      <c r="P25" s="39">
        <v>2.2710999999999999E-3</v>
      </c>
      <c r="Q25" s="39">
        <v>2.4028000000000001E-3</v>
      </c>
      <c r="R25" s="39">
        <v>2.6705999800000001E-3</v>
      </c>
      <c r="S25" s="39">
        <v>2.8757800000000005E-3</v>
      </c>
      <c r="T25" s="39">
        <v>3.2948999999999999E-3</v>
      </c>
      <c r="U25" s="39">
        <v>3.6577200000000006E-3</v>
      </c>
      <c r="V25" s="39">
        <v>4.0171E-3</v>
      </c>
      <c r="W25" s="39">
        <v>3.0019099983333336E-3</v>
      </c>
    </row>
    <row r="26" spans="1:23" x14ac:dyDescent="0.4">
      <c r="E26" s="1">
        <v>1</v>
      </c>
      <c r="F26" s="1">
        <v>100000</v>
      </c>
      <c r="G26" s="1">
        <v>5249.9858398438</v>
      </c>
      <c r="H26" s="1">
        <v>4.9640009999999996E-4</v>
      </c>
      <c r="J26" s="19">
        <v>2200000</v>
      </c>
      <c r="K26" s="39">
        <v>1.080276E-2</v>
      </c>
      <c r="L26" s="39">
        <v>5.92452E-3</v>
      </c>
      <c r="M26" s="39">
        <v>4.5072200000000001E-3</v>
      </c>
      <c r="N26" s="39">
        <v>3.7407400000000006E-3</v>
      </c>
      <c r="O26" s="39">
        <v>3.5482000200000004E-3</v>
      </c>
      <c r="P26" s="39">
        <v>3.3972199999999994E-3</v>
      </c>
      <c r="Q26" s="39">
        <v>3.3915399999999997E-3</v>
      </c>
      <c r="R26" s="39">
        <v>3.68476E-3</v>
      </c>
      <c r="S26" s="39">
        <v>3.63416E-3</v>
      </c>
      <c r="T26" s="39">
        <v>3.7282799999999996E-3</v>
      </c>
      <c r="U26" s="39">
        <v>4.5896399999999999E-3</v>
      </c>
      <c r="V26" s="39">
        <v>4.62656E-3</v>
      </c>
      <c r="W26" s="39">
        <v>4.6313000016666673E-3</v>
      </c>
    </row>
    <row r="27" spans="1:23" x14ac:dyDescent="0.4">
      <c r="E27" s="1">
        <v>1</v>
      </c>
      <c r="F27" s="1">
        <v>220000</v>
      </c>
      <c r="G27" s="1">
        <v>5249.9086914062</v>
      </c>
      <c r="H27" s="1">
        <v>1.1662E-3</v>
      </c>
      <c r="J27" s="19">
        <v>4700000</v>
      </c>
      <c r="K27" s="39">
        <v>2.3023999999999999E-2</v>
      </c>
      <c r="L27" s="39">
        <v>1.196844E-2</v>
      </c>
      <c r="M27" s="39">
        <v>8.5212599999999993E-3</v>
      </c>
      <c r="N27" s="39">
        <v>6.9755600000000004E-3</v>
      </c>
      <c r="O27" s="39">
        <v>6.1417399999999997E-3</v>
      </c>
      <c r="P27" s="39">
        <v>5.6617600000000001E-3</v>
      </c>
      <c r="Q27" s="39">
        <v>5.5066799999999999E-3</v>
      </c>
      <c r="R27" s="39">
        <v>6.0908199999999994E-3</v>
      </c>
      <c r="S27" s="39">
        <v>5.761259999999999E-3</v>
      </c>
      <c r="T27" s="39">
        <v>5.3953400000000002E-3</v>
      </c>
      <c r="U27" s="39">
        <v>6.7390000000000002E-3</v>
      </c>
      <c r="V27" s="39">
        <v>7.2140999999999993E-3</v>
      </c>
      <c r="W27" s="39">
        <v>8.2499966666666671E-3</v>
      </c>
    </row>
    <row r="28" spans="1:23" x14ac:dyDescent="0.4">
      <c r="E28" s="1">
        <v>1</v>
      </c>
      <c r="F28" s="1">
        <v>470000</v>
      </c>
      <c r="G28" s="1">
        <v>5250.3452148438</v>
      </c>
      <c r="H28" s="1">
        <v>2.3099000000000001E-3</v>
      </c>
      <c r="J28" s="19">
        <v>10000000</v>
      </c>
      <c r="K28" s="39">
        <v>4.9078500000000004E-2</v>
      </c>
      <c r="L28" s="39">
        <v>2.561368E-2</v>
      </c>
      <c r="M28" s="39">
        <v>1.7919359999999999E-2</v>
      </c>
      <c r="N28" s="39">
        <v>1.3881979999999999E-2</v>
      </c>
      <c r="O28" s="39">
        <v>1.19173E-2</v>
      </c>
      <c r="P28" s="39">
        <v>1.0392180019999999E-2</v>
      </c>
      <c r="Q28" s="39">
        <v>1.004144E-2</v>
      </c>
      <c r="R28" s="39">
        <v>9.324820000000001E-3</v>
      </c>
      <c r="S28" s="39">
        <v>8.9758200000000007E-3</v>
      </c>
      <c r="T28" s="39">
        <v>8.5143200000000023E-3</v>
      </c>
      <c r="U28" s="39">
        <v>1.0200540019999999E-2</v>
      </c>
      <c r="V28" s="39">
        <v>1.1494799999999999E-2</v>
      </c>
      <c r="W28" s="39">
        <v>1.561289500333333E-2</v>
      </c>
    </row>
    <row r="29" spans="1:23" x14ac:dyDescent="0.4">
      <c r="E29" s="1">
        <v>1</v>
      </c>
      <c r="F29" s="1">
        <v>1000000</v>
      </c>
      <c r="G29" s="1">
        <v>5248.533203125</v>
      </c>
      <c r="H29" s="1">
        <v>5.0279000000000001E-3</v>
      </c>
      <c r="J29" s="19">
        <v>22000000</v>
      </c>
      <c r="K29" s="39">
        <v>0.10811679999999999</v>
      </c>
      <c r="L29" s="39">
        <v>5.5503420000000005E-2</v>
      </c>
      <c r="M29" s="39">
        <v>3.7410659999999998E-2</v>
      </c>
      <c r="N29" s="39">
        <v>2.948806E-2</v>
      </c>
      <c r="O29" s="39">
        <v>2.4531180000000003E-2</v>
      </c>
      <c r="P29" s="39">
        <v>2.1033240000000002E-2</v>
      </c>
      <c r="Q29" s="39">
        <v>1.925458E-2</v>
      </c>
      <c r="R29" s="39">
        <v>1.705446E-2</v>
      </c>
      <c r="S29" s="39">
        <v>1.6615359999999999E-2</v>
      </c>
      <c r="T29" s="39">
        <v>1.6519679999999998E-2</v>
      </c>
      <c r="U29" s="39">
        <v>1.7981819999999999E-2</v>
      </c>
      <c r="V29" s="39">
        <v>2.1579920000000002E-2</v>
      </c>
      <c r="W29" s="39">
        <v>3.2090765E-2</v>
      </c>
    </row>
    <row r="30" spans="1:23" x14ac:dyDescent="0.4">
      <c r="E30" s="1">
        <v>1</v>
      </c>
      <c r="F30" s="1">
        <v>2200000</v>
      </c>
      <c r="G30" s="1">
        <v>5237.6733398438</v>
      </c>
      <c r="H30" s="1">
        <v>1.0885000000000001E-2</v>
      </c>
      <c r="J30" s="19">
        <v>47000000</v>
      </c>
      <c r="K30" s="39">
        <v>0.23007794000000001</v>
      </c>
      <c r="L30" s="39">
        <v>0.11862310000000002</v>
      </c>
      <c r="M30" s="39">
        <v>8.0290779999999992E-2</v>
      </c>
      <c r="N30" s="39">
        <v>6.1747179999999999E-2</v>
      </c>
      <c r="O30" s="39">
        <v>5.062085999999999E-2</v>
      </c>
      <c r="P30" s="39">
        <v>4.2628440000000004E-2</v>
      </c>
      <c r="Q30" s="39">
        <v>3.9011560000000001E-2</v>
      </c>
      <c r="R30" s="39">
        <v>4.1956900000000005E-2</v>
      </c>
      <c r="S30" s="39">
        <v>3.4283179999999996E-2</v>
      </c>
      <c r="T30" s="39">
        <v>3.0264539999999999E-2</v>
      </c>
      <c r="U30" s="39">
        <v>3.0828119999999997E-2</v>
      </c>
      <c r="V30" s="39">
        <v>4.1074239999999998E-2</v>
      </c>
      <c r="W30" s="39">
        <v>6.6783903333333325E-2</v>
      </c>
    </row>
    <row r="31" spans="1:23" x14ac:dyDescent="0.4">
      <c r="E31" s="1">
        <v>1</v>
      </c>
      <c r="F31" s="1">
        <v>4700000</v>
      </c>
      <c r="G31" s="1">
        <v>5286.6391601562</v>
      </c>
      <c r="H31" s="1">
        <v>2.3167799999999999E-2</v>
      </c>
      <c r="J31" s="19">
        <v>100000000</v>
      </c>
      <c r="K31" s="39">
        <v>0.49416130000000003</v>
      </c>
      <c r="L31" s="39">
        <v>0.24852165999999998</v>
      </c>
      <c r="M31" s="39">
        <v>0.1695912</v>
      </c>
      <c r="N31" s="39">
        <v>0.12986038000000003</v>
      </c>
      <c r="O31" s="39">
        <v>0.10582279999999999</v>
      </c>
      <c r="P31" s="39">
        <v>8.9454679999999995E-2</v>
      </c>
      <c r="Q31" s="39">
        <v>7.9226920000000006E-2</v>
      </c>
      <c r="R31" s="39">
        <v>7.0505979999999996E-2</v>
      </c>
      <c r="S31" s="39">
        <v>6.7948359999999999E-2</v>
      </c>
      <c r="T31" s="39">
        <v>6.4932039999999996E-2</v>
      </c>
      <c r="U31" s="39">
        <v>6.2752700000000008E-2</v>
      </c>
      <c r="V31" s="39">
        <v>8.3392680000000011E-2</v>
      </c>
      <c r="W31" s="39">
        <v>0.13884755833333334</v>
      </c>
    </row>
    <row r="32" spans="1:23" x14ac:dyDescent="0.4">
      <c r="A32" s="1" t="s">
        <v>257</v>
      </c>
      <c r="E32" s="1">
        <v>1</v>
      </c>
      <c r="F32" s="1">
        <v>10000000</v>
      </c>
      <c r="G32" s="1">
        <v>5128.0107421875</v>
      </c>
      <c r="H32" s="1">
        <v>4.8557599999999999E-2</v>
      </c>
      <c r="J32" s="19">
        <v>220000000</v>
      </c>
      <c r="K32" s="39">
        <v>1.0857938600000001</v>
      </c>
      <c r="L32" s="39">
        <v>0.54692035999999999</v>
      </c>
      <c r="M32" s="39">
        <v>0.36938122000000001</v>
      </c>
      <c r="N32" s="39">
        <v>0.28039497999999996</v>
      </c>
      <c r="O32" s="39">
        <v>0.23876755999999996</v>
      </c>
      <c r="P32" s="39">
        <v>0.19418511999999999</v>
      </c>
      <c r="Q32" s="39">
        <v>0.16945166</v>
      </c>
      <c r="R32" s="39">
        <v>0.15264242</v>
      </c>
      <c r="S32" s="39">
        <v>0.14160551999999998</v>
      </c>
      <c r="T32" s="39">
        <v>0.14150780000000002</v>
      </c>
      <c r="U32" s="39">
        <v>0.12845844000000001</v>
      </c>
      <c r="V32" s="39">
        <v>0.14720468000000003</v>
      </c>
      <c r="W32" s="39">
        <v>0.29969280166666656</v>
      </c>
    </row>
    <row r="33" spans="5:26" x14ac:dyDescent="0.4">
      <c r="E33" s="1">
        <v>1</v>
      </c>
      <c r="F33" s="1">
        <v>22000000</v>
      </c>
      <c r="G33" s="1">
        <v>5682.0029296875</v>
      </c>
      <c r="H33" s="1">
        <v>0.1072374</v>
      </c>
      <c r="J33" s="19">
        <v>470000000</v>
      </c>
      <c r="K33" s="39">
        <v>2.3340014599999996</v>
      </c>
      <c r="L33" s="39">
        <v>1.16846436</v>
      </c>
      <c r="M33" s="39">
        <v>0.79014734000000009</v>
      </c>
      <c r="N33" s="39">
        <v>0.59981646000000011</v>
      </c>
      <c r="O33" s="39">
        <v>0.49406964000000003</v>
      </c>
      <c r="P33" s="39">
        <v>0.41869462000000002</v>
      </c>
      <c r="Q33" s="39">
        <v>0.35925197997999997</v>
      </c>
      <c r="R33" s="39">
        <v>0.33074191999999997</v>
      </c>
      <c r="S33" s="39">
        <v>0.29512759999999999</v>
      </c>
      <c r="T33" s="39">
        <v>0.29484368</v>
      </c>
      <c r="U33" s="39">
        <v>0.27170448000000003</v>
      </c>
      <c r="V33" s="39">
        <v>0.28236609999999995</v>
      </c>
      <c r="W33" s="39">
        <v>0.63660246999833348</v>
      </c>
    </row>
    <row r="34" spans="5:26" x14ac:dyDescent="0.4">
      <c r="E34" s="1">
        <v>1</v>
      </c>
      <c r="F34" s="1">
        <v>47000000</v>
      </c>
      <c r="G34" s="1">
        <v>4879.0795898438</v>
      </c>
      <c r="H34" s="1">
        <v>0.2292013</v>
      </c>
      <c r="J34" s="19">
        <v>1000000000</v>
      </c>
      <c r="K34" s="39">
        <v>4.9267145000000001</v>
      </c>
      <c r="L34" s="39">
        <v>2.5036364600000001</v>
      </c>
      <c r="M34" s="39">
        <v>1.6837651599999996</v>
      </c>
      <c r="N34" s="39">
        <v>1.2768637599999999</v>
      </c>
      <c r="O34" s="39">
        <v>1.0486056600000002</v>
      </c>
      <c r="P34" s="39">
        <v>0.89053965999999996</v>
      </c>
      <c r="Q34" s="39">
        <v>0.76892117999999987</v>
      </c>
      <c r="R34" s="39">
        <v>0.68439724000000002</v>
      </c>
      <c r="S34" s="39">
        <v>0.65271936000000008</v>
      </c>
      <c r="T34" s="39">
        <v>0.59516869999999999</v>
      </c>
      <c r="U34" s="39">
        <v>0.59167117999999996</v>
      </c>
      <c r="V34" s="39">
        <v>0.60092813999999994</v>
      </c>
      <c r="W34" s="39">
        <v>1.3519942500000002</v>
      </c>
    </row>
    <row r="35" spans="5:26" x14ac:dyDescent="0.4">
      <c r="E35" s="1">
        <v>1</v>
      </c>
      <c r="F35" s="1">
        <v>100000000</v>
      </c>
      <c r="G35" s="1">
        <v>3102.7229003906</v>
      </c>
      <c r="H35" s="1">
        <v>0.49194589999999999</v>
      </c>
      <c r="J35" s="19">
        <v>2200000000</v>
      </c>
      <c r="K35" s="39">
        <v>10.849090359980002</v>
      </c>
      <c r="L35" s="39">
        <v>5.4890482599999997</v>
      </c>
      <c r="M35" s="39">
        <v>3.6983277800000005</v>
      </c>
      <c r="N35" s="39">
        <v>2.8280026600000001</v>
      </c>
      <c r="O35" s="39">
        <v>2.2843755200000002</v>
      </c>
      <c r="P35" s="39">
        <v>1.95248628</v>
      </c>
      <c r="Q35" s="39">
        <v>1.68044196</v>
      </c>
      <c r="R35" s="39">
        <v>1.5190809599999999</v>
      </c>
      <c r="S35" s="39">
        <v>1.39401278</v>
      </c>
      <c r="T35" s="39">
        <v>1.2758200399999997</v>
      </c>
      <c r="U35" s="39">
        <v>1.2104211</v>
      </c>
      <c r="V35" s="39">
        <v>1.2671445000000001</v>
      </c>
      <c r="W35" s="39">
        <v>2.9540210166650018</v>
      </c>
    </row>
    <row r="36" spans="5:26" x14ac:dyDescent="0.4">
      <c r="E36" s="1">
        <v>1</v>
      </c>
      <c r="F36" s="1">
        <v>220000000</v>
      </c>
      <c r="G36" s="1">
        <v>1697.0964355469</v>
      </c>
      <c r="H36" s="1">
        <v>1.0798253</v>
      </c>
      <c r="J36" s="19">
        <v>4700000000</v>
      </c>
      <c r="K36" s="39">
        <v>23.236716319999999</v>
      </c>
      <c r="L36" s="39">
        <v>11.741143320000001</v>
      </c>
      <c r="M36" s="39">
        <v>7.8964799999999995</v>
      </c>
      <c r="N36" s="39">
        <v>6.0117882600000003</v>
      </c>
      <c r="O36" s="39">
        <v>4.8914716</v>
      </c>
      <c r="P36" s="39">
        <v>4.1324184600000002</v>
      </c>
      <c r="Q36" s="39">
        <v>3.6171766999999995</v>
      </c>
      <c r="R36" s="39">
        <v>3.1969072000000001</v>
      </c>
      <c r="S36" s="39">
        <v>2.9767794400000001</v>
      </c>
      <c r="T36" s="39">
        <v>2.7478653800000004</v>
      </c>
      <c r="U36" s="39">
        <v>2.6958822599999999</v>
      </c>
      <c r="V36" s="39">
        <v>2.6600692199799996</v>
      </c>
      <c r="W36" s="39">
        <v>6.317058179998333</v>
      </c>
    </row>
    <row r="37" spans="5:26" x14ac:dyDescent="0.4">
      <c r="E37" s="1">
        <v>1</v>
      </c>
      <c r="F37" s="1">
        <v>470000000</v>
      </c>
      <c r="G37" s="1">
        <v>1074.03515625</v>
      </c>
      <c r="H37" s="1">
        <v>2.3063378000000001</v>
      </c>
      <c r="J37" s="19">
        <v>10000000000</v>
      </c>
      <c r="K37" s="39">
        <v>49.40387755998001</v>
      </c>
      <c r="L37" s="39">
        <v>24.960896060000003</v>
      </c>
      <c r="M37" s="39">
        <v>16.731671159999998</v>
      </c>
      <c r="N37" s="39">
        <v>12.79023724</v>
      </c>
      <c r="O37" s="39">
        <v>10.37927386</v>
      </c>
      <c r="P37" s="39">
        <v>8.8205654400000011</v>
      </c>
      <c r="Q37" s="39">
        <v>7.6393674799999998</v>
      </c>
      <c r="R37" s="39">
        <v>6.829294</v>
      </c>
      <c r="S37" s="39">
        <v>6.2746046199999999</v>
      </c>
      <c r="T37" s="39">
        <v>5.8868545000000001</v>
      </c>
      <c r="U37" s="39">
        <v>5.5979287000000006</v>
      </c>
      <c r="V37" s="39">
        <v>5.61428452</v>
      </c>
      <c r="W37" s="39">
        <v>13.410737928331669</v>
      </c>
    </row>
    <row r="38" spans="5:26" x14ac:dyDescent="0.4">
      <c r="E38" s="1">
        <v>1</v>
      </c>
      <c r="F38" s="1">
        <v>1000000000</v>
      </c>
      <c r="G38" s="1">
        <v>515.3960571289</v>
      </c>
      <c r="H38" s="1">
        <v>4.9150210000000003</v>
      </c>
      <c r="J38" s="19" t="s">
        <v>216</v>
      </c>
      <c r="K38" s="39">
        <v>2.8987748249999994</v>
      </c>
      <c r="L38" s="39">
        <v>1.4653277725</v>
      </c>
      <c r="M38" s="39">
        <v>0.98454188625000061</v>
      </c>
      <c r="N38" s="39">
        <v>0.75167601937375017</v>
      </c>
      <c r="O38" s="39">
        <v>0.61143006000125011</v>
      </c>
      <c r="P38" s="39">
        <v>0.51908250812500023</v>
      </c>
      <c r="Q38" s="39">
        <v>0.4508137449975001</v>
      </c>
      <c r="R38" s="39">
        <v>0.40316865000062502</v>
      </c>
      <c r="S38" s="39">
        <v>0.37255340750125004</v>
      </c>
      <c r="T38" s="39">
        <v>0.34751885937437499</v>
      </c>
      <c r="U38" s="39">
        <v>0.33391136750187506</v>
      </c>
      <c r="V38" s="39">
        <v>0.33864597000062485</v>
      </c>
      <c r="W38" s="39">
        <v>0.78978708921885299</v>
      </c>
    </row>
    <row r="39" spans="5:26" x14ac:dyDescent="0.4">
      <c r="E39" s="1">
        <v>1</v>
      </c>
      <c r="F39" s="1">
        <v>2200000000</v>
      </c>
      <c r="G39" s="1">
        <v>234.27095031740001</v>
      </c>
      <c r="H39" s="1">
        <v>10.7838853</v>
      </c>
    </row>
    <row r="40" spans="5:26" x14ac:dyDescent="0.4">
      <c r="E40" s="1">
        <v>1</v>
      </c>
      <c r="F40" s="1">
        <v>4700000000</v>
      </c>
      <c r="G40" s="1">
        <v>109.65873718260001</v>
      </c>
      <c r="H40" s="1">
        <v>23.070746199999999</v>
      </c>
      <c r="J40" s="38" t="s">
        <v>259</v>
      </c>
      <c r="K40" s="38" t="s">
        <v>258</v>
      </c>
    </row>
    <row r="41" spans="5:26" x14ac:dyDescent="0.4">
      <c r="E41" s="1">
        <v>1</v>
      </c>
      <c r="F41" s="1">
        <v>10000000000</v>
      </c>
      <c r="G41" s="1">
        <v>51.539608001700003</v>
      </c>
      <c r="H41" s="1">
        <v>49.297781100000002</v>
      </c>
      <c r="J41" s="38" t="s">
        <v>215</v>
      </c>
      <c r="K41" s="1">
        <v>1</v>
      </c>
      <c r="L41" s="1">
        <v>2</v>
      </c>
      <c r="M41" s="1">
        <v>3</v>
      </c>
      <c r="N41" s="1">
        <v>4</v>
      </c>
      <c r="O41" s="1">
        <v>5</v>
      </c>
      <c r="P41" s="1">
        <v>6</v>
      </c>
      <c r="Q41" s="1">
        <v>7</v>
      </c>
      <c r="R41" s="1">
        <v>8</v>
      </c>
      <c r="S41" s="1">
        <v>9</v>
      </c>
      <c r="T41" s="1">
        <v>10</v>
      </c>
      <c r="U41" s="1">
        <v>11</v>
      </c>
      <c r="V41" s="1">
        <v>12</v>
      </c>
      <c r="W41" s="1" t="s">
        <v>216</v>
      </c>
      <c r="X41" s="31" t="s">
        <v>212</v>
      </c>
      <c r="Y41" s="31" t="s">
        <v>252</v>
      </c>
      <c r="Z41" s="31" t="s">
        <v>253</v>
      </c>
    </row>
    <row r="42" spans="5:26" x14ac:dyDescent="0.4">
      <c r="E42" s="1">
        <v>2</v>
      </c>
      <c r="F42" s="1">
        <v>1</v>
      </c>
      <c r="G42" s="1">
        <v>2550</v>
      </c>
      <c r="H42" s="1">
        <v>7.0529999999999996E-4</v>
      </c>
      <c r="J42" s="19">
        <v>1</v>
      </c>
      <c r="K42" s="39">
        <v>2550</v>
      </c>
      <c r="L42" s="39">
        <v>2550</v>
      </c>
      <c r="M42" s="39">
        <v>2550</v>
      </c>
      <c r="N42" s="39">
        <v>2550</v>
      </c>
      <c r="O42" s="39">
        <v>2550</v>
      </c>
      <c r="P42" s="39">
        <v>2550</v>
      </c>
      <c r="Q42" s="39">
        <v>2550</v>
      </c>
      <c r="R42" s="39">
        <v>2550</v>
      </c>
      <c r="S42" s="39">
        <v>2550</v>
      </c>
      <c r="T42" s="39">
        <v>2550</v>
      </c>
      <c r="U42" s="39">
        <v>2550</v>
      </c>
      <c r="V42" s="39">
        <v>2550</v>
      </c>
      <c r="W42" s="39">
        <v>2550</v>
      </c>
      <c r="X42" s="1">
        <f>LOG10(J42)</f>
        <v>0</v>
      </c>
      <c r="Y42" s="1">
        <f>ABS($D$7-W42)/$D$7</f>
        <v>0.51428571428571423</v>
      </c>
      <c r="Z42" s="1">
        <f>LOG10(Y42)</f>
        <v>-0.2887955392469696</v>
      </c>
    </row>
    <row r="43" spans="5:26" x14ac:dyDescent="0.4">
      <c r="E43" s="1">
        <v>2</v>
      </c>
      <c r="F43" s="1">
        <v>2</v>
      </c>
      <c r="G43" s="1">
        <v>4575</v>
      </c>
      <c r="H43" s="1">
        <v>1.2404E-3</v>
      </c>
      <c r="J43" s="19">
        <v>2</v>
      </c>
      <c r="K43" s="39">
        <v>4575</v>
      </c>
      <c r="L43" s="39">
        <v>4575</v>
      </c>
      <c r="M43" s="39">
        <v>4575</v>
      </c>
      <c r="N43" s="39">
        <v>4575</v>
      </c>
      <c r="O43" s="39">
        <v>4575</v>
      </c>
      <c r="P43" s="39">
        <v>4575</v>
      </c>
      <c r="Q43" s="39">
        <v>4575</v>
      </c>
      <c r="R43" s="39">
        <v>4575</v>
      </c>
      <c r="S43" s="39">
        <v>4575</v>
      </c>
      <c r="T43" s="39">
        <v>4575</v>
      </c>
      <c r="U43" s="39">
        <v>4575</v>
      </c>
      <c r="V43" s="39">
        <v>4575</v>
      </c>
      <c r="W43" s="39">
        <v>4575</v>
      </c>
      <c r="X43" s="1">
        <f t="shared" ref="X43:X73" si="0">LOG10(J43)</f>
        <v>0.3010299956639812</v>
      </c>
      <c r="Y43" s="1">
        <f t="shared" ref="Y43:Y73" si="1">ABS($D$7-W43)/$D$7</f>
        <v>0.12857142857142856</v>
      </c>
      <c r="Z43" s="1">
        <f t="shared" ref="Z43:Z73" si="2">LOG10(Y43)</f>
        <v>-0.89085553057493205</v>
      </c>
    </row>
    <row r="44" spans="5:26" x14ac:dyDescent="0.4">
      <c r="E44" s="1">
        <v>2</v>
      </c>
      <c r="F44" s="1">
        <v>4</v>
      </c>
      <c r="G44" s="1">
        <v>5081.25</v>
      </c>
      <c r="H44" s="1">
        <v>5.9739999999999999E-4</v>
      </c>
      <c r="J44" s="19">
        <v>4</v>
      </c>
      <c r="K44" s="39">
        <v>5081.25</v>
      </c>
      <c r="L44" s="39">
        <v>5081.25</v>
      </c>
      <c r="M44" s="39">
        <v>5081.25</v>
      </c>
      <c r="N44" s="39">
        <v>5081.25</v>
      </c>
      <c r="O44" s="39">
        <v>5081.25</v>
      </c>
      <c r="P44" s="39">
        <v>5081.25</v>
      </c>
      <c r="Q44" s="39">
        <v>5081.25</v>
      </c>
      <c r="R44" s="39">
        <v>5081.25</v>
      </c>
      <c r="S44" s="39">
        <v>5081.25</v>
      </c>
      <c r="T44" s="39">
        <v>5081.25</v>
      </c>
      <c r="U44" s="39">
        <v>5081.25</v>
      </c>
      <c r="V44" s="39">
        <v>5081.25</v>
      </c>
      <c r="W44" s="39">
        <v>5081.25</v>
      </c>
      <c r="X44" s="1">
        <f t="shared" si="0"/>
        <v>0.6020599913279624</v>
      </c>
      <c r="Y44" s="1">
        <f t="shared" si="1"/>
        <v>3.214285714285714E-2</v>
      </c>
      <c r="Z44" s="1">
        <f t="shared" si="2"/>
        <v>-1.4929155219028944</v>
      </c>
    </row>
    <row r="45" spans="5:26" x14ac:dyDescent="0.4">
      <c r="E45" s="1">
        <v>2</v>
      </c>
      <c r="F45" s="1">
        <v>7</v>
      </c>
      <c r="G45" s="1">
        <v>5194.8974609375</v>
      </c>
      <c r="H45" s="1">
        <v>4.4470000000000002E-4</v>
      </c>
      <c r="J45" s="19">
        <v>7</v>
      </c>
      <c r="K45" s="39">
        <v>5194.8969726562</v>
      </c>
      <c r="L45" s="39">
        <v>5194.8974609375</v>
      </c>
      <c r="M45" s="39">
        <v>5194.8974609375</v>
      </c>
      <c r="N45" s="39">
        <v>5194.8974609375</v>
      </c>
      <c r="O45" s="39">
        <v>5194.8974609375</v>
      </c>
      <c r="P45" s="39">
        <v>5194.8974609375</v>
      </c>
      <c r="Q45" s="39">
        <v>5194.8974609375</v>
      </c>
      <c r="R45" s="39">
        <v>5194.8974609375</v>
      </c>
      <c r="S45" s="39">
        <v>5194.8974609375</v>
      </c>
      <c r="T45" s="39">
        <v>5194.8974609375</v>
      </c>
      <c r="U45" s="39">
        <v>5194.8974609375</v>
      </c>
      <c r="V45" s="39">
        <v>5194.8974609375</v>
      </c>
      <c r="W45" s="39">
        <v>5194.8974202473919</v>
      </c>
      <c r="X45" s="1">
        <f t="shared" si="0"/>
        <v>0.84509804001425681</v>
      </c>
      <c r="Y45" s="1">
        <f t="shared" si="1"/>
        <v>1.0495729476687258E-2</v>
      </c>
      <c r="Z45" s="1">
        <f t="shared" si="2"/>
        <v>-1.9789873715941795</v>
      </c>
    </row>
    <row r="46" spans="5:26" x14ac:dyDescent="0.4">
      <c r="E46" s="1">
        <v>2</v>
      </c>
      <c r="F46" s="1">
        <v>10</v>
      </c>
      <c r="G46" s="1">
        <v>5223</v>
      </c>
      <c r="H46" s="1">
        <v>4.5110000000000001E-4</v>
      </c>
      <c r="J46" s="19">
        <v>10</v>
      </c>
      <c r="K46" s="39">
        <v>5223</v>
      </c>
      <c r="L46" s="39">
        <v>5223</v>
      </c>
      <c r="M46" s="39">
        <v>5223</v>
      </c>
      <c r="N46" s="39">
        <v>5223</v>
      </c>
      <c r="O46" s="39">
        <v>5223</v>
      </c>
      <c r="P46" s="39">
        <v>5223</v>
      </c>
      <c r="Q46" s="39">
        <v>5223</v>
      </c>
      <c r="R46" s="39">
        <v>5223</v>
      </c>
      <c r="S46" s="39">
        <v>5223</v>
      </c>
      <c r="T46" s="39">
        <v>5223</v>
      </c>
      <c r="U46" s="39">
        <v>5223</v>
      </c>
      <c r="V46" s="39">
        <v>5223</v>
      </c>
      <c r="W46" s="39">
        <v>5223</v>
      </c>
      <c r="X46" s="1">
        <f t="shared" si="0"/>
        <v>1</v>
      </c>
      <c r="Y46" s="1">
        <f t="shared" si="1"/>
        <v>5.1428571428571426E-3</v>
      </c>
      <c r="Z46" s="1">
        <f t="shared" si="2"/>
        <v>-2.2887955392469697</v>
      </c>
    </row>
    <row r="47" spans="5:26" x14ac:dyDescent="0.4">
      <c r="E47" s="1">
        <v>2</v>
      </c>
      <c r="F47" s="1">
        <v>22</v>
      </c>
      <c r="G47" s="1">
        <v>5244.4213867188</v>
      </c>
      <c r="H47" s="1">
        <v>4.1219999999999999E-4</v>
      </c>
      <c r="J47" s="19">
        <v>22</v>
      </c>
      <c r="K47" s="39">
        <v>5244.421875</v>
      </c>
      <c r="L47" s="39">
        <v>5244.4213867188</v>
      </c>
      <c r="M47" s="39">
        <v>5244.4213867188</v>
      </c>
      <c r="N47" s="39">
        <v>5244.421875</v>
      </c>
      <c r="O47" s="39">
        <v>5244.421875</v>
      </c>
      <c r="P47" s="39">
        <v>5244.421875</v>
      </c>
      <c r="Q47" s="39">
        <v>5244.421875</v>
      </c>
      <c r="R47" s="39">
        <v>5244.4213867188</v>
      </c>
      <c r="S47" s="39">
        <v>5244.421875</v>
      </c>
      <c r="T47" s="39">
        <v>5244.421875</v>
      </c>
      <c r="U47" s="39">
        <v>5244.421875</v>
      </c>
      <c r="V47" s="39">
        <v>5244.421875</v>
      </c>
      <c r="W47" s="39">
        <v>5244.4217529297011</v>
      </c>
      <c r="X47" s="1">
        <f t="shared" si="0"/>
        <v>1.3424226808222062</v>
      </c>
      <c r="Y47" s="1">
        <f t="shared" si="1"/>
        <v>1.0625232514854966E-3</v>
      </c>
      <c r="Z47" s="1">
        <f t="shared" si="2"/>
        <v>-2.9736615573893141</v>
      </c>
    </row>
    <row r="48" spans="5:26" x14ac:dyDescent="0.4">
      <c r="E48" s="1">
        <v>2</v>
      </c>
      <c r="F48" s="1">
        <v>47</v>
      </c>
      <c r="G48" s="1">
        <v>5248.7768554688</v>
      </c>
      <c r="H48" s="1">
        <v>3.5970000000000002E-4</v>
      </c>
      <c r="J48" s="19">
        <v>47</v>
      </c>
      <c r="K48" s="39">
        <v>5248.7768554688</v>
      </c>
      <c r="L48" s="39">
        <v>5248.7768554688</v>
      </c>
      <c r="M48" s="39">
        <v>5248.7783203125</v>
      </c>
      <c r="N48" s="39">
        <v>5248.77734375</v>
      </c>
      <c r="O48" s="39">
        <v>5248.7768554688</v>
      </c>
      <c r="P48" s="39">
        <v>5248.77734375</v>
      </c>
      <c r="Q48" s="39">
        <v>5248.77734375</v>
      </c>
      <c r="R48" s="39">
        <v>5248.7768554688</v>
      </c>
      <c r="S48" s="39">
        <v>5248.77734375</v>
      </c>
      <c r="T48" s="39">
        <v>5248.77734375</v>
      </c>
      <c r="U48" s="39">
        <v>5248.77734375</v>
      </c>
      <c r="V48" s="39">
        <v>5248.77734375</v>
      </c>
      <c r="W48" s="39">
        <v>5248.7772623698093</v>
      </c>
      <c r="X48" s="1">
        <f t="shared" si="0"/>
        <v>1.6720978579357175</v>
      </c>
      <c r="Y48" s="1">
        <f t="shared" si="1"/>
        <v>2.32902405750619E-4</v>
      </c>
      <c r="Z48" s="1">
        <f t="shared" si="2"/>
        <v>-3.6328260254248619</v>
      </c>
    </row>
    <row r="49" spans="5:26" x14ac:dyDescent="0.4">
      <c r="E49" s="1">
        <v>2</v>
      </c>
      <c r="F49" s="1">
        <v>100</v>
      </c>
      <c r="G49" s="1">
        <v>5249.73046875</v>
      </c>
      <c r="H49" s="1">
        <v>3.1339999999999997E-4</v>
      </c>
      <c r="J49" s="19">
        <v>100</v>
      </c>
      <c r="K49" s="39">
        <v>5249.7299804688</v>
      </c>
      <c r="L49" s="39">
        <v>5249.73046875</v>
      </c>
      <c r="M49" s="39">
        <v>5249.73046875</v>
      </c>
      <c r="N49" s="39">
        <v>5249.73046875</v>
      </c>
      <c r="O49" s="39">
        <v>5249.73046875</v>
      </c>
      <c r="P49" s="39">
        <v>5249.7299804688</v>
      </c>
      <c r="Q49" s="39">
        <v>5249.73046875</v>
      </c>
      <c r="R49" s="39">
        <v>5249.73046875</v>
      </c>
      <c r="S49" s="39">
        <v>5249.73046875</v>
      </c>
      <c r="T49" s="39">
        <v>5249.73046875</v>
      </c>
      <c r="U49" s="39">
        <v>5249.73046875</v>
      </c>
      <c r="V49" s="39">
        <v>5249.7299804688</v>
      </c>
      <c r="W49" s="39">
        <v>5249.7303466797011</v>
      </c>
      <c r="X49" s="1">
        <f t="shared" si="0"/>
        <v>2</v>
      </c>
      <c r="Y49" s="1">
        <f t="shared" si="1"/>
        <v>5.1362537199782393E-5</v>
      </c>
      <c r="Z49" s="1">
        <f t="shared" si="2"/>
        <v>-4.2893535311882491</v>
      </c>
    </row>
    <row r="50" spans="5:26" x14ac:dyDescent="0.4">
      <c r="E50" s="1">
        <v>2</v>
      </c>
      <c r="F50" s="1">
        <v>220</v>
      </c>
      <c r="G50" s="1">
        <v>5249.9453125</v>
      </c>
      <c r="H50" s="1">
        <v>4.1439999999999999E-4</v>
      </c>
      <c r="J50" s="19">
        <v>220</v>
      </c>
      <c r="K50" s="39">
        <v>5249.9453125</v>
      </c>
      <c r="L50" s="39">
        <v>5249.9453125</v>
      </c>
      <c r="M50" s="39">
        <v>5249.9448242188</v>
      </c>
      <c r="N50" s="39">
        <v>5249.9448242188</v>
      </c>
      <c r="O50" s="39">
        <v>5249.9448242188</v>
      </c>
      <c r="P50" s="39">
        <v>5249.9448242188</v>
      </c>
      <c r="Q50" s="39">
        <v>5249.9448242188</v>
      </c>
      <c r="R50" s="39">
        <v>5249.9448242188</v>
      </c>
      <c r="S50" s="39">
        <v>5249.9448242188</v>
      </c>
      <c r="T50" s="39">
        <v>5249.9448242188</v>
      </c>
      <c r="U50" s="39">
        <v>5249.9448242188</v>
      </c>
      <c r="V50" s="39">
        <v>5249.9448242188</v>
      </c>
      <c r="W50" s="39">
        <v>5249.9449055990026</v>
      </c>
      <c r="X50" s="1">
        <f t="shared" si="0"/>
        <v>2.3424226808222062</v>
      </c>
      <c r="Y50" s="1">
        <f t="shared" si="1"/>
        <v>1.0494171618553256E-5</v>
      </c>
      <c r="Z50" s="1">
        <f t="shared" si="2"/>
        <v>-4.9790518377571553</v>
      </c>
    </row>
    <row r="51" spans="5:26" x14ac:dyDescent="0.4">
      <c r="E51" s="1">
        <v>2</v>
      </c>
      <c r="F51" s="1">
        <v>470</v>
      </c>
      <c r="G51" s="1">
        <v>5249.9877929688</v>
      </c>
      <c r="H51" s="1">
        <v>4.3570000000000002E-4</v>
      </c>
      <c r="J51" s="19">
        <v>470</v>
      </c>
      <c r="K51" s="39">
        <v>5249.986328125</v>
      </c>
      <c r="L51" s="39">
        <v>5249.9877929688</v>
      </c>
      <c r="M51" s="39">
        <v>5249.9877929688</v>
      </c>
      <c r="N51" s="39">
        <v>5249.9877929688</v>
      </c>
      <c r="O51" s="39">
        <v>5249.9868164062</v>
      </c>
      <c r="P51" s="39">
        <v>5249.9868164062</v>
      </c>
      <c r="Q51" s="39">
        <v>5249.9868164062</v>
      </c>
      <c r="R51" s="39">
        <v>5249.9873046875</v>
      </c>
      <c r="S51" s="39">
        <v>5249.9873046875</v>
      </c>
      <c r="T51" s="39">
        <v>5249.9873046875</v>
      </c>
      <c r="U51" s="39">
        <v>5249.9873046875</v>
      </c>
      <c r="V51" s="39">
        <v>5249.9873046875</v>
      </c>
      <c r="W51" s="39">
        <v>5249.987223307292</v>
      </c>
      <c r="X51" s="1">
        <f t="shared" si="0"/>
        <v>2.6720978579357175</v>
      </c>
      <c r="Y51" s="1">
        <f t="shared" si="1"/>
        <v>2.4336557539105083E-6</v>
      </c>
      <c r="Z51" s="1">
        <f t="shared" si="2"/>
        <v>-5.6137408536944644</v>
      </c>
    </row>
    <row r="52" spans="5:26" x14ac:dyDescent="0.4">
      <c r="E52" s="1">
        <v>2</v>
      </c>
      <c r="F52" s="1">
        <v>1000</v>
      </c>
      <c r="G52" s="1">
        <v>5249.9956054688</v>
      </c>
      <c r="H52" s="1">
        <v>4.438E-4</v>
      </c>
      <c r="J52" s="19">
        <v>1000</v>
      </c>
      <c r="K52" s="39">
        <v>5249.9956054688</v>
      </c>
      <c r="L52" s="39">
        <v>5249.9956054688</v>
      </c>
      <c r="M52" s="39">
        <v>5249.9970703125</v>
      </c>
      <c r="N52" s="39">
        <v>5249.9970703125</v>
      </c>
      <c r="O52" s="39">
        <v>5249.9965820312</v>
      </c>
      <c r="P52" s="39">
        <v>5249.9970703125</v>
      </c>
      <c r="Q52" s="39">
        <v>5249.9970703125</v>
      </c>
      <c r="R52" s="39">
        <v>5249.9970703125</v>
      </c>
      <c r="S52" s="39">
        <v>5249.9970703125</v>
      </c>
      <c r="T52" s="39">
        <v>5249.9970703125</v>
      </c>
      <c r="U52" s="39">
        <v>5249.9970703125</v>
      </c>
      <c r="V52" s="39">
        <v>5249.9965820312</v>
      </c>
      <c r="W52" s="39">
        <v>5249.996744791667</v>
      </c>
      <c r="X52" s="1">
        <f t="shared" si="0"/>
        <v>3</v>
      </c>
      <c r="Y52" s="1">
        <f t="shared" si="1"/>
        <v>6.2003968248193681E-7</v>
      </c>
      <c r="Z52" s="1">
        <f t="shared" si="2"/>
        <v>-6.207580514805878</v>
      </c>
    </row>
    <row r="53" spans="5:26" x14ac:dyDescent="0.4">
      <c r="E53" s="1">
        <v>2</v>
      </c>
      <c r="F53" s="1">
        <v>2200</v>
      </c>
      <c r="G53" s="1">
        <v>5250</v>
      </c>
      <c r="H53" s="1">
        <v>3.9550000000000002E-4</v>
      </c>
      <c r="J53" s="19">
        <v>2200</v>
      </c>
      <c r="K53" s="39">
        <v>5250.0024414062</v>
      </c>
      <c r="L53" s="39">
        <v>5250</v>
      </c>
      <c r="M53" s="39">
        <v>5250.0009765625</v>
      </c>
      <c r="N53" s="39">
        <v>5250</v>
      </c>
      <c r="O53" s="39">
        <v>5249.9990234375</v>
      </c>
      <c r="P53" s="39">
        <v>5250</v>
      </c>
      <c r="Q53" s="39">
        <v>5249.9990234375</v>
      </c>
      <c r="R53" s="39">
        <v>5249.9995117188</v>
      </c>
      <c r="S53" s="39">
        <v>5249.9990234375</v>
      </c>
      <c r="T53" s="39">
        <v>5249.9990234375</v>
      </c>
      <c r="U53" s="39">
        <v>5249.9995117188</v>
      </c>
      <c r="V53" s="39">
        <v>5249.9995117188</v>
      </c>
      <c r="W53" s="39">
        <v>5249.9998372395921</v>
      </c>
      <c r="X53" s="1">
        <f t="shared" si="0"/>
        <v>3.3424226808222062</v>
      </c>
      <c r="Y53" s="1">
        <f t="shared" si="1"/>
        <v>3.1001982452358961E-8</v>
      </c>
      <c r="Z53" s="1">
        <f t="shared" si="2"/>
        <v>-7.5086105338885716</v>
      </c>
    </row>
    <row r="54" spans="5:26" x14ac:dyDescent="0.4">
      <c r="E54" s="1">
        <v>2</v>
      </c>
      <c r="F54" s="1">
        <v>4700</v>
      </c>
      <c r="G54" s="1">
        <v>5249.9990234375</v>
      </c>
      <c r="H54" s="1">
        <v>4.4049999999999997E-4</v>
      </c>
      <c r="J54" s="19">
        <v>4700</v>
      </c>
      <c r="K54" s="39">
        <v>5250.005859375</v>
      </c>
      <c r="L54" s="39">
        <v>5249.9990234375</v>
      </c>
      <c r="M54" s="39">
        <v>5249.9975585938</v>
      </c>
      <c r="N54" s="39">
        <v>5249.998046875</v>
      </c>
      <c r="O54" s="39">
        <v>5249.998046875</v>
      </c>
      <c r="P54" s="39">
        <v>5250</v>
      </c>
      <c r="Q54" s="39">
        <v>5249.9990234375</v>
      </c>
      <c r="R54" s="39">
        <v>5249.9990234375</v>
      </c>
      <c r="S54" s="39">
        <v>5249.9990234375</v>
      </c>
      <c r="T54" s="39">
        <v>5249.998046875</v>
      </c>
      <c r="U54" s="39">
        <v>5250</v>
      </c>
      <c r="V54" s="39">
        <v>5249.9995117188</v>
      </c>
      <c r="W54" s="39">
        <v>5249.9994303385502</v>
      </c>
      <c r="X54" s="1">
        <f t="shared" si="0"/>
        <v>3.6720978579357175</v>
      </c>
      <c r="Y54" s="1">
        <f t="shared" si="1"/>
        <v>1.0850694282756498E-7</v>
      </c>
      <c r="Z54" s="1">
        <f t="shared" si="2"/>
        <v>-6.9645424725506286</v>
      </c>
    </row>
    <row r="55" spans="5:26" x14ac:dyDescent="0.4">
      <c r="E55" s="1">
        <v>2</v>
      </c>
      <c r="F55" s="1">
        <v>10000</v>
      </c>
      <c r="G55" s="1">
        <v>5250.0014648438</v>
      </c>
      <c r="H55" s="1">
        <v>6.1229999999999998E-4</v>
      </c>
      <c r="J55" s="19">
        <v>10000</v>
      </c>
      <c r="K55" s="39">
        <v>5249.998046875</v>
      </c>
      <c r="L55" s="39">
        <v>5250.0014648438</v>
      </c>
      <c r="M55" s="39">
        <v>5249.9975585938</v>
      </c>
      <c r="N55" s="39">
        <v>5249.9985351562</v>
      </c>
      <c r="O55" s="39">
        <v>5250.0014648438</v>
      </c>
      <c r="P55" s="39">
        <v>5250.0014648438</v>
      </c>
      <c r="Q55" s="39">
        <v>5250.0009765625</v>
      </c>
      <c r="R55" s="39">
        <v>5250</v>
      </c>
      <c r="S55" s="39">
        <v>5249.9985351562</v>
      </c>
      <c r="T55" s="39">
        <v>5250.0009765625</v>
      </c>
      <c r="U55" s="39">
        <v>5250</v>
      </c>
      <c r="V55" s="39">
        <v>5249.9995117188</v>
      </c>
      <c r="W55" s="39">
        <v>5249.9998779297011</v>
      </c>
      <c r="X55" s="1">
        <f t="shared" si="0"/>
        <v>4</v>
      </c>
      <c r="Y55" s="1">
        <f t="shared" si="1"/>
        <v>2.3251485496681803E-8</v>
      </c>
      <c r="Z55" s="1">
        <f t="shared" si="2"/>
        <v>-7.6335492955739062</v>
      </c>
    </row>
    <row r="56" spans="5:26" x14ac:dyDescent="0.4">
      <c r="E56" s="1">
        <v>2</v>
      </c>
      <c r="F56" s="1">
        <v>22000</v>
      </c>
      <c r="G56" s="1">
        <v>5249.99609375</v>
      </c>
      <c r="H56" s="1">
        <v>4.9870000000000003E-4</v>
      </c>
      <c r="J56" s="19">
        <v>22000</v>
      </c>
      <c r="K56" s="39">
        <v>5250.0185546875</v>
      </c>
      <c r="L56" s="39">
        <v>5249.99609375</v>
      </c>
      <c r="M56" s="39">
        <v>5249.9990234375</v>
      </c>
      <c r="N56" s="39">
        <v>5249.9990234375</v>
      </c>
      <c r="O56" s="39">
        <v>5249.9995117188</v>
      </c>
      <c r="P56" s="39">
        <v>5250.0014648438</v>
      </c>
      <c r="Q56" s="39">
        <v>5250.0024414062</v>
      </c>
      <c r="R56" s="39">
        <v>5250.0014648438</v>
      </c>
      <c r="S56" s="39">
        <v>5250.0004882812</v>
      </c>
      <c r="T56" s="39">
        <v>5250.0004882812</v>
      </c>
      <c r="U56" s="39">
        <v>5250.0004882812</v>
      </c>
      <c r="V56" s="39">
        <v>5249.9985351562</v>
      </c>
      <c r="W56" s="39">
        <v>5250.0014648437409</v>
      </c>
      <c r="X56" s="1">
        <f t="shared" si="0"/>
        <v>4.3424226808222066</v>
      </c>
      <c r="Y56" s="1">
        <f t="shared" si="1"/>
        <v>2.7901785541048627E-7</v>
      </c>
      <c r="Z56" s="1">
        <f t="shared" si="2"/>
        <v>-6.5543680036865428</v>
      </c>
    </row>
    <row r="57" spans="5:26" x14ac:dyDescent="0.4">
      <c r="E57" s="1">
        <v>2</v>
      </c>
      <c r="F57" s="1">
        <v>47000</v>
      </c>
      <c r="G57" s="1">
        <v>5249.9951171875</v>
      </c>
      <c r="H57" s="1">
        <v>5.1579999999999996E-4</v>
      </c>
      <c r="J57" s="19">
        <v>47000</v>
      </c>
      <c r="K57" s="39">
        <v>5250.0014648438</v>
      </c>
      <c r="L57" s="39">
        <v>5249.9951171875</v>
      </c>
      <c r="M57" s="39">
        <v>5249.9975585938</v>
      </c>
      <c r="N57" s="39">
        <v>5249.998046875</v>
      </c>
      <c r="O57" s="39">
        <v>5249.9985351562</v>
      </c>
      <c r="P57" s="39">
        <v>5250.0014648438</v>
      </c>
      <c r="Q57" s="39">
        <v>5249.9990234375</v>
      </c>
      <c r="R57" s="39">
        <v>5250</v>
      </c>
      <c r="S57" s="39">
        <v>5250.0004882812</v>
      </c>
      <c r="T57" s="39">
        <v>5249.9995117188</v>
      </c>
      <c r="U57" s="39">
        <v>5250</v>
      </c>
      <c r="V57" s="39">
        <v>5249.9990234375</v>
      </c>
      <c r="W57" s="39">
        <v>5249.9991861979252</v>
      </c>
      <c r="X57" s="1">
        <f t="shared" si="0"/>
        <v>4.6720978579357171</v>
      </c>
      <c r="Y57" s="1">
        <f t="shared" si="1"/>
        <v>1.5500991901804117E-7</v>
      </c>
      <c r="Z57" s="1">
        <f t="shared" si="2"/>
        <v>-6.8096405106234377</v>
      </c>
    </row>
    <row r="58" spans="5:26" x14ac:dyDescent="0.4">
      <c r="E58" s="1">
        <v>2</v>
      </c>
      <c r="F58" s="1">
        <v>100000</v>
      </c>
      <c r="G58" s="1">
        <v>5249.9853515625</v>
      </c>
      <c r="H58" s="1">
        <v>5.9739999999999999E-4</v>
      </c>
      <c r="J58" s="19">
        <v>100000</v>
      </c>
      <c r="K58" s="39">
        <v>5249.9858398438</v>
      </c>
      <c r="L58" s="39">
        <v>5249.9853515625</v>
      </c>
      <c r="M58" s="39">
        <v>5250.0087890625</v>
      </c>
      <c r="N58" s="39">
        <v>5249.9912109375</v>
      </c>
      <c r="O58" s="39">
        <v>5249.994140625</v>
      </c>
      <c r="P58" s="39">
        <v>5249.9965820312</v>
      </c>
      <c r="Q58" s="39">
        <v>5249.9956054688</v>
      </c>
      <c r="R58" s="39">
        <v>5249.9970703125</v>
      </c>
      <c r="S58" s="39">
        <v>5249.9965820312</v>
      </c>
      <c r="T58" s="39">
        <v>5249.9985351562</v>
      </c>
      <c r="U58" s="39">
        <v>5249.998046875</v>
      </c>
      <c r="V58" s="39">
        <v>5249.9985351562</v>
      </c>
      <c r="W58" s="39">
        <v>5249.9955240885329</v>
      </c>
      <c r="X58" s="1">
        <f t="shared" si="0"/>
        <v>5</v>
      </c>
      <c r="Y58" s="1">
        <f t="shared" si="1"/>
        <v>8.5255456516668871E-7</v>
      </c>
      <c r="Z58" s="1">
        <f t="shared" si="2"/>
        <v>-6.0692778157460898</v>
      </c>
    </row>
    <row r="59" spans="5:26" x14ac:dyDescent="0.4">
      <c r="E59" s="1">
        <v>2</v>
      </c>
      <c r="F59" s="1">
        <v>220000</v>
      </c>
      <c r="G59" s="1">
        <v>5249.9702148438</v>
      </c>
      <c r="H59" s="1">
        <v>8.9979999999999997E-4</v>
      </c>
      <c r="J59" s="19">
        <v>220000</v>
      </c>
      <c r="K59" s="39">
        <v>5249.9086914062</v>
      </c>
      <c r="L59" s="39">
        <v>5249.9702148438</v>
      </c>
      <c r="M59" s="39">
        <v>5250.0170898438</v>
      </c>
      <c r="N59" s="39">
        <v>5249.9868164062</v>
      </c>
      <c r="O59" s="39">
        <v>5250.0161132812</v>
      </c>
      <c r="P59" s="39">
        <v>5250.0034179688</v>
      </c>
      <c r="Q59" s="39">
        <v>5250.0249023438</v>
      </c>
      <c r="R59" s="39">
        <v>5250.0034179688</v>
      </c>
      <c r="S59" s="39">
        <v>5250.0219726562</v>
      </c>
      <c r="T59" s="39">
        <v>5250.0083007812</v>
      </c>
      <c r="U59" s="39">
        <v>5250.0043945312</v>
      </c>
      <c r="V59" s="39">
        <v>5250.0053710938</v>
      </c>
      <c r="W59" s="39">
        <v>5249.99755859375</v>
      </c>
      <c r="X59" s="1">
        <f t="shared" si="0"/>
        <v>5.3424226808222066</v>
      </c>
      <c r="Y59" s="1">
        <f t="shared" si="1"/>
        <v>4.650297619047619E-7</v>
      </c>
      <c r="Z59" s="1">
        <f t="shared" si="2"/>
        <v>-6.3325192513737312</v>
      </c>
    </row>
    <row r="60" spans="5:26" x14ac:dyDescent="0.4">
      <c r="E60" s="1">
        <v>2</v>
      </c>
      <c r="F60" s="1">
        <v>470000</v>
      </c>
      <c r="G60" s="1">
        <v>5250.3388671875</v>
      </c>
      <c r="H60" s="1">
        <v>2.7921999999999999E-3</v>
      </c>
      <c r="J60" s="19">
        <v>470000</v>
      </c>
      <c r="K60" s="39">
        <v>5250.3452148438</v>
      </c>
      <c r="L60" s="39">
        <v>5250.3388671875</v>
      </c>
      <c r="M60" s="39">
        <v>5249.9448242188</v>
      </c>
      <c r="N60" s="39">
        <v>5249.9663085938</v>
      </c>
      <c r="O60" s="39">
        <v>5249.9438476562</v>
      </c>
      <c r="P60" s="39">
        <v>5249.9360351562</v>
      </c>
      <c r="Q60" s="39">
        <v>5249.9873046875</v>
      </c>
      <c r="R60" s="39">
        <v>5249.9243164062</v>
      </c>
      <c r="S60" s="39">
        <v>5249.9672851562</v>
      </c>
      <c r="T60" s="39">
        <v>5249.9580078125</v>
      </c>
      <c r="U60" s="39">
        <v>5249.9653320312</v>
      </c>
      <c r="V60" s="39">
        <v>5249.9487304688</v>
      </c>
      <c r="W60" s="39">
        <v>5250.0188395182249</v>
      </c>
      <c r="X60" s="1">
        <f t="shared" si="0"/>
        <v>5.6720978579357171</v>
      </c>
      <c r="Y60" s="1">
        <f t="shared" si="1"/>
        <v>3.5884796618899731E-6</v>
      </c>
      <c r="Z60" s="1">
        <f t="shared" si="2"/>
        <v>-5.4450895108372626</v>
      </c>
    </row>
    <row r="61" spans="5:26" x14ac:dyDescent="0.4">
      <c r="E61" s="1">
        <v>2</v>
      </c>
      <c r="F61" s="1">
        <v>1000000</v>
      </c>
      <c r="G61" s="1">
        <v>5249.6953125</v>
      </c>
      <c r="H61" s="1">
        <v>2.8651000000000002E-3</v>
      </c>
      <c r="J61" s="19">
        <v>1000000</v>
      </c>
      <c r="K61" s="39">
        <v>5248.533203125</v>
      </c>
      <c r="L61" s="39">
        <v>5249.6953125</v>
      </c>
      <c r="M61" s="39">
        <v>5250.6782226562</v>
      </c>
      <c r="N61" s="39">
        <v>5250.6748046875</v>
      </c>
      <c r="O61" s="39">
        <v>5250.1723632812</v>
      </c>
      <c r="P61" s="39">
        <v>5250.0375976562</v>
      </c>
      <c r="Q61" s="39">
        <v>5250.1069335938</v>
      </c>
      <c r="R61" s="39">
        <v>5250.1918945312</v>
      </c>
      <c r="S61" s="39">
        <v>5250.1884765625</v>
      </c>
      <c r="T61" s="39">
        <v>5250.0439453125</v>
      </c>
      <c r="U61" s="39">
        <v>5250.0942382812</v>
      </c>
      <c r="V61" s="39">
        <v>5250.0927734375</v>
      </c>
      <c r="W61" s="39">
        <v>5250.0424804687327</v>
      </c>
      <c r="X61" s="1">
        <f t="shared" si="0"/>
        <v>6</v>
      </c>
      <c r="Y61" s="1">
        <f t="shared" si="1"/>
        <v>8.0915178538513526E-6</v>
      </c>
      <c r="Z61" s="1">
        <f t="shared" si="2"/>
        <v>-5.0919700032677957</v>
      </c>
    </row>
    <row r="62" spans="5:26" x14ac:dyDescent="0.4">
      <c r="E62" s="1">
        <v>2</v>
      </c>
      <c r="F62" s="1">
        <v>2200000</v>
      </c>
      <c r="G62" s="1">
        <v>5243.3676757812</v>
      </c>
      <c r="H62" s="1">
        <v>5.7386E-3</v>
      </c>
      <c r="J62" s="19">
        <v>2200000</v>
      </c>
      <c r="K62" s="39">
        <v>5237.6733398438</v>
      </c>
      <c r="L62" s="39">
        <v>5243.3676757812</v>
      </c>
      <c r="M62" s="39">
        <v>5249.3603515625</v>
      </c>
      <c r="N62" s="39">
        <v>5249.94140625</v>
      </c>
      <c r="O62" s="39">
        <v>5249.9770507812</v>
      </c>
      <c r="P62" s="39">
        <v>5250.2915039062</v>
      </c>
      <c r="Q62" s="39">
        <v>5250.4736328125</v>
      </c>
      <c r="R62" s="39">
        <v>5250.2080078125</v>
      </c>
      <c r="S62" s="39">
        <v>5249.8217773438</v>
      </c>
      <c r="T62" s="39">
        <v>5250.1611328125</v>
      </c>
      <c r="U62" s="39">
        <v>5249.5063476562</v>
      </c>
      <c r="V62" s="39">
        <v>5249.7329101562</v>
      </c>
      <c r="W62" s="39">
        <v>5248.3762613932158</v>
      </c>
      <c r="X62" s="1">
        <f t="shared" si="0"/>
        <v>6.3424226808222066</v>
      </c>
      <c r="Y62" s="1">
        <f t="shared" si="1"/>
        <v>3.0928354414936623E-4</v>
      </c>
      <c r="Z62" s="1">
        <f t="shared" si="2"/>
        <v>-3.5096431866093218</v>
      </c>
    </row>
    <row r="63" spans="5:26" x14ac:dyDescent="0.4">
      <c r="E63" s="1">
        <v>2</v>
      </c>
      <c r="F63" s="1">
        <v>4700000</v>
      </c>
      <c r="G63" s="1">
        <v>5270.6020507812</v>
      </c>
      <c r="H63" s="1">
        <v>1.18952E-2</v>
      </c>
      <c r="J63" s="19">
        <v>4700000</v>
      </c>
      <c r="K63" s="39">
        <v>5286.6391601562</v>
      </c>
      <c r="L63" s="39">
        <v>5270.6020507812</v>
      </c>
      <c r="M63" s="39">
        <v>5253.5688476562</v>
      </c>
      <c r="N63" s="39">
        <v>5252.8310546875</v>
      </c>
      <c r="O63" s="39">
        <v>5247.4775390625</v>
      </c>
      <c r="P63" s="39">
        <v>5252.5439453125</v>
      </c>
      <c r="Q63" s="39">
        <v>5249.2705078125</v>
      </c>
      <c r="R63" s="39">
        <v>5251.7241210938</v>
      </c>
      <c r="S63" s="39">
        <v>5251.1586914062</v>
      </c>
      <c r="T63" s="39">
        <v>5248.62890625</v>
      </c>
      <c r="U63" s="39">
        <v>5250.3891601562</v>
      </c>
      <c r="V63" s="39">
        <v>5251.2973632812</v>
      </c>
      <c r="W63" s="39">
        <v>5255.5109456379987</v>
      </c>
      <c r="X63" s="1">
        <f t="shared" si="0"/>
        <v>6.6720978579357171</v>
      </c>
      <c r="Y63" s="1">
        <f t="shared" si="1"/>
        <v>1.0497039310473719E-3</v>
      </c>
      <c r="Z63" s="1">
        <f t="shared" si="2"/>
        <v>-2.9789331764003797</v>
      </c>
    </row>
    <row r="64" spans="5:26" x14ac:dyDescent="0.4">
      <c r="E64" s="1">
        <v>2</v>
      </c>
      <c r="F64" s="1">
        <v>10000000</v>
      </c>
      <c r="G64" s="1">
        <v>5172.4760742188</v>
      </c>
      <c r="H64" s="1">
        <v>2.49266E-2</v>
      </c>
      <c r="J64" s="19">
        <v>10000000</v>
      </c>
      <c r="K64" s="39">
        <v>5128.0107421875</v>
      </c>
      <c r="L64" s="39">
        <v>5172.4760742188</v>
      </c>
      <c r="M64" s="39">
        <v>5240.12890625</v>
      </c>
      <c r="N64" s="39">
        <v>5238.8696289062</v>
      </c>
      <c r="O64" s="39">
        <v>5266.0166015625</v>
      </c>
      <c r="P64" s="39">
        <v>5241.7319335938</v>
      </c>
      <c r="Q64" s="39">
        <v>5253.1411132812</v>
      </c>
      <c r="R64" s="39">
        <v>5252.0185546875</v>
      </c>
      <c r="S64" s="39">
        <v>5248.4672851562</v>
      </c>
      <c r="T64" s="39">
        <v>5249.95703125</v>
      </c>
      <c r="U64" s="39">
        <v>5246.5004882812</v>
      </c>
      <c r="V64" s="39">
        <v>5249.1538085938</v>
      </c>
      <c r="W64" s="39">
        <v>5232.206013997391</v>
      </c>
      <c r="X64" s="1">
        <f t="shared" si="0"/>
        <v>7</v>
      </c>
      <c r="Y64" s="1">
        <f t="shared" si="1"/>
        <v>3.3893306671636224E-3</v>
      </c>
      <c r="Z64" s="1">
        <f t="shared" si="2"/>
        <v>-2.4698860588052751</v>
      </c>
    </row>
    <row r="65" spans="5:47" x14ac:dyDescent="0.4">
      <c r="E65" s="1">
        <v>2</v>
      </c>
      <c r="F65" s="1">
        <v>22000000</v>
      </c>
      <c r="G65" s="1">
        <v>5393.857421875</v>
      </c>
      <c r="H65" s="1">
        <v>5.4948200000000003E-2</v>
      </c>
      <c r="J65" s="19">
        <v>22000000</v>
      </c>
      <c r="K65" s="39">
        <v>5682.0029296875</v>
      </c>
      <c r="L65" s="39">
        <v>5393.857421875</v>
      </c>
      <c r="M65" s="39">
        <v>5295.2255859375</v>
      </c>
      <c r="N65" s="39">
        <v>5212.3354492188</v>
      </c>
      <c r="O65" s="39">
        <v>5226.333984375</v>
      </c>
      <c r="P65" s="39">
        <v>5270.072265625</v>
      </c>
      <c r="Q65" s="39">
        <v>5225.3359375</v>
      </c>
      <c r="R65" s="39">
        <v>5220.5258789062</v>
      </c>
      <c r="S65" s="39">
        <v>5224.4907226562</v>
      </c>
      <c r="T65" s="39">
        <v>5236.05859375</v>
      </c>
      <c r="U65" s="39">
        <v>5263.4375</v>
      </c>
      <c r="V65" s="39">
        <v>5248.3344726562</v>
      </c>
      <c r="W65" s="39">
        <v>5291.5008951822829</v>
      </c>
      <c r="X65" s="1">
        <f t="shared" si="0"/>
        <v>7.3424226808222066</v>
      </c>
      <c r="Y65" s="1">
        <f t="shared" si="1"/>
        <v>7.9049324156729283E-3</v>
      </c>
      <c r="Z65" s="1">
        <f t="shared" si="2"/>
        <v>-2.1021018387774117</v>
      </c>
    </row>
    <row r="66" spans="5:47" x14ac:dyDescent="0.4">
      <c r="E66" s="1">
        <v>2</v>
      </c>
      <c r="F66" s="1">
        <v>47000000</v>
      </c>
      <c r="G66" s="1">
        <v>4666.7700195312</v>
      </c>
      <c r="H66" s="1">
        <v>0.1175829</v>
      </c>
      <c r="J66" s="19">
        <v>47000000</v>
      </c>
      <c r="K66" s="39">
        <v>4879.0795898438</v>
      </c>
      <c r="L66" s="39">
        <v>4666.7700195312</v>
      </c>
      <c r="M66" s="39">
        <v>5124.2060546875</v>
      </c>
      <c r="N66" s="39">
        <v>5314.5180664062</v>
      </c>
      <c r="O66" s="39">
        <v>5327.6572265625</v>
      </c>
      <c r="P66" s="39">
        <v>5210.1225585938</v>
      </c>
      <c r="Q66" s="39">
        <v>5161.9184570312</v>
      </c>
      <c r="R66" s="39">
        <v>5255.1723632812</v>
      </c>
      <c r="S66" s="39">
        <v>5311.3271484375</v>
      </c>
      <c r="T66" s="39">
        <v>5312.1787109375</v>
      </c>
      <c r="U66" s="39">
        <v>5255.7094726562</v>
      </c>
      <c r="V66" s="39">
        <v>5256.15234375</v>
      </c>
      <c r="W66" s="39">
        <v>5172.9010009765489</v>
      </c>
      <c r="X66" s="1">
        <f t="shared" si="0"/>
        <v>7.6720978579357171</v>
      </c>
      <c r="Y66" s="1">
        <f t="shared" si="1"/>
        <v>1.4685523623514503E-2</v>
      </c>
      <c r="Z66" s="1">
        <f t="shared" si="2"/>
        <v>-1.8331105637650342</v>
      </c>
    </row>
    <row r="67" spans="5:47" x14ac:dyDescent="0.4">
      <c r="E67" s="1">
        <v>2</v>
      </c>
      <c r="F67" s="1">
        <v>100000000</v>
      </c>
      <c r="G67" s="1">
        <v>4391.212890625</v>
      </c>
      <c r="H67" s="1">
        <v>0.24706710000000001</v>
      </c>
      <c r="J67" s="19">
        <v>100000000</v>
      </c>
      <c r="K67" s="39">
        <v>3102.7229003906</v>
      </c>
      <c r="L67" s="39">
        <v>4391.212890625</v>
      </c>
      <c r="M67" s="39">
        <v>5035.4580078125</v>
      </c>
      <c r="N67" s="39">
        <v>5365.166015625</v>
      </c>
      <c r="O67" s="39">
        <v>5276.294921875</v>
      </c>
      <c r="P67" s="39">
        <v>5382.6494140625</v>
      </c>
      <c r="Q67" s="39">
        <v>5391.3515625</v>
      </c>
      <c r="R67" s="39">
        <v>5155.3500976562</v>
      </c>
      <c r="S67" s="39">
        <v>5095.1977539062</v>
      </c>
      <c r="T67" s="39">
        <v>5131.7260742188</v>
      </c>
      <c r="U67" s="39">
        <v>5159.5844726562</v>
      </c>
      <c r="V67" s="39">
        <v>5157.84765625</v>
      </c>
      <c r="W67" s="39">
        <v>4970.3801472981659</v>
      </c>
      <c r="X67" s="1">
        <f t="shared" si="0"/>
        <v>8</v>
      </c>
      <c r="Y67" s="1">
        <f t="shared" si="1"/>
        <v>5.3260924324158881E-2</v>
      </c>
      <c r="Z67" s="1">
        <f t="shared" si="2"/>
        <v>-1.2735913008073603</v>
      </c>
    </row>
    <row r="68" spans="5:47" x14ac:dyDescent="0.4">
      <c r="E68" s="1">
        <v>2</v>
      </c>
      <c r="F68" s="1">
        <v>220000000</v>
      </c>
      <c r="G68" s="1">
        <v>2282.7736816406</v>
      </c>
      <c r="H68" s="1">
        <v>0.54555070000000006</v>
      </c>
      <c r="J68" s="19">
        <v>220000000</v>
      </c>
      <c r="K68" s="39">
        <v>1697.0964355469</v>
      </c>
      <c r="L68" s="39">
        <v>2282.7736816406</v>
      </c>
      <c r="M68" s="39">
        <v>2575.6123046875</v>
      </c>
      <c r="N68" s="39">
        <v>3161.2897949219</v>
      </c>
      <c r="O68" s="39">
        <v>3454.1284179688</v>
      </c>
      <c r="P68" s="39">
        <v>3964.4763183593996</v>
      </c>
      <c r="Q68" s="39">
        <v>4993.310546875</v>
      </c>
      <c r="R68" s="39">
        <v>5503.9990234375</v>
      </c>
      <c r="S68" s="39">
        <v>5633.6918945312</v>
      </c>
      <c r="T68" s="39">
        <v>5765.556640625</v>
      </c>
      <c r="U68" s="39">
        <v>5541.1284179688</v>
      </c>
      <c r="V68" s="39">
        <v>5320.0830078125</v>
      </c>
      <c r="W68" s="39">
        <v>4157.7622070312591</v>
      </c>
      <c r="X68" s="1">
        <f t="shared" si="0"/>
        <v>8.3424226808222066</v>
      </c>
      <c r="Y68" s="1">
        <f t="shared" si="1"/>
        <v>0.2080452938988078</v>
      </c>
      <c r="Z68" s="1">
        <f t="shared" si="2"/>
        <v>-0.68184210374459897</v>
      </c>
    </row>
    <row r="69" spans="5:47" x14ac:dyDescent="0.4">
      <c r="E69" s="1">
        <v>2</v>
      </c>
      <c r="F69" s="1">
        <v>470000000</v>
      </c>
      <c r="G69" s="1">
        <v>1348.1820068359</v>
      </c>
      <c r="H69" s="1">
        <v>1.1728087</v>
      </c>
      <c r="J69" s="19">
        <v>470000000</v>
      </c>
      <c r="K69" s="39">
        <v>1074.03515625</v>
      </c>
      <c r="L69" s="39">
        <v>1348.1820068359</v>
      </c>
      <c r="M69" s="39">
        <v>1485.2553710938</v>
      </c>
      <c r="N69" s="39">
        <v>1759.4022216796998</v>
      </c>
      <c r="O69" s="39">
        <v>2033.5490722656</v>
      </c>
      <c r="P69" s="39">
        <v>2220.3203125</v>
      </c>
      <c r="Q69" s="39">
        <v>2718.916015625</v>
      </c>
      <c r="R69" s="39">
        <v>2855.9895019531</v>
      </c>
      <c r="S69" s="39">
        <v>3024.5290527344</v>
      </c>
      <c r="T69" s="39">
        <v>3402.7495117188</v>
      </c>
      <c r="U69" s="39">
        <v>3541.3566894531004</v>
      </c>
      <c r="V69" s="39">
        <v>3728.1279296875</v>
      </c>
      <c r="W69" s="39">
        <v>2432.7010701497411</v>
      </c>
      <c r="X69" s="1">
        <f t="shared" si="0"/>
        <v>8.672097857935718</v>
      </c>
      <c r="Y69" s="1">
        <f t="shared" si="1"/>
        <v>0.53662836759052546</v>
      </c>
      <c r="Z69" s="1">
        <f t="shared" si="2"/>
        <v>-0.27032637310576174</v>
      </c>
    </row>
    <row r="70" spans="5:47" x14ac:dyDescent="0.4">
      <c r="E70" s="1">
        <v>2</v>
      </c>
      <c r="F70" s="1">
        <v>1000000000</v>
      </c>
      <c r="G70" s="1">
        <v>644.24505615229998</v>
      </c>
      <c r="H70" s="1">
        <v>2.4753864000000001</v>
      </c>
      <c r="J70" s="19">
        <v>1000000000</v>
      </c>
      <c r="K70" s="39">
        <v>515.3960571289</v>
      </c>
      <c r="L70" s="39">
        <v>644.24505615229998</v>
      </c>
      <c r="M70" s="39">
        <v>708.66955566410002</v>
      </c>
      <c r="N70" s="39">
        <v>837.51861572270013</v>
      </c>
      <c r="O70" s="39">
        <v>966.36761474609989</v>
      </c>
      <c r="P70" s="39">
        <v>1080.4892578125</v>
      </c>
      <c r="Q70" s="39">
        <v>1288.4901123047</v>
      </c>
      <c r="R70" s="39">
        <v>1352.9146728516</v>
      </c>
      <c r="S70" s="39">
        <v>1481.763671875</v>
      </c>
      <c r="T70" s="39">
        <v>1610.6126708984</v>
      </c>
      <c r="U70" s="39">
        <v>1675.0372314453002</v>
      </c>
      <c r="V70" s="39">
        <v>1789.1588134766</v>
      </c>
      <c r="W70" s="39">
        <v>1162.5552775065166</v>
      </c>
      <c r="X70" s="1">
        <f t="shared" si="0"/>
        <v>9</v>
      </c>
      <c r="Y70" s="1">
        <f t="shared" si="1"/>
        <v>0.77856089952256824</v>
      </c>
      <c r="Z70" s="1">
        <f t="shared" si="2"/>
        <v>-0.10870741098003227</v>
      </c>
    </row>
    <row r="71" spans="5:47" x14ac:dyDescent="0.4">
      <c r="E71" s="1">
        <v>2</v>
      </c>
      <c r="F71" s="1">
        <v>2200000000</v>
      </c>
      <c r="G71" s="1">
        <v>292.83868408199999</v>
      </c>
      <c r="H71" s="1">
        <v>5.4571639999999997</v>
      </c>
      <c r="J71" s="19">
        <v>2200000000</v>
      </c>
      <c r="K71" s="39">
        <v>234.27095031740001</v>
      </c>
      <c r="L71" s="39">
        <v>292.83868408199999</v>
      </c>
      <c r="M71" s="39">
        <v>322.12255859380002</v>
      </c>
      <c r="N71" s="39">
        <v>409.97415161130004</v>
      </c>
      <c r="O71" s="39">
        <v>439.25802612299992</v>
      </c>
      <c r="P71" s="39">
        <v>518.2398071289</v>
      </c>
      <c r="Q71" s="39">
        <v>585.67736816410002</v>
      </c>
      <c r="R71" s="39">
        <v>644.2451171875</v>
      </c>
      <c r="S71" s="39">
        <v>673.52899169919999</v>
      </c>
      <c r="T71" s="39">
        <v>732.09674072270002</v>
      </c>
      <c r="U71" s="39">
        <v>761.38061523440001</v>
      </c>
      <c r="V71" s="39">
        <v>869.64617919919999</v>
      </c>
      <c r="W71" s="39">
        <v>540.27326583862509</v>
      </c>
      <c r="X71" s="1">
        <f t="shared" si="0"/>
        <v>9.3424226808222066</v>
      </c>
      <c r="Y71" s="1">
        <f t="shared" si="1"/>
        <v>0.89709080650692863</v>
      </c>
      <c r="Z71" s="1">
        <f t="shared" si="2"/>
        <v>-4.7163594002894993E-2</v>
      </c>
    </row>
    <row r="72" spans="5:47" x14ac:dyDescent="0.4">
      <c r="E72" s="1">
        <v>2</v>
      </c>
      <c r="F72" s="1">
        <v>4700000000</v>
      </c>
      <c r="G72" s="1">
        <v>137.07342529300001</v>
      </c>
      <c r="H72" s="1">
        <v>11.6516147</v>
      </c>
      <c r="J72" s="19">
        <v>4700000000</v>
      </c>
      <c r="K72" s="39">
        <v>109.65873718259999</v>
      </c>
      <c r="L72" s="39">
        <v>137.07342529300001</v>
      </c>
      <c r="M72" s="39">
        <v>150.78076171879999</v>
      </c>
      <c r="N72" s="39">
        <v>191.90278625490001</v>
      </c>
      <c r="O72" s="39">
        <v>205.61013793950002</v>
      </c>
      <c r="P72" s="39">
        <v>246.73216247559998</v>
      </c>
      <c r="Q72" s="39">
        <v>274.14685058589998</v>
      </c>
      <c r="R72" s="39">
        <v>301.5615234375</v>
      </c>
      <c r="S72" s="39">
        <v>315.26885986330001</v>
      </c>
      <c r="T72" s="39">
        <v>342.68356323239999</v>
      </c>
      <c r="U72" s="39">
        <v>356.3908996582</v>
      </c>
      <c r="V72" s="39">
        <v>411.2202758789</v>
      </c>
      <c r="W72" s="39">
        <v>253.58583196004994</v>
      </c>
      <c r="X72" s="1">
        <f t="shared" si="0"/>
        <v>9.672097857935718</v>
      </c>
      <c r="Y72" s="1">
        <f t="shared" si="1"/>
        <v>0.9516979367695142</v>
      </c>
      <c r="Z72" s="1">
        <f t="shared" si="2"/>
        <v>-2.1500872214847627E-2</v>
      </c>
    </row>
    <row r="73" spans="5:47" x14ac:dyDescent="0.4">
      <c r="E73" s="1">
        <v>2</v>
      </c>
      <c r="F73" s="1">
        <v>10000000000</v>
      </c>
      <c r="G73" s="1">
        <v>64.424507141099994</v>
      </c>
      <c r="H73" s="1">
        <v>24.9626345</v>
      </c>
      <c r="J73" s="19">
        <v>10000000000</v>
      </c>
      <c r="K73" s="39">
        <v>51.539608001700003</v>
      </c>
      <c r="L73" s="39">
        <v>64.424507141099994</v>
      </c>
      <c r="M73" s="39">
        <v>70.866958618200002</v>
      </c>
      <c r="N73" s="39">
        <v>90.194313049300007</v>
      </c>
      <c r="O73" s="39">
        <v>96.6367645264</v>
      </c>
      <c r="P73" s="39">
        <v>115.96411895750001</v>
      </c>
      <c r="Q73" s="39">
        <v>128.84901428219999</v>
      </c>
      <c r="R73" s="39">
        <v>141.73391723629999</v>
      </c>
      <c r="S73" s="39">
        <v>148.17637634280001</v>
      </c>
      <c r="T73" s="39">
        <v>161.06127929690001</v>
      </c>
      <c r="U73" s="39">
        <v>167.50372314449999</v>
      </c>
      <c r="V73" s="39">
        <v>193.27352905270001</v>
      </c>
      <c r="W73" s="39">
        <v>119.18534247079999</v>
      </c>
      <c r="X73" s="1">
        <f t="shared" si="0"/>
        <v>10</v>
      </c>
      <c r="Y73" s="1">
        <f t="shared" si="1"/>
        <v>0.97729803000556192</v>
      </c>
      <c r="Z73" s="1">
        <f t="shared" si="2"/>
        <v>-9.9729766605618653E-3</v>
      </c>
    </row>
    <row r="74" spans="5:47" x14ac:dyDescent="0.4">
      <c r="E74" s="1">
        <v>3</v>
      </c>
      <c r="F74" s="1">
        <v>1</v>
      </c>
      <c r="G74" s="1">
        <v>2550</v>
      </c>
      <c r="H74" s="1">
        <v>6.4440000000000005E-4</v>
      </c>
      <c r="J74" s="19" t="s">
        <v>216</v>
      </c>
      <c r="K74" s="39">
        <v>4198.8727453947122</v>
      </c>
      <c r="L74" s="39">
        <v>4258.5878069400824</v>
      </c>
      <c r="M74" s="39">
        <v>4308.7157559394973</v>
      </c>
      <c r="N74" s="39">
        <v>4357.8613479137439</v>
      </c>
      <c r="O74" s="39">
        <v>4379.8886027336102</v>
      </c>
      <c r="P74" s="39">
        <v>4410.0192811489142</v>
      </c>
      <c r="Q74" s="39">
        <v>4465.2500691413879</v>
      </c>
      <c r="R74" s="39">
        <v>4486.0176515579278</v>
      </c>
      <c r="S74" s="39">
        <v>4500.7687640190024</v>
      </c>
      <c r="T74" s="39">
        <v>4525.3276262283343</v>
      </c>
      <c r="U74" s="39">
        <v>4526.093543052667</v>
      </c>
      <c r="V74" s="39">
        <v>4534.096098899844</v>
      </c>
      <c r="W74" s="39">
        <v>4412.6249410808095</v>
      </c>
    </row>
    <row r="75" spans="5:47" x14ac:dyDescent="0.4">
      <c r="E75" s="1">
        <v>3</v>
      </c>
      <c r="F75" s="1">
        <v>2</v>
      </c>
      <c r="G75" s="1">
        <v>4575</v>
      </c>
      <c r="H75" s="1">
        <v>6.2630010000000002E-4</v>
      </c>
    </row>
    <row r="76" spans="5:47" x14ac:dyDescent="0.4">
      <c r="E76" s="1">
        <v>3</v>
      </c>
      <c r="F76" s="1">
        <v>4</v>
      </c>
      <c r="G76" s="1">
        <v>5081.25</v>
      </c>
      <c r="H76" s="1">
        <v>8.0440000000000004E-4</v>
      </c>
      <c r="J76" s="1" t="s">
        <v>224</v>
      </c>
      <c r="K76" s="1" t="s">
        <v>258</v>
      </c>
    </row>
    <row r="77" spans="5:47" x14ac:dyDescent="0.4">
      <c r="E77" s="1">
        <v>3</v>
      </c>
      <c r="F77" s="1">
        <v>7</v>
      </c>
      <c r="G77" s="1">
        <v>5194.8974609375</v>
      </c>
      <c r="H77" s="1">
        <v>6.669E-4</v>
      </c>
      <c r="J77" s="1" t="s">
        <v>215</v>
      </c>
      <c r="K77" s="1">
        <v>1</v>
      </c>
      <c r="L77" s="1">
        <v>2</v>
      </c>
      <c r="M77" s="1">
        <v>3</v>
      </c>
      <c r="N77" s="1">
        <v>4</v>
      </c>
      <c r="O77" s="1">
        <v>5</v>
      </c>
      <c r="P77" s="1">
        <v>6</v>
      </c>
      <c r="Q77" s="1">
        <v>7</v>
      </c>
      <c r="R77" s="1">
        <v>8</v>
      </c>
      <c r="S77" s="1">
        <v>9</v>
      </c>
      <c r="T77" s="1">
        <v>10</v>
      </c>
      <c r="U77" s="1">
        <v>11</v>
      </c>
      <c r="V77" s="1">
        <v>12</v>
      </c>
      <c r="W77" s="1" t="s">
        <v>216</v>
      </c>
      <c r="X77" s="71" t="s">
        <v>260</v>
      </c>
      <c r="Y77" s="72"/>
      <c r="Z77" s="72"/>
      <c r="AA77" s="72"/>
      <c r="AB77" s="72"/>
      <c r="AC77" s="72"/>
      <c r="AD77" s="72"/>
      <c r="AE77" s="72"/>
      <c r="AF77" s="72"/>
      <c r="AG77" s="72"/>
      <c r="AH77" s="72"/>
      <c r="AI77" s="73"/>
      <c r="AJ77" s="74" t="s">
        <v>261</v>
      </c>
      <c r="AK77" s="75"/>
      <c r="AL77" s="75"/>
      <c r="AM77" s="75"/>
      <c r="AN77" s="75"/>
      <c r="AO77" s="75"/>
      <c r="AP77" s="75"/>
      <c r="AQ77" s="75"/>
      <c r="AR77" s="75"/>
      <c r="AS77" s="75"/>
      <c r="AT77" s="75"/>
      <c r="AU77" s="76"/>
    </row>
    <row r="78" spans="5:47" x14ac:dyDescent="0.4">
      <c r="E78" s="1">
        <v>3</v>
      </c>
      <c r="F78" s="1">
        <v>10</v>
      </c>
      <c r="G78" s="1">
        <v>5223</v>
      </c>
      <c r="H78" s="1">
        <v>5.7879999999999997E-4</v>
      </c>
      <c r="J78" s="1">
        <v>1</v>
      </c>
      <c r="K78" s="1">
        <v>4.3000000000000003E-6</v>
      </c>
      <c r="L78" s="1">
        <v>4.4771999999999998E-4</v>
      </c>
      <c r="M78" s="1">
        <v>5.477399999999999E-4</v>
      </c>
      <c r="N78" s="1">
        <v>7.7407997999999999E-4</v>
      </c>
      <c r="O78" s="1">
        <v>1.0509199999999999E-3</v>
      </c>
      <c r="P78" s="1">
        <v>1.3677199999999998E-3</v>
      </c>
      <c r="Q78" s="1">
        <v>1.3309800000000003E-3</v>
      </c>
      <c r="R78" s="1">
        <v>1.8930799999999997E-3</v>
      </c>
      <c r="S78" s="1">
        <v>1.7258200000000001E-3</v>
      </c>
      <c r="T78" s="1">
        <v>1.9019199800000002E-3</v>
      </c>
      <c r="U78" s="1">
        <v>7.0172800000000007E-3</v>
      </c>
      <c r="V78" s="1">
        <v>5.50404E-3</v>
      </c>
      <c r="W78" s="1">
        <v>1.9637999966666667E-3</v>
      </c>
      <c r="X78" s="11">
        <f>$K78/K78</f>
        <v>1</v>
      </c>
      <c r="Y78" s="11">
        <f>$K78/L78</f>
        <v>9.6042169212900933E-3</v>
      </c>
      <c r="Z78" s="11">
        <f t="shared" ref="Z78:AE78" si="3">$K78/M78</f>
        <v>7.8504399897761732E-3</v>
      </c>
      <c r="AA78" s="11">
        <f t="shared" si="3"/>
        <v>5.5549815407963405E-3</v>
      </c>
      <c r="AB78" s="11">
        <f t="shared" si="3"/>
        <v>4.0916530278232418E-3</v>
      </c>
      <c r="AC78" s="11">
        <f t="shared" si="3"/>
        <v>3.1439183458602644E-3</v>
      </c>
      <c r="AD78" s="11">
        <f t="shared" si="3"/>
        <v>3.2307021893642276E-3</v>
      </c>
      <c r="AE78" s="11">
        <f t="shared" si="3"/>
        <v>2.2714306843873481E-3</v>
      </c>
      <c r="AF78" s="11">
        <f t="shared" ref="AF78" si="4">$K78/S78</f>
        <v>2.4915692250640276E-3</v>
      </c>
      <c r="AG78" s="11">
        <f t="shared" ref="AG78" si="5">$K78/T78</f>
        <v>2.2608732466231308E-3</v>
      </c>
      <c r="AH78" s="11">
        <f t="shared" ref="AH78" si="6">$K78/U78</f>
        <v>6.1277304026631399E-4</v>
      </c>
      <c r="AI78" s="11">
        <f t="shared" ref="AI78" si="7">$K78/V78</f>
        <v>7.8124432235230853E-4</v>
      </c>
      <c r="AJ78" s="58">
        <f>X78/K$77</f>
        <v>1</v>
      </c>
      <c r="AK78" s="58">
        <f t="shared" ref="AK78:AU93" si="8">Y78/L$77</f>
        <v>4.8021084606450467E-3</v>
      </c>
      <c r="AL78" s="58">
        <f t="shared" si="8"/>
        <v>2.6168133299253912E-3</v>
      </c>
      <c r="AM78" s="58">
        <f t="shared" si="8"/>
        <v>1.3887453851990851E-3</v>
      </c>
      <c r="AN78" s="58">
        <f t="shared" si="8"/>
        <v>8.1833060556464837E-4</v>
      </c>
      <c r="AO78" s="58">
        <f t="shared" si="8"/>
        <v>5.2398639097671069E-4</v>
      </c>
      <c r="AP78" s="58">
        <f t="shared" si="8"/>
        <v>4.6152888419488967E-4</v>
      </c>
      <c r="AQ78" s="58">
        <f t="shared" si="8"/>
        <v>2.8392883554841851E-4</v>
      </c>
      <c r="AR78" s="58">
        <f t="shared" si="8"/>
        <v>2.7684102500711416E-4</v>
      </c>
      <c r="AS78" s="58">
        <f t="shared" si="8"/>
        <v>2.2608732466231307E-4</v>
      </c>
      <c r="AT78" s="58">
        <f t="shared" si="8"/>
        <v>5.5706640024210366E-5</v>
      </c>
      <c r="AU78" s="58">
        <f t="shared" si="8"/>
        <v>6.510369352935904E-5</v>
      </c>
    </row>
    <row r="79" spans="5:47" x14ac:dyDescent="0.4">
      <c r="E79" s="1">
        <v>3</v>
      </c>
      <c r="F79" s="1">
        <v>22</v>
      </c>
      <c r="G79" s="1">
        <v>5244.4213867188</v>
      </c>
      <c r="H79" s="1">
        <v>6.0349999999999998E-4</v>
      </c>
      <c r="J79" s="1">
        <v>2</v>
      </c>
      <c r="K79" s="1">
        <v>4.1799999999999998E-6</v>
      </c>
      <c r="L79" s="1">
        <v>6.7442000000000001E-4</v>
      </c>
      <c r="M79" s="1">
        <v>6.7460001999999995E-4</v>
      </c>
      <c r="N79" s="1">
        <v>9.9620000000000004E-4</v>
      </c>
      <c r="O79" s="1">
        <v>1.0524199999999999E-3</v>
      </c>
      <c r="P79" s="1">
        <v>1.4582999999999998E-3</v>
      </c>
      <c r="Q79" s="1">
        <v>1.79144E-3</v>
      </c>
      <c r="R79" s="1">
        <v>1.84454E-3</v>
      </c>
      <c r="S79" s="1">
        <v>2.0680799999999999E-3</v>
      </c>
      <c r="T79" s="1">
        <v>2.1711399799999999E-3</v>
      </c>
      <c r="U79" s="1">
        <v>2.9157599999999999E-3</v>
      </c>
      <c r="V79" s="1">
        <v>6.9845799999999998E-3</v>
      </c>
      <c r="W79" s="1">
        <v>1.886305E-3</v>
      </c>
      <c r="X79" s="11">
        <f t="shared" ref="X79:X110" si="9">$K79/K79</f>
        <v>1</v>
      </c>
      <c r="Y79" s="11">
        <f t="shared" ref="Y79:Y110" si="10">$K79/L79</f>
        <v>6.1979182112037005E-3</v>
      </c>
      <c r="Z79" s="11">
        <f t="shared" ref="Z79:Z110" si="11">$K79/M79</f>
        <v>6.1962642693073151E-3</v>
      </c>
      <c r="AA79" s="11">
        <f t="shared" ref="AA79:AA110" si="12">$K79/N79</f>
        <v>4.1959445894398711E-3</v>
      </c>
      <c r="AB79" s="11">
        <f t="shared" ref="AB79:AB110" si="13">$K79/O79</f>
        <v>3.9717983314646243E-3</v>
      </c>
      <c r="AC79" s="11">
        <f t="shared" ref="AC79:AC110" si="14">$K79/P79</f>
        <v>2.8663512308852775E-3</v>
      </c>
      <c r="AD79" s="11">
        <f t="shared" ref="AD79:AD110" si="15">$K79/Q79</f>
        <v>2.333318447729201E-3</v>
      </c>
      <c r="AE79" s="11">
        <f t="shared" ref="AE79:AE110" si="16">$K79/R79</f>
        <v>2.2661476574105197E-3</v>
      </c>
      <c r="AF79" s="11">
        <f t="shared" ref="AF79:AF110" si="17">$K79/S79</f>
        <v>2.021198406251209E-3</v>
      </c>
      <c r="AG79" s="11">
        <f t="shared" ref="AG79:AG110" si="18">$K79/T79</f>
        <v>1.9252558741053628E-3</v>
      </c>
      <c r="AH79" s="11">
        <f t="shared" ref="AH79:AH110" si="19">$K79/U79</f>
        <v>1.4335884983674924E-3</v>
      </c>
      <c r="AI79" s="11">
        <f t="shared" ref="AI79:AI110" si="20">$K79/V79</f>
        <v>5.9846118163153685E-4</v>
      </c>
      <c r="AJ79" s="58">
        <f t="shared" ref="AJ79:AJ109" si="21">X79/K$77</f>
        <v>1</v>
      </c>
      <c r="AK79" s="58">
        <f t="shared" si="8"/>
        <v>3.0989591056018503E-3</v>
      </c>
      <c r="AL79" s="58">
        <f t="shared" si="8"/>
        <v>2.0654214231024385E-3</v>
      </c>
      <c r="AM79" s="58">
        <f t="shared" si="8"/>
        <v>1.0489861473599678E-3</v>
      </c>
      <c r="AN79" s="58">
        <f t="shared" si="8"/>
        <v>7.9435966629292482E-4</v>
      </c>
      <c r="AO79" s="58">
        <f t="shared" si="8"/>
        <v>4.7772520514754627E-4</v>
      </c>
      <c r="AP79" s="58">
        <f t="shared" si="8"/>
        <v>3.333312068184573E-4</v>
      </c>
      <c r="AQ79" s="58">
        <f t="shared" si="8"/>
        <v>2.8326845717631497E-4</v>
      </c>
      <c r="AR79" s="58">
        <f t="shared" si="8"/>
        <v>2.2457760069457877E-4</v>
      </c>
      <c r="AS79" s="58">
        <f t="shared" si="8"/>
        <v>1.9252558741053629E-4</v>
      </c>
      <c r="AT79" s="58">
        <f t="shared" si="8"/>
        <v>1.3032622712431748E-4</v>
      </c>
      <c r="AU79" s="58">
        <f t="shared" si="8"/>
        <v>4.9871765135961402E-5</v>
      </c>
    </row>
    <row r="80" spans="5:47" x14ac:dyDescent="0.4">
      <c r="E80" s="1">
        <v>3</v>
      </c>
      <c r="F80" s="1">
        <v>47</v>
      </c>
      <c r="G80" s="1">
        <v>5248.7783203125</v>
      </c>
      <c r="H80" s="1">
        <v>6.9830000000000001E-4</v>
      </c>
      <c r="J80" s="1">
        <v>4</v>
      </c>
      <c r="K80" s="1">
        <v>4.0799999999999999E-6</v>
      </c>
      <c r="L80" s="1">
        <v>5.0768000000000005E-4</v>
      </c>
      <c r="M80" s="1">
        <v>8.5012E-4</v>
      </c>
      <c r="N80" s="1">
        <v>9.2529999999999989E-4</v>
      </c>
      <c r="O80" s="1">
        <v>1.3281800200000003E-3</v>
      </c>
      <c r="P80" s="1">
        <v>1.32222E-3</v>
      </c>
      <c r="Q80" s="1">
        <v>1.5418599999999999E-3</v>
      </c>
      <c r="R80" s="1">
        <v>1.8264399999999999E-3</v>
      </c>
      <c r="S80" s="1">
        <v>2.2440800199999998E-3</v>
      </c>
      <c r="T80" s="1">
        <v>2.1522599999999996E-3</v>
      </c>
      <c r="U80" s="1">
        <v>2.49168E-3</v>
      </c>
      <c r="V80" s="1">
        <v>4.3576600000000002E-3</v>
      </c>
      <c r="W80" s="1">
        <v>1.6292966700000001E-3</v>
      </c>
      <c r="X80" s="11">
        <f t="shared" si="9"/>
        <v>1</v>
      </c>
      <c r="Y80" s="11">
        <f t="shared" si="10"/>
        <v>8.0365584620233216E-3</v>
      </c>
      <c r="Z80" s="11">
        <f t="shared" si="11"/>
        <v>4.7993224485954923E-3</v>
      </c>
      <c r="AA80" s="11">
        <f t="shared" si="12"/>
        <v>4.4093807413811744E-3</v>
      </c>
      <c r="AB80" s="11">
        <f t="shared" si="13"/>
        <v>3.0718727420700085E-3</v>
      </c>
      <c r="AC80" s="11">
        <f t="shared" si="14"/>
        <v>3.0857194717974316E-3</v>
      </c>
      <c r="AD80" s="11">
        <f t="shared" si="15"/>
        <v>2.6461546443905413E-3</v>
      </c>
      <c r="AE80" s="11">
        <f t="shared" si="16"/>
        <v>2.2338538358774446E-3</v>
      </c>
      <c r="AF80" s="11">
        <f t="shared" si="17"/>
        <v>1.8181169849727553E-3</v>
      </c>
      <c r="AG80" s="11">
        <f t="shared" si="18"/>
        <v>1.8956817484876366E-3</v>
      </c>
      <c r="AH80" s="11">
        <f t="shared" si="19"/>
        <v>1.6374494317087265E-3</v>
      </c>
      <c r="AI80" s="11">
        <f t="shared" si="20"/>
        <v>9.3628231665618693E-4</v>
      </c>
      <c r="AJ80" s="58">
        <f t="shared" si="21"/>
        <v>1</v>
      </c>
      <c r="AK80" s="58">
        <f t="shared" si="8"/>
        <v>4.0182792310116608E-3</v>
      </c>
      <c r="AL80" s="58">
        <f t="shared" si="8"/>
        <v>1.5997741495318307E-3</v>
      </c>
      <c r="AM80" s="58">
        <f t="shared" si="8"/>
        <v>1.1023451853452936E-3</v>
      </c>
      <c r="AN80" s="58">
        <f t="shared" si="8"/>
        <v>6.1437454841400171E-4</v>
      </c>
      <c r="AO80" s="58">
        <f t="shared" si="8"/>
        <v>5.1428657863290524E-4</v>
      </c>
      <c r="AP80" s="58">
        <f t="shared" si="8"/>
        <v>3.7802209205579164E-4</v>
      </c>
      <c r="AQ80" s="58">
        <f t="shared" si="8"/>
        <v>2.7923172948468057E-4</v>
      </c>
      <c r="AR80" s="58">
        <f t="shared" si="8"/>
        <v>2.0201299833030615E-4</v>
      </c>
      <c r="AS80" s="58">
        <f t="shared" si="8"/>
        <v>1.8956817484876365E-4</v>
      </c>
      <c r="AT80" s="58">
        <f t="shared" si="8"/>
        <v>1.4885903924624787E-4</v>
      </c>
      <c r="AU80" s="58">
        <f t="shared" si="8"/>
        <v>7.8023526388015582E-5</v>
      </c>
    </row>
    <row r="81" spans="5:47" x14ac:dyDescent="0.4">
      <c r="E81" s="1">
        <v>3</v>
      </c>
      <c r="F81" s="1">
        <v>100</v>
      </c>
      <c r="G81" s="1">
        <v>5249.73046875</v>
      </c>
      <c r="H81" s="1">
        <v>5.9579999999999995E-4</v>
      </c>
      <c r="J81" s="1">
        <v>7</v>
      </c>
      <c r="K81" s="1">
        <v>3.8600000000000003E-6</v>
      </c>
      <c r="L81" s="1">
        <v>4.5365999999999999E-4</v>
      </c>
      <c r="M81" s="1">
        <v>7.0492000000000005E-4</v>
      </c>
      <c r="N81" s="1">
        <v>9.3285999999999998E-4</v>
      </c>
      <c r="O81" s="1">
        <v>1.0995200000000001E-3</v>
      </c>
      <c r="P81" s="1">
        <v>1.4040799999999998E-3</v>
      </c>
      <c r="Q81" s="1">
        <v>1.6656799999999999E-3</v>
      </c>
      <c r="R81" s="1">
        <v>1.8483E-3</v>
      </c>
      <c r="S81" s="1">
        <v>1.9929000000000001E-3</v>
      </c>
      <c r="T81" s="1">
        <v>2.3097399999999998E-3</v>
      </c>
      <c r="U81" s="1">
        <v>2.4236600000000002E-3</v>
      </c>
      <c r="V81" s="1">
        <v>5.4177599999999998E-3</v>
      </c>
      <c r="W81" s="1">
        <v>1.6880783333333333E-3</v>
      </c>
      <c r="X81" s="11">
        <f t="shared" si="9"/>
        <v>1</v>
      </c>
      <c r="Y81" s="11">
        <f t="shared" si="10"/>
        <v>8.5085747035224622E-3</v>
      </c>
      <c r="Z81" s="11">
        <f t="shared" si="11"/>
        <v>5.4757986721897522E-3</v>
      </c>
      <c r="AA81" s="11">
        <f t="shared" si="12"/>
        <v>4.1378127478935746E-3</v>
      </c>
      <c r="AB81" s="11">
        <f t="shared" si="13"/>
        <v>3.5106228172293364E-3</v>
      </c>
      <c r="AC81" s="11">
        <f t="shared" si="14"/>
        <v>2.7491311036408187E-3</v>
      </c>
      <c r="AD81" s="11">
        <f t="shared" si="15"/>
        <v>2.3173718841554202E-3</v>
      </c>
      <c r="AE81" s="11">
        <f t="shared" si="16"/>
        <v>2.0884055618676624E-3</v>
      </c>
      <c r="AF81" s="11">
        <f t="shared" si="17"/>
        <v>1.9368759094786493E-3</v>
      </c>
      <c r="AG81" s="11">
        <f t="shared" si="18"/>
        <v>1.6711837696017737E-3</v>
      </c>
      <c r="AH81" s="11">
        <f t="shared" si="19"/>
        <v>1.592632629989355E-3</v>
      </c>
      <c r="AI81" s="11">
        <f t="shared" si="20"/>
        <v>7.124715749682527E-4</v>
      </c>
      <c r="AJ81" s="58">
        <f t="shared" si="21"/>
        <v>1</v>
      </c>
      <c r="AK81" s="58">
        <f t="shared" si="8"/>
        <v>4.2542873517612311E-3</v>
      </c>
      <c r="AL81" s="58">
        <f t="shared" si="8"/>
        <v>1.8252662240632507E-3</v>
      </c>
      <c r="AM81" s="58">
        <f t="shared" si="8"/>
        <v>1.0344531869733936E-3</v>
      </c>
      <c r="AN81" s="58">
        <f t="shared" si="8"/>
        <v>7.0212456344586726E-4</v>
      </c>
      <c r="AO81" s="58">
        <f t="shared" si="8"/>
        <v>4.5818851727346977E-4</v>
      </c>
      <c r="AP81" s="58">
        <f t="shared" si="8"/>
        <v>3.3105312630791719E-4</v>
      </c>
      <c r="AQ81" s="58">
        <f t="shared" si="8"/>
        <v>2.610506952334578E-4</v>
      </c>
      <c r="AR81" s="58">
        <f t="shared" si="8"/>
        <v>2.152084343865166E-4</v>
      </c>
      <c r="AS81" s="58">
        <f t="shared" si="8"/>
        <v>1.6711837696017738E-4</v>
      </c>
      <c r="AT81" s="58">
        <f t="shared" si="8"/>
        <v>1.4478478454448682E-4</v>
      </c>
      <c r="AU81" s="58">
        <f t="shared" si="8"/>
        <v>5.9372631247354389E-5</v>
      </c>
    </row>
    <row r="82" spans="5:47" x14ac:dyDescent="0.4">
      <c r="E82" s="1">
        <v>3</v>
      </c>
      <c r="F82" s="1">
        <v>220</v>
      </c>
      <c r="G82" s="1">
        <v>5249.9448242188</v>
      </c>
      <c r="H82" s="1">
        <v>5.8509999999999996E-4</v>
      </c>
      <c r="J82" s="1">
        <v>10</v>
      </c>
      <c r="K82" s="1">
        <v>4.2799999999999997E-6</v>
      </c>
      <c r="L82" s="1">
        <v>4.7305999999999997E-4</v>
      </c>
      <c r="M82" s="1">
        <v>6.5105999999999996E-4</v>
      </c>
      <c r="N82" s="1">
        <v>1.0093600000000002E-3</v>
      </c>
      <c r="O82" s="1">
        <v>1.1527199999999999E-3</v>
      </c>
      <c r="P82" s="1">
        <v>1.3034999799999998E-3</v>
      </c>
      <c r="Q82" s="1">
        <v>1.6048E-3</v>
      </c>
      <c r="R82" s="1">
        <v>1.8453E-3</v>
      </c>
      <c r="S82" s="1">
        <v>2.0086799999999997E-3</v>
      </c>
      <c r="T82" s="1">
        <v>2.2671600200000002E-3</v>
      </c>
      <c r="U82" s="1">
        <v>2.50198E-3</v>
      </c>
      <c r="V82" s="1">
        <v>3.9056600000000005E-3</v>
      </c>
      <c r="W82" s="1">
        <v>1.5606299999999997E-3</v>
      </c>
      <c r="X82" s="11">
        <f t="shared" si="9"/>
        <v>1</v>
      </c>
      <c r="Y82" s="11">
        <f t="shared" si="10"/>
        <v>9.0474781211685625E-3</v>
      </c>
      <c r="Z82" s="11">
        <f t="shared" si="11"/>
        <v>6.573894879120204E-3</v>
      </c>
      <c r="AA82" s="11">
        <f t="shared" si="12"/>
        <v>4.2403106919235945E-3</v>
      </c>
      <c r="AB82" s="11">
        <f t="shared" si="13"/>
        <v>3.7129571795405649E-3</v>
      </c>
      <c r="AC82" s="11">
        <f t="shared" si="14"/>
        <v>3.2834676376443063E-3</v>
      </c>
      <c r="AD82" s="11">
        <f t="shared" si="15"/>
        <v>2.6669990029910269E-3</v>
      </c>
      <c r="AE82" s="11">
        <f t="shared" si="16"/>
        <v>2.3194060586354519E-3</v>
      </c>
      <c r="AF82" s="11">
        <f t="shared" si="17"/>
        <v>2.1307525340024296E-3</v>
      </c>
      <c r="AG82" s="11">
        <f t="shared" si="18"/>
        <v>1.8878243980325656E-3</v>
      </c>
      <c r="AH82" s="11">
        <f t="shared" si="19"/>
        <v>1.7106451690261312E-3</v>
      </c>
      <c r="AI82" s="11">
        <f t="shared" si="20"/>
        <v>1.095845516506813E-3</v>
      </c>
      <c r="AJ82" s="58">
        <f t="shared" si="21"/>
        <v>1</v>
      </c>
      <c r="AK82" s="58">
        <f t="shared" si="8"/>
        <v>4.5237390605842812E-3</v>
      </c>
      <c r="AL82" s="58">
        <f t="shared" si="8"/>
        <v>2.1912982930400678E-3</v>
      </c>
      <c r="AM82" s="58">
        <f t="shared" si="8"/>
        <v>1.0600776729808986E-3</v>
      </c>
      <c r="AN82" s="58">
        <f t="shared" si="8"/>
        <v>7.4259143590811301E-4</v>
      </c>
      <c r="AO82" s="58">
        <f t="shared" si="8"/>
        <v>5.4724460627405104E-4</v>
      </c>
      <c r="AP82" s="58">
        <f t="shared" si="8"/>
        <v>3.8099985757014671E-4</v>
      </c>
      <c r="AQ82" s="58">
        <f t="shared" si="8"/>
        <v>2.8992575732943149E-4</v>
      </c>
      <c r="AR82" s="58">
        <f t="shared" si="8"/>
        <v>2.3675028155582551E-4</v>
      </c>
      <c r="AS82" s="58">
        <f t="shared" si="8"/>
        <v>1.8878243980325655E-4</v>
      </c>
      <c r="AT82" s="58">
        <f t="shared" si="8"/>
        <v>1.5551319718419375E-4</v>
      </c>
      <c r="AU82" s="58">
        <f t="shared" si="8"/>
        <v>9.1320459708901086E-5</v>
      </c>
    </row>
    <row r="83" spans="5:47" x14ac:dyDescent="0.4">
      <c r="E83" s="1">
        <v>3</v>
      </c>
      <c r="F83" s="1">
        <v>470</v>
      </c>
      <c r="G83" s="1">
        <v>5249.9877929688</v>
      </c>
      <c r="H83" s="1">
        <v>5.9329999999999995E-4</v>
      </c>
      <c r="J83" s="1">
        <v>22</v>
      </c>
      <c r="K83" s="1">
        <v>4.5199999999999991E-6</v>
      </c>
      <c r="L83" s="1">
        <v>4.2817999999999996E-4</v>
      </c>
      <c r="M83" s="1">
        <v>7.0254000000000009E-4</v>
      </c>
      <c r="N83" s="1">
        <v>9.3192000000000014E-4</v>
      </c>
      <c r="O83" s="1">
        <v>1.1439599999999999E-3</v>
      </c>
      <c r="P83" s="1">
        <v>1.3402599999999998E-3</v>
      </c>
      <c r="Q83" s="1">
        <v>1.7203800000000001E-3</v>
      </c>
      <c r="R83" s="1">
        <v>1.8459400000000001E-3</v>
      </c>
      <c r="S83" s="1">
        <v>2.02842E-3</v>
      </c>
      <c r="T83" s="1">
        <v>4.4151399999999997E-3</v>
      </c>
      <c r="U83" s="1">
        <v>2.4364000000000005E-3</v>
      </c>
      <c r="V83" s="1">
        <v>4.4625799999999998E-3</v>
      </c>
      <c r="W83" s="1">
        <v>1.7883533333333331E-3</v>
      </c>
      <c r="X83" s="11">
        <f t="shared" si="9"/>
        <v>1</v>
      </c>
      <c r="Y83" s="11">
        <f t="shared" si="10"/>
        <v>1.0556308094726515E-2</v>
      </c>
      <c r="Z83" s="11">
        <f t="shared" si="11"/>
        <v>6.4337973638511669E-3</v>
      </c>
      <c r="AA83" s="11">
        <f t="shared" si="12"/>
        <v>4.8502017340544233E-3</v>
      </c>
      <c r="AB83" s="11">
        <f t="shared" si="13"/>
        <v>3.9511871044442112E-3</v>
      </c>
      <c r="AC83" s="11">
        <f t="shared" si="14"/>
        <v>3.3724799665736495E-3</v>
      </c>
      <c r="AD83" s="11">
        <f t="shared" si="15"/>
        <v>2.62732652088492E-3</v>
      </c>
      <c r="AE83" s="11">
        <f t="shared" si="16"/>
        <v>2.448616964798422E-3</v>
      </c>
      <c r="AF83" s="11">
        <f t="shared" si="17"/>
        <v>2.2283353546109774E-3</v>
      </c>
      <c r="AG83" s="11">
        <f t="shared" si="18"/>
        <v>1.0237500962596881E-3</v>
      </c>
      <c r="AH83" s="11">
        <f t="shared" si="19"/>
        <v>1.8551961911016247E-3</v>
      </c>
      <c r="AI83" s="11">
        <f t="shared" si="20"/>
        <v>1.0128669962219162E-3</v>
      </c>
      <c r="AJ83" s="58">
        <f t="shared" si="21"/>
        <v>1</v>
      </c>
      <c r="AK83" s="58">
        <f t="shared" si="8"/>
        <v>5.2781540473632576E-3</v>
      </c>
      <c r="AL83" s="58">
        <f t="shared" si="8"/>
        <v>2.1445991212837223E-3</v>
      </c>
      <c r="AM83" s="58">
        <f t="shared" si="8"/>
        <v>1.2125504335136058E-3</v>
      </c>
      <c r="AN83" s="58">
        <f t="shared" si="8"/>
        <v>7.9023742088884228E-4</v>
      </c>
      <c r="AO83" s="58">
        <f t="shared" si="8"/>
        <v>5.6207999442894159E-4</v>
      </c>
      <c r="AP83" s="58">
        <f t="shared" si="8"/>
        <v>3.7533236012641716E-4</v>
      </c>
      <c r="AQ83" s="58">
        <f t="shared" si="8"/>
        <v>3.0607712059980274E-4</v>
      </c>
      <c r="AR83" s="58">
        <f t="shared" si="8"/>
        <v>2.4759281717899747E-4</v>
      </c>
      <c r="AS83" s="58">
        <f t="shared" si="8"/>
        <v>1.0237500962596881E-4</v>
      </c>
      <c r="AT83" s="58">
        <f t="shared" si="8"/>
        <v>1.6865419919105678E-4</v>
      </c>
      <c r="AU83" s="58">
        <f t="shared" si="8"/>
        <v>8.4405583018493024E-5</v>
      </c>
    </row>
    <row r="84" spans="5:47" x14ac:dyDescent="0.4">
      <c r="E84" s="1">
        <v>3</v>
      </c>
      <c r="F84" s="1">
        <v>1000</v>
      </c>
      <c r="G84" s="1">
        <v>5249.9970703125</v>
      </c>
      <c r="H84" s="1">
        <v>6.7219999999999997E-4</v>
      </c>
      <c r="J84" s="1">
        <v>47</v>
      </c>
      <c r="K84" s="1">
        <v>4.3000000000000003E-6</v>
      </c>
      <c r="L84" s="1">
        <v>3.6956000000000001E-4</v>
      </c>
      <c r="M84" s="1">
        <v>7.3109999999999994E-4</v>
      </c>
      <c r="N84" s="1">
        <v>8.8188000000000003E-4</v>
      </c>
      <c r="O84" s="1">
        <v>1.1460800000000001E-3</v>
      </c>
      <c r="P84" s="1">
        <v>1.4340800000000001E-3</v>
      </c>
      <c r="Q84" s="1">
        <v>1.5968799999999997E-3</v>
      </c>
      <c r="R84" s="1">
        <v>1.8245799999999999E-3</v>
      </c>
      <c r="S84" s="1">
        <v>2.22112E-3</v>
      </c>
      <c r="T84" s="1">
        <v>2.3500999999999999E-3</v>
      </c>
      <c r="U84" s="1">
        <v>2.54324E-3</v>
      </c>
      <c r="V84" s="1">
        <v>5.7128399999999994E-3</v>
      </c>
      <c r="W84" s="1">
        <v>1.734646666666667E-3</v>
      </c>
      <c r="X84" s="11">
        <f t="shared" si="9"/>
        <v>1</v>
      </c>
      <c r="Y84" s="11">
        <f t="shared" si="10"/>
        <v>1.1635458382941877E-2</v>
      </c>
      <c r="Z84" s="11">
        <f t="shared" si="11"/>
        <v>5.8815483517986608E-3</v>
      </c>
      <c r="AA84" s="11">
        <f t="shared" si="12"/>
        <v>4.8759468408400234E-3</v>
      </c>
      <c r="AB84" s="11">
        <f t="shared" si="13"/>
        <v>3.7519195867653219E-3</v>
      </c>
      <c r="AC84" s="11">
        <f t="shared" si="14"/>
        <v>2.998438022983376E-3</v>
      </c>
      <c r="AD84" s="11">
        <f t="shared" si="15"/>
        <v>2.6927508641851616E-3</v>
      </c>
      <c r="AE84" s="11">
        <f t="shared" si="16"/>
        <v>2.3567067489504438E-3</v>
      </c>
      <c r="AF84" s="11">
        <f t="shared" si="17"/>
        <v>1.9359602362771936E-3</v>
      </c>
      <c r="AG84" s="11">
        <f t="shared" si="18"/>
        <v>1.8297093740691887E-3</v>
      </c>
      <c r="AH84" s="11">
        <f t="shared" si="19"/>
        <v>1.6907566725908685E-3</v>
      </c>
      <c r="AI84" s="11">
        <f t="shared" si="20"/>
        <v>7.5269043067896187E-4</v>
      </c>
      <c r="AJ84" s="58">
        <f t="shared" si="21"/>
        <v>1</v>
      </c>
      <c r="AK84" s="58">
        <f t="shared" si="8"/>
        <v>5.8177291914709387E-3</v>
      </c>
      <c r="AL84" s="58">
        <f t="shared" si="8"/>
        <v>1.9605161172662204E-3</v>
      </c>
      <c r="AM84" s="58">
        <f t="shared" si="8"/>
        <v>1.2189867102100059E-3</v>
      </c>
      <c r="AN84" s="58">
        <f t="shared" si="8"/>
        <v>7.5038391735306436E-4</v>
      </c>
      <c r="AO84" s="58">
        <f t="shared" si="8"/>
        <v>4.9973967049722937E-4</v>
      </c>
      <c r="AP84" s="58">
        <f t="shared" si="8"/>
        <v>3.8467869488359452E-4</v>
      </c>
      <c r="AQ84" s="58">
        <f t="shared" si="8"/>
        <v>2.9458834361880548E-4</v>
      </c>
      <c r="AR84" s="58">
        <f t="shared" si="8"/>
        <v>2.1510669291968816E-4</v>
      </c>
      <c r="AS84" s="58">
        <f t="shared" si="8"/>
        <v>1.8297093740691887E-4</v>
      </c>
      <c r="AT84" s="58">
        <f t="shared" si="8"/>
        <v>1.5370515205371531E-4</v>
      </c>
      <c r="AU84" s="58">
        <f t="shared" si="8"/>
        <v>6.2724202556580156E-5</v>
      </c>
    </row>
    <row r="85" spans="5:47" x14ac:dyDescent="0.4">
      <c r="E85" s="1">
        <v>3</v>
      </c>
      <c r="F85" s="1">
        <v>2200</v>
      </c>
      <c r="G85" s="1">
        <v>5250.0009765625</v>
      </c>
      <c r="H85" s="1">
        <v>5.8399999999999999E-4</v>
      </c>
      <c r="J85" s="1">
        <v>100</v>
      </c>
      <c r="K85" s="1">
        <v>4.7600000000000002E-6</v>
      </c>
      <c r="L85" s="1">
        <v>4.4882000000000006E-4</v>
      </c>
      <c r="M85" s="1">
        <v>6.5145999999999997E-4</v>
      </c>
      <c r="N85" s="1">
        <v>1.013E-3</v>
      </c>
      <c r="O85" s="1">
        <v>1.0712399800000001E-3</v>
      </c>
      <c r="P85" s="1">
        <v>1.2726199999999999E-3</v>
      </c>
      <c r="Q85" s="1">
        <v>1.8601199999999998E-3</v>
      </c>
      <c r="R85" s="1">
        <v>1.7871999999999999E-3</v>
      </c>
      <c r="S85" s="1">
        <v>1.9782800000000002E-3</v>
      </c>
      <c r="T85" s="1">
        <v>2.2826399999999998E-3</v>
      </c>
      <c r="U85" s="1">
        <v>2.3898400199999998E-3</v>
      </c>
      <c r="V85" s="1">
        <v>8.1545999999999997E-3</v>
      </c>
      <c r="W85" s="1">
        <v>1.9095483333333332E-3</v>
      </c>
      <c r="X85" s="11">
        <f t="shared" si="9"/>
        <v>1</v>
      </c>
      <c r="Y85" s="11">
        <f t="shared" si="10"/>
        <v>1.060558798627512E-2</v>
      </c>
      <c r="Z85" s="11">
        <f t="shared" si="11"/>
        <v>7.3066650293187613E-3</v>
      </c>
      <c r="AA85" s="11">
        <f t="shared" si="12"/>
        <v>4.6989141164856859E-3</v>
      </c>
      <c r="AB85" s="11">
        <f t="shared" si="13"/>
        <v>4.4434487965992458E-3</v>
      </c>
      <c r="AC85" s="11">
        <f t="shared" si="14"/>
        <v>3.7403152551429338E-3</v>
      </c>
      <c r="AD85" s="11">
        <f t="shared" si="15"/>
        <v>2.5589746898049591E-3</v>
      </c>
      <c r="AE85" s="11">
        <f t="shared" si="16"/>
        <v>2.6633840644583709E-3</v>
      </c>
      <c r="AF85" s="11">
        <f t="shared" si="17"/>
        <v>2.4061305780779261E-3</v>
      </c>
      <c r="AG85" s="11">
        <f t="shared" si="18"/>
        <v>2.0853047348683984E-3</v>
      </c>
      <c r="AH85" s="11">
        <f t="shared" si="19"/>
        <v>1.9917651224202033E-3</v>
      </c>
      <c r="AI85" s="11">
        <f t="shared" si="20"/>
        <v>5.8371961837490501E-4</v>
      </c>
      <c r="AJ85" s="58">
        <f t="shared" si="21"/>
        <v>1</v>
      </c>
      <c r="AK85" s="58">
        <f t="shared" si="8"/>
        <v>5.3027939931375601E-3</v>
      </c>
      <c r="AL85" s="58">
        <f t="shared" si="8"/>
        <v>2.4355550097729206E-3</v>
      </c>
      <c r="AM85" s="58">
        <f t="shared" si="8"/>
        <v>1.1747285291214215E-3</v>
      </c>
      <c r="AN85" s="58">
        <f t="shared" si="8"/>
        <v>8.886897593198492E-4</v>
      </c>
      <c r="AO85" s="58">
        <f t="shared" si="8"/>
        <v>6.2338587585715564E-4</v>
      </c>
      <c r="AP85" s="58">
        <f t="shared" si="8"/>
        <v>3.6556781282927987E-4</v>
      </c>
      <c r="AQ85" s="58">
        <f t="shared" si="8"/>
        <v>3.3292300805729636E-4</v>
      </c>
      <c r="AR85" s="58">
        <f t="shared" si="8"/>
        <v>2.6734784200865846E-4</v>
      </c>
      <c r="AS85" s="58">
        <f t="shared" si="8"/>
        <v>2.0853047348683983E-4</v>
      </c>
      <c r="AT85" s="58">
        <f t="shared" si="8"/>
        <v>1.8106955658365485E-4</v>
      </c>
      <c r="AU85" s="58">
        <f t="shared" si="8"/>
        <v>4.8643301531242082E-5</v>
      </c>
    </row>
    <row r="86" spans="5:47" x14ac:dyDescent="0.4">
      <c r="E86" s="1">
        <v>3</v>
      </c>
      <c r="F86" s="1">
        <v>4700</v>
      </c>
      <c r="G86" s="1">
        <v>5249.9975585938</v>
      </c>
      <c r="H86" s="1">
        <v>5.7479999999999999E-4</v>
      </c>
      <c r="J86" s="1">
        <v>220</v>
      </c>
      <c r="K86" s="1">
        <v>5.1000000000000003E-6</v>
      </c>
      <c r="L86" s="1">
        <v>5.1469999999999999E-4</v>
      </c>
      <c r="M86" s="1">
        <v>8.260199999999999E-4</v>
      </c>
      <c r="N86" s="1">
        <v>9.4125999999999997E-4</v>
      </c>
      <c r="O86" s="1">
        <v>2.8834799999999999E-3</v>
      </c>
      <c r="P86" s="1">
        <v>1.2947E-3</v>
      </c>
      <c r="Q86" s="1">
        <v>1.6560799800000002E-3</v>
      </c>
      <c r="R86" s="1">
        <v>1.9280999999999999E-3</v>
      </c>
      <c r="S86" s="1">
        <v>2.3296799999999998E-3</v>
      </c>
      <c r="T86" s="1">
        <v>2.5613599999999999E-3</v>
      </c>
      <c r="U86" s="1">
        <v>2.58662E-3</v>
      </c>
      <c r="V86" s="1">
        <v>3.2128200000000003E-3</v>
      </c>
      <c r="W86" s="1">
        <v>1.7283266650000007E-3</v>
      </c>
      <c r="X86" s="11">
        <f t="shared" si="9"/>
        <v>1</v>
      </c>
      <c r="Y86" s="11">
        <f t="shared" si="10"/>
        <v>9.9086846706819519E-3</v>
      </c>
      <c r="Z86" s="11">
        <f t="shared" si="11"/>
        <v>6.1741846444396033E-3</v>
      </c>
      <c r="AA86" s="11">
        <f t="shared" si="12"/>
        <v>5.4182691286148357E-3</v>
      </c>
      <c r="AB86" s="11">
        <f t="shared" si="13"/>
        <v>1.768696158808107E-3</v>
      </c>
      <c r="AC86" s="11">
        <f t="shared" si="14"/>
        <v>3.9391364794933194E-3</v>
      </c>
      <c r="AD86" s="11">
        <f t="shared" si="15"/>
        <v>3.0795614110376481E-3</v>
      </c>
      <c r="AE86" s="11">
        <f t="shared" si="16"/>
        <v>2.6450910222498838E-3</v>
      </c>
      <c r="AF86" s="11">
        <f t="shared" si="17"/>
        <v>2.1891418563922947E-3</v>
      </c>
      <c r="AG86" s="11">
        <f t="shared" si="18"/>
        <v>1.9911297123403194E-3</v>
      </c>
      <c r="AH86" s="11">
        <f t="shared" si="19"/>
        <v>1.9716850561736941E-3</v>
      </c>
      <c r="AI86" s="11">
        <f t="shared" si="20"/>
        <v>1.587390516742301E-3</v>
      </c>
      <c r="AJ86" s="58">
        <f t="shared" si="21"/>
        <v>1</v>
      </c>
      <c r="AK86" s="58">
        <f t="shared" si="8"/>
        <v>4.9543423353409759E-3</v>
      </c>
      <c r="AL86" s="58">
        <f t="shared" si="8"/>
        <v>2.0580615481465346E-3</v>
      </c>
      <c r="AM86" s="58">
        <f t="shared" si="8"/>
        <v>1.3545672821537089E-3</v>
      </c>
      <c r="AN86" s="58">
        <f t="shared" si="8"/>
        <v>3.5373923176162139E-4</v>
      </c>
      <c r="AO86" s="58">
        <f t="shared" si="8"/>
        <v>6.5652274658221986E-4</v>
      </c>
      <c r="AP86" s="58">
        <f t="shared" si="8"/>
        <v>4.3993734443394973E-4</v>
      </c>
      <c r="AQ86" s="58">
        <f t="shared" si="8"/>
        <v>3.3063637778123548E-4</v>
      </c>
      <c r="AR86" s="58">
        <f t="shared" si="8"/>
        <v>2.432379840435883E-4</v>
      </c>
      <c r="AS86" s="58">
        <f t="shared" si="8"/>
        <v>1.9911297123403193E-4</v>
      </c>
      <c r="AT86" s="58">
        <f t="shared" si="8"/>
        <v>1.7924409601579038E-4</v>
      </c>
      <c r="AU86" s="58">
        <f t="shared" si="8"/>
        <v>1.3228254306185843E-4</v>
      </c>
    </row>
    <row r="87" spans="5:47" x14ac:dyDescent="0.4">
      <c r="E87" s="1">
        <v>3</v>
      </c>
      <c r="F87" s="1">
        <v>10000</v>
      </c>
      <c r="G87" s="1">
        <v>5249.9975585938</v>
      </c>
      <c r="H87" s="1">
        <v>6.5019999999999998E-4</v>
      </c>
      <c r="J87" s="1">
        <v>470</v>
      </c>
      <c r="K87" s="1">
        <v>6.0400000000000006E-6</v>
      </c>
      <c r="L87" s="1">
        <v>4.0999999999999994E-4</v>
      </c>
      <c r="M87" s="1">
        <v>6.6812001999999994E-4</v>
      </c>
      <c r="N87" s="1">
        <v>9.112800000000001E-4</v>
      </c>
      <c r="O87" s="1">
        <v>1.20236E-3</v>
      </c>
      <c r="P87" s="1">
        <v>1.3668800200000001E-3</v>
      </c>
      <c r="Q87" s="1">
        <v>1.7155600000000001E-3</v>
      </c>
      <c r="R87" s="1">
        <v>1.96888002E-3</v>
      </c>
      <c r="S87" s="1">
        <v>1.9844599999999995E-3</v>
      </c>
      <c r="T87" s="1">
        <v>2.2593000000000001E-3</v>
      </c>
      <c r="U87" s="1">
        <v>2.4080600000000001E-3</v>
      </c>
      <c r="V87" s="1">
        <v>3.10880002E-3</v>
      </c>
      <c r="W87" s="1">
        <v>1.5008116733333336E-3</v>
      </c>
      <c r="X87" s="11">
        <f t="shared" si="9"/>
        <v>1</v>
      </c>
      <c r="Y87" s="11">
        <f t="shared" si="10"/>
        <v>1.4731707317073175E-2</v>
      </c>
      <c r="Z87" s="11">
        <f t="shared" si="11"/>
        <v>9.0402918924656697E-3</v>
      </c>
      <c r="AA87" s="11">
        <f t="shared" si="12"/>
        <v>6.6280396804494776E-3</v>
      </c>
      <c r="AB87" s="11">
        <f t="shared" si="13"/>
        <v>5.0234538740477064E-3</v>
      </c>
      <c r="AC87" s="11">
        <f t="shared" si="14"/>
        <v>4.4188223630629991E-3</v>
      </c>
      <c r="AD87" s="11">
        <f t="shared" si="15"/>
        <v>3.5207162675744367E-3</v>
      </c>
      <c r="AE87" s="11">
        <f t="shared" si="16"/>
        <v>3.0677339089458587E-3</v>
      </c>
      <c r="AF87" s="11">
        <f t="shared" si="17"/>
        <v>3.0436491539260059E-3</v>
      </c>
      <c r="AG87" s="11">
        <f t="shared" si="18"/>
        <v>2.6733944141990882E-3</v>
      </c>
      <c r="AH87" s="11">
        <f t="shared" si="19"/>
        <v>2.5082431500876227E-3</v>
      </c>
      <c r="AI87" s="11">
        <f t="shared" si="20"/>
        <v>1.9428718351590852E-3</v>
      </c>
      <c r="AJ87" s="58">
        <f t="shared" si="21"/>
        <v>1</v>
      </c>
      <c r="AK87" s="58">
        <f t="shared" si="8"/>
        <v>7.3658536585365876E-3</v>
      </c>
      <c r="AL87" s="58">
        <f t="shared" si="8"/>
        <v>3.0134306308218901E-3</v>
      </c>
      <c r="AM87" s="58">
        <f t="shared" si="8"/>
        <v>1.6570099201123694E-3</v>
      </c>
      <c r="AN87" s="58">
        <f t="shared" si="8"/>
        <v>1.0046907748095413E-3</v>
      </c>
      <c r="AO87" s="58">
        <f t="shared" si="8"/>
        <v>7.3647039384383323E-4</v>
      </c>
      <c r="AP87" s="58">
        <f t="shared" si="8"/>
        <v>5.0295946679634808E-4</v>
      </c>
      <c r="AQ87" s="58">
        <f t="shared" si="8"/>
        <v>3.8346673861823234E-4</v>
      </c>
      <c r="AR87" s="58">
        <f t="shared" si="8"/>
        <v>3.3818323932511174E-4</v>
      </c>
      <c r="AS87" s="58">
        <f t="shared" si="8"/>
        <v>2.6733944141990883E-4</v>
      </c>
      <c r="AT87" s="58">
        <f t="shared" si="8"/>
        <v>2.2802210455342024E-4</v>
      </c>
      <c r="AU87" s="58">
        <f t="shared" si="8"/>
        <v>1.619059862632571E-4</v>
      </c>
    </row>
    <row r="88" spans="5:47" x14ac:dyDescent="0.4">
      <c r="E88" s="1">
        <v>3</v>
      </c>
      <c r="F88" s="1">
        <v>22000</v>
      </c>
      <c r="G88" s="1">
        <v>5249.9990234375</v>
      </c>
      <c r="H88" s="1">
        <v>5.844E-4</v>
      </c>
      <c r="J88" s="1">
        <v>1000</v>
      </c>
      <c r="K88" s="1">
        <v>8.8000000000000004E-6</v>
      </c>
      <c r="L88" s="1">
        <v>4.4408000000000002E-4</v>
      </c>
      <c r="M88" s="1">
        <v>6.7019999999999992E-4</v>
      </c>
      <c r="N88" s="1">
        <v>9.1175999999999996E-4</v>
      </c>
      <c r="O88" s="1">
        <v>1.0812600000000001E-3</v>
      </c>
      <c r="P88" s="1">
        <v>1.3073399999999999E-3</v>
      </c>
      <c r="Q88" s="1">
        <v>1.70411998E-3</v>
      </c>
      <c r="R88" s="1">
        <v>1.8674400000000002E-3</v>
      </c>
      <c r="S88" s="1">
        <v>4.2686399999999998E-3</v>
      </c>
      <c r="T88" s="1">
        <v>2.2073000000000001E-3</v>
      </c>
      <c r="U88" s="1">
        <v>2.2039199999999998E-3</v>
      </c>
      <c r="V88" s="1">
        <v>4.1281600000000005E-3</v>
      </c>
      <c r="W88" s="1">
        <v>1.7335849983333344E-3</v>
      </c>
      <c r="X88" s="11">
        <f t="shared" si="9"/>
        <v>1</v>
      </c>
      <c r="Y88" s="11">
        <f t="shared" si="10"/>
        <v>1.9816249324446047E-2</v>
      </c>
      <c r="Z88" s="11">
        <f t="shared" si="11"/>
        <v>1.3130408833184127E-2</v>
      </c>
      <c r="AA88" s="11">
        <f t="shared" si="12"/>
        <v>9.6516627182591918E-3</v>
      </c>
      <c r="AB88" s="11">
        <f t="shared" si="13"/>
        <v>8.1386530529197407E-3</v>
      </c>
      <c r="AC88" s="11">
        <f t="shared" si="14"/>
        <v>6.7312252359753395E-3</v>
      </c>
      <c r="AD88" s="11">
        <f t="shared" si="15"/>
        <v>5.1639556505874663E-3</v>
      </c>
      <c r="AE88" s="11">
        <f t="shared" si="16"/>
        <v>4.7123334618515188E-3</v>
      </c>
      <c r="AF88" s="11">
        <f t="shared" si="17"/>
        <v>2.0615465347276888E-3</v>
      </c>
      <c r="AG88" s="11">
        <f t="shared" si="18"/>
        <v>3.9867711683957774E-3</v>
      </c>
      <c r="AH88" s="11">
        <f t="shared" si="19"/>
        <v>3.9928854041889001E-3</v>
      </c>
      <c r="AI88" s="11">
        <f t="shared" si="20"/>
        <v>2.1317003216929577E-3</v>
      </c>
      <c r="AJ88" s="58">
        <f t="shared" si="21"/>
        <v>1</v>
      </c>
      <c r="AK88" s="58">
        <f t="shared" si="8"/>
        <v>9.9081246622230237E-3</v>
      </c>
      <c r="AL88" s="58">
        <f t="shared" si="8"/>
        <v>4.3768029443947091E-3</v>
      </c>
      <c r="AM88" s="58">
        <f t="shared" si="8"/>
        <v>2.4129156795647979E-3</v>
      </c>
      <c r="AN88" s="58">
        <f t="shared" si="8"/>
        <v>1.6277306105839482E-3</v>
      </c>
      <c r="AO88" s="58">
        <f t="shared" si="8"/>
        <v>1.1218708726625567E-3</v>
      </c>
      <c r="AP88" s="58">
        <f t="shared" si="8"/>
        <v>7.3770795008392374E-4</v>
      </c>
      <c r="AQ88" s="58">
        <f t="shared" si="8"/>
        <v>5.8904168273143985E-4</v>
      </c>
      <c r="AR88" s="58">
        <f t="shared" si="8"/>
        <v>2.290607260808543E-4</v>
      </c>
      <c r="AS88" s="58">
        <f t="shared" si="8"/>
        <v>3.9867711683957773E-4</v>
      </c>
      <c r="AT88" s="58">
        <f t="shared" si="8"/>
        <v>3.6298958219899093E-4</v>
      </c>
      <c r="AU88" s="58">
        <f t="shared" si="8"/>
        <v>1.7764169347441315E-4</v>
      </c>
    </row>
    <row r="89" spans="5:47" x14ac:dyDescent="0.4">
      <c r="E89" s="1">
        <v>3</v>
      </c>
      <c r="F89" s="1">
        <v>47000</v>
      </c>
      <c r="G89" s="1">
        <v>5249.9975585938</v>
      </c>
      <c r="H89" s="1">
        <v>6.4519999999999996E-4</v>
      </c>
      <c r="J89" s="1">
        <v>2200</v>
      </c>
      <c r="K89" s="1">
        <v>1.4459999999999999E-5</v>
      </c>
      <c r="L89" s="1">
        <v>3.7830000000000003E-4</v>
      </c>
      <c r="M89" s="1">
        <v>7.0735999999999998E-4</v>
      </c>
      <c r="N89" s="1">
        <v>8.7315999999999989E-4</v>
      </c>
      <c r="O89" s="1">
        <v>1.1483599999999997E-3</v>
      </c>
      <c r="P89" s="1">
        <v>1.5203399799999999E-3</v>
      </c>
      <c r="Q89" s="1">
        <v>1.5393599799999999E-3</v>
      </c>
      <c r="R89" s="1">
        <v>1.83544E-3</v>
      </c>
      <c r="S89" s="1">
        <v>4.0618800200000003E-3</v>
      </c>
      <c r="T89" s="1">
        <v>2.2225399999999998E-3</v>
      </c>
      <c r="U89" s="1">
        <v>2.5092600000000001E-3</v>
      </c>
      <c r="V89" s="1">
        <v>2.80992E-3</v>
      </c>
      <c r="W89" s="1">
        <v>1.6350316649999996E-3</v>
      </c>
      <c r="X89" s="11">
        <f t="shared" si="9"/>
        <v>1</v>
      </c>
      <c r="Y89" s="11">
        <f t="shared" si="10"/>
        <v>3.8223632038065024E-2</v>
      </c>
      <c r="Z89" s="11">
        <f t="shared" si="11"/>
        <v>2.044220764532911E-2</v>
      </c>
      <c r="AA89" s="11">
        <f t="shared" si="12"/>
        <v>1.6560538732878282E-2</v>
      </c>
      <c r="AB89" s="11">
        <f t="shared" si="13"/>
        <v>1.259187014525062E-2</v>
      </c>
      <c r="AC89" s="11">
        <f t="shared" si="14"/>
        <v>9.5110305525215478E-3</v>
      </c>
      <c r="AD89" s="11">
        <f t="shared" si="15"/>
        <v>9.3935143097587867E-3</v>
      </c>
      <c r="AE89" s="11">
        <f t="shared" si="16"/>
        <v>7.878219936364032E-3</v>
      </c>
      <c r="AF89" s="11">
        <f t="shared" si="17"/>
        <v>3.5599278976241149E-3</v>
      </c>
      <c r="AG89" s="11">
        <f t="shared" si="18"/>
        <v>6.5060696320426176E-3</v>
      </c>
      <c r="AH89" s="11">
        <f t="shared" si="19"/>
        <v>5.7626551254154603E-3</v>
      </c>
      <c r="AI89" s="11">
        <f t="shared" si="20"/>
        <v>5.1460539801844885E-3</v>
      </c>
      <c r="AJ89" s="58">
        <f t="shared" si="21"/>
        <v>1</v>
      </c>
      <c r="AK89" s="58">
        <f t="shared" si="8"/>
        <v>1.9111816019032512E-2</v>
      </c>
      <c r="AL89" s="58">
        <f t="shared" si="8"/>
        <v>6.8140692151097033E-3</v>
      </c>
      <c r="AM89" s="58">
        <f t="shared" si="8"/>
        <v>4.1401346832195705E-3</v>
      </c>
      <c r="AN89" s="58">
        <f t="shared" si="8"/>
        <v>2.5183740290501242E-3</v>
      </c>
      <c r="AO89" s="58">
        <f t="shared" si="8"/>
        <v>1.5851717587535912E-3</v>
      </c>
      <c r="AP89" s="58">
        <f t="shared" si="8"/>
        <v>1.3419306156798266E-3</v>
      </c>
      <c r="AQ89" s="58">
        <f t="shared" si="8"/>
        <v>9.84777492045504E-4</v>
      </c>
      <c r="AR89" s="58">
        <f t="shared" si="8"/>
        <v>3.9554754418045721E-4</v>
      </c>
      <c r="AS89" s="58">
        <f t="shared" si="8"/>
        <v>6.5060696320426176E-4</v>
      </c>
      <c r="AT89" s="58">
        <f t="shared" si="8"/>
        <v>5.2387773867413278E-4</v>
      </c>
      <c r="AU89" s="58">
        <f t="shared" si="8"/>
        <v>4.2883783168204073E-4</v>
      </c>
    </row>
    <row r="90" spans="5:47" x14ac:dyDescent="0.4">
      <c r="E90" s="1">
        <v>3</v>
      </c>
      <c r="F90" s="1">
        <v>100000</v>
      </c>
      <c r="G90" s="1">
        <v>5250.0087890625</v>
      </c>
      <c r="H90" s="1">
        <v>8.3009999999999996E-4</v>
      </c>
      <c r="J90" s="1">
        <v>4700</v>
      </c>
      <c r="K90" s="1">
        <v>2.694E-5</v>
      </c>
      <c r="L90" s="1">
        <v>4.9604E-4</v>
      </c>
      <c r="M90" s="1">
        <v>6.7478000000000004E-4</v>
      </c>
      <c r="N90" s="1">
        <v>8.4216E-4</v>
      </c>
      <c r="O90" s="1">
        <v>1.1286E-3</v>
      </c>
      <c r="P90" s="1">
        <v>1.41854E-3</v>
      </c>
      <c r="Q90" s="1">
        <v>1.6454199999999999E-3</v>
      </c>
      <c r="R90" s="1">
        <v>1.9674000000000002E-3</v>
      </c>
      <c r="S90" s="1">
        <v>2.2208599999999998E-3</v>
      </c>
      <c r="T90" s="1">
        <v>2.3383000000000002E-3</v>
      </c>
      <c r="U90" s="1">
        <v>2.4704999999999996E-3</v>
      </c>
      <c r="V90" s="1">
        <v>1.0436839999999999E-2</v>
      </c>
      <c r="W90" s="1">
        <v>2.1388650000000006E-3</v>
      </c>
      <c r="X90" s="11">
        <f t="shared" si="9"/>
        <v>1</v>
      </c>
      <c r="Y90" s="11">
        <f t="shared" si="10"/>
        <v>5.4310136279332309E-2</v>
      </c>
      <c r="Z90" s="11">
        <f t="shared" si="11"/>
        <v>3.9924123418002902E-2</v>
      </c>
      <c r="AA90" s="11">
        <f t="shared" si="12"/>
        <v>3.1989170703904245E-2</v>
      </c>
      <c r="AB90" s="11">
        <f t="shared" si="13"/>
        <v>2.3870281765018608E-2</v>
      </c>
      <c r="AC90" s="11">
        <f t="shared" si="14"/>
        <v>1.8991357311038109E-2</v>
      </c>
      <c r="AD90" s="11">
        <f t="shared" si="15"/>
        <v>1.6372719427258695E-2</v>
      </c>
      <c r="AE90" s="11">
        <f t="shared" si="16"/>
        <v>1.3693199146081121E-2</v>
      </c>
      <c r="AF90" s="11">
        <f t="shared" si="17"/>
        <v>1.2130435957241789E-2</v>
      </c>
      <c r="AG90" s="11">
        <f t="shared" si="18"/>
        <v>1.1521190608561774E-2</v>
      </c>
      <c r="AH90" s="11">
        <f t="shared" si="19"/>
        <v>1.0904675166970251E-2</v>
      </c>
      <c r="AI90" s="11">
        <f t="shared" si="20"/>
        <v>2.5812410653032912E-3</v>
      </c>
      <c r="AJ90" s="58">
        <f t="shared" si="21"/>
        <v>1</v>
      </c>
      <c r="AK90" s="58">
        <f t="shared" si="8"/>
        <v>2.7155068139666155E-2</v>
      </c>
      <c r="AL90" s="58">
        <f t="shared" si="8"/>
        <v>1.3308041139334301E-2</v>
      </c>
      <c r="AM90" s="58">
        <f t="shared" si="8"/>
        <v>7.9972926759760612E-3</v>
      </c>
      <c r="AN90" s="58">
        <f t="shared" si="8"/>
        <v>4.7740563530037214E-3</v>
      </c>
      <c r="AO90" s="58">
        <f t="shared" si="8"/>
        <v>3.1652262185063516E-3</v>
      </c>
      <c r="AP90" s="58">
        <f t="shared" si="8"/>
        <v>2.3389599181798137E-3</v>
      </c>
      <c r="AQ90" s="58">
        <f t="shared" si="8"/>
        <v>1.7116498932601401E-3</v>
      </c>
      <c r="AR90" s="58">
        <f t="shared" si="8"/>
        <v>1.3478262174713099E-3</v>
      </c>
      <c r="AS90" s="58">
        <f t="shared" si="8"/>
        <v>1.1521190608561774E-3</v>
      </c>
      <c r="AT90" s="58">
        <f t="shared" si="8"/>
        <v>9.9133410608820459E-4</v>
      </c>
      <c r="AU90" s="58">
        <f t="shared" si="8"/>
        <v>2.1510342210860761E-4</v>
      </c>
    </row>
    <row r="91" spans="5:47" x14ac:dyDescent="0.4">
      <c r="E91" s="1">
        <v>3</v>
      </c>
      <c r="F91" s="1">
        <v>220000</v>
      </c>
      <c r="G91" s="1">
        <v>5250.0170898438</v>
      </c>
      <c r="H91" s="1">
        <v>1.0462E-3</v>
      </c>
      <c r="J91" s="1">
        <v>10000</v>
      </c>
      <c r="K91" s="1">
        <v>5.2559999999999998E-5</v>
      </c>
      <c r="L91" s="1">
        <v>4.2675999999999999E-4</v>
      </c>
      <c r="M91" s="1">
        <v>6.915399799999999E-4</v>
      </c>
      <c r="N91" s="1">
        <v>1.1379999999999999E-3</v>
      </c>
      <c r="O91" s="1">
        <v>1.16652002E-3</v>
      </c>
      <c r="P91" s="1">
        <v>1.3953199999999998E-3</v>
      </c>
      <c r="Q91" s="1">
        <v>1.7981E-3</v>
      </c>
      <c r="R91" s="1">
        <v>2.3278000000000001E-3</v>
      </c>
      <c r="S91" s="1">
        <v>2.1659400000000003E-3</v>
      </c>
      <c r="T91" s="1">
        <v>2.1651600000000002E-3</v>
      </c>
      <c r="U91" s="1">
        <v>2.6051600000000005E-3</v>
      </c>
      <c r="V91" s="1">
        <v>3.9847199999999998E-3</v>
      </c>
      <c r="W91" s="1">
        <v>1.6597983333333335E-3</v>
      </c>
      <c r="X91" s="11">
        <f t="shared" si="9"/>
        <v>1</v>
      </c>
      <c r="Y91" s="11">
        <f t="shared" si="10"/>
        <v>0.12316055862780016</v>
      </c>
      <c r="Z91" s="11">
        <f t="shared" si="11"/>
        <v>7.6004282500051562E-2</v>
      </c>
      <c r="AA91" s="11">
        <f t="shared" si="12"/>
        <v>4.6186291739894553E-2</v>
      </c>
      <c r="AB91" s="11">
        <f t="shared" si="13"/>
        <v>4.50570921191734E-2</v>
      </c>
      <c r="AC91" s="11">
        <f t="shared" si="14"/>
        <v>3.7668778488088757E-2</v>
      </c>
      <c r="AD91" s="11">
        <f t="shared" si="15"/>
        <v>2.9230854791168454E-2</v>
      </c>
      <c r="AE91" s="11">
        <f t="shared" si="16"/>
        <v>2.2579259386545234E-2</v>
      </c>
      <c r="AF91" s="11">
        <f t="shared" si="17"/>
        <v>2.4266600182830545E-2</v>
      </c>
      <c r="AG91" s="11">
        <f t="shared" si="18"/>
        <v>2.4275342237987028E-2</v>
      </c>
      <c r="AH91" s="11">
        <f t="shared" si="19"/>
        <v>2.0175344316663846E-2</v>
      </c>
      <c r="AI91" s="11">
        <f t="shared" si="20"/>
        <v>1.3190387279407337E-2</v>
      </c>
      <c r="AJ91" s="58">
        <f t="shared" si="21"/>
        <v>1</v>
      </c>
      <c r="AK91" s="58">
        <f t="shared" si="8"/>
        <v>6.1580279313900081E-2</v>
      </c>
      <c r="AL91" s="58">
        <f t="shared" si="8"/>
        <v>2.5334760833350522E-2</v>
      </c>
      <c r="AM91" s="58">
        <f t="shared" si="8"/>
        <v>1.1546572934973638E-2</v>
      </c>
      <c r="AN91" s="58">
        <f t="shared" si="8"/>
        <v>9.0114184238346794E-3</v>
      </c>
      <c r="AO91" s="58">
        <f t="shared" si="8"/>
        <v>6.2781297480147928E-3</v>
      </c>
      <c r="AP91" s="58">
        <f t="shared" si="8"/>
        <v>4.175836398738351E-3</v>
      </c>
      <c r="AQ91" s="58">
        <f t="shared" si="8"/>
        <v>2.8224074233181543E-3</v>
      </c>
      <c r="AR91" s="58">
        <f t="shared" si="8"/>
        <v>2.6962889092033938E-3</v>
      </c>
      <c r="AS91" s="58">
        <f t="shared" si="8"/>
        <v>2.4275342237987029E-3</v>
      </c>
      <c r="AT91" s="58">
        <f t="shared" si="8"/>
        <v>1.8341222106058042E-3</v>
      </c>
      <c r="AU91" s="58">
        <f t="shared" si="8"/>
        <v>1.0991989399506115E-3</v>
      </c>
    </row>
    <row r="92" spans="5:47" x14ac:dyDescent="0.4">
      <c r="E92" s="1">
        <v>3</v>
      </c>
      <c r="F92" s="1">
        <v>470000</v>
      </c>
      <c r="G92" s="1">
        <v>5249.9448242188</v>
      </c>
      <c r="H92" s="1">
        <v>1.4593E-3</v>
      </c>
      <c r="J92" s="1">
        <v>22000</v>
      </c>
      <c r="K92" s="1">
        <v>1.2520000000000001E-4</v>
      </c>
      <c r="L92" s="1">
        <v>4.9355999999999998E-4</v>
      </c>
      <c r="M92" s="1">
        <v>8.5508000000000003E-4</v>
      </c>
      <c r="N92" s="1">
        <v>9.4077997999999997E-4</v>
      </c>
      <c r="O92" s="1">
        <v>1.1098400000000002E-3</v>
      </c>
      <c r="P92" s="1">
        <v>1.4105399999999998E-3</v>
      </c>
      <c r="Q92" s="1">
        <v>1.6373E-3</v>
      </c>
      <c r="R92" s="1">
        <v>1.9354399999999996E-3</v>
      </c>
      <c r="S92" s="1">
        <v>2.0937E-3</v>
      </c>
      <c r="T92" s="1">
        <v>2.1723600000000003E-3</v>
      </c>
      <c r="U92" s="1">
        <v>2.42406E-3</v>
      </c>
      <c r="V92" s="1">
        <v>4.0405200000000006E-3</v>
      </c>
      <c r="W92" s="1">
        <v>1.6031983316666669E-3</v>
      </c>
      <c r="X92" s="11">
        <f t="shared" si="9"/>
        <v>1</v>
      </c>
      <c r="Y92" s="11">
        <f t="shared" si="10"/>
        <v>0.25366723397357971</v>
      </c>
      <c r="Z92" s="11">
        <f t="shared" si="11"/>
        <v>0.14641904851008092</v>
      </c>
      <c r="AA92" s="11">
        <f t="shared" si="12"/>
        <v>0.1330810632258565</v>
      </c>
      <c r="AB92" s="11">
        <f t="shared" si="13"/>
        <v>0.1128090535572695</v>
      </c>
      <c r="AC92" s="11">
        <f t="shared" si="14"/>
        <v>8.8760332922143304E-2</v>
      </c>
      <c r="AD92" s="11">
        <f t="shared" si="15"/>
        <v>7.6467354791424913E-2</v>
      </c>
      <c r="AE92" s="11">
        <f t="shared" si="16"/>
        <v>6.4688132931013123E-2</v>
      </c>
      <c r="AF92" s="11">
        <f t="shared" si="17"/>
        <v>5.9798442947891293E-2</v>
      </c>
      <c r="AG92" s="11">
        <f t="shared" si="18"/>
        <v>5.7633173138890416E-2</v>
      </c>
      <c r="AH92" s="11">
        <f t="shared" si="19"/>
        <v>5.1648886578715053E-2</v>
      </c>
      <c r="AI92" s="11">
        <f t="shared" si="20"/>
        <v>3.0986110698622948E-2</v>
      </c>
      <c r="AJ92" s="58">
        <f t="shared" si="21"/>
        <v>1</v>
      </c>
      <c r="AK92" s="58">
        <f t="shared" si="8"/>
        <v>0.12683361698678985</v>
      </c>
      <c r="AL92" s="58">
        <f t="shared" si="8"/>
        <v>4.8806349503360304E-2</v>
      </c>
      <c r="AM92" s="58">
        <f t="shared" si="8"/>
        <v>3.3270265806464125E-2</v>
      </c>
      <c r="AN92" s="58">
        <f t="shared" si="8"/>
        <v>2.2561810711453901E-2</v>
      </c>
      <c r="AO92" s="58">
        <f t="shared" si="8"/>
        <v>1.4793388820357217E-2</v>
      </c>
      <c r="AP92" s="58">
        <f t="shared" si="8"/>
        <v>1.0923907827346415E-2</v>
      </c>
      <c r="AQ92" s="58">
        <f t="shared" si="8"/>
        <v>8.0860166163766404E-3</v>
      </c>
      <c r="AR92" s="58">
        <f t="shared" si="8"/>
        <v>6.6442714386545886E-3</v>
      </c>
      <c r="AS92" s="58">
        <f t="shared" si="8"/>
        <v>5.7633173138890419E-3</v>
      </c>
      <c r="AT92" s="58">
        <f t="shared" si="8"/>
        <v>4.6953533253377318E-3</v>
      </c>
      <c r="AU92" s="58">
        <f t="shared" si="8"/>
        <v>2.5821758915519125E-3</v>
      </c>
    </row>
    <row r="93" spans="5:47" x14ac:dyDescent="0.4">
      <c r="E93" s="1">
        <v>3</v>
      </c>
      <c r="F93" s="1">
        <v>1000000</v>
      </c>
      <c r="G93" s="1">
        <v>5250.6782226562</v>
      </c>
      <c r="H93" s="1">
        <v>2.2853000000000001E-3</v>
      </c>
      <c r="J93" s="1">
        <v>47000</v>
      </c>
      <c r="K93" s="1">
        <v>2.4059999999999997E-4</v>
      </c>
      <c r="L93" s="1">
        <v>5.8869999999999994E-4</v>
      </c>
      <c r="M93" s="1">
        <v>7.2676000000000001E-4</v>
      </c>
      <c r="N93" s="1">
        <v>9.5910000000000006E-4</v>
      </c>
      <c r="O93" s="1">
        <v>1.15642E-3</v>
      </c>
      <c r="P93" s="1">
        <v>1.4127400000000002E-3</v>
      </c>
      <c r="Q93" s="1">
        <v>1.76936E-3</v>
      </c>
      <c r="R93" s="1">
        <v>2.0227399999999999E-3</v>
      </c>
      <c r="S93" s="1">
        <v>2.1878800000000006E-3</v>
      </c>
      <c r="T93" s="1">
        <v>2.2447399999999998E-3</v>
      </c>
      <c r="U93" s="1">
        <v>2.32328002E-3</v>
      </c>
      <c r="V93" s="1">
        <v>4.5199799999999998E-3</v>
      </c>
      <c r="W93" s="1">
        <v>1.6793583349999999E-3</v>
      </c>
      <c r="X93" s="11">
        <f t="shared" si="9"/>
        <v>1</v>
      </c>
      <c r="Y93" s="11">
        <f t="shared" si="10"/>
        <v>0.40869712926787838</v>
      </c>
      <c r="Z93" s="11">
        <f t="shared" si="11"/>
        <v>0.33105839616929933</v>
      </c>
      <c r="AA93" s="11">
        <f t="shared" si="12"/>
        <v>0.25086018142008126</v>
      </c>
      <c r="AB93" s="11">
        <f t="shared" si="13"/>
        <v>0.20805589664654708</v>
      </c>
      <c r="AC93" s="11">
        <f t="shared" si="14"/>
        <v>0.17030734600846575</v>
      </c>
      <c r="AD93" s="11">
        <f t="shared" si="15"/>
        <v>0.13598137179545144</v>
      </c>
      <c r="AE93" s="11">
        <f t="shared" si="16"/>
        <v>0.11894756617261733</v>
      </c>
      <c r="AF93" s="11">
        <f t="shared" si="17"/>
        <v>0.10996946816095943</v>
      </c>
      <c r="AG93" s="11">
        <f t="shared" si="18"/>
        <v>0.10718390548571326</v>
      </c>
      <c r="AH93" s="11">
        <f t="shared" si="19"/>
        <v>0.10356048256292411</v>
      </c>
      <c r="AI93" s="11">
        <f t="shared" si="20"/>
        <v>5.3230324027982417E-2</v>
      </c>
      <c r="AJ93" s="58">
        <f t="shared" si="21"/>
        <v>1</v>
      </c>
      <c r="AK93" s="58">
        <f t="shared" si="8"/>
        <v>0.20434856463393919</v>
      </c>
      <c r="AL93" s="58">
        <f t="shared" si="8"/>
        <v>0.11035279872309978</v>
      </c>
      <c r="AM93" s="58">
        <f t="shared" si="8"/>
        <v>6.2715045355020316E-2</v>
      </c>
      <c r="AN93" s="58">
        <f t="shared" si="8"/>
        <v>4.1611179329309418E-2</v>
      </c>
      <c r="AO93" s="58">
        <f t="shared" si="8"/>
        <v>2.8384557668077626E-2</v>
      </c>
      <c r="AP93" s="58">
        <f t="shared" si="8"/>
        <v>1.9425910256493064E-2</v>
      </c>
      <c r="AQ93" s="58">
        <f t="shared" si="8"/>
        <v>1.4868445771577166E-2</v>
      </c>
      <c r="AR93" s="58">
        <f t="shared" si="8"/>
        <v>1.2218829795662158E-2</v>
      </c>
      <c r="AS93" s="58">
        <f t="shared" si="8"/>
        <v>1.0718390548571325E-2</v>
      </c>
      <c r="AT93" s="58">
        <f t="shared" si="8"/>
        <v>9.4145893239021908E-3</v>
      </c>
      <c r="AU93" s="58">
        <f t="shared" si="8"/>
        <v>4.4358603356652012E-3</v>
      </c>
    </row>
    <row r="94" spans="5:47" x14ac:dyDescent="0.4">
      <c r="E94" s="1">
        <v>3</v>
      </c>
      <c r="F94" s="1">
        <v>2200000</v>
      </c>
      <c r="G94" s="1">
        <v>5249.3603515625</v>
      </c>
      <c r="H94" s="1">
        <v>4.2215999999999998E-3</v>
      </c>
      <c r="J94" s="1">
        <v>100000</v>
      </c>
      <c r="K94" s="1">
        <v>4.9408001999999996E-4</v>
      </c>
      <c r="L94" s="1">
        <v>8.2509999999999994E-4</v>
      </c>
      <c r="M94" s="1">
        <v>9.2711998000000011E-4</v>
      </c>
      <c r="N94" s="1">
        <v>9.9814000000000022E-4</v>
      </c>
      <c r="O94" s="1">
        <v>1.2853000000000001E-3</v>
      </c>
      <c r="P94" s="1">
        <v>1.4789E-3</v>
      </c>
      <c r="Q94" s="1">
        <v>1.8651799999999999E-3</v>
      </c>
      <c r="R94" s="1">
        <v>1.83708E-3</v>
      </c>
      <c r="S94" s="1">
        <v>2.3598999999999998E-3</v>
      </c>
      <c r="T94" s="1">
        <v>2.6238799999999999E-3</v>
      </c>
      <c r="U94" s="1">
        <v>2.44408E-3</v>
      </c>
      <c r="V94" s="1">
        <v>3.8648000000000003E-3</v>
      </c>
      <c r="W94" s="1">
        <v>1.7502966666666675E-3</v>
      </c>
      <c r="X94" s="11">
        <f t="shared" si="9"/>
        <v>1</v>
      </c>
      <c r="Y94" s="11">
        <f t="shared" si="10"/>
        <v>0.59881228941946429</v>
      </c>
      <c r="Z94" s="11">
        <f t="shared" si="11"/>
        <v>0.5329191805358352</v>
      </c>
      <c r="AA94" s="11">
        <f t="shared" si="12"/>
        <v>0.49500072134169543</v>
      </c>
      <c r="AB94" s="11">
        <f t="shared" si="13"/>
        <v>0.38440832490469146</v>
      </c>
      <c r="AC94" s="11">
        <f t="shared" si="14"/>
        <v>0.33408615863141522</v>
      </c>
      <c r="AD94" s="11">
        <f t="shared" si="15"/>
        <v>0.26489669629740831</v>
      </c>
      <c r="AE94" s="11">
        <f t="shared" si="16"/>
        <v>0.26894855967078185</v>
      </c>
      <c r="AF94" s="11">
        <f t="shared" si="17"/>
        <v>0.20936481206830798</v>
      </c>
      <c r="AG94" s="11">
        <f t="shared" si="18"/>
        <v>0.18830130188880589</v>
      </c>
      <c r="AH94" s="11">
        <f t="shared" si="19"/>
        <v>0.20215378383686294</v>
      </c>
      <c r="AI94" s="11">
        <f t="shared" si="20"/>
        <v>0.12784103187745807</v>
      </c>
      <c r="AJ94" s="58">
        <f t="shared" si="21"/>
        <v>1</v>
      </c>
      <c r="AK94" s="58">
        <f t="shared" ref="AK94:AK109" si="22">Y94/L$77</f>
        <v>0.29940614470973215</v>
      </c>
      <c r="AL94" s="58">
        <f t="shared" ref="AL94:AL109" si="23">Z94/M$77</f>
        <v>0.1776397268452784</v>
      </c>
      <c r="AM94" s="58">
        <f t="shared" ref="AM94:AM109" si="24">AA94/N$77</f>
        <v>0.12375018033542386</v>
      </c>
      <c r="AN94" s="58">
        <f t="shared" ref="AN94:AN109" si="25">AB94/O$77</f>
        <v>7.6881664980938291E-2</v>
      </c>
      <c r="AO94" s="58">
        <f t="shared" ref="AO94:AO109" si="26">AC94/P$77</f>
        <v>5.5681026438569203E-2</v>
      </c>
      <c r="AP94" s="58">
        <f t="shared" ref="AP94:AP109" si="27">AD94/Q$77</f>
        <v>3.7842385185344045E-2</v>
      </c>
      <c r="AQ94" s="58">
        <f t="shared" ref="AQ94:AQ109" si="28">AE94/R$77</f>
        <v>3.3618569958847731E-2</v>
      </c>
      <c r="AR94" s="58">
        <f t="shared" ref="AR94:AR109" si="29">AF94/S$77</f>
        <v>2.3262756896478665E-2</v>
      </c>
      <c r="AS94" s="58">
        <f t="shared" ref="AS94:AS109" si="30">AG94/T$77</f>
        <v>1.8830130188880589E-2</v>
      </c>
      <c r="AT94" s="58">
        <f t="shared" ref="AT94:AT109" si="31">AH94/U$77</f>
        <v>1.8377616712442087E-2</v>
      </c>
      <c r="AU94" s="58">
        <f t="shared" ref="AU94:AU109" si="32">AI94/V$77</f>
        <v>1.0653419323121506E-2</v>
      </c>
    </row>
    <row r="95" spans="5:47" x14ac:dyDescent="0.4">
      <c r="E95" s="1">
        <v>3</v>
      </c>
      <c r="F95" s="1">
        <v>4700000</v>
      </c>
      <c r="G95" s="1">
        <v>5253.5688476562</v>
      </c>
      <c r="H95" s="1">
        <v>8.4498000000000004E-3</v>
      </c>
      <c r="J95" s="1">
        <v>220000</v>
      </c>
      <c r="K95" s="1">
        <v>1.09310002E-3</v>
      </c>
      <c r="L95" s="1">
        <v>1.0583000000000001E-3</v>
      </c>
      <c r="M95" s="1">
        <v>1.0803800000000001E-3</v>
      </c>
      <c r="N95" s="1">
        <v>1.1299399999999999E-3</v>
      </c>
      <c r="O95" s="1">
        <v>1.4951999999999999E-3</v>
      </c>
      <c r="P95" s="1">
        <v>1.6397999999999999E-3</v>
      </c>
      <c r="Q95" s="1">
        <v>2.0182400000000001E-3</v>
      </c>
      <c r="R95" s="1">
        <v>2.3617200000000003E-3</v>
      </c>
      <c r="S95" s="1">
        <v>4.0058799999999999E-3</v>
      </c>
      <c r="T95" s="1">
        <v>2.4840800000000001E-3</v>
      </c>
      <c r="U95" s="1">
        <v>2.6531800000000002E-3</v>
      </c>
      <c r="V95" s="1">
        <v>3.7318399999999993E-3</v>
      </c>
      <c r="W95" s="1">
        <v>2.0626383350000003E-3</v>
      </c>
      <c r="X95" s="11">
        <f t="shared" si="9"/>
        <v>1</v>
      </c>
      <c r="Y95" s="11">
        <f t="shared" si="10"/>
        <v>1.0328829443447036</v>
      </c>
      <c r="Z95" s="11">
        <f t="shared" si="11"/>
        <v>1.0117736537144337</v>
      </c>
      <c r="AA95" s="11">
        <f t="shared" si="12"/>
        <v>0.96739651662920167</v>
      </c>
      <c r="AB95" s="11">
        <f t="shared" si="13"/>
        <v>0.73107277956126271</v>
      </c>
      <c r="AC95" s="11">
        <f t="shared" si="14"/>
        <v>0.66660569581656304</v>
      </c>
      <c r="AD95" s="11">
        <f t="shared" si="15"/>
        <v>0.54161052203900428</v>
      </c>
      <c r="AE95" s="11">
        <f t="shared" si="16"/>
        <v>0.46284065003472041</v>
      </c>
      <c r="AF95" s="11">
        <f t="shared" si="17"/>
        <v>0.27287388039581817</v>
      </c>
      <c r="AG95" s="11">
        <f t="shared" si="18"/>
        <v>0.44004219670864059</v>
      </c>
      <c r="AH95" s="11">
        <f t="shared" si="19"/>
        <v>0.41199617817110029</v>
      </c>
      <c r="AI95" s="11">
        <f t="shared" si="20"/>
        <v>0.29291181293946156</v>
      </c>
      <c r="AJ95" s="58">
        <f t="shared" si="21"/>
        <v>1</v>
      </c>
      <c r="AK95" s="58">
        <f t="shared" si="22"/>
        <v>0.51644147217235181</v>
      </c>
      <c r="AL95" s="58">
        <f t="shared" si="23"/>
        <v>0.33725788457147793</v>
      </c>
      <c r="AM95" s="58">
        <f t="shared" si="24"/>
        <v>0.24184912915730042</v>
      </c>
      <c r="AN95" s="58">
        <f t="shared" si="25"/>
        <v>0.14621455591225255</v>
      </c>
      <c r="AO95" s="58">
        <f t="shared" si="26"/>
        <v>0.1111009493027605</v>
      </c>
      <c r="AP95" s="58">
        <f t="shared" si="27"/>
        <v>7.7372931719857749E-2</v>
      </c>
      <c r="AQ95" s="58">
        <f t="shared" si="28"/>
        <v>5.7855081254340052E-2</v>
      </c>
      <c r="AR95" s="58">
        <f t="shared" si="29"/>
        <v>3.0319320043979796E-2</v>
      </c>
      <c r="AS95" s="58">
        <f t="shared" si="30"/>
        <v>4.4004219670864056E-2</v>
      </c>
      <c r="AT95" s="58">
        <f t="shared" si="31"/>
        <v>3.7454198015554573E-2</v>
      </c>
      <c r="AU95" s="58">
        <f t="shared" si="32"/>
        <v>2.4409317744955129E-2</v>
      </c>
    </row>
    <row r="96" spans="5:47" x14ac:dyDescent="0.4">
      <c r="E96" s="1">
        <v>3</v>
      </c>
      <c r="F96" s="1">
        <v>10000000</v>
      </c>
      <c r="G96" s="1">
        <v>5240.12890625</v>
      </c>
      <c r="H96" s="1">
        <v>1.8377600000000001E-2</v>
      </c>
      <c r="J96" s="1">
        <v>470000</v>
      </c>
      <c r="K96" s="1">
        <v>2.3005999999999999E-3</v>
      </c>
      <c r="L96" s="1">
        <v>1.8961800000000001E-3</v>
      </c>
      <c r="M96" s="1">
        <v>1.5006399999999999E-3</v>
      </c>
      <c r="N96" s="1">
        <v>1.4103800000000001E-3</v>
      </c>
      <c r="O96" s="1">
        <v>1.7087199999999997E-3</v>
      </c>
      <c r="P96" s="1">
        <v>1.76418E-3</v>
      </c>
      <c r="Q96" s="1">
        <v>2.1325000000000003E-3</v>
      </c>
      <c r="R96" s="1">
        <v>2.2773000200000003E-3</v>
      </c>
      <c r="S96" s="1">
        <v>2.8195999999999998E-3</v>
      </c>
      <c r="T96" s="1">
        <v>2.7651799999999999E-3</v>
      </c>
      <c r="U96" s="1">
        <v>3.0001000000000003E-3</v>
      </c>
      <c r="V96" s="1">
        <v>2.9363600199999998E-3</v>
      </c>
      <c r="W96" s="1">
        <v>2.2093116700000002E-3</v>
      </c>
      <c r="X96" s="11">
        <f t="shared" si="9"/>
        <v>1</v>
      </c>
      <c r="Y96" s="11">
        <f t="shared" si="10"/>
        <v>1.2132814395257832</v>
      </c>
      <c r="Z96" s="11">
        <f t="shared" si="11"/>
        <v>1.5330792195329992</v>
      </c>
      <c r="AA96" s="11">
        <f t="shared" si="12"/>
        <v>1.6311915937548742</v>
      </c>
      <c r="AB96" s="11">
        <f t="shared" si="13"/>
        <v>1.3463879395102769</v>
      </c>
      <c r="AC96" s="11">
        <f t="shared" si="14"/>
        <v>1.3040619437925836</v>
      </c>
      <c r="AD96" s="11">
        <f t="shared" si="15"/>
        <v>1.0788276670574442</v>
      </c>
      <c r="AE96" s="11">
        <f t="shared" si="16"/>
        <v>1.0102314055220531</v>
      </c>
      <c r="AF96" s="11">
        <f t="shared" si="17"/>
        <v>0.81593133777840832</v>
      </c>
      <c r="AG96" s="11">
        <f t="shared" si="18"/>
        <v>0.83198923759031962</v>
      </c>
      <c r="AH96" s="11">
        <f t="shared" si="19"/>
        <v>0.76684110529648997</v>
      </c>
      <c r="AI96" s="11">
        <f t="shared" si="20"/>
        <v>0.7834870330375906</v>
      </c>
      <c r="AJ96" s="58">
        <f t="shared" si="21"/>
        <v>1</v>
      </c>
      <c r="AK96" s="58">
        <f t="shared" si="22"/>
        <v>0.60664071976289158</v>
      </c>
      <c r="AL96" s="58">
        <f t="shared" si="23"/>
        <v>0.51102640651099973</v>
      </c>
      <c r="AM96" s="58">
        <f t="shared" si="24"/>
        <v>0.40779789843871855</v>
      </c>
      <c r="AN96" s="58">
        <f t="shared" si="25"/>
        <v>0.26927758790205536</v>
      </c>
      <c r="AO96" s="58">
        <f t="shared" si="26"/>
        <v>0.21734365729876393</v>
      </c>
      <c r="AP96" s="58">
        <f t="shared" si="27"/>
        <v>0.15411823815106346</v>
      </c>
      <c r="AQ96" s="58">
        <f t="shared" si="28"/>
        <v>0.12627892569025664</v>
      </c>
      <c r="AR96" s="58">
        <f t="shared" si="29"/>
        <v>9.0659037530934253E-2</v>
      </c>
      <c r="AS96" s="58">
        <f t="shared" si="30"/>
        <v>8.3198923759031956E-2</v>
      </c>
      <c r="AT96" s="58">
        <f t="shared" si="31"/>
        <v>6.9712827754226367E-2</v>
      </c>
      <c r="AU96" s="58">
        <f t="shared" si="32"/>
        <v>6.5290586086465888E-2</v>
      </c>
    </row>
    <row r="97" spans="5:47" x14ac:dyDescent="0.4">
      <c r="E97" s="1">
        <v>3</v>
      </c>
      <c r="F97" s="1">
        <v>22000000</v>
      </c>
      <c r="G97" s="1">
        <v>5295.2255859375</v>
      </c>
      <c r="H97" s="1">
        <v>3.67824E-2</v>
      </c>
      <c r="J97" s="1">
        <v>1000000</v>
      </c>
      <c r="K97" s="1">
        <v>4.9372800000000005E-3</v>
      </c>
      <c r="L97" s="1">
        <v>2.89026E-3</v>
      </c>
      <c r="M97" s="1">
        <v>2.4856800000000001E-3</v>
      </c>
      <c r="N97" s="1">
        <v>2.3148000000000001E-3</v>
      </c>
      <c r="O97" s="1">
        <v>2.2049000000000001E-3</v>
      </c>
      <c r="P97" s="1">
        <v>2.2710999999999999E-3</v>
      </c>
      <c r="Q97" s="1">
        <v>2.4028000000000001E-3</v>
      </c>
      <c r="R97" s="1">
        <v>2.6705999800000001E-3</v>
      </c>
      <c r="S97" s="1">
        <v>2.8757800000000005E-3</v>
      </c>
      <c r="T97" s="1">
        <v>3.2948999999999999E-3</v>
      </c>
      <c r="U97" s="1">
        <v>3.6577200000000006E-3</v>
      </c>
      <c r="V97" s="1">
        <v>4.0171E-3</v>
      </c>
      <c r="W97" s="1">
        <v>3.0019099983333336E-3</v>
      </c>
      <c r="X97" s="11">
        <f t="shared" si="9"/>
        <v>1</v>
      </c>
      <c r="Y97" s="11">
        <f t="shared" si="10"/>
        <v>1.7082477008988812</v>
      </c>
      <c r="Z97" s="11">
        <f t="shared" si="11"/>
        <v>1.9862894660616011</v>
      </c>
      <c r="AA97" s="11">
        <f t="shared" si="12"/>
        <v>2.1329186106791083</v>
      </c>
      <c r="AB97" s="11">
        <f t="shared" si="13"/>
        <v>2.2392308041181006</v>
      </c>
      <c r="AC97" s="11">
        <f t="shared" si="14"/>
        <v>2.1739597551847125</v>
      </c>
      <c r="AD97" s="11">
        <f t="shared" si="15"/>
        <v>2.0548027301481606</v>
      </c>
      <c r="AE97" s="11">
        <f t="shared" si="16"/>
        <v>1.8487531030386664</v>
      </c>
      <c r="AF97" s="11">
        <f t="shared" si="17"/>
        <v>1.7168489940120593</v>
      </c>
      <c r="AG97" s="11">
        <f t="shared" si="18"/>
        <v>1.4984612583082948</v>
      </c>
      <c r="AH97" s="11">
        <f t="shared" si="19"/>
        <v>1.3498244808241198</v>
      </c>
      <c r="AI97" s="11">
        <f t="shared" si="20"/>
        <v>1.2290657439446369</v>
      </c>
      <c r="AJ97" s="58">
        <f t="shared" si="21"/>
        <v>1</v>
      </c>
      <c r="AK97" s="58">
        <f t="shared" si="22"/>
        <v>0.85412385044944061</v>
      </c>
      <c r="AL97" s="58">
        <f t="shared" si="23"/>
        <v>0.66209648868720039</v>
      </c>
      <c r="AM97" s="58">
        <f t="shared" si="24"/>
        <v>0.53322965266977707</v>
      </c>
      <c r="AN97" s="58">
        <f t="shared" si="25"/>
        <v>0.44784616082362011</v>
      </c>
      <c r="AO97" s="58">
        <f t="shared" si="26"/>
        <v>0.36232662586411873</v>
      </c>
      <c r="AP97" s="58">
        <f t="shared" si="27"/>
        <v>0.29354324716402297</v>
      </c>
      <c r="AQ97" s="58">
        <f t="shared" si="28"/>
        <v>0.23109413787983329</v>
      </c>
      <c r="AR97" s="58">
        <f t="shared" si="29"/>
        <v>0.19076099933467325</v>
      </c>
      <c r="AS97" s="58">
        <f t="shared" si="30"/>
        <v>0.14984612583082949</v>
      </c>
      <c r="AT97" s="58">
        <f t="shared" si="31"/>
        <v>0.12271131643855634</v>
      </c>
      <c r="AU97" s="58">
        <f t="shared" si="32"/>
        <v>0.10242214532871974</v>
      </c>
    </row>
    <row r="98" spans="5:47" x14ac:dyDescent="0.4">
      <c r="E98" s="1">
        <v>3</v>
      </c>
      <c r="F98" s="1">
        <v>47000000</v>
      </c>
      <c r="G98" s="1">
        <v>5124.2060546875</v>
      </c>
      <c r="H98" s="1">
        <v>7.8447699999999995E-2</v>
      </c>
      <c r="J98" s="1">
        <v>2200000</v>
      </c>
      <c r="K98" s="1">
        <v>1.080276E-2</v>
      </c>
      <c r="L98" s="1">
        <v>5.92452E-3</v>
      </c>
      <c r="M98" s="1">
        <v>4.5072200000000001E-3</v>
      </c>
      <c r="N98" s="1">
        <v>3.7407400000000006E-3</v>
      </c>
      <c r="O98" s="1">
        <v>3.5482000200000004E-3</v>
      </c>
      <c r="P98" s="1">
        <v>3.3972199999999994E-3</v>
      </c>
      <c r="Q98" s="1">
        <v>3.3915399999999997E-3</v>
      </c>
      <c r="R98" s="1">
        <v>3.68476E-3</v>
      </c>
      <c r="S98" s="1">
        <v>3.63416E-3</v>
      </c>
      <c r="T98" s="1">
        <v>3.7282799999999996E-3</v>
      </c>
      <c r="U98" s="1">
        <v>4.5896399999999999E-3</v>
      </c>
      <c r="V98" s="1">
        <v>4.62656E-3</v>
      </c>
      <c r="W98" s="1">
        <v>4.6313000016666673E-3</v>
      </c>
      <c r="X98" s="11">
        <f t="shared" si="9"/>
        <v>1</v>
      </c>
      <c r="Y98" s="11">
        <f t="shared" si="10"/>
        <v>1.8233983512588361</v>
      </c>
      <c r="Z98" s="11">
        <f t="shared" si="11"/>
        <v>2.3967678524678182</v>
      </c>
      <c r="AA98" s="11">
        <f t="shared" si="12"/>
        <v>2.8878671065083372</v>
      </c>
      <c r="AB98" s="11">
        <f t="shared" si="13"/>
        <v>3.044574696778227</v>
      </c>
      <c r="AC98" s="11">
        <f t="shared" si="14"/>
        <v>3.1798823744120197</v>
      </c>
      <c r="AD98" s="11">
        <f t="shared" si="15"/>
        <v>3.1852078996562034</v>
      </c>
      <c r="AE98" s="11">
        <f t="shared" si="16"/>
        <v>2.9317404661361932</v>
      </c>
      <c r="AF98" s="11">
        <f t="shared" si="17"/>
        <v>2.9725603715851805</v>
      </c>
      <c r="AG98" s="11">
        <f t="shared" si="18"/>
        <v>2.8975184267276064</v>
      </c>
      <c r="AH98" s="11">
        <f t="shared" si="19"/>
        <v>2.353727089706382</v>
      </c>
      <c r="AI98" s="11">
        <f t="shared" si="20"/>
        <v>2.334944321482916</v>
      </c>
      <c r="AJ98" s="58">
        <f t="shared" si="21"/>
        <v>1</v>
      </c>
      <c r="AK98" s="58">
        <f t="shared" si="22"/>
        <v>0.91169917562941805</v>
      </c>
      <c r="AL98" s="58">
        <f t="shared" si="23"/>
        <v>0.79892261748927274</v>
      </c>
      <c r="AM98" s="58">
        <f t="shared" si="24"/>
        <v>0.72196677662708431</v>
      </c>
      <c r="AN98" s="58">
        <f t="shared" si="25"/>
        <v>0.60891493935564545</v>
      </c>
      <c r="AO98" s="58">
        <f t="shared" si="26"/>
        <v>0.52998039573533662</v>
      </c>
      <c r="AP98" s="58">
        <f t="shared" si="27"/>
        <v>0.45502969995088621</v>
      </c>
      <c r="AQ98" s="58">
        <f t="shared" si="28"/>
        <v>0.36646755826702415</v>
      </c>
      <c r="AR98" s="58">
        <f t="shared" si="29"/>
        <v>0.33028448573168673</v>
      </c>
      <c r="AS98" s="58">
        <f t="shared" si="30"/>
        <v>0.28975184267276066</v>
      </c>
      <c r="AT98" s="58">
        <f t="shared" si="31"/>
        <v>0.21397518997330744</v>
      </c>
      <c r="AU98" s="58">
        <f t="shared" si="32"/>
        <v>0.19457869345690967</v>
      </c>
    </row>
    <row r="99" spans="5:47" x14ac:dyDescent="0.4">
      <c r="E99" s="1">
        <v>3</v>
      </c>
      <c r="F99" s="1">
        <v>100000000</v>
      </c>
      <c r="G99" s="1">
        <v>5035.4580078125</v>
      </c>
      <c r="H99" s="1">
        <v>0.16794249999999999</v>
      </c>
      <c r="J99" s="1">
        <v>4700000</v>
      </c>
      <c r="K99" s="1">
        <v>2.3023999999999999E-2</v>
      </c>
      <c r="L99" s="1">
        <v>1.196844E-2</v>
      </c>
      <c r="M99" s="1">
        <v>8.5212599999999993E-3</v>
      </c>
      <c r="N99" s="1">
        <v>6.9755600000000004E-3</v>
      </c>
      <c r="O99" s="1">
        <v>6.1417399999999997E-3</v>
      </c>
      <c r="P99" s="1">
        <v>5.6617600000000001E-3</v>
      </c>
      <c r="Q99" s="1">
        <v>5.5066799999999999E-3</v>
      </c>
      <c r="R99" s="1">
        <v>6.0908199999999994E-3</v>
      </c>
      <c r="S99" s="1">
        <v>5.761259999999999E-3</v>
      </c>
      <c r="T99" s="1">
        <v>5.3953400000000002E-3</v>
      </c>
      <c r="U99" s="1">
        <v>6.7390000000000002E-3</v>
      </c>
      <c r="V99" s="1">
        <v>7.2140999999999993E-3</v>
      </c>
      <c r="W99" s="1">
        <v>8.2499966666666671E-3</v>
      </c>
      <c r="X99" s="11">
        <f t="shared" si="9"/>
        <v>1</v>
      </c>
      <c r="Y99" s="11">
        <f t="shared" si="10"/>
        <v>1.9237260662208273</v>
      </c>
      <c r="Z99" s="11">
        <f t="shared" si="11"/>
        <v>2.7019478340057694</v>
      </c>
      <c r="AA99" s="11">
        <f t="shared" si="12"/>
        <v>3.3006668998618029</v>
      </c>
      <c r="AB99" s="11">
        <f t="shared" si="13"/>
        <v>3.7487747771804081</v>
      </c>
      <c r="AC99" s="11">
        <f t="shared" si="14"/>
        <v>4.0665800033911719</v>
      </c>
      <c r="AD99" s="11">
        <f t="shared" si="15"/>
        <v>4.1811036777150656</v>
      </c>
      <c r="AE99" s="11">
        <f t="shared" si="16"/>
        <v>3.7801149927267597</v>
      </c>
      <c r="AF99" s="11">
        <f t="shared" si="17"/>
        <v>3.9963480210926088</v>
      </c>
      <c r="AG99" s="11">
        <f t="shared" si="18"/>
        <v>4.2673863000292842</v>
      </c>
      <c r="AH99" s="11">
        <f t="shared" si="19"/>
        <v>3.4165306425285649</v>
      </c>
      <c r="AI99" s="11">
        <f t="shared" si="20"/>
        <v>3.1915277026933371</v>
      </c>
      <c r="AJ99" s="58">
        <f t="shared" si="21"/>
        <v>1</v>
      </c>
      <c r="AK99" s="58">
        <f t="shared" si="22"/>
        <v>0.96186303311041366</v>
      </c>
      <c r="AL99" s="58">
        <f t="shared" si="23"/>
        <v>0.90064927800192318</v>
      </c>
      <c r="AM99" s="58">
        <f t="shared" si="24"/>
        <v>0.82516672496545074</v>
      </c>
      <c r="AN99" s="58">
        <f t="shared" si="25"/>
        <v>0.74975495543608162</v>
      </c>
      <c r="AO99" s="58">
        <f t="shared" si="26"/>
        <v>0.67776333389852861</v>
      </c>
      <c r="AP99" s="58">
        <f t="shared" si="27"/>
        <v>0.59730052538786649</v>
      </c>
      <c r="AQ99" s="58">
        <f t="shared" si="28"/>
        <v>0.47251437409084496</v>
      </c>
      <c r="AR99" s="58">
        <f t="shared" si="29"/>
        <v>0.44403866901028988</v>
      </c>
      <c r="AS99" s="58">
        <f t="shared" si="30"/>
        <v>0.42673863000292844</v>
      </c>
      <c r="AT99" s="58">
        <f t="shared" si="31"/>
        <v>0.31059369477532406</v>
      </c>
      <c r="AU99" s="58">
        <f t="shared" si="32"/>
        <v>0.2659606418911114</v>
      </c>
    </row>
    <row r="100" spans="5:47" x14ac:dyDescent="0.4">
      <c r="E100" s="1">
        <v>3</v>
      </c>
      <c r="F100" s="1">
        <v>220000000</v>
      </c>
      <c r="G100" s="1">
        <v>2575.6123046875</v>
      </c>
      <c r="H100" s="1">
        <v>0.36429450000000002</v>
      </c>
      <c r="J100" s="1">
        <v>10000000</v>
      </c>
      <c r="K100" s="1">
        <v>4.9078500000000004E-2</v>
      </c>
      <c r="L100" s="1">
        <v>2.561368E-2</v>
      </c>
      <c r="M100" s="1">
        <v>1.7919359999999999E-2</v>
      </c>
      <c r="N100" s="1">
        <v>1.3881979999999999E-2</v>
      </c>
      <c r="O100" s="1">
        <v>1.19173E-2</v>
      </c>
      <c r="P100" s="1">
        <v>1.0392180019999999E-2</v>
      </c>
      <c r="Q100" s="1">
        <v>1.004144E-2</v>
      </c>
      <c r="R100" s="1">
        <v>9.324820000000001E-3</v>
      </c>
      <c r="S100" s="1">
        <v>8.9758200000000007E-3</v>
      </c>
      <c r="T100" s="1">
        <v>8.5143200000000023E-3</v>
      </c>
      <c r="U100" s="1">
        <v>1.0200540019999999E-2</v>
      </c>
      <c r="V100" s="1">
        <v>1.1494799999999999E-2</v>
      </c>
      <c r="W100" s="1">
        <v>1.561289500333333E-2</v>
      </c>
      <c r="X100" s="11">
        <f t="shared" si="9"/>
        <v>1</v>
      </c>
      <c r="Y100" s="11">
        <f t="shared" si="10"/>
        <v>1.9161049876472263</v>
      </c>
      <c r="Z100" s="11">
        <f t="shared" si="11"/>
        <v>2.7388533965498771</v>
      </c>
      <c r="AA100" s="11">
        <f t="shared" si="12"/>
        <v>3.5354106546760629</v>
      </c>
      <c r="AB100" s="11">
        <f t="shared" si="13"/>
        <v>4.1182566520940149</v>
      </c>
      <c r="AC100" s="11">
        <f t="shared" si="14"/>
        <v>4.7226375895670838</v>
      </c>
      <c r="AD100" s="11">
        <f t="shared" si="15"/>
        <v>4.8875958029923998</v>
      </c>
      <c r="AE100" s="11">
        <f t="shared" si="16"/>
        <v>5.263211515074822</v>
      </c>
      <c r="AF100" s="11">
        <f t="shared" si="17"/>
        <v>5.4678569757414923</v>
      </c>
      <c r="AG100" s="11">
        <f t="shared" si="18"/>
        <v>5.7642301440396873</v>
      </c>
      <c r="AH100" s="11">
        <f t="shared" si="19"/>
        <v>4.8113629184114517</v>
      </c>
      <c r="AI100" s="11">
        <f t="shared" si="20"/>
        <v>4.269626265789749</v>
      </c>
      <c r="AJ100" s="58">
        <f t="shared" si="21"/>
        <v>1</v>
      </c>
      <c r="AK100" s="58">
        <f t="shared" si="22"/>
        <v>0.95805249382361313</v>
      </c>
      <c r="AL100" s="58">
        <f t="shared" si="23"/>
        <v>0.91295113218329238</v>
      </c>
      <c r="AM100" s="58">
        <f t="shared" si="24"/>
        <v>0.88385266366901571</v>
      </c>
      <c r="AN100" s="58">
        <f t="shared" si="25"/>
        <v>0.82365133041880301</v>
      </c>
      <c r="AO100" s="58">
        <f t="shared" si="26"/>
        <v>0.7871062649278473</v>
      </c>
      <c r="AP100" s="58">
        <f t="shared" si="27"/>
        <v>0.69822797185605712</v>
      </c>
      <c r="AQ100" s="58">
        <f t="shared" si="28"/>
        <v>0.65790143938435275</v>
      </c>
      <c r="AR100" s="58">
        <f t="shared" si="29"/>
        <v>0.6075396639712769</v>
      </c>
      <c r="AS100" s="58">
        <f t="shared" si="30"/>
        <v>0.5764230144039687</v>
      </c>
      <c r="AT100" s="58">
        <f t="shared" si="31"/>
        <v>0.43739662894649561</v>
      </c>
      <c r="AU100" s="58">
        <f t="shared" si="32"/>
        <v>0.35580218881581244</v>
      </c>
    </row>
    <row r="101" spans="5:47" x14ac:dyDescent="0.4">
      <c r="E101" s="1">
        <v>3</v>
      </c>
      <c r="F101" s="1">
        <v>470000000</v>
      </c>
      <c r="G101" s="1">
        <v>1485.2553710938</v>
      </c>
      <c r="H101" s="1">
        <v>0.77884370000000003</v>
      </c>
      <c r="J101" s="1">
        <v>22000000</v>
      </c>
      <c r="K101" s="1">
        <v>0.10811679999999999</v>
      </c>
      <c r="L101" s="1">
        <v>5.5503420000000005E-2</v>
      </c>
      <c r="M101" s="1">
        <v>3.7410659999999998E-2</v>
      </c>
      <c r="N101" s="1">
        <v>2.948806E-2</v>
      </c>
      <c r="O101" s="1">
        <v>2.4531180000000003E-2</v>
      </c>
      <c r="P101" s="1">
        <v>2.1033240000000002E-2</v>
      </c>
      <c r="Q101" s="1">
        <v>1.925458E-2</v>
      </c>
      <c r="R101" s="1">
        <v>1.705446E-2</v>
      </c>
      <c r="S101" s="1">
        <v>1.6615359999999999E-2</v>
      </c>
      <c r="T101" s="1">
        <v>1.6519679999999998E-2</v>
      </c>
      <c r="U101" s="1">
        <v>1.7981819999999999E-2</v>
      </c>
      <c r="V101" s="1">
        <v>2.1579920000000002E-2</v>
      </c>
      <c r="W101" s="1">
        <v>3.2090765E-2</v>
      </c>
      <c r="X101" s="11">
        <f t="shared" si="9"/>
        <v>1</v>
      </c>
      <c r="Y101" s="11">
        <f t="shared" si="10"/>
        <v>1.9479304158194211</v>
      </c>
      <c r="Z101" s="11">
        <f t="shared" si="11"/>
        <v>2.8899998021954167</v>
      </c>
      <c r="AA101" s="11">
        <f t="shared" si="12"/>
        <v>3.6664602554389805</v>
      </c>
      <c r="AB101" s="11">
        <f t="shared" si="13"/>
        <v>4.407321620892267</v>
      </c>
      <c r="AC101" s="11">
        <f t="shared" si="14"/>
        <v>5.1402827144082401</v>
      </c>
      <c r="AD101" s="11">
        <f t="shared" si="15"/>
        <v>5.6151211815578419</v>
      </c>
      <c r="AE101" s="11">
        <f t="shared" si="16"/>
        <v>6.3395029804520329</v>
      </c>
      <c r="AF101" s="11">
        <f t="shared" si="17"/>
        <v>6.5070392696878061</v>
      </c>
      <c r="AG101" s="11">
        <f t="shared" si="18"/>
        <v>6.5447272586393925</v>
      </c>
      <c r="AH101" s="11">
        <f t="shared" si="19"/>
        <v>6.0125615760807296</v>
      </c>
      <c r="AI101" s="11">
        <f t="shared" si="20"/>
        <v>5.0100649121961514</v>
      </c>
      <c r="AJ101" s="58">
        <f t="shared" si="21"/>
        <v>1</v>
      </c>
      <c r="AK101" s="58">
        <f t="shared" si="22"/>
        <v>0.97396520790971053</v>
      </c>
      <c r="AL101" s="58">
        <f t="shared" si="23"/>
        <v>0.96333326739847225</v>
      </c>
      <c r="AM101" s="58">
        <f t="shared" si="24"/>
        <v>0.91661506385974512</v>
      </c>
      <c r="AN101" s="58">
        <f t="shared" si="25"/>
        <v>0.88146432417845344</v>
      </c>
      <c r="AO101" s="58">
        <f t="shared" si="26"/>
        <v>0.85671378573470669</v>
      </c>
      <c r="AP101" s="58">
        <f t="shared" si="27"/>
        <v>0.80216016879397745</v>
      </c>
      <c r="AQ101" s="58">
        <f t="shared" si="28"/>
        <v>0.79243787255650411</v>
      </c>
      <c r="AR101" s="58">
        <f t="shared" si="29"/>
        <v>0.72300436329864515</v>
      </c>
      <c r="AS101" s="58">
        <f t="shared" si="30"/>
        <v>0.65447272586393923</v>
      </c>
      <c r="AT101" s="58">
        <f t="shared" si="31"/>
        <v>0.54659650691642991</v>
      </c>
      <c r="AU101" s="58">
        <f t="shared" si="32"/>
        <v>0.41750540934967928</v>
      </c>
    </row>
    <row r="102" spans="5:47" x14ac:dyDescent="0.4">
      <c r="E102" s="1">
        <v>3</v>
      </c>
      <c r="F102" s="1">
        <v>1000000000</v>
      </c>
      <c r="G102" s="1">
        <v>708.66955566410002</v>
      </c>
      <c r="H102" s="1">
        <v>1.6927144000000001</v>
      </c>
      <c r="J102" s="1">
        <v>47000000</v>
      </c>
      <c r="K102" s="1">
        <v>0.23007794000000001</v>
      </c>
      <c r="L102" s="1">
        <v>0.11862310000000002</v>
      </c>
      <c r="M102" s="1">
        <v>8.0290779999999992E-2</v>
      </c>
      <c r="N102" s="1">
        <v>6.1747179999999999E-2</v>
      </c>
      <c r="O102" s="1">
        <v>5.062085999999999E-2</v>
      </c>
      <c r="P102" s="1">
        <v>4.2628440000000004E-2</v>
      </c>
      <c r="Q102" s="1">
        <v>3.9011560000000001E-2</v>
      </c>
      <c r="R102" s="1">
        <v>4.1956900000000005E-2</v>
      </c>
      <c r="S102" s="1">
        <v>3.4283179999999996E-2</v>
      </c>
      <c r="T102" s="1">
        <v>3.0264539999999999E-2</v>
      </c>
      <c r="U102" s="1">
        <v>3.0828119999999997E-2</v>
      </c>
      <c r="V102" s="1">
        <v>4.1074239999999998E-2</v>
      </c>
      <c r="W102" s="1">
        <v>6.6783903333333325E-2</v>
      </c>
      <c r="X102" s="11">
        <f t="shared" si="9"/>
        <v>1</v>
      </c>
      <c r="Y102" s="11">
        <f t="shared" si="10"/>
        <v>1.9395711290633946</v>
      </c>
      <c r="Z102" s="11">
        <f t="shared" si="11"/>
        <v>2.8655586606581731</v>
      </c>
      <c r="AA102" s="11">
        <f t="shared" si="12"/>
        <v>3.7261287074162741</v>
      </c>
      <c r="AB102" s="11">
        <f t="shared" si="13"/>
        <v>4.545121122003855</v>
      </c>
      <c r="AC102" s="11">
        <f t="shared" si="14"/>
        <v>5.397287350885934</v>
      </c>
      <c r="AD102" s="11">
        <f t="shared" si="15"/>
        <v>5.8976862242883907</v>
      </c>
      <c r="AE102" s="11">
        <f t="shared" si="16"/>
        <v>5.4836734839799881</v>
      </c>
      <c r="AF102" s="11">
        <f t="shared" si="17"/>
        <v>6.71110264567056</v>
      </c>
      <c r="AG102" s="11">
        <f t="shared" si="18"/>
        <v>7.6022282182382419</v>
      </c>
      <c r="AH102" s="11">
        <f t="shared" si="19"/>
        <v>7.4632491374757857</v>
      </c>
      <c r="AI102" s="11">
        <f t="shared" si="20"/>
        <v>5.6015142337387136</v>
      </c>
      <c r="AJ102" s="58">
        <f t="shared" si="21"/>
        <v>1</v>
      </c>
      <c r="AK102" s="58">
        <f t="shared" si="22"/>
        <v>0.96978556453169729</v>
      </c>
      <c r="AL102" s="58">
        <f t="shared" si="23"/>
        <v>0.95518622021939104</v>
      </c>
      <c r="AM102" s="58">
        <f t="shared" si="24"/>
        <v>0.93153217685406853</v>
      </c>
      <c r="AN102" s="58">
        <f t="shared" si="25"/>
        <v>0.90902422440077102</v>
      </c>
      <c r="AO102" s="58">
        <f t="shared" si="26"/>
        <v>0.89954789181432238</v>
      </c>
      <c r="AP102" s="58">
        <f t="shared" si="27"/>
        <v>0.84252660346977015</v>
      </c>
      <c r="AQ102" s="58">
        <f t="shared" si="28"/>
        <v>0.68545918549749851</v>
      </c>
      <c r="AR102" s="58">
        <f t="shared" si="29"/>
        <v>0.74567807174117329</v>
      </c>
      <c r="AS102" s="58">
        <f t="shared" si="30"/>
        <v>0.76022282182382417</v>
      </c>
      <c r="AT102" s="58">
        <f t="shared" si="31"/>
        <v>0.67847719431598053</v>
      </c>
      <c r="AU102" s="58">
        <f t="shared" si="32"/>
        <v>0.46679285281155947</v>
      </c>
    </row>
    <row r="103" spans="5:47" x14ac:dyDescent="0.4">
      <c r="E103" s="1">
        <v>3</v>
      </c>
      <c r="F103" s="1">
        <v>2200000000</v>
      </c>
      <c r="G103" s="1">
        <v>322.12255859380002</v>
      </c>
      <c r="H103" s="1">
        <v>3.6682708000000002</v>
      </c>
      <c r="J103" s="1">
        <v>100000000</v>
      </c>
      <c r="K103" s="1">
        <v>0.49416130000000003</v>
      </c>
      <c r="L103" s="1">
        <v>0.24852165999999998</v>
      </c>
      <c r="M103" s="1">
        <v>0.1695912</v>
      </c>
      <c r="N103" s="1">
        <v>0.12986038000000003</v>
      </c>
      <c r="O103" s="1">
        <v>0.10582279999999999</v>
      </c>
      <c r="P103" s="1">
        <v>8.9454679999999995E-2</v>
      </c>
      <c r="Q103" s="1">
        <v>7.9226920000000006E-2</v>
      </c>
      <c r="R103" s="1">
        <v>7.0505979999999996E-2</v>
      </c>
      <c r="S103" s="1">
        <v>6.7948359999999999E-2</v>
      </c>
      <c r="T103" s="1">
        <v>6.4932039999999996E-2</v>
      </c>
      <c r="U103" s="1">
        <v>6.2752700000000008E-2</v>
      </c>
      <c r="V103" s="1">
        <v>8.3392680000000011E-2</v>
      </c>
      <c r="W103" s="1">
        <v>0.13884755833333334</v>
      </c>
      <c r="X103" s="11">
        <f t="shared" si="9"/>
        <v>1</v>
      </c>
      <c r="Y103" s="11">
        <f t="shared" si="10"/>
        <v>1.9884033448030247</v>
      </c>
      <c r="Z103" s="11">
        <f t="shared" si="11"/>
        <v>2.913838100090099</v>
      </c>
      <c r="AA103" s="11">
        <f t="shared" si="12"/>
        <v>3.8053276911710863</v>
      </c>
      <c r="AB103" s="11">
        <f t="shared" si="13"/>
        <v>4.6697053943006619</v>
      </c>
      <c r="AC103" s="11">
        <f t="shared" si="14"/>
        <v>5.524152565298988</v>
      </c>
      <c r="AD103" s="11">
        <f t="shared" si="15"/>
        <v>6.2372903048610242</v>
      </c>
      <c r="AE103" s="11">
        <f t="shared" si="16"/>
        <v>7.0087856377572519</v>
      </c>
      <c r="AF103" s="11">
        <f t="shared" si="17"/>
        <v>7.2726008398142357</v>
      </c>
      <c r="AG103" s="11">
        <f t="shared" si="18"/>
        <v>7.610438544669166</v>
      </c>
      <c r="AH103" s="11">
        <f t="shared" si="19"/>
        <v>7.874741644582623</v>
      </c>
      <c r="AI103" s="11">
        <f t="shared" si="20"/>
        <v>5.9257155424193106</v>
      </c>
      <c r="AJ103" s="58">
        <f t="shared" si="21"/>
        <v>1</v>
      </c>
      <c r="AK103" s="58">
        <f t="shared" si="22"/>
        <v>0.99420167240151236</v>
      </c>
      <c r="AL103" s="58">
        <f t="shared" si="23"/>
        <v>0.97127936669669968</v>
      </c>
      <c r="AM103" s="58">
        <f t="shared" si="24"/>
        <v>0.95133192279277157</v>
      </c>
      <c r="AN103" s="58">
        <f t="shared" si="25"/>
        <v>0.93394107886013233</v>
      </c>
      <c r="AO103" s="58">
        <f t="shared" si="26"/>
        <v>0.920692094216498</v>
      </c>
      <c r="AP103" s="58">
        <f t="shared" si="27"/>
        <v>0.89104147212300344</v>
      </c>
      <c r="AQ103" s="58">
        <f t="shared" si="28"/>
        <v>0.87609820471965649</v>
      </c>
      <c r="AR103" s="58">
        <f t="shared" si="29"/>
        <v>0.80806675997935951</v>
      </c>
      <c r="AS103" s="58">
        <f t="shared" si="30"/>
        <v>0.76104385446691658</v>
      </c>
      <c r="AT103" s="58">
        <f t="shared" si="31"/>
        <v>0.71588560405296575</v>
      </c>
      <c r="AU103" s="58">
        <f t="shared" si="32"/>
        <v>0.49380962853494254</v>
      </c>
    </row>
    <row r="104" spans="5:47" x14ac:dyDescent="0.4">
      <c r="E104" s="1">
        <v>3</v>
      </c>
      <c r="F104" s="1">
        <v>4700000000</v>
      </c>
      <c r="G104" s="1">
        <v>150.78076171879999</v>
      </c>
      <c r="H104" s="1">
        <v>7.8281007000000002</v>
      </c>
      <c r="J104" s="1">
        <v>220000000</v>
      </c>
      <c r="K104" s="1">
        <v>1.0857938600000001</v>
      </c>
      <c r="L104" s="1">
        <v>0.54692035999999999</v>
      </c>
      <c r="M104" s="1">
        <v>0.36938122000000001</v>
      </c>
      <c r="N104" s="1">
        <v>0.28039497999999996</v>
      </c>
      <c r="O104" s="1">
        <v>0.23876755999999996</v>
      </c>
      <c r="P104" s="1">
        <v>0.19418511999999999</v>
      </c>
      <c r="Q104" s="1">
        <v>0.16945166</v>
      </c>
      <c r="R104" s="1">
        <v>0.15264242</v>
      </c>
      <c r="S104" s="1">
        <v>0.14160551999999998</v>
      </c>
      <c r="T104" s="1">
        <v>0.14150780000000002</v>
      </c>
      <c r="U104" s="1">
        <v>0.12845844000000001</v>
      </c>
      <c r="V104" s="1">
        <v>0.14720468000000003</v>
      </c>
      <c r="W104" s="1">
        <v>0.29969280166666656</v>
      </c>
      <c r="X104" s="11">
        <f t="shared" si="9"/>
        <v>1</v>
      </c>
      <c r="Y104" s="11">
        <f t="shared" si="10"/>
        <v>1.9852869620725038</v>
      </c>
      <c r="Z104" s="11">
        <f t="shared" si="11"/>
        <v>2.9394939461188634</v>
      </c>
      <c r="AA104" s="11">
        <f t="shared" si="12"/>
        <v>3.8723726794252888</v>
      </c>
      <c r="AB104" s="11">
        <f t="shared" si="13"/>
        <v>4.547493218928067</v>
      </c>
      <c r="AC104" s="11">
        <f t="shared" si="14"/>
        <v>5.5915399696948986</v>
      </c>
      <c r="AD104" s="11">
        <f t="shared" si="15"/>
        <v>6.4076909013461423</v>
      </c>
      <c r="AE104" s="11">
        <f t="shared" si="16"/>
        <v>7.113316599671311</v>
      </c>
      <c r="AF104" s="11">
        <f t="shared" si="17"/>
        <v>7.6677368226888349</v>
      </c>
      <c r="AG104" s="11">
        <f t="shared" si="18"/>
        <v>7.6730318752747193</v>
      </c>
      <c r="AH104" s="11">
        <f t="shared" si="19"/>
        <v>8.4524914050022719</v>
      </c>
      <c r="AI104" s="11">
        <f t="shared" si="20"/>
        <v>7.3760824723779157</v>
      </c>
      <c r="AJ104" s="58">
        <f t="shared" si="21"/>
        <v>1</v>
      </c>
      <c r="AK104" s="58">
        <f t="shared" si="22"/>
        <v>0.99264348103625188</v>
      </c>
      <c r="AL104" s="58">
        <f t="shared" si="23"/>
        <v>0.97983131537295443</v>
      </c>
      <c r="AM104" s="58">
        <f t="shared" si="24"/>
        <v>0.96809316985632221</v>
      </c>
      <c r="AN104" s="58">
        <f t="shared" si="25"/>
        <v>0.9094986437856134</v>
      </c>
      <c r="AO104" s="58">
        <f t="shared" si="26"/>
        <v>0.93192332828248314</v>
      </c>
      <c r="AP104" s="58">
        <f t="shared" si="27"/>
        <v>0.91538441447802033</v>
      </c>
      <c r="AQ104" s="58">
        <f t="shared" si="28"/>
        <v>0.88916457495891388</v>
      </c>
      <c r="AR104" s="58">
        <f t="shared" si="29"/>
        <v>0.85197075807653722</v>
      </c>
      <c r="AS104" s="58">
        <f t="shared" si="30"/>
        <v>0.76730318752747195</v>
      </c>
      <c r="AT104" s="58">
        <f t="shared" si="31"/>
        <v>0.76840830954566108</v>
      </c>
      <c r="AU104" s="58">
        <f t="shared" si="32"/>
        <v>0.61467353936482627</v>
      </c>
    </row>
    <row r="105" spans="5:47" x14ac:dyDescent="0.4">
      <c r="E105" s="1">
        <v>3</v>
      </c>
      <c r="F105" s="1">
        <v>10000000000</v>
      </c>
      <c r="G105" s="1">
        <v>70.866958618200002</v>
      </c>
      <c r="H105" s="1">
        <v>16.6613024</v>
      </c>
      <c r="J105" s="1">
        <v>470000000</v>
      </c>
      <c r="K105" s="1">
        <v>2.3340014599999996</v>
      </c>
      <c r="L105" s="1">
        <v>1.16846436</v>
      </c>
      <c r="M105" s="1">
        <v>0.79014734000000009</v>
      </c>
      <c r="N105" s="1">
        <v>0.59981646000000011</v>
      </c>
      <c r="O105" s="1">
        <v>0.49406964000000003</v>
      </c>
      <c r="P105" s="1">
        <v>0.41869462000000002</v>
      </c>
      <c r="Q105" s="1">
        <v>0.35925197997999997</v>
      </c>
      <c r="R105" s="1">
        <v>0.33074191999999997</v>
      </c>
      <c r="S105" s="1">
        <v>0.29512759999999999</v>
      </c>
      <c r="T105" s="1">
        <v>0.29484368</v>
      </c>
      <c r="U105" s="1">
        <v>0.27170448000000003</v>
      </c>
      <c r="V105" s="1">
        <v>0.28236609999999995</v>
      </c>
      <c r="W105" s="1">
        <v>0.63660246999833348</v>
      </c>
      <c r="X105" s="11">
        <f t="shared" si="9"/>
        <v>1</v>
      </c>
      <c r="Y105" s="11">
        <f t="shared" si="10"/>
        <v>1.997494780243019</v>
      </c>
      <c r="Z105" s="11">
        <f t="shared" si="11"/>
        <v>2.9538813102882804</v>
      </c>
      <c r="AA105" s="11">
        <f t="shared" si="12"/>
        <v>3.8911927491953109</v>
      </c>
      <c r="AB105" s="11">
        <f t="shared" si="13"/>
        <v>4.7240333569170518</v>
      </c>
      <c r="AC105" s="11">
        <f t="shared" si="14"/>
        <v>5.5744720579404614</v>
      </c>
      <c r="AD105" s="11">
        <f t="shared" si="15"/>
        <v>6.4968367331752397</v>
      </c>
      <c r="AE105" s="11">
        <f t="shared" si="16"/>
        <v>7.0568661511065782</v>
      </c>
      <c r="AF105" s="11">
        <f t="shared" si="17"/>
        <v>7.9084486168016808</v>
      </c>
      <c r="AG105" s="11">
        <f t="shared" si="18"/>
        <v>7.9160640648631153</v>
      </c>
      <c r="AH105" s="11">
        <f t="shared" si="19"/>
        <v>8.5902207427717041</v>
      </c>
      <c r="AI105" s="11">
        <f>$K105/V105</f>
        <v>8.2658699468526855</v>
      </c>
      <c r="AJ105" s="58">
        <f t="shared" si="21"/>
        <v>1</v>
      </c>
      <c r="AK105" s="58">
        <f t="shared" si="22"/>
        <v>0.99874739012150948</v>
      </c>
      <c r="AL105" s="58">
        <f t="shared" si="23"/>
        <v>0.98462710342942683</v>
      </c>
      <c r="AM105" s="58">
        <f t="shared" si="24"/>
        <v>0.97279818729882772</v>
      </c>
      <c r="AN105" s="58">
        <f t="shared" si="25"/>
        <v>0.94480667138341035</v>
      </c>
      <c r="AO105" s="58">
        <f t="shared" si="26"/>
        <v>0.92907867632341024</v>
      </c>
      <c r="AP105" s="58">
        <f t="shared" si="27"/>
        <v>0.92811953331074848</v>
      </c>
      <c r="AQ105" s="58">
        <f t="shared" si="28"/>
        <v>0.88210826888832228</v>
      </c>
      <c r="AR105" s="58">
        <f t="shared" si="29"/>
        <v>0.87871651297796449</v>
      </c>
      <c r="AS105" s="58">
        <f t="shared" si="30"/>
        <v>0.79160640648631153</v>
      </c>
      <c r="AT105" s="58">
        <f t="shared" si="31"/>
        <v>0.78092915843379129</v>
      </c>
      <c r="AU105" s="58">
        <f t="shared" si="32"/>
        <v>0.68882249557105713</v>
      </c>
    </row>
    <row r="106" spans="5:47" x14ac:dyDescent="0.4">
      <c r="E106" s="1">
        <v>4</v>
      </c>
      <c r="F106" s="1">
        <v>1</v>
      </c>
      <c r="G106" s="1">
        <v>2550</v>
      </c>
      <c r="H106" s="1">
        <v>6.4119999999999997E-4</v>
      </c>
      <c r="J106" s="1">
        <v>1000000000</v>
      </c>
      <c r="K106" s="1">
        <v>4.9267145000000001</v>
      </c>
      <c r="L106" s="1">
        <v>2.5036364600000001</v>
      </c>
      <c r="M106" s="1">
        <v>1.6837651599999996</v>
      </c>
      <c r="N106" s="1">
        <v>1.2768637599999999</v>
      </c>
      <c r="O106" s="1">
        <v>1.0486056600000002</v>
      </c>
      <c r="P106" s="1">
        <v>0.89053965999999996</v>
      </c>
      <c r="Q106" s="1">
        <v>0.76892117999999987</v>
      </c>
      <c r="R106" s="1">
        <v>0.68439724000000002</v>
      </c>
      <c r="S106" s="1">
        <v>0.65271936000000008</v>
      </c>
      <c r="T106" s="1">
        <v>0.59516869999999999</v>
      </c>
      <c r="U106" s="1">
        <v>0.59167117999999996</v>
      </c>
      <c r="V106" s="1">
        <v>0.60092813999999994</v>
      </c>
      <c r="W106" s="1">
        <v>1.3519942500000002</v>
      </c>
      <c r="X106" s="11">
        <f t="shared" si="9"/>
        <v>1</v>
      </c>
      <c r="Y106" s="11">
        <f t="shared" si="10"/>
        <v>1.9678234355158735</v>
      </c>
      <c r="Z106" s="11">
        <f t="shared" si="11"/>
        <v>2.9260104776131612</v>
      </c>
      <c r="AA106" s="11">
        <f t="shared" si="12"/>
        <v>3.8584496281733305</v>
      </c>
      <c r="AB106" s="11">
        <f t="shared" si="13"/>
        <v>4.698348185532395</v>
      </c>
      <c r="AC106" s="11">
        <f t="shared" si="14"/>
        <v>5.5322797190189155</v>
      </c>
      <c r="AD106" s="11">
        <f t="shared" si="15"/>
        <v>6.4073075734498577</v>
      </c>
      <c r="AE106" s="11">
        <f t="shared" si="16"/>
        <v>7.1986183053572805</v>
      </c>
      <c r="AF106" s="11">
        <f t="shared" si="17"/>
        <v>7.5479827961591326</v>
      </c>
      <c r="AG106" s="11">
        <f t="shared" si="18"/>
        <v>8.2778454243309501</v>
      </c>
      <c r="AH106" s="11">
        <f t="shared" si="19"/>
        <v>8.3267778903816136</v>
      </c>
      <c r="AI106" s="11">
        <f t="shared" si="20"/>
        <v>8.1985085604411871</v>
      </c>
      <c r="AJ106" s="58">
        <f t="shared" si="21"/>
        <v>1</v>
      </c>
      <c r="AK106" s="58">
        <f t="shared" si="22"/>
        <v>0.98391171775793673</v>
      </c>
      <c r="AL106" s="58">
        <f t="shared" si="23"/>
        <v>0.97533682587105375</v>
      </c>
      <c r="AM106" s="58">
        <f t="shared" si="24"/>
        <v>0.96461240704333262</v>
      </c>
      <c r="AN106" s="58">
        <f t="shared" si="25"/>
        <v>0.93966963710647899</v>
      </c>
      <c r="AO106" s="58">
        <f t="shared" si="26"/>
        <v>0.92204661983648595</v>
      </c>
      <c r="AP106" s="58">
        <f t="shared" si="27"/>
        <v>0.91532965334997962</v>
      </c>
      <c r="AQ106" s="58">
        <f t="shared" si="28"/>
        <v>0.89982728816966007</v>
      </c>
      <c r="AR106" s="58">
        <f t="shared" si="29"/>
        <v>0.83866475512879246</v>
      </c>
      <c r="AS106" s="58">
        <f t="shared" si="30"/>
        <v>0.82778454243309496</v>
      </c>
      <c r="AT106" s="58">
        <f t="shared" si="31"/>
        <v>0.75697980821651034</v>
      </c>
      <c r="AU106" s="58">
        <f t="shared" si="32"/>
        <v>0.6832090467034323</v>
      </c>
    </row>
    <row r="107" spans="5:47" x14ac:dyDescent="0.4">
      <c r="E107" s="1">
        <v>4</v>
      </c>
      <c r="F107" s="1">
        <v>2</v>
      </c>
      <c r="G107" s="1">
        <v>4575</v>
      </c>
      <c r="H107" s="1">
        <v>9.0870000000000002E-4</v>
      </c>
      <c r="J107" s="1">
        <v>2200000000</v>
      </c>
      <c r="K107" s="1">
        <v>10.849090359980002</v>
      </c>
      <c r="L107" s="1">
        <v>5.4890482599999997</v>
      </c>
      <c r="M107" s="1">
        <v>3.6983277800000005</v>
      </c>
      <c r="N107" s="1">
        <v>2.8280026600000001</v>
      </c>
      <c r="O107" s="1">
        <v>2.2843755200000002</v>
      </c>
      <c r="P107" s="1">
        <v>1.95248628</v>
      </c>
      <c r="Q107" s="1">
        <v>1.68044196</v>
      </c>
      <c r="R107" s="1">
        <v>1.5190809599999999</v>
      </c>
      <c r="S107" s="1">
        <v>1.39401278</v>
      </c>
      <c r="T107" s="1">
        <v>1.2758200399999997</v>
      </c>
      <c r="U107" s="1">
        <v>1.2104211</v>
      </c>
      <c r="V107" s="1">
        <v>1.2671445000000001</v>
      </c>
      <c r="W107" s="1">
        <v>2.9540210166650018</v>
      </c>
      <c r="X107" s="11">
        <f t="shared" si="9"/>
        <v>1</v>
      </c>
      <c r="Y107" s="11">
        <f t="shared" si="10"/>
        <v>1.9764975358369326</v>
      </c>
      <c r="Z107" s="11">
        <f t="shared" si="11"/>
        <v>2.9335123886666423</v>
      </c>
      <c r="AA107" s="11">
        <f t="shared" si="12"/>
        <v>3.8363084000706</v>
      </c>
      <c r="AB107" s="11">
        <f t="shared" si="13"/>
        <v>4.7492587208166199</v>
      </c>
      <c r="AC107" s="11">
        <f t="shared" si="14"/>
        <v>5.5565513935288715</v>
      </c>
      <c r="AD107" s="11">
        <f t="shared" si="15"/>
        <v>6.456093467209068</v>
      </c>
      <c r="AE107" s="11">
        <f t="shared" si="16"/>
        <v>7.1418776521167127</v>
      </c>
      <c r="AF107" s="11">
        <f t="shared" si="17"/>
        <v>7.7826333557573282</v>
      </c>
      <c r="AG107" s="11">
        <f t="shared" si="18"/>
        <v>8.5036212160298135</v>
      </c>
      <c r="AH107" s="11">
        <f t="shared" si="19"/>
        <v>8.9630710832618519</v>
      </c>
      <c r="AI107" s="11">
        <f t="shared" si="20"/>
        <v>8.5618414947782195</v>
      </c>
      <c r="AJ107" s="58">
        <f t="shared" si="21"/>
        <v>1</v>
      </c>
      <c r="AK107" s="58">
        <f t="shared" si="22"/>
        <v>0.98824876791846628</v>
      </c>
      <c r="AL107" s="58">
        <f t="shared" si="23"/>
        <v>0.97783746288888074</v>
      </c>
      <c r="AM107" s="58">
        <f t="shared" si="24"/>
        <v>0.95907710001765001</v>
      </c>
      <c r="AN107" s="58">
        <f t="shared" si="25"/>
        <v>0.94985174416332396</v>
      </c>
      <c r="AO107" s="58">
        <f t="shared" si="26"/>
        <v>0.92609189892147858</v>
      </c>
      <c r="AP107" s="58">
        <f t="shared" si="27"/>
        <v>0.92229906674415252</v>
      </c>
      <c r="AQ107" s="58">
        <f t="shared" si="28"/>
        <v>0.89273470651458908</v>
      </c>
      <c r="AR107" s="58">
        <f t="shared" si="29"/>
        <v>0.86473703952859204</v>
      </c>
      <c r="AS107" s="58">
        <f t="shared" si="30"/>
        <v>0.8503621216029813</v>
      </c>
      <c r="AT107" s="58">
        <f t="shared" si="31"/>
        <v>0.81482464393289566</v>
      </c>
      <c r="AU107" s="58">
        <f t="shared" si="32"/>
        <v>0.71348679123151826</v>
      </c>
    </row>
    <row r="108" spans="5:47" x14ac:dyDescent="0.4">
      <c r="E108" s="1">
        <v>4</v>
      </c>
      <c r="F108" s="1">
        <v>4</v>
      </c>
      <c r="G108" s="1">
        <v>5081.25</v>
      </c>
      <c r="H108" s="1">
        <v>1.0101999999999999E-3</v>
      </c>
      <c r="J108" s="1">
        <v>4700000000</v>
      </c>
      <c r="K108" s="1">
        <v>23.236716319999999</v>
      </c>
      <c r="L108" s="1">
        <v>11.741143320000001</v>
      </c>
      <c r="M108" s="1">
        <v>7.8964799999999995</v>
      </c>
      <c r="N108" s="1">
        <v>6.0117882600000003</v>
      </c>
      <c r="O108" s="1">
        <v>4.8914716</v>
      </c>
      <c r="P108" s="1">
        <v>4.1324184600000002</v>
      </c>
      <c r="Q108" s="1">
        <v>3.6171766999999995</v>
      </c>
      <c r="R108" s="1">
        <v>3.1969072000000001</v>
      </c>
      <c r="S108" s="1">
        <v>2.9767794400000001</v>
      </c>
      <c r="T108" s="1">
        <v>2.7478653800000004</v>
      </c>
      <c r="U108" s="1">
        <v>2.6958822599999999</v>
      </c>
      <c r="V108" s="1">
        <v>2.6600692199799996</v>
      </c>
      <c r="W108" s="1">
        <v>6.317058179998333</v>
      </c>
      <c r="X108" s="11">
        <f t="shared" si="9"/>
        <v>1</v>
      </c>
      <c r="Y108" s="11">
        <f t="shared" si="10"/>
        <v>1.9790846331309409</v>
      </c>
      <c r="Z108" s="11">
        <f t="shared" si="11"/>
        <v>2.9426676595141128</v>
      </c>
      <c r="AA108" s="11">
        <f t="shared" si="12"/>
        <v>3.8651920718179116</v>
      </c>
      <c r="AB108" s="11">
        <f t="shared" si="13"/>
        <v>4.750455122748745</v>
      </c>
      <c r="AC108" s="11">
        <f t="shared" si="14"/>
        <v>5.6230308099049573</v>
      </c>
      <c r="AD108" s="11">
        <f t="shared" si="15"/>
        <v>6.4239925906854376</v>
      </c>
      <c r="AE108" s="11">
        <f t="shared" si="16"/>
        <v>7.2684988541425284</v>
      </c>
      <c r="AF108" s="11">
        <f t="shared" si="17"/>
        <v>7.8059919414116887</v>
      </c>
      <c r="AG108" s="11">
        <f t="shared" si="18"/>
        <v>8.4562790044685503</v>
      </c>
      <c r="AH108" s="11">
        <f t="shared" si="19"/>
        <v>8.6193364839308675</v>
      </c>
      <c r="AI108" s="11">
        <f t="shared" si="20"/>
        <v>8.7353803222363933</v>
      </c>
      <c r="AJ108" s="58">
        <f t="shared" si="21"/>
        <v>1</v>
      </c>
      <c r="AK108" s="58">
        <f t="shared" si="22"/>
        <v>0.98954231656547043</v>
      </c>
      <c r="AL108" s="58">
        <f t="shared" si="23"/>
        <v>0.98088921983803756</v>
      </c>
      <c r="AM108" s="58">
        <f t="shared" si="24"/>
        <v>0.96629801795447789</v>
      </c>
      <c r="AN108" s="58">
        <f t="shared" si="25"/>
        <v>0.95009102454974903</v>
      </c>
      <c r="AO108" s="58">
        <f t="shared" si="26"/>
        <v>0.93717180165082625</v>
      </c>
      <c r="AP108" s="58">
        <f t="shared" si="27"/>
        <v>0.91771322724077675</v>
      </c>
      <c r="AQ108" s="58">
        <f t="shared" si="28"/>
        <v>0.90856235676781605</v>
      </c>
      <c r="AR108" s="58">
        <f t="shared" si="29"/>
        <v>0.86733243793463211</v>
      </c>
      <c r="AS108" s="58">
        <f t="shared" si="30"/>
        <v>0.84562790044685499</v>
      </c>
      <c r="AT108" s="58">
        <f t="shared" si="31"/>
        <v>0.78357604399371528</v>
      </c>
      <c r="AU108" s="58">
        <f t="shared" si="32"/>
        <v>0.72794836018636611</v>
      </c>
    </row>
    <row r="109" spans="5:47" x14ac:dyDescent="0.4">
      <c r="E109" s="1">
        <v>4</v>
      </c>
      <c r="F109" s="1">
        <v>7</v>
      </c>
      <c r="G109" s="1">
        <v>5194.8974609375</v>
      </c>
      <c r="H109" s="1">
        <v>1.0609E-3</v>
      </c>
      <c r="J109" s="1">
        <v>10000000000</v>
      </c>
      <c r="K109" s="1">
        <v>49.40387755998001</v>
      </c>
      <c r="L109" s="1">
        <v>24.960896060000003</v>
      </c>
      <c r="M109" s="1">
        <v>16.731671159999998</v>
      </c>
      <c r="N109" s="1">
        <v>12.79023724</v>
      </c>
      <c r="O109" s="1">
        <v>10.37927386</v>
      </c>
      <c r="P109" s="1">
        <v>8.8205654400000011</v>
      </c>
      <c r="Q109" s="1">
        <v>7.6393674799999998</v>
      </c>
      <c r="R109" s="1">
        <v>6.829294</v>
      </c>
      <c r="S109" s="1">
        <v>6.2746046199999999</v>
      </c>
      <c r="T109" s="1">
        <v>5.8868545000000001</v>
      </c>
      <c r="U109" s="1">
        <v>5.5979287000000006</v>
      </c>
      <c r="V109" s="1">
        <v>5.61428452</v>
      </c>
      <c r="W109" s="1">
        <v>13.410737928331669</v>
      </c>
      <c r="X109" s="11">
        <f t="shared" si="9"/>
        <v>1</v>
      </c>
      <c r="Y109" s="11">
        <f t="shared" si="10"/>
        <v>1.9792509628350259</v>
      </c>
      <c r="Z109" s="11">
        <f t="shared" si="11"/>
        <v>2.9527162641164422</v>
      </c>
      <c r="AA109" s="11">
        <f t="shared" si="12"/>
        <v>3.8626240180655174</v>
      </c>
      <c r="AB109" s="11">
        <f t="shared" si="13"/>
        <v>4.7598587556663636</v>
      </c>
      <c r="AC109" s="11">
        <f t="shared" si="14"/>
        <v>5.6009875892922354</v>
      </c>
      <c r="AD109" s="11">
        <f t="shared" si="15"/>
        <v>6.4670115280250942</v>
      </c>
      <c r="AE109" s="11">
        <f t="shared" si="16"/>
        <v>7.2341119828755378</v>
      </c>
      <c r="AF109" s="11">
        <f t="shared" si="17"/>
        <v>7.8736240053289626</v>
      </c>
      <c r="AG109" s="11">
        <f t="shared" si="18"/>
        <v>8.3922369000253045</v>
      </c>
      <c r="AH109" s="11">
        <f t="shared" si="19"/>
        <v>8.8253852822348389</v>
      </c>
      <c r="AI109" s="11">
        <f t="shared" si="20"/>
        <v>8.7996747197236829</v>
      </c>
      <c r="AJ109" s="58">
        <f t="shared" si="21"/>
        <v>1</v>
      </c>
      <c r="AK109" s="58">
        <f t="shared" si="22"/>
        <v>0.98962548141751294</v>
      </c>
      <c r="AL109" s="58">
        <f t="shared" si="23"/>
        <v>0.98423875470548072</v>
      </c>
      <c r="AM109" s="58">
        <f t="shared" si="24"/>
        <v>0.96565600451637934</v>
      </c>
      <c r="AN109" s="58">
        <f t="shared" si="25"/>
        <v>0.9519717511332727</v>
      </c>
      <c r="AO109" s="58">
        <f t="shared" si="26"/>
        <v>0.93349793154870586</v>
      </c>
      <c r="AP109" s="58">
        <f t="shared" si="27"/>
        <v>0.92385878971787061</v>
      </c>
      <c r="AQ109" s="58">
        <f t="shared" si="28"/>
        <v>0.90426399785944223</v>
      </c>
      <c r="AR109" s="58">
        <f t="shared" si="29"/>
        <v>0.87484711170321805</v>
      </c>
      <c r="AS109" s="58">
        <f t="shared" si="30"/>
        <v>0.8392236900025305</v>
      </c>
      <c r="AT109" s="58">
        <f t="shared" si="31"/>
        <v>0.80230775293043988</v>
      </c>
      <c r="AU109" s="58">
        <f t="shared" si="32"/>
        <v>0.7333062266436402</v>
      </c>
    </row>
    <row r="110" spans="5:47" x14ac:dyDescent="0.4">
      <c r="E110" s="1">
        <v>4</v>
      </c>
      <c r="F110" s="1">
        <v>10</v>
      </c>
      <c r="G110" s="1">
        <v>5223</v>
      </c>
      <c r="H110" s="1">
        <v>1.1088000000000001E-3</v>
      </c>
      <c r="J110" s="1" t="s">
        <v>216</v>
      </c>
      <c r="K110" s="1">
        <v>2.8987748249999994</v>
      </c>
      <c r="L110" s="1">
        <v>1.4653277725</v>
      </c>
      <c r="M110" s="1">
        <v>0.98454188625000061</v>
      </c>
      <c r="N110" s="1">
        <v>0.75167601937375017</v>
      </c>
      <c r="O110" s="1">
        <v>0.61143006000125011</v>
      </c>
      <c r="P110" s="1">
        <v>0.51908250812500023</v>
      </c>
      <c r="Q110" s="1">
        <v>0.4508137449975001</v>
      </c>
      <c r="R110" s="1">
        <v>0.40316865000062502</v>
      </c>
      <c r="S110" s="1">
        <v>0.37255340750125004</v>
      </c>
      <c r="T110" s="1">
        <v>0.34751885937437499</v>
      </c>
      <c r="U110" s="1">
        <v>0.33391136750187506</v>
      </c>
      <c r="V110" s="1">
        <v>0.33864597000062485</v>
      </c>
      <c r="W110" s="1">
        <v>0.78978708921885299</v>
      </c>
      <c r="X110" s="11">
        <f t="shared" si="9"/>
        <v>1</v>
      </c>
      <c r="Y110" s="11">
        <f t="shared" si="10"/>
        <v>1.9782432841318438</v>
      </c>
      <c r="Z110" s="11">
        <f t="shared" si="11"/>
        <v>2.9442879632486512</v>
      </c>
      <c r="AA110" s="11">
        <f t="shared" si="12"/>
        <v>3.8564151978868222</v>
      </c>
      <c r="AB110" s="11">
        <f t="shared" si="13"/>
        <v>4.7409753210270242</v>
      </c>
      <c r="AC110" s="11">
        <f t="shared" si="14"/>
        <v>5.5844201637053539</v>
      </c>
      <c r="AD110" s="11">
        <f t="shared" si="15"/>
        <v>6.430094151224413</v>
      </c>
      <c r="AE110" s="11">
        <f t="shared" si="16"/>
        <v>7.189980731377565</v>
      </c>
      <c r="AF110" s="11">
        <f t="shared" si="17"/>
        <v>7.780830255834589</v>
      </c>
      <c r="AG110" s="11">
        <f t="shared" si="18"/>
        <v>8.3413453595541647</v>
      </c>
      <c r="AH110" s="11">
        <f t="shared" si="19"/>
        <v>8.6812702624858122</v>
      </c>
      <c r="AI110" s="11">
        <f t="shared" si="20"/>
        <v>8.5598975974663176</v>
      </c>
    </row>
    <row r="111" spans="5:47" x14ac:dyDescent="0.4">
      <c r="E111" s="1">
        <v>4</v>
      </c>
      <c r="F111" s="1">
        <v>22</v>
      </c>
      <c r="G111" s="1">
        <v>5244.421875</v>
      </c>
      <c r="H111" s="1">
        <v>8.4539999999999995E-4</v>
      </c>
    </row>
    <row r="112" spans="5:47" x14ac:dyDescent="0.4">
      <c r="E112" s="1">
        <v>4</v>
      </c>
      <c r="F112" s="1">
        <v>47</v>
      </c>
      <c r="G112" s="1">
        <v>5248.77734375</v>
      </c>
      <c r="H112" s="1">
        <v>9.012E-4</v>
      </c>
    </row>
    <row r="113" spans="5:8" x14ac:dyDescent="0.4">
      <c r="E113" s="1">
        <v>4</v>
      </c>
      <c r="F113" s="1">
        <v>100</v>
      </c>
      <c r="G113" s="1">
        <v>5249.73046875</v>
      </c>
      <c r="H113" s="1">
        <v>9.255E-4</v>
      </c>
    </row>
    <row r="114" spans="5:8" x14ac:dyDescent="0.4">
      <c r="E114" s="1">
        <v>4</v>
      </c>
      <c r="F114" s="1">
        <v>220</v>
      </c>
      <c r="G114" s="1">
        <v>5249.9448242188</v>
      </c>
      <c r="H114" s="1">
        <v>8.8239999999999998E-4</v>
      </c>
    </row>
    <row r="115" spans="5:8" x14ac:dyDescent="0.4">
      <c r="E115" s="1">
        <v>4</v>
      </c>
      <c r="F115" s="1">
        <v>470</v>
      </c>
      <c r="G115" s="1">
        <v>5249.9877929688</v>
      </c>
      <c r="H115" s="1">
        <v>8.3929999999999996E-4</v>
      </c>
    </row>
    <row r="116" spans="5:8" x14ac:dyDescent="0.4">
      <c r="E116" s="1">
        <v>4</v>
      </c>
      <c r="F116" s="1">
        <v>1000</v>
      </c>
      <c r="G116" s="1">
        <v>5249.9970703125</v>
      </c>
      <c r="H116" s="1">
        <v>1.1762999999999999E-3</v>
      </c>
    </row>
    <row r="117" spans="5:8" x14ac:dyDescent="0.4">
      <c r="E117" s="1">
        <v>4</v>
      </c>
      <c r="F117" s="1">
        <v>2200</v>
      </c>
      <c r="G117" s="1">
        <v>5250</v>
      </c>
      <c r="H117" s="1">
        <v>9.3809999999999998E-4</v>
      </c>
    </row>
    <row r="118" spans="5:8" x14ac:dyDescent="0.4">
      <c r="E118" s="1">
        <v>4</v>
      </c>
      <c r="F118" s="1">
        <v>4700</v>
      </c>
      <c r="G118" s="1">
        <v>5249.998046875</v>
      </c>
      <c r="H118" s="1">
        <v>8.8239999999999998E-4</v>
      </c>
    </row>
    <row r="119" spans="5:8" x14ac:dyDescent="0.4">
      <c r="E119" s="1">
        <v>4</v>
      </c>
      <c r="F119" s="1">
        <v>10000</v>
      </c>
      <c r="G119" s="1">
        <v>5249.9985351562</v>
      </c>
      <c r="H119" s="1">
        <v>1.4434000000000001E-3</v>
      </c>
    </row>
    <row r="120" spans="5:8" x14ac:dyDescent="0.4">
      <c r="E120" s="1">
        <v>4</v>
      </c>
      <c r="F120" s="1">
        <v>22000</v>
      </c>
      <c r="G120" s="1">
        <v>5249.9990234375</v>
      </c>
      <c r="H120" s="1">
        <v>8.6370000000000001E-4</v>
      </c>
    </row>
    <row r="121" spans="5:8" x14ac:dyDescent="0.4">
      <c r="E121" s="1">
        <v>4</v>
      </c>
      <c r="F121" s="1">
        <v>47000</v>
      </c>
      <c r="G121" s="1">
        <v>5249.998046875</v>
      </c>
      <c r="H121" s="1">
        <v>9.1449999999999995E-4</v>
      </c>
    </row>
    <row r="122" spans="5:8" x14ac:dyDescent="0.4">
      <c r="E122" s="1">
        <v>4</v>
      </c>
      <c r="F122" s="1">
        <v>100000</v>
      </c>
      <c r="G122" s="1">
        <v>5249.9912109375</v>
      </c>
      <c r="H122" s="1">
        <v>9.9170000000000009E-4</v>
      </c>
    </row>
    <row r="123" spans="5:8" x14ac:dyDescent="0.4">
      <c r="E123" s="1">
        <v>4</v>
      </c>
      <c r="F123" s="1">
        <v>220000</v>
      </c>
      <c r="G123" s="1">
        <v>5249.9868164062</v>
      </c>
      <c r="H123" s="1">
        <v>1.2482999999999999E-3</v>
      </c>
    </row>
    <row r="124" spans="5:8" x14ac:dyDescent="0.4">
      <c r="E124" s="1">
        <v>4</v>
      </c>
      <c r="F124" s="1">
        <v>470000</v>
      </c>
      <c r="G124" s="1">
        <v>5249.9663085938</v>
      </c>
      <c r="H124" s="1">
        <v>1.4224000000000001E-3</v>
      </c>
    </row>
    <row r="125" spans="5:8" x14ac:dyDescent="0.4">
      <c r="E125" s="1">
        <v>4</v>
      </c>
      <c r="F125" s="1">
        <v>1000000</v>
      </c>
      <c r="G125" s="1">
        <v>5250.6748046875</v>
      </c>
      <c r="H125" s="1">
        <v>2.1602000000000001E-3</v>
      </c>
    </row>
    <row r="126" spans="5:8" x14ac:dyDescent="0.4">
      <c r="E126" s="1">
        <v>4</v>
      </c>
      <c r="F126" s="1">
        <v>2200000</v>
      </c>
      <c r="G126" s="1">
        <v>5249.94140625</v>
      </c>
      <c r="H126" s="1">
        <v>3.6113E-3</v>
      </c>
    </row>
    <row r="127" spans="5:8" x14ac:dyDescent="0.4">
      <c r="E127" s="1">
        <v>4</v>
      </c>
      <c r="F127" s="1">
        <v>4700000</v>
      </c>
      <c r="G127" s="1">
        <v>5252.8310546875</v>
      </c>
      <c r="H127" s="1">
        <v>6.7914999999999998E-3</v>
      </c>
    </row>
    <row r="128" spans="5:8" x14ac:dyDescent="0.4">
      <c r="E128" s="1">
        <v>4</v>
      </c>
      <c r="F128" s="1">
        <v>10000000</v>
      </c>
      <c r="G128" s="1">
        <v>5238.8696289062</v>
      </c>
      <c r="H128" s="1">
        <v>1.34235E-2</v>
      </c>
    </row>
    <row r="129" spans="5:8" x14ac:dyDescent="0.4">
      <c r="E129" s="1">
        <v>4</v>
      </c>
      <c r="F129" s="1">
        <v>22000000</v>
      </c>
      <c r="G129" s="1">
        <v>5212.3354492188</v>
      </c>
      <c r="H129" s="1">
        <v>2.9333499999999998E-2</v>
      </c>
    </row>
    <row r="130" spans="5:8" x14ac:dyDescent="0.4">
      <c r="E130" s="1">
        <v>4</v>
      </c>
      <c r="F130" s="1">
        <v>47000000</v>
      </c>
      <c r="G130" s="1">
        <v>5314.5180664062</v>
      </c>
      <c r="H130" s="1">
        <v>6.2369399999999998E-2</v>
      </c>
    </row>
    <row r="131" spans="5:8" x14ac:dyDescent="0.4">
      <c r="E131" s="1">
        <v>4</v>
      </c>
      <c r="F131" s="1">
        <v>100000000</v>
      </c>
      <c r="G131" s="1">
        <v>5365.166015625</v>
      </c>
      <c r="H131" s="1">
        <v>0.12847610000000001</v>
      </c>
    </row>
    <row r="132" spans="5:8" x14ac:dyDescent="0.4">
      <c r="E132" s="1">
        <v>4</v>
      </c>
      <c r="F132" s="1">
        <v>220000000</v>
      </c>
      <c r="G132" s="1">
        <v>3161.2897949219</v>
      </c>
      <c r="H132" s="1">
        <v>0.28220339999999999</v>
      </c>
    </row>
    <row r="133" spans="5:8" x14ac:dyDescent="0.4">
      <c r="E133" s="1">
        <v>4</v>
      </c>
      <c r="F133" s="1">
        <v>470000000</v>
      </c>
      <c r="G133" s="1">
        <v>1759.4022216797</v>
      </c>
      <c r="H133" s="1">
        <v>0.59735360000000004</v>
      </c>
    </row>
    <row r="134" spans="5:8" x14ac:dyDescent="0.4">
      <c r="E134" s="1">
        <v>4</v>
      </c>
      <c r="F134" s="1">
        <v>1000000000</v>
      </c>
      <c r="G134" s="1">
        <v>837.51861572270002</v>
      </c>
      <c r="H134" s="1">
        <v>1.2686132999999999</v>
      </c>
    </row>
    <row r="135" spans="5:8" x14ac:dyDescent="0.4">
      <c r="E135" s="1">
        <v>4</v>
      </c>
      <c r="F135" s="1">
        <v>2200000000</v>
      </c>
      <c r="G135" s="1">
        <v>409.97415161129999</v>
      </c>
      <c r="H135" s="1">
        <v>2.7885032999999999</v>
      </c>
    </row>
    <row r="136" spans="5:8" x14ac:dyDescent="0.4">
      <c r="E136" s="1">
        <v>4</v>
      </c>
      <c r="F136" s="1">
        <v>4700000000</v>
      </c>
      <c r="G136" s="1">
        <v>191.90278625490001</v>
      </c>
      <c r="H136" s="1">
        <v>5.9498899999999999</v>
      </c>
    </row>
    <row r="137" spans="5:8" x14ac:dyDescent="0.4">
      <c r="E137" s="1">
        <v>4</v>
      </c>
      <c r="F137" s="1">
        <v>10000000000</v>
      </c>
      <c r="G137" s="1">
        <v>90.194313049300007</v>
      </c>
      <c r="H137" s="1">
        <v>12.671641599999999</v>
      </c>
    </row>
    <row r="138" spans="5:8" x14ac:dyDescent="0.4">
      <c r="E138" s="1">
        <v>5</v>
      </c>
      <c r="F138" s="1">
        <v>1</v>
      </c>
      <c r="G138" s="1">
        <v>2550</v>
      </c>
      <c r="H138" s="1">
        <v>1.0635E-3</v>
      </c>
    </row>
    <row r="139" spans="5:8" x14ac:dyDescent="0.4">
      <c r="E139" s="1">
        <v>5</v>
      </c>
      <c r="F139" s="1">
        <v>2</v>
      </c>
      <c r="G139" s="1">
        <v>4575</v>
      </c>
      <c r="H139" s="1">
        <v>1.0648999999999999E-3</v>
      </c>
    </row>
    <row r="140" spans="5:8" x14ac:dyDescent="0.4">
      <c r="E140" s="1">
        <v>5</v>
      </c>
      <c r="F140" s="1">
        <v>4</v>
      </c>
      <c r="G140" s="1">
        <v>5081.25</v>
      </c>
      <c r="H140" s="1">
        <v>1.1004000000000001E-3</v>
      </c>
    </row>
    <row r="141" spans="5:8" x14ac:dyDescent="0.4">
      <c r="E141" s="1">
        <v>5</v>
      </c>
      <c r="F141" s="1">
        <v>7</v>
      </c>
      <c r="G141" s="1">
        <v>5194.8974609375</v>
      </c>
      <c r="H141" s="1">
        <v>1.0766E-3</v>
      </c>
    </row>
    <row r="142" spans="5:8" x14ac:dyDescent="0.4">
      <c r="E142" s="1">
        <v>5</v>
      </c>
      <c r="F142" s="1">
        <v>10</v>
      </c>
      <c r="G142" s="1">
        <v>5223</v>
      </c>
      <c r="H142" s="1">
        <v>1.0786000000000001E-3</v>
      </c>
    </row>
    <row r="143" spans="5:8" x14ac:dyDescent="0.4">
      <c r="E143" s="1">
        <v>5</v>
      </c>
      <c r="F143" s="1">
        <v>22</v>
      </c>
      <c r="G143" s="1">
        <v>5244.421875</v>
      </c>
      <c r="H143" s="1">
        <v>1.1366E-3</v>
      </c>
    </row>
    <row r="144" spans="5:8" x14ac:dyDescent="0.4">
      <c r="E144" s="1">
        <v>5</v>
      </c>
      <c r="F144" s="1">
        <v>47</v>
      </c>
      <c r="G144" s="1">
        <v>5248.7768554688</v>
      </c>
      <c r="H144" s="1">
        <v>1.018E-3</v>
      </c>
    </row>
    <row r="145" spans="5:8" x14ac:dyDescent="0.4">
      <c r="E145" s="1">
        <v>5</v>
      </c>
      <c r="F145" s="1">
        <v>100</v>
      </c>
      <c r="G145" s="1">
        <v>5249.73046875</v>
      </c>
      <c r="H145" s="1">
        <v>1.1012998999999999E-3</v>
      </c>
    </row>
    <row r="146" spans="5:8" x14ac:dyDescent="0.4">
      <c r="E146" s="1">
        <v>5</v>
      </c>
      <c r="F146" s="1">
        <v>220</v>
      </c>
      <c r="G146" s="1">
        <v>5249.9448242188</v>
      </c>
      <c r="H146" s="1">
        <v>1.6436999999999999E-3</v>
      </c>
    </row>
    <row r="147" spans="5:8" x14ac:dyDescent="0.4">
      <c r="E147" s="1">
        <v>5</v>
      </c>
      <c r="F147" s="1">
        <v>470</v>
      </c>
      <c r="G147" s="1">
        <v>5249.9868164062</v>
      </c>
      <c r="H147" s="1">
        <v>1.1486999999999999E-3</v>
      </c>
    </row>
    <row r="148" spans="5:8" x14ac:dyDescent="0.4">
      <c r="E148" s="1">
        <v>5</v>
      </c>
      <c r="F148" s="1">
        <v>1000</v>
      </c>
      <c r="G148" s="1">
        <v>5249.9965820312</v>
      </c>
      <c r="H148" s="1">
        <v>1.0445000000000001E-3</v>
      </c>
    </row>
    <row r="149" spans="5:8" x14ac:dyDescent="0.4">
      <c r="E149" s="1">
        <v>5</v>
      </c>
      <c r="F149" s="1">
        <v>2200</v>
      </c>
      <c r="G149" s="1">
        <v>5249.9990234375</v>
      </c>
      <c r="H149" s="1">
        <v>1.0748999999999999E-3</v>
      </c>
    </row>
    <row r="150" spans="5:8" x14ac:dyDescent="0.4">
      <c r="E150" s="1">
        <v>5</v>
      </c>
      <c r="F150" s="1">
        <v>4700</v>
      </c>
      <c r="G150" s="1">
        <v>5249.998046875</v>
      </c>
      <c r="H150" s="1">
        <v>1.0295E-3</v>
      </c>
    </row>
    <row r="151" spans="5:8" x14ac:dyDescent="0.4">
      <c r="E151" s="1">
        <v>5</v>
      </c>
      <c r="F151" s="1">
        <v>10000</v>
      </c>
      <c r="G151" s="1">
        <v>5250.0014648438</v>
      </c>
      <c r="H151" s="1">
        <v>1.1229001000000001E-3</v>
      </c>
    </row>
    <row r="152" spans="5:8" x14ac:dyDescent="0.4">
      <c r="E152" s="1">
        <v>5</v>
      </c>
      <c r="F152" s="1">
        <v>22000</v>
      </c>
      <c r="G152" s="1">
        <v>5249.9995117188</v>
      </c>
      <c r="H152" s="1">
        <v>1.1423E-3</v>
      </c>
    </row>
    <row r="153" spans="5:8" x14ac:dyDescent="0.4">
      <c r="E153" s="1">
        <v>5</v>
      </c>
      <c r="F153" s="1">
        <v>47000</v>
      </c>
      <c r="G153" s="1">
        <v>5249.9985351562</v>
      </c>
      <c r="H153" s="1">
        <v>1.2130999999999999E-3</v>
      </c>
    </row>
    <row r="154" spans="5:8" x14ac:dyDescent="0.4">
      <c r="E154" s="1">
        <v>5</v>
      </c>
      <c r="F154" s="1">
        <v>100000</v>
      </c>
      <c r="G154" s="1">
        <v>5249.994140625</v>
      </c>
      <c r="H154" s="1">
        <v>1.3064000000000001E-3</v>
      </c>
    </row>
    <row r="155" spans="5:8" x14ac:dyDescent="0.4">
      <c r="E155" s="1">
        <v>5</v>
      </c>
      <c r="F155" s="1">
        <v>220000</v>
      </c>
      <c r="G155" s="1">
        <v>5250.0161132812</v>
      </c>
      <c r="H155" s="1">
        <v>1.3043E-3</v>
      </c>
    </row>
    <row r="156" spans="5:8" x14ac:dyDescent="0.4">
      <c r="E156" s="1">
        <v>5</v>
      </c>
      <c r="F156" s="1">
        <v>470000</v>
      </c>
      <c r="G156" s="1">
        <v>5249.9438476562</v>
      </c>
      <c r="H156" s="1">
        <v>1.5632E-3</v>
      </c>
    </row>
    <row r="157" spans="5:8" x14ac:dyDescent="0.4">
      <c r="E157" s="1">
        <v>5</v>
      </c>
      <c r="F157" s="1">
        <v>1000000</v>
      </c>
      <c r="G157" s="1">
        <v>5250.1723632812</v>
      </c>
      <c r="H157" s="1">
        <v>2.0133999999999998E-3</v>
      </c>
    </row>
    <row r="158" spans="5:8" x14ac:dyDescent="0.4">
      <c r="E158" s="1">
        <v>5</v>
      </c>
      <c r="F158" s="1">
        <v>2200000</v>
      </c>
      <c r="G158" s="1">
        <v>5249.9770507812</v>
      </c>
      <c r="H158" s="1">
        <v>3.5869999999999999E-3</v>
      </c>
    </row>
    <row r="159" spans="5:8" x14ac:dyDescent="0.4">
      <c r="E159" s="1">
        <v>5</v>
      </c>
      <c r="F159" s="1">
        <v>4700000</v>
      </c>
      <c r="G159" s="1">
        <v>5247.4775390625</v>
      </c>
      <c r="H159" s="1">
        <v>6.0467999999999997E-3</v>
      </c>
    </row>
    <row r="160" spans="5:8" x14ac:dyDescent="0.4">
      <c r="E160" s="1">
        <v>5</v>
      </c>
      <c r="F160" s="1">
        <v>10000000</v>
      </c>
      <c r="G160" s="1">
        <v>5266.0166015625</v>
      </c>
      <c r="H160" s="1">
        <v>1.17681E-2</v>
      </c>
    </row>
    <row r="161" spans="5:8" x14ac:dyDescent="0.4">
      <c r="E161" s="1">
        <v>5</v>
      </c>
      <c r="F161" s="1">
        <v>22000000</v>
      </c>
      <c r="G161" s="1">
        <v>5226.333984375</v>
      </c>
      <c r="H161" s="1">
        <v>2.4490700000000001E-2</v>
      </c>
    </row>
    <row r="162" spans="5:8" x14ac:dyDescent="0.4">
      <c r="E162" s="1">
        <v>5</v>
      </c>
      <c r="F162" s="1">
        <v>47000000</v>
      </c>
      <c r="G162" s="1">
        <v>5327.6572265625</v>
      </c>
      <c r="H162" s="1">
        <v>5.0329499999999999E-2</v>
      </c>
    </row>
    <row r="163" spans="5:8" x14ac:dyDescent="0.4">
      <c r="E163" s="1">
        <v>5</v>
      </c>
      <c r="F163" s="1">
        <v>100000000</v>
      </c>
      <c r="G163" s="1">
        <v>5276.294921875</v>
      </c>
      <c r="H163" s="1">
        <v>0.1041208</v>
      </c>
    </row>
    <row r="164" spans="5:8" x14ac:dyDescent="0.4">
      <c r="E164" s="1">
        <v>5</v>
      </c>
      <c r="F164" s="1">
        <v>220000000</v>
      </c>
      <c r="G164" s="1">
        <v>3454.1284179688</v>
      </c>
      <c r="H164" s="1">
        <v>0.2276774</v>
      </c>
    </row>
    <row r="165" spans="5:8" x14ac:dyDescent="0.4">
      <c r="E165" s="1">
        <v>5</v>
      </c>
      <c r="F165" s="1">
        <v>470000000</v>
      </c>
      <c r="G165" s="1">
        <v>2033.5490722656</v>
      </c>
      <c r="H165" s="1">
        <v>0.48383759999999998</v>
      </c>
    </row>
    <row r="166" spans="5:8" x14ac:dyDescent="0.4">
      <c r="E166" s="1">
        <v>5</v>
      </c>
      <c r="F166" s="1">
        <v>1000000000</v>
      </c>
      <c r="G166" s="1">
        <v>966.3676147461</v>
      </c>
      <c r="H166" s="1">
        <v>1.0248283</v>
      </c>
    </row>
    <row r="167" spans="5:8" x14ac:dyDescent="0.4">
      <c r="E167" s="1">
        <v>5</v>
      </c>
      <c r="F167" s="1">
        <v>2200000000</v>
      </c>
      <c r="G167" s="1">
        <v>439.25802612299998</v>
      </c>
      <c r="H167" s="1">
        <v>2.2473751000000002</v>
      </c>
    </row>
    <row r="168" spans="5:8" x14ac:dyDescent="0.4">
      <c r="E168" s="1">
        <v>5</v>
      </c>
      <c r="F168" s="1">
        <v>4700000000</v>
      </c>
      <c r="G168" s="1">
        <v>205.61013793949999</v>
      </c>
      <c r="H168" s="1">
        <v>4.8504583999999999</v>
      </c>
    </row>
    <row r="169" spans="5:8" x14ac:dyDescent="0.4">
      <c r="E169" s="1">
        <v>5</v>
      </c>
      <c r="F169" s="1">
        <v>10000000000</v>
      </c>
      <c r="G169" s="1">
        <v>96.6367645264</v>
      </c>
      <c r="H169" s="1">
        <v>10.3134724</v>
      </c>
    </row>
    <row r="170" spans="5:8" x14ac:dyDescent="0.4">
      <c r="E170" s="1">
        <v>6</v>
      </c>
      <c r="F170" s="1">
        <v>1</v>
      </c>
      <c r="G170" s="1">
        <v>2550</v>
      </c>
      <c r="H170" s="1">
        <v>1.4840999999999999E-3</v>
      </c>
    </row>
    <row r="171" spans="5:8" x14ac:dyDescent="0.4">
      <c r="E171" s="1">
        <v>6</v>
      </c>
      <c r="F171" s="1">
        <v>2</v>
      </c>
      <c r="G171" s="1">
        <v>4575</v>
      </c>
      <c r="H171" s="1">
        <v>1.4444E-3</v>
      </c>
    </row>
    <row r="172" spans="5:8" x14ac:dyDescent="0.4">
      <c r="E172" s="1">
        <v>6</v>
      </c>
      <c r="F172" s="1">
        <v>4</v>
      </c>
      <c r="G172" s="1">
        <v>5081.25</v>
      </c>
      <c r="H172" s="1">
        <v>1.2591E-3</v>
      </c>
    </row>
    <row r="173" spans="5:8" x14ac:dyDescent="0.4">
      <c r="E173" s="1">
        <v>6</v>
      </c>
      <c r="F173" s="1">
        <v>7</v>
      </c>
      <c r="G173" s="1">
        <v>5194.8974609375</v>
      </c>
      <c r="H173" s="1">
        <v>1.4737999999999999E-3</v>
      </c>
    </row>
    <row r="174" spans="5:8" x14ac:dyDescent="0.4">
      <c r="E174" s="1">
        <v>6</v>
      </c>
      <c r="F174" s="1">
        <v>10</v>
      </c>
      <c r="G174" s="1">
        <v>5223</v>
      </c>
      <c r="H174" s="1">
        <v>1.2244000000000001E-3</v>
      </c>
    </row>
    <row r="175" spans="5:8" x14ac:dyDescent="0.4">
      <c r="E175" s="1">
        <v>6</v>
      </c>
      <c r="F175" s="1">
        <v>22</v>
      </c>
      <c r="G175" s="1">
        <v>5244.421875</v>
      </c>
      <c r="H175" s="1">
        <v>1.2361E-3</v>
      </c>
    </row>
    <row r="176" spans="5:8" x14ac:dyDescent="0.4">
      <c r="E176" s="1">
        <v>6</v>
      </c>
      <c r="F176" s="1">
        <v>47</v>
      </c>
      <c r="G176" s="1">
        <v>5248.77734375</v>
      </c>
      <c r="H176" s="1">
        <v>1.4568999999999999E-3</v>
      </c>
    </row>
    <row r="177" spans="5:8" x14ac:dyDescent="0.4">
      <c r="E177" s="1">
        <v>6</v>
      </c>
      <c r="F177" s="1">
        <v>100</v>
      </c>
      <c r="G177" s="1">
        <v>5249.7299804688</v>
      </c>
      <c r="H177" s="1">
        <v>1.4932999999999999E-3</v>
      </c>
    </row>
    <row r="178" spans="5:8" x14ac:dyDescent="0.4">
      <c r="E178" s="1">
        <v>6</v>
      </c>
      <c r="F178" s="1">
        <v>220</v>
      </c>
      <c r="G178" s="1">
        <v>5249.9448242188</v>
      </c>
      <c r="H178" s="1">
        <v>9.5779999999999997E-4</v>
      </c>
    </row>
    <row r="179" spans="5:8" x14ac:dyDescent="0.4">
      <c r="E179" s="1">
        <v>6</v>
      </c>
      <c r="F179" s="1">
        <v>470</v>
      </c>
      <c r="G179" s="1">
        <v>5249.9868164062</v>
      </c>
      <c r="H179" s="1">
        <v>1.4218E-3</v>
      </c>
    </row>
    <row r="180" spans="5:8" x14ac:dyDescent="0.4">
      <c r="E180" s="1">
        <v>6</v>
      </c>
      <c r="F180" s="1">
        <v>1000</v>
      </c>
      <c r="G180" s="1">
        <v>5249.9970703125</v>
      </c>
      <c r="H180" s="1">
        <v>1.3328999999999999E-3</v>
      </c>
    </row>
    <row r="181" spans="5:8" x14ac:dyDescent="0.4">
      <c r="E181" s="1">
        <v>6</v>
      </c>
      <c r="F181" s="1">
        <v>2200</v>
      </c>
      <c r="G181" s="1">
        <v>5250</v>
      </c>
      <c r="H181" s="1">
        <v>1.3343000000000001E-3</v>
      </c>
    </row>
    <row r="182" spans="5:8" x14ac:dyDescent="0.4">
      <c r="E182" s="1">
        <v>6</v>
      </c>
      <c r="F182" s="1">
        <v>4700</v>
      </c>
      <c r="G182" s="1">
        <v>5250</v>
      </c>
      <c r="H182" s="1">
        <v>1.3936E-3</v>
      </c>
    </row>
    <row r="183" spans="5:8" x14ac:dyDescent="0.4">
      <c r="E183" s="1">
        <v>6</v>
      </c>
      <c r="F183" s="1">
        <v>10000</v>
      </c>
      <c r="G183" s="1">
        <v>5250.0014648438</v>
      </c>
      <c r="H183" s="1">
        <v>1.4514E-3</v>
      </c>
    </row>
    <row r="184" spans="5:8" x14ac:dyDescent="0.4">
      <c r="E184" s="1">
        <v>6</v>
      </c>
      <c r="F184" s="1">
        <v>22000</v>
      </c>
      <c r="G184" s="1">
        <v>5250.0014648438</v>
      </c>
      <c r="H184" s="1">
        <v>1.3162E-3</v>
      </c>
    </row>
    <row r="185" spans="5:8" x14ac:dyDescent="0.4">
      <c r="E185" s="1">
        <v>6</v>
      </c>
      <c r="F185" s="1">
        <v>47000</v>
      </c>
      <c r="G185" s="1">
        <v>5250.0014648438</v>
      </c>
      <c r="H185" s="1">
        <v>1.4375E-3</v>
      </c>
    </row>
    <row r="186" spans="5:8" x14ac:dyDescent="0.4">
      <c r="E186" s="1">
        <v>6</v>
      </c>
      <c r="F186" s="1">
        <v>100000</v>
      </c>
      <c r="G186" s="1">
        <v>5249.9965820312</v>
      </c>
      <c r="H186" s="1">
        <v>1.5652999999999999E-3</v>
      </c>
    </row>
    <row r="187" spans="5:8" x14ac:dyDescent="0.4">
      <c r="E187" s="1">
        <v>6</v>
      </c>
      <c r="F187" s="1">
        <v>220000</v>
      </c>
      <c r="G187" s="1">
        <v>5250.0034179688</v>
      </c>
      <c r="H187" s="1">
        <v>1.3703000000000001E-3</v>
      </c>
    </row>
    <row r="188" spans="5:8" x14ac:dyDescent="0.4">
      <c r="E188" s="1">
        <v>6</v>
      </c>
      <c r="F188" s="1">
        <v>470000</v>
      </c>
      <c r="G188" s="1">
        <v>5249.9360351562</v>
      </c>
      <c r="H188" s="1">
        <v>1.8855E-3</v>
      </c>
    </row>
    <row r="189" spans="5:8" x14ac:dyDescent="0.4">
      <c r="E189" s="1">
        <v>6</v>
      </c>
      <c r="F189" s="1">
        <v>1000000</v>
      </c>
      <c r="G189" s="1">
        <v>5250.0375976562</v>
      </c>
      <c r="H189" s="1">
        <v>2.3116999999999999E-3</v>
      </c>
    </row>
    <row r="190" spans="5:8" x14ac:dyDescent="0.4">
      <c r="E190" s="1">
        <v>6</v>
      </c>
      <c r="F190" s="1">
        <v>2200000</v>
      </c>
      <c r="G190" s="1">
        <v>5250.2915039062</v>
      </c>
      <c r="H190" s="1">
        <v>3.2031E-3</v>
      </c>
    </row>
    <row r="191" spans="5:8" x14ac:dyDescent="0.4">
      <c r="E191" s="1">
        <v>6</v>
      </c>
      <c r="F191" s="1">
        <v>4700000</v>
      </c>
      <c r="G191" s="1">
        <v>5252.5439453125</v>
      </c>
      <c r="H191" s="1">
        <v>5.3455999999999998E-3</v>
      </c>
    </row>
    <row r="192" spans="5:8" x14ac:dyDescent="0.4">
      <c r="E192" s="1">
        <v>6</v>
      </c>
      <c r="F192" s="1">
        <v>10000000</v>
      </c>
      <c r="G192" s="1">
        <v>5241.7319335938</v>
      </c>
      <c r="H192" s="1">
        <v>1.02484E-2</v>
      </c>
    </row>
    <row r="193" spans="5:8" x14ac:dyDescent="0.4">
      <c r="E193" s="1">
        <v>6</v>
      </c>
      <c r="F193" s="1">
        <v>22000000</v>
      </c>
      <c r="G193" s="1">
        <v>5270.072265625</v>
      </c>
      <c r="H193" s="1">
        <v>2.0723499999999999E-2</v>
      </c>
    </row>
    <row r="194" spans="5:8" x14ac:dyDescent="0.4">
      <c r="E194" s="1">
        <v>6</v>
      </c>
      <c r="F194" s="1">
        <v>47000000</v>
      </c>
      <c r="G194" s="1">
        <v>5210.1225585938</v>
      </c>
      <c r="H194" s="1">
        <v>4.2714500000000002E-2</v>
      </c>
    </row>
    <row r="195" spans="5:8" x14ac:dyDescent="0.4">
      <c r="E195" s="1">
        <v>6</v>
      </c>
      <c r="F195" s="1">
        <v>100000000</v>
      </c>
      <c r="G195" s="1">
        <v>5382.6494140625</v>
      </c>
      <c r="H195" s="1">
        <v>8.9716199999999996E-2</v>
      </c>
    </row>
    <row r="196" spans="5:8" x14ac:dyDescent="0.4">
      <c r="E196" s="1">
        <v>6</v>
      </c>
      <c r="F196" s="1">
        <v>220000000</v>
      </c>
      <c r="G196" s="1">
        <v>3964.4763183594</v>
      </c>
      <c r="H196" s="1">
        <v>0.19336349999999999</v>
      </c>
    </row>
    <row r="197" spans="5:8" x14ac:dyDescent="0.4">
      <c r="E197" s="1">
        <v>6</v>
      </c>
      <c r="F197" s="1">
        <v>470000000</v>
      </c>
      <c r="G197" s="1">
        <v>2220.3203125</v>
      </c>
      <c r="H197" s="1">
        <v>0.41723349999999998</v>
      </c>
    </row>
    <row r="198" spans="5:8" x14ac:dyDescent="0.4">
      <c r="E198" s="1">
        <v>6</v>
      </c>
      <c r="F198" s="1">
        <v>1000000000</v>
      </c>
      <c r="G198" s="1">
        <v>1080.4892578125</v>
      </c>
      <c r="H198" s="1">
        <v>0.87823119999999999</v>
      </c>
    </row>
    <row r="199" spans="5:8" x14ac:dyDescent="0.4">
      <c r="E199" s="1">
        <v>6</v>
      </c>
      <c r="F199" s="1">
        <v>2200000000</v>
      </c>
      <c r="G199" s="1">
        <v>518.2398071289</v>
      </c>
      <c r="H199" s="1">
        <v>1.9720093000000001</v>
      </c>
    </row>
    <row r="200" spans="5:8" x14ac:dyDescent="0.4">
      <c r="E200" s="1">
        <v>6</v>
      </c>
      <c r="F200" s="1">
        <v>4700000000</v>
      </c>
      <c r="G200" s="1">
        <v>246.73216247560001</v>
      </c>
      <c r="H200" s="1">
        <v>4.1257491000000002</v>
      </c>
    </row>
    <row r="201" spans="5:8" x14ac:dyDescent="0.4">
      <c r="E201" s="1">
        <v>6</v>
      </c>
      <c r="F201" s="1">
        <v>10000000000</v>
      </c>
      <c r="G201" s="1">
        <v>115.96411895750001</v>
      </c>
      <c r="H201" s="1">
        <v>8.8147236000000007</v>
      </c>
    </row>
    <row r="202" spans="5:8" x14ac:dyDescent="0.4">
      <c r="E202" s="1">
        <v>7</v>
      </c>
      <c r="F202" s="1">
        <v>1</v>
      </c>
      <c r="G202" s="1">
        <v>2550</v>
      </c>
      <c r="H202" s="1">
        <v>1.1481E-3</v>
      </c>
    </row>
    <row r="203" spans="5:8" x14ac:dyDescent="0.4">
      <c r="E203" s="1">
        <v>7</v>
      </c>
      <c r="F203" s="1">
        <v>2</v>
      </c>
      <c r="G203" s="1">
        <v>4575</v>
      </c>
      <c r="H203" s="1">
        <v>1.5804E-3</v>
      </c>
    </row>
    <row r="204" spans="5:8" x14ac:dyDescent="0.4">
      <c r="E204" s="1">
        <v>7</v>
      </c>
      <c r="F204" s="1">
        <v>4</v>
      </c>
      <c r="G204" s="1">
        <v>5081.25</v>
      </c>
      <c r="H204" s="1">
        <v>1.4622000000000001E-3</v>
      </c>
    </row>
    <row r="205" spans="5:8" x14ac:dyDescent="0.4">
      <c r="E205" s="1">
        <v>7</v>
      </c>
      <c r="F205" s="1">
        <v>7</v>
      </c>
      <c r="G205" s="1">
        <v>5194.8974609375</v>
      </c>
      <c r="H205" s="1">
        <v>1.804E-3</v>
      </c>
    </row>
    <row r="206" spans="5:8" x14ac:dyDescent="0.4">
      <c r="E206" s="1">
        <v>7</v>
      </c>
      <c r="F206" s="1">
        <v>10</v>
      </c>
      <c r="G206" s="1">
        <v>5223</v>
      </c>
      <c r="H206" s="1">
        <v>1.5019E-3</v>
      </c>
    </row>
    <row r="207" spans="5:8" x14ac:dyDescent="0.4">
      <c r="E207" s="1">
        <v>7</v>
      </c>
      <c r="F207" s="1">
        <v>22</v>
      </c>
      <c r="G207" s="1">
        <v>5244.421875</v>
      </c>
      <c r="H207" s="1">
        <v>1.5372999999999999E-3</v>
      </c>
    </row>
    <row r="208" spans="5:8" x14ac:dyDescent="0.4">
      <c r="E208" s="1">
        <v>7</v>
      </c>
      <c r="F208" s="1">
        <v>47</v>
      </c>
      <c r="G208" s="1">
        <v>5248.77734375</v>
      </c>
      <c r="H208" s="1">
        <v>1.6618E-3</v>
      </c>
    </row>
    <row r="209" spans="5:8" x14ac:dyDescent="0.4">
      <c r="E209" s="1">
        <v>7</v>
      </c>
      <c r="F209" s="1">
        <v>100</v>
      </c>
      <c r="G209" s="1">
        <v>5249.73046875</v>
      </c>
      <c r="H209" s="1">
        <v>1.6213E-3</v>
      </c>
    </row>
    <row r="210" spans="5:8" x14ac:dyDescent="0.4">
      <c r="E210" s="1">
        <v>7</v>
      </c>
      <c r="F210" s="1">
        <v>220</v>
      </c>
      <c r="G210" s="1">
        <v>5249.9448242188</v>
      </c>
      <c r="H210" s="1">
        <v>1.6957999999999999E-3</v>
      </c>
    </row>
    <row r="211" spans="5:8" x14ac:dyDescent="0.4">
      <c r="E211" s="1">
        <v>7</v>
      </c>
      <c r="F211" s="1">
        <v>470</v>
      </c>
      <c r="G211" s="1">
        <v>5249.9868164062</v>
      </c>
      <c r="H211" s="1">
        <v>1.4480999999999999E-3</v>
      </c>
    </row>
    <row r="212" spans="5:8" x14ac:dyDescent="0.4">
      <c r="E212" s="1">
        <v>7</v>
      </c>
      <c r="F212" s="1">
        <v>1000</v>
      </c>
      <c r="G212" s="1">
        <v>5249.9970703125</v>
      </c>
      <c r="H212" s="1">
        <v>1.6061999000000001E-3</v>
      </c>
    </row>
    <row r="213" spans="5:8" x14ac:dyDescent="0.4">
      <c r="E213" s="1">
        <v>7</v>
      </c>
      <c r="F213" s="1">
        <v>2200</v>
      </c>
      <c r="G213" s="1">
        <v>5249.9990234375</v>
      </c>
      <c r="H213" s="1">
        <v>1.4496999999999999E-3</v>
      </c>
    </row>
    <row r="214" spans="5:8" x14ac:dyDescent="0.4">
      <c r="E214" s="1">
        <v>7</v>
      </c>
      <c r="F214" s="1">
        <v>4700</v>
      </c>
      <c r="G214" s="1">
        <v>5249.9990234375</v>
      </c>
      <c r="H214" s="1">
        <v>1.5697E-3</v>
      </c>
    </row>
    <row r="215" spans="5:8" x14ac:dyDescent="0.4">
      <c r="E215" s="1">
        <v>7</v>
      </c>
      <c r="F215" s="1">
        <v>10000</v>
      </c>
      <c r="G215" s="1">
        <v>5250.0009765625</v>
      </c>
      <c r="H215" s="1">
        <v>1.418E-3</v>
      </c>
    </row>
    <row r="216" spans="5:8" x14ac:dyDescent="0.4">
      <c r="E216" s="1">
        <v>7</v>
      </c>
      <c r="F216" s="1">
        <v>22000</v>
      </c>
      <c r="G216" s="1">
        <v>5250.0024414062</v>
      </c>
      <c r="H216" s="1">
        <v>1.6326999999999999E-3</v>
      </c>
    </row>
    <row r="217" spans="5:8" x14ac:dyDescent="0.4">
      <c r="E217" s="1">
        <v>7</v>
      </c>
      <c r="F217" s="1">
        <v>47000</v>
      </c>
      <c r="G217" s="1">
        <v>5249.9990234375</v>
      </c>
      <c r="H217" s="1">
        <v>1.5582E-3</v>
      </c>
    </row>
    <row r="218" spans="5:8" x14ac:dyDescent="0.4">
      <c r="E218" s="1">
        <v>7</v>
      </c>
      <c r="F218" s="1">
        <v>100000</v>
      </c>
      <c r="G218" s="1">
        <v>5249.9956054688</v>
      </c>
      <c r="H218" s="1">
        <v>1.4241E-3</v>
      </c>
    </row>
    <row r="219" spans="5:8" x14ac:dyDescent="0.4">
      <c r="E219" s="1">
        <v>7</v>
      </c>
      <c r="F219" s="1">
        <v>220000</v>
      </c>
      <c r="G219" s="1">
        <v>5250.0249023438</v>
      </c>
      <c r="H219" s="1">
        <v>1.8979000000000001E-3</v>
      </c>
    </row>
    <row r="220" spans="5:8" x14ac:dyDescent="0.4">
      <c r="E220" s="1">
        <v>7</v>
      </c>
      <c r="F220" s="1">
        <v>470000</v>
      </c>
      <c r="G220" s="1">
        <v>5249.9873046875</v>
      </c>
      <c r="H220" s="1">
        <v>2.0262000000000001E-3</v>
      </c>
    </row>
    <row r="221" spans="5:8" x14ac:dyDescent="0.4">
      <c r="E221" s="1">
        <v>7</v>
      </c>
      <c r="F221" s="1">
        <v>1000000</v>
      </c>
      <c r="G221" s="1">
        <v>5250.1069335938</v>
      </c>
      <c r="H221" s="1">
        <v>2.3413000000000002E-3</v>
      </c>
    </row>
    <row r="222" spans="5:8" x14ac:dyDescent="0.4">
      <c r="E222" s="1">
        <v>7</v>
      </c>
      <c r="F222" s="1">
        <v>2200000</v>
      </c>
      <c r="G222" s="1">
        <v>5250.4736328125</v>
      </c>
      <c r="H222" s="1">
        <v>3.2003999999999999E-3</v>
      </c>
    </row>
    <row r="223" spans="5:8" x14ac:dyDescent="0.4">
      <c r="E223" s="1">
        <v>7</v>
      </c>
      <c r="F223" s="1">
        <v>4700000</v>
      </c>
      <c r="G223" s="1">
        <v>5249.2705078125</v>
      </c>
      <c r="H223" s="1">
        <v>5.1454999999999999E-3</v>
      </c>
    </row>
    <row r="224" spans="5:8" x14ac:dyDescent="0.4">
      <c r="E224" s="1">
        <v>7</v>
      </c>
      <c r="F224" s="1">
        <v>10000000</v>
      </c>
      <c r="G224" s="1">
        <v>5253.1411132812</v>
      </c>
      <c r="H224" s="1">
        <v>9.3991000000000005E-3</v>
      </c>
    </row>
    <row r="225" spans="5:8" x14ac:dyDescent="0.4">
      <c r="E225" s="1">
        <v>7</v>
      </c>
      <c r="F225" s="1">
        <v>22000000</v>
      </c>
      <c r="G225" s="1">
        <v>5225.3359375</v>
      </c>
      <c r="H225" s="1">
        <v>1.8275799999999998E-2</v>
      </c>
    </row>
    <row r="226" spans="5:8" x14ac:dyDescent="0.4">
      <c r="E226" s="1">
        <v>7</v>
      </c>
      <c r="F226" s="1">
        <v>47000000</v>
      </c>
      <c r="G226" s="1">
        <v>5161.9184570312</v>
      </c>
      <c r="H226" s="1">
        <v>4.1729000000000002E-2</v>
      </c>
    </row>
    <row r="227" spans="5:8" x14ac:dyDescent="0.4">
      <c r="E227" s="1">
        <v>7</v>
      </c>
      <c r="F227" s="1">
        <v>100000000</v>
      </c>
      <c r="G227" s="1">
        <v>5391.3515625</v>
      </c>
      <c r="H227" s="1">
        <v>7.9380599999999996E-2</v>
      </c>
    </row>
    <row r="228" spans="5:8" x14ac:dyDescent="0.4">
      <c r="E228" s="1">
        <v>7</v>
      </c>
      <c r="F228" s="1">
        <v>220000000</v>
      </c>
      <c r="G228" s="1">
        <v>4993.310546875</v>
      </c>
      <c r="H228" s="1">
        <v>0.16801179999999999</v>
      </c>
    </row>
    <row r="229" spans="5:8" x14ac:dyDescent="0.4">
      <c r="E229" s="1">
        <v>7</v>
      </c>
      <c r="F229" s="1">
        <v>470000000</v>
      </c>
      <c r="G229" s="1">
        <v>2718.916015625</v>
      </c>
      <c r="H229" s="1">
        <v>0.35904370000000002</v>
      </c>
    </row>
    <row r="230" spans="5:8" x14ac:dyDescent="0.4">
      <c r="E230" s="1">
        <v>7</v>
      </c>
      <c r="F230" s="1">
        <v>1000000000</v>
      </c>
      <c r="G230" s="1">
        <v>1288.4901123047</v>
      </c>
      <c r="H230" s="1">
        <v>0.7526178</v>
      </c>
    </row>
    <row r="231" spans="5:8" x14ac:dyDescent="0.4">
      <c r="E231" s="1">
        <v>7</v>
      </c>
      <c r="F231" s="1">
        <v>2200000000</v>
      </c>
      <c r="G231" s="1">
        <v>585.67736816410002</v>
      </c>
      <c r="H231" s="1">
        <v>1.649912</v>
      </c>
    </row>
    <row r="232" spans="5:8" x14ac:dyDescent="0.4">
      <c r="E232" s="1">
        <v>7</v>
      </c>
      <c r="F232" s="1">
        <v>4700000000</v>
      </c>
      <c r="G232" s="1">
        <v>274.14685058589998</v>
      </c>
      <c r="H232" s="1">
        <v>3.5166387000000001</v>
      </c>
    </row>
    <row r="233" spans="5:8" x14ac:dyDescent="0.4">
      <c r="E233" s="1">
        <v>7</v>
      </c>
      <c r="F233" s="1">
        <v>10000000000</v>
      </c>
      <c r="G233" s="1">
        <v>128.84901428219999</v>
      </c>
      <c r="H233" s="1">
        <v>7.5316394999999998</v>
      </c>
    </row>
    <row r="234" spans="5:8" x14ac:dyDescent="0.4">
      <c r="E234" s="1">
        <v>8</v>
      </c>
      <c r="F234" s="1">
        <v>1</v>
      </c>
      <c r="G234" s="1">
        <v>2550</v>
      </c>
      <c r="H234" s="1">
        <v>1.4594E-3</v>
      </c>
    </row>
    <row r="235" spans="5:8" x14ac:dyDescent="0.4">
      <c r="E235" s="1">
        <v>8</v>
      </c>
      <c r="F235" s="1">
        <v>2</v>
      </c>
      <c r="G235" s="1">
        <v>4575</v>
      </c>
      <c r="H235" s="1">
        <v>1.5294E-3</v>
      </c>
    </row>
    <row r="236" spans="5:8" x14ac:dyDescent="0.4">
      <c r="E236" s="1">
        <v>8</v>
      </c>
      <c r="F236" s="1">
        <v>4</v>
      </c>
      <c r="G236" s="1">
        <v>5081.25</v>
      </c>
      <c r="H236" s="1">
        <v>1.8021999999999999E-3</v>
      </c>
    </row>
    <row r="237" spans="5:8" x14ac:dyDescent="0.4">
      <c r="E237" s="1">
        <v>8</v>
      </c>
      <c r="F237" s="1">
        <v>7</v>
      </c>
      <c r="G237" s="1">
        <v>5194.8974609375</v>
      </c>
      <c r="H237" s="1">
        <v>1.8048999999999999E-3</v>
      </c>
    </row>
    <row r="238" spans="5:8" x14ac:dyDescent="0.4">
      <c r="E238" s="1">
        <v>8</v>
      </c>
      <c r="F238" s="1">
        <v>10</v>
      </c>
      <c r="G238" s="1">
        <v>5223</v>
      </c>
      <c r="H238" s="1">
        <v>1.6532000000000001E-3</v>
      </c>
    </row>
    <row r="239" spans="5:8" x14ac:dyDescent="0.4">
      <c r="E239" s="1">
        <v>8</v>
      </c>
      <c r="F239" s="1">
        <v>22</v>
      </c>
      <c r="G239" s="1">
        <v>5244.4213867188</v>
      </c>
      <c r="H239" s="1">
        <v>1.6919000000000001E-3</v>
      </c>
    </row>
    <row r="240" spans="5:8" x14ac:dyDescent="0.4">
      <c r="E240" s="1">
        <v>8</v>
      </c>
      <c r="F240" s="1">
        <v>47</v>
      </c>
      <c r="G240" s="1">
        <v>5248.7768554688</v>
      </c>
      <c r="H240" s="1">
        <v>1.8074E-3</v>
      </c>
    </row>
    <row r="241" spans="5:8" x14ac:dyDescent="0.4">
      <c r="E241" s="1">
        <v>8</v>
      </c>
      <c r="F241" s="1">
        <v>100</v>
      </c>
      <c r="G241" s="1">
        <v>5249.73046875</v>
      </c>
      <c r="H241" s="1">
        <v>1.835E-3</v>
      </c>
    </row>
    <row r="242" spans="5:8" x14ac:dyDescent="0.4">
      <c r="E242" s="1">
        <v>8</v>
      </c>
      <c r="F242" s="1">
        <v>220</v>
      </c>
      <c r="G242" s="1">
        <v>5249.9448242188</v>
      </c>
      <c r="H242" s="1">
        <v>2.1434000000000002E-3</v>
      </c>
    </row>
    <row r="243" spans="5:8" x14ac:dyDescent="0.4">
      <c r="E243" s="1">
        <v>8</v>
      </c>
      <c r="F243" s="1">
        <v>470</v>
      </c>
      <c r="G243" s="1">
        <v>5249.9873046875</v>
      </c>
      <c r="H243" s="1">
        <v>2.2314001000000002E-3</v>
      </c>
    </row>
    <row r="244" spans="5:8" x14ac:dyDescent="0.4">
      <c r="E244" s="1">
        <v>8</v>
      </c>
      <c r="F244" s="1">
        <v>1000</v>
      </c>
      <c r="G244" s="1">
        <v>5249.9970703125</v>
      </c>
      <c r="H244" s="1">
        <v>2.3016999999999998E-3</v>
      </c>
    </row>
    <row r="245" spans="5:8" x14ac:dyDescent="0.4">
      <c r="E245" s="1">
        <v>8</v>
      </c>
      <c r="F245" s="1">
        <v>2200</v>
      </c>
      <c r="G245" s="1">
        <v>5249.9995117188</v>
      </c>
      <c r="H245" s="1">
        <v>2.2203000000000001E-3</v>
      </c>
    </row>
    <row r="246" spans="5:8" x14ac:dyDescent="0.4">
      <c r="E246" s="1">
        <v>8</v>
      </c>
      <c r="F246" s="1">
        <v>4700</v>
      </c>
      <c r="G246" s="1">
        <v>5249.9990234375</v>
      </c>
      <c r="H246" s="1">
        <v>2.1042000000000001E-3</v>
      </c>
    </row>
    <row r="247" spans="5:8" x14ac:dyDescent="0.4">
      <c r="E247" s="1">
        <v>8</v>
      </c>
      <c r="F247" s="1">
        <v>10000</v>
      </c>
      <c r="G247" s="1">
        <v>5250</v>
      </c>
      <c r="H247" s="1">
        <v>2.6256000000000001E-3</v>
      </c>
    </row>
    <row r="248" spans="5:8" x14ac:dyDescent="0.4">
      <c r="E248" s="1">
        <v>8</v>
      </c>
      <c r="F248" s="1">
        <v>22000</v>
      </c>
      <c r="G248" s="1">
        <v>5250.0014648438</v>
      </c>
      <c r="H248" s="1">
        <v>2.3398E-3</v>
      </c>
    </row>
    <row r="249" spans="5:8" x14ac:dyDescent="0.4">
      <c r="E249" s="1">
        <v>8</v>
      </c>
      <c r="F249" s="1">
        <v>47000</v>
      </c>
      <c r="G249" s="1">
        <v>5250</v>
      </c>
      <c r="H249" s="1">
        <v>2.1228000000000002E-3</v>
      </c>
    </row>
    <row r="250" spans="5:8" x14ac:dyDescent="0.4">
      <c r="E250" s="1">
        <v>8</v>
      </c>
      <c r="F250" s="1">
        <v>100000</v>
      </c>
      <c r="G250" s="1">
        <v>5249.9970703125</v>
      </c>
      <c r="H250" s="1">
        <v>2.006E-3</v>
      </c>
    </row>
    <row r="251" spans="5:8" x14ac:dyDescent="0.4">
      <c r="E251" s="1">
        <v>8</v>
      </c>
      <c r="F251" s="1">
        <v>220000</v>
      </c>
      <c r="G251" s="1">
        <v>5250.0034179688</v>
      </c>
      <c r="H251" s="1">
        <v>2.7661999999999999E-3</v>
      </c>
    </row>
    <row r="252" spans="5:8" x14ac:dyDescent="0.4">
      <c r="E252" s="1">
        <v>8</v>
      </c>
      <c r="F252" s="1">
        <v>470000</v>
      </c>
      <c r="G252" s="1">
        <v>5249.9243164062</v>
      </c>
      <c r="H252" s="1">
        <v>1.9659999999999999E-3</v>
      </c>
    </row>
    <row r="253" spans="5:8" x14ac:dyDescent="0.4">
      <c r="E253" s="1">
        <v>8</v>
      </c>
      <c r="F253" s="1">
        <v>1000000</v>
      </c>
      <c r="G253" s="1">
        <v>5250.1918945312</v>
      </c>
      <c r="H253" s="1">
        <v>2.3470000000000001E-3</v>
      </c>
    </row>
    <row r="254" spans="5:8" x14ac:dyDescent="0.4">
      <c r="E254" s="1">
        <v>8</v>
      </c>
      <c r="F254" s="1">
        <v>2200000</v>
      </c>
      <c r="G254" s="1">
        <v>5250.2080078125</v>
      </c>
      <c r="H254" s="1">
        <v>3.3067000000000001E-3</v>
      </c>
    </row>
    <row r="255" spans="5:8" x14ac:dyDescent="0.4">
      <c r="E255" s="1">
        <v>8</v>
      </c>
      <c r="F255" s="1">
        <v>4700000</v>
      </c>
      <c r="G255" s="1">
        <v>5251.7241210938</v>
      </c>
      <c r="H255" s="1">
        <v>7.7025000000000001E-3</v>
      </c>
    </row>
    <row r="256" spans="5:8" x14ac:dyDescent="0.4">
      <c r="E256" s="1">
        <v>8</v>
      </c>
      <c r="F256" s="1">
        <v>10000000</v>
      </c>
      <c r="G256" s="1">
        <v>5252.0185546875</v>
      </c>
      <c r="H256" s="1">
        <v>1.13446E-2</v>
      </c>
    </row>
    <row r="257" spans="5:8" x14ac:dyDescent="0.4">
      <c r="E257" s="1">
        <v>8</v>
      </c>
      <c r="F257" s="1">
        <v>22000000</v>
      </c>
      <c r="G257" s="1">
        <v>5220.5258789062</v>
      </c>
      <c r="H257" s="1">
        <v>1.80308E-2</v>
      </c>
    </row>
    <row r="258" spans="5:8" x14ac:dyDescent="0.4">
      <c r="E258" s="1">
        <v>8</v>
      </c>
      <c r="F258" s="1">
        <v>47000000</v>
      </c>
      <c r="G258" s="1">
        <v>5255.1723632812</v>
      </c>
      <c r="H258" s="1">
        <v>7.4271599999999993E-2</v>
      </c>
    </row>
    <row r="259" spans="5:8" x14ac:dyDescent="0.4">
      <c r="E259" s="1">
        <v>8</v>
      </c>
      <c r="F259" s="1">
        <v>100000000</v>
      </c>
      <c r="G259" s="1">
        <v>5155.3500976562</v>
      </c>
      <c r="H259" s="1">
        <v>6.9971400000000003E-2</v>
      </c>
    </row>
    <row r="260" spans="5:8" x14ac:dyDescent="0.4">
      <c r="E260" s="1">
        <v>8</v>
      </c>
      <c r="F260" s="1">
        <v>220000000</v>
      </c>
      <c r="G260" s="1">
        <v>5503.9990234375</v>
      </c>
      <c r="H260" s="1">
        <v>0.15013029999999999</v>
      </c>
    </row>
    <row r="261" spans="5:8" x14ac:dyDescent="0.4">
      <c r="E261" s="1">
        <v>8</v>
      </c>
      <c r="F261" s="1">
        <v>470000000</v>
      </c>
      <c r="G261" s="1">
        <v>2855.9895019531</v>
      </c>
      <c r="H261" s="1">
        <v>0.31597930000000002</v>
      </c>
    </row>
    <row r="262" spans="5:8" x14ac:dyDescent="0.4">
      <c r="E262" s="1">
        <v>8</v>
      </c>
      <c r="F262" s="1">
        <v>1000000000</v>
      </c>
      <c r="G262" s="1">
        <v>1352.9146728516</v>
      </c>
      <c r="H262" s="1">
        <v>0.67690159999999999</v>
      </c>
    </row>
    <row r="263" spans="5:8" x14ac:dyDescent="0.4">
      <c r="E263" s="1">
        <v>8</v>
      </c>
      <c r="F263" s="1">
        <v>2200000000</v>
      </c>
      <c r="G263" s="1">
        <v>644.2451171875</v>
      </c>
      <c r="H263" s="1">
        <v>1.4729494000000001</v>
      </c>
    </row>
    <row r="264" spans="5:8" x14ac:dyDescent="0.4">
      <c r="E264" s="1">
        <v>8</v>
      </c>
      <c r="F264" s="1">
        <v>4700000000</v>
      </c>
      <c r="G264" s="1">
        <v>301.5615234375</v>
      </c>
      <c r="H264" s="1">
        <v>3.2098578999999998</v>
      </c>
    </row>
    <row r="265" spans="5:8" x14ac:dyDescent="0.4">
      <c r="E265" s="1">
        <v>8</v>
      </c>
      <c r="F265" s="1">
        <v>10000000000</v>
      </c>
      <c r="G265" s="1">
        <v>141.73391723629999</v>
      </c>
      <c r="H265" s="1">
        <v>6.7449557999999996</v>
      </c>
    </row>
    <row r="266" spans="5:8" x14ac:dyDescent="0.4">
      <c r="E266" s="1">
        <v>9</v>
      </c>
      <c r="F266" s="1">
        <v>1</v>
      </c>
      <c r="G266" s="1">
        <v>2550</v>
      </c>
      <c r="H266" s="1">
        <v>1.8592999999999999E-3</v>
      </c>
    </row>
    <row r="267" spans="5:8" x14ac:dyDescent="0.4">
      <c r="E267" s="1">
        <v>9</v>
      </c>
      <c r="F267" s="1">
        <v>2</v>
      </c>
      <c r="G267" s="1">
        <v>4575</v>
      </c>
      <c r="H267" s="1">
        <v>1.9021000000000001E-3</v>
      </c>
    </row>
    <row r="268" spans="5:8" x14ac:dyDescent="0.4">
      <c r="E268" s="1">
        <v>9</v>
      </c>
      <c r="F268" s="1">
        <v>4</v>
      </c>
      <c r="G268" s="1">
        <v>5081.25</v>
      </c>
      <c r="H268" s="1">
        <v>2.2228999999999999E-3</v>
      </c>
    </row>
    <row r="269" spans="5:8" x14ac:dyDescent="0.4">
      <c r="E269" s="1">
        <v>9</v>
      </c>
      <c r="F269" s="1">
        <v>7</v>
      </c>
      <c r="G269" s="1">
        <v>5194.8974609375</v>
      </c>
      <c r="H269" s="1">
        <v>1.8946E-3</v>
      </c>
    </row>
    <row r="270" spans="5:8" x14ac:dyDescent="0.4">
      <c r="E270" s="1">
        <v>9</v>
      </c>
      <c r="F270" s="1">
        <v>10</v>
      </c>
      <c r="G270" s="1">
        <v>5223</v>
      </c>
      <c r="H270" s="1">
        <v>1.9864000000000001E-3</v>
      </c>
    </row>
    <row r="271" spans="5:8" x14ac:dyDescent="0.4">
      <c r="E271" s="1">
        <v>9</v>
      </c>
      <c r="F271" s="1">
        <v>22</v>
      </c>
      <c r="G271" s="1">
        <v>5244.421875</v>
      </c>
      <c r="H271" s="1">
        <v>2.0631E-3</v>
      </c>
    </row>
    <row r="272" spans="5:8" x14ac:dyDescent="0.4">
      <c r="E272" s="1">
        <v>9</v>
      </c>
      <c r="F272" s="1">
        <v>47</v>
      </c>
      <c r="G272" s="1">
        <v>5248.77734375</v>
      </c>
      <c r="H272" s="1">
        <v>1.8906000000000001E-3</v>
      </c>
    </row>
    <row r="273" spans="5:8" x14ac:dyDescent="0.4">
      <c r="E273" s="1">
        <v>9</v>
      </c>
      <c r="F273" s="1">
        <v>100</v>
      </c>
      <c r="G273" s="1">
        <v>5249.73046875</v>
      </c>
      <c r="H273" s="1">
        <v>2.0799E-3</v>
      </c>
    </row>
    <row r="274" spans="5:8" x14ac:dyDescent="0.4">
      <c r="E274" s="1">
        <v>9</v>
      </c>
      <c r="F274" s="1">
        <v>220</v>
      </c>
      <c r="G274" s="1">
        <v>5249.9448242188</v>
      </c>
      <c r="H274" s="1">
        <v>2.3094000000000001E-3</v>
      </c>
    </row>
    <row r="275" spans="5:8" x14ac:dyDescent="0.4">
      <c r="E275" s="1">
        <v>9</v>
      </c>
      <c r="F275" s="1">
        <v>470</v>
      </c>
      <c r="G275" s="1">
        <v>5249.9873046875</v>
      </c>
      <c r="H275" s="1">
        <v>2.0902999999999998E-3</v>
      </c>
    </row>
    <row r="276" spans="5:8" x14ac:dyDescent="0.4">
      <c r="E276" s="1">
        <v>9</v>
      </c>
      <c r="F276" s="1">
        <v>1000</v>
      </c>
      <c r="G276" s="1">
        <v>5249.9970703125</v>
      </c>
      <c r="H276" s="1">
        <v>1.27867E-2</v>
      </c>
    </row>
    <row r="277" spans="5:8" x14ac:dyDescent="0.4">
      <c r="E277" s="1">
        <v>9</v>
      </c>
      <c r="F277" s="1">
        <v>2200</v>
      </c>
      <c r="G277" s="1">
        <v>5249.9990234375</v>
      </c>
      <c r="H277" s="1">
        <v>2.369E-3</v>
      </c>
    </row>
    <row r="278" spans="5:8" x14ac:dyDescent="0.4">
      <c r="E278" s="1">
        <v>9</v>
      </c>
      <c r="F278" s="1">
        <v>4700</v>
      </c>
      <c r="G278" s="1">
        <v>5249.9990234375</v>
      </c>
      <c r="H278" s="1">
        <v>2.2807999999999999E-3</v>
      </c>
    </row>
    <row r="279" spans="5:8" x14ac:dyDescent="0.4">
      <c r="E279" s="1">
        <v>9</v>
      </c>
      <c r="F279" s="1">
        <v>10000</v>
      </c>
      <c r="G279" s="1">
        <v>5249.9985351562</v>
      </c>
      <c r="H279" s="1">
        <v>2.1197999999999998E-3</v>
      </c>
    </row>
    <row r="280" spans="5:8" x14ac:dyDescent="0.4">
      <c r="E280" s="1">
        <v>9</v>
      </c>
      <c r="F280" s="1">
        <v>22000</v>
      </c>
      <c r="G280" s="1">
        <v>5250.0004882812</v>
      </c>
      <c r="H280" s="1">
        <v>2.5853999999999999E-3</v>
      </c>
    </row>
    <row r="281" spans="5:8" x14ac:dyDescent="0.4">
      <c r="E281" s="1">
        <v>9</v>
      </c>
      <c r="F281" s="1">
        <v>47000</v>
      </c>
      <c r="G281" s="1">
        <v>5250.0004882812</v>
      </c>
      <c r="H281" s="1">
        <v>2.4892E-3</v>
      </c>
    </row>
    <row r="282" spans="5:8" x14ac:dyDescent="0.4">
      <c r="E282" s="1">
        <v>9</v>
      </c>
      <c r="F282" s="1">
        <v>100000</v>
      </c>
      <c r="G282" s="1">
        <v>5249.9965820312</v>
      </c>
      <c r="H282" s="1">
        <v>2.6589999999999999E-3</v>
      </c>
    </row>
    <row r="283" spans="5:8" x14ac:dyDescent="0.4">
      <c r="E283" s="1">
        <v>9</v>
      </c>
      <c r="F283" s="1">
        <v>220000</v>
      </c>
      <c r="G283" s="1">
        <v>5250.0219726562</v>
      </c>
      <c r="H283" s="1">
        <v>3.0220999999999998E-3</v>
      </c>
    </row>
    <row r="284" spans="5:8" x14ac:dyDescent="0.4">
      <c r="E284" s="1">
        <v>9</v>
      </c>
      <c r="F284" s="1">
        <v>470000</v>
      </c>
      <c r="G284" s="1">
        <v>5249.9672851562</v>
      </c>
      <c r="H284" s="1">
        <v>4.3521999999999996E-3</v>
      </c>
    </row>
    <row r="285" spans="5:8" x14ac:dyDescent="0.4">
      <c r="E285" s="1">
        <v>9</v>
      </c>
      <c r="F285" s="1">
        <v>1000000</v>
      </c>
      <c r="G285" s="1">
        <v>5250.1884765625</v>
      </c>
      <c r="H285" s="1">
        <v>3.0777000000000001E-3</v>
      </c>
    </row>
    <row r="286" spans="5:8" x14ac:dyDescent="0.4">
      <c r="E286" s="1">
        <v>9</v>
      </c>
      <c r="F286" s="1">
        <v>2200000</v>
      </c>
      <c r="G286" s="1">
        <v>5249.8217773438</v>
      </c>
      <c r="H286" s="1">
        <v>3.493E-3</v>
      </c>
    </row>
    <row r="287" spans="5:8" x14ac:dyDescent="0.4">
      <c r="E287" s="1">
        <v>9</v>
      </c>
      <c r="F287" s="1">
        <v>4700000</v>
      </c>
      <c r="G287" s="1">
        <v>5251.1586914062</v>
      </c>
      <c r="H287" s="1">
        <v>4.7850000000000002E-3</v>
      </c>
    </row>
    <row r="288" spans="5:8" x14ac:dyDescent="0.4">
      <c r="E288" s="1">
        <v>9</v>
      </c>
      <c r="F288" s="1">
        <v>10000000</v>
      </c>
      <c r="G288" s="1">
        <v>5248.4672851562</v>
      </c>
      <c r="H288" s="1">
        <v>9.9281000000000005E-3</v>
      </c>
    </row>
    <row r="289" spans="5:8" x14ac:dyDescent="0.4">
      <c r="E289" s="1">
        <v>9</v>
      </c>
      <c r="F289" s="1">
        <v>22000000</v>
      </c>
      <c r="G289" s="1">
        <v>5224.4907226562</v>
      </c>
      <c r="H289" s="1">
        <v>1.8528900000000001E-2</v>
      </c>
    </row>
    <row r="290" spans="5:8" x14ac:dyDescent="0.4">
      <c r="E290" s="1">
        <v>9</v>
      </c>
      <c r="F290" s="1">
        <v>47000000</v>
      </c>
      <c r="G290" s="1">
        <v>5311.3271484375</v>
      </c>
      <c r="H290" s="1">
        <v>3.3608399999999997E-2</v>
      </c>
    </row>
    <row r="291" spans="5:8" x14ac:dyDescent="0.4">
      <c r="E291" s="1">
        <v>9</v>
      </c>
      <c r="F291" s="1">
        <v>100000000</v>
      </c>
      <c r="G291" s="1">
        <v>5095.1977539062</v>
      </c>
      <c r="H291" s="1">
        <v>7.9259499999999997E-2</v>
      </c>
    </row>
    <row r="292" spans="5:8" x14ac:dyDescent="0.4">
      <c r="E292" s="1">
        <v>9</v>
      </c>
      <c r="F292" s="1">
        <v>220000000</v>
      </c>
      <c r="G292" s="1">
        <v>5633.6918945312</v>
      </c>
      <c r="H292" s="1">
        <v>0.14769189999999999</v>
      </c>
    </row>
    <row r="293" spans="5:8" x14ac:dyDescent="0.4">
      <c r="E293" s="1">
        <v>9</v>
      </c>
      <c r="F293" s="1">
        <v>470000000</v>
      </c>
      <c r="G293" s="1">
        <v>3024.5290527344</v>
      </c>
      <c r="H293" s="1">
        <v>0.30082989999999998</v>
      </c>
    </row>
    <row r="294" spans="5:8" x14ac:dyDescent="0.4">
      <c r="E294" s="1">
        <v>9</v>
      </c>
      <c r="F294" s="1">
        <v>1000000000</v>
      </c>
      <c r="G294" s="1">
        <v>1481.763671875</v>
      </c>
      <c r="H294" s="1">
        <v>0.68696769999999996</v>
      </c>
    </row>
    <row r="295" spans="5:8" x14ac:dyDescent="0.4">
      <c r="E295" s="1">
        <v>9</v>
      </c>
      <c r="F295" s="1">
        <v>2200000000</v>
      </c>
      <c r="G295" s="1">
        <v>673.52899169919999</v>
      </c>
      <c r="H295" s="1">
        <v>1.4352754000000001</v>
      </c>
    </row>
    <row r="296" spans="5:8" x14ac:dyDescent="0.4">
      <c r="E296" s="1">
        <v>9</v>
      </c>
      <c r="F296" s="1">
        <v>4700000000</v>
      </c>
      <c r="G296" s="1">
        <v>315.26885986330001</v>
      </c>
      <c r="H296" s="1">
        <v>3.0032994999999998</v>
      </c>
    </row>
    <row r="297" spans="5:8" x14ac:dyDescent="0.4">
      <c r="E297" s="1">
        <v>9</v>
      </c>
      <c r="F297" s="1">
        <v>10000000000</v>
      </c>
      <c r="G297" s="1">
        <v>148.17637634280001</v>
      </c>
      <c r="H297" s="1">
        <v>5.9192806999999998</v>
      </c>
    </row>
    <row r="298" spans="5:8" x14ac:dyDescent="0.4">
      <c r="E298" s="1">
        <v>10</v>
      </c>
      <c r="F298" s="1">
        <v>1</v>
      </c>
      <c r="G298" s="1">
        <v>2550</v>
      </c>
      <c r="H298" s="1">
        <v>1.6257000000000001E-3</v>
      </c>
    </row>
    <row r="299" spans="5:8" x14ac:dyDescent="0.4">
      <c r="E299" s="1">
        <v>10</v>
      </c>
      <c r="F299" s="1">
        <v>2</v>
      </c>
      <c r="G299" s="1">
        <v>4575</v>
      </c>
      <c r="H299" s="1">
        <v>2.1091999999999999E-3</v>
      </c>
    </row>
    <row r="300" spans="5:8" x14ac:dyDescent="0.4">
      <c r="E300" s="1">
        <v>10</v>
      </c>
      <c r="F300" s="1">
        <v>4</v>
      </c>
      <c r="G300" s="1">
        <v>5081.25</v>
      </c>
      <c r="H300" s="1">
        <v>1.9838999999999998E-3</v>
      </c>
    </row>
    <row r="301" spans="5:8" x14ac:dyDescent="0.4">
      <c r="E301" s="1">
        <v>10</v>
      </c>
      <c r="F301" s="1">
        <v>7</v>
      </c>
      <c r="G301" s="1">
        <v>5194.8974609375</v>
      </c>
      <c r="H301" s="1">
        <v>2.8533E-3</v>
      </c>
    </row>
    <row r="302" spans="5:8" x14ac:dyDescent="0.4">
      <c r="E302" s="1">
        <v>10</v>
      </c>
      <c r="F302" s="1">
        <v>10</v>
      </c>
      <c r="G302" s="1">
        <v>5223</v>
      </c>
      <c r="H302" s="1">
        <v>1.9726000000000001E-3</v>
      </c>
    </row>
    <row r="303" spans="5:8" x14ac:dyDescent="0.4">
      <c r="E303" s="1">
        <v>10</v>
      </c>
      <c r="F303" s="1">
        <v>22</v>
      </c>
      <c r="G303" s="1">
        <v>5244.421875</v>
      </c>
      <c r="H303" s="1">
        <v>2.0412999999999998E-3</v>
      </c>
    </row>
    <row r="304" spans="5:8" x14ac:dyDescent="0.4">
      <c r="E304" s="1">
        <v>10</v>
      </c>
      <c r="F304" s="1">
        <v>47</v>
      </c>
      <c r="G304" s="1">
        <v>5248.77734375</v>
      </c>
      <c r="H304" s="1">
        <v>2.2279000000000001E-3</v>
      </c>
    </row>
    <row r="305" spans="5:8" x14ac:dyDescent="0.4">
      <c r="E305" s="1">
        <v>10</v>
      </c>
      <c r="F305" s="1">
        <v>100</v>
      </c>
      <c r="G305" s="1">
        <v>5249.73046875</v>
      </c>
      <c r="H305" s="1">
        <v>2.1645000000000002E-3</v>
      </c>
    </row>
    <row r="306" spans="5:8" x14ac:dyDescent="0.4">
      <c r="E306" s="1">
        <v>10</v>
      </c>
      <c r="F306" s="1">
        <v>220</v>
      </c>
      <c r="G306" s="1">
        <v>5249.9448242188</v>
      </c>
      <c r="H306" s="1">
        <v>2.1327E-3</v>
      </c>
    </row>
    <row r="307" spans="5:8" x14ac:dyDescent="0.4">
      <c r="E307" s="1">
        <v>10</v>
      </c>
      <c r="F307" s="1">
        <v>470</v>
      </c>
      <c r="G307" s="1">
        <v>5249.9873046875</v>
      </c>
      <c r="H307" s="1">
        <v>1.9758000000000002E-3</v>
      </c>
    </row>
    <row r="308" spans="5:8" x14ac:dyDescent="0.4">
      <c r="E308" s="1">
        <v>10</v>
      </c>
      <c r="F308" s="1">
        <v>1000</v>
      </c>
      <c r="G308" s="1">
        <v>5249.9970703125</v>
      </c>
      <c r="H308" s="1">
        <v>2.1235E-3</v>
      </c>
    </row>
    <row r="309" spans="5:8" x14ac:dyDescent="0.4">
      <c r="E309" s="1">
        <v>10</v>
      </c>
      <c r="F309" s="1">
        <v>2200</v>
      </c>
      <c r="G309" s="1">
        <v>5249.9990234375</v>
      </c>
      <c r="H309" s="1">
        <v>2.0241E-3</v>
      </c>
    </row>
    <row r="310" spans="5:8" x14ac:dyDescent="0.4">
      <c r="E310" s="1">
        <v>10</v>
      </c>
      <c r="F310" s="1">
        <v>4700</v>
      </c>
      <c r="G310" s="1">
        <v>5249.998046875</v>
      </c>
      <c r="H310" s="1">
        <v>2.1012000000000001E-3</v>
      </c>
    </row>
    <row r="311" spans="5:8" x14ac:dyDescent="0.4">
      <c r="E311" s="1">
        <v>10</v>
      </c>
      <c r="F311" s="1">
        <v>10000</v>
      </c>
      <c r="G311" s="1">
        <v>5250.0009765625</v>
      </c>
      <c r="H311" s="1">
        <v>2.0891999999999998E-3</v>
      </c>
    </row>
    <row r="312" spans="5:8" x14ac:dyDescent="0.4">
      <c r="E312" s="1">
        <v>10</v>
      </c>
      <c r="F312" s="1">
        <v>22000</v>
      </c>
      <c r="G312" s="1">
        <v>5250.0004882812</v>
      </c>
      <c r="H312" s="1">
        <v>2.0010000000000002E-3</v>
      </c>
    </row>
    <row r="313" spans="5:8" x14ac:dyDescent="0.4">
      <c r="E313" s="1">
        <v>10</v>
      </c>
      <c r="F313" s="1">
        <v>47000</v>
      </c>
      <c r="G313" s="1">
        <v>5249.9995117188</v>
      </c>
      <c r="H313" s="1">
        <v>2.2204999999999998E-3</v>
      </c>
    </row>
    <row r="314" spans="5:8" x14ac:dyDescent="0.4">
      <c r="E314" s="1">
        <v>10</v>
      </c>
      <c r="F314" s="1">
        <v>100000</v>
      </c>
      <c r="G314" s="1">
        <v>5249.9985351562</v>
      </c>
      <c r="H314" s="1">
        <v>2.1752999999999998E-3</v>
      </c>
    </row>
    <row r="315" spans="5:8" x14ac:dyDescent="0.4">
      <c r="E315" s="1">
        <v>10</v>
      </c>
      <c r="F315" s="1">
        <v>220000</v>
      </c>
      <c r="G315" s="1">
        <v>5250.0083007812</v>
      </c>
      <c r="H315" s="1">
        <v>2.1465999999999998E-3</v>
      </c>
    </row>
    <row r="316" spans="5:8" x14ac:dyDescent="0.4">
      <c r="E316" s="1">
        <v>10</v>
      </c>
      <c r="F316" s="1">
        <v>470000</v>
      </c>
      <c r="G316" s="1">
        <v>5249.9580078125</v>
      </c>
      <c r="H316" s="1">
        <v>2.3920999999999999E-3</v>
      </c>
    </row>
    <row r="317" spans="5:8" x14ac:dyDescent="0.4">
      <c r="E317" s="1">
        <v>10</v>
      </c>
      <c r="F317" s="1">
        <v>1000000</v>
      </c>
      <c r="G317" s="1">
        <v>5250.0439453125</v>
      </c>
      <c r="H317" s="1">
        <v>3.0693999999999999E-3</v>
      </c>
    </row>
    <row r="318" spans="5:8" x14ac:dyDescent="0.4">
      <c r="E318" s="1">
        <v>10</v>
      </c>
      <c r="F318" s="1">
        <v>2200000</v>
      </c>
      <c r="G318" s="1">
        <v>5250.1611328125</v>
      </c>
      <c r="H318" s="1">
        <v>4.0872E-3</v>
      </c>
    </row>
    <row r="319" spans="5:8" x14ac:dyDescent="0.4">
      <c r="E319" s="1">
        <v>10</v>
      </c>
      <c r="F319" s="1">
        <v>4700000</v>
      </c>
      <c r="G319" s="1">
        <v>5248.62890625</v>
      </c>
      <c r="H319" s="1">
        <v>4.8754000000000002E-3</v>
      </c>
    </row>
    <row r="320" spans="5:8" x14ac:dyDescent="0.4">
      <c r="E320" s="1">
        <v>10</v>
      </c>
      <c r="F320" s="1">
        <v>10000000</v>
      </c>
      <c r="G320" s="1">
        <v>5249.95703125</v>
      </c>
      <c r="H320" s="1">
        <v>7.8647000000000005E-3</v>
      </c>
    </row>
    <row r="321" spans="5:8" x14ac:dyDescent="0.4">
      <c r="E321" s="1">
        <v>10</v>
      </c>
      <c r="F321" s="1">
        <v>22000000</v>
      </c>
      <c r="G321" s="1">
        <v>5236.05859375</v>
      </c>
      <c r="H321" s="1">
        <v>1.47333E-2</v>
      </c>
    </row>
    <row r="322" spans="5:8" x14ac:dyDescent="0.4">
      <c r="E322" s="1">
        <v>10</v>
      </c>
      <c r="F322" s="1">
        <v>47000000</v>
      </c>
      <c r="G322" s="1">
        <v>5312.1787109375</v>
      </c>
      <c r="H322" s="1">
        <v>2.77881E-2</v>
      </c>
    </row>
    <row r="323" spans="5:8" x14ac:dyDescent="0.4">
      <c r="E323" s="1">
        <v>10</v>
      </c>
      <c r="F323" s="1">
        <v>100000000</v>
      </c>
      <c r="G323" s="1">
        <v>5131.7260742188</v>
      </c>
      <c r="H323" s="1">
        <v>5.6998199999999999E-2</v>
      </c>
    </row>
    <row r="324" spans="5:8" x14ac:dyDescent="0.4">
      <c r="E324" s="1">
        <v>10</v>
      </c>
      <c r="F324" s="1">
        <v>220000000</v>
      </c>
      <c r="G324" s="1">
        <v>5765.556640625</v>
      </c>
      <c r="H324" s="1">
        <v>0.140459</v>
      </c>
    </row>
    <row r="325" spans="5:8" x14ac:dyDescent="0.4">
      <c r="E325" s="1">
        <v>10</v>
      </c>
      <c r="F325" s="1">
        <v>470000000</v>
      </c>
      <c r="G325" s="1">
        <v>3402.7495117188</v>
      </c>
      <c r="H325" s="1">
        <v>0.31072689999999997</v>
      </c>
    </row>
    <row r="326" spans="5:8" x14ac:dyDescent="0.4">
      <c r="E326" s="1">
        <v>10</v>
      </c>
      <c r="F326" s="1">
        <v>1000000000</v>
      </c>
      <c r="G326" s="1">
        <v>1610.6126708984</v>
      </c>
      <c r="H326" s="1">
        <v>0.58741509999999997</v>
      </c>
    </row>
    <row r="327" spans="5:8" x14ac:dyDescent="0.4">
      <c r="E327" s="1">
        <v>10</v>
      </c>
      <c r="F327" s="1">
        <v>2200000000</v>
      </c>
      <c r="G327" s="1">
        <v>732.09674072270002</v>
      </c>
      <c r="H327" s="1">
        <v>1.2469988999999999</v>
      </c>
    </row>
    <row r="328" spans="5:8" x14ac:dyDescent="0.4">
      <c r="E328" s="1">
        <v>10</v>
      </c>
      <c r="F328" s="1">
        <v>4700000000</v>
      </c>
      <c r="G328" s="1">
        <v>342.68356323239999</v>
      </c>
      <c r="H328" s="1">
        <v>2.6971428</v>
      </c>
    </row>
    <row r="329" spans="5:8" x14ac:dyDescent="0.4">
      <c r="E329" s="1">
        <v>10</v>
      </c>
      <c r="F329" s="1">
        <v>10000000000</v>
      </c>
      <c r="G329" s="1">
        <v>161.06127929690001</v>
      </c>
      <c r="H329" s="1">
        <v>5.6400570999999999</v>
      </c>
    </row>
    <row r="330" spans="5:8" x14ac:dyDescent="0.4">
      <c r="E330" s="1">
        <v>11</v>
      </c>
      <c r="F330" s="1">
        <v>1</v>
      </c>
      <c r="G330" s="1">
        <v>2550</v>
      </c>
      <c r="H330" s="1">
        <v>2.6221600000000001E-2</v>
      </c>
    </row>
    <row r="331" spans="5:8" x14ac:dyDescent="0.4">
      <c r="E331" s="1">
        <v>11</v>
      </c>
      <c r="F331" s="1">
        <v>2</v>
      </c>
      <c r="G331" s="1">
        <v>4575</v>
      </c>
      <c r="H331" s="1">
        <v>2.7796000000000001E-3</v>
      </c>
    </row>
    <row r="332" spans="5:8" x14ac:dyDescent="0.4">
      <c r="E332" s="1">
        <v>11</v>
      </c>
      <c r="F332" s="1">
        <v>4</v>
      </c>
      <c r="G332" s="1">
        <v>5081.25</v>
      </c>
      <c r="H332" s="1">
        <v>2.3963999999999999E-3</v>
      </c>
    </row>
    <row r="333" spans="5:8" x14ac:dyDescent="0.4">
      <c r="E333" s="1">
        <v>11</v>
      </c>
      <c r="F333" s="1">
        <v>7</v>
      </c>
      <c r="G333" s="1">
        <v>5194.8974609375</v>
      </c>
      <c r="H333" s="1">
        <v>2.1810000000000002E-3</v>
      </c>
    </row>
    <row r="334" spans="5:8" x14ac:dyDescent="0.4">
      <c r="E334" s="1">
        <v>11</v>
      </c>
      <c r="F334" s="1">
        <v>10</v>
      </c>
      <c r="G334" s="1">
        <v>5223</v>
      </c>
      <c r="H334" s="1">
        <v>2.1973000000000001E-3</v>
      </c>
    </row>
    <row r="335" spans="5:8" x14ac:dyDescent="0.4">
      <c r="E335" s="1">
        <v>11</v>
      </c>
      <c r="F335" s="1">
        <v>22</v>
      </c>
      <c r="G335" s="1">
        <v>5244.421875</v>
      </c>
      <c r="H335" s="1">
        <v>2.3257E-3</v>
      </c>
    </row>
    <row r="336" spans="5:8" x14ac:dyDescent="0.4">
      <c r="E336" s="1">
        <v>11</v>
      </c>
      <c r="F336" s="1">
        <v>47</v>
      </c>
      <c r="G336" s="1">
        <v>5248.77734375</v>
      </c>
      <c r="H336" s="1">
        <v>2.6094E-3</v>
      </c>
    </row>
    <row r="337" spans="5:8" x14ac:dyDescent="0.4">
      <c r="E337" s="1">
        <v>11</v>
      </c>
      <c r="F337" s="1">
        <v>100</v>
      </c>
      <c r="G337" s="1">
        <v>5249.73046875</v>
      </c>
      <c r="H337" s="1">
        <v>2.3952999999999999E-3</v>
      </c>
    </row>
    <row r="338" spans="5:8" x14ac:dyDescent="0.4">
      <c r="E338" s="1">
        <v>11</v>
      </c>
      <c r="F338" s="1">
        <v>220</v>
      </c>
      <c r="G338" s="1">
        <v>5249.9448242188</v>
      </c>
      <c r="H338" s="1">
        <v>2.3608000000000001E-3</v>
      </c>
    </row>
    <row r="339" spans="5:8" x14ac:dyDescent="0.4">
      <c r="E339" s="1">
        <v>11</v>
      </c>
      <c r="F339" s="1">
        <v>470</v>
      </c>
      <c r="G339" s="1">
        <v>5249.9873046875</v>
      </c>
      <c r="H339" s="1">
        <v>2.4721999999999999E-3</v>
      </c>
    </row>
    <row r="340" spans="5:8" x14ac:dyDescent="0.4">
      <c r="E340" s="1">
        <v>11</v>
      </c>
      <c r="F340" s="1">
        <v>1000</v>
      </c>
      <c r="G340" s="1">
        <v>5249.9970703125</v>
      </c>
      <c r="H340" s="1">
        <v>2.1836E-3</v>
      </c>
    </row>
    <row r="341" spans="5:8" x14ac:dyDescent="0.4">
      <c r="E341" s="1">
        <v>11</v>
      </c>
      <c r="F341" s="1">
        <v>2200</v>
      </c>
      <c r="G341" s="1">
        <v>5249.9995117188</v>
      </c>
      <c r="H341" s="1">
        <v>2.0799999999999998E-3</v>
      </c>
    </row>
    <row r="342" spans="5:8" x14ac:dyDescent="0.4">
      <c r="E342" s="1">
        <v>11</v>
      </c>
      <c r="F342" s="1">
        <v>4700</v>
      </c>
      <c r="G342" s="1">
        <v>5250</v>
      </c>
      <c r="H342" s="1">
        <v>2.2891000000000001E-3</v>
      </c>
    </row>
    <row r="343" spans="5:8" x14ac:dyDescent="0.4">
      <c r="E343" s="1">
        <v>11</v>
      </c>
      <c r="F343" s="1">
        <v>10000</v>
      </c>
      <c r="G343" s="1">
        <v>5250</v>
      </c>
      <c r="H343" s="1">
        <v>2.4166000000000001E-3</v>
      </c>
    </row>
    <row r="344" spans="5:8" x14ac:dyDescent="0.4">
      <c r="E344" s="1">
        <v>11</v>
      </c>
      <c r="F344" s="1">
        <v>22000</v>
      </c>
      <c r="G344" s="1">
        <v>5250.0004882812</v>
      </c>
      <c r="H344" s="1">
        <v>2.0409999999999998E-3</v>
      </c>
    </row>
    <row r="345" spans="5:8" x14ac:dyDescent="0.4">
      <c r="E345" s="1">
        <v>11</v>
      </c>
      <c r="F345" s="1">
        <v>47000</v>
      </c>
      <c r="G345" s="1">
        <v>5250</v>
      </c>
      <c r="H345" s="1">
        <v>2.2231999999999998E-3</v>
      </c>
    </row>
    <row r="346" spans="5:8" x14ac:dyDescent="0.4">
      <c r="E346" s="1">
        <v>11</v>
      </c>
      <c r="F346" s="1">
        <v>100000</v>
      </c>
      <c r="G346" s="1">
        <v>5249.998046875</v>
      </c>
      <c r="H346" s="1">
        <v>2.2598000000000002E-3</v>
      </c>
    </row>
    <row r="347" spans="5:8" x14ac:dyDescent="0.4">
      <c r="E347" s="1">
        <v>11</v>
      </c>
      <c r="F347" s="1">
        <v>220000</v>
      </c>
      <c r="G347" s="1">
        <v>5250.0043945312</v>
      </c>
      <c r="H347" s="1">
        <v>2.4486E-3</v>
      </c>
    </row>
    <row r="348" spans="5:8" x14ac:dyDescent="0.4">
      <c r="E348" s="1">
        <v>11</v>
      </c>
      <c r="F348" s="1">
        <v>470000</v>
      </c>
      <c r="G348" s="1">
        <v>5249.9653320312</v>
      </c>
      <c r="H348" s="1">
        <v>2.7632999999999998E-3</v>
      </c>
    </row>
    <row r="349" spans="5:8" x14ac:dyDescent="0.4">
      <c r="E349" s="1">
        <v>11</v>
      </c>
      <c r="F349" s="1">
        <v>1000000</v>
      </c>
      <c r="G349" s="1">
        <v>5250.0942382812</v>
      </c>
      <c r="H349" s="1">
        <v>3.2212999999999999E-3</v>
      </c>
    </row>
    <row r="350" spans="5:8" x14ac:dyDescent="0.4">
      <c r="E350" s="1">
        <v>11</v>
      </c>
      <c r="F350" s="1">
        <v>2200000</v>
      </c>
      <c r="G350" s="1">
        <v>5249.5063476562</v>
      </c>
      <c r="H350" s="1">
        <v>4.5444999999999999E-3</v>
      </c>
    </row>
    <row r="351" spans="5:8" x14ac:dyDescent="0.4">
      <c r="E351" s="1">
        <v>11</v>
      </c>
      <c r="F351" s="1">
        <v>4700000</v>
      </c>
      <c r="G351" s="1">
        <v>5250.3891601562</v>
      </c>
      <c r="H351" s="1">
        <v>6.6014000000000003E-3</v>
      </c>
    </row>
    <row r="352" spans="5:8" x14ac:dyDescent="0.4">
      <c r="E352" s="1">
        <v>11</v>
      </c>
      <c r="F352" s="1">
        <v>10000000</v>
      </c>
      <c r="G352" s="1">
        <v>5246.5004882812</v>
      </c>
      <c r="H352" s="1">
        <v>9.8402999999999997E-3</v>
      </c>
    </row>
    <row r="353" spans="5:8" x14ac:dyDescent="0.4">
      <c r="E353" s="1">
        <v>11</v>
      </c>
      <c r="F353" s="1">
        <v>22000000</v>
      </c>
      <c r="G353" s="1">
        <v>5263.4375</v>
      </c>
      <c r="H353" s="1">
        <v>1.6070600000000001E-2</v>
      </c>
    </row>
    <row r="354" spans="5:8" x14ac:dyDescent="0.4">
      <c r="E354" s="1">
        <v>11</v>
      </c>
      <c r="F354" s="1">
        <v>47000000</v>
      </c>
      <c r="G354" s="1">
        <v>5255.7094726562</v>
      </c>
      <c r="H354" s="1">
        <v>3.0059300000000001E-2</v>
      </c>
    </row>
    <row r="355" spans="5:8" x14ac:dyDescent="0.4">
      <c r="E355" s="1">
        <v>11</v>
      </c>
      <c r="F355" s="1">
        <v>100000000</v>
      </c>
      <c r="G355" s="1">
        <v>5159.5844726562</v>
      </c>
      <c r="H355" s="1">
        <v>6.3199400000000003E-2</v>
      </c>
    </row>
    <row r="356" spans="5:8" x14ac:dyDescent="0.4">
      <c r="E356" s="1">
        <v>11</v>
      </c>
      <c r="F356" s="1">
        <v>220000000</v>
      </c>
      <c r="G356" s="1">
        <v>5541.1284179688</v>
      </c>
      <c r="H356" s="1">
        <v>0.11947000000000001</v>
      </c>
    </row>
    <row r="357" spans="5:8" x14ac:dyDescent="0.4">
      <c r="E357" s="1">
        <v>11</v>
      </c>
      <c r="F357" s="1">
        <v>470000000</v>
      </c>
      <c r="G357" s="1">
        <v>3541.3566894531</v>
      </c>
      <c r="H357" s="1">
        <v>0.2653585</v>
      </c>
    </row>
    <row r="358" spans="5:8" x14ac:dyDescent="0.4">
      <c r="E358" s="1">
        <v>11</v>
      </c>
      <c r="F358" s="1">
        <v>1000000000</v>
      </c>
      <c r="G358" s="1">
        <v>1675.0372314453</v>
      </c>
      <c r="H358" s="1">
        <v>0.54609969999999997</v>
      </c>
    </row>
    <row r="359" spans="5:8" x14ac:dyDescent="0.4">
      <c r="E359" s="1">
        <v>11</v>
      </c>
      <c r="F359" s="1">
        <v>2200000000</v>
      </c>
      <c r="G359" s="1">
        <v>761.38061523440001</v>
      </c>
      <c r="H359" s="1">
        <v>1.1996206</v>
      </c>
    </row>
    <row r="360" spans="5:8" x14ac:dyDescent="0.4">
      <c r="E360" s="1">
        <v>11</v>
      </c>
      <c r="F360" s="1">
        <v>4700000000</v>
      </c>
      <c r="G360" s="1">
        <v>356.3908996582</v>
      </c>
      <c r="H360" s="1">
        <v>2.5319704999999999</v>
      </c>
    </row>
    <row r="361" spans="5:8" x14ac:dyDescent="0.4">
      <c r="E361" s="1">
        <v>11</v>
      </c>
      <c r="F361" s="1">
        <v>10000000000</v>
      </c>
      <c r="G361" s="1">
        <v>167.50372314449999</v>
      </c>
      <c r="H361" s="1">
        <v>5.3422725</v>
      </c>
    </row>
    <row r="362" spans="5:8" x14ac:dyDescent="0.4">
      <c r="E362" s="1">
        <v>12</v>
      </c>
      <c r="F362" s="1">
        <v>1</v>
      </c>
      <c r="G362" s="1">
        <v>2550</v>
      </c>
      <c r="H362" s="1">
        <v>2.0929999999999998E-3</v>
      </c>
    </row>
    <row r="363" spans="5:8" x14ac:dyDescent="0.4">
      <c r="E363" s="1">
        <v>12</v>
      </c>
      <c r="F363" s="1">
        <v>2</v>
      </c>
      <c r="G363" s="1">
        <v>4575</v>
      </c>
      <c r="H363" s="1">
        <v>2.5772E-3</v>
      </c>
    </row>
    <row r="364" spans="5:8" x14ac:dyDescent="0.4">
      <c r="E364" s="1">
        <v>12</v>
      </c>
      <c r="F364" s="1">
        <v>4</v>
      </c>
      <c r="G364" s="1">
        <v>5081.25</v>
      </c>
      <c r="H364" s="1">
        <v>2.5899999999999999E-3</v>
      </c>
    </row>
    <row r="365" spans="5:8" x14ac:dyDescent="0.4">
      <c r="E365" s="1">
        <v>12</v>
      </c>
      <c r="F365" s="1">
        <v>7</v>
      </c>
      <c r="G365" s="1">
        <v>5194.8974609375</v>
      </c>
      <c r="H365" s="1">
        <v>2.7391999999999998E-3</v>
      </c>
    </row>
    <row r="366" spans="5:8" x14ac:dyDescent="0.4">
      <c r="E366" s="1">
        <v>12</v>
      </c>
      <c r="F366" s="1">
        <v>10</v>
      </c>
      <c r="G366" s="1">
        <v>5223</v>
      </c>
      <c r="H366" s="1">
        <v>2.4605999999999999E-3</v>
      </c>
    </row>
    <row r="367" spans="5:8" x14ac:dyDescent="0.4">
      <c r="E367" s="1">
        <v>12</v>
      </c>
      <c r="F367" s="1">
        <v>22</v>
      </c>
      <c r="G367" s="1">
        <v>5244.421875</v>
      </c>
      <c r="H367" s="1">
        <v>2.4496000000000001E-3</v>
      </c>
    </row>
    <row r="368" spans="5:8" x14ac:dyDescent="0.4">
      <c r="E368" s="1">
        <v>12</v>
      </c>
      <c r="F368" s="1">
        <v>47</v>
      </c>
      <c r="G368" s="1">
        <v>5248.77734375</v>
      </c>
      <c r="H368" s="1">
        <v>2.7698000000000002E-3</v>
      </c>
    </row>
    <row r="369" spans="5:8" x14ac:dyDescent="0.4">
      <c r="E369" s="1">
        <v>12</v>
      </c>
      <c r="F369" s="1">
        <v>100</v>
      </c>
      <c r="G369" s="1">
        <v>5249.7299804688</v>
      </c>
      <c r="H369" s="1">
        <v>2.6286999999999999E-3</v>
      </c>
    </row>
    <row r="370" spans="5:8" x14ac:dyDescent="0.4">
      <c r="E370" s="1">
        <v>12</v>
      </c>
      <c r="F370" s="1">
        <v>220</v>
      </c>
      <c r="G370" s="1">
        <v>5249.9448242188</v>
      </c>
      <c r="H370" s="1">
        <v>2.9986000000000001E-3</v>
      </c>
    </row>
    <row r="371" spans="5:8" x14ac:dyDescent="0.4">
      <c r="E371" s="1">
        <v>12</v>
      </c>
      <c r="F371" s="1">
        <v>470</v>
      </c>
      <c r="G371" s="1">
        <v>5249.9873046875</v>
      </c>
      <c r="H371" s="1">
        <v>2.5641000000000001E-3</v>
      </c>
    </row>
    <row r="372" spans="5:8" x14ac:dyDescent="0.4">
      <c r="E372" s="1">
        <v>12</v>
      </c>
      <c r="F372" s="1">
        <v>1000</v>
      </c>
      <c r="G372" s="1">
        <v>5249.9965820312</v>
      </c>
      <c r="H372" s="1">
        <v>2.7734999999999999E-3</v>
      </c>
    </row>
    <row r="373" spans="5:8" x14ac:dyDescent="0.4">
      <c r="E373" s="1">
        <v>12</v>
      </c>
      <c r="F373" s="1">
        <v>2200</v>
      </c>
      <c r="G373" s="1">
        <v>5249.9995117188</v>
      </c>
      <c r="H373" s="1">
        <v>2.9567999999999999E-3</v>
      </c>
    </row>
    <row r="374" spans="5:8" x14ac:dyDescent="0.4">
      <c r="E374" s="1">
        <v>12</v>
      </c>
      <c r="F374" s="1">
        <v>4700</v>
      </c>
      <c r="G374" s="1">
        <v>5249.9995117188</v>
      </c>
      <c r="H374" s="1">
        <v>2.8771999999999999E-3</v>
      </c>
    </row>
    <row r="375" spans="5:8" x14ac:dyDescent="0.4">
      <c r="E375" s="1">
        <v>12</v>
      </c>
      <c r="F375" s="1">
        <v>10000</v>
      </c>
      <c r="G375" s="1">
        <v>5249.9995117188</v>
      </c>
      <c r="H375" s="1">
        <v>2.6708999999999999E-3</v>
      </c>
    </row>
    <row r="376" spans="5:8" x14ac:dyDescent="0.4">
      <c r="E376" s="1">
        <v>12</v>
      </c>
      <c r="F376" s="1">
        <v>22000</v>
      </c>
      <c r="G376" s="1">
        <v>5249.9985351562</v>
      </c>
      <c r="H376" s="1">
        <v>2.5588999999999998E-3</v>
      </c>
    </row>
    <row r="377" spans="5:8" x14ac:dyDescent="0.4">
      <c r="E377" s="1">
        <v>12</v>
      </c>
      <c r="F377" s="1">
        <v>47000</v>
      </c>
      <c r="G377" s="1">
        <v>5249.9990234375</v>
      </c>
      <c r="H377" s="1">
        <v>2.8330999999999999E-3</v>
      </c>
    </row>
    <row r="378" spans="5:8" x14ac:dyDescent="0.4">
      <c r="E378" s="1">
        <v>12</v>
      </c>
      <c r="F378" s="1">
        <v>100000</v>
      </c>
      <c r="G378" s="1">
        <v>5249.9985351562</v>
      </c>
      <c r="H378" s="1">
        <v>2.7739000000000002E-3</v>
      </c>
    </row>
    <row r="379" spans="5:8" x14ac:dyDescent="0.4">
      <c r="E379" s="1">
        <v>12</v>
      </c>
      <c r="F379" s="1">
        <v>220000</v>
      </c>
      <c r="G379" s="1">
        <v>5250.0053710938</v>
      </c>
      <c r="H379" s="1">
        <v>2.5872E-3</v>
      </c>
    </row>
    <row r="380" spans="5:8" x14ac:dyDescent="0.4">
      <c r="E380" s="1">
        <v>12</v>
      </c>
      <c r="F380" s="1">
        <v>470000</v>
      </c>
      <c r="G380" s="1">
        <v>5249.9487304688</v>
      </c>
      <c r="H380" s="1">
        <v>3.0129000000000002E-3</v>
      </c>
    </row>
    <row r="381" spans="5:8" x14ac:dyDescent="0.4">
      <c r="E381" s="1">
        <v>12</v>
      </c>
      <c r="F381" s="1">
        <v>1000000</v>
      </c>
      <c r="G381" s="1">
        <v>5250.0927734375</v>
      </c>
      <c r="H381" s="1">
        <v>3.3743000000000002E-3</v>
      </c>
    </row>
    <row r="382" spans="5:8" x14ac:dyDescent="0.4">
      <c r="E382" s="1">
        <v>12</v>
      </c>
      <c r="F382" s="1">
        <v>2200000</v>
      </c>
      <c r="G382" s="1">
        <v>5249.7329101562</v>
      </c>
      <c r="H382" s="1">
        <v>4.2858999999999996E-3</v>
      </c>
    </row>
    <row r="383" spans="5:8" x14ac:dyDescent="0.4">
      <c r="E383" s="1">
        <v>12</v>
      </c>
      <c r="F383" s="1">
        <v>4700000</v>
      </c>
      <c r="G383" s="1">
        <v>5251.2973632812</v>
      </c>
      <c r="H383" s="1">
        <v>7.2068999999999996E-3</v>
      </c>
    </row>
    <row r="384" spans="5:8" x14ac:dyDescent="0.4">
      <c r="E384" s="1">
        <v>12</v>
      </c>
      <c r="F384" s="1">
        <v>10000000</v>
      </c>
      <c r="G384" s="1">
        <v>5249.1538085938</v>
      </c>
      <c r="H384" s="1">
        <v>1.2060100000000001E-2</v>
      </c>
    </row>
    <row r="385" spans="5:8" x14ac:dyDescent="0.4">
      <c r="E385" s="1">
        <v>12</v>
      </c>
      <c r="F385" s="1">
        <v>22000000</v>
      </c>
      <c r="G385" s="1">
        <v>5248.3344726562</v>
      </c>
      <c r="H385" s="1">
        <v>2.1583499999999999E-2</v>
      </c>
    </row>
    <row r="386" spans="5:8" x14ac:dyDescent="0.4">
      <c r="E386" s="1">
        <v>12</v>
      </c>
      <c r="F386" s="1">
        <v>47000000</v>
      </c>
      <c r="G386" s="1">
        <v>5256.15234375</v>
      </c>
      <c r="H386" s="1">
        <v>4.3932800000000001E-2</v>
      </c>
    </row>
    <row r="387" spans="5:8" x14ac:dyDescent="0.4">
      <c r="E387" s="1">
        <v>12</v>
      </c>
      <c r="F387" s="1">
        <v>100000000</v>
      </c>
      <c r="G387" s="1">
        <v>5157.84765625</v>
      </c>
      <c r="H387" s="1">
        <v>8.0344700000000005E-2</v>
      </c>
    </row>
    <row r="388" spans="5:8" x14ac:dyDescent="0.4">
      <c r="E388" s="1">
        <v>12</v>
      </c>
      <c r="F388" s="1">
        <v>220000000</v>
      </c>
      <c r="G388" s="1">
        <v>5320.0830078125</v>
      </c>
      <c r="H388" s="1">
        <v>0.14149239999999999</v>
      </c>
    </row>
    <row r="389" spans="5:8" x14ac:dyDescent="0.4">
      <c r="E389" s="1">
        <v>12</v>
      </c>
      <c r="F389" s="1">
        <v>470000000</v>
      </c>
      <c r="G389" s="1">
        <v>3728.1279296875</v>
      </c>
      <c r="H389" s="1">
        <v>0.2820068</v>
      </c>
    </row>
    <row r="390" spans="5:8" x14ac:dyDescent="0.4">
      <c r="E390" s="1">
        <v>12</v>
      </c>
      <c r="F390" s="1">
        <v>1000000000</v>
      </c>
      <c r="G390" s="1">
        <v>1789.1588134766</v>
      </c>
      <c r="H390" s="1">
        <v>0.58531849999999996</v>
      </c>
    </row>
    <row r="391" spans="5:8" x14ac:dyDescent="0.4">
      <c r="E391" s="1">
        <v>12</v>
      </c>
      <c r="F391" s="1">
        <v>2200000000</v>
      </c>
      <c r="G391" s="1">
        <v>869.64617919919999</v>
      </c>
      <c r="H391" s="1">
        <v>1.2732592</v>
      </c>
    </row>
    <row r="392" spans="5:8" x14ac:dyDescent="0.4">
      <c r="E392" s="1">
        <v>12</v>
      </c>
      <c r="F392" s="1">
        <v>4700000000</v>
      </c>
      <c r="G392" s="1">
        <v>411.2202758789</v>
      </c>
      <c r="H392" s="1">
        <v>2.6062656999999998</v>
      </c>
    </row>
    <row r="393" spans="5:8" x14ac:dyDescent="0.4">
      <c r="E393" s="1">
        <v>12</v>
      </c>
      <c r="F393" s="1">
        <v>10000000000</v>
      </c>
      <c r="G393" s="1">
        <v>193.27352905270001</v>
      </c>
      <c r="H393" s="1">
        <v>5.5831628000000002</v>
      </c>
    </row>
    <row r="394" spans="5:8" x14ac:dyDescent="0.4">
      <c r="E394" s="1">
        <v>1</v>
      </c>
      <c r="F394" s="1">
        <v>1</v>
      </c>
      <c r="G394" s="1">
        <v>2550</v>
      </c>
      <c r="H394" s="1">
        <v>4.8999999999999997E-6</v>
      </c>
    </row>
    <row r="395" spans="5:8" x14ac:dyDescent="0.4">
      <c r="E395" s="1">
        <v>1</v>
      </c>
      <c r="F395" s="1">
        <v>2</v>
      </c>
      <c r="G395" s="1">
        <v>4575</v>
      </c>
      <c r="H395" s="1">
        <v>4.8999999999999997E-6</v>
      </c>
    </row>
    <row r="396" spans="5:8" x14ac:dyDescent="0.4">
      <c r="E396" s="1">
        <v>1</v>
      </c>
      <c r="F396" s="1">
        <v>4</v>
      </c>
      <c r="G396" s="1">
        <v>5081.25</v>
      </c>
      <c r="H396" s="1">
        <v>5.0000000000000004E-6</v>
      </c>
    </row>
    <row r="397" spans="5:8" x14ac:dyDescent="0.4">
      <c r="E397" s="1">
        <v>1</v>
      </c>
      <c r="F397" s="1">
        <v>7</v>
      </c>
      <c r="G397" s="1">
        <v>5194.8969726562</v>
      </c>
      <c r="H397" s="1">
        <v>3.5999999999999998E-6</v>
      </c>
    </row>
    <row r="398" spans="5:8" x14ac:dyDescent="0.4">
      <c r="E398" s="1">
        <v>1</v>
      </c>
      <c r="F398" s="1">
        <v>10</v>
      </c>
      <c r="G398" s="1">
        <v>5223</v>
      </c>
      <c r="H398" s="1">
        <v>4.1999999999999996E-6</v>
      </c>
    </row>
    <row r="399" spans="5:8" x14ac:dyDescent="0.4">
      <c r="E399" s="1">
        <v>1</v>
      </c>
      <c r="F399" s="1">
        <v>22</v>
      </c>
      <c r="G399" s="1">
        <v>5244.421875</v>
      </c>
      <c r="H399" s="1">
        <v>5.3000000000000001E-6</v>
      </c>
    </row>
    <row r="400" spans="5:8" x14ac:dyDescent="0.4">
      <c r="E400" s="1">
        <v>1</v>
      </c>
      <c r="F400" s="1">
        <v>47</v>
      </c>
      <c r="G400" s="1">
        <v>5248.7768554688</v>
      </c>
      <c r="H400" s="1">
        <v>4.1999999999999996E-6</v>
      </c>
    </row>
    <row r="401" spans="5:8" x14ac:dyDescent="0.4">
      <c r="E401" s="1">
        <v>1</v>
      </c>
      <c r="F401" s="1">
        <v>100</v>
      </c>
      <c r="G401" s="1">
        <v>5249.7299804688</v>
      </c>
      <c r="H401" s="1">
        <v>4.3000000000000003E-6</v>
      </c>
    </row>
    <row r="402" spans="5:8" x14ac:dyDescent="0.4">
      <c r="E402" s="1">
        <v>1</v>
      </c>
      <c r="F402" s="1">
        <v>220</v>
      </c>
      <c r="G402" s="1">
        <v>5249.9453125</v>
      </c>
      <c r="H402" s="1">
        <v>5.0000000000000004E-6</v>
      </c>
    </row>
    <row r="403" spans="5:8" x14ac:dyDescent="0.4">
      <c r="E403" s="1">
        <v>1</v>
      </c>
      <c r="F403" s="1">
        <v>470</v>
      </c>
      <c r="G403" s="1">
        <v>5249.986328125</v>
      </c>
      <c r="H403" s="1">
        <v>5.5999999999999997E-6</v>
      </c>
    </row>
    <row r="404" spans="5:8" x14ac:dyDescent="0.4">
      <c r="E404" s="1">
        <v>1</v>
      </c>
      <c r="F404" s="1">
        <v>1000</v>
      </c>
      <c r="G404" s="1">
        <v>5249.9956054688</v>
      </c>
      <c r="H404" s="1">
        <v>8.1999999999999994E-6</v>
      </c>
    </row>
    <row r="405" spans="5:8" x14ac:dyDescent="0.4">
      <c r="E405" s="1">
        <v>1</v>
      </c>
      <c r="F405" s="1">
        <v>2200</v>
      </c>
      <c r="G405" s="1">
        <v>5250.0024414062</v>
      </c>
      <c r="H405" s="1">
        <v>1.4100000000000001E-5</v>
      </c>
    </row>
    <row r="406" spans="5:8" x14ac:dyDescent="0.4">
      <c r="E406" s="1">
        <v>1</v>
      </c>
      <c r="F406" s="1">
        <v>4700</v>
      </c>
      <c r="G406" s="1">
        <v>5250.005859375</v>
      </c>
      <c r="H406" s="1">
        <v>2.6699999999999998E-5</v>
      </c>
    </row>
    <row r="407" spans="5:8" x14ac:dyDescent="0.4">
      <c r="E407" s="1">
        <v>1</v>
      </c>
      <c r="F407" s="1">
        <v>10000</v>
      </c>
      <c r="G407" s="1">
        <v>5249.998046875</v>
      </c>
      <c r="H407" s="1">
        <v>5.2500000000000002E-5</v>
      </c>
    </row>
    <row r="408" spans="5:8" x14ac:dyDescent="0.4">
      <c r="E408" s="1">
        <v>1</v>
      </c>
      <c r="F408" s="1">
        <v>22000</v>
      </c>
      <c r="G408" s="1">
        <v>5250.0185546875</v>
      </c>
      <c r="H408" s="1">
        <v>1.6689999999999999E-4</v>
      </c>
    </row>
    <row r="409" spans="5:8" x14ac:dyDescent="0.4">
      <c r="E409" s="1">
        <v>1</v>
      </c>
      <c r="F409" s="1">
        <v>47000</v>
      </c>
      <c r="G409" s="1">
        <v>5250.0014648438</v>
      </c>
      <c r="H409" s="1">
        <v>2.496E-4</v>
      </c>
    </row>
    <row r="410" spans="5:8" x14ac:dyDescent="0.4">
      <c r="E410" s="1">
        <v>1</v>
      </c>
      <c r="F410" s="1">
        <v>100000</v>
      </c>
      <c r="G410" s="1">
        <v>5249.9858398438</v>
      </c>
      <c r="H410" s="1">
        <v>5.0049999999999997E-4</v>
      </c>
    </row>
    <row r="411" spans="5:8" x14ac:dyDescent="0.4">
      <c r="E411" s="1">
        <v>1</v>
      </c>
      <c r="F411" s="1">
        <v>220000</v>
      </c>
      <c r="G411" s="1">
        <v>5249.9086914062</v>
      </c>
      <c r="H411" s="1">
        <v>1.0685E-3</v>
      </c>
    </row>
    <row r="412" spans="5:8" x14ac:dyDescent="0.4">
      <c r="E412" s="1">
        <v>1</v>
      </c>
      <c r="F412" s="1">
        <v>470000</v>
      </c>
      <c r="G412" s="1">
        <v>5250.3452148438</v>
      </c>
      <c r="H412" s="1">
        <v>2.2964999999999999E-3</v>
      </c>
    </row>
    <row r="413" spans="5:8" x14ac:dyDescent="0.4">
      <c r="E413" s="1">
        <v>1</v>
      </c>
      <c r="F413" s="1">
        <v>1000000</v>
      </c>
      <c r="G413" s="1">
        <v>5248.533203125</v>
      </c>
      <c r="H413" s="1">
        <v>4.9045E-3</v>
      </c>
    </row>
    <row r="414" spans="5:8" x14ac:dyDescent="0.4">
      <c r="E414" s="1">
        <v>1</v>
      </c>
      <c r="F414" s="1">
        <v>2200000</v>
      </c>
      <c r="G414" s="1">
        <v>5237.6733398438</v>
      </c>
      <c r="H414" s="1">
        <v>1.07403E-2</v>
      </c>
    </row>
    <row r="415" spans="5:8" x14ac:dyDescent="0.4">
      <c r="E415" s="1">
        <v>1</v>
      </c>
      <c r="F415" s="1">
        <v>4700000</v>
      </c>
      <c r="G415" s="1">
        <v>5286.6391601562</v>
      </c>
      <c r="H415" s="1">
        <v>2.2851E-2</v>
      </c>
    </row>
    <row r="416" spans="5:8" x14ac:dyDescent="0.4">
      <c r="E416" s="1">
        <v>1</v>
      </c>
      <c r="F416" s="1">
        <v>10000000</v>
      </c>
      <c r="G416" s="1">
        <v>5128.0107421875</v>
      </c>
      <c r="H416" s="1">
        <v>4.8855900000000001E-2</v>
      </c>
    </row>
    <row r="417" spans="5:8" x14ac:dyDescent="0.4">
      <c r="E417" s="1">
        <v>1</v>
      </c>
      <c r="F417" s="1">
        <v>22000000</v>
      </c>
      <c r="G417" s="1">
        <v>5682.0029296875</v>
      </c>
      <c r="H417" s="1">
        <v>0.10780289999999999</v>
      </c>
    </row>
    <row r="418" spans="5:8" x14ac:dyDescent="0.4">
      <c r="E418" s="1">
        <v>1</v>
      </c>
      <c r="F418" s="1">
        <v>47000000</v>
      </c>
      <c r="G418" s="1">
        <v>4879.0795898438</v>
      </c>
      <c r="H418" s="1">
        <v>0.228826</v>
      </c>
    </row>
    <row r="419" spans="5:8" x14ac:dyDescent="0.4">
      <c r="E419" s="1">
        <v>1</v>
      </c>
      <c r="F419" s="1">
        <v>100000000</v>
      </c>
      <c r="G419" s="1">
        <v>3102.7229003906</v>
      </c>
      <c r="H419" s="1">
        <v>0.49057859999999998</v>
      </c>
    </row>
    <row r="420" spans="5:8" x14ac:dyDescent="0.4">
      <c r="E420" s="1">
        <v>1</v>
      </c>
      <c r="F420" s="1">
        <v>220000000</v>
      </c>
      <c r="G420" s="1">
        <v>1697.0964355469</v>
      </c>
      <c r="H420" s="1">
        <v>1.0923126999999999</v>
      </c>
    </row>
    <row r="421" spans="5:8" x14ac:dyDescent="0.4">
      <c r="E421" s="1">
        <v>1</v>
      </c>
      <c r="F421" s="1">
        <v>470000000</v>
      </c>
      <c r="G421" s="1">
        <v>1074.03515625</v>
      </c>
      <c r="H421" s="1">
        <v>2.3275427999999998</v>
      </c>
    </row>
    <row r="422" spans="5:8" x14ac:dyDescent="0.4">
      <c r="E422" s="1">
        <v>1</v>
      </c>
      <c r="F422" s="1">
        <v>1000000000</v>
      </c>
      <c r="G422" s="1">
        <v>515.3960571289</v>
      </c>
      <c r="H422" s="1">
        <v>4.9021344999999998</v>
      </c>
    </row>
    <row r="423" spans="5:8" x14ac:dyDescent="0.4">
      <c r="E423" s="1">
        <v>1</v>
      </c>
      <c r="F423" s="1">
        <v>2200000000</v>
      </c>
      <c r="G423" s="1">
        <v>234.27095031740001</v>
      </c>
      <c r="H423" s="1">
        <v>10.7616425999</v>
      </c>
    </row>
    <row r="424" spans="5:8" x14ac:dyDescent="0.4">
      <c r="E424" s="1">
        <v>1</v>
      </c>
      <c r="F424" s="1">
        <v>4700000000</v>
      </c>
      <c r="G424" s="1">
        <v>109.65873718260001</v>
      </c>
      <c r="H424" s="1">
        <v>23.1376481</v>
      </c>
    </row>
    <row r="425" spans="5:8" x14ac:dyDescent="0.4">
      <c r="E425" s="1">
        <v>1</v>
      </c>
      <c r="F425" s="1">
        <v>10000000000</v>
      </c>
      <c r="G425" s="1">
        <v>51.539608001700003</v>
      </c>
      <c r="H425" s="1">
        <v>49.605842000000003</v>
      </c>
    </row>
    <row r="426" spans="5:8" x14ac:dyDescent="0.4">
      <c r="E426" s="1">
        <v>2</v>
      </c>
      <c r="F426" s="1">
        <v>1</v>
      </c>
      <c r="G426" s="1">
        <v>2550</v>
      </c>
      <c r="H426" s="1">
        <v>3.4410000000000002E-4</v>
      </c>
    </row>
    <row r="427" spans="5:8" x14ac:dyDescent="0.4">
      <c r="E427" s="1">
        <v>2</v>
      </c>
      <c r="F427" s="1">
        <v>2</v>
      </c>
      <c r="G427" s="1">
        <v>4575</v>
      </c>
      <c r="H427" s="1">
        <v>4.2210000000000001E-4</v>
      </c>
    </row>
    <row r="428" spans="5:8" x14ac:dyDescent="0.4">
      <c r="E428" s="1">
        <v>2</v>
      </c>
      <c r="F428" s="1">
        <v>4</v>
      </c>
      <c r="G428" s="1">
        <v>5081.25</v>
      </c>
      <c r="H428" s="1">
        <v>4.2860000000000001E-4</v>
      </c>
    </row>
    <row r="429" spans="5:8" x14ac:dyDescent="0.4">
      <c r="E429" s="1">
        <v>2</v>
      </c>
      <c r="F429" s="1">
        <v>7</v>
      </c>
      <c r="G429" s="1">
        <v>5194.8974609375</v>
      </c>
      <c r="H429" s="1">
        <v>4.6270000000000003E-4</v>
      </c>
    </row>
    <row r="430" spans="5:8" x14ac:dyDescent="0.4">
      <c r="E430" s="1">
        <v>2</v>
      </c>
      <c r="F430" s="1">
        <v>10</v>
      </c>
      <c r="G430" s="1">
        <v>5223</v>
      </c>
      <c r="H430" s="1">
        <v>3.8779999999999999E-4</v>
      </c>
    </row>
    <row r="431" spans="5:8" x14ac:dyDescent="0.4">
      <c r="E431" s="1">
        <v>2</v>
      </c>
      <c r="F431" s="1">
        <v>22</v>
      </c>
      <c r="G431" s="1">
        <v>5244.4213867188</v>
      </c>
      <c r="H431" s="1">
        <v>4.8319999999999998E-4</v>
      </c>
    </row>
    <row r="432" spans="5:8" x14ac:dyDescent="0.4">
      <c r="E432" s="1">
        <v>2</v>
      </c>
      <c r="F432" s="1">
        <v>47</v>
      </c>
      <c r="G432" s="1">
        <v>5248.7768554688</v>
      </c>
      <c r="H432" s="1">
        <v>3.325E-4</v>
      </c>
    </row>
    <row r="433" spans="5:8" x14ac:dyDescent="0.4">
      <c r="E433" s="1">
        <v>2</v>
      </c>
      <c r="F433" s="1">
        <v>100</v>
      </c>
      <c r="G433" s="1">
        <v>5249.73046875</v>
      </c>
      <c r="H433" s="1">
        <v>4.6500000000000003E-4</v>
      </c>
    </row>
    <row r="434" spans="5:8" x14ac:dyDescent="0.4">
      <c r="E434" s="1">
        <v>2</v>
      </c>
      <c r="F434" s="1">
        <v>220</v>
      </c>
      <c r="G434" s="1">
        <v>5249.9453125</v>
      </c>
      <c r="H434" s="1">
        <v>4.2690000000000002E-4</v>
      </c>
    </row>
    <row r="435" spans="5:8" x14ac:dyDescent="0.4">
      <c r="E435" s="1">
        <v>2</v>
      </c>
      <c r="F435" s="1">
        <v>470</v>
      </c>
      <c r="G435" s="1">
        <v>5249.9877929688</v>
      </c>
      <c r="H435" s="1">
        <v>3.3349999999999997E-4</v>
      </c>
    </row>
    <row r="436" spans="5:8" x14ac:dyDescent="0.4">
      <c r="E436" s="1">
        <v>2</v>
      </c>
      <c r="F436" s="1">
        <v>1000</v>
      </c>
      <c r="G436" s="1">
        <v>5249.9956054688</v>
      </c>
      <c r="H436" s="1">
        <v>4.6349999999999999E-4</v>
      </c>
    </row>
    <row r="437" spans="5:8" x14ac:dyDescent="0.4">
      <c r="E437" s="1">
        <v>2</v>
      </c>
      <c r="F437" s="1">
        <v>2200</v>
      </c>
      <c r="G437" s="1">
        <v>5250</v>
      </c>
      <c r="H437" s="1">
        <v>3.4919999999999998E-4</v>
      </c>
    </row>
    <row r="438" spans="5:8" x14ac:dyDescent="0.4">
      <c r="E438" s="1">
        <v>2</v>
      </c>
      <c r="F438" s="1">
        <v>4700</v>
      </c>
      <c r="G438" s="1">
        <v>5249.9990234375</v>
      </c>
      <c r="H438" s="1">
        <v>6.5550000000000005E-4</v>
      </c>
    </row>
    <row r="439" spans="5:8" x14ac:dyDescent="0.4">
      <c r="E439" s="1">
        <v>2</v>
      </c>
      <c r="F439" s="1">
        <v>10000</v>
      </c>
      <c r="G439" s="1">
        <v>5250.0014648438</v>
      </c>
      <c r="H439" s="1">
        <v>3.6660000000000002E-4</v>
      </c>
    </row>
    <row r="440" spans="5:8" x14ac:dyDescent="0.4">
      <c r="E440" s="1">
        <v>2</v>
      </c>
      <c r="F440" s="1">
        <v>22000</v>
      </c>
      <c r="G440" s="1">
        <v>5249.99609375</v>
      </c>
      <c r="H440" s="1">
        <v>4.751E-4</v>
      </c>
    </row>
    <row r="441" spans="5:8" x14ac:dyDescent="0.4">
      <c r="E441" s="1">
        <v>2</v>
      </c>
      <c r="F441" s="1">
        <v>47000</v>
      </c>
      <c r="G441" s="1">
        <v>5249.9951171875</v>
      </c>
      <c r="H441" s="1">
        <v>7.6130000000000002E-4</v>
      </c>
    </row>
    <row r="442" spans="5:8" x14ac:dyDescent="0.4">
      <c r="E442" s="1">
        <v>2</v>
      </c>
      <c r="F442" s="1">
        <v>100000</v>
      </c>
      <c r="G442" s="1">
        <v>5249.9853515625</v>
      </c>
      <c r="H442" s="1">
        <v>1.4371E-3</v>
      </c>
    </row>
    <row r="443" spans="5:8" x14ac:dyDescent="0.4">
      <c r="E443" s="1">
        <v>2</v>
      </c>
      <c r="F443" s="1">
        <v>220000</v>
      </c>
      <c r="G443" s="1">
        <v>5249.9702148438</v>
      </c>
      <c r="H443" s="1">
        <v>1.588E-3</v>
      </c>
    </row>
    <row r="444" spans="5:8" x14ac:dyDescent="0.4">
      <c r="E444" s="1">
        <v>2</v>
      </c>
      <c r="F444" s="1">
        <v>470000</v>
      </c>
      <c r="G444" s="1">
        <v>5250.3388671875</v>
      </c>
      <c r="H444" s="1">
        <v>1.7229000000000001E-3</v>
      </c>
    </row>
    <row r="445" spans="5:8" x14ac:dyDescent="0.4">
      <c r="E445" s="1">
        <v>2</v>
      </c>
      <c r="F445" s="1">
        <v>1000000</v>
      </c>
      <c r="G445" s="1">
        <v>5249.6953125</v>
      </c>
      <c r="H445" s="1">
        <v>2.8628E-3</v>
      </c>
    </row>
    <row r="446" spans="5:8" x14ac:dyDescent="0.4">
      <c r="E446" s="1">
        <v>2</v>
      </c>
      <c r="F446" s="1">
        <v>2200000</v>
      </c>
      <c r="G446" s="1">
        <v>5243.3676757812</v>
      </c>
      <c r="H446" s="1">
        <v>5.9429000000000001E-3</v>
      </c>
    </row>
    <row r="447" spans="5:8" x14ac:dyDescent="0.4">
      <c r="E447" s="1">
        <v>2</v>
      </c>
      <c r="F447" s="1">
        <v>4700000</v>
      </c>
      <c r="G447" s="1">
        <v>5270.6020507812</v>
      </c>
      <c r="H447" s="1">
        <v>1.2070000000000001E-2</v>
      </c>
    </row>
    <row r="448" spans="5:8" x14ac:dyDescent="0.4">
      <c r="E448" s="1">
        <v>2</v>
      </c>
      <c r="F448" s="1">
        <v>10000000</v>
      </c>
      <c r="G448" s="1">
        <v>5172.4760742188</v>
      </c>
      <c r="H448" s="1">
        <v>2.6098099999999999E-2</v>
      </c>
    </row>
    <row r="449" spans="5:8" x14ac:dyDescent="0.4">
      <c r="E449" s="1">
        <v>2</v>
      </c>
      <c r="F449" s="1">
        <v>22000000</v>
      </c>
      <c r="G449" s="1">
        <v>5393.857421875</v>
      </c>
      <c r="H449" s="1">
        <v>5.8634600000000002E-2</v>
      </c>
    </row>
    <row r="450" spans="5:8" x14ac:dyDescent="0.4">
      <c r="E450" s="1">
        <v>2</v>
      </c>
      <c r="F450" s="1">
        <v>47000000</v>
      </c>
      <c r="G450" s="1">
        <v>4666.7700195312</v>
      </c>
      <c r="H450" s="1">
        <v>0.1167699</v>
      </c>
    </row>
    <row r="451" spans="5:8" x14ac:dyDescent="0.4">
      <c r="E451" s="1">
        <v>2</v>
      </c>
      <c r="F451" s="1">
        <v>100000000</v>
      </c>
      <c r="G451" s="1">
        <v>4391.212890625</v>
      </c>
      <c r="H451" s="1">
        <v>0.24894769999999999</v>
      </c>
    </row>
    <row r="452" spans="5:8" x14ac:dyDescent="0.4">
      <c r="E452" s="1">
        <v>2</v>
      </c>
      <c r="F452" s="1">
        <v>220000000</v>
      </c>
      <c r="G452" s="1">
        <v>2282.7736816406</v>
      </c>
      <c r="H452" s="1">
        <v>0.54909600000000003</v>
      </c>
    </row>
    <row r="453" spans="5:8" x14ac:dyDescent="0.4">
      <c r="E453" s="1">
        <v>2</v>
      </c>
      <c r="F453" s="1">
        <v>470000000</v>
      </c>
      <c r="G453" s="1">
        <v>1348.1820068359</v>
      </c>
      <c r="H453" s="1">
        <v>1.1756404</v>
      </c>
    </row>
    <row r="454" spans="5:8" x14ac:dyDescent="0.4">
      <c r="E454" s="1">
        <v>2</v>
      </c>
      <c r="F454" s="1">
        <v>1000000000</v>
      </c>
      <c r="G454" s="1">
        <v>644.24505615229998</v>
      </c>
      <c r="H454" s="1">
        <v>2.4973760999999999</v>
      </c>
    </row>
    <row r="455" spans="5:8" x14ac:dyDescent="0.4">
      <c r="E455" s="1">
        <v>2</v>
      </c>
      <c r="F455" s="1">
        <v>2200000000</v>
      </c>
      <c r="G455" s="1">
        <v>292.83868408199999</v>
      </c>
      <c r="H455" s="1">
        <v>5.5233093999999996</v>
      </c>
    </row>
    <row r="456" spans="5:8" x14ac:dyDescent="0.4">
      <c r="E456" s="1">
        <v>2</v>
      </c>
      <c r="F456" s="1">
        <v>4700000000</v>
      </c>
      <c r="G456" s="1">
        <v>137.07342529300001</v>
      </c>
      <c r="H456" s="1">
        <v>11.914244999999999</v>
      </c>
    </row>
    <row r="457" spans="5:8" x14ac:dyDescent="0.4">
      <c r="E457" s="1">
        <v>2</v>
      </c>
      <c r="F457" s="1">
        <v>10000000000</v>
      </c>
      <c r="G457" s="1">
        <v>64.424507141099994</v>
      </c>
      <c r="H457" s="1">
        <v>25.069075000000002</v>
      </c>
    </row>
    <row r="458" spans="5:8" x14ac:dyDescent="0.4">
      <c r="E458" s="1">
        <v>3</v>
      </c>
      <c r="F458" s="1">
        <v>1</v>
      </c>
      <c r="G458" s="1">
        <v>2550</v>
      </c>
      <c r="H458" s="1">
        <v>5.2459999999999996E-4</v>
      </c>
    </row>
    <row r="459" spans="5:8" x14ac:dyDescent="0.4">
      <c r="E459" s="1">
        <v>3</v>
      </c>
      <c r="F459" s="1">
        <v>2</v>
      </c>
      <c r="G459" s="1">
        <v>4575</v>
      </c>
      <c r="H459" s="1">
        <v>6.9399999999999996E-4</v>
      </c>
    </row>
    <row r="460" spans="5:8" x14ac:dyDescent="0.4">
      <c r="E460" s="1">
        <v>3</v>
      </c>
      <c r="F460" s="1">
        <v>4</v>
      </c>
      <c r="G460" s="1">
        <v>5081.25</v>
      </c>
      <c r="H460" s="1">
        <v>5.6749999999999997E-4</v>
      </c>
    </row>
    <row r="461" spans="5:8" x14ac:dyDescent="0.4">
      <c r="E461" s="1">
        <v>3</v>
      </c>
      <c r="F461" s="1">
        <v>7</v>
      </c>
      <c r="G461" s="1">
        <v>5194.8974609375</v>
      </c>
      <c r="H461" s="1">
        <v>6.5709999999999998E-4</v>
      </c>
    </row>
    <row r="462" spans="5:8" x14ac:dyDescent="0.4">
      <c r="E462" s="1">
        <v>3</v>
      </c>
      <c r="F462" s="1">
        <v>10</v>
      </c>
      <c r="G462" s="1">
        <v>5223</v>
      </c>
      <c r="H462" s="1">
        <v>8.0780000000000001E-4</v>
      </c>
    </row>
    <row r="463" spans="5:8" x14ac:dyDescent="0.4">
      <c r="E463" s="1">
        <v>3</v>
      </c>
      <c r="F463" s="1">
        <v>22</v>
      </c>
      <c r="G463" s="1">
        <v>5244.4213867188</v>
      </c>
      <c r="H463" s="1">
        <v>7.0730000000000001E-4</v>
      </c>
    </row>
    <row r="464" spans="5:8" x14ac:dyDescent="0.4">
      <c r="E464" s="1">
        <v>3</v>
      </c>
      <c r="F464" s="1">
        <v>47</v>
      </c>
      <c r="G464" s="1">
        <v>5248.7783203125</v>
      </c>
      <c r="H464" s="1">
        <v>6.3069999999999999E-4</v>
      </c>
    </row>
    <row r="465" spans="5:8" x14ac:dyDescent="0.4">
      <c r="E465" s="1">
        <v>3</v>
      </c>
      <c r="F465" s="1">
        <v>100</v>
      </c>
      <c r="G465" s="1">
        <v>5249.73046875</v>
      </c>
      <c r="H465" s="1">
        <v>5.6899999999999995E-4</v>
      </c>
    </row>
    <row r="466" spans="5:8" x14ac:dyDescent="0.4">
      <c r="E466" s="1">
        <v>3</v>
      </c>
      <c r="F466" s="1">
        <v>220</v>
      </c>
      <c r="G466" s="1">
        <v>5249.9448242188</v>
      </c>
      <c r="H466" s="1">
        <v>6.7159999999999995E-4</v>
      </c>
    </row>
    <row r="467" spans="5:8" x14ac:dyDescent="0.4">
      <c r="E467" s="1">
        <v>3</v>
      </c>
      <c r="F467" s="1">
        <v>470</v>
      </c>
      <c r="G467" s="1">
        <v>5249.9877929688</v>
      </c>
      <c r="H467" s="1">
        <v>6.3360000000000001E-4</v>
      </c>
    </row>
    <row r="468" spans="5:8" x14ac:dyDescent="0.4">
      <c r="E468" s="1">
        <v>3</v>
      </c>
      <c r="F468" s="1">
        <v>1000</v>
      </c>
      <c r="G468" s="1">
        <v>5249.9970703125</v>
      </c>
      <c r="H468" s="1">
        <v>7.3999999999999999E-4</v>
      </c>
    </row>
    <row r="469" spans="5:8" x14ac:dyDescent="0.4">
      <c r="E469" s="1">
        <v>3</v>
      </c>
      <c r="F469" s="1">
        <v>2200</v>
      </c>
      <c r="G469" s="1">
        <v>5250.0009765625</v>
      </c>
      <c r="H469" s="1">
        <v>6.7259999999999998E-4</v>
      </c>
    </row>
    <row r="470" spans="5:8" x14ac:dyDescent="0.4">
      <c r="E470" s="1">
        <v>3</v>
      </c>
      <c r="F470" s="1">
        <v>4700</v>
      </c>
      <c r="G470" s="1">
        <v>5249.9975585938</v>
      </c>
      <c r="H470" s="1">
        <v>7.4739999999999995E-4</v>
      </c>
    </row>
    <row r="471" spans="5:8" x14ac:dyDescent="0.4">
      <c r="E471" s="1">
        <v>3</v>
      </c>
      <c r="F471" s="1">
        <v>10000</v>
      </c>
      <c r="G471" s="1">
        <v>5249.9975585938</v>
      </c>
      <c r="H471" s="1">
        <v>6.78E-4</v>
      </c>
    </row>
    <row r="472" spans="5:8" x14ac:dyDescent="0.4">
      <c r="E472" s="1">
        <v>3</v>
      </c>
      <c r="F472" s="1">
        <v>22000</v>
      </c>
      <c r="G472" s="1">
        <v>5249.9990234375</v>
      </c>
      <c r="H472" s="1">
        <v>1.1695E-3</v>
      </c>
    </row>
    <row r="473" spans="5:8" x14ac:dyDescent="0.4">
      <c r="E473" s="1">
        <v>3</v>
      </c>
      <c r="F473" s="1">
        <v>47000</v>
      </c>
      <c r="G473" s="1">
        <v>5249.9975585938</v>
      </c>
      <c r="H473" s="1">
        <v>8.5280000000000002E-4</v>
      </c>
    </row>
    <row r="474" spans="5:8" x14ac:dyDescent="0.4">
      <c r="E474" s="1">
        <v>3</v>
      </c>
      <c r="F474" s="1">
        <v>100000</v>
      </c>
      <c r="G474" s="1">
        <v>5250.0087890625</v>
      </c>
      <c r="H474" s="1">
        <v>1.0522000000000001E-3</v>
      </c>
    </row>
    <row r="475" spans="5:8" x14ac:dyDescent="0.4">
      <c r="E475" s="1">
        <v>3</v>
      </c>
      <c r="F475" s="1">
        <v>220000</v>
      </c>
      <c r="G475" s="1">
        <v>5250.0170898438</v>
      </c>
      <c r="H475" s="1">
        <v>1.1234999999999999E-3</v>
      </c>
    </row>
    <row r="476" spans="5:8" x14ac:dyDescent="0.4">
      <c r="E476" s="1">
        <v>3</v>
      </c>
      <c r="F476" s="1">
        <v>470000</v>
      </c>
      <c r="G476" s="1">
        <v>5249.9448242188</v>
      </c>
      <c r="H476" s="1">
        <v>1.6149000000000001E-3</v>
      </c>
    </row>
    <row r="477" spans="5:8" x14ac:dyDescent="0.4">
      <c r="E477" s="1">
        <v>3</v>
      </c>
      <c r="F477" s="1">
        <v>1000000</v>
      </c>
      <c r="G477" s="1">
        <v>5250.6782226562</v>
      </c>
      <c r="H477" s="1">
        <v>2.3329000000000002E-3</v>
      </c>
    </row>
    <row r="478" spans="5:8" x14ac:dyDescent="0.4">
      <c r="E478" s="1">
        <v>3</v>
      </c>
      <c r="F478" s="1">
        <v>2200000</v>
      </c>
      <c r="G478" s="1">
        <v>5249.3603515625</v>
      </c>
      <c r="H478" s="1">
        <v>4.7086999999999997E-3</v>
      </c>
    </row>
    <row r="479" spans="5:8" x14ac:dyDescent="0.4">
      <c r="E479" s="1">
        <v>3</v>
      </c>
      <c r="F479" s="1">
        <v>4700000</v>
      </c>
      <c r="G479" s="1">
        <v>5253.5688476562</v>
      </c>
      <c r="H479" s="1">
        <v>8.8751999999999998E-3</v>
      </c>
    </row>
    <row r="480" spans="5:8" x14ac:dyDescent="0.4">
      <c r="E480" s="1">
        <v>3</v>
      </c>
      <c r="F480" s="1">
        <v>10000000</v>
      </c>
      <c r="G480" s="1">
        <v>5240.12890625</v>
      </c>
      <c r="H480" s="1">
        <v>1.7821099999999999E-2</v>
      </c>
    </row>
    <row r="481" spans="5:8" x14ac:dyDescent="0.4">
      <c r="E481" s="1">
        <v>3</v>
      </c>
      <c r="F481" s="1">
        <v>22000000</v>
      </c>
      <c r="G481" s="1">
        <v>5295.2255859375</v>
      </c>
      <c r="H481" s="1">
        <v>3.81465E-2</v>
      </c>
    </row>
    <row r="482" spans="5:8" x14ac:dyDescent="0.4">
      <c r="E482" s="1">
        <v>3</v>
      </c>
      <c r="F482" s="1">
        <v>47000000</v>
      </c>
      <c r="G482" s="1">
        <v>5124.2060546875</v>
      </c>
      <c r="H482" s="1">
        <v>8.2255300000000003E-2</v>
      </c>
    </row>
    <row r="483" spans="5:8" x14ac:dyDescent="0.4">
      <c r="E483" s="1">
        <v>3</v>
      </c>
      <c r="F483" s="1">
        <v>100000000</v>
      </c>
      <c r="G483" s="1">
        <v>5035.4580078125</v>
      </c>
      <c r="H483" s="1">
        <v>0.16970969999999999</v>
      </c>
    </row>
    <row r="484" spans="5:8" x14ac:dyDescent="0.4">
      <c r="E484" s="1">
        <v>3</v>
      </c>
      <c r="F484" s="1">
        <v>220000000</v>
      </c>
      <c r="G484" s="1">
        <v>2575.6123046875</v>
      </c>
      <c r="H484" s="1">
        <v>0.3723496</v>
      </c>
    </row>
    <row r="485" spans="5:8" x14ac:dyDescent="0.4">
      <c r="E485" s="1">
        <v>3</v>
      </c>
      <c r="F485" s="1">
        <v>470000000</v>
      </c>
      <c r="G485" s="1">
        <v>1485.2553710938</v>
      </c>
      <c r="H485" s="1">
        <v>0.80946669999999998</v>
      </c>
    </row>
    <row r="486" spans="5:8" x14ac:dyDescent="0.4">
      <c r="E486" s="1">
        <v>3</v>
      </c>
      <c r="F486" s="1">
        <v>1000000000</v>
      </c>
      <c r="G486" s="1">
        <v>708.66955566410002</v>
      </c>
      <c r="H486" s="1">
        <v>1.6979774000000001</v>
      </c>
    </row>
    <row r="487" spans="5:8" x14ac:dyDescent="0.4">
      <c r="E487" s="1">
        <v>3</v>
      </c>
      <c r="F487" s="1">
        <v>2200000000</v>
      </c>
      <c r="G487" s="1">
        <v>322.12255859380002</v>
      </c>
      <c r="H487" s="1">
        <v>3.7076164</v>
      </c>
    </row>
    <row r="488" spans="5:8" x14ac:dyDescent="0.4">
      <c r="E488" s="1">
        <v>3</v>
      </c>
      <c r="F488" s="1">
        <v>4700000000</v>
      </c>
      <c r="G488" s="1">
        <v>150.78076171879999</v>
      </c>
      <c r="H488" s="1">
        <v>7.9299894999999996</v>
      </c>
    </row>
    <row r="489" spans="5:8" x14ac:dyDescent="0.4">
      <c r="E489" s="1">
        <v>3</v>
      </c>
      <c r="F489" s="1">
        <v>10000000000</v>
      </c>
      <c r="G489" s="1">
        <v>70.866958618200002</v>
      </c>
      <c r="H489" s="1">
        <v>16.7919962</v>
      </c>
    </row>
    <row r="490" spans="5:8" x14ac:dyDescent="0.4">
      <c r="E490" s="1">
        <v>4</v>
      </c>
      <c r="F490" s="1">
        <v>1</v>
      </c>
      <c r="G490" s="1">
        <v>2550</v>
      </c>
      <c r="H490" s="1">
        <v>7.4160000000000003E-4</v>
      </c>
    </row>
    <row r="491" spans="5:8" x14ac:dyDescent="0.4">
      <c r="E491" s="1">
        <v>4</v>
      </c>
      <c r="F491" s="1">
        <v>2</v>
      </c>
      <c r="G491" s="1">
        <v>4575</v>
      </c>
      <c r="H491" s="1">
        <v>1.1492E-3</v>
      </c>
    </row>
    <row r="492" spans="5:8" x14ac:dyDescent="0.4">
      <c r="E492" s="1">
        <v>4</v>
      </c>
      <c r="F492" s="1">
        <v>4</v>
      </c>
      <c r="G492" s="1">
        <v>5081.25</v>
      </c>
      <c r="H492" s="1">
        <v>8.6989999999999995E-4</v>
      </c>
    </row>
    <row r="493" spans="5:8" x14ac:dyDescent="0.4">
      <c r="E493" s="1">
        <v>4</v>
      </c>
      <c r="F493" s="1">
        <v>7</v>
      </c>
      <c r="G493" s="1">
        <v>5194.8974609375</v>
      </c>
      <c r="H493" s="1">
        <v>8.0769999999999995E-4</v>
      </c>
    </row>
    <row r="494" spans="5:8" x14ac:dyDescent="0.4">
      <c r="E494" s="1">
        <v>4</v>
      </c>
      <c r="F494" s="1">
        <v>10</v>
      </c>
      <c r="G494" s="1">
        <v>5223</v>
      </c>
      <c r="H494" s="1">
        <v>1.0276E-3</v>
      </c>
    </row>
    <row r="495" spans="5:8" x14ac:dyDescent="0.4">
      <c r="E495" s="1">
        <v>4</v>
      </c>
      <c r="F495" s="1">
        <v>22</v>
      </c>
      <c r="G495" s="1">
        <v>5244.421875</v>
      </c>
      <c r="H495" s="1">
        <v>9.613E-4</v>
      </c>
    </row>
    <row r="496" spans="5:8" x14ac:dyDescent="0.4">
      <c r="E496" s="1">
        <v>4</v>
      </c>
      <c r="F496" s="1">
        <v>47</v>
      </c>
      <c r="G496" s="1">
        <v>5248.77734375</v>
      </c>
      <c r="H496" s="1">
        <v>8.1930000000000002E-4</v>
      </c>
    </row>
    <row r="497" spans="5:8" x14ac:dyDescent="0.4">
      <c r="E497" s="1">
        <v>4</v>
      </c>
      <c r="F497" s="1">
        <v>100</v>
      </c>
      <c r="G497" s="1">
        <v>5249.73046875</v>
      </c>
      <c r="H497" s="1">
        <v>8.7089999999999997E-4</v>
      </c>
    </row>
    <row r="498" spans="5:8" x14ac:dyDescent="0.4">
      <c r="E498" s="1">
        <v>4</v>
      </c>
      <c r="F498" s="1">
        <v>220</v>
      </c>
      <c r="G498" s="1">
        <v>5249.9448242188</v>
      </c>
      <c r="H498" s="1">
        <v>9.4180000000000002E-4</v>
      </c>
    </row>
    <row r="499" spans="5:8" x14ac:dyDescent="0.4">
      <c r="E499" s="1">
        <v>4</v>
      </c>
      <c r="F499" s="1">
        <v>470</v>
      </c>
      <c r="G499" s="1">
        <v>5249.9877929688</v>
      </c>
      <c r="H499" s="1">
        <v>9.5489999999999995E-4</v>
      </c>
    </row>
    <row r="500" spans="5:8" x14ac:dyDescent="0.4">
      <c r="E500" s="1">
        <v>4</v>
      </c>
      <c r="F500" s="1">
        <v>1000</v>
      </c>
      <c r="G500" s="1">
        <v>5249.9970703125</v>
      </c>
      <c r="H500" s="1">
        <v>7.8600000000000002E-4</v>
      </c>
    </row>
    <row r="501" spans="5:8" x14ac:dyDescent="0.4">
      <c r="E501" s="1">
        <v>4</v>
      </c>
      <c r="F501" s="1">
        <v>2200</v>
      </c>
      <c r="G501" s="1">
        <v>5250</v>
      </c>
      <c r="H501" s="1">
        <v>7.986E-4</v>
      </c>
    </row>
    <row r="502" spans="5:8" x14ac:dyDescent="0.4">
      <c r="E502" s="1">
        <v>4</v>
      </c>
      <c r="F502" s="1">
        <v>4700</v>
      </c>
      <c r="G502" s="1">
        <v>5249.998046875</v>
      </c>
      <c r="H502" s="1">
        <v>8.92E-4</v>
      </c>
    </row>
    <row r="503" spans="5:8" x14ac:dyDescent="0.4">
      <c r="E503" s="1">
        <v>4</v>
      </c>
      <c r="F503" s="1">
        <v>10000</v>
      </c>
      <c r="G503" s="1">
        <v>5249.9985351562</v>
      </c>
      <c r="H503" s="1">
        <v>9.1940000000000001E-4</v>
      </c>
    </row>
    <row r="504" spans="5:8" x14ac:dyDescent="0.4">
      <c r="E504" s="1">
        <v>4</v>
      </c>
      <c r="F504" s="1">
        <v>22000</v>
      </c>
      <c r="G504" s="1">
        <v>5249.9990234375</v>
      </c>
      <c r="H504" s="1">
        <v>1.0702999999999999E-3</v>
      </c>
    </row>
    <row r="505" spans="5:8" x14ac:dyDescent="0.4">
      <c r="E505" s="1">
        <v>4</v>
      </c>
      <c r="F505" s="1">
        <v>47000</v>
      </c>
      <c r="G505" s="1">
        <v>5249.998046875</v>
      </c>
      <c r="H505" s="1">
        <v>1.0826E-3</v>
      </c>
    </row>
    <row r="506" spans="5:8" x14ac:dyDescent="0.4">
      <c r="E506" s="1">
        <v>4</v>
      </c>
      <c r="F506" s="1">
        <v>100000</v>
      </c>
      <c r="G506" s="1">
        <v>5249.9912109375</v>
      </c>
      <c r="H506" s="1">
        <v>8.1130000000000004E-4</v>
      </c>
    </row>
    <row r="507" spans="5:8" x14ac:dyDescent="0.4">
      <c r="E507" s="1">
        <v>4</v>
      </c>
      <c r="F507" s="1">
        <v>220000</v>
      </c>
      <c r="G507" s="1">
        <v>5249.9868164062</v>
      </c>
      <c r="H507" s="1">
        <v>1.0409E-3</v>
      </c>
    </row>
    <row r="508" spans="5:8" x14ac:dyDescent="0.4">
      <c r="E508" s="1">
        <v>4</v>
      </c>
      <c r="F508" s="1">
        <v>470000</v>
      </c>
      <c r="G508" s="1">
        <v>5249.9663085938</v>
      </c>
      <c r="H508" s="1">
        <v>1.5554E-3</v>
      </c>
    </row>
    <row r="509" spans="5:8" x14ac:dyDescent="0.4">
      <c r="E509" s="1">
        <v>4</v>
      </c>
      <c r="F509" s="1">
        <v>1000000</v>
      </c>
      <c r="G509" s="1">
        <v>5250.6748046875</v>
      </c>
      <c r="H509" s="1">
        <v>2.1269000000000001E-3</v>
      </c>
    </row>
    <row r="510" spans="5:8" x14ac:dyDescent="0.4">
      <c r="E510" s="1">
        <v>4</v>
      </c>
      <c r="F510" s="1">
        <v>2200000</v>
      </c>
      <c r="G510" s="1">
        <v>5249.94140625</v>
      </c>
      <c r="H510" s="1">
        <v>3.5515E-3</v>
      </c>
    </row>
    <row r="511" spans="5:8" x14ac:dyDescent="0.4">
      <c r="E511" s="1">
        <v>4</v>
      </c>
      <c r="F511" s="1">
        <v>4700000</v>
      </c>
      <c r="G511" s="1">
        <v>5252.8310546875</v>
      </c>
      <c r="H511" s="1">
        <v>7.3093999999999998E-3</v>
      </c>
    </row>
    <row r="512" spans="5:8" x14ac:dyDescent="0.4">
      <c r="E512" s="1">
        <v>4</v>
      </c>
      <c r="F512" s="1">
        <v>10000000</v>
      </c>
      <c r="G512" s="1">
        <v>5238.8696289062</v>
      </c>
      <c r="H512" s="1">
        <v>1.35003E-2</v>
      </c>
    </row>
    <row r="513" spans="5:8" x14ac:dyDescent="0.4">
      <c r="E513" s="1">
        <v>4</v>
      </c>
      <c r="F513" s="1">
        <v>22000000</v>
      </c>
      <c r="G513" s="1">
        <v>5212.3354492188</v>
      </c>
      <c r="H513" s="1">
        <v>2.9529099999999999E-2</v>
      </c>
    </row>
    <row r="514" spans="5:8" x14ac:dyDescent="0.4">
      <c r="E514" s="1">
        <v>4</v>
      </c>
      <c r="F514" s="1">
        <v>47000000</v>
      </c>
      <c r="G514" s="1">
        <v>5314.5180664062</v>
      </c>
      <c r="H514" s="1">
        <v>6.1192499999999997E-2</v>
      </c>
    </row>
    <row r="515" spans="5:8" x14ac:dyDescent="0.4">
      <c r="E515" s="1">
        <v>4</v>
      </c>
      <c r="F515" s="1">
        <v>100000000</v>
      </c>
      <c r="G515" s="1">
        <v>5365.166015625</v>
      </c>
      <c r="H515" s="1">
        <v>0.13076599999999999</v>
      </c>
    </row>
    <row r="516" spans="5:8" x14ac:dyDescent="0.4">
      <c r="E516" s="1">
        <v>4</v>
      </c>
      <c r="F516" s="1">
        <v>220000000</v>
      </c>
      <c r="G516" s="1">
        <v>3161.2897949219</v>
      </c>
      <c r="H516" s="1">
        <v>0.27915299999999998</v>
      </c>
    </row>
    <row r="517" spans="5:8" x14ac:dyDescent="0.4">
      <c r="E517" s="1">
        <v>4</v>
      </c>
      <c r="F517" s="1">
        <v>470000000</v>
      </c>
      <c r="G517" s="1">
        <v>1759.4022216797</v>
      </c>
      <c r="H517" s="1">
        <v>0.59989720000000002</v>
      </c>
    </row>
    <row r="518" spans="5:8" x14ac:dyDescent="0.4">
      <c r="E518" s="1">
        <v>4</v>
      </c>
      <c r="F518" s="1">
        <v>1000000000</v>
      </c>
      <c r="G518" s="1">
        <v>837.51861572270002</v>
      </c>
      <c r="H518" s="1">
        <v>1.2736438999999999</v>
      </c>
    </row>
    <row r="519" spans="5:8" x14ac:dyDescent="0.4">
      <c r="E519" s="1">
        <v>4</v>
      </c>
      <c r="F519" s="1">
        <v>2200000000</v>
      </c>
      <c r="G519" s="1">
        <v>409.97415161129999</v>
      </c>
      <c r="H519" s="1">
        <v>2.8278012000000001</v>
      </c>
    </row>
    <row r="520" spans="5:8" x14ac:dyDescent="0.4">
      <c r="E520" s="1">
        <v>4</v>
      </c>
      <c r="F520" s="1">
        <v>4700000000</v>
      </c>
      <c r="G520" s="1">
        <v>191.90278625490001</v>
      </c>
      <c r="H520" s="1">
        <v>6.0227769000000002</v>
      </c>
    </row>
    <row r="521" spans="5:8" x14ac:dyDescent="0.4">
      <c r="E521" s="1">
        <v>4</v>
      </c>
      <c r="F521" s="1">
        <v>10000000000</v>
      </c>
      <c r="G521" s="1">
        <v>90.194313049300007</v>
      </c>
      <c r="H521" s="1">
        <v>12.865296600000001</v>
      </c>
    </row>
    <row r="522" spans="5:8" x14ac:dyDescent="0.4">
      <c r="E522" s="1">
        <v>5</v>
      </c>
      <c r="F522" s="1">
        <v>1</v>
      </c>
      <c r="G522" s="1">
        <v>2550</v>
      </c>
      <c r="H522" s="1">
        <v>1.1145E-3</v>
      </c>
    </row>
    <row r="523" spans="5:8" x14ac:dyDescent="0.4">
      <c r="E523" s="1">
        <v>5</v>
      </c>
      <c r="F523" s="1">
        <v>2</v>
      </c>
      <c r="G523" s="1">
        <v>4575</v>
      </c>
      <c r="H523" s="1">
        <v>9.4859999999999996E-4</v>
      </c>
    </row>
    <row r="524" spans="5:8" x14ac:dyDescent="0.4">
      <c r="E524" s="1">
        <v>5</v>
      </c>
      <c r="F524" s="1">
        <v>4</v>
      </c>
      <c r="G524" s="1">
        <v>5081.25</v>
      </c>
      <c r="H524" s="1">
        <v>1.495E-3</v>
      </c>
    </row>
    <row r="525" spans="5:8" x14ac:dyDescent="0.4">
      <c r="E525" s="1">
        <v>5</v>
      </c>
      <c r="F525" s="1">
        <v>7</v>
      </c>
      <c r="G525" s="1">
        <v>5194.8974609375</v>
      </c>
      <c r="H525" s="1">
        <v>1.0189999999999999E-3</v>
      </c>
    </row>
    <row r="526" spans="5:8" x14ac:dyDescent="0.4">
      <c r="E526" s="1">
        <v>5</v>
      </c>
      <c r="F526" s="1">
        <v>10</v>
      </c>
      <c r="G526" s="1">
        <v>5223</v>
      </c>
      <c r="H526" s="1">
        <v>1.3257E-3</v>
      </c>
    </row>
    <row r="527" spans="5:8" x14ac:dyDescent="0.4">
      <c r="E527" s="1">
        <v>5</v>
      </c>
      <c r="F527" s="1">
        <v>22</v>
      </c>
      <c r="G527" s="1">
        <v>5244.421875</v>
      </c>
      <c r="H527" s="1">
        <v>1.1887E-3</v>
      </c>
    </row>
    <row r="528" spans="5:8" x14ac:dyDescent="0.4">
      <c r="E528" s="1">
        <v>5</v>
      </c>
      <c r="F528" s="1">
        <v>47</v>
      </c>
      <c r="G528" s="1">
        <v>5248.7768554688</v>
      </c>
      <c r="H528" s="1">
        <v>1.1582000000000001E-3</v>
      </c>
    </row>
    <row r="529" spans="5:8" x14ac:dyDescent="0.4">
      <c r="E529" s="1">
        <v>5</v>
      </c>
      <c r="F529" s="1">
        <v>100</v>
      </c>
      <c r="G529" s="1">
        <v>5249.73046875</v>
      </c>
      <c r="H529" s="1">
        <v>1.1171E-3</v>
      </c>
    </row>
    <row r="530" spans="5:8" x14ac:dyDescent="0.4">
      <c r="E530" s="1">
        <v>5</v>
      </c>
      <c r="F530" s="1">
        <v>220</v>
      </c>
      <c r="G530" s="1">
        <v>5249.9448242188</v>
      </c>
      <c r="H530" s="1">
        <v>9.5948000000000006E-3</v>
      </c>
    </row>
    <row r="531" spans="5:8" x14ac:dyDescent="0.4">
      <c r="E531" s="1">
        <v>5</v>
      </c>
      <c r="F531" s="1">
        <v>470</v>
      </c>
      <c r="G531" s="1">
        <v>5249.9868164062</v>
      </c>
      <c r="H531" s="1">
        <v>1.4932999999999999E-3</v>
      </c>
    </row>
    <row r="532" spans="5:8" x14ac:dyDescent="0.4">
      <c r="E532" s="1">
        <v>5</v>
      </c>
      <c r="F532" s="1">
        <v>1000</v>
      </c>
      <c r="G532" s="1">
        <v>5249.9965820312</v>
      </c>
      <c r="H532" s="1">
        <v>1.0474E-3</v>
      </c>
    </row>
    <row r="533" spans="5:8" x14ac:dyDescent="0.4">
      <c r="E533" s="1">
        <v>5</v>
      </c>
      <c r="F533" s="1">
        <v>2200</v>
      </c>
      <c r="G533" s="1">
        <v>5249.9990234375</v>
      </c>
      <c r="H533" s="1">
        <v>1.2815000000000001E-3</v>
      </c>
    </row>
    <row r="534" spans="5:8" x14ac:dyDescent="0.4">
      <c r="E534" s="1">
        <v>5</v>
      </c>
      <c r="F534" s="1">
        <v>4700</v>
      </c>
      <c r="G534" s="1">
        <v>5249.998046875</v>
      </c>
      <c r="H534" s="1">
        <v>1.2342E-3</v>
      </c>
    </row>
    <row r="535" spans="5:8" x14ac:dyDescent="0.4">
      <c r="E535" s="1">
        <v>5</v>
      </c>
      <c r="F535" s="1">
        <v>10000</v>
      </c>
      <c r="G535" s="1">
        <v>5250.0014648438</v>
      </c>
      <c r="H535" s="1">
        <v>1.1853E-3</v>
      </c>
    </row>
    <row r="536" spans="5:8" x14ac:dyDescent="0.4">
      <c r="E536" s="1">
        <v>5</v>
      </c>
      <c r="F536" s="1">
        <v>22000</v>
      </c>
      <c r="G536" s="1">
        <v>5249.9995117188</v>
      </c>
      <c r="H536" s="1">
        <v>9.2429999999999997E-4</v>
      </c>
    </row>
    <row r="537" spans="5:8" x14ac:dyDescent="0.4">
      <c r="E537" s="1">
        <v>5</v>
      </c>
      <c r="F537" s="1">
        <v>47000</v>
      </c>
      <c r="G537" s="1">
        <v>5249.9985351562</v>
      </c>
      <c r="H537" s="1">
        <v>1.1718E-3</v>
      </c>
    </row>
    <row r="538" spans="5:8" x14ac:dyDescent="0.4">
      <c r="E538" s="1">
        <v>5</v>
      </c>
      <c r="F538" s="1">
        <v>100000</v>
      </c>
      <c r="G538" s="1">
        <v>5249.994140625</v>
      </c>
      <c r="H538" s="1">
        <v>1.2382999999999999E-3</v>
      </c>
    </row>
    <row r="539" spans="5:8" x14ac:dyDescent="0.4">
      <c r="E539" s="1">
        <v>5</v>
      </c>
      <c r="F539" s="1">
        <v>220000</v>
      </c>
      <c r="G539" s="1">
        <v>5250.0161132812</v>
      </c>
      <c r="H539" s="1">
        <v>1.7948E-3</v>
      </c>
    </row>
    <row r="540" spans="5:8" x14ac:dyDescent="0.4">
      <c r="E540" s="1">
        <v>5</v>
      </c>
      <c r="F540" s="1">
        <v>470000</v>
      </c>
      <c r="G540" s="1">
        <v>5249.9438476562</v>
      </c>
      <c r="H540" s="1">
        <v>1.9792999999999998E-3</v>
      </c>
    </row>
    <row r="541" spans="5:8" x14ac:dyDescent="0.4">
      <c r="E541" s="1">
        <v>5</v>
      </c>
      <c r="F541" s="1">
        <v>1000000</v>
      </c>
      <c r="G541" s="1">
        <v>5250.1723632812</v>
      </c>
      <c r="H541" s="1">
        <v>2.1511E-3</v>
      </c>
    </row>
    <row r="542" spans="5:8" x14ac:dyDescent="0.4">
      <c r="E542" s="1">
        <v>5</v>
      </c>
      <c r="F542" s="1">
        <v>2200000</v>
      </c>
      <c r="G542" s="1">
        <v>5249.9770507812</v>
      </c>
      <c r="H542" s="1">
        <v>3.6838000000000001E-3</v>
      </c>
    </row>
    <row r="543" spans="5:8" x14ac:dyDescent="0.4">
      <c r="E543" s="1">
        <v>5</v>
      </c>
      <c r="F543" s="1">
        <v>4700000</v>
      </c>
      <c r="G543" s="1">
        <v>5247.4775390625</v>
      </c>
      <c r="H543" s="1">
        <v>6.3458000000000004E-3</v>
      </c>
    </row>
    <row r="544" spans="5:8" x14ac:dyDescent="0.4">
      <c r="E544" s="1">
        <v>5</v>
      </c>
      <c r="F544" s="1">
        <v>10000000</v>
      </c>
      <c r="G544" s="1">
        <v>5266.0166015625</v>
      </c>
      <c r="H544" s="1">
        <v>1.20045E-2</v>
      </c>
    </row>
    <row r="545" spans="5:8" x14ac:dyDescent="0.4">
      <c r="E545" s="1">
        <v>5</v>
      </c>
      <c r="F545" s="1">
        <v>22000000</v>
      </c>
      <c r="G545" s="1">
        <v>5226.333984375</v>
      </c>
      <c r="H545" s="1">
        <v>2.47835E-2</v>
      </c>
    </row>
    <row r="546" spans="5:8" x14ac:dyDescent="0.4">
      <c r="E546" s="1">
        <v>5</v>
      </c>
      <c r="F546" s="1">
        <v>47000000</v>
      </c>
      <c r="G546" s="1">
        <v>5327.6572265625</v>
      </c>
      <c r="H546" s="1">
        <v>5.0454499999999999E-2</v>
      </c>
    </row>
    <row r="547" spans="5:8" x14ac:dyDescent="0.4">
      <c r="E547" s="1">
        <v>5</v>
      </c>
      <c r="F547" s="1">
        <v>100000000</v>
      </c>
      <c r="G547" s="1">
        <v>5276.294921875</v>
      </c>
      <c r="H547" s="1">
        <v>0.1039726</v>
      </c>
    </row>
    <row r="548" spans="5:8" x14ac:dyDescent="0.4">
      <c r="E548" s="1">
        <v>5</v>
      </c>
      <c r="F548" s="1">
        <v>220000000</v>
      </c>
      <c r="G548" s="1">
        <v>3454.1284179688</v>
      </c>
      <c r="H548" s="1">
        <v>0.27101619999999998</v>
      </c>
    </row>
    <row r="549" spans="5:8" x14ac:dyDescent="0.4">
      <c r="E549" s="1">
        <v>5</v>
      </c>
      <c r="F549" s="1">
        <v>470000000</v>
      </c>
      <c r="G549" s="1">
        <v>2033.5490722656</v>
      </c>
      <c r="H549" s="1">
        <v>0.490338</v>
      </c>
    </row>
    <row r="550" spans="5:8" x14ac:dyDescent="0.4">
      <c r="E550" s="1">
        <v>5</v>
      </c>
      <c r="F550" s="1">
        <v>1000000000</v>
      </c>
      <c r="G550" s="1">
        <v>966.3676147461</v>
      </c>
      <c r="H550" s="1">
        <v>1.0311319000000001</v>
      </c>
    </row>
    <row r="551" spans="5:8" x14ac:dyDescent="0.4">
      <c r="E551" s="1">
        <v>5</v>
      </c>
      <c r="F551" s="1">
        <v>2200000000</v>
      </c>
      <c r="G551" s="1">
        <v>439.25802612299998</v>
      </c>
      <c r="H551" s="1">
        <v>2.271245</v>
      </c>
    </row>
    <row r="552" spans="5:8" x14ac:dyDescent="0.4">
      <c r="E552" s="1">
        <v>5</v>
      </c>
      <c r="F552" s="1">
        <v>4700000000</v>
      </c>
      <c r="G552" s="1">
        <v>205.61013793949999</v>
      </c>
      <c r="H552" s="1">
        <v>4.9057573999999997</v>
      </c>
    </row>
    <row r="553" spans="5:8" x14ac:dyDescent="0.4">
      <c r="E553" s="1">
        <v>5</v>
      </c>
      <c r="F553" s="1">
        <v>10000000000</v>
      </c>
      <c r="G553" s="1">
        <v>96.6367645264</v>
      </c>
      <c r="H553" s="1">
        <v>10.454746500000001</v>
      </c>
    </row>
    <row r="554" spans="5:8" x14ac:dyDescent="0.4">
      <c r="E554" s="1">
        <v>6</v>
      </c>
      <c r="F554" s="1">
        <v>1</v>
      </c>
      <c r="G554" s="1">
        <v>2550</v>
      </c>
      <c r="H554" s="1">
        <v>1.2093E-3</v>
      </c>
    </row>
    <row r="555" spans="5:8" x14ac:dyDescent="0.4">
      <c r="E555" s="1">
        <v>6</v>
      </c>
      <c r="F555" s="1">
        <v>2</v>
      </c>
      <c r="G555" s="1">
        <v>4575</v>
      </c>
      <c r="H555" s="1">
        <v>1.2623999999999999E-3</v>
      </c>
    </row>
    <row r="556" spans="5:8" x14ac:dyDescent="0.4">
      <c r="E556" s="1">
        <v>6</v>
      </c>
      <c r="F556" s="1">
        <v>4</v>
      </c>
      <c r="G556" s="1">
        <v>5081.25</v>
      </c>
      <c r="H556" s="1">
        <v>1.3006999999999999E-3</v>
      </c>
    </row>
    <row r="557" spans="5:8" x14ac:dyDescent="0.4">
      <c r="E557" s="1">
        <v>6</v>
      </c>
      <c r="F557" s="1">
        <v>7</v>
      </c>
      <c r="G557" s="1">
        <v>5194.8974609375</v>
      </c>
      <c r="H557" s="1">
        <v>1.3101E-3</v>
      </c>
    </row>
    <row r="558" spans="5:8" x14ac:dyDescent="0.4">
      <c r="E558" s="1">
        <v>6</v>
      </c>
      <c r="F558" s="1">
        <v>10</v>
      </c>
      <c r="G558" s="1">
        <v>5223</v>
      </c>
      <c r="H558" s="1">
        <v>1.4070999000000001E-3</v>
      </c>
    </row>
    <row r="559" spans="5:8" x14ac:dyDescent="0.4">
      <c r="E559" s="1">
        <v>6</v>
      </c>
      <c r="F559" s="1">
        <v>22</v>
      </c>
      <c r="G559" s="1">
        <v>5244.421875</v>
      </c>
      <c r="H559" s="1">
        <v>1.2514E-3</v>
      </c>
    </row>
    <row r="560" spans="5:8" x14ac:dyDescent="0.4">
      <c r="E560" s="1">
        <v>6</v>
      </c>
      <c r="F560" s="1">
        <v>47</v>
      </c>
      <c r="G560" s="1">
        <v>5248.77734375</v>
      </c>
      <c r="H560" s="1">
        <v>1.4161E-3</v>
      </c>
    </row>
    <row r="561" spans="5:8" x14ac:dyDescent="0.4">
      <c r="E561" s="1">
        <v>6</v>
      </c>
      <c r="F561" s="1">
        <v>100</v>
      </c>
      <c r="G561" s="1">
        <v>5249.7299804688</v>
      </c>
      <c r="H561" s="1">
        <v>1.0227000000000001E-3</v>
      </c>
    </row>
    <row r="562" spans="5:8" x14ac:dyDescent="0.4">
      <c r="E562" s="1">
        <v>6</v>
      </c>
      <c r="F562" s="1">
        <v>220</v>
      </c>
      <c r="G562" s="1">
        <v>5249.9448242188</v>
      </c>
      <c r="H562" s="1">
        <v>1.4496000000000001E-3</v>
      </c>
    </row>
    <row r="563" spans="5:8" x14ac:dyDescent="0.4">
      <c r="E563" s="1">
        <v>6</v>
      </c>
      <c r="F563" s="1">
        <v>470</v>
      </c>
      <c r="G563" s="1">
        <v>5249.9868164062</v>
      </c>
      <c r="H563" s="1">
        <v>1.3371001E-3</v>
      </c>
    </row>
    <row r="564" spans="5:8" x14ac:dyDescent="0.4">
      <c r="E564" s="1">
        <v>6</v>
      </c>
      <c r="F564" s="1">
        <v>1000</v>
      </c>
      <c r="G564" s="1">
        <v>5249.9970703125</v>
      </c>
      <c r="H564" s="1">
        <v>1.2654999999999999E-3</v>
      </c>
    </row>
    <row r="565" spans="5:8" x14ac:dyDescent="0.4">
      <c r="E565" s="1">
        <v>6</v>
      </c>
      <c r="F565" s="1">
        <v>2200</v>
      </c>
      <c r="G565" s="1">
        <v>5250</v>
      </c>
      <c r="H565" s="1">
        <v>1.3612998999999999E-3</v>
      </c>
    </row>
    <row r="566" spans="5:8" x14ac:dyDescent="0.4">
      <c r="E566" s="1">
        <v>6</v>
      </c>
      <c r="F566" s="1">
        <v>4700</v>
      </c>
      <c r="G566" s="1">
        <v>5250</v>
      </c>
      <c r="H566" s="1">
        <v>1.4381000000000001E-3</v>
      </c>
    </row>
    <row r="567" spans="5:8" x14ac:dyDescent="0.4">
      <c r="E567" s="1">
        <v>6</v>
      </c>
      <c r="F567" s="1">
        <v>10000</v>
      </c>
      <c r="G567" s="1">
        <v>5250.0014648438</v>
      </c>
      <c r="H567" s="1">
        <v>1.4671E-3</v>
      </c>
    </row>
    <row r="568" spans="5:8" x14ac:dyDescent="0.4">
      <c r="E568" s="1">
        <v>6</v>
      </c>
      <c r="F568" s="1">
        <v>22000</v>
      </c>
      <c r="G568" s="1">
        <v>5250.0014648438</v>
      </c>
      <c r="H568" s="1">
        <v>1.3862E-3</v>
      </c>
    </row>
    <row r="569" spans="5:8" x14ac:dyDescent="0.4">
      <c r="E569" s="1">
        <v>6</v>
      </c>
      <c r="F569" s="1">
        <v>47000</v>
      </c>
      <c r="G569" s="1">
        <v>5250.0014648438</v>
      </c>
      <c r="H569" s="1">
        <v>1.6961999999999999E-3</v>
      </c>
    </row>
    <row r="570" spans="5:8" x14ac:dyDescent="0.4">
      <c r="E570" s="1">
        <v>6</v>
      </c>
      <c r="F570" s="1">
        <v>100000</v>
      </c>
      <c r="G570" s="1">
        <v>5249.9965820312</v>
      </c>
      <c r="H570" s="1">
        <v>1.4090999999999999E-3</v>
      </c>
    </row>
    <row r="571" spans="5:8" x14ac:dyDescent="0.4">
      <c r="E571" s="1">
        <v>6</v>
      </c>
      <c r="F571" s="1">
        <v>220000</v>
      </c>
      <c r="G571" s="1">
        <v>5250.0034179688</v>
      </c>
      <c r="H571" s="1">
        <v>1.3140000000000001E-3</v>
      </c>
    </row>
    <row r="572" spans="5:8" x14ac:dyDescent="0.4">
      <c r="E572" s="1">
        <v>6</v>
      </c>
      <c r="F572" s="1">
        <v>470000</v>
      </c>
      <c r="G572" s="1">
        <v>5249.9360351562</v>
      </c>
      <c r="H572" s="1">
        <v>1.9399E-3</v>
      </c>
    </row>
    <row r="573" spans="5:8" x14ac:dyDescent="0.4">
      <c r="E573" s="1">
        <v>6</v>
      </c>
      <c r="F573" s="1">
        <v>1000000</v>
      </c>
      <c r="G573" s="1">
        <v>5250.0375976562</v>
      </c>
      <c r="H573" s="1">
        <v>2.2734000000000001E-3</v>
      </c>
    </row>
    <row r="574" spans="5:8" x14ac:dyDescent="0.4">
      <c r="E574" s="1">
        <v>6</v>
      </c>
      <c r="F574" s="1">
        <v>2200000</v>
      </c>
      <c r="G574" s="1">
        <v>5250.2915039062</v>
      </c>
      <c r="H574" s="1">
        <v>3.1933999999999999E-3</v>
      </c>
    </row>
    <row r="575" spans="5:8" x14ac:dyDescent="0.4">
      <c r="E575" s="1">
        <v>6</v>
      </c>
      <c r="F575" s="1">
        <v>4700000</v>
      </c>
      <c r="G575" s="1">
        <v>5252.5439453125</v>
      </c>
      <c r="H575" s="1">
        <v>5.7415000000000001E-3</v>
      </c>
    </row>
    <row r="576" spans="5:8" x14ac:dyDescent="0.4">
      <c r="E576" s="1">
        <v>6</v>
      </c>
      <c r="F576" s="1">
        <v>10000000</v>
      </c>
      <c r="G576" s="1">
        <v>5241.7319335938</v>
      </c>
      <c r="H576" s="1">
        <v>1.01539E-2</v>
      </c>
    </row>
    <row r="577" spans="5:8" x14ac:dyDescent="0.4">
      <c r="E577" s="1">
        <v>6</v>
      </c>
      <c r="F577" s="1">
        <v>22000000</v>
      </c>
      <c r="G577" s="1">
        <v>5270.072265625</v>
      </c>
      <c r="H577" s="1">
        <v>2.1384299999999998E-2</v>
      </c>
    </row>
    <row r="578" spans="5:8" x14ac:dyDescent="0.4">
      <c r="E578" s="1">
        <v>6</v>
      </c>
      <c r="F578" s="1">
        <v>47000000</v>
      </c>
      <c r="G578" s="1">
        <v>5210.1225585938</v>
      </c>
      <c r="H578" s="1">
        <v>4.2408599999999998E-2</v>
      </c>
    </row>
    <row r="579" spans="5:8" x14ac:dyDescent="0.4">
      <c r="E579" s="1">
        <v>6</v>
      </c>
      <c r="F579" s="1">
        <v>100000000</v>
      </c>
      <c r="G579" s="1">
        <v>5382.6494140625</v>
      </c>
      <c r="H579" s="1">
        <v>9.0268399999999999E-2</v>
      </c>
    </row>
    <row r="580" spans="5:8" x14ac:dyDescent="0.4">
      <c r="E580" s="1">
        <v>6</v>
      </c>
      <c r="F580" s="1">
        <v>220000000</v>
      </c>
      <c r="G580" s="1">
        <v>3964.4763183594</v>
      </c>
      <c r="H580" s="1">
        <v>0.1960355</v>
      </c>
    </row>
    <row r="581" spans="5:8" x14ac:dyDescent="0.4">
      <c r="E581" s="1">
        <v>6</v>
      </c>
      <c r="F581" s="1">
        <v>470000000</v>
      </c>
      <c r="G581" s="1">
        <v>2220.3203125</v>
      </c>
      <c r="H581" s="1">
        <v>0.43824930000000001</v>
      </c>
    </row>
    <row r="582" spans="5:8" x14ac:dyDescent="0.4">
      <c r="E582" s="1">
        <v>6</v>
      </c>
      <c r="F582" s="1">
        <v>1000000000</v>
      </c>
      <c r="G582" s="1">
        <v>1080.4892578125</v>
      </c>
      <c r="H582" s="1">
        <v>0.88761310000000004</v>
      </c>
    </row>
    <row r="583" spans="5:8" x14ac:dyDescent="0.4">
      <c r="E583" s="1">
        <v>6</v>
      </c>
      <c r="F583" s="1">
        <v>2200000000</v>
      </c>
      <c r="G583" s="1">
        <v>518.2398071289</v>
      </c>
      <c r="H583" s="1">
        <v>2.0166826000000002</v>
      </c>
    </row>
    <row r="584" spans="5:8" x14ac:dyDescent="0.4">
      <c r="E584" s="1">
        <v>6</v>
      </c>
      <c r="F584" s="1">
        <v>4700000000</v>
      </c>
      <c r="G584" s="1">
        <v>246.73216247560001</v>
      </c>
      <c r="H584" s="1">
        <v>4.1170238000000001</v>
      </c>
    </row>
    <row r="585" spans="5:8" x14ac:dyDescent="0.4">
      <c r="E585" s="1">
        <v>6</v>
      </c>
      <c r="F585" s="1">
        <v>10000000000</v>
      </c>
      <c r="G585" s="1">
        <v>115.96411895750001</v>
      </c>
      <c r="H585" s="1">
        <v>8.7470426999999997</v>
      </c>
    </row>
    <row r="586" spans="5:8" x14ac:dyDescent="0.4">
      <c r="E586" s="1">
        <v>7</v>
      </c>
      <c r="F586" s="1">
        <v>1</v>
      </c>
      <c r="G586" s="1">
        <v>2550</v>
      </c>
      <c r="H586" s="1">
        <v>1.6387000000000001E-3</v>
      </c>
    </row>
    <row r="587" spans="5:8" x14ac:dyDescent="0.4">
      <c r="E587" s="1">
        <v>7</v>
      </c>
      <c r="F587" s="1">
        <v>2</v>
      </c>
      <c r="G587" s="1">
        <v>4575</v>
      </c>
      <c r="H587" s="1">
        <v>1.6876E-3</v>
      </c>
    </row>
    <row r="588" spans="5:8" x14ac:dyDescent="0.4">
      <c r="E588" s="1">
        <v>7</v>
      </c>
      <c r="F588" s="1">
        <v>4</v>
      </c>
      <c r="G588" s="1">
        <v>5081.25</v>
      </c>
      <c r="H588" s="1">
        <v>1.4698000000000001E-3</v>
      </c>
    </row>
    <row r="589" spans="5:8" x14ac:dyDescent="0.4">
      <c r="E589" s="1">
        <v>7</v>
      </c>
      <c r="F589" s="1">
        <v>7</v>
      </c>
      <c r="G589" s="1">
        <v>5194.8974609375</v>
      </c>
      <c r="H589" s="1">
        <v>1.6689999999999999E-3</v>
      </c>
    </row>
    <row r="590" spans="5:8" x14ac:dyDescent="0.4">
      <c r="E590" s="1">
        <v>7</v>
      </c>
      <c r="F590" s="1">
        <v>10</v>
      </c>
      <c r="G590" s="1">
        <v>5223</v>
      </c>
      <c r="H590" s="1">
        <v>1.7445E-3</v>
      </c>
    </row>
    <row r="591" spans="5:8" x14ac:dyDescent="0.4">
      <c r="E591" s="1">
        <v>7</v>
      </c>
      <c r="F591" s="1">
        <v>22</v>
      </c>
      <c r="G591" s="1">
        <v>5244.421875</v>
      </c>
      <c r="H591" s="1">
        <v>1.7731999999999999E-3</v>
      </c>
    </row>
    <row r="592" spans="5:8" x14ac:dyDescent="0.4">
      <c r="E592" s="1">
        <v>7</v>
      </c>
      <c r="F592" s="1">
        <v>47</v>
      </c>
      <c r="G592" s="1">
        <v>5248.77734375</v>
      </c>
      <c r="H592" s="1">
        <v>1.4331999999999999E-3</v>
      </c>
    </row>
    <row r="593" spans="5:8" x14ac:dyDescent="0.4">
      <c r="E593" s="1">
        <v>7</v>
      </c>
      <c r="F593" s="1">
        <v>100</v>
      </c>
      <c r="G593" s="1">
        <v>5249.73046875</v>
      </c>
      <c r="H593" s="1">
        <v>1.9987E-3</v>
      </c>
    </row>
    <row r="594" spans="5:8" x14ac:dyDescent="0.4">
      <c r="E594" s="1">
        <v>7</v>
      </c>
      <c r="F594" s="1">
        <v>220</v>
      </c>
      <c r="G594" s="1">
        <v>5249.9448242188</v>
      </c>
      <c r="H594" s="1">
        <v>1.5449998999999999E-3</v>
      </c>
    </row>
    <row r="595" spans="5:8" x14ac:dyDescent="0.4">
      <c r="E595" s="1">
        <v>7</v>
      </c>
      <c r="F595" s="1">
        <v>470</v>
      </c>
      <c r="G595" s="1">
        <v>5249.9868164062</v>
      </c>
      <c r="H595" s="1">
        <v>2.1039000000000001E-3</v>
      </c>
    </row>
    <row r="596" spans="5:8" x14ac:dyDescent="0.4">
      <c r="E596" s="1">
        <v>7</v>
      </c>
      <c r="F596" s="1">
        <v>1000</v>
      </c>
      <c r="G596" s="1">
        <v>5249.9970703125</v>
      </c>
      <c r="H596" s="1">
        <v>1.9165E-3</v>
      </c>
    </row>
    <row r="597" spans="5:8" x14ac:dyDescent="0.4">
      <c r="E597" s="1">
        <v>7</v>
      </c>
      <c r="F597" s="1">
        <v>2200</v>
      </c>
      <c r="G597" s="1">
        <v>5249.9990234375</v>
      </c>
      <c r="H597" s="1">
        <v>1.5368999000000001E-3</v>
      </c>
    </row>
    <row r="598" spans="5:8" x14ac:dyDescent="0.4">
      <c r="E598" s="1">
        <v>7</v>
      </c>
      <c r="F598" s="1">
        <v>4700</v>
      </c>
      <c r="G598" s="1">
        <v>5249.9990234375</v>
      </c>
      <c r="H598" s="1">
        <v>1.6368000000000001E-3</v>
      </c>
    </row>
    <row r="599" spans="5:8" x14ac:dyDescent="0.4">
      <c r="E599" s="1">
        <v>7</v>
      </c>
      <c r="F599" s="1">
        <v>10000</v>
      </c>
      <c r="G599" s="1">
        <v>5250.0009765625</v>
      </c>
      <c r="H599" s="1">
        <v>1.9748000000000001E-3</v>
      </c>
    </row>
    <row r="600" spans="5:8" x14ac:dyDescent="0.4">
      <c r="E600" s="1">
        <v>7</v>
      </c>
      <c r="F600" s="1">
        <v>22000</v>
      </c>
      <c r="G600" s="1">
        <v>5250.0024414062</v>
      </c>
      <c r="H600" s="1">
        <v>1.3994999999999999E-3</v>
      </c>
    </row>
    <row r="601" spans="5:8" x14ac:dyDescent="0.4">
      <c r="E601" s="1">
        <v>7</v>
      </c>
      <c r="F601" s="1">
        <v>47000</v>
      </c>
      <c r="G601" s="1">
        <v>5249.9990234375</v>
      </c>
      <c r="H601" s="1">
        <v>1.6475000000000001E-3</v>
      </c>
    </row>
    <row r="602" spans="5:8" x14ac:dyDescent="0.4">
      <c r="E602" s="1">
        <v>7</v>
      </c>
      <c r="F602" s="1">
        <v>100000</v>
      </c>
      <c r="G602" s="1">
        <v>5249.9956054688</v>
      </c>
      <c r="H602" s="1">
        <v>1.6344E-3</v>
      </c>
    </row>
    <row r="603" spans="5:8" x14ac:dyDescent="0.4">
      <c r="E603" s="1">
        <v>7</v>
      </c>
      <c r="F603" s="1">
        <v>220000</v>
      </c>
      <c r="G603" s="1">
        <v>5250.0249023438</v>
      </c>
      <c r="H603" s="1">
        <v>2.0883E-3</v>
      </c>
    </row>
    <row r="604" spans="5:8" x14ac:dyDescent="0.4">
      <c r="E604" s="1">
        <v>7</v>
      </c>
      <c r="F604" s="1">
        <v>470000</v>
      </c>
      <c r="G604" s="1">
        <v>5249.9873046875</v>
      </c>
      <c r="H604" s="1">
        <v>1.8423999999999999E-3</v>
      </c>
    </row>
    <row r="605" spans="5:8" x14ac:dyDescent="0.4">
      <c r="E605" s="1">
        <v>7</v>
      </c>
      <c r="F605" s="1">
        <v>1000000</v>
      </c>
      <c r="G605" s="1">
        <v>5250.1069335938</v>
      </c>
      <c r="H605" s="1">
        <v>2.4664000000000001E-3</v>
      </c>
    </row>
    <row r="606" spans="5:8" x14ac:dyDescent="0.4">
      <c r="E606" s="1">
        <v>7</v>
      </c>
      <c r="F606" s="1">
        <v>2200000</v>
      </c>
      <c r="G606" s="1">
        <v>5250.4736328125</v>
      </c>
      <c r="H606" s="1">
        <v>3.4199999999999999E-3</v>
      </c>
    </row>
    <row r="607" spans="5:8" x14ac:dyDescent="0.4">
      <c r="E607" s="1">
        <v>7</v>
      </c>
      <c r="F607" s="1">
        <v>4700000</v>
      </c>
      <c r="G607" s="1">
        <v>5249.2705078125</v>
      </c>
      <c r="H607" s="1">
        <v>5.5553E-3</v>
      </c>
    </row>
    <row r="608" spans="5:8" x14ac:dyDescent="0.4">
      <c r="E608" s="1">
        <v>7</v>
      </c>
      <c r="F608" s="1">
        <v>10000000</v>
      </c>
      <c r="G608" s="1">
        <v>5253.1411132812</v>
      </c>
      <c r="H608" s="1">
        <v>1.1409300000000001E-2</v>
      </c>
    </row>
    <row r="609" spans="5:8" x14ac:dyDescent="0.4">
      <c r="E609" s="1">
        <v>7</v>
      </c>
      <c r="F609" s="1">
        <v>22000000</v>
      </c>
      <c r="G609" s="1">
        <v>5225.3359375</v>
      </c>
      <c r="H609" s="1">
        <v>1.96735E-2</v>
      </c>
    </row>
    <row r="610" spans="5:8" x14ac:dyDescent="0.4">
      <c r="E610" s="1">
        <v>7</v>
      </c>
      <c r="F610" s="1">
        <v>47000000</v>
      </c>
      <c r="G610" s="1">
        <v>5161.9184570312</v>
      </c>
      <c r="H610" s="1">
        <v>3.8040900000000002E-2</v>
      </c>
    </row>
    <row r="611" spans="5:8" x14ac:dyDescent="0.4">
      <c r="E611" s="1">
        <v>7</v>
      </c>
      <c r="F611" s="1">
        <v>100000000</v>
      </c>
      <c r="G611" s="1">
        <v>5391.3515625</v>
      </c>
      <c r="H611" s="1">
        <v>7.8391199999999994E-2</v>
      </c>
    </row>
    <row r="612" spans="5:8" x14ac:dyDescent="0.4">
      <c r="E612" s="1">
        <v>7</v>
      </c>
      <c r="F612" s="1">
        <v>220000000</v>
      </c>
      <c r="G612" s="1">
        <v>4993.310546875</v>
      </c>
      <c r="H612" s="1">
        <v>0.16817360000000001</v>
      </c>
    </row>
    <row r="613" spans="5:8" x14ac:dyDescent="0.4">
      <c r="E613" s="1">
        <v>7</v>
      </c>
      <c r="F613" s="1">
        <v>470000000</v>
      </c>
      <c r="G613" s="1">
        <v>2718.916015625</v>
      </c>
      <c r="H613" s="1">
        <v>0.35842779990000001</v>
      </c>
    </row>
    <row r="614" spans="5:8" x14ac:dyDescent="0.4">
      <c r="E614" s="1">
        <v>7</v>
      </c>
      <c r="F614" s="1">
        <v>1000000000</v>
      </c>
      <c r="G614" s="1">
        <v>1288.4901123047</v>
      </c>
      <c r="H614" s="1">
        <v>0.75693109999999997</v>
      </c>
    </row>
    <row r="615" spans="5:8" x14ac:dyDescent="0.4">
      <c r="E615" s="1">
        <v>7</v>
      </c>
      <c r="F615" s="1">
        <v>2200000000</v>
      </c>
      <c r="G615" s="1">
        <v>585.67736816410002</v>
      </c>
      <c r="H615" s="1">
        <v>1.6600397</v>
      </c>
    </row>
    <row r="616" spans="5:8" x14ac:dyDescent="0.4">
      <c r="E616" s="1">
        <v>7</v>
      </c>
      <c r="F616" s="1">
        <v>4700000000</v>
      </c>
      <c r="G616" s="1">
        <v>274.14685058589998</v>
      </c>
      <c r="H616" s="1">
        <v>3.6190612999999998</v>
      </c>
    </row>
    <row r="617" spans="5:8" x14ac:dyDescent="0.4">
      <c r="E617" s="1">
        <v>7</v>
      </c>
      <c r="F617" s="1">
        <v>10000000000</v>
      </c>
      <c r="G617" s="1">
        <v>128.84901428219999</v>
      </c>
      <c r="H617" s="1">
        <v>7.6823169</v>
      </c>
    </row>
    <row r="618" spans="5:8" x14ac:dyDescent="0.4">
      <c r="E618" s="1">
        <v>8</v>
      </c>
      <c r="F618" s="1">
        <v>1</v>
      </c>
      <c r="G618" s="1">
        <v>2550</v>
      </c>
      <c r="H618" s="1">
        <v>2.6242000000000001E-3</v>
      </c>
    </row>
    <row r="619" spans="5:8" x14ac:dyDescent="0.4">
      <c r="E619" s="1">
        <v>8</v>
      </c>
      <c r="F619" s="1">
        <v>2</v>
      </c>
      <c r="G619" s="1">
        <v>4575</v>
      </c>
      <c r="H619" s="1">
        <v>1.7688000000000001E-3</v>
      </c>
    </row>
    <row r="620" spans="5:8" x14ac:dyDescent="0.4">
      <c r="E620" s="1">
        <v>8</v>
      </c>
      <c r="F620" s="1">
        <v>4</v>
      </c>
      <c r="G620" s="1">
        <v>5081.25</v>
      </c>
      <c r="H620" s="1">
        <v>1.7776999999999999E-3</v>
      </c>
    </row>
    <row r="621" spans="5:8" x14ac:dyDescent="0.4">
      <c r="E621" s="1">
        <v>8</v>
      </c>
      <c r="F621" s="1">
        <v>7</v>
      </c>
      <c r="G621" s="1">
        <v>5194.8974609375</v>
      </c>
      <c r="H621" s="1">
        <v>1.8665999999999999E-3</v>
      </c>
    </row>
    <row r="622" spans="5:8" x14ac:dyDescent="0.4">
      <c r="E622" s="1">
        <v>8</v>
      </c>
      <c r="F622" s="1">
        <v>10</v>
      </c>
      <c r="G622" s="1">
        <v>5223</v>
      </c>
      <c r="H622" s="1">
        <v>1.7342E-3</v>
      </c>
    </row>
    <row r="623" spans="5:8" x14ac:dyDescent="0.4">
      <c r="E623" s="1">
        <v>8</v>
      </c>
      <c r="F623" s="1">
        <v>22</v>
      </c>
      <c r="G623" s="1">
        <v>5244.4213867188</v>
      </c>
      <c r="H623" s="1">
        <v>2.049E-3</v>
      </c>
    </row>
    <row r="624" spans="5:8" x14ac:dyDescent="0.4">
      <c r="E624" s="1">
        <v>8</v>
      </c>
      <c r="F624" s="1">
        <v>47</v>
      </c>
      <c r="G624" s="1">
        <v>5248.7768554688</v>
      </c>
      <c r="H624" s="1">
        <v>1.6257999999999999E-3</v>
      </c>
    </row>
    <row r="625" spans="5:8" x14ac:dyDescent="0.4">
      <c r="E625" s="1">
        <v>8</v>
      </c>
      <c r="F625" s="1">
        <v>100</v>
      </c>
      <c r="G625" s="1">
        <v>5249.73046875</v>
      </c>
      <c r="H625" s="1">
        <v>1.8699000000000001E-3</v>
      </c>
    </row>
    <row r="626" spans="5:8" x14ac:dyDescent="0.4">
      <c r="E626" s="1">
        <v>8</v>
      </c>
      <c r="F626" s="1">
        <v>220</v>
      </c>
      <c r="G626" s="1">
        <v>5249.9448242188</v>
      </c>
      <c r="H626" s="1">
        <v>1.7671E-3</v>
      </c>
    </row>
    <row r="627" spans="5:8" x14ac:dyDescent="0.4">
      <c r="E627" s="1">
        <v>8</v>
      </c>
      <c r="F627" s="1">
        <v>470</v>
      </c>
      <c r="G627" s="1">
        <v>5249.9873046875</v>
      </c>
      <c r="H627" s="1">
        <v>1.8813E-3</v>
      </c>
    </row>
    <row r="628" spans="5:8" x14ac:dyDescent="0.4">
      <c r="E628" s="1">
        <v>8</v>
      </c>
      <c r="F628" s="1">
        <v>1000</v>
      </c>
      <c r="G628" s="1">
        <v>5249.9970703125</v>
      </c>
      <c r="H628" s="1">
        <v>1.781E-3</v>
      </c>
    </row>
    <row r="629" spans="5:8" x14ac:dyDescent="0.4">
      <c r="E629" s="1">
        <v>8</v>
      </c>
      <c r="F629" s="1">
        <v>2200</v>
      </c>
      <c r="G629" s="1">
        <v>5249.9995117188</v>
      </c>
      <c r="H629" s="1">
        <v>1.9861000000000002E-3</v>
      </c>
    </row>
    <row r="630" spans="5:8" x14ac:dyDescent="0.4">
      <c r="E630" s="1">
        <v>8</v>
      </c>
      <c r="F630" s="1">
        <v>4700</v>
      </c>
      <c r="G630" s="1">
        <v>5249.9990234375</v>
      </c>
      <c r="H630" s="1">
        <v>1.7767E-3</v>
      </c>
    </row>
    <row r="631" spans="5:8" x14ac:dyDescent="0.4">
      <c r="E631" s="1">
        <v>8</v>
      </c>
      <c r="F631" s="1">
        <v>10000</v>
      </c>
      <c r="G631" s="1">
        <v>5250</v>
      </c>
      <c r="H631" s="1">
        <v>2.1849E-3</v>
      </c>
    </row>
    <row r="632" spans="5:8" x14ac:dyDescent="0.4">
      <c r="E632" s="1">
        <v>8</v>
      </c>
      <c r="F632" s="1">
        <v>22000</v>
      </c>
      <c r="G632" s="1">
        <v>5250.0014648438</v>
      </c>
      <c r="H632" s="1">
        <v>1.9001999999999999E-3</v>
      </c>
    </row>
    <row r="633" spans="5:8" x14ac:dyDescent="0.4">
      <c r="E633" s="1">
        <v>8</v>
      </c>
      <c r="F633" s="1">
        <v>47000</v>
      </c>
      <c r="G633" s="1">
        <v>5250</v>
      </c>
      <c r="H633" s="1">
        <v>2.0087E-3</v>
      </c>
    </row>
    <row r="634" spans="5:8" x14ac:dyDescent="0.4">
      <c r="E634" s="1">
        <v>8</v>
      </c>
      <c r="F634" s="1">
        <v>100000</v>
      </c>
      <c r="G634" s="1">
        <v>5249.9970703125</v>
      </c>
      <c r="H634" s="1">
        <v>1.7355000000000001E-3</v>
      </c>
    </row>
    <row r="635" spans="5:8" x14ac:dyDescent="0.4">
      <c r="E635" s="1">
        <v>8</v>
      </c>
      <c r="F635" s="1">
        <v>220000</v>
      </c>
      <c r="G635" s="1">
        <v>5250.0034179688</v>
      </c>
      <c r="H635" s="1">
        <v>2.3100999999999998E-3</v>
      </c>
    </row>
    <row r="636" spans="5:8" x14ac:dyDescent="0.4">
      <c r="E636" s="1">
        <v>8</v>
      </c>
      <c r="F636" s="1">
        <v>470000</v>
      </c>
      <c r="G636" s="1">
        <v>5249.9243164062</v>
      </c>
      <c r="H636" s="1">
        <v>2.8105000000000001E-3</v>
      </c>
    </row>
    <row r="637" spans="5:8" x14ac:dyDescent="0.4">
      <c r="E637" s="1">
        <v>8</v>
      </c>
      <c r="F637" s="1">
        <v>1000000</v>
      </c>
      <c r="G637" s="1">
        <v>5250.1918945312</v>
      </c>
      <c r="H637" s="1">
        <v>3.4405E-3</v>
      </c>
    </row>
    <row r="638" spans="5:8" x14ac:dyDescent="0.4">
      <c r="E638" s="1">
        <v>8</v>
      </c>
      <c r="F638" s="1">
        <v>2200000</v>
      </c>
      <c r="G638" s="1">
        <v>5250.2080078125</v>
      </c>
      <c r="H638" s="1">
        <v>5.4174999999999996E-3</v>
      </c>
    </row>
    <row r="639" spans="5:8" x14ac:dyDescent="0.4">
      <c r="E639" s="1">
        <v>8</v>
      </c>
      <c r="F639" s="1">
        <v>4700000</v>
      </c>
      <c r="G639" s="1">
        <v>5251.7241210938</v>
      </c>
      <c r="H639" s="1">
        <v>7.6403E-3</v>
      </c>
    </row>
    <row r="640" spans="5:8" x14ac:dyDescent="0.4">
      <c r="E640" s="1">
        <v>8</v>
      </c>
      <c r="F640" s="1">
        <v>10000000</v>
      </c>
      <c r="G640" s="1">
        <v>5252.0185546875</v>
      </c>
      <c r="H640" s="1">
        <v>9.1765000000000006E-3</v>
      </c>
    </row>
    <row r="641" spans="5:8" x14ac:dyDescent="0.4">
      <c r="E641" s="1">
        <v>8</v>
      </c>
      <c r="F641" s="1">
        <v>22000000</v>
      </c>
      <c r="G641" s="1">
        <v>5220.5258789062</v>
      </c>
      <c r="H641" s="1">
        <v>1.66023E-2</v>
      </c>
    </row>
    <row r="642" spans="5:8" x14ac:dyDescent="0.4">
      <c r="E642" s="1">
        <v>8</v>
      </c>
      <c r="F642" s="1">
        <v>47000000</v>
      </c>
      <c r="G642" s="1">
        <v>5255.1723632812</v>
      </c>
      <c r="H642" s="1">
        <v>3.3997699999999999E-2</v>
      </c>
    </row>
    <row r="643" spans="5:8" x14ac:dyDescent="0.4">
      <c r="E643" s="1">
        <v>8</v>
      </c>
      <c r="F643" s="1">
        <v>100000000</v>
      </c>
      <c r="G643" s="1">
        <v>5155.3500976562</v>
      </c>
      <c r="H643" s="1">
        <v>6.8503999999999995E-2</v>
      </c>
    </row>
    <row r="644" spans="5:8" x14ac:dyDescent="0.4">
      <c r="E644" s="1">
        <v>8</v>
      </c>
      <c r="F644" s="1">
        <v>220000000</v>
      </c>
      <c r="G644" s="1">
        <v>5503.9990234375</v>
      </c>
      <c r="H644" s="1">
        <v>0.15172189999999999</v>
      </c>
    </row>
    <row r="645" spans="5:8" x14ac:dyDescent="0.4">
      <c r="E645" s="1">
        <v>8</v>
      </c>
      <c r="F645" s="1">
        <v>470000000</v>
      </c>
      <c r="G645" s="1">
        <v>2855.9895019531</v>
      </c>
      <c r="H645" s="1">
        <v>0.37079250000000002</v>
      </c>
    </row>
    <row r="646" spans="5:8" x14ac:dyDescent="0.4">
      <c r="E646" s="1">
        <v>8</v>
      </c>
      <c r="F646" s="1">
        <v>1000000000</v>
      </c>
      <c r="G646" s="1">
        <v>1352.9146728516</v>
      </c>
      <c r="H646" s="1">
        <v>0.6809653</v>
      </c>
    </row>
    <row r="647" spans="5:8" x14ac:dyDescent="0.4">
      <c r="E647" s="1">
        <v>8</v>
      </c>
      <c r="F647" s="1">
        <v>2200000000</v>
      </c>
      <c r="G647" s="1">
        <v>644.2451171875</v>
      </c>
      <c r="H647" s="1">
        <v>1.6062810999999999</v>
      </c>
    </row>
    <row r="648" spans="5:8" x14ac:dyDescent="0.4">
      <c r="E648" s="1">
        <v>8</v>
      </c>
      <c r="F648" s="1">
        <v>4700000000</v>
      </c>
      <c r="G648" s="1">
        <v>301.5615234375</v>
      </c>
      <c r="H648" s="1">
        <v>3.1666356000000002</v>
      </c>
    </row>
    <row r="649" spans="5:8" x14ac:dyDescent="0.4">
      <c r="E649" s="1">
        <v>8</v>
      </c>
      <c r="F649" s="1">
        <v>10000000000</v>
      </c>
      <c r="G649" s="1">
        <v>141.73391723629999</v>
      </c>
      <c r="H649" s="1">
        <v>6.7937105000000004</v>
      </c>
    </row>
    <row r="650" spans="5:8" x14ac:dyDescent="0.4">
      <c r="E650" s="1">
        <v>9</v>
      </c>
      <c r="F650" s="1">
        <v>1</v>
      </c>
      <c r="G650" s="1">
        <v>2550</v>
      </c>
      <c r="H650" s="1">
        <v>1.5185000000000001E-3</v>
      </c>
    </row>
    <row r="651" spans="5:8" x14ac:dyDescent="0.4">
      <c r="E651" s="1">
        <v>9</v>
      </c>
      <c r="F651" s="1">
        <v>2</v>
      </c>
      <c r="G651" s="1">
        <v>4575</v>
      </c>
      <c r="H651" s="1">
        <v>2.1094999999999998E-3</v>
      </c>
    </row>
    <row r="652" spans="5:8" x14ac:dyDescent="0.4">
      <c r="E652" s="1">
        <v>9</v>
      </c>
      <c r="F652" s="1">
        <v>4</v>
      </c>
      <c r="G652" s="1">
        <v>5081.25</v>
      </c>
      <c r="H652" s="1">
        <v>2.0281000000000001E-3</v>
      </c>
    </row>
    <row r="653" spans="5:8" x14ac:dyDescent="0.4">
      <c r="E653" s="1">
        <v>9</v>
      </c>
      <c r="F653" s="1">
        <v>7</v>
      </c>
      <c r="G653" s="1">
        <v>5194.8974609375</v>
      </c>
      <c r="H653" s="1">
        <v>2.2139E-3</v>
      </c>
    </row>
    <row r="654" spans="5:8" x14ac:dyDescent="0.4">
      <c r="E654" s="1">
        <v>9</v>
      </c>
      <c r="F654" s="1">
        <v>10</v>
      </c>
      <c r="G654" s="1">
        <v>5223</v>
      </c>
      <c r="H654" s="1">
        <v>2.1546999999999998E-3</v>
      </c>
    </row>
    <row r="655" spans="5:8" x14ac:dyDescent="0.4">
      <c r="E655" s="1">
        <v>9</v>
      </c>
      <c r="F655" s="1">
        <v>22</v>
      </c>
      <c r="G655" s="1">
        <v>5244.421875</v>
      </c>
      <c r="H655" s="1">
        <v>2.4754E-3</v>
      </c>
    </row>
    <row r="656" spans="5:8" x14ac:dyDescent="0.4">
      <c r="E656" s="1">
        <v>9</v>
      </c>
      <c r="F656" s="1">
        <v>47</v>
      </c>
      <c r="G656" s="1">
        <v>5248.77734375</v>
      </c>
      <c r="H656" s="1">
        <v>2.4669000000000002E-3</v>
      </c>
    </row>
    <row r="657" spans="5:8" x14ac:dyDescent="0.4">
      <c r="E657" s="1">
        <v>9</v>
      </c>
      <c r="F657" s="1">
        <v>100</v>
      </c>
      <c r="G657" s="1">
        <v>5249.73046875</v>
      </c>
      <c r="H657" s="1">
        <v>1.9354000000000001E-3</v>
      </c>
    </row>
    <row r="658" spans="5:8" x14ac:dyDescent="0.4">
      <c r="E658" s="1">
        <v>9</v>
      </c>
      <c r="F658" s="1">
        <v>220</v>
      </c>
      <c r="G658" s="1">
        <v>5249.9448242188</v>
      </c>
      <c r="H658" s="1">
        <v>2.1378999999999999E-3</v>
      </c>
    </row>
    <row r="659" spans="5:8" x14ac:dyDescent="0.4">
      <c r="E659" s="1">
        <v>9</v>
      </c>
      <c r="F659" s="1">
        <v>470</v>
      </c>
      <c r="G659" s="1">
        <v>5249.9873046875</v>
      </c>
      <c r="H659" s="1">
        <v>2.0062999999999999E-3</v>
      </c>
    </row>
    <row r="660" spans="5:8" x14ac:dyDescent="0.4">
      <c r="E660" s="1">
        <v>9</v>
      </c>
      <c r="F660" s="1">
        <v>1000</v>
      </c>
      <c r="G660" s="1">
        <v>5249.9970703125</v>
      </c>
      <c r="H660" s="1">
        <v>2.3877999999999998E-3</v>
      </c>
    </row>
    <row r="661" spans="5:8" x14ac:dyDescent="0.4">
      <c r="E661" s="1">
        <v>9</v>
      </c>
      <c r="F661" s="1">
        <v>2200</v>
      </c>
      <c r="G661" s="1">
        <v>5249.9990234375</v>
      </c>
      <c r="H661" s="1">
        <v>2.1632001000000001E-3</v>
      </c>
    </row>
    <row r="662" spans="5:8" x14ac:dyDescent="0.4">
      <c r="E662" s="1">
        <v>9</v>
      </c>
      <c r="F662" s="1">
        <v>4700</v>
      </c>
      <c r="G662" s="1">
        <v>5249.9990234375</v>
      </c>
      <c r="H662" s="1">
        <v>1.8288E-3</v>
      </c>
    </row>
    <row r="663" spans="5:8" x14ac:dyDescent="0.4">
      <c r="E663" s="1">
        <v>9</v>
      </c>
      <c r="F663" s="1">
        <v>10000</v>
      </c>
      <c r="G663" s="1">
        <v>5249.9985351562</v>
      </c>
      <c r="H663" s="1">
        <v>2.1339000000000002E-3</v>
      </c>
    </row>
    <row r="664" spans="5:8" x14ac:dyDescent="0.4">
      <c r="E664" s="1">
        <v>9</v>
      </c>
      <c r="F664" s="1">
        <v>22000</v>
      </c>
      <c r="G664" s="1">
        <v>5250.0004882812</v>
      </c>
      <c r="H664" s="1">
        <v>1.9277000000000001E-3</v>
      </c>
    </row>
    <row r="665" spans="5:8" x14ac:dyDescent="0.4">
      <c r="E665" s="1">
        <v>9</v>
      </c>
      <c r="F665" s="1">
        <v>47000</v>
      </c>
      <c r="G665" s="1">
        <v>5250.0004882812</v>
      </c>
      <c r="H665" s="1">
        <v>1.9442999999999999E-3</v>
      </c>
    </row>
    <row r="666" spans="5:8" x14ac:dyDescent="0.4">
      <c r="E666" s="1">
        <v>9</v>
      </c>
      <c r="F666" s="1">
        <v>100000</v>
      </c>
      <c r="G666" s="1">
        <v>5249.9965820312</v>
      </c>
      <c r="H666" s="1">
        <v>2.1193000000000002E-3</v>
      </c>
    </row>
    <row r="667" spans="5:8" x14ac:dyDescent="0.4">
      <c r="E667" s="1">
        <v>9</v>
      </c>
      <c r="F667" s="1">
        <v>220000</v>
      </c>
      <c r="G667" s="1">
        <v>5250.0219726562</v>
      </c>
      <c r="H667" s="1">
        <v>1.05854E-2</v>
      </c>
    </row>
    <row r="668" spans="5:8" x14ac:dyDescent="0.4">
      <c r="E668" s="1">
        <v>9</v>
      </c>
      <c r="F668" s="1">
        <v>470000</v>
      </c>
      <c r="G668" s="1">
        <v>5249.9672851562</v>
      </c>
      <c r="H668" s="1">
        <v>2.6066000000000001E-3</v>
      </c>
    </row>
    <row r="669" spans="5:8" x14ac:dyDescent="0.4">
      <c r="E669" s="1">
        <v>9</v>
      </c>
      <c r="F669" s="1">
        <v>1000000</v>
      </c>
      <c r="G669" s="1">
        <v>5250.1884765625</v>
      </c>
      <c r="H669" s="1">
        <v>2.7720000000000002E-3</v>
      </c>
    </row>
    <row r="670" spans="5:8" x14ac:dyDescent="0.4">
      <c r="E670" s="1">
        <v>9</v>
      </c>
      <c r="F670" s="1">
        <v>2200000</v>
      </c>
      <c r="G670" s="1">
        <v>5249.8217773438</v>
      </c>
      <c r="H670" s="1">
        <v>3.9278000000000004E-3</v>
      </c>
    </row>
    <row r="671" spans="5:8" x14ac:dyDescent="0.4">
      <c r="E671" s="1">
        <v>9</v>
      </c>
      <c r="F671" s="1">
        <v>4700000</v>
      </c>
      <c r="G671" s="1">
        <v>5251.1586914062</v>
      </c>
      <c r="H671" s="1">
        <v>5.7016999999999997E-3</v>
      </c>
    </row>
    <row r="672" spans="5:8" x14ac:dyDescent="0.4">
      <c r="E672" s="1">
        <v>9</v>
      </c>
      <c r="F672" s="1">
        <v>10000000</v>
      </c>
      <c r="G672" s="1">
        <v>5248.4672851562</v>
      </c>
      <c r="H672" s="1">
        <v>8.4498000000000004E-3</v>
      </c>
    </row>
    <row r="673" spans="5:8" x14ac:dyDescent="0.4">
      <c r="E673" s="1">
        <v>9</v>
      </c>
      <c r="F673" s="1">
        <v>22000000</v>
      </c>
      <c r="G673" s="1">
        <v>5224.4907226562</v>
      </c>
      <c r="H673" s="1">
        <v>1.5920699999999999E-2</v>
      </c>
    </row>
    <row r="674" spans="5:8" x14ac:dyDescent="0.4">
      <c r="E674" s="1">
        <v>9</v>
      </c>
      <c r="F674" s="1">
        <v>47000000</v>
      </c>
      <c r="G674" s="1">
        <v>5311.3271484375</v>
      </c>
      <c r="H674" s="1">
        <v>3.3255300000000002E-2</v>
      </c>
    </row>
    <row r="675" spans="5:8" x14ac:dyDescent="0.4">
      <c r="E675" s="1">
        <v>9</v>
      </c>
      <c r="F675" s="1">
        <v>100000000</v>
      </c>
      <c r="G675" s="1">
        <v>5095.1977539062</v>
      </c>
      <c r="H675" s="1">
        <v>6.5536399999999995E-2</v>
      </c>
    </row>
    <row r="676" spans="5:8" x14ac:dyDescent="0.4">
      <c r="E676" s="1">
        <v>9</v>
      </c>
      <c r="F676" s="1">
        <v>220000000</v>
      </c>
      <c r="G676" s="1">
        <v>5633.6918945312</v>
      </c>
      <c r="H676" s="1">
        <v>0.13757220000000001</v>
      </c>
    </row>
    <row r="677" spans="5:8" x14ac:dyDescent="0.4">
      <c r="E677" s="1">
        <v>9</v>
      </c>
      <c r="F677" s="1">
        <v>470000000</v>
      </c>
      <c r="G677" s="1">
        <v>3024.5290527344</v>
      </c>
      <c r="H677" s="1">
        <v>0.29209540000000001</v>
      </c>
    </row>
    <row r="678" spans="5:8" x14ac:dyDescent="0.4">
      <c r="E678" s="1">
        <v>9</v>
      </c>
      <c r="F678" s="1">
        <v>1000000000</v>
      </c>
      <c r="G678" s="1">
        <v>1481.763671875</v>
      </c>
      <c r="H678" s="1">
        <v>0.62232030000000005</v>
      </c>
    </row>
    <row r="679" spans="5:8" x14ac:dyDescent="0.4">
      <c r="E679" s="1">
        <v>9</v>
      </c>
      <c r="F679" s="1">
        <v>2200000000</v>
      </c>
      <c r="G679" s="1">
        <v>673.52899169919999</v>
      </c>
      <c r="H679" s="1">
        <v>1.3616771000000001</v>
      </c>
    </row>
    <row r="680" spans="5:8" x14ac:dyDescent="0.4">
      <c r="E680" s="1">
        <v>9</v>
      </c>
      <c r="F680" s="1">
        <v>4700000000</v>
      </c>
      <c r="G680" s="1">
        <v>315.26885986330001</v>
      </c>
      <c r="H680" s="1">
        <v>2.9725947000000001</v>
      </c>
    </row>
    <row r="681" spans="5:8" x14ac:dyDescent="0.4">
      <c r="E681" s="1">
        <v>9</v>
      </c>
      <c r="F681" s="1">
        <v>10000000000</v>
      </c>
      <c r="G681" s="1">
        <v>148.17637634280001</v>
      </c>
      <c r="H681" s="1">
        <v>6.2198248999999999</v>
      </c>
    </row>
    <row r="682" spans="5:8" x14ac:dyDescent="0.4">
      <c r="E682" s="1">
        <v>10</v>
      </c>
      <c r="F682" s="1">
        <v>1</v>
      </c>
      <c r="G682" s="1">
        <v>2550</v>
      </c>
      <c r="H682" s="1">
        <v>1.8277999000000001E-3</v>
      </c>
    </row>
    <row r="683" spans="5:8" x14ac:dyDescent="0.4">
      <c r="E683" s="1">
        <v>10</v>
      </c>
      <c r="F683" s="1">
        <v>2</v>
      </c>
      <c r="G683" s="1">
        <v>4575</v>
      </c>
      <c r="H683" s="1">
        <v>1.9495999000000001E-3</v>
      </c>
    </row>
    <row r="684" spans="5:8" x14ac:dyDescent="0.4">
      <c r="E684" s="1">
        <v>10</v>
      </c>
      <c r="F684" s="1">
        <v>4</v>
      </c>
      <c r="G684" s="1">
        <v>5081.25</v>
      </c>
      <c r="H684" s="1">
        <v>2.0495000000000001E-3</v>
      </c>
    </row>
    <row r="685" spans="5:8" x14ac:dyDescent="0.4">
      <c r="E685" s="1">
        <v>10</v>
      </c>
      <c r="F685" s="1">
        <v>7</v>
      </c>
      <c r="G685" s="1">
        <v>5194.8974609375</v>
      </c>
      <c r="H685" s="1">
        <v>2.4637999999999999E-3</v>
      </c>
    </row>
    <row r="686" spans="5:8" x14ac:dyDescent="0.4">
      <c r="E686" s="1">
        <v>10</v>
      </c>
      <c r="F686" s="1">
        <v>10</v>
      </c>
      <c r="G686" s="1">
        <v>5223</v>
      </c>
      <c r="H686" s="1">
        <v>2.3769001E-3</v>
      </c>
    </row>
    <row r="687" spans="5:8" x14ac:dyDescent="0.4">
      <c r="E687" s="1">
        <v>10</v>
      </c>
      <c r="F687" s="1">
        <v>22</v>
      </c>
      <c r="G687" s="1">
        <v>5244.421875</v>
      </c>
      <c r="H687" s="1">
        <v>2.2991999999999999E-3</v>
      </c>
    </row>
    <row r="688" spans="5:8" x14ac:dyDescent="0.4">
      <c r="E688" s="1">
        <v>10</v>
      </c>
      <c r="F688" s="1">
        <v>47</v>
      </c>
      <c r="G688" s="1">
        <v>5248.77734375</v>
      </c>
      <c r="H688" s="1">
        <v>2.4851999999999999E-3</v>
      </c>
    </row>
    <row r="689" spans="5:8" x14ac:dyDescent="0.4">
      <c r="E689" s="1">
        <v>10</v>
      </c>
      <c r="F689" s="1">
        <v>100</v>
      </c>
      <c r="G689" s="1">
        <v>5249.73046875</v>
      </c>
      <c r="H689" s="1">
        <v>2.7374999999999999E-3</v>
      </c>
    </row>
    <row r="690" spans="5:8" x14ac:dyDescent="0.4">
      <c r="E690" s="1">
        <v>10</v>
      </c>
      <c r="F690" s="1">
        <v>220</v>
      </c>
      <c r="G690" s="1">
        <v>5249.9448242188</v>
      </c>
      <c r="H690" s="1">
        <v>3.6546E-3</v>
      </c>
    </row>
    <row r="691" spans="5:8" x14ac:dyDescent="0.4">
      <c r="E691" s="1">
        <v>10</v>
      </c>
      <c r="F691" s="1">
        <v>470</v>
      </c>
      <c r="G691" s="1">
        <v>5249.9873046875</v>
      </c>
      <c r="H691" s="1">
        <v>2.3877E-3</v>
      </c>
    </row>
    <row r="692" spans="5:8" x14ac:dyDescent="0.4">
      <c r="E692" s="1">
        <v>10</v>
      </c>
      <c r="F692" s="1">
        <v>1000</v>
      </c>
      <c r="G692" s="1">
        <v>5249.9970703125</v>
      </c>
      <c r="H692" s="1">
        <v>2.4981999999999999E-3</v>
      </c>
    </row>
    <row r="693" spans="5:8" x14ac:dyDescent="0.4">
      <c r="E693" s="1">
        <v>10</v>
      </c>
      <c r="F693" s="1">
        <v>2200</v>
      </c>
      <c r="G693" s="1">
        <v>5249.9990234375</v>
      </c>
      <c r="H693" s="1">
        <v>2.1925999999999998E-3</v>
      </c>
    </row>
    <row r="694" spans="5:8" x14ac:dyDescent="0.4">
      <c r="E694" s="1">
        <v>10</v>
      </c>
      <c r="F694" s="1">
        <v>4700</v>
      </c>
      <c r="G694" s="1">
        <v>5249.998046875</v>
      </c>
      <c r="H694" s="1">
        <v>2.7556999999999998E-3</v>
      </c>
    </row>
    <row r="695" spans="5:8" x14ac:dyDescent="0.4">
      <c r="E695" s="1">
        <v>10</v>
      </c>
      <c r="F695" s="1">
        <v>10000</v>
      </c>
      <c r="G695" s="1">
        <v>5250.0009765625</v>
      </c>
      <c r="H695" s="1">
        <v>2.3384E-3</v>
      </c>
    </row>
    <row r="696" spans="5:8" x14ac:dyDescent="0.4">
      <c r="E696" s="1">
        <v>10</v>
      </c>
      <c r="F696" s="1">
        <v>22000</v>
      </c>
      <c r="G696" s="1">
        <v>5250.0004882812</v>
      </c>
      <c r="H696" s="1">
        <v>2.1951000000000002E-3</v>
      </c>
    </row>
    <row r="697" spans="5:8" x14ac:dyDescent="0.4">
      <c r="E697" s="1">
        <v>10</v>
      </c>
      <c r="F697" s="1">
        <v>47000</v>
      </c>
      <c r="G697" s="1">
        <v>5249.9995117188</v>
      </c>
      <c r="H697" s="1">
        <v>1.7359000000000001E-3</v>
      </c>
    </row>
    <row r="698" spans="5:8" x14ac:dyDescent="0.4">
      <c r="E698" s="1">
        <v>10</v>
      </c>
      <c r="F698" s="1">
        <v>100000</v>
      </c>
      <c r="G698" s="1">
        <v>5249.9985351562</v>
      </c>
      <c r="H698" s="1">
        <v>2.2737E-3</v>
      </c>
    </row>
    <row r="699" spans="5:8" x14ac:dyDescent="0.4">
      <c r="E699" s="1">
        <v>10</v>
      </c>
      <c r="F699" s="1">
        <v>220000</v>
      </c>
      <c r="G699" s="1">
        <v>5250.0083007812</v>
      </c>
      <c r="H699" s="1">
        <v>2.2141000000000001E-3</v>
      </c>
    </row>
    <row r="700" spans="5:8" x14ac:dyDescent="0.4">
      <c r="E700" s="1">
        <v>10</v>
      </c>
      <c r="F700" s="1">
        <v>470000</v>
      </c>
      <c r="G700" s="1">
        <v>5249.9580078125</v>
      </c>
      <c r="H700" s="1">
        <v>2.5539999999999998E-3</v>
      </c>
    </row>
    <row r="701" spans="5:8" x14ac:dyDescent="0.4">
      <c r="E701" s="1">
        <v>10</v>
      </c>
      <c r="F701" s="1">
        <v>1000000</v>
      </c>
      <c r="G701" s="1">
        <v>5250.0439453125</v>
      </c>
      <c r="H701" s="1">
        <v>3.7209000000000001E-3</v>
      </c>
    </row>
    <row r="702" spans="5:8" x14ac:dyDescent="0.4">
      <c r="E702" s="1">
        <v>10</v>
      </c>
      <c r="F702" s="1">
        <v>2200000</v>
      </c>
      <c r="G702" s="1">
        <v>5250.1611328125</v>
      </c>
      <c r="H702" s="1">
        <v>3.7423000000000001E-3</v>
      </c>
    </row>
    <row r="703" spans="5:8" x14ac:dyDescent="0.4">
      <c r="E703" s="1">
        <v>10</v>
      </c>
      <c r="F703" s="1">
        <v>4700000</v>
      </c>
      <c r="G703" s="1">
        <v>5248.62890625</v>
      </c>
      <c r="H703" s="1">
        <v>4.8459000000000002E-3</v>
      </c>
    </row>
    <row r="704" spans="5:8" x14ac:dyDescent="0.4">
      <c r="E704" s="1">
        <v>10</v>
      </c>
      <c r="F704" s="1">
        <v>10000000</v>
      </c>
      <c r="G704" s="1">
        <v>5249.95703125</v>
      </c>
      <c r="H704" s="1">
        <v>8.4259000000000001E-3</v>
      </c>
    </row>
    <row r="705" spans="5:8" x14ac:dyDescent="0.4">
      <c r="E705" s="1">
        <v>10</v>
      </c>
      <c r="F705" s="1">
        <v>22000000</v>
      </c>
      <c r="G705" s="1">
        <v>5236.05859375</v>
      </c>
      <c r="H705" s="1">
        <v>1.9292900000000002E-2</v>
      </c>
    </row>
    <row r="706" spans="5:8" x14ac:dyDescent="0.4">
      <c r="E706" s="1">
        <v>10</v>
      </c>
      <c r="F706" s="1">
        <v>47000000</v>
      </c>
      <c r="G706" s="1">
        <v>5312.1787109375</v>
      </c>
      <c r="H706" s="1">
        <v>3.2150100000000001E-2</v>
      </c>
    </row>
    <row r="707" spans="5:8" x14ac:dyDescent="0.4">
      <c r="E707" s="1">
        <v>10</v>
      </c>
      <c r="F707" s="1">
        <v>100000000</v>
      </c>
      <c r="G707" s="1">
        <v>5131.7260742188</v>
      </c>
      <c r="H707" s="1">
        <v>7.0941199999999996E-2</v>
      </c>
    </row>
    <row r="708" spans="5:8" x14ac:dyDescent="0.4">
      <c r="E708" s="1">
        <v>10</v>
      </c>
      <c r="F708" s="1">
        <v>220000000</v>
      </c>
      <c r="G708" s="1">
        <v>5765.556640625</v>
      </c>
      <c r="H708" s="1">
        <v>0.1593822</v>
      </c>
    </row>
    <row r="709" spans="5:8" x14ac:dyDescent="0.4">
      <c r="E709" s="1">
        <v>10</v>
      </c>
      <c r="F709" s="1">
        <v>470000000</v>
      </c>
      <c r="G709" s="1">
        <v>3402.7495117188</v>
      </c>
      <c r="H709" s="1">
        <v>0.28662660000000001</v>
      </c>
    </row>
    <row r="710" spans="5:8" x14ac:dyDescent="0.4">
      <c r="E710" s="1">
        <v>10</v>
      </c>
      <c r="F710" s="1">
        <v>1000000000</v>
      </c>
      <c r="G710" s="1">
        <v>1610.6126708984</v>
      </c>
      <c r="H710" s="1">
        <v>0.56819640000000005</v>
      </c>
    </row>
    <row r="711" spans="5:8" x14ac:dyDescent="0.4">
      <c r="E711" s="1">
        <v>10</v>
      </c>
      <c r="F711" s="1">
        <v>2200000000</v>
      </c>
      <c r="G711" s="1">
        <v>732.09674072270002</v>
      </c>
      <c r="H711" s="1">
        <v>1.2131574000000001</v>
      </c>
    </row>
    <row r="712" spans="5:8" x14ac:dyDescent="0.4">
      <c r="E712" s="1">
        <v>10</v>
      </c>
      <c r="F712" s="1">
        <v>4700000000</v>
      </c>
      <c r="G712" s="1">
        <v>342.68356323239999</v>
      </c>
      <c r="H712" s="1">
        <v>2.5840402</v>
      </c>
    </row>
    <row r="713" spans="5:8" x14ac:dyDescent="0.4">
      <c r="E713" s="1">
        <v>10</v>
      </c>
      <c r="F713" s="1">
        <v>10000000000</v>
      </c>
      <c r="G713" s="1">
        <v>161.06127929690001</v>
      </c>
      <c r="H713" s="1">
        <v>5.7990934000000003</v>
      </c>
    </row>
    <row r="714" spans="5:8" x14ac:dyDescent="0.4">
      <c r="E714" s="1">
        <v>11</v>
      </c>
      <c r="F714" s="1">
        <v>1</v>
      </c>
      <c r="G714" s="1">
        <v>2550</v>
      </c>
      <c r="H714" s="1">
        <v>2.4748000000000001E-3</v>
      </c>
    </row>
    <row r="715" spans="5:8" x14ac:dyDescent="0.4">
      <c r="E715" s="1">
        <v>11</v>
      </c>
      <c r="F715" s="1">
        <v>2</v>
      </c>
      <c r="G715" s="1">
        <v>4575</v>
      </c>
      <c r="H715" s="1">
        <v>3.0338000000000001E-3</v>
      </c>
    </row>
    <row r="716" spans="5:8" x14ac:dyDescent="0.4">
      <c r="E716" s="1">
        <v>11</v>
      </c>
      <c r="F716" s="1">
        <v>4</v>
      </c>
      <c r="G716" s="1">
        <v>5081.25</v>
      </c>
      <c r="H716" s="1">
        <v>2.1448999999999999E-3</v>
      </c>
    </row>
    <row r="717" spans="5:8" x14ac:dyDescent="0.4">
      <c r="E717" s="1">
        <v>11</v>
      </c>
      <c r="F717" s="1">
        <v>7</v>
      </c>
      <c r="G717" s="1">
        <v>5194.8974609375</v>
      </c>
      <c r="H717" s="1">
        <v>2.0757000000000002E-3</v>
      </c>
    </row>
    <row r="718" spans="5:8" x14ac:dyDescent="0.4">
      <c r="E718" s="1">
        <v>11</v>
      </c>
      <c r="F718" s="1">
        <v>10</v>
      </c>
      <c r="G718" s="1">
        <v>5223</v>
      </c>
      <c r="H718" s="1">
        <v>2.2793000000000002E-3</v>
      </c>
    </row>
    <row r="719" spans="5:8" x14ac:dyDescent="0.4">
      <c r="E719" s="1">
        <v>11</v>
      </c>
      <c r="F719" s="1">
        <v>22</v>
      </c>
      <c r="G719" s="1">
        <v>5244.421875</v>
      </c>
      <c r="H719" s="1">
        <v>2.0016000000000001E-3</v>
      </c>
    </row>
    <row r="720" spans="5:8" x14ac:dyDescent="0.4">
      <c r="E720" s="1">
        <v>11</v>
      </c>
      <c r="F720" s="1">
        <v>47</v>
      </c>
      <c r="G720" s="1">
        <v>5248.77734375</v>
      </c>
      <c r="H720" s="1">
        <v>2.0328E-3</v>
      </c>
    </row>
    <row r="721" spans="5:8" x14ac:dyDescent="0.4">
      <c r="E721" s="1">
        <v>11</v>
      </c>
      <c r="F721" s="1">
        <v>100</v>
      </c>
      <c r="G721" s="1">
        <v>5249.73046875</v>
      </c>
      <c r="H721" s="1">
        <v>2.2111000000000001E-3</v>
      </c>
    </row>
    <row r="722" spans="5:8" x14ac:dyDescent="0.4">
      <c r="E722" s="1">
        <v>11</v>
      </c>
      <c r="F722" s="1">
        <v>220</v>
      </c>
      <c r="G722" s="1">
        <v>5249.9448242188</v>
      </c>
      <c r="H722" s="1">
        <v>2.2260000000000001E-3</v>
      </c>
    </row>
    <row r="723" spans="5:8" x14ac:dyDescent="0.4">
      <c r="E723" s="1">
        <v>11</v>
      </c>
      <c r="F723" s="1">
        <v>470</v>
      </c>
      <c r="G723" s="1">
        <v>5249.9873046875</v>
      </c>
      <c r="H723" s="1">
        <v>2.3752000000000001E-3</v>
      </c>
    </row>
    <row r="724" spans="5:8" x14ac:dyDescent="0.4">
      <c r="E724" s="1">
        <v>11</v>
      </c>
      <c r="F724" s="1">
        <v>1000</v>
      </c>
      <c r="G724" s="1">
        <v>5249.9970703125</v>
      </c>
      <c r="H724" s="1">
        <v>2.1535999999999999E-3</v>
      </c>
    </row>
    <row r="725" spans="5:8" x14ac:dyDescent="0.4">
      <c r="E725" s="1">
        <v>11</v>
      </c>
      <c r="F725" s="1">
        <v>2200</v>
      </c>
      <c r="G725" s="1">
        <v>5249.9995117188</v>
      </c>
      <c r="H725" s="1">
        <v>3.1024999999999998E-3</v>
      </c>
    </row>
    <row r="726" spans="5:8" x14ac:dyDescent="0.4">
      <c r="E726" s="1">
        <v>11</v>
      </c>
      <c r="F726" s="1">
        <v>4700</v>
      </c>
      <c r="G726" s="1">
        <v>5250</v>
      </c>
      <c r="H726" s="1">
        <v>2.2279000000000001E-3</v>
      </c>
    </row>
    <row r="727" spans="5:8" x14ac:dyDescent="0.4">
      <c r="E727" s="1">
        <v>11</v>
      </c>
      <c r="F727" s="1">
        <v>10000</v>
      </c>
      <c r="G727" s="1">
        <v>5250</v>
      </c>
      <c r="H727" s="1">
        <v>2.1976000000000001E-3</v>
      </c>
    </row>
    <row r="728" spans="5:8" x14ac:dyDescent="0.4">
      <c r="E728" s="1">
        <v>11</v>
      </c>
      <c r="F728" s="1">
        <v>22000</v>
      </c>
      <c r="G728" s="1">
        <v>5250.0004882812</v>
      </c>
      <c r="H728" s="1">
        <v>2.4007E-3</v>
      </c>
    </row>
    <row r="729" spans="5:8" x14ac:dyDescent="0.4">
      <c r="E729" s="1">
        <v>11</v>
      </c>
      <c r="F729" s="1">
        <v>47000</v>
      </c>
      <c r="G729" s="1">
        <v>5250</v>
      </c>
      <c r="H729" s="1">
        <v>2.5431E-3</v>
      </c>
    </row>
    <row r="730" spans="5:8" x14ac:dyDescent="0.4">
      <c r="E730" s="1">
        <v>11</v>
      </c>
      <c r="F730" s="1">
        <v>100000</v>
      </c>
      <c r="G730" s="1">
        <v>5249.998046875</v>
      </c>
      <c r="H730" s="1">
        <v>2.6722999999999998E-3</v>
      </c>
    </row>
    <row r="731" spans="5:8" x14ac:dyDescent="0.4">
      <c r="E731" s="1">
        <v>11</v>
      </c>
      <c r="F731" s="1">
        <v>220000</v>
      </c>
      <c r="G731" s="1">
        <v>5250.0043945312</v>
      </c>
      <c r="H731" s="1">
        <v>2.6998E-3</v>
      </c>
    </row>
    <row r="732" spans="5:8" x14ac:dyDescent="0.4">
      <c r="E732" s="1">
        <v>11</v>
      </c>
      <c r="F732" s="1">
        <v>470000</v>
      </c>
      <c r="G732" s="1">
        <v>5249.9653320312</v>
      </c>
      <c r="H732" s="1">
        <v>3.0934999999999999E-3</v>
      </c>
    </row>
    <row r="733" spans="5:8" x14ac:dyDescent="0.4">
      <c r="E733" s="1">
        <v>11</v>
      </c>
      <c r="F733" s="1">
        <v>1000000</v>
      </c>
      <c r="G733" s="1">
        <v>5250.0942382812</v>
      </c>
      <c r="H733" s="1">
        <v>3.9164999999999998E-3</v>
      </c>
    </row>
    <row r="734" spans="5:8" x14ac:dyDescent="0.4">
      <c r="E734" s="1">
        <v>11</v>
      </c>
      <c r="F734" s="1">
        <v>2200000</v>
      </c>
      <c r="G734" s="1">
        <v>5249.5063476562</v>
      </c>
      <c r="H734" s="1">
        <v>4.9646999999999998E-3</v>
      </c>
    </row>
    <row r="735" spans="5:8" x14ac:dyDescent="0.4">
      <c r="E735" s="1">
        <v>11</v>
      </c>
      <c r="F735" s="1">
        <v>4700000</v>
      </c>
      <c r="G735" s="1">
        <v>5250.3891601562</v>
      </c>
      <c r="H735" s="1">
        <v>6.4619999999999999E-3</v>
      </c>
    </row>
    <row r="736" spans="5:8" x14ac:dyDescent="0.4">
      <c r="E736" s="1">
        <v>11</v>
      </c>
      <c r="F736" s="1">
        <v>10000000</v>
      </c>
      <c r="G736" s="1">
        <v>5246.5004882812</v>
      </c>
      <c r="H736" s="1">
        <v>1.1343500100000001E-2</v>
      </c>
    </row>
    <row r="737" spans="5:8" x14ac:dyDescent="0.4">
      <c r="E737" s="1">
        <v>11</v>
      </c>
      <c r="F737" s="1">
        <v>22000000</v>
      </c>
      <c r="G737" s="1">
        <v>5263.4375</v>
      </c>
      <c r="H737" s="1">
        <v>2.4783599999999999E-2</v>
      </c>
    </row>
    <row r="738" spans="5:8" x14ac:dyDescent="0.4">
      <c r="E738" s="1">
        <v>11</v>
      </c>
      <c r="F738" s="1">
        <v>47000000</v>
      </c>
      <c r="G738" s="1">
        <v>5255.7094726562</v>
      </c>
      <c r="H738" s="1">
        <v>3.2827799999999997E-2</v>
      </c>
    </row>
    <row r="739" spans="5:8" x14ac:dyDescent="0.4">
      <c r="E739" s="1">
        <v>11</v>
      </c>
      <c r="F739" s="1">
        <v>100000000</v>
      </c>
      <c r="G739" s="1">
        <v>5159.5844726562</v>
      </c>
      <c r="H739" s="1">
        <v>7.1068500000000007E-2</v>
      </c>
    </row>
    <row r="740" spans="5:8" x14ac:dyDescent="0.4">
      <c r="E740" s="1">
        <v>11</v>
      </c>
      <c r="F740" s="1">
        <v>220000000</v>
      </c>
      <c r="G740" s="1">
        <v>5541.1284179688</v>
      </c>
      <c r="H740" s="1">
        <v>0.1453159</v>
      </c>
    </row>
    <row r="741" spans="5:8" x14ac:dyDescent="0.4">
      <c r="E741" s="1">
        <v>11</v>
      </c>
      <c r="F741" s="1">
        <v>470000000</v>
      </c>
      <c r="G741" s="1">
        <v>3541.3566894531</v>
      </c>
      <c r="H741" s="1">
        <v>0.30524570000000001</v>
      </c>
    </row>
    <row r="742" spans="5:8" x14ac:dyDescent="0.4">
      <c r="E742" s="1">
        <v>11</v>
      </c>
      <c r="F742" s="1">
        <v>1000000000</v>
      </c>
      <c r="G742" s="1">
        <v>1675.0372314453</v>
      </c>
      <c r="H742" s="1">
        <v>0.60307250000000001</v>
      </c>
    </row>
    <row r="743" spans="5:8" x14ac:dyDescent="0.4">
      <c r="E743" s="1">
        <v>11</v>
      </c>
      <c r="F743" s="1">
        <v>2200000000</v>
      </c>
      <c r="G743" s="1">
        <v>761.38061523440001</v>
      </c>
      <c r="H743" s="1">
        <v>1.2011810000000001</v>
      </c>
    </row>
    <row r="744" spans="5:8" x14ac:dyDescent="0.4">
      <c r="E744" s="1">
        <v>11</v>
      </c>
      <c r="F744" s="1">
        <v>4700000000</v>
      </c>
      <c r="G744" s="1">
        <v>356.3908996582</v>
      </c>
      <c r="H744" s="1">
        <v>2.9056402000000001</v>
      </c>
    </row>
    <row r="745" spans="5:8" x14ac:dyDescent="0.4">
      <c r="E745" s="1">
        <v>11</v>
      </c>
      <c r="F745" s="1">
        <v>10000000000</v>
      </c>
      <c r="G745" s="1">
        <v>167.50372314449999</v>
      </c>
      <c r="H745" s="1">
        <v>5.8200791000000001</v>
      </c>
    </row>
    <row r="746" spans="5:8" x14ac:dyDescent="0.4">
      <c r="E746" s="1">
        <v>12</v>
      </c>
      <c r="F746" s="1">
        <v>1</v>
      </c>
      <c r="G746" s="1">
        <v>2550</v>
      </c>
      <c r="H746" s="1">
        <v>2.9416999999999998E-3</v>
      </c>
    </row>
    <row r="747" spans="5:8" x14ac:dyDescent="0.4">
      <c r="E747" s="1">
        <v>12</v>
      </c>
      <c r="F747" s="1">
        <v>2</v>
      </c>
      <c r="G747" s="1">
        <v>4575</v>
      </c>
      <c r="H747" s="1">
        <v>2.5482E-3</v>
      </c>
    </row>
    <row r="748" spans="5:8" x14ac:dyDescent="0.4">
      <c r="E748" s="1">
        <v>12</v>
      </c>
      <c r="F748" s="1">
        <v>4</v>
      </c>
      <c r="G748" s="1">
        <v>5081.25</v>
      </c>
      <c r="H748" s="1">
        <v>2.1813000000000002E-3</v>
      </c>
    </row>
    <row r="749" spans="5:8" x14ac:dyDescent="0.4">
      <c r="E749" s="1">
        <v>12</v>
      </c>
      <c r="F749" s="1">
        <v>7</v>
      </c>
      <c r="G749" s="1">
        <v>5194.8974609375</v>
      </c>
      <c r="H749" s="1">
        <v>2.7875E-3</v>
      </c>
    </row>
    <row r="750" spans="5:8" x14ac:dyDescent="0.4">
      <c r="E750" s="1">
        <v>12</v>
      </c>
      <c r="F750" s="1">
        <v>10</v>
      </c>
      <c r="G750" s="1">
        <v>5223</v>
      </c>
      <c r="H750" s="1">
        <v>2.8944000000000001E-3</v>
      </c>
    </row>
    <row r="751" spans="5:8" x14ac:dyDescent="0.4">
      <c r="E751" s="1">
        <v>12</v>
      </c>
      <c r="F751" s="1">
        <v>22</v>
      </c>
      <c r="G751" s="1">
        <v>5244.421875</v>
      </c>
      <c r="H751" s="1">
        <v>2.3871000000000001E-3</v>
      </c>
    </row>
    <row r="752" spans="5:8" x14ac:dyDescent="0.4">
      <c r="E752" s="1">
        <v>12</v>
      </c>
      <c r="F752" s="1">
        <v>47</v>
      </c>
      <c r="G752" s="1">
        <v>5248.77734375</v>
      </c>
      <c r="H752" s="1">
        <v>2.6053999999999999E-3</v>
      </c>
    </row>
    <row r="753" spans="5:8" x14ac:dyDescent="0.4">
      <c r="E753" s="1">
        <v>12</v>
      </c>
      <c r="F753" s="1">
        <v>100</v>
      </c>
      <c r="G753" s="1">
        <v>5249.7299804688</v>
      </c>
      <c r="H753" s="1">
        <v>2.4746E-3</v>
      </c>
    </row>
    <row r="754" spans="5:8" x14ac:dyDescent="0.4">
      <c r="E754" s="1">
        <v>12</v>
      </c>
      <c r="F754" s="1">
        <v>220</v>
      </c>
      <c r="G754" s="1">
        <v>5249.9448242188</v>
      </c>
      <c r="H754" s="1">
        <v>2.7728000000000002E-3</v>
      </c>
    </row>
    <row r="755" spans="5:8" x14ac:dyDescent="0.4">
      <c r="E755" s="1">
        <v>12</v>
      </c>
      <c r="F755" s="1">
        <v>470</v>
      </c>
      <c r="G755" s="1">
        <v>5249.9873046875</v>
      </c>
      <c r="H755" s="1">
        <v>3.4009001000000001E-3</v>
      </c>
    </row>
    <row r="756" spans="5:8" x14ac:dyDescent="0.4">
      <c r="E756" s="1">
        <v>12</v>
      </c>
      <c r="F756" s="1">
        <v>1000</v>
      </c>
      <c r="G756" s="1">
        <v>5249.9965820312</v>
      </c>
      <c r="H756" s="1">
        <v>2.4664000000000001E-3</v>
      </c>
    </row>
    <row r="757" spans="5:8" x14ac:dyDescent="0.4">
      <c r="E757" s="1">
        <v>12</v>
      </c>
      <c r="F757" s="1">
        <v>2200</v>
      </c>
      <c r="G757" s="1">
        <v>5249.9995117188</v>
      </c>
      <c r="H757" s="1">
        <v>2.5332000000000002E-3</v>
      </c>
    </row>
    <row r="758" spans="5:8" x14ac:dyDescent="0.4">
      <c r="E758" s="1">
        <v>12</v>
      </c>
      <c r="F758" s="1">
        <v>4700</v>
      </c>
      <c r="G758" s="1">
        <v>5249.9995117188</v>
      </c>
      <c r="H758" s="1">
        <v>6.1250000000000002E-3</v>
      </c>
    </row>
    <row r="759" spans="5:8" x14ac:dyDescent="0.4">
      <c r="E759" s="1">
        <v>12</v>
      </c>
      <c r="F759" s="1">
        <v>10000</v>
      </c>
      <c r="G759" s="1">
        <v>5249.9995117188</v>
      </c>
      <c r="H759" s="1">
        <v>4.5066999999999998E-3</v>
      </c>
    </row>
    <row r="760" spans="5:8" x14ac:dyDescent="0.4">
      <c r="E760" s="1">
        <v>12</v>
      </c>
      <c r="F760" s="1">
        <v>22000</v>
      </c>
      <c r="G760" s="1">
        <v>5249.9985351562</v>
      </c>
      <c r="H760" s="1">
        <v>2.5607E-3</v>
      </c>
    </row>
    <row r="761" spans="5:8" x14ac:dyDescent="0.4">
      <c r="E761" s="1">
        <v>12</v>
      </c>
      <c r="F761" s="1">
        <v>47000</v>
      </c>
      <c r="G761" s="1">
        <v>5249.9990234375</v>
      </c>
      <c r="H761" s="1">
        <v>2.3522E-3</v>
      </c>
    </row>
    <row r="762" spans="5:8" x14ac:dyDescent="0.4">
      <c r="E762" s="1">
        <v>12</v>
      </c>
      <c r="F762" s="1">
        <v>100000</v>
      </c>
      <c r="G762" s="1">
        <v>5249.9985351562</v>
      </c>
      <c r="H762" s="1">
        <v>2.5029000000000002E-3</v>
      </c>
    </row>
    <row r="763" spans="5:8" x14ac:dyDescent="0.4">
      <c r="E763" s="1">
        <v>12</v>
      </c>
      <c r="F763" s="1">
        <v>220000</v>
      </c>
      <c r="G763" s="1">
        <v>5250.0053710938</v>
      </c>
      <c r="H763" s="1">
        <v>2.5896000000000001E-3</v>
      </c>
    </row>
    <row r="764" spans="5:8" x14ac:dyDescent="0.4">
      <c r="E764" s="1">
        <v>12</v>
      </c>
      <c r="F764" s="1">
        <v>470000</v>
      </c>
      <c r="G764" s="1">
        <v>5249.9487304688</v>
      </c>
      <c r="H764" s="1">
        <v>2.7371000000000001E-3</v>
      </c>
    </row>
    <row r="765" spans="5:8" x14ac:dyDescent="0.4">
      <c r="E765" s="1">
        <v>12</v>
      </c>
      <c r="F765" s="1">
        <v>1000000</v>
      </c>
      <c r="G765" s="1">
        <v>5250.0927734375</v>
      </c>
      <c r="H765" s="1">
        <v>3.7735999999999998E-3</v>
      </c>
    </row>
    <row r="766" spans="5:8" x14ac:dyDescent="0.4">
      <c r="E766" s="1">
        <v>12</v>
      </c>
      <c r="F766" s="1">
        <v>2200000</v>
      </c>
      <c r="G766" s="1">
        <v>5249.7329101562</v>
      </c>
      <c r="H766" s="1">
        <v>4.2674999999999996E-3</v>
      </c>
    </row>
    <row r="767" spans="5:8" x14ac:dyDescent="0.4">
      <c r="E767" s="1">
        <v>12</v>
      </c>
      <c r="F767" s="1">
        <v>4700000</v>
      </c>
      <c r="G767" s="1">
        <v>5251.2973632812</v>
      </c>
      <c r="H767" s="1">
        <v>6.5104999999999998E-3</v>
      </c>
    </row>
    <row r="768" spans="5:8" x14ac:dyDescent="0.4">
      <c r="E768" s="1">
        <v>12</v>
      </c>
      <c r="F768" s="1">
        <v>10000000</v>
      </c>
      <c r="G768" s="1">
        <v>5249.1538085938</v>
      </c>
      <c r="H768" s="1">
        <v>1.09211E-2</v>
      </c>
    </row>
    <row r="769" spans="5:8" x14ac:dyDescent="0.4">
      <c r="E769" s="1">
        <v>12</v>
      </c>
      <c r="F769" s="1">
        <v>22000000</v>
      </c>
      <c r="G769" s="1">
        <v>5248.3344726562</v>
      </c>
      <c r="H769" s="1">
        <v>2.14588E-2</v>
      </c>
    </row>
    <row r="770" spans="5:8" x14ac:dyDescent="0.4">
      <c r="E770" s="1">
        <v>12</v>
      </c>
      <c r="F770" s="1">
        <v>47000000</v>
      </c>
      <c r="G770" s="1">
        <v>5256.15234375</v>
      </c>
      <c r="H770" s="1">
        <v>4.2535400000000001E-2</v>
      </c>
    </row>
    <row r="771" spans="5:8" x14ac:dyDescent="0.4">
      <c r="E771" s="1">
        <v>12</v>
      </c>
      <c r="F771" s="1">
        <v>100000000</v>
      </c>
      <c r="G771" s="1">
        <v>5157.84765625</v>
      </c>
      <c r="H771" s="1">
        <v>7.9504699999999998E-2</v>
      </c>
    </row>
    <row r="772" spans="5:8" x14ac:dyDescent="0.4">
      <c r="E772" s="1">
        <v>12</v>
      </c>
      <c r="F772" s="1">
        <v>220000000</v>
      </c>
      <c r="G772" s="1">
        <v>5320.0830078125</v>
      </c>
      <c r="H772" s="1">
        <v>0.13903199999999999</v>
      </c>
    </row>
    <row r="773" spans="5:8" x14ac:dyDescent="0.4">
      <c r="E773" s="1">
        <v>12</v>
      </c>
      <c r="F773" s="1">
        <v>470000000</v>
      </c>
      <c r="G773" s="1">
        <v>3728.1279296875</v>
      </c>
      <c r="H773" s="1">
        <v>0.25645519999999999</v>
      </c>
    </row>
    <row r="774" spans="5:8" x14ac:dyDescent="0.4">
      <c r="E774" s="1">
        <v>12</v>
      </c>
      <c r="F774" s="1">
        <v>1000000000</v>
      </c>
      <c r="G774" s="1">
        <v>1789.1588134766</v>
      </c>
      <c r="H774" s="1">
        <v>0.62454969999999999</v>
      </c>
    </row>
    <row r="775" spans="5:8" x14ac:dyDescent="0.4">
      <c r="E775" s="1">
        <v>12</v>
      </c>
      <c r="F775" s="1">
        <v>2200000000</v>
      </c>
      <c r="G775" s="1">
        <v>869.64617919919999</v>
      </c>
      <c r="H775" s="1">
        <v>1.3671310999999999</v>
      </c>
    </row>
    <row r="776" spans="5:8" x14ac:dyDescent="0.4">
      <c r="E776" s="1">
        <v>12</v>
      </c>
      <c r="F776" s="1">
        <v>4700000000</v>
      </c>
      <c r="G776" s="1">
        <v>411.2202758789</v>
      </c>
      <c r="H776" s="1">
        <v>2.9322802000000001</v>
      </c>
    </row>
    <row r="777" spans="5:8" x14ac:dyDescent="0.4">
      <c r="E777" s="1">
        <v>12</v>
      </c>
      <c r="F777" s="1">
        <v>10000000000</v>
      </c>
      <c r="G777" s="1">
        <v>193.27352905270001</v>
      </c>
      <c r="H777" s="1">
        <v>5.9812205000000001</v>
      </c>
    </row>
    <row r="778" spans="5:8" x14ac:dyDescent="0.4">
      <c r="E778" s="1">
        <v>1</v>
      </c>
      <c r="F778" s="1">
        <v>1</v>
      </c>
      <c r="G778" s="1">
        <v>2550</v>
      </c>
      <c r="H778" s="1">
        <v>4.6E-6</v>
      </c>
    </row>
    <row r="779" spans="5:8" x14ac:dyDescent="0.4">
      <c r="E779" s="1">
        <v>1</v>
      </c>
      <c r="F779" s="1">
        <v>2</v>
      </c>
      <c r="G779" s="1">
        <v>4575</v>
      </c>
      <c r="H779" s="1">
        <v>5.2000000000000002E-6</v>
      </c>
    </row>
    <row r="780" spans="5:8" x14ac:dyDescent="0.4">
      <c r="E780" s="1">
        <v>1</v>
      </c>
      <c r="F780" s="1">
        <v>4</v>
      </c>
      <c r="G780" s="1">
        <v>5081.25</v>
      </c>
      <c r="H780" s="1">
        <v>3.3000000000000002E-6</v>
      </c>
    </row>
    <row r="781" spans="5:8" x14ac:dyDescent="0.4">
      <c r="E781" s="1">
        <v>1</v>
      </c>
      <c r="F781" s="1">
        <v>7</v>
      </c>
      <c r="G781" s="1">
        <v>5194.8969726562</v>
      </c>
      <c r="H781" s="1">
        <v>3.8999999999999999E-6</v>
      </c>
    </row>
    <row r="782" spans="5:8" x14ac:dyDescent="0.4">
      <c r="E782" s="1">
        <v>1</v>
      </c>
      <c r="F782" s="1">
        <v>10</v>
      </c>
      <c r="G782" s="1">
        <v>5223</v>
      </c>
      <c r="H782" s="1">
        <v>5.4999999999999999E-6</v>
      </c>
    </row>
    <row r="783" spans="5:8" x14ac:dyDescent="0.4">
      <c r="E783" s="1">
        <v>1</v>
      </c>
      <c r="F783" s="1">
        <v>22</v>
      </c>
      <c r="G783" s="1">
        <v>5244.421875</v>
      </c>
      <c r="H783" s="1">
        <v>5.0000000000000004E-6</v>
      </c>
    </row>
    <row r="784" spans="5:8" x14ac:dyDescent="0.4">
      <c r="E784" s="1">
        <v>1</v>
      </c>
      <c r="F784" s="1">
        <v>47</v>
      </c>
      <c r="G784" s="1">
        <v>5248.7768554688</v>
      </c>
      <c r="H784" s="1">
        <v>5.8000000000000004E-6</v>
      </c>
    </row>
    <row r="785" spans="5:8" x14ac:dyDescent="0.4">
      <c r="E785" s="1">
        <v>1</v>
      </c>
      <c r="F785" s="1">
        <v>100</v>
      </c>
      <c r="G785" s="1">
        <v>5249.7299804688</v>
      </c>
      <c r="H785" s="1">
        <v>6.9E-6</v>
      </c>
    </row>
    <row r="786" spans="5:8" x14ac:dyDescent="0.4">
      <c r="E786" s="1">
        <v>1</v>
      </c>
      <c r="F786" s="1">
        <v>220</v>
      </c>
      <c r="G786" s="1">
        <v>5249.9453125</v>
      </c>
      <c r="H786" s="1">
        <v>6.8000000000000001E-6</v>
      </c>
    </row>
    <row r="787" spans="5:8" x14ac:dyDescent="0.4">
      <c r="E787" s="1">
        <v>1</v>
      </c>
      <c r="F787" s="1">
        <v>470</v>
      </c>
      <c r="G787" s="1">
        <v>5249.986328125</v>
      </c>
      <c r="H787" s="1">
        <v>6.7000000000000002E-6</v>
      </c>
    </row>
    <row r="788" spans="5:8" x14ac:dyDescent="0.4">
      <c r="E788" s="1">
        <v>1</v>
      </c>
      <c r="F788" s="1">
        <v>1000</v>
      </c>
      <c r="G788" s="1">
        <v>5249.9956054688</v>
      </c>
      <c r="H788" s="1">
        <v>1.03E-5</v>
      </c>
    </row>
    <row r="789" spans="5:8" x14ac:dyDescent="0.4">
      <c r="E789" s="1">
        <v>1</v>
      </c>
      <c r="F789" s="1">
        <v>2200</v>
      </c>
      <c r="G789" s="1">
        <v>5250.0024414062</v>
      </c>
      <c r="H789" s="1">
        <v>1.4399999999999999E-5</v>
      </c>
    </row>
    <row r="790" spans="5:8" x14ac:dyDescent="0.4">
      <c r="E790" s="1">
        <v>1</v>
      </c>
      <c r="F790" s="1">
        <v>4700</v>
      </c>
      <c r="G790" s="1">
        <v>5250.005859375</v>
      </c>
      <c r="H790" s="1">
        <v>2.87E-5</v>
      </c>
    </row>
    <row r="791" spans="5:8" x14ac:dyDescent="0.4">
      <c r="E791" s="1">
        <v>1</v>
      </c>
      <c r="F791" s="1">
        <v>10000</v>
      </c>
      <c r="G791" s="1">
        <v>5249.998046875</v>
      </c>
      <c r="H791" s="1">
        <v>5.24E-5</v>
      </c>
    </row>
    <row r="792" spans="5:8" x14ac:dyDescent="0.4">
      <c r="E792" s="1">
        <v>1</v>
      </c>
      <c r="F792" s="1">
        <v>22000</v>
      </c>
      <c r="G792" s="1">
        <v>5250.0185546875</v>
      </c>
      <c r="H792" s="1">
        <v>1.141E-4</v>
      </c>
    </row>
    <row r="793" spans="5:8" x14ac:dyDescent="0.4">
      <c r="E793" s="1">
        <v>1</v>
      </c>
      <c r="F793" s="1">
        <v>47000</v>
      </c>
      <c r="G793" s="1">
        <v>5250.0014648438</v>
      </c>
      <c r="H793" s="1">
        <v>2.3259999999999999E-4</v>
      </c>
    </row>
    <row r="794" spans="5:8" x14ac:dyDescent="0.4">
      <c r="E794" s="1">
        <v>1</v>
      </c>
      <c r="F794" s="1">
        <v>100000</v>
      </c>
      <c r="G794" s="1">
        <v>5249.9858398438</v>
      </c>
      <c r="H794" s="1">
        <v>4.9350000000000002E-4</v>
      </c>
    </row>
    <row r="795" spans="5:8" x14ac:dyDescent="0.4">
      <c r="E795" s="1">
        <v>1</v>
      </c>
      <c r="F795" s="1">
        <v>220000</v>
      </c>
      <c r="G795" s="1">
        <v>5249.9086914062</v>
      </c>
      <c r="H795" s="1">
        <v>1.0845E-3</v>
      </c>
    </row>
    <row r="796" spans="5:8" x14ac:dyDescent="0.4">
      <c r="E796" s="1">
        <v>1</v>
      </c>
      <c r="F796" s="1">
        <v>470000</v>
      </c>
      <c r="G796" s="1">
        <v>5250.3452148438</v>
      </c>
      <c r="H796" s="1">
        <v>2.3067000000000001E-3</v>
      </c>
    </row>
    <row r="797" spans="5:8" x14ac:dyDescent="0.4">
      <c r="E797" s="1">
        <v>1</v>
      </c>
      <c r="F797" s="1">
        <v>1000000</v>
      </c>
      <c r="G797" s="1">
        <v>5248.533203125</v>
      </c>
      <c r="H797" s="1">
        <v>5.0267000000000003E-3</v>
      </c>
    </row>
    <row r="798" spans="5:8" x14ac:dyDescent="0.4">
      <c r="E798" s="1">
        <v>1</v>
      </c>
      <c r="F798" s="1">
        <v>2200000</v>
      </c>
      <c r="G798" s="1">
        <v>5237.6733398438</v>
      </c>
      <c r="H798" s="1">
        <v>1.0811400000000001E-2</v>
      </c>
    </row>
    <row r="799" spans="5:8" x14ac:dyDescent="0.4">
      <c r="E799" s="1">
        <v>1</v>
      </c>
      <c r="F799" s="1">
        <v>4700000</v>
      </c>
      <c r="G799" s="1">
        <v>5286.6391601562</v>
      </c>
      <c r="H799" s="1">
        <v>2.3162499999999999E-2</v>
      </c>
    </row>
    <row r="800" spans="5:8" x14ac:dyDescent="0.4">
      <c r="E800" s="1">
        <v>1</v>
      </c>
      <c r="F800" s="1">
        <v>10000000</v>
      </c>
      <c r="G800" s="1">
        <v>5128.0107421875</v>
      </c>
      <c r="H800" s="1">
        <v>4.92982E-2</v>
      </c>
    </row>
    <row r="801" spans="5:8" x14ac:dyDescent="0.4">
      <c r="E801" s="1">
        <v>1</v>
      </c>
      <c r="F801" s="1">
        <v>22000000</v>
      </c>
      <c r="G801" s="1">
        <v>5682.0029296875</v>
      </c>
      <c r="H801" s="1">
        <v>0.10926080000000001</v>
      </c>
    </row>
    <row r="802" spans="5:8" x14ac:dyDescent="0.4">
      <c r="E802" s="1">
        <v>1</v>
      </c>
      <c r="F802" s="1">
        <v>47000000</v>
      </c>
      <c r="G802" s="1">
        <v>4879.0795898438</v>
      </c>
      <c r="H802" s="1">
        <v>0.2340479</v>
      </c>
    </row>
    <row r="803" spans="5:8" x14ac:dyDescent="0.4">
      <c r="E803" s="1">
        <v>1</v>
      </c>
      <c r="F803" s="1">
        <v>100000000</v>
      </c>
      <c r="G803" s="1">
        <v>3102.7229003906</v>
      </c>
      <c r="H803" s="1">
        <v>0.50106839999999997</v>
      </c>
    </row>
    <row r="804" spans="5:8" x14ac:dyDescent="0.4">
      <c r="E804" s="1">
        <v>1</v>
      </c>
      <c r="F804" s="1">
        <v>220000000</v>
      </c>
      <c r="G804" s="1">
        <v>1697.0964355469</v>
      </c>
      <c r="H804" s="1">
        <v>1.0808027</v>
      </c>
    </row>
    <row r="805" spans="5:8" x14ac:dyDescent="0.4">
      <c r="E805" s="1">
        <v>1</v>
      </c>
      <c r="F805" s="1">
        <v>470000000</v>
      </c>
      <c r="G805" s="1">
        <v>1074.03515625</v>
      </c>
      <c r="H805" s="1">
        <v>2.3691491</v>
      </c>
    </row>
    <row r="806" spans="5:8" x14ac:dyDescent="0.4">
      <c r="E806" s="1">
        <v>1</v>
      </c>
      <c r="F806" s="1">
        <v>1000000000</v>
      </c>
      <c r="G806" s="1">
        <v>515.3960571289</v>
      </c>
      <c r="H806" s="1">
        <v>4.9567354999999997</v>
      </c>
    </row>
    <row r="807" spans="5:8" x14ac:dyDescent="0.4">
      <c r="E807" s="1">
        <v>1</v>
      </c>
      <c r="F807" s="1">
        <v>2200000000</v>
      </c>
      <c r="G807" s="1">
        <v>234.27095031740001</v>
      </c>
      <c r="H807" s="1">
        <v>10.8973566</v>
      </c>
    </row>
    <row r="808" spans="5:8" x14ac:dyDescent="0.4">
      <c r="E808" s="1">
        <v>1</v>
      </c>
      <c r="F808" s="1">
        <v>4700000000</v>
      </c>
      <c r="G808" s="1">
        <v>109.65873718260001</v>
      </c>
      <c r="H808" s="1">
        <v>23.180297500000002</v>
      </c>
    </row>
    <row r="809" spans="5:8" x14ac:dyDescent="0.4">
      <c r="E809" s="1">
        <v>1</v>
      </c>
      <c r="F809" s="1">
        <v>10000000000</v>
      </c>
      <c r="G809" s="1">
        <v>51.539608001700003</v>
      </c>
      <c r="H809" s="1">
        <v>49.178825500000002</v>
      </c>
    </row>
    <row r="810" spans="5:8" x14ac:dyDescent="0.4">
      <c r="E810" s="1">
        <v>2</v>
      </c>
      <c r="F810" s="1">
        <v>1</v>
      </c>
      <c r="G810" s="1">
        <v>2550</v>
      </c>
      <c r="H810" s="1">
        <v>3.7340000000000002E-4</v>
      </c>
    </row>
    <row r="811" spans="5:8" x14ac:dyDescent="0.4">
      <c r="E811" s="1">
        <v>2</v>
      </c>
      <c r="F811" s="1">
        <v>2</v>
      </c>
      <c r="G811" s="1">
        <v>4575</v>
      </c>
      <c r="H811" s="1">
        <v>3.9409999999999998E-4</v>
      </c>
    </row>
    <row r="812" spans="5:8" x14ac:dyDescent="0.4">
      <c r="E812" s="1">
        <v>2</v>
      </c>
      <c r="F812" s="1">
        <v>4</v>
      </c>
      <c r="G812" s="1">
        <v>5081.25</v>
      </c>
      <c r="H812" s="1">
        <v>6.6759999999999996E-4</v>
      </c>
    </row>
    <row r="813" spans="5:8" x14ac:dyDescent="0.4">
      <c r="E813" s="1">
        <v>2</v>
      </c>
      <c r="F813" s="1">
        <v>7</v>
      </c>
      <c r="G813" s="1">
        <v>5194.8974609375</v>
      </c>
      <c r="H813" s="1">
        <v>4.2900000000000002E-4</v>
      </c>
    </row>
    <row r="814" spans="5:8" x14ac:dyDescent="0.4">
      <c r="E814" s="1">
        <v>2</v>
      </c>
      <c r="F814" s="1">
        <v>10</v>
      </c>
      <c r="G814" s="1">
        <v>5223</v>
      </c>
      <c r="H814" s="1">
        <v>5.3149999999999996E-4</v>
      </c>
    </row>
    <row r="815" spans="5:8" x14ac:dyDescent="0.4">
      <c r="E815" s="1">
        <v>2</v>
      </c>
      <c r="F815" s="1">
        <v>22</v>
      </c>
      <c r="G815" s="1">
        <v>5244.4213867188</v>
      </c>
      <c r="H815" s="1">
        <v>4.2630000000000001E-4</v>
      </c>
    </row>
    <row r="816" spans="5:8" x14ac:dyDescent="0.4">
      <c r="E816" s="1">
        <v>2</v>
      </c>
      <c r="F816" s="1">
        <v>47</v>
      </c>
      <c r="G816" s="1">
        <v>5248.7768554688</v>
      </c>
      <c r="H816" s="1">
        <v>3.191E-4</v>
      </c>
    </row>
    <row r="817" spans="5:8" x14ac:dyDescent="0.4">
      <c r="E817" s="1">
        <v>2</v>
      </c>
      <c r="F817" s="1">
        <v>100</v>
      </c>
      <c r="G817" s="1">
        <v>5249.73046875</v>
      </c>
      <c r="H817" s="1">
        <v>5.3300000000000005E-4</v>
      </c>
    </row>
    <row r="818" spans="5:8" x14ac:dyDescent="0.4">
      <c r="E818" s="1">
        <v>2</v>
      </c>
      <c r="F818" s="1">
        <v>220</v>
      </c>
      <c r="G818" s="1">
        <v>5249.9453125</v>
      </c>
      <c r="H818" s="1">
        <v>9.4479999999999998E-4</v>
      </c>
    </row>
    <row r="819" spans="5:8" x14ac:dyDescent="0.4">
      <c r="E819" s="1">
        <v>2</v>
      </c>
      <c r="F819" s="1">
        <v>470</v>
      </c>
      <c r="G819" s="1">
        <v>5249.9877929688</v>
      </c>
      <c r="H819" s="1">
        <v>3.8929999999999998E-4</v>
      </c>
    </row>
    <row r="820" spans="5:8" x14ac:dyDescent="0.4">
      <c r="E820" s="1">
        <v>2</v>
      </c>
      <c r="F820" s="1">
        <v>1000</v>
      </c>
      <c r="G820" s="1">
        <v>5249.9956054688</v>
      </c>
      <c r="H820" s="1">
        <v>4.4089999999999998E-4</v>
      </c>
    </row>
    <row r="821" spans="5:8" x14ac:dyDescent="0.4">
      <c r="E821" s="1">
        <v>2</v>
      </c>
      <c r="F821" s="1">
        <v>2200</v>
      </c>
      <c r="G821" s="1">
        <v>5250</v>
      </c>
      <c r="H821" s="1">
        <v>3.6450000000000002E-4</v>
      </c>
    </row>
    <row r="822" spans="5:8" x14ac:dyDescent="0.4">
      <c r="E822" s="1">
        <v>2</v>
      </c>
      <c r="F822" s="1">
        <v>4700</v>
      </c>
      <c r="G822" s="1">
        <v>5249.9990234375</v>
      </c>
      <c r="H822" s="1">
        <v>4.172E-4</v>
      </c>
    </row>
    <row r="823" spans="5:8" x14ac:dyDescent="0.4">
      <c r="E823" s="1">
        <v>2</v>
      </c>
      <c r="F823" s="1">
        <v>10000</v>
      </c>
      <c r="G823" s="1">
        <v>5250.0014648438</v>
      </c>
      <c r="H823" s="1">
        <v>3.5740000000000001E-4</v>
      </c>
    </row>
    <row r="824" spans="5:8" x14ac:dyDescent="0.4">
      <c r="E824" s="1">
        <v>2</v>
      </c>
      <c r="F824" s="1">
        <v>22000</v>
      </c>
      <c r="G824" s="1">
        <v>5249.99609375</v>
      </c>
      <c r="H824" s="1">
        <v>5.643E-4</v>
      </c>
    </row>
    <row r="825" spans="5:8" x14ac:dyDescent="0.4">
      <c r="E825" s="1">
        <v>2</v>
      </c>
      <c r="F825" s="1">
        <v>47000</v>
      </c>
      <c r="G825" s="1">
        <v>5249.9951171875</v>
      </c>
      <c r="H825" s="1">
        <v>5.3280000000000005E-4</v>
      </c>
    </row>
    <row r="826" spans="5:8" x14ac:dyDescent="0.4">
      <c r="E826" s="1">
        <v>2</v>
      </c>
      <c r="F826" s="1">
        <v>100000</v>
      </c>
      <c r="G826" s="1">
        <v>5249.9853515625</v>
      </c>
      <c r="H826" s="1">
        <v>6.5539999999999999E-4</v>
      </c>
    </row>
    <row r="827" spans="5:8" x14ac:dyDescent="0.4">
      <c r="E827" s="1">
        <v>2</v>
      </c>
      <c r="F827" s="1">
        <v>220000</v>
      </c>
      <c r="G827" s="1">
        <v>5249.9702148438</v>
      </c>
      <c r="H827" s="1">
        <v>8.4909999999999998E-4</v>
      </c>
    </row>
    <row r="828" spans="5:8" x14ac:dyDescent="0.4">
      <c r="E828" s="1">
        <v>2</v>
      </c>
      <c r="F828" s="1">
        <v>470000</v>
      </c>
      <c r="G828" s="1">
        <v>5250.3388671875</v>
      </c>
      <c r="H828" s="1">
        <v>1.6015000000000001E-3</v>
      </c>
    </row>
    <row r="829" spans="5:8" x14ac:dyDescent="0.4">
      <c r="E829" s="1">
        <v>2</v>
      </c>
      <c r="F829" s="1">
        <v>1000000</v>
      </c>
      <c r="G829" s="1">
        <v>5249.6953125</v>
      </c>
      <c r="H829" s="1">
        <v>2.8638000000000001E-3</v>
      </c>
    </row>
    <row r="830" spans="5:8" x14ac:dyDescent="0.4">
      <c r="E830" s="1">
        <v>2</v>
      </c>
      <c r="F830" s="1">
        <v>2200000</v>
      </c>
      <c r="G830" s="1">
        <v>5243.3676757812</v>
      </c>
      <c r="H830" s="1">
        <v>5.9874000000000004E-3</v>
      </c>
    </row>
    <row r="831" spans="5:8" x14ac:dyDescent="0.4">
      <c r="E831" s="1">
        <v>2</v>
      </c>
      <c r="F831" s="1">
        <v>4700000</v>
      </c>
      <c r="G831" s="1">
        <v>5270.6020507812</v>
      </c>
      <c r="H831" s="1">
        <v>1.18914E-2</v>
      </c>
    </row>
    <row r="832" spans="5:8" x14ac:dyDescent="0.4">
      <c r="E832" s="1">
        <v>2</v>
      </c>
      <c r="F832" s="1">
        <v>10000000</v>
      </c>
      <c r="G832" s="1">
        <v>5172.4760742188</v>
      </c>
      <c r="H832" s="1">
        <v>2.4853099999999999E-2</v>
      </c>
    </row>
    <row r="833" spans="5:8" x14ac:dyDescent="0.4">
      <c r="E833" s="1">
        <v>2</v>
      </c>
      <c r="F833" s="1">
        <v>22000000</v>
      </c>
      <c r="G833" s="1">
        <v>5393.857421875</v>
      </c>
      <c r="H833" s="1">
        <v>5.3906000000000003E-2</v>
      </c>
    </row>
    <row r="834" spans="5:8" x14ac:dyDescent="0.4">
      <c r="E834" s="1">
        <v>2</v>
      </c>
      <c r="F834" s="1">
        <v>47000000</v>
      </c>
      <c r="G834" s="1">
        <v>4666.7700195312</v>
      </c>
      <c r="H834" s="1">
        <v>0.12559690000000001</v>
      </c>
    </row>
    <row r="835" spans="5:8" x14ac:dyDescent="0.4">
      <c r="E835" s="1">
        <v>2</v>
      </c>
      <c r="F835" s="1">
        <v>100000000</v>
      </c>
      <c r="G835" s="1">
        <v>4391.212890625</v>
      </c>
      <c r="H835" s="1">
        <v>0.2517779</v>
      </c>
    </row>
    <row r="836" spans="5:8" x14ac:dyDescent="0.4">
      <c r="E836" s="1">
        <v>2</v>
      </c>
      <c r="F836" s="1">
        <v>220000000</v>
      </c>
      <c r="G836" s="1">
        <v>2282.7736816406</v>
      </c>
      <c r="H836" s="1">
        <v>0.5468075</v>
      </c>
    </row>
    <row r="837" spans="5:8" x14ac:dyDescent="0.4">
      <c r="E837" s="1">
        <v>2</v>
      </c>
      <c r="F837" s="1">
        <v>470000000</v>
      </c>
      <c r="G837" s="1">
        <v>1348.1820068359</v>
      </c>
      <c r="H837" s="1">
        <v>1.1587158</v>
      </c>
    </row>
    <row r="838" spans="5:8" x14ac:dyDescent="0.4">
      <c r="E838" s="1">
        <v>2</v>
      </c>
      <c r="F838" s="1">
        <v>1000000000</v>
      </c>
      <c r="G838" s="1">
        <v>644.24505615229998</v>
      </c>
      <c r="H838" s="1">
        <v>2.5007277000000001</v>
      </c>
    </row>
    <row r="839" spans="5:8" x14ac:dyDescent="0.4">
      <c r="E839" s="1">
        <v>2</v>
      </c>
      <c r="F839" s="1">
        <v>2200000000</v>
      </c>
      <c r="G839" s="1">
        <v>292.83868408199999</v>
      </c>
      <c r="H839" s="1">
        <v>5.4533626000000002</v>
      </c>
    </row>
    <row r="840" spans="5:8" x14ac:dyDescent="0.4">
      <c r="E840" s="1">
        <v>2</v>
      </c>
      <c r="F840" s="1">
        <v>4700000000</v>
      </c>
      <c r="G840" s="1">
        <v>137.07342529300001</v>
      </c>
      <c r="H840" s="1">
        <v>11.6724289</v>
      </c>
    </row>
    <row r="841" spans="5:8" x14ac:dyDescent="0.4">
      <c r="E841" s="1">
        <v>2</v>
      </c>
      <c r="F841" s="1">
        <v>10000000000</v>
      </c>
      <c r="G841" s="1">
        <v>64.424507141099994</v>
      </c>
      <c r="H841" s="1">
        <v>24.965045400000001</v>
      </c>
    </row>
    <row r="842" spans="5:8" x14ac:dyDescent="0.4">
      <c r="E842" s="1">
        <v>3</v>
      </c>
      <c r="F842" s="1">
        <v>1</v>
      </c>
      <c r="G842" s="1">
        <v>2550</v>
      </c>
      <c r="H842" s="1">
        <v>5.2150000000000005E-4</v>
      </c>
    </row>
    <row r="843" spans="5:8" x14ac:dyDescent="0.4">
      <c r="E843" s="1">
        <v>3</v>
      </c>
      <c r="F843" s="1">
        <v>2</v>
      </c>
      <c r="G843" s="1">
        <v>4575</v>
      </c>
      <c r="H843" s="1">
        <v>8.1729999999999997E-4</v>
      </c>
    </row>
    <row r="844" spans="5:8" x14ac:dyDescent="0.4">
      <c r="E844" s="1">
        <v>3</v>
      </c>
      <c r="F844" s="1">
        <v>4</v>
      </c>
      <c r="G844" s="1">
        <v>5081.25</v>
      </c>
      <c r="H844" s="1">
        <v>1.5422999999999999E-3</v>
      </c>
    </row>
    <row r="845" spans="5:8" x14ac:dyDescent="0.4">
      <c r="E845" s="1">
        <v>3</v>
      </c>
      <c r="F845" s="1">
        <v>7</v>
      </c>
      <c r="G845" s="1">
        <v>5194.8974609375</v>
      </c>
      <c r="H845" s="1">
        <v>8.1950000000000002E-4</v>
      </c>
    </row>
    <row r="846" spans="5:8" x14ac:dyDescent="0.4">
      <c r="E846" s="1">
        <v>3</v>
      </c>
      <c r="F846" s="1">
        <v>10</v>
      </c>
      <c r="G846" s="1">
        <v>5223</v>
      </c>
      <c r="H846" s="1">
        <v>5.7799999999999995E-4</v>
      </c>
    </row>
    <row r="847" spans="5:8" x14ac:dyDescent="0.4">
      <c r="E847" s="1">
        <v>3</v>
      </c>
      <c r="F847" s="1">
        <v>22</v>
      </c>
      <c r="G847" s="1">
        <v>5244.4213867188</v>
      </c>
      <c r="H847" s="1">
        <v>7.4350000000000002E-4</v>
      </c>
    </row>
    <row r="848" spans="5:8" x14ac:dyDescent="0.4">
      <c r="E848" s="1">
        <v>3</v>
      </c>
      <c r="F848" s="1">
        <v>47</v>
      </c>
      <c r="G848" s="1">
        <v>5248.7783203125</v>
      </c>
      <c r="H848" s="1">
        <v>7.9900000000000001E-4</v>
      </c>
    </row>
    <row r="849" spans="5:8" x14ac:dyDescent="0.4">
      <c r="E849" s="1">
        <v>3</v>
      </c>
      <c r="F849" s="1">
        <v>100</v>
      </c>
      <c r="G849" s="1">
        <v>5249.73046875</v>
      </c>
      <c r="H849" s="1">
        <v>7.4750000000000001E-4</v>
      </c>
    </row>
    <row r="850" spans="5:8" x14ac:dyDescent="0.4">
      <c r="E850" s="1">
        <v>3</v>
      </c>
      <c r="F850" s="1">
        <v>220</v>
      </c>
      <c r="G850" s="1">
        <v>5249.9448242188</v>
      </c>
      <c r="H850" s="1">
        <v>8.9939999999999996E-4</v>
      </c>
    </row>
    <row r="851" spans="5:8" x14ac:dyDescent="0.4">
      <c r="E851" s="1">
        <v>3</v>
      </c>
      <c r="F851" s="1">
        <v>470</v>
      </c>
      <c r="G851" s="1">
        <v>5249.9877929688</v>
      </c>
      <c r="H851" s="1">
        <v>5.1749999999999995E-4</v>
      </c>
    </row>
    <row r="852" spans="5:8" x14ac:dyDescent="0.4">
      <c r="E852" s="1">
        <v>3</v>
      </c>
      <c r="F852" s="1">
        <v>1000</v>
      </c>
      <c r="G852" s="1">
        <v>5249.9970703125</v>
      </c>
      <c r="H852" s="1">
        <v>5.5469999999999998E-4</v>
      </c>
    </row>
    <row r="853" spans="5:8" x14ac:dyDescent="0.4">
      <c r="E853" s="1">
        <v>3</v>
      </c>
      <c r="F853" s="1">
        <v>2200</v>
      </c>
      <c r="G853" s="1">
        <v>5250.0009765625</v>
      </c>
      <c r="H853" s="1">
        <v>7.0359999999999997E-4</v>
      </c>
    </row>
    <row r="854" spans="5:8" x14ac:dyDescent="0.4">
      <c r="E854" s="1">
        <v>3</v>
      </c>
      <c r="F854" s="1">
        <v>4700</v>
      </c>
      <c r="G854" s="1">
        <v>5249.9975585938</v>
      </c>
      <c r="H854" s="1">
        <v>5.2400000000000005E-4</v>
      </c>
    </row>
    <row r="855" spans="5:8" x14ac:dyDescent="0.4">
      <c r="E855" s="1">
        <v>3</v>
      </c>
      <c r="F855" s="1">
        <v>10000</v>
      </c>
      <c r="G855" s="1">
        <v>5249.9975585938</v>
      </c>
      <c r="H855" s="1">
        <v>5.4889999999999995E-4</v>
      </c>
    </row>
    <row r="856" spans="5:8" x14ac:dyDescent="0.4">
      <c r="E856" s="1">
        <v>3</v>
      </c>
      <c r="F856" s="1">
        <v>22000</v>
      </c>
      <c r="G856" s="1">
        <v>5249.9990234375</v>
      </c>
      <c r="H856" s="1">
        <v>9.0390000000000002E-4</v>
      </c>
    </row>
    <row r="857" spans="5:8" x14ac:dyDescent="0.4">
      <c r="E857" s="1">
        <v>3</v>
      </c>
      <c r="F857" s="1">
        <v>47000</v>
      </c>
      <c r="G857" s="1">
        <v>5249.9975585938</v>
      </c>
      <c r="H857" s="1">
        <v>6.2339999999999997E-4</v>
      </c>
    </row>
    <row r="858" spans="5:8" x14ac:dyDescent="0.4">
      <c r="E858" s="1">
        <v>3</v>
      </c>
      <c r="F858" s="1">
        <v>100000</v>
      </c>
      <c r="G858" s="1">
        <v>5250.0087890625</v>
      </c>
      <c r="H858" s="1">
        <v>8.6700000000000004E-4</v>
      </c>
    </row>
    <row r="859" spans="5:8" x14ac:dyDescent="0.4">
      <c r="E859" s="1">
        <v>3</v>
      </c>
      <c r="F859" s="1">
        <v>220000</v>
      </c>
      <c r="G859" s="1">
        <v>5250.0170898438</v>
      </c>
      <c r="H859" s="1">
        <v>1.0841E-3</v>
      </c>
    </row>
    <row r="860" spans="5:8" x14ac:dyDescent="0.4">
      <c r="E860" s="1">
        <v>3</v>
      </c>
      <c r="F860" s="1">
        <v>470000</v>
      </c>
      <c r="G860" s="1">
        <v>5249.9448242188</v>
      </c>
      <c r="H860" s="1">
        <v>1.3679E-3</v>
      </c>
    </row>
    <row r="861" spans="5:8" x14ac:dyDescent="0.4">
      <c r="E861" s="1">
        <v>3</v>
      </c>
      <c r="F861" s="1">
        <v>1000000</v>
      </c>
      <c r="G861" s="1">
        <v>5250.6782226562</v>
      </c>
      <c r="H861" s="1">
        <v>2.4759999999999999E-3</v>
      </c>
    </row>
    <row r="862" spans="5:8" x14ac:dyDescent="0.4">
      <c r="E862" s="1">
        <v>3</v>
      </c>
      <c r="F862" s="1">
        <v>2200000</v>
      </c>
      <c r="G862" s="1">
        <v>5249.3603515625</v>
      </c>
      <c r="H862" s="1">
        <v>4.6689000000000001E-3</v>
      </c>
    </row>
    <row r="863" spans="5:8" x14ac:dyDescent="0.4">
      <c r="E863" s="1">
        <v>3</v>
      </c>
      <c r="F863" s="1">
        <v>4700000</v>
      </c>
      <c r="G863" s="1">
        <v>5253.5688476562</v>
      </c>
      <c r="H863" s="1">
        <v>8.6499999999999997E-3</v>
      </c>
    </row>
    <row r="864" spans="5:8" x14ac:dyDescent="0.4">
      <c r="E864" s="1">
        <v>3</v>
      </c>
      <c r="F864" s="1">
        <v>10000000</v>
      </c>
      <c r="G864" s="1">
        <v>5240.12890625</v>
      </c>
      <c r="H864" s="1">
        <v>1.8186999999999998E-2</v>
      </c>
    </row>
    <row r="865" spans="5:8" x14ac:dyDescent="0.4">
      <c r="E865" s="1">
        <v>3</v>
      </c>
      <c r="F865" s="1">
        <v>22000000</v>
      </c>
      <c r="G865" s="1">
        <v>5295.2255859375</v>
      </c>
      <c r="H865" s="1">
        <v>3.7533700000000003E-2</v>
      </c>
    </row>
    <row r="866" spans="5:8" x14ac:dyDescent="0.4">
      <c r="E866" s="1">
        <v>3</v>
      </c>
      <c r="F866" s="1">
        <v>47000000</v>
      </c>
      <c r="G866" s="1">
        <v>5124.2060546875</v>
      </c>
      <c r="H866" s="1">
        <v>8.0743800000000004E-2</v>
      </c>
    </row>
    <row r="867" spans="5:8" x14ac:dyDescent="0.4">
      <c r="E867" s="1">
        <v>3</v>
      </c>
      <c r="F867" s="1">
        <v>100000000</v>
      </c>
      <c r="G867" s="1">
        <v>5035.4580078125</v>
      </c>
      <c r="H867" s="1">
        <v>0.17013510000000001</v>
      </c>
    </row>
    <row r="868" spans="5:8" x14ac:dyDescent="0.4">
      <c r="E868" s="1">
        <v>3</v>
      </c>
      <c r="F868" s="1">
        <v>220000000</v>
      </c>
      <c r="G868" s="1">
        <v>2575.6123046875</v>
      </c>
      <c r="H868" s="1">
        <v>0.37042550000000002</v>
      </c>
    </row>
    <row r="869" spans="5:8" x14ac:dyDescent="0.4">
      <c r="E869" s="1">
        <v>3</v>
      </c>
      <c r="F869" s="1">
        <v>470000000</v>
      </c>
      <c r="G869" s="1">
        <v>1485.2553710938</v>
      </c>
      <c r="H869" s="1">
        <v>0.79748770000000002</v>
      </c>
    </row>
    <row r="870" spans="5:8" x14ac:dyDescent="0.4">
      <c r="E870" s="1">
        <v>3</v>
      </c>
      <c r="F870" s="1">
        <v>1000000000</v>
      </c>
      <c r="G870" s="1">
        <v>708.66955566410002</v>
      </c>
      <c r="H870" s="1">
        <v>1.6766038000000001</v>
      </c>
    </row>
    <row r="871" spans="5:8" x14ac:dyDescent="0.4">
      <c r="E871" s="1">
        <v>3</v>
      </c>
      <c r="F871" s="1">
        <v>2200000000</v>
      </c>
      <c r="G871" s="1">
        <v>322.12255859380002</v>
      </c>
      <c r="H871" s="1">
        <v>3.7877610000000002</v>
      </c>
    </row>
    <row r="872" spans="5:8" x14ac:dyDescent="0.4">
      <c r="E872" s="1">
        <v>3</v>
      </c>
      <c r="F872" s="1">
        <v>4700000000</v>
      </c>
      <c r="G872" s="1">
        <v>150.78076171879999</v>
      </c>
      <c r="H872" s="1">
        <v>8.0265021000000001</v>
      </c>
    </row>
    <row r="873" spans="5:8" x14ac:dyDescent="0.4">
      <c r="E873" s="1">
        <v>3</v>
      </c>
      <c r="F873" s="1">
        <v>10000000000</v>
      </c>
      <c r="G873" s="1">
        <v>70.866958618200002</v>
      </c>
      <c r="H873" s="1">
        <v>16.825970099999999</v>
      </c>
    </row>
    <row r="874" spans="5:8" x14ac:dyDescent="0.4">
      <c r="E874" s="1">
        <v>4</v>
      </c>
      <c r="F874" s="1">
        <v>1</v>
      </c>
      <c r="G874" s="1">
        <v>2550</v>
      </c>
      <c r="H874" s="1">
        <v>6.9669990000000004E-4</v>
      </c>
    </row>
    <row r="875" spans="5:8" x14ac:dyDescent="0.4">
      <c r="E875" s="1">
        <v>4</v>
      </c>
      <c r="F875" s="1">
        <v>2</v>
      </c>
      <c r="G875" s="1">
        <v>4575</v>
      </c>
      <c r="H875" s="1">
        <v>9.7799999999999992E-4</v>
      </c>
    </row>
    <row r="876" spans="5:8" x14ac:dyDescent="0.4">
      <c r="E876" s="1">
        <v>4</v>
      </c>
      <c r="F876" s="1">
        <v>4</v>
      </c>
      <c r="G876" s="1">
        <v>5081.25</v>
      </c>
      <c r="H876" s="1">
        <v>8.3869999999999995E-4</v>
      </c>
    </row>
    <row r="877" spans="5:8" x14ac:dyDescent="0.4">
      <c r="E877" s="1">
        <v>4</v>
      </c>
      <c r="F877" s="1">
        <v>7</v>
      </c>
      <c r="G877" s="1">
        <v>5194.8974609375</v>
      </c>
      <c r="H877" s="1">
        <v>8.7160000000000004E-4</v>
      </c>
    </row>
    <row r="878" spans="5:8" x14ac:dyDescent="0.4">
      <c r="E878" s="1">
        <v>4</v>
      </c>
      <c r="F878" s="1">
        <v>10</v>
      </c>
      <c r="G878" s="1">
        <v>5223</v>
      </c>
      <c r="H878" s="1">
        <v>8.6930000000000004E-4</v>
      </c>
    </row>
    <row r="879" spans="5:8" x14ac:dyDescent="0.4">
      <c r="E879" s="1">
        <v>4</v>
      </c>
      <c r="F879" s="1">
        <v>22</v>
      </c>
      <c r="G879" s="1">
        <v>5244.421875</v>
      </c>
      <c r="H879" s="1">
        <v>1.0437000000000001E-3</v>
      </c>
    </row>
    <row r="880" spans="5:8" x14ac:dyDescent="0.4">
      <c r="E880" s="1">
        <v>4</v>
      </c>
      <c r="F880" s="1">
        <v>47</v>
      </c>
      <c r="G880" s="1">
        <v>5248.77734375</v>
      </c>
      <c r="H880" s="1">
        <v>9.8930000000000003E-4</v>
      </c>
    </row>
    <row r="881" spans="5:8" x14ac:dyDescent="0.4">
      <c r="E881" s="1">
        <v>4</v>
      </c>
      <c r="F881" s="1">
        <v>100</v>
      </c>
      <c r="G881" s="1">
        <v>5249.73046875</v>
      </c>
      <c r="H881" s="1">
        <v>9.4689999999999998E-4</v>
      </c>
    </row>
    <row r="882" spans="5:8" x14ac:dyDescent="0.4">
      <c r="E882" s="1">
        <v>4</v>
      </c>
      <c r="F882" s="1">
        <v>220</v>
      </c>
      <c r="G882" s="1">
        <v>5249.9448242188</v>
      </c>
      <c r="H882" s="1">
        <v>8.1769999999999998E-4</v>
      </c>
    </row>
    <row r="883" spans="5:8" x14ac:dyDescent="0.4">
      <c r="E883" s="1">
        <v>4</v>
      </c>
      <c r="F883" s="1">
        <v>470</v>
      </c>
      <c r="G883" s="1">
        <v>5249.9877929688</v>
      </c>
      <c r="H883" s="1">
        <v>9.6770000000000005E-4</v>
      </c>
    </row>
    <row r="884" spans="5:8" x14ac:dyDescent="0.4">
      <c r="E884" s="1">
        <v>4</v>
      </c>
      <c r="F884" s="1">
        <v>1000</v>
      </c>
      <c r="G884" s="1">
        <v>5249.9970703125</v>
      </c>
      <c r="H884" s="1">
        <v>9.0640000000000002E-4</v>
      </c>
    </row>
    <row r="885" spans="5:8" x14ac:dyDescent="0.4">
      <c r="E885" s="1">
        <v>4</v>
      </c>
      <c r="F885" s="1">
        <v>2200</v>
      </c>
      <c r="G885" s="1">
        <v>5250</v>
      </c>
      <c r="H885" s="1">
        <v>8.7279999999999996E-4</v>
      </c>
    </row>
    <row r="886" spans="5:8" x14ac:dyDescent="0.4">
      <c r="E886" s="1">
        <v>4</v>
      </c>
      <c r="F886" s="1">
        <v>4700</v>
      </c>
      <c r="G886" s="1">
        <v>5249.998046875</v>
      </c>
      <c r="H886" s="1">
        <v>8.0639999999999998E-4</v>
      </c>
    </row>
    <row r="887" spans="5:8" x14ac:dyDescent="0.4">
      <c r="E887" s="1">
        <v>4</v>
      </c>
      <c r="F887" s="1">
        <v>10000</v>
      </c>
      <c r="G887" s="1">
        <v>5249.9985351562</v>
      </c>
      <c r="H887" s="1">
        <v>1.0947999999999999E-3</v>
      </c>
    </row>
    <row r="888" spans="5:8" x14ac:dyDescent="0.4">
      <c r="E888" s="1">
        <v>4</v>
      </c>
      <c r="F888" s="1">
        <v>22000</v>
      </c>
      <c r="G888" s="1">
        <v>5249.9990234375</v>
      </c>
      <c r="H888" s="1">
        <v>8.4940000000000005E-4</v>
      </c>
    </row>
    <row r="889" spans="5:8" x14ac:dyDescent="0.4">
      <c r="E889" s="1">
        <v>4</v>
      </c>
      <c r="F889" s="1">
        <v>47000</v>
      </c>
      <c r="G889" s="1">
        <v>5249.998046875</v>
      </c>
      <c r="H889" s="1">
        <v>9.2119999999999995E-4</v>
      </c>
    </row>
    <row r="890" spans="5:8" x14ac:dyDescent="0.4">
      <c r="E890" s="1">
        <v>4</v>
      </c>
      <c r="F890" s="1">
        <v>100000</v>
      </c>
      <c r="G890" s="1">
        <v>5249.9912109375</v>
      </c>
      <c r="H890" s="1">
        <v>1.1261000000000001E-3</v>
      </c>
    </row>
    <row r="891" spans="5:8" x14ac:dyDescent="0.4">
      <c r="E891" s="1">
        <v>4</v>
      </c>
      <c r="F891" s="1">
        <v>220000</v>
      </c>
      <c r="G891" s="1">
        <v>5249.9868164062</v>
      </c>
      <c r="H891" s="1">
        <v>1.1977999999999999E-3</v>
      </c>
    </row>
    <row r="892" spans="5:8" x14ac:dyDescent="0.4">
      <c r="E892" s="1">
        <v>4</v>
      </c>
      <c r="F892" s="1">
        <v>470000</v>
      </c>
      <c r="G892" s="1">
        <v>5249.9663085938</v>
      </c>
      <c r="H892" s="1">
        <v>1.2233000000000001E-3</v>
      </c>
    </row>
    <row r="893" spans="5:8" x14ac:dyDescent="0.4">
      <c r="E893" s="1">
        <v>4</v>
      </c>
      <c r="F893" s="1">
        <v>1000000</v>
      </c>
      <c r="G893" s="1">
        <v>5250.6748046875</v>
      </c>
      <c r="H893" s="1">
        <v>2.6746000000000001E-3</v>
      </c>
    </row>
    <row r="894" spans="5:8" x14ac:dyDescent="0.4">
      <c r="E894" s="1">
        <v>4</v>
      </c>
      <c r="F894" s="1">
        <v>2200000</v>
      </c>
      <c r="G894" s="1">
        <v>5249.94140625</v>
      </c>
      <c r="H894" s="1">
        <v>3.8322E-3</v>
      </c>
    </row>
    <row r="895" spans="5:8" x14ac:dyDescent="0.4">
      <c r="E895" s="1">
        <v>4</v>
      </c>
      <c r="F895" s="1">
        <v>4700000</v>
      </c>
      <c r="G895" s="1">
        <v>5252.8310546875</v>
      </c>
      <c r="H895" s="1">
        <v>6.7346000000000003E-3</v>
      </c>
    </row>
    <row r="896" spans="5:8" x14ac:dyDescent="0.4">
      <c r="E896" s="1">
        <v>4</v>
      </c>
      <c r="F896" s="1">
        <v>10000000</v>
      </c>
      <c r="G896" s="1">
        <v>5238.8696289062</v>
      </c>
      <c r="H896" s="1">
        <v>1.37825E-2</v>
      </c>
    </row>
    <row r="897" spans="5:8" x14ac:dyDescent="0.4">
      <c r="E897" s="1">
        <v>4</v>
      </c>
      <c r="F897" s="1">
        <v>22000000</v>
      </c>
      <c r="G897" s="1">
        <v>5212.3354492188</v>
      </c>
      <c r="H897" s="1">
        <v>2.92135E-2</v>
      </c>
    </row>
    <row r="898" spans="5:8" x14ac:dyDescent="0.4">
      <c r="E898" s="1">
        <v>4</v>
      </c>
      <c r="F898" s="1">
        <v>47000000</v>
      </c>
      <c r="G898" s="1">
        <v>5314.5180664062</v>
      </c>
      <c r="H898" s="1">
        <v>6.2906799999999999E-2</v>
      </c>
    </row>
    <row r="899" spans="5:8" x14ac:dyDescent="0.4">
      <c r="E899" s="1">
        <v>4</v>
      </c>
      <c r="F899" s="1">
        <v>100000000</v>
      </c>
      <c r="G899" s="1">
        <v>5365.166015625</v>
      </c>
      <c r="H899" s="1">
        <v>0.1336851</v>
      </c>
    </row>
    <row r="900" spans="5:8" x14ac:dyDescent="0.4">
      <c r="E900" s="1">
        <v>4</v>
      </c>
      <c r="F900" s="1">
        <v>220000000</v>
      </c>
      <c r="G900" s="1">
        <v>3161.2897949219</v>
      </c>
      <c r="H900" s="1">
        <v>0.28373510000000002</v>
      </c>
    </row>
    <row r="901" spans="5:8" x14ac:dyDescent="0.4">
      <c r="E901" s="1">
        <v>4</v>
      </c>
      <c r="F901" s="1">
        <v>470000000</v>
      </c>
      <c r="G901" s="1">
        <v>1759.4022216797</v>
      </c>
      <c r="H901" s="1">
        <v>0.60912880000000003</v>
      </c>
    </row>
    <row r="902" spans="5:8" x14ac:dyDescent="0.4">
      <c r="E902" s="1">
        <v>4</v>
      </c>
      <c r="F902" s="1">
        <v>1000000000</v>
      </c>
      <c r="G902" s="1">
        <v>837.51861572270002</v>
      </c>
      <c r="H902" s="1">
        <v>1.3056053000000001</v>
      </c>
    </row>
    <row r="903" spans="5:8" x14ac:dyDescent="0.4">
      <c r="E903" s="1">
        <v>4</v>
      </c>
      <c r="F903" s="1">
        <v>2200000000</v>
      </c>
      <c r="G903" s="1">
        <v>409.97415161129999</v>
      </c>
      <c r="H903" s="1">
        <v>2.8666670999999999</v>
      </c>
    </row>
    <row r="904" spans="5:8" x14ac:dyDescent="0.4">
      <c r="E904" s="1">
        <v>4</v>
      </c>
      <c r="F904" s="1">
        <v>4700000000</v>
      </c>
      <c r="G904" s="1">
        <v>191.90278625490001</v>
      </c>
      <c r="H904" s="1">
        <v>6.0486085000000003</v>
      </c>
    </row>
    <row r="905" spans="5:8" x14ac:dyDescent="0.4">
      <c r="E905" s="1">
        <v>4</v>
      </c>
      <c r="F905" s="1">
        <v>10000000000</v>
      </c>
      <c r="G905" s="1">
        <v>90.194313049300007</v>
      </c>
      <c r="H905" s="1">
        <v>12.7482901</v>
      </c>
    </row>
    <row r="906" spans="5:8" x14ac:dyDescent="0.4">
      <c r="E906" s="1">
        <v>5</v>
      </c>
      <c r="F906" s="1">
        <v>1</v>
      </c>
      <c r="G906" s="1">
        <v>2550</v>
      </c>
      <c r="H906" s="1">
        <v>1.0001999999999999E-3</v>
      </c>
    </row>
    <row r="907" spans="5:8" x14ac:dyDescent="0.4">
      <c r="E907" s="1">
        <v>5</v>
      </c>
      <c r="F907" s="1">
        <v>2</v>
      </c>
      <c r="G907" s="1">
        <v>4575</v>
      </c>
      <c r="H907" s="1">
        <v>1.0462E-3</v>
      </c>
    </row>
    <row r="908" spans="5:8" x14ac:dyDescent="0.4">
      <c r="E908" s="1">
        <v>5</v>
      </c>
      <c r="F908" s="1">
        <v>4</v>
      </c>
      <c r="G908" s="1">
        <v>5081.25</v>
      </c>
      <c r="H908" s="1">
        <v>1.0317001E-3</v>
      </c>
    </row>
    <row r="909" spans="5:8" x14ac:dyDescent="0.4">
      <c r="E909" s="1">
        <v>5</v>
      </c>
      <c r="F909" s="1">
        <v>7</v>
      </c>
      <c r="G909" s="1">
        <v>5194.8974609375</v>
      </c>
      <c r="H909" s="1">
        <v>1.1383999999999999E-3</v>
      </c>
    </row>
    <row r="910" spans="5:8" x14ac:dyDescent="0.4">
      <c r="E910" s="1">
        <v>5</v>
      </c>
      <c r="F910" s="1">
        <v>10</v>
      </c>
      <c r="G910" s="1">
        <v>5223</v>
      </c>
      <c r="H910" s="1">
        <v>1.3626000000000001E-3</v>
      </c>
    </row>
    <row r="911" spans="5:8" x14ac:dyDescent="0.4">
      <c r="E911" s="1">
        <v>5</v>
      </c>
      <c r="F911" s="1">
        <v>22</v>
      </c>
      <c r="G911" s="1">
        <v>5244.421875</v>
      </c>
      <c r="H911" s="1">
        <v>1.2859E-3</v>
      </c>
    </row>
    <row r="912" spans="5:8" x14ac:dyDescent="0.4">
      <c r="E912" s="1">
        <v>5</v>
      </c>
      <c r="F912" s="1">
        <v>47</v>
      </c>
      <c r="G912" s="1">
        <v>5248.7768554688</v>
      </c>
      <c r="H912" s="1">
        <v>1.3127E-3</v>
      </c>
    </row>
    <row r="913" spans="5:8" x14ac:dyDescent="0.4">
      <c r="E913" s="1">
        <v>5</v>
      </c>
      <c r="F913" s="1">
        <v>100</v>
      </c>
      <c r="G913" s="1">
        <v>5249.73046875</v>
      </c>
      <c r="H913" s="1">
        <v>9.7790000000000008E-4</v>
      </c>
    </row>
    <row r="914" spans="5:8" x14ac:dyDescent="0.4">
      <c r="E914" s="1">
        <v>5</v>
      </c>
      <c r="F914" s="1">
        <v>220</v>
      </c>
      <c r="G914" s="1">
        <v>5249.9448242188</v>
      </c>
      <c r="H914" s="1">
        <v>9.969E-4</v>
      </c>
    </row>
    <row r="915" spans="5:8" x14ac:dyDescent="0.4">
      <c r="E915" s="1">
        <v>5</v>
      </c>
      <c r="F915" s="1">
        <v>470</v>
      </c>
      <c r="G915" s="1">
        <v>5249.9868164062</v>
      </c>
      <c r="H915" s="1">
        <v>1.0444E-3</v>
      </c>
    </row>
    <row r="916" spans="5:8" x14ac:dyDescent="0.4">
      <c r="E916" s="1">
        <v>5</v>
      </c>
      <c r="F916" s="1">
        <v>1000</v>
      </c>
      <c r="G916" s="1">
        <v>5249.9965820312</v>
      </c>
      <c r="H916" s="1">
        <v>1.1659000000000001E-3</v>
      </c>
    </row>
    <row r="917" spans="5:8" x14ac:dyDescent="0.4">
      <c r="E917" s="1">
        <v>5</v>
      </c>
      <c r="F917" s="1">
        <v>2200</v>
      </c>
      <c r="G917" s="1">
        <v>5249.9990234375</v>
      </c>
      <c r="H917" s="1">
        <v>9.9390000000000004E-4</v>
      </c>
    </row>
    <row r="918" spans="5:8" x14ac:dyDescent="0.4">
      <c r="E918" s="1">
        <v>5</v>
      </c>
      <c r="F918" s="1">
        <v>4700</v>
      </c>
      <c r="G918" s="1">
        <v>5249.998046875</v>
      </c>
      <c r="H918" s="1">
        <v>1.4945E-3</v>
      </c>
    </row>
    <row r="919" spans="5:8" x14ac:dyDescent="0.4">
      <c r="E919" s="1">
        <v>5</v>
      </c>
      <c r="F919" s="1">
        <v>10000</v>
      </c>
      <c r="G919" s="1">
        <v>5250.0014648438</v>
      </c>
      <c r="H919" s="1">
        <v>1.1677E-3</v>
      </c>
    </row>
    <row r="920" spans="5:8" x14ac:dyDescent="0.4">
      <c r="E920" s="1">
        <v>5</v>
      </c>
      <c r="F920" s="1">
        <v>22000</v>
      </c>
      <c r="G920" s="1">
        <v>5249.9995117188</v>
      </c>
      <c r="H920" s="1">
        <v>1.0920999999999999E-3</v>
      </c>
    </row>
    <row r="921" spans="5:8" x14ac:dyDescent="0.4">
      <c r="E921" s="1">
        <v>5</v>
      </c>
      <c r="F921" s="1">
        <v>47000</v>
      </c>
      <c r="G921" s="1">
        <v>5249.9985351562</v>
      </c>
      <c r="H921" s="1">
        <v>1.1608E-3</v>
      </c>
    </row>
    <row r="922" spans="5:8" x14ac:dyDescent="0.4">
      <c r="E922" s="1">
        <v>5</v>
      </c>
      <c r="F922" s="1">
        <v>100000</v>
      </c>
      <c r="G922" s="1">
        <v>5249.994140625</v>
      </c>
      <c r="H922" s="1">
        <v>1.2271000000000001E-3</v>
      </c>
    </row>
    <row r="923" spans="5:8" x14ac:dyDescent="0.4">
      <c r="E923" s="1">
        <v>5</v>
      </c>
      <c r="F923" s="1">
        <v>220000</v>
      </c>
      <c r="G923" s="1">
        <v>5250.0161132812</v>
      </c>
      <c r="H923" s="1">
        <v>1.5969999999999999E-3</v>
      </c>
    </row>
    <row r="924" spans="5:8" x14ac:dyDescent="0.4">
      <c r="E924" s="1">
        <v>5</v>
      </c>
      <c r="F924" s="1">
        <v>470000</v>
      </c>
      <c r="G924" s="1">
        <v>5249.9438476562</v>
      </c>
      <c r="H924" s="1">
        <v>1.9342999999999999E-3</v>
      </c>
    </row>
    <row r="925" spans="5:8" x14ac:dyDescent="0.4">
      <c r="E925" s="1">
        <v>5</v>
      </c>
      <c r="F925" s="1">
        <v>1000000</v>
      </c>
      <c r="G925" s="1">
        <v>5250.1723632812</v>
      </c>
      <c r="H925" s="1">
        <v>2.2912000000000002E-3</v>
      </c>
    </row>
    <row r="926" spans="5:8" x14ac:dyDescent="0.4">
      <c r="E926" s="1">
        <v>5</v>
      </c>
      <c r="F926" s="1">
        <v>2200000</v>
      </c>
      <c r="G926" s="1">
        <v>5249.9770507812</v>
      </c>
      <c r="H926" s="1">
        <v>3.5385001E-3</v>
      </c>
    </row>
    <row r="927" spans="5:8" x14ac:dyDescent="0.4">
      <c r="E927" s="1">
        <v>5</v>
      </c>
      <c r="F927" s="1">
        <v>4700000</v>
      </c>
      <c r="G927" s="1">
        <v>5247.4775390625</v>
      </c>
      <c r="H927" s="1">
        <v>6.3213999999999996E-3</v>
      </c>
    </row>
    <row r="928" spans="5:8" x14ac:dyDescent="0.4">
      <c r="E928" s="1">
        <v>5</v>
      </c>
      <c r="F928" s="1">
        <v>10000000</v>
      </c>
      <c r="G928" s="1">
        <v>5266.0166015625</v>
      </c>
      <c r="H928" s="1">
        <v>1.2165E-2</v>
      </c>
    </row>
    <row r="929" spans="5:8" x14ac:dyDescent="0.4">
      <c r="E929" s="1">
        <v>5</v>
      </c>
      <c r="F929" s="1">
        <v>22000000</v>
      </c>
      <c r="G929" s="1">
        <v>5226.333984375</v>
      </c>
      <c r="H929" s="1">
        <v>2.4866699999999999E-2</v>
      </c>
    </row>
    <row r="930" spans="5:8" x14ac:dyDescent="0.4">
      <c r="E930" s="1">
        <v>5</v>
      </c>
      <c r="F930" s="1">
        <v>47000000</v>
      </c>
      <c r="G930" s="1">
        <v>5327.6572265625</v>
      </c>
      <c r="H930" s="1">
        <v>5.2155E-2</v>
      </c>
    </row>
    <row r="931" spans="5:8" x14ac:dyDescent="0.4">
      <c r="E931" s="1">
        <v>5</v>
      </c>
      <c r="F931" s="1">
        <v>100000000</v>
      </c>
      <c r="G931" s="1">
        <v>5276.294921875</v>
      </c>
      <c r="H931" s="1">
        <v>0.10943609999999999</v>
      </c>
    </row>
    <row r="932" spans="5:8" x14ac:dyDescent="0.4">
      <c r="E932" s="1">
        <v>5</v>
      </c>
      <c r="F932" s="1">
        <v>220000000</v>
      </c>
      <c r="G932" s="1">
        <v>3454.1284179688</v>
      </c>
      <c r="H932" s="1">
        <v>0.23386850000000001</v>
      </c>
    </row>
    <row r="933" spans="5:8" x14ac:dyDescent="0.4">
      <c r="E933" s="1">
        <v>5</v>
      </c>
      <c r="F933" s="1">
        <v>470000000</v>
      </c>
      <c r="G933" s="1">
        <v>2033.5490722656</v>
      </c>
      <c r="H933" s="1">
        <v>0.50664949999999997</v>
      </c>
    </row>
    <row r="934" spans="5:8" x14ac:dyDescent="0.4">
      <c r="E934" s="1">
        <v>5</v>
      </c>
      <c r="F934" s="1">
        <v>1000000000</v>
      </c>
      <c r="G934" s="1">
        <v>966.3676147461</v>
      </c>
      <c r="H934" s="1">
        <v>1.060937</v>
      </c>
    </row>
    <row r="935" spans="5:8" x14ac:dyDescent="0.4">
      <c r="E935" s="1">
        <v>5</v>
      </c>
      <c r="F935" s="1">
        <v>2200000000</v>
      </c>
      <c r="G935" s="1">
        <v>439.25802612299998</v>
      </c>
      <c r="H935" s="1">
        <v>2.3192653999999999</v>
      </c>
    </row>
    <row r="936" spans="5:8" x14ac:dyDescent="0.4">
      <c r="E936" s="1">
        <v>5</v>
      </c>
      <c r="F936" s="1">
        <v>4700000000</v>
      </c>
      <c r="G936" s="1">
        <v>205.61013793949999</v>
      </c>
      <c r="H936" s="1">
        <v>4.9165758999999998</v>
      </c>
    </row>
    <row r="937" spans="5:8" x14ac:dyDescent="0.4">
      <c r="E937" s="1">
        <v>5</v>
      </c>
      <c r="F937" s="1">
        <v>10000000000</v>
      </c>
      <c r="G937" s="1">
        <v>96.6367645264</v>
      </c>
      <c r="H937" s="1">
        <v>10.3799302</v>
      </c>
    </row>
    <row r="938" spans="5:8" x14ac:dyDescent="0.4">
      <c r="E938" s="1">
        <v>6</v>
      </c>
      <c r="F938" s="1">
        <v>1</v>
      </c>
      <c r="G938" s="1">
        <v>2550</v>
      </c>
      <c r="H938" s="1">
        <v>1.3518E-3</v>
      </c>
    </row>
    <row r="939" spans="5:8" x14ac:dyDescent="0.4">
      <c r="E939" s="1">
        <v>6</v>
      </c>
      <c r="F939" s="1">
        <v>2</v>
      </c>
      <c r="G939" s="1">
        <v>4575</v>
      </c>
      <c r="H939" s="1">
        <v>1.6067E-3</v>
      </c>
    </row>
    <row r="940" spans="5:8" x14ac:dyDescent="0.4">
      <c r="E940" s="1">
        <v>6</v>
      </c>
      <c r="F940" s="1">
        <v>4</v>
      </c>
      <c r="G940" s="1">
        <v>5081.25</v>
      </c>
      <c r="H940" s="1">
        <v>1.3267000000000001E-3</v>
      </c>
    </row>
    <row r="941" spans="5:8" x14ac:dyDescent="0.4">
      <c r="E941" s="1">
        <v>6</v>
      </c>
      <c r="F941" s="1">
        <v>7</v>
      </c>
      <c r="G941" s="1">
        <v>5194.8974609375</v>
      </c>
      <c r="H941" s="1">
        <v>1.3058E-3</v>
      </c>
    </row>
    <row r="942" spans="5:8" x14ac:dyDescent="0.4">
      <c r="E942" s="1">
        <v>6</v>
      </c>
      <c r="F942" s="1">
        <v>10</v>
      </c>
      <c r="G942" s="1">
        <v>5223</v>
      </c>
      <c r="H942" s="1">
        <v>1.2371999999999999E-3</v>
      </c>
    </row>
    <row r="943" spans="5:8" x14ac:dyDescent="0.4">
      <c r="E943" s="1">
        <v>6</v>
      </c>
      <c r="F943" s="1">
        <v>22</v>
      </c>
      <c r="G943" s="1">
        <v>5244.421875</v>
      </c>
      <c r="H943" s="1">
        <v>1.3652E-3</v>
      </c>
    </row>
    <row r="944" spans="5:8" x14ac:dyDescent="0.4">
      <c r="E944" s="1">
        <v>6</v>
      </c>
      <c r="F944" s="1">
        <v>47</v>
      </c>
      <c r="G944" s="1">
        <v>5248.77734375</v>
      </c>
      <c r="H944" s="1">
        <v>1.323E-3</v>
      </c>
    </row>
    <row r="945" spans="5:8" x14ac:dyDescent="0.4">
      <c r="E945" s="1">
        <v>6</v>
      </c>
      <c r="F945" s="1">
        <v>100</v>
      </c>
      <c r="G945" s="1">
        <v>5249.7299804688</v>
      </c>
      <c r="H945" s="1">
        <v>1.3278999999999999E-3</v>
      </c>
    </row>
    <row r="946" spans="5:8" x14ac:dyDescent="0.4">
      <c r="E946" s="1">
        <v>6</v>
      </c>
      <c r="F946" s="1">
        <v>220</v>
      </c>
      <c r="G946" s="1">
        <v>5249.9448242188</v>
      </c>
      <c r="H946" s="1">
        <v>1.3309000000000001E-3</v>
      </c>
    </row>
    <row r="947" spans="5:8" x14ac:dyDescent="0.4">
      <c r="E947" s="1">
        <v>6</v>
      </c>
      <c r="F947" s="1">
        <v>470</v>
      </c>
      <c r="G947" s="1">
        <v>5249.9868164062</v>
      </c>
      <c r="H947" s="1">
        <v>1.2658999999999999E-3</v>
      </c>
    </row>
    <row r="948" spans="5:8" x14ac:dyDescent="0.4">
      <c r="E948" s="1">
        <v>6</v>
      </c>
      <c r="F948" s="1">
        <v>1000</v>
      </c>
      <c r="G948" s="1">
        <v>5249.9970703125</v>
      </c>
      <c r="H948" s="1">
        <v>1.3071999999999999E-3</v>
      </c>
    </row>
    <row r="949" spans="5:8" x14ac:dyDescent="0.4">
      <c r="E949" s="1">
        <v>6</v>
      </c>
      <c r="F949" s="1">
        <v>2200</v>
      </c>
      <c r="G949" s="1">
        <v>5250</v>
      </c>
      <c r="H949" s="1">
        <v>1.9511000000000001E-3</v>
      </c>
    </row>
    <row r="950" spans="5:8" x14ac:dyDescent="0.4">
      <c r="E950" s="1">
        <v>6</v>
      </c>
      <c r="F950" s="1">
        <v>4700</v>
      </c>
      <c r="G950" s="1">
        <v>5250</v>
      </c>
      <c r="H950" s="1">
        <v>1.2470000000000001E-3</v>
      </c>
    </row>
    <row r="951" spans="5:8" x14ac:dyDescent="0.4">
      <c r="E951" s="1">
        <v>6</v>
      </c>
      <c r="F951" s="1">
        <v>10000</v>
      </c>
      <c r="G951" s="1">
        <v>5250.0014648438</v>
      </c>
      <c r="H951" s="1">
        <v>1.2508E-3</v>
      </c>
    </row>
    <row r="952" spans="5:8" x14ac:dyDescent="0.4">
      <c r="E952" s="1">
        <v>6</v>
      </c>
      <c r="F952" s="1">
        <v>22000</v>
      </c>
      <c r="G952" s="1">
        <v>5250.0014648438</v>
      </c>
      <c r="H952" s="1">
        <v>1.5092E-3</v>
      </c>
    </row>
    <row r="953" spans="5:8" x14ac:dyDescent="0.4">
      <c r="E953" s="1">
        <v>6</v>
      </c>
      <c r="F953" s="1">
        <v>47000</v>
      </c>
      <c r="G953" s="1">
        <v>5250.0014648438</v>
      </c>
      <c r="H953" s="1">
        <v>1.2545E-3</v>
      </c>
    </row>
    <row r="954" spans="5:8" x14ac:dyDescent="0.4">
      <c r="E954" s="1">
        <v>6</v>
      </c>
      <c r="F954" s="1">
        <v>100000</v>
      </c>
      <c r="G954" s="1">
        <v>5249.9965820312</v>
      </c>
      <c r="H954" s="1">
        <v>1.3933000000000001E-3</v>
      </c>
    </row>
    <row r="955" spans="5:8" x14ac:dyDescent="0.4">
      <c r="E955" s="1">
        <v>6</v>
      </c>
      <c r="F955" s="1">
        <v>220000</v>
      </c>
      <c r="G955" s="1">
        <v>5250.0034179688</v>
      </c>
      <c r="H955" s="1">
        <v>1.8500999999999999E-3</v>
      </c>
    </row>
    <row r="956" spans="5:8" x14ac:dyDescent="0.4">
      <c r="E956" s="1">
        <v>6</v>
      </c>
      <c r="F956" s="1">
        <v>470000</v>
      </c>
      <c r="G956" s="1">
        <v>5249.9360351562</v>
      </c>
      <c r="H956" s="1">
        <v>1.4805E-3</v>
      </c>
    </row>
    <row r="957" spans="5:8" x14ac:dyDescent="0.4">
      <c r="E957" s="1">
        <v>6</v>
      </c>
      <c r="F957" s="1">
        <v>1000000</v>
      </c>
      <c r="G957" s="1">
        <v>5250.0375976562</v>
      </c>
      <c r="H957" s="1">
        <v>2.4664999999999999E-3</v>
      </c>
    </row>
    <row r="958" spans="5:8" x14ac:dyDescent="0.4">
      <c r="E958" s="1">
        <v>6</v>
      </c>
      <c r="F958" s="1">
        <v>2200000</v>
      </c>
      <c r="G958" s="1">
        <v>5250.2915039062</v>
      </c>
      <c r="H958" s="1">
        <v>3.4512000000000002E-3</v>
      </c>
    </row>
    <row r="959" spans="5:8" x14ac:dyDescent="0.4">
      <c r="E959" s="1">
        <v>6</v>
      </c>
      <c r="F959" s="1">
        <v>4700000</v>
      </c>
      <c r="G959" s="1">
        <v>5252.5439453125</v>
      </c>
      <c r="H959" s="1">
        <v>6.0530999999999996E-3</v>
      </c>
    </row>
    <row r="960" spans="5:8" x14ac:dyDescent="0.4">
      <c r="E960" s="1">
        <v>6</v>
      </c>
      <c r="F960" s="1">
        <v>10000000</v>
      </c>
      <c r="G960" s="1">
        <v>5241.7319335938</v>
      </c>
      <c r="H960" s="1">
        <v>1.02121001E-2</v>
      </c>
    </row>
    <row r="961" spans="5:8" x14ac:dyDescent="0.4">
      <c r="E961" s="1">
        <v>6</v>
      </c>
      <c r="F961" s="1">
        <v>22000000</v>
      </c>
      <c r="G961" s="1">
        <v>5270.072265625</v>
      </c>
      <c r="H961" s="1">
        <v>2.1584800000000001E-2</v>
      </c>
    </row>
    <row r="962" spans="5:8" x14ac:dyDescent="0.4">
      <c r="E962" s="1">
        <v>6</v>
      </c>
      <c r="F962" s="1">
        <v>47000000</v>
      </c>
      <c r="G962" s="1">
        <v>5210.1225585938</v>
      </c>
      <c r="H962" s="1">
        <v>4.2118999999999997E-2</v>
      </c>
    </row>
    <row r="963" spans="5:8" x14ac:dyDescent="0.4">
      <c r="E963" s="1">
        <v>6</v>
      </c>
      <c r="F963" s="1">
        <v>100000000</v>
      </c>
      <c r="G963" s="1">
        <v>5382.6494140625</v>
      </c>
      <c r="H963" s="1">
        <v>8.92593E-2</v>
      </c>
    </row>
    <row r="964" spans="5:8" x14ac:dyDescent="0.4">
      <c r="E964" s="1">
        <v>6</v>
      </c>
      <c r="F964" s="1">
        <v>220000000</v>
      </c>
      <c r="G964" s="1">
        <v>3964.4763183594</v>
      </c>
      <c r="H964" s="1">
        <v>0.19332009999999999</v>
      </c>
    </row>
    <row r="965" spans="5:8" x14ac:dyDescent="0.4">
      <c r="E965" s="1">
        <v>6</v>
      </c>
      <c r="F965" s="1">
        <v>470000000</v>
      </c>
      <c r="G965" s="1">
        <v>2220.3203125</v>
      </c>
      <c r="H965" s="1">
        <v>0.40955469999999999</v>
      </c>
    </row>
    <row r="966" spans="5:8" x14ac:dyDescent="0.4">
      <c r="E966" s="1">
        <v>6</v>
      </c>
      <c r="F966" s="1">
        <v>1000000000</v>
      </c>
      <c r="G966" s="1">
        <v>1080.4892578125</v>
      </c>
      <c r="H966" s="1">
        <v>0.87141299999999999</v>
      </c>
    </row>
    <row r="967" spans="5:8" x14ac:dyDescent="0.4">
      <c r="E967" s="1">
        <v>6</v>
      </c>
      <c r="F967" s="1">
        <v>2200000000</v>
      </c>
      <c r="G967" s="1">
        <v>518.2398071289</v>
      </c>
      <c r="H967" s="1">
        <v>1.9119541</v>
      </c>
    </row>
    <row r="968" spans="5:8" x14ac:dyDescent="0.4">
      <c r="E968" s="1">
        <v>6</v>
      </c>
      <c r="F968" s="1">
        <v>4700000000</v>
      </c>
      <c r="G968" s="1">
        <v>246.73216247560001</v>
      </c>
      <c r="H968" s="1">
        <v>4.1451922000000003</v>
      </c>
    </row>
    <row r="969" spans="5:8" x14ac:dyDescent="0.4">
      <c r="E969" s="1">
        <v>6</v>
      </c>
      <c r="F969" s="1">
        <v>10000000000</v>
      </c>
      <c r="G969" s="1">
        <v>115.96411895750001</v>
      </c>
      <c r="H969" s="1">
        <v>8.8609560999999992</v>
      </c>
    </row>
    <row r="970" spans="5:8" x14ac:dyDescent="0.4">
      <c r="E970" s="1">
        <v>7</v>
      </c>
      <c r="F970" s="1">
        <v>1</v>
      </c>
      <c r="G970" s="1">
        <v>2550</v>
      </c>
      <c r="H970" s="1">
        <v>1.3043E-3</v>
      </c>
    </row>
    <row r="971" spans="5:8" x14ac:dyDescent="0.4">
      <c r="E971" s="1">
        <v>7</v>
      </c>
      <c r="F971" s="1">
        <v>2</v>
      </c>
      <c r="G971" s="1">
        <v>4575</v>
      </c>
      <c r="H971" s="1">
        <v>1.5679999999999999E-3</v>
      </c>
    </row>
    <row r="972" spans="5:8" x14ac:dyDescent="0.4">
      <c r="E972" s="1">
        <v>7</v>
      </c>
      <c r="F972" s="1">
        <v>4</v>
      </c>
      <c r="G972" s="1">
        <v>5081.25</v>
      </c>
      <c r="H972" s="1">
        <v>1.5253E-3</v>
      </c>
    </row>
    <row r="973" spans="5:8" x14ac:dyDescent="0.4">
      <c r="E973" s="1">
        <v>7</v>
      </c>
      <c r="F973" s="1">
        <v>7</v>
      </c>
      <c r="G973" s="1">
        <v>5194.8974609375</v>
      </c>
      <c r="H973" s="1">
        <v>1.6696E-3</v>
      </c>
    </row>
    <row r="974" spans="5:8" x14ac:dyDescent="0.4">
      <c r="E974" s="1">
        <v>7</v>
      </c>
      <c r="F974" s="1">
        <v>10</v>
      </c>
      <c r="G974" s="1">
        <v>5223</v>
      </c>
      <c r="H974" s="1">
        <v>1.5981999999999999E-3</v>
      </c>
    </row>
    <row r="975" spans="5:8" x14ac:dyDescent="0.4">
      <c r="E975" s="1">
        <v>7</v>
      </c>
      <c r="F975" s="1">
        <v>22</v>
      </c>
      <c r="G975" s="1">
        <v>5244.421875</v>
      </c>
      <c r="H975" s="1">
        <v>1.6106E-3</v>
      </c>
    </row>
    <row r="976" spans="5:8" x14ac:dyDescent="0.4">
      <c r="E976" s="1">
        <v>7</v>
      </c>
      <c r="F976" s="1">
        <v>47</v>
      </c>
      <c r="G976" s="1">
        <v>5248.77734375</v>
      </c>
      <c r="H976" s="1">
        <v>1.7126999999999999E-3</v>
      </c>
    </row>
    <row r="977" spans="5:8" x14ac:dyDescent="0.4">
      <c r="E977" s="1">
        <v>7</v>
      </c>
      <c r="F977" s="1">
        <v>100</v>
      </c>
      <c r="G977" s="1">
        <v>5249.73046875</v>
      </c>
      <c r="H977" s="1">
        <v>1.7644E-3</v>
      </c>
    </row>
    <row r="978" spans="5:8" x14ac:dyDescent="0.4">
      <c r="E978" s="1">
        <v>7</v>
      </c>
      <c r="F978" s="1">
        <v>220</v>
      </c>
      <c r="G978" s="1">
        <v>5249.9448242188</v>
      </c>
      <c r="H978" s="1">
        <v>1.8002999999999999E-3</v>
      </c>
    </row>
    <row r="979" spans="5:8" x14ac:dyDescent="0.4">
      <c r="E979" s="1">
        <v>7</v>
      </c>
      <c r="F979" s="1">
        <v>470</v>
      </c>
      <c r="G979" s="1">
        <v>5249.9868164062</v>
      </c>
      <c r="H979" s="1">
        <v>1.8154E-3</v>
      </c>
    </row>
    <row r="980" spans="5:8" x14ac:dyDescent="0.4">
      <c r="E980" s="1">
        <v>7</v>
      </c>
      <c r="F980" s="1">
        <v>1000</v>
      </c>
      <c r="G980" s="1">
        <v>5249.9970703125</v>
      </c>
      <c r="H980" s="1">
        <v>1.8017E-3</v>
      </c>
    </row>
    <row r="981" spans="5:8" x14ac:dyDescent="0.4">
      <c r="E981" s="1">
        <v>7</v>
      </c>
      <c r="F981" s="1">
        <v>2200</v>
      </c>
      <c r="G981" s="1">
        <v>5249.9990234375</v>
      </c>
      <c r="H981" s="1">
        <v>1.5115E-3</v>
      </c>
    </row>
    <row r="982" spans="5:8" x14ac:dyDescent="0.4">
      <c r="E982" s="1">
        <v>7</v>
      </c>
      <c r="F982" s="1">
        <v>4700</v>
      </c>
      <c r="G982" s="1">
        <v>5249.9990234375</v>
      </c>
      <c r="H982" s="1">
        <v>1.8538999999999999E-3</v>
      </c>
    </row>
    <row r="983" spans="5:8" x14ac:dyDescent="0.4">
      <c r="E983" s="1">
        <v>7</v>
      </c>
      <c r="F983" s="1">
        <v>10000</v>
      </c>
      <c r="G983" s="1">
        <v>5250.0009765625</v>
      </c>
      <c r="H983" s="1">
        <v>1.8077E-3</v>
      </c>
    </row>
    <row r="984" spans="5:8" x14ac:dyDescent="0.4">
      <c r="E984" s="1">
        <v>7</v>
      </c>
      <c r="F984" s="1">
        <v>22000</v>
      </c>
      <c r="G984" s="1">
        <v>5250.0024414062</v>
      </c>
      <c r="H984" s="1">
        <v>1.7910999999999999E-3</v>
      </c>
    </row>
    <row r="985" spans="5:8" x14ac:dyDescent="0.4">
      <c r="E985" s="1">
        <v>7</v>
      </c>
      <c r="F985" s="1">
        <v>47000</v>
      </c>
      <c r="G985" s="1">
        <v>5249.9990234375</v>
      </c>
      <c r="H985" s="1">
        <v>1.9040999999999999E-3</v>
      </c>
    </row>
    <row r="986" spans="5:8" x14ac:dyDescent="0.4">
      <c r="E986" s="1">
        <v>7</v>
      </c>
      <c r="F986" s="1">
        <v>100000</v>
      </c>
      <c r="G986" s="1">
        <v>5249.9956054688</v>
      </c>
      <c r="H986" s="1">
        <v>2.1226999999999999E-3</v>
      </c>
    </row>
    <row r="987" spans="5:8" x14ac:dyDescent="0.4">
      <c r="E987" s="1">
        <v>7</v>
      </c>
      <c r="F987" s="1">
        <v>220000</v>
      </c>
      <c r="G987" s="1">
        <v>5250.0249023438</v>
      </c>
      <c r="H987" s="1">
        <v>1.9957E-3</v>
      </c>
    </row>
    <row r="988" spans="5:8" x14ac:dyDescent="0.4">
      <c r="E988" s="1">
        <v>7</v>
      </c>
      <c r="F988" s="1">
        <v>470000</v>
      </c>
      <c r="G988" s="1">
        <v>5249.9873046875</v>
      </c>
      <c r="H988" s="1">
        <v>2.5192999999999999E-3</v>
      </c>
    </row>
    <row r="989" spans="5:8" x14ac:dyDescent="0.4">
      <c r="E989" s="1">
        <v>7</v>
      </c>
      <c r="F989" s="1">
        <v>1000000</v>
      </c>
      <c r="G989" s="1">
        <v>5250.1069335938</v>
      </c>
      <c r="H989" s="1">
        <v>2.8609E-3</v>
      </c>
    </row>
    <row r="990" spans="5:8" x14ac:dyDescent="0.4">
      <c r="E990" s="1">
        <v>7</v>
      </c>
      <c r="F990" s="1">
        <v>2200000</v>
      </c>
      <c r="G990" s="1">
        <v>5250.4736328125</v>
      </c>
      <c r="H990" s="1">
        <v>3.5886999999999998E-3</v>
      </c>
    </row>
    <row r="991" spans="5:8" x14ac:dyDescent="0.4">
      <c r="E991" s="1">
        <v>7</v>
      </c>
      <c r="F991" s="1">
        <v>4700000</v>
      </c>
      <c r="G991" s="1">
        <v>5249.2705078125</v>
      </c>
      <c r="H991" s="1">
        <v>5.4920999999999998E-3</v>
      </c>
    </row>
    <row r="992" spans="5:8" x14ac:dyDescent="0.4">
      <c r="E992" s="1">
        <v>7</v>
      </c>
      <c r="F992" s="1">
        <v>10000000</v>
      </c>
      <c r="G992" s="1">
        <v>5253.1411132812</v>
      </c>
      <c r="H992" s="1">
        <v>9.4344000000000008E-3</v>
      </c>
    </row>
    <row r="993" spans="5:8" x14ac:dyDescent="0.4">
      <c r="E993" s="1">
        <v>7</v>
      </c>
      <c r="F993" s="1">
        <v>22000000</v>
      </c>
      <c r="G993" s="1">
        <v>5225.3359375</v>
      </c>
      <c r="H993" s="1">
        <v>1.96168E-2</v>
      </c>
    </row>
    <row r="994" spans="5:8" x14ac:dyDescent="0.4">
      <c r="E994" s="1">
        <v>7</v>
      </c>
      <c r="F994" s="1">
        <v>47000000</v>
      </c>
      <c r="G994" s="1">
        <v>5161.9184570312</v>
      </c>
      <c r="H994" s="1">
        <v>3.8049199999999998E-2</v>
      </c>
    </row>
    <row r="995" spans="5:8" x14ac:dyDescent="0.4">
      <c r="E995" s="1">
        <v>7</v>
      </c>
      <c r="F995" s="1">
        <v>100000000</v>
      </c>
      <c r="G995" s="1">
        <v>5391.3515625</v>
      </c>
      <c r="H995" s="1">
        <v>8.07562E-2</v>
      </c>
    </row>
    <row r="996" spans="5:8" x14ac:dyDescent="0.4">
      <c r="E996" s="1">
        <v>7</v>
      </c>
      <c r="F996" s="1">
        <v>220000000</v>
      </c>
      <c r="G996" s="1">
        <v>4993.310546875</v>
      </c>
      <c r="H996" s="1">
        <v>0.16799620000000001</v>
      </c>
    </row>
    <row r="997" spans="5:8" x14ac:dyDescent="0.4">
      <c r="E997" s="1">
        <v>7</v>
      </c>
      <c r="F997" s="1">
        <v>470000000</v>
      </c>
      <c r="G997" s="1">
        <v>2718.916015625</v>
      </c>
      <c r="H997" s="1">
        <v>0.35769699999999999</v>
      </c>
    </row>
    <row r="998" spans="5:8" x14ac:dyDescent="0.4">
      <c r="E998" s="1">
        <v>7</v>
      </c>
      <c r="F998" s="1">
        <v>1000000000</v>
      </c>
      <c r="G998" s="1">
        <v>1288.4901123047</v>
      </c>
      <c r="H998" s="1">
        <v>0.75972430000000002</v>
      </c>
    </row>
    <row r="999" spans="5:8" x14ac:dyDescent="0.4">
      <c r="E999" s="1">
        <v>7</v>
      </c>
      <c r="F999" s="1">
        <v>2200000000</v>
      </c>
      <c r="G999" s="1">
        <v>585.67736816410002</v>
      </c>
      <c r="H999" s="1">
        <v>1.7407322000000001</v>
      </c>
    </row>
    <row r="1000" spans="5:8" x14ac:dyDescent="0.4">
      <c r="E1000" s="1">
        <v>7</v>
      </c>
      <c r="F1000" s="1">
        <v>4700000000</v>
      </c>
      <c r="G1000" s="1">
        <v>274.14685058589998</v>
      </c>
      <c r="H1000" s="1">
        <v>3.7068561</v>
      </c>
    </row>
    <row r="1001" spans="5:8" x14ac:dyDescent="0.4">
      <c r="E1001" s="1">
        <v>7</v>
      </c>
      <c r="F1001" s="1">
        <v>10000000000</v>
      </c>
      <c r="G1001" s="1">
        <v>128.84901428219999</v>
      </c>
      <c r="H1001" s="1">
        <v>7.7993224999999997</v>
      </c>
    </row>
    <row r="1002" spans="5:8" x14ac:dyDescent="0.4">
      <c r="E1002" s="1">
        <v>8</v>
      </c>
      <c r="F1002" s="1">
        <v>1</v>
      </c>
      <c r="G1002" s="1">
        <v>2550</v>
      </c>
      <c r="H1002" s="1">
        <v>1.9775000000000001E-3</v>
      </c>
    </row>
    <row r="1003" spans="5:8" x14ac:dyDescent="0.4">
      <c r="E1003" s="1">
        <v>8</v>
      </c>
      <c r="F1003" s="1">
        <v>2</v>
      </c>
      <c r="G1003" s="1">
        <v>4575</v>
      </c>
      <c r="H1003" s="1">
        <v>2.1167999999999998E-3</v>
      </c>
    </row>
    <row r="1004" spans="5:8" x14ac:dyDescent="0.4">
      <c r="E1004" s="1">
        <v>8</v>
      </c>
      <c r="F1004" s="1">
        <v>4</v>
      </c>
      <c r="G1004" s="1">
        <v>5081.25</v>
      </c>
      <c r="H1004" s="1">
        <v>1.9878000000000001E-3</v>
      </c>
    </row>
    <row r="1005" spans="5:8" x14ac:dyDescent="0.4">
      <c r="E1005" s="1">
        <v>8</v>
      </c>
      <c r="F1005" s="1">
        <v>7</v>
      </c>
      <c r="G1005" s="1">
        <v>5194.8974609375</v>
      </c>
      <c r="H1005" s="1">
        <v>1.8286000000000001E-3</v>
      </c>
    </row>
    <row r="1006" spans="5:8" x14ac:dyDescent="0.4">
      <c r="E1006" s="1">
        <v>8</v>
      </c>
      <c r="F1006" s="1">
        <v>10</v>
      </c>
      <c r="G1006" s="1">
        <v>5223</v>
      </c>
      <c r="H1006" s="1">
        <v>1.9542000000000001E-3</v>
      </c>
    </row>
    <row r="1007" spans="5:8" x14ac:dyDescent="0.4">
      <c r="E1007" s="1">
        <v>8</v>
      </c>
      <c r="F1007" s="1">
        <v>22</v>
      </c>
      <c r="G1007" s="1">
        <v>5244.4213867188</v>
      </c>
      <c r="H1007" s="1">
        <v>1.9762E-3</v>
      </c>
    </row>
    <row r="1008" spans="5:8" x14ac:dyDescent="0.4">
      <c r="E1008" s="1">
        <v>8</v>
      </c>
      <c r="F1008" s="1">
        <v>47</v>
      </c>
      <c r="G1008" s="1">
        <v>5248.7768554688</v>
      </c>
      <c r="H1008" s="1">
        <v>1.8997E-3</v>
      </c>
    </row>
    <row r="1009" spans="5:8" x14ac:dyDescent="0.4">
      <c r="E1009" s="1">
        <v>8</v>
      </c>
      <c r="F1009" s="1">
        <v>100</v>
      </c>
      <c r="G1009" s="1">
        <v>5249.73046875</v>
      </c>
      <c r="H1009" s="1">
        <v>1.8186999999999999E-3</v>
      </c>
    </row>
    <row r="1010" spans="5:8" x14ac:dyDescent="0.4">
      <c r="E1010" s="1">
        <v>8</v>
      </c>
      <c r="F1010" s="1">
        <v>220</v>
      </c>
      <c r="G1010" s="1">
        <v>5249.9448242188</v>
      </c>
      <c r="H1010" s="1">
        <v>1.9005000000000001E-3</v>
      </c>
    </row>
    <row r="1011" spans="5:8" x14ac:dyDescent="0.4">
      <c r="E1011" s="1">
        <v>8</v>
      </c>
      <c r="F1011" s="1">
        <v>470</v>
      </c>
      <c r="G1011" s="1">
        <v>5249.9873046875</v>
      </c>
      <c r="H1011" s="1">
        <v>1.9088E-3</v>
      </c>
    </row>
    <row r="1012" spans="5:8" x14ac:dyDescent="0.4">
      <c r="E1012" s="1">
        <v>8</v>
      </c>
      <c r="F1012" s="1">
        <v>1000</v>
      </c>
      <c r="G1012" s="1">
        <v>5249.9970703125</v>
      </c>
      <c r="H1012" s="1">
        <v>2.2263000000000001E-3</v>
      </c>
    </row>
    <row r="1013" spans="5:8" x14ac:dyDescent="0.4">
      <c r="E1013" s="1">
        <v>8</v>
      </c>
      <c r="F1013" s="1">
        <v>2200</v>
      </c>
      <c r="G1013" s="1">
        <v>5249.9995117188</v>
      </c>
      <c r="H1013" s="1">
        <v>1.6328E-3</v>
      </c>
    </row>
    <row r="1014" spans="5:8" x14ac:dyDescent="0.4">
      <c r="E1014" s="1">
        <v>8</v>
      </c>
      <c r="F1014" s="1">
        <v>4700</v>
      </c>
      <c r="G1014" s="1">
        <v>5249.9990234375</v>
      </c>
      <c r="H1014" s="1">
        <v>1.884E-3</v>
      </c>
    </row>
    <row r="1015" spans="5:8" x14ac:dyDescent="0.4">
      <c r="E1015" s="1">
        <v>8</v>
      </c>
      <c r="F1015" s="1">
        <v>10000</v>
      </c>
      <c r="G1015" s="1">
        <v>5250</v>
      </c>
      <c r="H1015" s="1">
        <v>1.8672999999999999E-3</v>
      </c>
    </row>
    <row r="1016" spans="5:8" x14ac:dyDescent="0.4">
      <c r="E1016" s="1">
        <v>8</v>
      </c>
      <c r="F1016" s="1">
        <v>22000</v>
      </c>
      <c r="G1016" s="1">
        <v>5250.0014648438</v>
      </c>
      <c r="H1016" s="1">
        <v>1.8499E-3</v>
      </c>
    </row>
    <row r="1017" spans="5:8" x14ac:dyDescent="0.4">
      <c r="E1017" s="1">
        <v>8</v>
      </c>
      <c r="F1017" s="1">
        <v>47000</v>
      </c>
      <c r="G1017" s="1">
        <v>5250</v>
      </c>
      <c r="H1017" s="1">
        <v>2.2246000000000002E-3</v>
      </c>
    </row>
    <row r="1018" spans="5:8" x14ac:dyDescent="0.4">
      <c r="E1018" s="1">
        <v>8</v>
      </c>
      <c r="F1018" s="1">
        <v>100000</v>
      </c>
      <c r="G1018" s="1">
        <v>5249.9970703125</v>
      </c>
      <c r="H1018" s="1">
        <v>1.7469E-3</v>
      </c>
    </row>
    <row r="1019" spans="5:8" x14ac:dyDescent="0.4">
      <c r="E1019" s="1">
        <v>8</v>
      </c>
      <c r="F1019" s="1">
        <v>220000</v>
      </c>
      <c r="G1019" s="1">
        <v>5250.0034179688</v>
      </c>
      <c r="H1019" s="1">
        <v>2.4808999999999999E-3</v>
      </c>
    </row>
    <row r="1020" spans="5:8" x14ac:dyDescent="0.4">
      <c r="E1020" s="1">
        <v>8</v>
      </c>
      <c r="F1020" s="1">
        <v>470000</v>
      </c>
      <c r="G1020" s="1">
        <v>5249.9243164062</v>
      </c>
      <c r="H1020" s="1">
        <v>2.032E-3</v>
      </c>
    </row>
    <row r="1021" spans="5:8" x14ac:dyDescent="0.4">
      <c r="E1021" s="1">
        <v>8</v>
      </c>
      <c r="F1021" s="1">
        <v>1000000</v>
      </c>
      <c r="G1021" s="1">
        <v>5250.1918945312</v>
      </c>
      <c r="H1021" s="1">
        <v>2.4394998999999998E-3</v>
      </c>
    </row>
    <row r="1022" spans="5:8" x14ac:dyDescent="0.4">
      <c r="E1022" s="1">
        <v>8</v>
      </c>
      <c r="F1022" s="1">
        <v>2200000</v>
      </c>
      <c r="G1022" s="1">
        <v>5250.2080078125</v>
      </c>
      <c r="H1022" s="1">
        <v>3.3709999999999999E-3</v>
      </c>
    </row>
    <row r="1023" spans="5:8" x14ac:dyDescent="0.4">
      <c r="E1023" s="1">
        <v>8</v>
      </c>
      <c r="F1023" s="1">
        <v>4700000</v>
      </c>
      <c r="G1023" s="1">
        <v>5251.7241210938</v>
      </c>
      <c r="H1023" s="1">
        <v>4.9138999999999997E-3</v>
      </c>
    </row>
    <row r="1024" spans="5:8" x14ac:dyDescent="0.4">
      <c r="E1024" s="1">
        <v>8</v>
      </c>
      <c r="F1024" s="1">
        <v>10000000</v>
      </c>
      <c r="G1024" s="1">
        <v>5252.0185546875</v>
      </c>
      <c r="H1024" s="1">
        <v>8.9005999999999998E-3</v>
      </c>
    </row>
    <row r="1025" spans="5:8" x14ac:dyDescent="0.4">
      <c r="E1025" s="1">
        <v>8</v>
      </c>
      <c r="F1025" s="1">
        <v>22000000</v>
      </c>
      <c r="G1025" s="1">
        <v>5220.5258789062</v>
      </c>
      <c r="H1025" s="1">
        <v>1.60485E-2</v>
      </c>
    </row>
    <row r="1026" spans="5:8" x14ac:dyDescent="0.4">
      <c r="E1026" s="1">
        <v>8</v>
      </c>
      <c r="F1026" s="1">
        <v>47000000</v>
      </c>
      <c r="G1026" s="1">
        <v>5255.1723632812</v>
      </c>
      <c r="H1026" s="1">
        <v>3.35996E-2</v>
      </c>
    </row>
    <row r="1027" spans="5:8" x14ac:dyDescent="0.4">
      <c r="E1027" s="1">
        <v>8</v>
      </c>
      <c r="F1027" s="1">
        <v>100000000</v>
      </c>
      <c r="G1027" s="1">
        <v>5155.3500976562</v>
      </c>
      <c r="H1027" s="1">
        <v>7.0444099999999996E-2</v>
      </c>
    </row>
    <row r="1028" spans="5:8" x14ac:dyDescent="0.4">
      <c r="E1028" s="1">
        <v>8</v>
      </c>
      <c r="F1028" s="1">
        <v>220000000</v>
      </c>
      <c r="G1028" s="1">
        <v>5503.9990234375</v>
      </c>
      <c r="H1028" s="1">
        <v>0.1625799</v>
      </c>
    </row>
    <row r="1029" spans="5:8" x14ac:dyDescent="0.4">
      <c r="E1029" s="1">
        <v>8</v>
      </c>
      <c r="F1029" s="1">
        <v>470000000</v>
      </c>
      <c r="G1029" s="1">
        <v>2855.9895019531</v>
      </c>
      <c r="H1029" s="1">
        <v>0.3294589</v>
      </c>
    </row>
    <row r="1030" spans="5:8" x14ac:dyDescent="0.4">
      <c r="E1030" s="1">
        <v>8</v>
      </c>
      <c r="F1030" s="1">
        <v>1000000000</v>
      </c>
      <c r="G1030" s="1">
        <v>1352.9146728516</v>
      </c>
      <c r="H1030" s="1">
        <v>0.68537859999999995</v>
      </c>
    </row>
    <row r="1031" spans="5:8" x14ac:dyDescent="0.4">
      <c r="E1031" s="1">
        <v>8</v>
      </c>
      <c r="F1031" s="1">
        <v>2200000000</v>
      </c>
      <c r="G1031" s="1">
        <v>644.2451171875</v>
      </c>
      <c r="H1031" s="1">
        <v>1.5520915</v>
      </c>
    </row>
    <row r="1032" spans="5:8" x14ac:dyDescent="0.4">
      <c r="E1032" s="1">
        <v>8</v>
      </c>
      <c r="F1032" s="1">
        <v>4700000000</v>
      </c>
      <c r="G1032" s="1">
        <v>301.5615234375</v>
      </c>
      <c r="H1032" s="1">
        <v>3.2340556999999999</v>
      </c>
    </row>
    <row r="1033" spans="5:8" x14ac:dyDescent="0.4">
      <c r="E1033" s="1">
        <v>8</v>
      </c>
      <c r="F1033" s="1">
        <v>10000000000</v>
      </c>
      <c r="G1033" s="1">
        <v>141.73391723629999</v>
      </c>
      <c r="H1033" s="1">
        <v>6.9664913000000004</v>
      </c>
    </row>
    <row r="1034" spans="5:8" x14ac:dyDescent="0.4">
      <c r="E1034" s="1">
        <v>9</v>
      </c>
      <c r="F1034" s="1">
        <v>1</v>
      </c>
      <c r="G1034" s="1">
        <v>2550</v>
      </c>
      <c r="H1034" s="1">
        <v>1.4681E-3</v>
      </c>
    </row>
    <row r="1035" spans="5:8" x14ac:dyDescent="0.4">
      <c r="E1035" s="1">
        <v>9</v>
      </c>
      <c r="F1035" s="1">
        <v>2</v>
      </c>
      <c r="G1035" s="1">
        <v>4575</v>
      </c>
      <c r="H1035" s="1">
        <v>2.4807000000000002E-3</v>
      </c>
    </row>
    <row r="1036" spans="5:8" x14ac:dyDescent="0.4">
      <c r="E1036" s="1">
        <v>9</v>
      </c>
      <c r="F1036" s="1">
        <v>4</v>
      </c>
      <c r="G1036" s="1">
        <v>5081.25</v>
      </c>
      <c r="H1036" s="1">
        <v>1.9618999999999999E-3</v>
      </c>
    </row>
    <row r="1037" spans="5:8" x14ac:dyDescent="0.4">
      <c r="E1037" s="1">
        <v>9</v>
      </c>
      <c r="F1037" s="1">
        <v>7</v>
      </c>
      <c r="G1037" s="1">
        <v>5194.8974609375</v>
      </c>
      <c r="H1037" s="1">
        <v>2.2027000000000001E-3</v>
      </c>
    </row>
    <row r="1038" spans="5:8" x14ac:dyDescent="0.4">
      <c r="E1038" s="1">
        <v>9</v>
      </c>
      <c r="F1038" s="1">
        <v>10</v>
      </c>
      <c r="G1038" s="1">
        <v>5223</v>
      </c>
      <c r="H1038" s="1">
        <v>2.1197999999999998E-3</v>
      </c>
    </row>
    <row r="1039" spans="5:8" x14ac:dyDescent="0.4">
      <c r="E1039" s="1">
        <v>9</v>
      </c>
      <c r="F1039" s="1">
        <v>22</v>
      </c>
      <c r="G1039" s="1">
        <v>5244.421875</v>
      </c>
      <c r="H1039" s="1">
        <v>1.9266999999999999E-3</v>
      </c>
    </row>
    <row r="1040" spans="5:8" x14ac:dyDescent="0.4">
      <c r="E1040" s="1">
        <v>9</v>
      </c>
      <c r="F1040" s="1">
        <v>47</v>
      </c>
      <c r="G1040" s="1">
        <v>5248.77734375</v>
      </c>
      <c r="H1040" s="1">
        <v>2.8297000000000001E-3</v>
      </c>
    </row>
    <row r="1041" spans="5:8" x14ac:dyDescent="0.4">
      <c r="E1041" s="1">
        <v>9</v>
      </c>
      <c r="F1041" s="1">
        <v>100</v>
      </c>
      <c r="G1041" s="1">
        <v>5249.73046875</v>
      </c>
      <c r="H1041" s="1">
        <v>1.8768000000000001E-3</v>
      </c>
    </row>
    <row r="1042" spans="5:8" x14ac:dyDescent="0.4">
      <c r="E1042" s="1">
        <v>9</v>
      </c>
      <c r="F1042" s="1">
        <v>220</v>
      </c>
      <c r="G1042" s="1">
        <v>5249.9448242188</v>
      </c>
      <c r="H1042" s="1">
        <v>2.5953E-3</v>
      </c>
    </row>
    <row r="1043" spans="5:8" x14ac:dyDescent="0.4">
      <c r="E1043" s="1">
        <v>9</v>
      </c>
      <c r="F1043" s="1">
        <v>470</v>
      </c>
      <c r="G1043" s="1">
        <v>5249.9873046875</v>
      </c>
      <c r="H1043" s="1">
        <v>1.8259999999999999E-3</v>
      </c>
    </row>
    <row r="1044" spans="5:8" x14ac:dyDescent="0.4">
      <c r="E1044" s="1">
        <v>9</v>
      </c>
      <c r="F1044" s="1">
        <v>1000</v>
      </c>
      <c r="G1044" s="1">
        <v>5249.9970703125</v>
      </c>
      <c r="H1044" s="1">
        <v>2.0552999999999999E-3</v>
      </c>
    </row>
    <row r="1045" spans="5:8" x14ac:dyDescent="0.4">
      <c r="E1045" s="1">
        <v>9</v>
      </c>
      <c r="F1045" s="1">
        <v>2200</v>
      </c>
      <c r="G1045" s="1">
        <v>5249.9990234375</v>
      </c>
      <c r="H1045" s="1">
        <v>1.8343000000000001E-3</v>
      </c>
    </row>
    <row r="1046" spans="5:8" x14ac:dyDescent="0.4">
      <c r="E1046" s="1">
        <v>9</v>
      </c>
      <c r="F1046" s="1">
        <v>4700</v>
      </c>
      <c r="G1046" s="1">
        <v>5249.9990234375</v>
      </c>
      <c r="H1046" s="1">
        <v>2.8484000000000001E-3</v>
      </c>
    </row>
    <row r="1047" spans="5:8" x14ac:dyDescent="0.4">
      <c r="E1047" s="1">
        <v>9</v>
      </c>
      <c r="F1047" s="1">
        <v>10000</v>
      </c>
      <c r="G1047" s="1">
        <v>5249.9985351562</v>
      </c>
      <c r="H1047" s="1">
        <v>2.7060999999999999E-3</v>
      </c>
    </row>
    <row r="1048" spans="5:8" x14ac:dyDescent="0.4">
      <c r="E1048" s="1">
        <v>9</v>
      </c>
      <c r="F1048" s="1">
        <v>22000</v>
      </c>
      <c r="G1048" s="1">
        <v>5250.0004882812</v>
      </c>
      <c r="H1048" s="1">
        <v>1.7796000000000001E-3</v>
      </c>
    </row>
    <row r="1049" spans="5:8" x14ac:dyDescent="0.4">
      <c r="E1049" s="1">
        <v>9</v>
      </c>
      <c r="F1049" s="1">
        <v>47000</v>
      </c>
      <c r="G1049" s="1">
        <v>5250.0004882812</v>
      </c>
      <c r="H1049" s="1">
        <v>2.1480000000000002E-3</v>
      </c>
    </row>
    <row r="1050" spans="5:8" x14ac:dyDescent="0.4">
      <c r="E1050" s="1">
        <v>9</v>
      </c>
      <c r="F1050" s="1">
        <v>100000</v>
      </c>
      <c r="G1050" s="1">
        <v>5249.9965820312</v>
      </c>
      <c r="H1050" s="1">
        <v>2.9965999999999999E-3</v>
      </c>
    </row>
    <row r="1051" spans="5:8" x14ac:dyDescent="0.4">
      <c r="E1051" s="1">
        <v>9</v>
      </c>
      <c r="F1051" s="1">
        <v>220000</v>
      </c>
      <c r="G1051" s="1">
        <v>5250.0219726562</v>
      </c>
      <c r="H1051" s="1">
        <v>2.1067E-3</v>
      </c>
    </row>
    <row r="1052" spans="5:8" x14ac:dyDescent="0.4">
      <c r="E1052" s="1">
        <v>9</v>
      </c>
      <c r="F1052" s="1">
        <v>470000</v>
      </c>
      <c r="G1052" s="1">
        <v>5249.9672851562</v>
      </c>
      <c r="H1052" s="1">
        <v>2.1269000000000001E-3</v>
      </c>
    </row>
    <row r="1053" spans="5:8" x14ac:dyDescent="0.4">
      <c r="E1053" s="1">
        <v>9</v>
      </c>
      <c r="F1053" s="1">
        <v>1000000</v>
      </c>
      <c r="G1053" s="1">
        <v>5250.1884765625</v>
      </c>
      <c r="H1053" s="1">
        <v>3.4673E-3</v>
      </c>
    </row>
    <row r="1054" spans="5:8" x14ac:dyDescent="0.4">
      <c r="E1054" s="1">
        <v>9</v>
      </c>
      <c r="F1054" s="1">
        <v>2200000</v>
      </c>
      <c r="G1054" s="1">
        <v>5249.8217773438</v>
      </c>
      <c r="H1054" s="1">
        <v>3.1665999999999999E-3</v>
      </c>
    </row>
    <row r="1055" spans="5:8" x14ac:dyDescent="0.4">
      <c r="E1055" s="1">
        <v>9</v>
      </c>
      <c r="F1055" s="1">
        <v>4700000</v>
      </c>
      <c r="G1055" s="1">
        <v>5251.1586914062</v>
      </c>
      <c r="H1055" s="1">
        <v>7.7955000000000003E-3</v>
      </c>
    </row>
    <row r="1056" spans="5:8" x14ac:dyDescent="0.4">
      <c r="E1056" s="1">
        <v>9</v>
      </c>
      <c r="F1056" s="1">
        <v>10000000</v>
      </c>
      <c r="G1056" s="1">
        <v>5248.4672851562</v>
      </c>
      <c r="H1056" s="1">
        <v>8.8009999999999998E-3</v>
      </c>
    </row>
    <row r="1057" spans="5:8" x14ac:dyDescent="0.4">
      <c r="E1057" s="1">
        <v>9</v>
      </c>
      <c r="F1057" s="1">
        <v>22000000</v>
      </c>
      <c r="G1057" s="1">
        <v>5224.4907226562</v>
      </c>
      <c r="H1057" s="1">
        <v>1.6598399999999999E-2</v>
      </c>
    </row>
    <row r="1058" spans="5:8" x14ac:dyDescent="0.4">
      <c r="E1058" s="1">
        <v>9</v>
      </c>
      <c r="F1058" s="1">
        <v>47000000</v>
      </c>
      <c r="G1058" s="1">
        <v>5311.3271484375</v>
      </c>
      <c r="H1058" s="1">
        <v>3.9448499999999997E-2</v>
      </c>
    </row>
    <row r="1059" spans="5:8" x14ac:dyDescent="0.4">
      <c r="E1059" s="1">
        <v>9</v>
      </c>
      <c r="F1059" s="1">
        <v>100000000</v>
      </c>
      <c r="G1059" s="1">
        <v>5095.1977539062</v>
      </c>
      <c r="H1059" s="1">
        <v>6.4958299999999997E-2</v>
      </c>
    </row>
    <row r="1060" spans="5:8" x14ac:dyDescent="0.4">
      <c r="E1060" s="1">
        <v>9</v>
      </c>
      <c r="F1060" s="1">
        <v>220000000</v>
      </c>
      <c r="G1060" s="1">
        <v>5633.6918945312</v>
      </c>
      <c r="H1060" s="1">
        <v>0.14191409999999999</v>
      </c>
    </row>
    <row r="1061" spans="5:8" x14ac:dyDescent="0.4">
      <c r="E1061" s="1">
        <v>9</v>
      </c>
      <c r="F1061" s="1">
        <v>470000000</v>
      </c>
      <c r="G1061" s="1">
        <v>3024.5290527344</v>
      </c>
      <c r="H1061" s="1">
        <v>0.29330780000000001</v>
      </c>
    </row>
    <row r="1062" spans="5:8" x14ac:dyDescent="0.4">
      <c r="E1062" s="1">
        <v>9</v>
      </c>
      <c r="F1062" s="1">
        <v>1000000000</v>
      </c>
      <c r="G1062" s="1">
        <v>1481.763671875</v>
      </c>
      <c r="H1062" s="1">
        <v>0.63802749999999997</v>
      </c>
    </row>
    <row r="1063" spans="5:8" x14ac:dyDescent="0.4">
      <c r="E1063" s="1">
        <v>9</v>
      </c>
      <c r="F1063" s="1">
        <v>2200000000</v>
      </c>
      <c r="G1063" s="1">
        <v>673.52899169919999</v>
      </c>
      <c r="H1063" s="1">
        <v>1.3951568999999999</v>
      </c>
    </row>
    <row r="1064" spans="5:8" x14ac:dyDescent="0.4">
      <c r="E1064" s="1">
        <v>9</v>
      </c>
      <c r="F1064" s="1">
        <v>4700000000</v>
      </c>
      <c r="G1064" s="1">
        <v>315.26885986330001</v>
      </c>
      <c r="H1064" s="1">
        <v>2.9549778</v>
      </c>
    </row>
    <row r="1065" spans="5:8" x14ac:dyDescent="0.4">
      <c r="E1065" s="1">
        <v>9</v>
      </c>
      <c r="F1065" s="1">
        <v>10000000000</v>
      </c>
      <c r="G1065" s="1">
        <v>148.17637634280001</v>
      </c>
      <c r="H1065" s="1">
        <v>6.5659960000000002</v>
      </c>
    </row>
    <row r="1066" spans="5:8" x14ac:dyDescent="0.4">
      <c r="E1066" s="1">
        <v>10</v>
      </c>
      <c r="F1066" s="1">
        <v>1</v>
      </c>
      <c r="G1066" s="1">
        <v>2550</v>
      </c>
      <c r="H1066" s="1">
        <v>2.3939E-3</v>
      </c>
    </row>
    <row r="1067" spans="5:8" x14ac:dyDescent="0.4">
      <c r="E1067" s="1">
        <v>10</v>
      </c>
      <c r="F1067" s="1">
        <v>2</v>
      </c>
      <c r="G1067" s="1">
        <v>4575</v>
      </c>
      <c r="H1067" s="1">
        <v>2.3067000000000001E-3</v>
      </c>
    </row>
    <row r="1068" spans="5:8" x14ac:dyDescent="0.4">
      <c r="E1068" s="1">
        <v>10</v>
      </c>
      <c r="F1068" s="1">
        <v>4</v>
      </c>
      <c r="G1068" s="1">
        <v>5081.25</v>
      </c>
      <c r="H1068" s="1">
        <v>2.1316999999999998E-3</v>
      </c>
    </row>
    <row r="1069" spans="5:8" x14ac:dyDescent="0.4">
      <c r="E1069" s="1">
        <v>10</v>
      </c>
      <c r="F1069" s="1">
        <v>7</v>
      </c>
      <c r="G1069" s="1">
        <v>5194.8974609375</v>
      </c>
      <c r="H1069" s="1">
        <v>2.3816000000000002E-3</v>
      </c>
    </row>
    <row r="1070" spans="5:8" x14ac:dyDescent="0.4">
      <c r="E1070" s="1">
        <v>10</v>
      </c>
      <c r="F1070" s="1">
        <v>10</v>
      </c>
      <c r="G1070" s="1">
        <v>5223</v>
      </c>
      <c r="H1070" s="1">
        <v>3.0152999999999998E-3</v>
      </c>
    </row>
    <row r="1071" spans="5:8" x14ac:dyDescent="0.4">
      <c r="E1071" s="1">
        <v>10</v>
      </c>
      <c r="F1071" s="1">
        <v>22</v>
      </c>
      <c r="G1071" s="1">
        <v>5244.421875</v>
      </c>
      <c r="H1071" s="1">
        <v>1.30422E-2</v>
      </c>
    </row>
    <row r="1072" spans="5:8" x14ac:dyDescent="0.4">
      <c r="E1072" s="1">
        <v>10</v>
      </c>
      <c r="F1072" s="1">
        <v>47</v>
      </c>
      <c r="G1072" s="1">
        <v>5248.77734375</v>
      </c>
      <c r="H1072" s="1">
        <v>2.3663999999999998E-3</v>
      </c>
    </row>
    <row r="1073" spans="5:8" x14ac:dyDescent="0.4">
      <c r="E1073" s="1">
        <v>10</v>
      </c>
      <c r="F1073" s="1">
        <v>100</v>
      </c>
      <c r="G1073" s="1">
        <v>5249.73046875</v>
      </c>
      <c r="H1073" s="1">
        <v>2.3249999999999998E-3</v>
      </c>
    </row>
    <row r="1074" spans="5:8" x14ac:dyDescent="0.4">
      <c r="E1074" s="1">
        <v>10</v>
      </c>
      <c r="F1074" s="1">
        <v>220</v>
      </c>
      <c r="G1074" s="1">
        <v>5249.9448242188</v>
      </c>
      <c r="H1074" s="1">
        <v>2.4621000000000001E-3</v>
      </c>
    </row>
    <row r="1075" spans="5:8" x14ac:dyDescent="0.4">
      <c r="E1075" s="1">
        <v>10</v>
      </c>
      <c r="F1075" s="1">
        <v>470</v>
      </c>
      <c r="G1075" s="1">
        <v>5249.9873046875</v>
      </c>
      <c r="H1075" s="1">
        <v>2.3674999999999998E-3</v>
      </c>
    </row>
    <row r="1076" spans="5:8" x14ac:dyDescent="0.4">
      <c r="E1076" s="1">
        <v>10</v>
      </c>
      <c r="F1076" s="1">
        <v>1000</v>
      </c>
      <c r="G1076" s="1">
        <v>5249.9970703125</v>
      </c>
      <c r="H1076" s="1">
        <v>2.4045E-3</v>
      </c>
    </row>
    <row r="1077" spans="5:8" x14ac:dyDescent="0.4">
      <c r="E1077" s="1">
        <v>10</v>
      </c>
      <c r="F1077" s="1">
        <v>2200</v>
      </c>
      <c r="G1077" s="1">
        <v>5249.9990234375</v>
      </c>
      <c r="H1077" s="1">
        <v>2.6118000000000001E-3</v>
      </c>
    </row>
    <row r="1078" spans="5:8" x14ac:dyDescent="0.4">
      <c r="E1078" s="1">
        <v>10</v>
      </c>
      <c r="F1078" s="1">
        <v>4700</v>
      </c>
      <c r="G1078" s="1">
        <v>5249.998046875</v>
      </c>
      <c r="H1078" s="1">
        <v>2.3678000000000002E-3</v>
      </c>
    </row>
    <row r="1079" spans="5:8" x14ac:dyDescent="0.4">
      <c r="E1079" s="1">
        <v>10</v>
      </c>
      <c r="F1079" s="1">
        <v>10000</v>
      </c>
      <c r="G1079" s="1">
        <v>5250.0009765625</v>
      </c>
      <c r="H1079" s="1">
        <v>2.029E-3</v>
      </c>
    </row>
    <row r="1080" spans="5:8" x14ac:dyDescent="0.4">
      <c r="E1080" s="1">
        <v>10</v>
      </c>
      <c r="F1080" s="1">
        <v>22000</v>
      </c>
      <c r="G1080" s="1">
        <v>5250.0004882812</v>
      </c>
      <c r="H1080" s="1">
        <v>2.1072E-3</v>
      </c>
    </row>
    <row r="1081" spans="5:8" x14ac:dyDescent="0.4">
      <c r="E1081" s="1">
        <v>10</v>
      </c>
      <c r="F1081" s="1">
        <v>47000</v>
      </c>
      <c r="G1081" s="1">
        <v>5249.9995117188</v>
      </c>
      <c r="H1081" s="1">
        <v>2.1134999999999999E-3</v>
      </c>
    </row>
    <row r="1082" spans="5:8" x14ac:dyDescent="0.4">
      <c r="E1082" s="1">
        <v>10</v>
      </c>
      <c r="F1082" s="1">
        <v>100000</v>
      </c>
      <c r="G1082" s="1">
        <v>5249.9985351562</v>
      </c>
      <c r="H1082" s="1">
        <v>2.8657999999999999E-3</v>
      </c>
    </row>
    <row r="1083" spans="5:8" x14ac:dyDescent="0.4">
      <c r="E1083" s="1">
        <v>10</v>
      </c>
      <c r="F1083" s="1">
        <v>220000</v>
      </c>
      <c r="G1083" s="1">
        <v>5250.0083007812</v>
      </c>
      <c r="H1083" s="1">
        <v>2.6389E-3</v>
      </c>
    </row>
    <row r="1084" spans="5:8" x14ac:dyDescent="0.4">
      <c r="E1084" s="1">
        <v>10</v>
      </c>
      <c r="F1084" s="1">
        <v>470000</v>
      </c>
      <c r="G1084" s="1">
        <v>5249.9580078125</v>
      </c>
      <c r="H1084" s="1">
        <v>2.7569000000000001E-3</v>
      </c>
    </row>
    <row r="1085" spans="5:8" x14ac:dyDescent="0.4">
      <c r="E1085" s="1">
        <v>10</v>
      </c>
      <c r="F1085" s="1">
        <v>1000000</v>
      </c>
      <c r="G1085" s="1">
        <v>5250.0439453125</v>
      </c>
      <c r="H1085" s="1">
        <v>2.9066999999999999E-3</v>
      </c>
    </row>
    <row r="1086" spans="5:8" x14ac:dyDescent="0.4">
      <c r="E1086" s="1">
        <v>10</v>
      </c>
      <c r="F1086" s="1">
        <v>2200000</v>
      </c>
      <c r="G1086" s="1">
        <v>5250.1611328125</v>
      </c>
      <c r="H1086" s="1">
        <v>3.3633999999999999E-3</v>
      </c>
    </row>
    <row r="1087" spans="5:8" x14ac:dyDescent="0.4">
      <c r="E1087" s="1">
        <v>10</v>
      </c>
      <c r="F1087" s="1">
        <v>4700000</v>
      </c>
      <c r="G1087" s="1">
        <v>5248.62890625</v>
      </c>
      <c r="H1087" s="1">
        <v>4.8662999999999996E-3</v>
      </c>
    </row>
    <row r="1088" spans="5:8" x14ac:dyDescent="0.4">
      <c r="E1088" s="1">
        <v>10</v>
      </c>
      <c r="F1088" s="1">
        <v>10000000</v>
      </c>
      <c r="G1088" s="1">
        <v>5249.95703125</v>
      </c>
      <c r="H1088" s="1">
        <v>7.9247999999999992E-3</v>
      </c>
    </row>
    <row r="1089" spans="5:8" x14ac:dyDescent="0.4">
      <c r="E1089" s="1">
        <v>10</v>
      </c>
      <c r="F1089" s="1">
        <v>22000000</v>
      </c>
      <c r="G1089" s="1">
        <v>5236.05859375</v>
      </c>
      <c r="H1089" s="1">
        <v>1.65446E-2</v>
      </c>
    </row>
    <row r="1090" spans="5:8" x14ac:dyDescent="0.4">
      <c r="E1090" s="1">
        <v>10</v>
      </c>
      <c r="F1090" s="1">
        <v>47000000</v>
      </c>
      <c r="G1090" s="1">
        <v>5312.1787109375</v>
      </c>
      <c r="H1090" s="1">
        <v>2.96779E-2</v>
      </c>
    </row>
    <row r="1091" spans="5:8" x14ac:dyDescent="0.4">
      <c r="E1091" s="1">
        <v>10</v>
      </c>
      <c r="F1091" s="1">
        <v>100000000</v>
      </c>
      <c r="G1091" s="1">
        <v>5131.7260742188</v>
      </c>
      <c r="H1091" s="1">
        <v>7.6044E-2</v>
      </c>
    </row>
    <row r="1092" spans="5:8" x14ac:dyDescent="0.4">
      <c r="E1092" s="1">
        <v>10</v>
      </c>
      <c r="F1092" s="1">
        <v>220000000</v>
      </c>
      <c r="G1092" s="1">
        <v>5765.556640625</v>
      </c>
      <c r="H1092" s="1">
        <v>0.14841190000000001</v>
      </c>
    </row>
    <row r="1093" spans="5:8" x14ac:dyDescent="0.4">
      <c r="E1093" s="1">
        <v>10</v>
      </c>
      <c r="F1093" s="1">
        <v>470000000</v>
      </c>
      <c r="G1093" s="1">
        <v>3402.7495117188</v>
      </c>
      <c r="H1093" s="1">
        <v>0.3340996</v>
      </c>
    </row>
    <row r="1094" spans="5:8" x14ac:dyDescent="0.4">
      <c r="E1094" s="1">
        <v>10</v>
      </c>
      <c r="F1094" s="1">
        <v>1000000000</v>
      </c>
      <c r="G1094" s="1">
        <v>1610.6126708984</v>
      </c>
      <c r="H1094" s="1">
        <v>0.67268859999999997</v>
      </c>
    </row>
    <row r="1095" spans="5:8" x14ac:dyDescent="0.4">
      <c r="E1095" s="1">
        <v>10</v>
      </c>
      <c r="F1095" s="1">
        <v>2200000000</v>
      </c>
      <c r="G1095" s="1">
        <v>732.09674072270002</v>
      </c>
      <c r="H1095" s="1">
        <v>1.2647652</v>
      </c>
    </row>
    <row r="1096" spans="5:8" x14ac:dyDescent="0.4">
      <c r="E1096" s="1">
        <v>10</v>
      </c>
      <c r="F1096" s="1">
        <v>4700000000</v>
      </c>
      <c r="G1096" s="1">
        <v>342.68356323239999</v>
      </c>
      <c r="H1096" s="1">
        <v>2.7574136</v>
      </c>
    </row>
    <row r="1097" spans="5:8" x14ac:dyDescent="0.4">
      <c r="E1097" s="1">
        <v>10</v>
      </c>
      <c r="F1097" s="1">
        <v>10000000000</v>
      </c>
      <c r="G1097" s="1">
        <v>161.06127929690001</v>
      </c>
      <c r="H1097" s="1">
        <v>5.9322284999999999</v>
      </c>
    </row>
    <row r="1098" spans="5:8" x14ac:dyDescent="0.4">
      <c r="E1098" s="1">
        <v>11</v>
      </c>
      <c r="F1098" s="1">
        <v>1</v>
      </c>
      <c r="G1098" s="1">
        <v>2550</v>
      </c>
      <c r="H1098" s="1">
        <v>1.7711000000000001E-3</v>
      </c>
    </row>
    <row r="1099" spans="5:8" x14ac:dyDescent="0.4">
      <c r="E1099" s="1">
        <v>11</v>
      </c>
      <c r="F1099" s="1">
        <v>2</v>
      </c>
      <c r="G1099" s="1">
        <v>4575</v>
      </c>
      <c r="H1099" s="1">
        <v>2.3541E-3</v>
      </c>
    </row>
    <row r="1100" spans="5:8" x14ac:dyDescent="0.4">
      <c r="E1100" s="1">
        <v>11</v>
      </c>
      <c r="F1100" s="1">
        <v>4</v>
      </c>
      <c r="G1100" s="1">
        <v>5081.25</v>
      </c>
      <c r="H1100" s="1">
        <v>2.457E-3</v>
      </c>
    </row>
    <row r="1101" spans="5:8" x14ac:dyDescent="0.4">
      <c r="E1101" s="1">
        <v>11</v>
      </c>
      <c r="F1101" s="1">
        <v>7</v>
      </c>
      <c r="G1101" s="1">
        <v>5194.8974609375</v>
      </c>
      <c r="H1101" s="1">
        <v>2.3443000000000001E-3</v>
      </c>
    </row>
    <row r="1102" spans="5:8" x14ac:dyDescent="0.4">
      <c r="E1102" s="1">
        <v>11</v>
      </c>
      <c r="F1102" s="1">
        <v>10</v>
      </c>
      <c r="G1102" s="1">
        <v>5223</v>
      </c>
      <c r="H1102" s="1">
        <v>2.3016999999999998E-3</v>
      </c>
    </row>
    <row r="1103" spans="5:8" x14ac:dyDescent="0.4">
      <c r="E1103" s="1">
        <v>11</v>
      </c>
      <c r="F1103" s="1">
        <v>22</v>
      </c>
      <c r="G1103" s="1">
        <v>5244.421875</v>
      </c>
      <c r="H1103" s="1">
        <v>2.2433000000000002E-3</v>
      </c>
    </row>
    <row r="1104" spans="5:8" x14ac:dyDescent="0.4">
      <c r="E1104" s="1">
        <v>11</v>
      </c>
      <c r="F1104" s="1">
        <v>47</v>
      </c>
      <c r="G1104" s="1">
        <v>5248.77734375</v>
      </c>
      <c r="H1104" s="1">
        <v>2.2748E-3</v>
      </c>
    </row>
    <row r="1105" spans="5:8" x14ac:dyDescent="0.4">
      <c r="E1105" s="1">
        <v>11</v>
      </c>
      <c r="F1105" s="1">
        <v>100</v>
      </c>
      <c r="G1105" s="1">
        <v>5249.73046875</v>
      </c>
      <c r="H1105" s="1">
        <v>2.1294999999999999E-3</v>
      </c>
    </row>
    <row r="1106" spans="5:8" x14ac:dyDescent="0.4">
      <c r="E1106" s="1">
        <v>11</v>
      </c>
      <c r="F1106" s="1">
        <v>220</v>
      </c>
      <c r="G1106" s="1">
        <v>5249.9448242188</v>
      </c>
      <c r="H1106" s="1">
        <v>2.4878999999999999E-3</v>
      </c>
    </row>
    <row r="1107" spans="5:8" x14ac:dyDescent="0.4">
      <c r="E1107" s="1">
        <v>11</v>
      </c>
      <c r="F1107" s="1">
        <v>470</v>
      </c>
      <c r="G1107" s="1">
        <v>5249.9873046875</v>
      </c>
      <c r="H1107" s="1">
        <v>2.2212E-3</v>
      </c>
    </row>
    <row r="1108" spans="5:8" x14ac:dyDescent="0.4">
      <c r="E1108" s="1">
        <v>11</v>
      </c>
      <c r="F1108" s="1">
        <v>1000</v>
      </c>
      <c r="G1108" s="1">
        <v>5249.9970703125</v>
      </c>
      <c r="H1108" s="1">
        <v>2.0214999999999999E-3</v>
      </c>
    </row>
    <row r="1109" spans="5:8" x14ac:dyDescent="0.4">
      <c r="E1109" s="1">
        <v>11</v>
      </c>
      <c r="F1109" s="1">
        <v>2200</v>
      </c>
      <c r="G1109" s="1">
        <v>5249.9995117188</v>
      </c>
      <c r="H1109" s="1">
        <v>2.4624999999999998E-3</v>
      </c>
    </row>
    <row r="1110" spans="5:8" x14ac:dyDescent="0.4">
      <c r="E1110" s="1">
        <v>11</v>
      </c>
      <c r="F1110" s="1">
        <v>4700</v>
      </c>
      <c r="G1110" s="1">
        <v>5250</v>
      </c>
      <c r="H1110" s="1">
        <v>2.5853999999999999E-3</v>
      </c>
    </row>
    <row r="1111" spans="5:8" x14ac:dyDescent="0.4">
      <c r="E1111" s="1">
        <v>11</v>
      </c>
      <c r="F1111" s="1">
        <v>10000</v>
      </c>
      <c r="G1111" s="1">
        <v>5250</v>
      </c>
      <c r="H1111" s="1">
        <v>2.6148E-3</v>
      </c>
    </row>
    <row r="1112" spans="5:8" x14ac:dyDescent="0.4">
      <c r="E1112" s="1">
        <v>11</v>
      </c>
      <c r="F1112" s="1">
        <v>22000</v>
      </c>
      <c r="G1112" s="1">
        <v>5250.0004882812</v>
      </c>
      <c r="H1112" s="1">
        <v>2.3104000000000002E-3</v>
      </c>
    </row>
    <row r="1113" spans="5:8" x14ac:dyDescent="0.4">
      <c r="E1113" s="1">
        <v>11</v>
      </c>
      <c r="F1113" s="1">
        <v>47000</v>
      </c>
      <c r="G1113" s="1">
        <v>5250</v>
      </c>
      <c r="H1113" s="1">
        <v>2.1550000999999998E-3</v>
      </c>
    </row>
    <row r="1114" spans="5:8" x14ac:dyDescent="0.4">
      <c r="E1114" s="1">
        <v>11</v>
      </c>
      <c r="F1114" s="1">
        <v>100000</v>
      </c>
      <c r="G1114" s="1">
        <v>5249.998046875</v>
      </c>
      <c r="H1114" s="1">
        <v>2.2656999999999998E-3</v>
      </c>
    </row>
    <row r="1115" spans="5:8" x14ac:dyDescent="0.4">
      <c r="E1115" s="1">
        <v>11</v>
      </c>
      <c r="F1115" s="1">
        <v>220000</v>
      </c>
      <c r="G1115" s="1">
        <v>5250.0043945312</v>
      </c>
      <c r="H1115" s="1">
        <v>2.5279999999999999E-3</v>
      </c>
    </row>
    <row r="1116" spans="5:8" x14ac:dyDescent="0.4">
      <c r="E1116" s="1">
        <v>11</v>
      </c>
      <c r="F1116" s="1">
        <v>470000</v>
      </c>
      <c r="G1116" s="1">
        <v>5249.9653320312</v>
      </c>
      <c r="H1116" s="1">
        <v>3.5006E-3</v>
      </c>
    </row>
    <row r="1117" spans="5:8" x14ac:dyDescent="0.4">
      <c r="E1117" s="1">
        <v>11</v>
      </c>
      <c r="F1117" s="1">
        <v>1000000</v>
      </c>
      <c r="G1117" s="1">
        <v>5250.0942382812</v>
      </c>
      <c r="H1117" s="1">
        <v>3.4978000000000001E-3</v>
      </c>
    </row>
    <row r="1118" spans="5:8" x14ac:dyDescent="0.4">
      <c r="E1118" s="1">
        <v>11</v>
      </c>
      <c r="F1118" s="1">
        <v>2200000</v>
      </c>
      <c r="G1118" s="1">
        <v>5249.5063476562</v>
      </c>
      <c r="H1118" s="1">
        <v>4.4514000000000003E-3</v>
      </c>
    </row>
    <row r="1119" spans="5:8" x14ac:dyDescent="0.4">
      <c r="E1119" s="1">
        <v>11</v>
      </c>
      <c r="F1119" s="1">
        <v>4700000</v>
      </c>
      <c r="G1119" s="1">
        <v>5250.3891601562</v>
      </c>
      <c r="H1119" s="1">
        <v>6.6925999999999999E-3</v>
      </c>
    </row>
    <row r="1120" spans="5:8" x14ac:dyDescent="0.4">
      <c r="E1120" s="1">
        <v>11</v>
      </c>
      <c r="F1120" s="1">
        <v>10000000</v>
      </c>
      <c r="G1120" s="1">
        <v>5246.5004882812</v>
      </c>
      <c r="H1120" s="1">
        <v>9.8139999999999998E-3</v>
      </c>
    </row>
    <row r="1121" spans="5:8" x14ac:dyDescent="0.4">
      <c r="E1121" s="1">
        <v>11</v>
      </c>
      <c r="F1121" s="1">
        <v>22000000</v>
      </c>
      <c r="G1121" s="1">
        <v>5263.4375</v>
      </c>
      <c r="H1121" s="1">
        <v>1.6551699999999999E-2</v>
      </c>
    </row>
    <row r="1122" spans="5:8" x14ac:dyDescent="0.4">
      <c r="E1122" s="1">
        <v>11</v>
      </c>
      <c r="F1122" s="1">
        <v>47000000</v>
      </c>
      <c r="G1122" s="1">
        <v>5255.7094726562</v>
      </c>
      <c r="H1122" s="1">
        <v>2.81953E-2</v>
      </c>
    </row>
    <row r="1123" spans="5:8" x14ac:dyDescent="0.4">
      <c r="E1123" s="1">
        <v>11</v>
      </c>
      <c r="F1123" s="1">
        <v>100000000</v>
      </c>
      <c r="G1123" s="1">
        <v>5159.5844726562</v>
      </c>
      <c r="H1123" s="1">
        <v>5.8550600000000001E-2</v>
      </c>
    </row>
    <row r="1124" spans="5:8" x14ac:dyDescent="0.4">
      <c r="E1124" s="1">
        <v>11</v>
      </c>
      <c r="F1124" s="1">
        <v>220000000</v>
      </c>
      <c r="G1124" s="1">
        <v>5541.1284179688</v>
      </c>
      <c r="H1124" s="1">
        <v>0.1164453</v>
      </c>
    </row>
    <row r="1125" spans="5:8" x14ac:dyDescent="0.4">
      <c r="E1125" s="1">
        <v>11</v>
      </c>
      <c r="F1125" s="1">
        <v>470000000</v>
      </c>
      <c r="G1125" s="1">
        <v>3541.3566894531</v>
      </c>
      <c r="H1125" s="1">
        <v>0.2502414</v>
      </c>
    </row>
    <row r="1126" spans="5:8" x14ac:dyDescent="0.4">
      <c r="E1126" s="1">
        <v>11</v>
      </c>
      <c r="F1126" s="1">
        <v>1000000000</v>
      </c>
      <c r="G1126" s="1">
        <v>1675.0372314453</v>
      </c>
      <c r="H1126" s="1">
        <v>0.56573209999999996</v>
      </c>
    </row>
    <row r="1127" spans="5:8" x14ac:dyDescent="0.4">
      <c r="E1127" s="1">
        <v>11</v>
      </c>
      <c r="F1127" s="1">
        <v>2200000000</v>
      </c>
      <c r="G1127" s="1">
        <v>761.38061523440001</v>
      </c>
      <c r="H1127" s="1">
        <v>1.1569468000000001</v>
      </c>
    </row>
    <row r="1128" spans="5:8" x14ac:dyDescent="0.4">
      <c r="E1128" s="1">
        <v>11</v>
      </c>
      <c r="F1128" s="1">
        <v>4700000000</v>
      </c>
      <c r="G1128" s="1">
        <v>356.3908996582</v>
      </c>
      <c r="H1128" s="1">
        <v>2.8254760000000001</v>
      </c>
    </row>
    <row r="1129" spans="5:8" x14ac:dyDescent="0.4">
      <c r="E1129" s="1">
        <v>11</v>
      </c>
      <c r="F1129" s="1">
        <v>10000000000</v>
      </c>
      <c r="G1129" s="1">
        <v>167.50372314449999</v>
      </c>
      <c r="H1129" s="1">
        <v>6.2162480999999996</v>
      </c>
    </row>
    <row r="1130" spans="5:8" x14ac:dyDescent="0.4">
      <c r="E1130" s="1">
        <v>12</v>
      </c>
      <c r="F1130" s="1">
        <v>1</v>
      </c>
      <c r="G1130" s="1">
        <v>2550</v>
      </c>
      <c r="H1130" s="1">
        <v>1.7678699999999999E-2</v>
      </c>
    </row>
    <row r="1131" spans="5:8" x14ac:dyDescent="0.4">
      <c r="E1131" s="1">
        <v>12</v>
      </c>
      <c r="F1131" s="1">
        <v>2</v>
      </c>
      <c r="G1131" s="1">
        <v>4575</v>
      </c>
      <c r="H1131" s="1">
        <v>2.4814800000000001E-2</v>
      </c>
    </row>
    <row r="1132" spans="5:8" x14ac:dyDescent="0.4">
      <c r="E1132" s="1">
        <v>12</v>
      </c>
      <c r="F1132" s="1">
        <v>4</v>
      </c>
      <c r="G1132" s="1">
        <v>5081.25</v>
      </c>
      <c r="H1132" s="1">
        <v>1.2288500000000001E-2</v>
      </c>
    </row>
    <row r="1133" spans="5:8" x14ac:dyDescent="0.4">
      <c r="E1133" s="1">
        <v>12</v>
      </c>
      <c r="F1133" s="1">
        <v>7</v>
      </c>
      <c r="G1133" s="1">
        <v>5194.8974609375</v>
      </c>
      <c r="H1133" s="1">
        <v>1.6432700000000001E-2</v>
      </c>
    </row>
    <row r="1134" spans="5:8" x14ac:dyDescent="0.4">
      <c r="E1134" s="1">
        <v>12</v>
      </c>
      <c r="F1134" s="1">
        <v>10</v>
      </c>
      <c r="G1134" s="1">
        <v>5223</v>
      </c>
      <c r="H1134" s="1">
        <v>8.2287000000000003E-3</v>
      </c>
    </row>
    <row r="1135" spans="5:8" x14ac:dyDescent="0.4">
      <c r="E1135" s="1">
        <v>12</v>
      </c>
      <c r="F1135" s="1">
        <v>22</v>
      </c>
      <c r="G1135" s="1">
        <v>5244.421875</v>
      </c>
      <c r="H1135" s="1">
        <v>1.2537899999999999E-2</v>
      </c>
    </row>
    <row r="1136" spans="5:8" x14ac:dyDescent="0.4">
      <c r="E1136" s="1">
        <v>12</v>
      </c>
      <c r="F1136" s="1">
        <v>47</v>
      </c>
      <c r="G1136" s="1">
        <v>5248.77734375</v>
      </c>
      <c r="H1136" s="1">
        <v>1.7967500000000001E-2</v>
      </c>
    </row>
    <row r="1137" spans="5:8" x14ac:dyDescent="0.4">
      <c r="E1137" s="1">
        <v>12</v>
      </c>
      <c r="F1137" s="1">
        <v>100</v>
      </c>
      <c r="G1137" s="1">
        <v>5249.7299804688</v>
      </c>
      <c r="H1137" s="1">
        <v>3.0887399999999999E-2</v>
      </c>
    </row>
    <row r="1138" spans="5:8" x14ac:dyDescent="0.4">
      <c r="E1138" s="1">
        <v>12</v>
      </c>
      <c r="F1138" s="1">
        <v>220</v>
      </c>
      <c r="G1138" s="1">
        <v>5249.9448242188</v>
      </c>
      <c r="H1138" s="1">
        <v>4.2894999999999999E-3</v>
      </c>
    </row>
    <row r="1139" spans="5:8" x14ac:dyDescent="0.4">
      <c r="E1139" s="1">
        <v>12</v>
      </c>
      <c r="F1139" s="1">
        <v>470</v>
      </c>
      <c r="G1139" s="1">
        <v>5249.9873046875</v>
      </c>
      <c r="H1139" s="1">
        <v>3.7390000000000001E-3</v>
      </c>
    </row>
    <row r="1140" spans="5:8" x14ac:dyDescent="0.4">
      <c r="E1140" s="1">
        <v>12</v>
      </c>
      <c r="F1140" s="1">
        <v>1000</v>
      </c>
      <c r="G1140" s="1">
        <v>5249.9965820312</v>
      </c>
      <c r="H1140" s="1">
        <v>1.07032E-2</v>
      </c>
    </row>
    <row r="1141" spans="5:8" x14ac:dyDescent="0.4">
      <c r="E1141" s="1">
        <v>12</v>
      </c>
      <c r="F1141" s="1">
        <v>2200</v>
      </c>
      <c r="G1141" s="1">
        <v>5249.9995117188</v>
      </c>
      <c r="H1141" s="1">
        <v>3.1227E-3</v>
      </c>
    </row>
    <row r="1142" spans="5:8" x14ac:dyDescent="0.4">
      <c r="E1142" s="1">
        <v>12</v>
      </c>
      <c r="F1142" s="1">
        <v>4700</v>
      </c>
      <c r="G1142" s="1">
        <v>5249.9995117188</v>
      </c>
      <c r="H1142" s="1">
        <v>3.8137400000000002E-2</v>
      </c>
    </row>
    <row r="1143" spans="5:8" x14ac:dyDescent="0.4">
      <c r="E1143" s="1">
        <v>12</v>
      </c>
      <c r="F1143" s="1">
        <v>10000</v>
      </c>
      <c r="G1143" s="1">
        <v>5249.9995117188</v>
      </c>
      <c r="H1143" s="1">
        <v>7.7825999999999998E-3</v>
      </c>
    </row>
    <row r="1144" spans="5:8" x14ac:dyDescent="0.4">
      <c r="E1144" s="1">
        <v>12</v>
      </c>
      <c r="F1144" s="1">
        <v>22000</v>
      </c>
      <c r="G1144" s="1">
        <v>5249.9985351562</v>
      </c>
      <c r="H1144" s="1">
        <v>9.7677000000000007E-3</v>
      </c>
    </row>
    <row r="1145" spans="5:8" x14ac:dyDescent="0.4">
      <c r="E1145" s="1">
        <v>12</v>
      </c>
      <c r="F1145" s="1">
        <v>47000</v>
      </c>
      <c r="G1145" s="1">
        <v>5249.9990234375</v>
      </c>
      <c r="H1145" s="1">
        <v>1.1898300000000001E-2</v>
      </c>
    </row>
    <row r="1146" spans="5:8" x14ac:dyDescent="0.4">
      <c r="E1146" s="1">
        <v>12</v>
      </c>
      <c r="F1146" s="1">
        <v>100000</v>
      </c>
      <c r="G1146" s="1">
        <v>5249.9985351562</v>
      </c>
      <c r="H1146" s="1">
        <v>9.0194000000000003E-3</v>
      </c>
    </row>
    <row r="1147" spans="5:8" x14ac:dyDescent="0.4">
      <c r="E1147" s="1">
        <v>12</v>
      </c>
      <c r="F1147" s="1">
        <v>220000</v>
      </c>
      <c r="G1147" s="1">
        <v>5250.0053710938</v>
      </c>
      <c r="H1147" s="1">
        <v>7.9378999999999995E-3</v>
      </c>
    </row>
    <row r="1148" spans="5:8" x14ac:dyDescent="0.4">
      <c r="E1148" s="1">
        <v>12</v>
      </c>
      <c r="F1148" s="1">
        <v>470000</v>
      </c>
      <c r="G1148" s="1">
        <v>5249.9487304688</v>
      </c>
      <c r="H1148" s="1">
        <v>3.1489001000000001E-3</v>
      </c>
    </row>
    <row r="1149" spans="5:8" x14ac:dyDescent="0.4">
      <c r="E1149" s="1">
        <v>12</v>
      </c>
      <c r="F1149" s="1">
        <v>1000000</v>
      </c>
      <c r="G1149" s="1">
        <v>5250.0927734375</v>
      </c>
      <c r="H1149" s="1">
        <v>5.4130000000000003E-3</v>
      </c>
    </row>
    <row r="1150" spans="5:8" x14ac:dyDescent="0.4">
      <c r="E1150" s="1">
        <v>12</v>
      </c>
      <c r="F1150" s="1">
        <v>2200000</v>
      </c>
      <c r="G1150" s="1">
        <v>5249.7329101562</v>
      </c>
      <c r="H1150" s="1">
        <v>5.0854000000000003E-3</v>
      </c>
    </row>
    <row r="1151" spans="5:8" x14ac:dyDescent="0.4">
      <c r="E1151" s="1">
        <v>12</v>
      </c>
      <c r="F1151" s="1">
        <v>4700000</v>
      </c>
      <c r="G1151" s="1">
        <v>5251.2973632812</v>
      </c>
      <c r="H1151" s="1">
        <v>6.3829999999999998E-3</v>
      </c>
    </row>
    <row r="1152" spans="5:8" x14ac:dyDescent="0.4">
      <c r="E1152" s="1">
        <v>12</v>
      </c>
      <c r="F1152" s="1">
        <v>10000000</v>
      </c>
      <c r="G1152" s="1">
        <v>5249.1538085938</v>
      </c>
      <c r="H1152" s="1">
        <v>1.2134499999999999E-2</v>
      </c>
    </row>
    <row r="1153" spans="5:8" x14ac:dyDescent="0.4">
      <c r="E1153" s="1">
        <v>12</v>
      </c>
      <c r="F1153" s="1">
        <v>22000000</v>
      </c>
      <c r="G1153" s="1">
        <v>5248.3344726562</v>
      </c>
      <c r="H1153" s="1">
        <v>2.16007E-2</v>
      </c>
    </row>
    <row r="1154" spans="5:8" x14ac:dyDescent="0.4">
      <c r="E1154" s="1">
        <v>12</v>
      </c>
      <c r="F1154" s="1">
        <v>47000000</v>
      </c>
      <c r="G1154" s="1">
        <v>5256.15234375</v>
      </c>
      <c r="H1154" s="1">
        <v>4.3893300000000003E-2</v>
      </c>
    </row>
    <row r="1155" spans="5:8" x14ac:dyDescent="0.4">
      <c r="E1155" s="1">
        <v>12</v>
      </c>
      <c r="F1155" s="1">
        <v>100000000</v>
      </c>
      <c r="G1155" s="1">
        <v>5157.84765625</v>
      </c>
      <c r="H1155" s="1">
        <v>8.82767E-2</v>
      </c>
    </row>
    <row r="1156" spans="5:8" x14ac:dyDescent="0.4">
      <c r="E1156" s="1">
        <v>12</v>
      </c>
      <c r="F1156" s="1">
        <v>220000000</v>
      </c>
      <c r="G1156" s="1">
        <v>5320.0830078125</v>
      </c>
      <c r="H1156" s="1">
        <v>0.1520241</v>
      </c>
    </row>
    <row r="1157" spans="5:8" x14ac:dyDescent="0.4">
      <c r="E1157" s="1">
        <v>12</v>
      </c>
      <c r="F1157" s="1">
        <v>470000000</v>
      </c>
      <c r="G1157" s="1">
        <v>3728.1279296875</v>
      </c>
      <c r="H1157" s="1">
        <v>0.31399880000000002</v>
      </c>
    </row>
    <row r="1158" spans="5:8" x14ac:dyDescent="0.4">
      <c r="E1158" s="1">
        <v>12</v>
      </c>
      <c r="F1158" s="1">
        <v>1000000000</v>
      </c>
      <c r="G1158" s="1">
        <v>1789.1588134766</v>
      </c>
      <c r="H1158" s="1">
        <v>0.58074720000000002</v>
      </c>
    </row>
    <row r="1159" spans="5:8" x14ac:dyDescent="0.4">
      <c r="E1159" s="1">
        <v>12</v>
      </c>
      <c r="F1159" s="1">
        <v>2200000000</v>
      </c>
      <c r="G1159" s="1">
        <v>869.64617919919999</v>
      </c>
      <c r="H1159" s="1">
        <v>1.2436886</v>
      </c>
    </row>
    <row r="1160" spans="5:8" x14ac:dyDescent="0.4">
      <c r="E1160" s="1">
        <v>12</v>
      </c>
      <c r="F1160" s="1">
        <v>4700000000</v>
      </c>
      <c r="G1160" s="1">
        <v>411.2202758789</v>
      </c>
      <c r="H1160" s="1">
        <v>2.5577190999999999</v>
      </c>
    </row>
    <row r="1161" spans="5:8" x14ac:dyDescent="0.4">
      <c r="E1161" s="1">
        <v>12</v>
      </c>
      <c r="F1161" s="1">
        <v>10000000000</v>
      </c>
      <c r="G1161" s="1">
        <v>193.27352905270001</v>
      </c>
      <c r="H1161" s="1">
        <v>5.5189760999999997</v>
      </c>
    </row>
    <row r="1162" spans="5:8" x14ac:dyDescent="0.4">
      <c r="E1162" s="1">
        <v>1</v>
      </c>
      <c r="F1162" s="1">
        <v>1</v>
      </c>
      <c r="G1162" s="1">
        <v>2550</v>
      </c>
      <c r="H1162" s="1">
        <v>3.8E-6</v>
      </c>
    </row>
    <row r="1163" spans="5:8" x14ac:dyDescent="0.4">
      <c r="E1163" s="1">
        <v>1</v>
      </c>
      <c r="F1163" s="1">
        <v>2</v>
      </c>
      <c r="G1163" s="1">
        <v>4575</v>
      </c>
      <c r="H1163" s="1">
        <v>3.9999999999999998E-6</v>
      </c>
    </row>
    <row r="1164" spans="5:8" x14ac:dyDescent="0.4">
      <c r="E1164" s="1">
        <v>1</v>
      </c>
      <c r="F1164" s="1">
        <v>4</v>
      </c>
      <c r="G1164" s="1">
        <v>5081.25</v>
      </c>
      <c r="H1164" s="1">
        <v>3.5999999999999998E-6</v>
      </c>
    </row>
    <row r="1165" spans="5:8" x14ac:dyDescent="0.4">
      <c r="E1165" s="1">
        <v>1</v>
      </c>
      <c r="F1165" s="1">
        <v>7</v>
      </c>
      <c r="G1165" s="1">
        <v>5194.8969726562</v>
      </c>
      <c r="H1165" s="1">
        <v>3.4000000000000001E-6</v>
      </c>
    </row>
    <row r="1166" spans="5:8" x14ac:dyDescent="0.4">
      <c r="E1166" s="1">
        <v>1</v>
      </c>
      <c r="F1166" s="1">
        <v>10</v>
      </c>
      <c r="G1166" s="1">
        <v>5223</v>
      </c>
      <c r="H1166" s="1">
        <v>3.8E-6</v>
      </c>
    </row>
    <row r="1167" spans="5:8" x14ac:dyDescent="0.4">
      <c r="E1167" s="1">
        <v>1</v>
      </c>
      <c r="F1167" s="1">
        <v>22</v>
      </c>
      <c r="G1167" s="1">
        <v>5244.421875</v>
      </c>
      <c r="H1167" s="1">
        <v>4.0999999999999997E-6</v>
      </c>
    </row>
    <row r="1168" spans="5:8" x14ac:dyDescent="0.4">
      <c r="E1168" s="1">
        <v>1</v>
      </c>
      <c r="F1168" s="1">
        <v>47</v>
      </c>
      <c r="G1168" s="1">
        <v>5248.7768554688</v>
      </c>
      <c r="H1168" s="1">
        <v>4.0999999999999997E-6</v>
      </c>
    </row>
    <row r="1169" spans="5:8" x14ac:dyDescent="0.4">
      <c r="E1169" s="1">
        <v>1</v>
      </c>
      <c r="F1169" s="1">
        <v>100</v>
      </c>
      <c r="G1169" s="1">
        <v>5249.7299804688</v>
      </c>
      <c r="H1169" s="1">
        <v>4.1999999999999996E-6</v>
      </c>
    </row>
    <row r="1170" spans="5:8" x14ac:dyDescent="0.4">
      <c r="E1170" s="1">
        <v>1</v>
      </c>
      <c r="F1170" s="1">
        <v>220</v>
      </c>
      <c r="G1170" s="1">
        <v>5249.9453125</v>
      </c>
      <c r="H1170" s="1">
        <v>4.7999999999999998E-6</v>
      </c>
    </row>
    <row r="1171" spans="5:8" x14ac:dyDescent="0.4">
      <c r="E1171" s="1">
        <v>1</v>
      </c>
      <c r="F1171" s="1">
        <v>470</v>
      </c>
      <c r="G1171" s="1">
        <v>5249.986328125</v>
      </c>
      <c r="H1171" s="1">
        <v>6.2999999999999998E-6</v>
      </c>
    </row>
    <row r="1172" spans="5:8" x14ac:dyDescent="0.4">
      <c r="E1172" s="1">
        <v>1</v>
      </c>
      <c r="F1172" s="1">
        <v>1000</v>
      </c>
      <c r="G1172" s="1">
        <v>5249.9956054688</v>
      </c>
      <c r="H1172" s="1">
        <v>8.3000000000000002E-6</v>
      </c>
    </row>
    <row r="1173" spans="5:8" x14ac:dyDescent="0.4">
      <c r="E1173" s="1">
        <v>1</v>
      </c>
      <c r="F1173" s="1">
        <v>2200</v>
      </c>
      <c r="G1173" s="1">
        <v>5250.0024414062</v>
      </c>
      <c r="H1173" s="1">
        <v>1.4600000000000001E-5</v>
      </c>
    </row>
    <row r="1174" spans="5:8" x14ac:dyDescent="0.4">
      <c r="E1174" s="1">
        <v>1</v>
      </c>
      <c r="F1174" s="1">
        <v>4700</v>
      </c>
      <c r="G1174" s="1">
        <v>5250.005859375</v>
      </c>
      <c r="H1174" s="1">
        <v>2.6400000000000001E-5</v>
      </c>
    </row>
    <row r="1175" spans="5:8" x14ac:dyDescent="0.4">
      <c r="E1175" s="1">
        <v>1</v>
      </c>
      <c r="F1175" s="1">
        <v>10000</v>
      </c>
      <c r="G1175" s="1">
        <v>5249.998046875</v>
      </c>
      <c r="H1175" s="1">
        <v>5.24E-5</v>
      </c>
    </row>
    <row r="1176" spans="5:8" x14ac:dyDescent="0.4">
      <c r="E1176" s="1">
        <v>1</v>
      </c>
      <c r="F1176" s="1">
        <v>22000</v>
      </c>
      <c r="G1176" s="1">
        <v>5250.0185546875</v>
      </c>
      <c r="H1176" s="1">
        <v>1.1120000000000001E-4</v>
      </c>
    </row>
    <row r="1177" spans="5:8" x14ac:dyDescent="0.4">
      <c r="E1177" s="1">
        <v>1</v>
      </c>
      <c r="F1177" s="1">
        <v>47000</v>
      </c>
      <c r="G1177" s="1">
        <v>5250.0014648438</v>
      </c>
      <c r="H1177" s="1">
        <v>2.4489999999999999E-4</v>
      </c>
    </row>
    <row r="1178" spans="5:8" x14ac:dyDescent="0.4">
      <c r="E1178" s="1">
        <v>1</v>
      </c>
      <c r="F1178" s="1">
        <v>100000</v>
      </c>
      <c r="G1178" s="1">
        <v>5249.9858398438</v>
      </c>
      <c r="H1178" s="1">
        <v>4.8700000000000002E-4</v>
      </c>
    </row>
    <row r="1179" spans="5:8" x14ac:dyDescent="0.4">
      <c r="E1179" s="1">
        <v>1</v>
      </c>
      <c r="F1179" s="1">
        <v>220000</v>
      </c>
      <c r="G1179" s="1">
        <v>5249.9086914062</v>
      </c>
      <c r="H1179" s="1">
        <v>1.0692E-3</v>
      </c>
    </row>
    <row r="1180" spans="5:8" x14ac:dyDescent="0.4">
      <c r="E1180" s="1">
        <v>1</v>
      </c>
      <c r="F1180" s="1">
        <v>470000</v>
      </c>
      <c r="G1180" s="1">
        <v>5250.3452148438</v>
      </c>
      <c r="H1180" s="1">
        <v>2.3037999999999999E-3</v>
      </c>
    </row>
    <row r="1181" spans="5:8" x14ac:dyDescent="0.4">
      <c r="E1181" s="1">
        <v>1</v>
      </c>
      <c r="F1181" s="1">
        <v>1000000</v>
      </c>
      <c r="G1181" s="1">
        <v>5248.533203125</v>
      </c>
      <c r="H1181" s="1">
        <v>4.8566E-3</v>
      </c>
    </row>
    <row r="1182" spans="5:8" x14ac:dyDescent="0.4">
      <c r="E1182" s="1">
        <v>1</v>
      </c>
      <c r="F1182" s="1">
        <v>2200000</v>
      </c>
      <c r="G1182" s="1">
        <v>5237.6733398438</v>
      </c>
      <c r="H1182" s="1">
        <v>1.09154E-2</v>
      </c>
    </row>
    <row r="1183" spans="5:8" x14ac:dyDescent="0.4">
      <c r="E1183" s="1">
        <v>1</v>
      </c>
      <c r="F1183" s="1">
        <v>4700000</v>
      </c>
      <c r="G1183" s="1">
        <v>5286.6391601562</v>
      </c>
      <c r="H1183" s="1">
        <v>2.3046199999999999E-2</v>
      </c>
    </row>
    <row r="1184" spans="5:8" x14ac:dyDescent="0.4">
      <c r="E1184" s="1">
        <v>1</v>
      </c>
      <c r="F1184" s="1">
        <v>10000000</v>
      </c>
      <c r="G1184" s="1">
        <v>5128.0107421875</v>
      </c>
      <c r="H1184" s="1">
        <v>4.9287299999999999E-2</v>
      </c>
    </row>
    <row r="1185" spans="5:8" x14ac:dyDescent="0.4">
      <c r="E1185" s="1">
        <v>1</v>
      </c>
      <c r="F1185" s="1">
        <v>22000000</v>
      </c>
      <c r="G1185" s="1">
        <v>5682.0029296875</v>
      </c>
      <c r="H1185" s="1">
        <v>0.10751810000000001</v>
      </c>
    </row>
    <row r="1186" spans="5:8" x14ac:dyDescent="0.4">
      <c r="E1186" s="1">
        <v>1</v>
      </c>
      <c r="F1186" s="1">
        <v>47000000</v>
      </c>
      <c r="G1186" s="1">
        <v>4879.0795898438</v>
      </c>
      <c r="H1186" s="1">
        <v>0.22889970000000001</v>
      </c>
    </row>
    <row r="1187" spans="5:8" x14ac:dyDescent="0.4">
      <c r="E1187" s="1">
        <v>1</v>
      </c>
      <c r="F1187" s="1">
        <v>100000000</v>
      </c>
      <c r="G1187" s="1">
        <v>3102.7229003906</v>
      </c>
      <c r="H1187" s="1">
        <v>0.49238090000000001</v>
      </c>
    </row>
    <row r="1188" spans="5:8" x14ac:dyDescent="0.4">
      <c r="E1188" s="1">
        <v>1</v>
      </c>
      <c r="F1188" s="1">
        <v>220000000</v>
      </c>
      <c r="G1188" s="1">
        <v>1697.0964355469</v>
      </c>
      <c r="H1188" s="1">
        <v>1.0974537</v>
      </c>
    </row>
    <row r="1189" spans="5:8" x14ac:dyDescent="0.4">
      <c r="E1189" s="1">
        <v>1</v>
      </c>
      <c r="F1189" s="1">
        <v>470000000</v>
      </c>
      <c r="G1189" s="1">
        <v>1074.03515625</v>
      </c>
      <c r="H1189" s="1">
        <v>2.3553354999999998</v>
      </c>
    </row>
    <row r="1190" spans="5:8" x14ac:dyDescent="0.4">
      <c r="E1190" s="1">
        <v>1</v>
      </c>
      <c r="F1190" s="1">
        <v>1000000000</v>
      </c>
      <c r="G1190" s="1">
        <v>515.3960571289</v>
      </c>
      <c r="H1190" s="1">
        <v>4.9536914000000003</v>
      </c>
    </row>
    <row r="1191" spans="5:8" x14ac:dyDescent="0.4">
      <c r="E1191" s="1">
        <v>1</v>
      </c>
      <c r="F1191" s="1">
        <v>2200000000</v>
      </c>
      <c r="G1191" s="1">
        <v>234.27095031740001</v>
      </c>
      <c r="H1191" s="1">
        <v>10.922516699999999</v>
      </c>
    </row>
    <row r="1192" spans="5:8" x14ac:dyDescent="0.4">
      <c r="E1192" s="1">
        <v>1</v>
      </c>
      <c r="F1192" s="1">
        <v>4700000000</v>
      </c>
      <c r="G1192" s="1">
        <v>109.65873718260001</v>
      </c>
      <c r="H1192" s="1">
        <v>23.476350400000001</v>
      </c>
    </row>
    <row r="1193" spans="5:8" x14ac:dyDescent="0.4">
      <c r="E1193" s="1">
        <v>1</v>
      </c>
      <c r="F1193" s="1">
        <v>10000000000</v>
      </c>
      <c r="G1193" s="1">
        <v>51.539608001700003</v>
      </c>
      <c r="H1193" s="1">
        <v>49.491316599900003</v>
      </c>
    </row>
    <row r="1194" spans="5:8" x14ac:dyDescent="0.4">
      <c r="E1194" s="1">
        <v>2</v>
      </c>
      <c r="F1194" s="1">
        <v>1</v>
      </c>
      <c r="G1194" s="1">
        <v>2550</v>
      </c>
      <c r="H1194" s="1">
        <v>4.3159999999999997E-4</v>
      </c>
    </row>
    <row r="1195" spans="5:8" x14ac:dyDescent="0.4">
      <c r="E1195" s="1">
        <v>2</v>
      </c>
      <c r="F1195" s="1">
        <v>2</v>
      </c>
      <c r="G1195" s="1">
        <v>4575</v>
      </c>
      <c r="H1195" s="1">
        <v>4.6240000000000002E-4</v>
      </c>
    </row>
    <row r="1196" spans="5:8" x14ac:dyDescent="0.4">
      <c r="E1196" s="1">
        <v>2</v>
      </c>
      <c r="F1196" s="1">
        <v>4</v>
      </c>
      <c r="G1196" s="1">
        <v>5081.25</v>
      </c>
      <c r="H1196" s="1">
        <v>4.306E-4</v>
      </c>
    </row>
    <row r="1197" spans="5:8" x14ac:dyDescent="0.4">
      <c r="E1197" s="1">
        <v>2</v>
      </c>
      <c r="F1197" s="1">
        <v>7</v>
      </c>
      <c r="G1197" s="1">
        <v>5194.8974609375</v>
      </c>
      <c r="H1197" s="1">
        <v>4.0420000000000001E-4</v>
      </c>
    </row>
    <row r="1198" spans="5:8" x14ac:dyDescent="0.4">
      <c r="E1198" s="1">
        <v>2</v>
      </c>
      <c r="F1198" s="1">
        <v>10</v>
      </c>
      <c r="G1198" s="1">
        <v>5223</v>
      </c>
      <c r="H1198" s="1">
        <v>4.28E-4</v>
      </c>
    </row>
    <row r="1199" spans="5:8" x14ac:dyDescent="0.4">
      <c r="E1199" s="1">
        <v>2</v>
      </c>
      <c r="F1199" s="1">
        <v>22</v>
      </c>
      <c r="G1199" s="1">
        <v>5244.4213867188</v>
      </c>
      <c r="H1199" s="1">
        <v>4.1449999999999999E-4</v>
      </c>
    </row>
    <row r="1200" spans="5:8" x14ac:dyDescent="0.4">
      <c r="E1200" s="1">
        <v>2</v>
      </c>
      <c r="F1200" s="1">
        <v>47</v>
      </c>
      <c r="G1200" s="1">
        <v>5248.7768554688</v>
      </c>
      <c r="H1200" s="1">
        <v>3.4410000000000002E-4</v>
      </c>
    </row>
    <row r="1201" spans="5:8" x14ac:dyDescent="0.4">
      <c r="E1201" s="1">
        <v>2</v>
      </c>
      <c r="F1201" s="1">
        <v>100</v>
      </c>
      <c r="G1201" s="1">
        <v>5249.73046875</v>
      </c>
      <c r="H1201" s="1">
        <v>4.2129999999999999E-4</v>
      </c>
    </row>
    <row r="1202" spans="5:8" x14ac:dyDescent="0.4">
      <c r="E1202" s="1">
        <v>2</v>
      </c>
      <c r="F1202" s="1">
        <v>220</v>
      </c>
      <c r="G1202" s="1">
        <v>5249.9453125</v>
      </c>
      <c r="H1202" s="1">
        <v>3.366E-4</v>
      </c>
    </row>
    <row r="1203" spans="5:8" x14ac:dyDescent="0.4">
      <c r="E1203" s="1">
        <v>2</v>
      </c>
      <c r="F1203" s="1">
        <v>470</v>
      </c>
      <c r="G1203" s="1">
        <v>5249.9877929688</v>
      </c>
      <c r="H1203" s="1">
        <v>3.6430000000000002E-4</v>
      </c>
    </row>
    <row r="1204" spans="5:8" x14ac:dyDescent="0.4">
      <c r="E1204" s="1">
        <v>2</v>
      </c>
      <c r="F1204" s="1">
        <v>1000</v>
      </c>
      <c r="G1204" s="1">
        <v>5249.9956054688</v>
      </c>
      <c r="H1204" s="1">
        <v>4.1800000000000002E-4</v>
      </c>
    </row>
    <row r="1205" spans="5:8" x14ac:dyDescent="0.4">
      <c r="E1205" s="1">
        <v>2</v>
      </c>
      <c r="F1205" s="1">
        <v>2200</v>
      </c>
      <c r="G1205" s="1">
        <v>5250</v>
      </c>
      <c r="H1205" s="1">
        <v>3.4390000000000001E-4</v>
      </c>
    </row>
    <row r="1206" spans="5:8" x14ac:dyDescent="0.4">
      <c r="E1206" s="1">
        <v>2</v>
      </c>
      <c r="F1206" s="1">
        <v>4700</v>
      </c>
      <c r="G1206" s="1">
        <v>5249.9990234375</v>
      </c>
      <c r="H1206" s="1">
        <v>4.5550000000000001E-4</v>
      </c>
    </row>
    <row r="1207" spans="5:8" x14ac:dyDescent="0.4">
      <c r="E1207" s="1">
        <v>2</v>
      </c>
      <c r="F1207" s="1">
        <v>10000</v>
      </c>
      <c r="G1207" s="1">
        <v>5250.0014648438</v>
      </c>
      <c r="H1207" s="1">
        <v>3.4079999999999999E-4</v>
      </c>
    </row>
    <row r="1208" spans="5:8" x14ac:dyDescent="0.4">
      <c r="E1208" s="1">
        <v>2</v>
      </c>
      <c r="F1208" s="1">
        <v>22000</v>
      </c>
      <c r="G1208" s="1">
        <v>5249.99609375</v>
      </c>
      <c r="H1208" s="1">
        <v>4.8250000000000002E-4</v>
      </c>
    </row>
    <row r="1209" spans="5:8" x14ac:dyDescent="0.4">
      <c r="E1209" s="1">
        <v>2</v>
      </c>
      <c r="F1209" s="1">
        <v>47000</v>
      </c>
      <c r="G1209" s="1">
        <v>5249.9951171875</v>
      </c>
      <c r="H1209" s="1">
        <v>5.9040000000000004E-4</v>
      </c>
    </row>
    <row r="1210" spans="5:8" x14ac:dyDescent="0.4">
      <c r="E1210" s="1">
        <v>2</v>
      </c>
      <c r="F1210" s="1">
        <v>100000</v>
      </c>
      <c r="G1210" s="1">
        <v>5249.9853515625</v>
      </c>
      <c r="H1210" s="1">
        <v>6.7210000000000002E-4</v>
      </c>
    </row>
    <row r="1211" spans="5:8" x14ac:dyDescent="0.4">
      <c r="E1211" s="1">
        <v>2</v>
      </c>
      <c r="F1211" s="1">
        <v>220000</v>
      </c>
      <c r="G1211" s="1">
        <v>5249.9702148438</v>
      </c>
      <c r="H1211" s="1">
        <v>9.6909999999999997E-4</v>
      </c>
    </row>
    <row r="1212" spans="5:8" x14ac:dyDescent="0.4">
      <c r="E1212" s="1">
        <v>2</v>
      </c>
      <c r="F1212" s="1">
        <v>470000</v>
      </c>
      <c r="G1212" s="1">
        <v>5250.3388671875</v>
      </c>
      <c r="H1212" s="1">
        <v>1.6431E-3</v>
      </c>
    </row>
    <row r="1213" spans="5:8" x14ac:dyDescent="0.4">
      <c r="E1213" s="1">
        <v>2</v>
      </c>
      <c r="F1213" s="1">
        <v>1000000</v>
      </c>
      <c r="G1213" s="1">
        <v>5249.6953125</v>
      </c>
      <c r="H1213" s="1">
        <v>2.8663E-3</v>
      </c>
    </row>
    <row r="1214" spans="5:8" x14ac:dyDescent="0.4">
      <c r="E1214" s="1">
        <v>2</v>
      </c>
      <c r="F1214" s="1">
        <v>2200000</v>
      </c>
      <c r="G1214" s="1">
        <v>5243.3676757812</v>
      </c>
      <c r="H1214" s="1">
        <v>5.8148999999999996E-3</v>
      </c>
    </row>
    <row r="1215" spans="5:8" x14ac:dyDescent="0.4">
      <c r="E1215" s="1">
        <v>2</v>
      </c>
      <c r="F1215" s="1">
        <v>4700000</v>
      </c>
      <c r="G1215" s="1">
        <v>5270.6020507812</v>
      </c>
      <c r="H1215" s="1">
        <v>1.1976799999999999E-2</v>
      </c>
    </row>
    <row r="1216" spans="5:8" x14ac:dyDescent="0.4">
      <c r="E1216" s="1">
        <v>2</v>
      </c>
      <c r="F1216" s="1">
        <v>10000000</v>
      </c>
      <c r="G1216" s="1">
        <v>5172.4760742188</v>
      </c>
      <c r="H1216" s="1">
        <v>2.4727099999999998E-2</v>
      </c>
    </row>
    <row r="1217" spans="5:8" x14ac:dyDescent="0.4">
      <c r="E1217" s="1">
        <v>2</v>
      </c>
      <c r="F1217" s="1">
        <v>22000000</v>
      </c>
      <c r="G1217" s="1">
        <v>5393.857421875</v>
      </c>
      <c r="H1217" s="1">
        <v>5.4780200000000001E-2</v>
      </c>
    </row>
    <row r="1218" spans="5:8" x14ac:dyDescent="0.4">
      <c r="E1218" s="1">
        <v>2</v>
      </c>
      <c r="F1218" s="1">
        <v>47000000</v>
      </c>
      <c r="G1218" s="1">
        <v>4666.7700195312</v>
      </c>
      <c r="H1218" s="1">
        <v>0.1153682</v>
      </c>
    </row>
    <row r="1219" spans="5:8" x14ac:dyDescent="0.4">
      <c r="E1219" s="1">
        <v>2</v>
      </c>
      <c r="F1219" s="1">
        <v>100000000</v>
      </c>
      <c r="G1219" s="1">
        <v>4391.212890625</v>
      </c>
      <c r="H1219" s="1">
        <v>0.24955959999999999</v>
      </c>
    </row>
    <row r="1220" spans="5:8" x14ac:dyDescent="0.4">
      <c r="E1220" s="1">
        <v>2</v>
      </c>
      <c r="F1220" s="1">
        <v>220000000</v>
      </c>
      <c r="G1220" s="1">
        <v>2282.7736816406</v>
      </c>
      <c r="H1220" s="1">
        <v>0.54422709999999996</v>
      </c>
    </row>
    <row r="1221" spans="5:8" x14ac:dyDescent="0.4">
      <c r="E1221" s="1">
        <v>2</v>
      </c>
      <c r="F1221" s="1">
        <v>470000000</v>
      </c>
      <c r="G1221" s="1">
        <v>1348.1820068359</v>
      </c>
      <c r="H1221" s="1">
        <v>1.1635724000000001</v>
      </c>
    </row>
    <row r="1222" spans="5:8" x14ac:dyDescent="0.4">
      <c r="E1222" s="1">
        <v>2</v>
      </c>
      <c r="F1222" s="1">
        <v>1000000000</v>
      </c>
      <c r="G1222" s="1">
        <v>644.24505615229998</v>
      </c>
      <c r="H1222" s="1">
        <v>2.532114</v>
      </c>
    </row>
    <row r="1223" spans="5:8" x14ac:dyDescent="0.4">
      <c r="E1223" s="1">
        <v>2</v>
      </c>
      <c r="F1223" s="1">
        <v>2200000000</v>
      </c>
      <c r="G1223" s="1">
        <v>292.83868408199999</v>
      </c>
      <c r="H1223" s="1">
        <v>5.5576512999999998</v>
      </c>
    </row>
    <row r="1224" spans="5:8" x14ac:dyDescent="0.4">
      <c r="E1224" s="1">
        <v>2</v>
      </c>
      <c r="F1224" s="1">
        <v>4700000000</v>
      </c>
      <c r="G1224" s="1">
        <v>137.07342529300001</v>
      </c>
      <c r="H1224" s="1">
        <v>11.8068024</v>
      </c>
    </row>
    <row r="1225" spans="5:8" x14ac:dyDescent="0.4">
      <c r="E1225" s="1">
        <v>2</v>
      </c>
      <c r="F1225" s="1">
        <v>10000000000</v>
      </c>
      <c r="G1225" s="1">
        <v>64.424507141099994</v>
      </c>
      <c r="H1225" s="1">
        <v>24.902268500000002</v>
      </c>
    </row>
    <row r="1226" spans="5:8" x14ac:dyDescent="0.4">
      <c r="E1226" s="1">
        <v>3</v>
      </c>
      <c r="F1226" s="1">
        <v>1</v>
      </c>
      <c r="G1226" s="1">
        <v>2550</v>
      </c>
      <c r="H1226" s="1">
        <v>4.6480000000000002E-4</v>
      </c>
    </row>
    <row r="1227" spans="5:8" x14ac:dyDescent="0.4">
      <c r="E1227" s="1">
        <v>3</v>
      </c>
      <c r="F1227" s="1">
        <v>2</v>
      </c>
      <c r="G1227" s="1">
        <v>4575</v>
      </c>
      <c r="H1227" s="1">
        <v>6.3060000000000004E-4</v>
      </c>
    </row>
    <row r="1228" spans="5:8" x14ac:dyDescent="0.4">
      <c r="E1228" s="1">
        <v>3</v>
      </c>
      <c r="F1228" s="1">
        <v>4</v>
      </c>
      <c r="G1228" s="1">
        <v>5081.25</v>
      </c>
      <c r="H1228" s="1">
        <v>6.4510000000000001E-4</v>
      </c>
    </row>
    <row r="1229" spans="5:8" x14ac:dyDescent="0.4">
      <c r="E1229" s="1">
        <v>3</v>
      </c>
      <c r="F1229" s="1">
        <v>7</v>
      </c>
      <c r="G1229" s="1">
        <v>5194.8974609375</v>
      </c>
      <c r="H1229" s="1">
        <v>5.9860000000000002E-4</v>
      </c>
    </row>
    <row r="1230" spans="5:8" x14ac:dyDescent="0.4">
      <c r="E1230" s="1">
        <v>3</v>
      </c>
      <c r="F1230" s="1">
        <v>10</v>
      </c>
      <c r="G1230" s="1">
        <v>5223</v>
      </c>
      <c r="H1230" s="1">
        <v>6.3349999999999995E-4</v>
      </c>
    </row>
    <row r="1231" spans="5:8" x14ac:dyDescent="0.4">
      <c r="E1231" s="1">
        <v>3</v>
      </c>
      <c r="F1231" s="1">
        <v>22</v>
      </c>
      <c r="G1231" s="1">
        <v>5244.4213867188</v>
      </c>
      <c r="H1231" s="1">
        <v>6.8320000000000002E-4</v>
      </c>
    </row>
    <row r="1232" spans="5:8" x14ac:dyDescent="0.4">
      <c r="E1232" s="1">
        <v>3</v>
      </c>
      <c r="F1232" s="1">
        <v>47</v>
      </c>
      <c r="G1232" s="1">
        <v>5248.7783203125</v>
      </c>
      <c r="H1232" s="1">
        <v>7.4030000000000005E-4</v>
      </c>
    </row>
    <row r="1233" spans="5:8" x14ac:dyDescent="0.4">
      <c r="E1233" s="1">
        <v>3</v>
      </c>
      <c r="F1233" s="1">
        <v>100</v>
      </c>
      <c r="G1233" s="1">
        <v>5249.73046875</v>
      </c>
      <c r="H1233" s="1">
        <v>6.2509999999999996E-4</v>
      </c>
    </row>
    <row r="1234" spans="5:8" x14ac:dyDescent="0.4">
      <c r="E1234" s="1">
        <v>3</v>
      </c>
      <c r="F1234" s="1">
        <v>220</v>
      </c>
      <c r="G1234" s="1">
        <v>5249.9448242188</v>
      </c>
      <c r="H1234" s="1">
        <v>1.1012000000000001E-3</v>
      </c>
    </row>
    <row r="1235" spans="5:8" x14ac:dyDescent="0.4">
      <c r="E1235" s="1">
        <v>3</v>
      </c>
      <c r="F1235" s="1">
        <v>470</v>
      </c>
      <c r="G1235" s="1">
        <v>5249.9877929688</v>
      </c>
      <c r="H1235" s="1">
        <v>5.6490010000000005E-4</v>
      </c>
    </row>
    <row r="1236" spans="5:8" x14ac:dyDescent="0.4">
      <c r="E1236" s="1">
        <v>3</v>
      </c>
      <c r="F1236" s="1">
        <v>1000</v>
      </c>
      <c r="G1236" s="1">
        <v>5249.9970703125</v>
      </c>
      <c r="H1236" s="1">
        <v>5.8949999999999996E-4</v>
      </c>
    </row>
    <row r="1237" spans="5:8" x14ac:dyDescent="0.4">
      <c r="E1237" s="1">
        <v>3</v>
      </c>
      <c r="F1237" s="1">
        <v>2200</v>
      </c>
      <c r="G1237" s="1">
        <v>5250.0009765625</v>
      </c>
      <c r="H1237" s="1">
        <v>9.2940000000000004E-4</v>
      </c>
    </row>
    <row r="1238" spans="5:8" x14ac:dyDescent="0.4">
      <c r="E1238" s="1">
        <v>3</v>
      </c>
      <c r="F1238" s="1">
        <v>4700</v>
      </c>
      <c r="G1238" s="1">
        <v>5249.9975585938</v>
      </c>
      <c r="H1238" s="1">
        <v>6.4740000000000002E-4</v>
      </c>
    </row>
    <row r="1239" spans="5:8" x14ac:dyDescent="0.4">
      <c r="E1239" s="1">
        <v>3</v>
      </c>
      <c r="F1239" s="1">
        <v>10000</v>
      </c>
      <c r="G1239" s="1">
        <v>5249.9975585938</v>
      </c>
      <c r="H1239" s="1">
        <v>6.4299989999999998E-4</v>
      </c>
    </row>
    <row r="1240" spans="5:8" x14ac:dyDescent="0.4">
      <c r="E1240" s="1">
        <v>3</v>
      </c>
      <c r="F1240" s="1">
        <v>22000</v>
      </c>
      <c r="G1240" s="1">
        <v>5249.9990234375</v>
      </c>
      <c r="H1240" s="1">
        <v>7.2939999999999995E-4</v>
      </c>
    </row>
    <row r="1241" spans="5:8" x14ac:dyDescent="0.4">
      <c r="E1241" s="1">
        <v>3</v>
      </c>
      <c r="F1241" s="1">
        <v>47000</v>
      </c>
      <c r="G1241" s="1">
        <v>5249.9975585938</v>
      </c>
      <c r="H1241" s="1">
        <v>6.9240000000000002E-4</v>
      </c>
    </row>
    <row r="1242" spans="5:8" x14ac:dyDescent="0.4">
      <c r="E1242" s="1">
        <v>3</v>
      </c>
      <c r="F1242" s="1">
        <v>100000</v>
      </c>
      <c r="G1242" s="1">
        <v>5250.0087890625</v>
      </c>
      <c r="H1242" s="1">
        <v>9.2599990000000003E-4</v>
      </c>
    </row>
    <row r="1243" spans="5:8" x14ac:dyDescent="0.4">
      <c r="E1243" s="1">
        <v>3</v>
      </c>
      <c r="F1243" s="1">
        <v>220000</v>
      </c>
      <c r="G1243" s="1">
        <v>5250.0170898438</v>
      </c>
      <c r="H1243" s="1">
        <v>1.1272999999999999E-3</v>
      </c>
    </row>
    <row r="1244" spans="5:8" x14ac:dyDescent="0.4">
      <c r="E1244" s="1">
        <v>3</v>
      </c>
      <c r="F1244" s="1">
        <v>470000</v>
      </c>
      <c r="G1244" s="1">
        <v>5249.9448242188</v>
      </c>
      <c r="H1244" s="1">
        <v>1.4907E-3</v>
      </c>
    </row>
    <row r="1245" spans="5:8" x14ac:dyDescent="0.4">
      <c r="E1245" s="1">
        <v>3</v>
      </c>
      <c r="F1245" s="1">
        <v>1000000</v>
      </c>
      <c r="G1245" s="1">
        <v>5250.6782226562</v>
      </c>
      <c r="H1245" s="1">
        <v>2.3422E-3</v>
      </c>
    </row>
    <row r="1246" spans="5:8" x14ac:dyDescent="0.4">
      <c r="E1246" s="1">
        <v>3</v>
      </c>
      <c r="F1246" s="1">
        <v>2200000</v>
      </c>
      <c r="G1246" s="1">
        <v>5249.3603515625</v>
      </c>
      <c r="H1246" s="1">
        <v>4.5766000000000001E-3</v>
      </c>
    </row>
    <row r="1247" spans="5:8" x14ac:dyDescent="0.4">
      <c r="E1247" s="1">
        <v>3</v>
      </c>
      <c r="F1247" s="1">
        <v>4700000</v>
      </c>
      <c r="G1247" s="1">
        <v>5253.5688476562</v>
      </c>
      <c r="H1247" s="1">
        <v>8.2754000000000005E-3</v>
      </c>
    </row>
    <row r="1248" spans="5:8" x14ac:dyDescent="0.4">
      <c r="E1248" s="1">
        <v>3</v>
      </c>
      <c r="F1248" s="1">
        <v>10000000</v>
      </c>
      <c r="G1248" s="1">
        <v>5240.12890625</v>
      </c>
      <c r="H1248" s="1">
        <v>1.7496999999999999E-2</v>
      </c>
    </row>
    <row r="1249" spans="5:8" x14ac:dyDescent="0.4">
      <c r="E1249" s="1">
        <v>3</v>
      </c>
      <c r="F1249" s="1">
        <v>22000000</v>
      </c>
      <c r="G1249" s="1">
        <v>5295.2255859375</v>
      </c>
      <c r="H1249" s="1">
        <v>3.6901000000000003E-2</v>
      </c>
    </row>
    <row r="1250" spans="5:8" x14ac:dyDescent="0.4">
      <c r="E1250" s="1">
        <v>3</v>
      </c>
      <c r="F1250" s="1">
        <v>47000000</v>
      </c>
      <c r="G1250" s="1">
        <v>5124.2060546875</v>
      </c>
      <c r="H1250" s="1">
        <v>8.0752500000000005E-2</v>
      </c>
    </row>
    <row r="1251" spans="5:8" x14ac:dyDescent="0.4">
      <c r="E1251" s="1">
        <v>3</v>
      </c>
      <c r="F1251" s="1">
        <v>100000000</v>
      </c>
      <c r="G1251" s="1">
        <v>5035.4580078125</v>
      </c>
      <c r="H1251" s="1">
        <v>0.17155049999999999</v>
      </c>
    </row>
    <row r="1252" spans="5:8" x14ac:dyDescent="0.4">
      <c r="E1252" s="1">
        <v>3</v>
      </c>
      <c r="F1252" s="1">
        <v>220000000</v>
      </c>
      <c r="G1252" s="1">
        <v>2575.6123046875</v>
      </c>
      <c r="H1252" s="1">
        <v>0.3689846</v>
      </c>
    </row>
    <row r="1253" spans="5:8" x14ac:dyDescent="0.4">
      <c r="E1253" s="1">
        <v>3</v>
      </c>
      <c r="F1253" s="1">
        <v>470000000</v>
      </c>
      <c r="G1253" s="1">
        <v>1485.2553710938</v>
      </c>
      <c r="H1253" s="1">
        <v>0.78055560000000002</v>
      </c>
    </row>
    <row r="1254" spans="5:8" x14ac:dyDescent="0.4">
      <c r="E1254" s="1">
        <v>3</v>
      </c>
      <c r="F1254" s="1">
        <v>1000000000</v>
      </c>
      <c r="G1254" s="1">
        <v>708.66955566410002</v>
      </c>
      <c r="H1254" s="1">
        <v>1.6663614</v>
      </c>
    </row>
    <row r="1255" spans="5:8" x14ac:dyDescent="0.4">
      <c r="E1255" s="1">
        <v>3</v>
      </c>
      <c r="F1255" s="1">
        <v>2200000000</v>
      </c>
      <c r="G1255" s="1">
        <v>322.12255859380002</v>
      </c>
      <c r="H1255" s="1">
        <v>3.6560378</v>
      </c>
    </row>
    <row r="1256" spans="5:8" x14ac:dyDescent="0.4">
      <c r="E1256" s="1">
        <v>3</v>
      </c>
      <c r="F1256" s="1">
        <v>4700000000</v>
      </c>
      <c r="G1256" s="1">
        <v>150.78076171879999</v>
      </c>
      <c r="H1256" s="1">
        <v>7.8737304999999997</v>
      </c>
    </row>
    <row r="1257" spans="5:8" x14ac:dyDescent="0.4">
      <c r="E1257" s="1">
        <v>3</v>
      </c>
      <c r="F1257" s="1">
        <v>10000000000</v>
      </c>
      <c r="G1257" s="1">
        <v>70.866958618200002</v>
      </c>
      <c r="H1257" s="1">
        <v>16.675363699999998</v>
      </c>
    </row>
    <row r="1258" spans="5:8" x14ac:dyDescent="0.4">
      <c r="E1258" s="1">
        <v>4</v>
      </c>
      <c r="F1258" s="1">
        <v>1</v>
      </c>
      <c r="G1258" s="1">
        <v>2550</v>
      </c>
      <c r="H1258" s="1">
        <v>8.5439999999999995E-4</v>
      </c>
    </row>
    <row r="1259" spans="5:8" x14ac:dyDescent="0.4">
      <c r="E1259" s="1">
        <v>4</v>
      </c>
      <c r="F1259" s="1">
        <v>2</v>
      </c>
      <c r="G1259" s="1">
        <v>4575</v>
      </c>
      <c r="H1259" s="1">
        <v>8.497E-4</v>
      </c>
    </row>
    <row r="1260" spans="5:8" x14ac:dyDescent="0.4">
      <c r="E1260" s="1">
        <v>4</v>
      </c>
      <c r="F1260" s="1">
        <v>4</v>
      </c>
      <c r="G1260" s="1">
        <v>5081.25</v>
      </c>
      <c r="H1260" s="1">
        <v>8.6799999999999996E-4</v>
      </c>
    </row>
    <row r="1261" spans="5:8" x14ac:dyDescent="0.4">
      <c r="E1261" s="1">
        <v>4</v>
      </c>
      <c r="F1261" s="1">
        <v>7</v>
      </c>
      <c r="G1261" s="1">
        <v>5194.8974609375</v>
      </c>
      <c r="H1261" s="1">
        <v>9.3490000000000001E-4</v>
      </c>
    </row>
    <row r="1262" spans="5:8" x14ac:dyDescent="0.4">
      <c r="E1262" s="1">
        <v>4</v>
      </c>
      <c r="F1262" s="1">
        <v>10</v>
      </c>
      <c r="G1262" s="1">
        <v>5223</v>
      </c>
      <c r="H1262" s="1">
        <v>8.2160000000000002E-4</v>
      </c>
    </row>
    <row r="1263" spans="5:8" x14ac:dyDescent="0.4">
      <c r="E1263" s="1">
        <v>4</v>
      </c>
      <c r="F1263" s="1">
        <v>22</v>
      </c>
      <c r="G1263" s="1">
        <v>5244.421875</v>
      </c>
      <c r="H1263" s="1">
        <v>8.4210000000000003E-4</v>
      </c>
    </row>
    <row r="1264" spans="5:8" x14ac:dyDescent="0.4">
      <c r="E1264" s="1">
        <v>4</v>
      </c>
      <c r="F1264" s="1">
        <v>47</v>
      </c>
      <c r="G1264" s="1">
        <v>5248.77734375</v>
      </c>
      <c r="H1264" s="1">
        <v>7.7749999999999998E-4</v>
      </c>
    </row>
    <row r="1265" spans="5:8" x14ac:dyDescent="0.4">
      <c r="E1265" s="1">
        <v>4</v>
      </c>
      <c r="F1265" s="1">
        <v>100</v>
      </c>
      <c r="G1265" s="1">
        <v>5249.73046875</v>
      </c>
      <c r="H1265" s="1">
        <v>1.3251000000000001E-3</v>
      </c>
    </row>
    <row r="1266" spans="5:8" x14ac:dyDescent="0.4">
      <c r="E1266" s="1">
        <v>4</v>
      </c>
      <c r="F1266" s="1">
        <v>220</v>
      </c>
      <c r="G1266" s="1">
        <v>5249.9448242188</v>
      </c>
      <c r="H1266" s="1">
        <v>8.9800000000000004E-4</v>
      </c>
    </row>
    <row r="1267" spans="5:8" x14ac:dyDescent="0.4">
      <c r="E1267" s="1">
        <v>4</v>
      </c>
      <c r="F1267" s="1">
        <v>470</v>
      </c>
      <c r="G1267" s="1">
        <v>5249.9877929688</v>
      </c>
      <c r="H1267" s="1">
        <v>8.164E-4</v>
      </c>
    </row>
    <row r="1268" spans="5:8" x14ac:dyDescent="0.4">
      <c r="E1268" s="1">
        <v>4</v>
      </c>
      <c r="F1268" s="1">
        <v>1000</v>
      </c>
      <c r="G1268" s="1">
        <v>5249.9970703125</v>
      </c>
      <c r="H1268" s="1">
        <v>8.3540000000000003E-4</v>
      </c>
    </row>
    <row r="1269" spans="5:8" x14ac:dyDescent="0.4">
      <c r="E1269" s="1">
        <v>4</v>
      </c>
      <c r="F1269" s="1">
        <v>2200</v>
      </c>
      <c r="G1269" s="1">
        <v>5250</v>
      </c>
      <c r="H1269" s="1">
        <v>9.1029999999999995E-4</v>
      </c>
    </row>
    <row r="1270" spans="5:8" x14ac:dyDescent="0.4">
      <c r="E1270" s="1">
        <v>4</v>
      </c>
      <c r="F1270" s="1">
        <v>4700</v>
      </c>
      <c r="G1270" s="1">
        <v>5249.998046875</v>
      </c>
      <c r="H1270" s="1">
        <v>7.8790000000000002E-4</v>
      </c>
    </row>
    <row r="1271" spans="5:8" x14ac:dyDescent="0.4">
      <c r="E1271" s="1">
        <v>4</v>
      </c>
      <c r="F1271" s="1">
        <v>10000</v>
      </c>
      <c r="G1271" s="1">
        <v>5249.9985351562</v>
      </c>
      <c r="H1271" s="1">
        <v>8.3810000000000004E-4</v>
      </c>
    </row>
    <row r="1272" spans="5:8" x14ac:dyDescent="0.4">
      <c r="E1272" s="1">
        <v>4</v>
      </c>
      <c r="F1272" s="1">
        <v>22000</v>
      </c>
      <c r="G1272" s="1">
        <v>5249.9990234375</v>
      </c>
      <c r="H1272" s="1">
        <v>1.0779998999999999E-3</v>
      </c>
    </row>
    <row r="1273" spans="5:8" x14ac:dyDescent="0.4">
      <c r="E1273" s="1">
        <v>4</v>
      </c>
      <c r="F1273" s="1">
        <v>47000</v>
      </c>
      <c r="G1273" s="1">
        <v>5249.998046875</v>
      </c>
      <c r="H1273" s="1">
        <v>9.8430000000000002E-4</v>
      </c>
    </row>
    <row r="1274" spans="5:8" x14ac:dyDescent="0.4">
      <c r="E1274" s="1">
        <v>4</v>
      </c>
      <c r="F1274" s="1">
        <v>100000</v>
      </c>
      <c r="G1274" s="1">
        <v>5249.9912109375</v>
      </c>
      <c r="H1274" s="1">
        <v>1E-3</v>
      </c>
    </row>
    <row r="1275" spans="5:8" x14ac:dyDescent="0.4">
      <c r="E1275" s="1">
        <v>4</v>
      </c>
      <c r="F1275" s="1">
        <v>220000</v>
      </c>
      <c r="G1275" s="1">
        <v>5249.9868164062</v>
      </c>
      <c r="H1275" s="1">
        <v>1.1065999999999999E-3</v>
      </c>
    </row>
    <row r="1276" spans="5:8" x14ac:dyDescent="0.4">
      <c r="E1276" s="1">
        <v>4</v>
      </c>
      <c r="F1276" s="1">
        <v>470000</v>
      </c>
      <c r="G1276" s="1">
        <v>5249.9663085938</v>
      </c>
      <c r="H1276" s="1">
        <v>1.389E-3</v>
      </c>
    </row>
    <row r="1277" spans="5:8" x14ac:dyDescent="0.4">
      <c r="E1277" s="1">
        <v>4</v>
      </c>
      <c r="F1277" s="1">
        <v>1000000</v>
      </c>
      <c r="G1277" s="1">
        <v>5250.6748046875</v>
      </c>
      <c r="H1277" s="1">
        <v>2.1695999999999998E-3</v>
      </c>
    </row>
    <row r="1278" spans="5:8" x14ac:dyDescent="0.4">
      <c r="E1278" s="1">
        <v>4</v>
      </c>
      <c r="F1278" s="1">
        <v>2200000</v>
      </c>
      <c r="G1278" s="1">
        <v>5249.94140625</v>
      </c>
      <c r="H1278" s="1">
        <v>3.7250999999999999E-3</v>
      </c>
    </row>
    <row r="1279" spans="5:8" x14ac:dyDescent="0.4">
      <c r="E1279" s="1">
        <v>4</v>
      </c>
      <c r="F1279" s="1">
        <v>4700000</v>
      </c>
      <c r="G1279" s="1">
        <v>5252.8310546875</v>
      </c>
      <c r="H1279" s="1">
        <v>6.7818000000000002E-3</v>
      </c>
    </row>
    <row r="1280" spans="5:8" x14ac:dyDescent="0.4">
      <c r="E1280" s="1">
        <v>4</v>
      </c>
      <c r="F1280" s="1">
        <v>10000000</v>
      </c>
      <c r="G1280" s="1">
        <v>5238.8696289062</v>
      </c>
      <c r="H1280" s="1">
        <v>1.4182999999999999E-2</v>
      </c>
    </row>
    <row r="1281" spans="5:8" x14ac:dyDescent="0.4">
      <c r="E1281" s="1">
        <v>4</v>
      </c>
      <c r="F1281" s="1">
        <v>22000000</v>
      </c>
      <c r="G1281" s="1">
        <v>5212.3354492188</v>
      </c>
      <c r="H1281" s="1">
        <v>2.97773E-2</v>
      </c>
    </row>
    <row r="1282" spans="5:8" x14ac:dyDescent="0.4">
      <c r="E1282" s="1">
        <v>4</v>
      </c>
      <c r="F1282" s="1">
        <v>47000000</v>
      </c>
      <c r="G1282" s="1">
        <v>5314.5180664062</v>
      </c>
      <c r="H1282" s="1">
        <v>6.0252899999999998E-2</v>
      </c>
    </row>
    <row r="1283" spans="5:8" x14ac:dyDescent="0.4">
      <c r="E1283" s="1">
        <v>4</v>
      </c>
      <c r="F1283" s="1">
        <v>100000000</v>
      </c>
      <c r="G1283" s="1">
        <v>5365.166015625</v>
      </c>
      <c r="H1283" s="1">
        <v>0.128024</v>
      </c>
    </row>
    <row r="1284" spans="5:8" x14ac:dyDescent="0.4">
      <c r="E1284" s="1">
        <v>4</v>
      </c>
      <c r="F1284" s="1">
        <v>220000000</v>
      </c>
      <c r="G1284" s="1">
        <v>3161.2897949219</v>
      </c>
      <c r="H1284" s="1">
        <v>0.27828199999999997</v>
      </c>
    </row>
    <row r="1285" spans="5:8" x14ac:dyDescent="0.4">
      <c r="E1285" s="1">
        <v>4</v>
      </c>
      <c r="F1285" s="1">
        <v>470000000</v>
      </c>
      <c r="G1285" s="1">
        <v>1759.4022216797</v>
      </c>
      <c r="H1285" s="1">
        <v>0.5943176</v>
      </c>
    </row>
    <row r="1286" spans="5:8" x14ac:dyDescent="0.4">
      <c r="E1286" s="1">
        <v>4</v>
      </c>
      <c r="F1286" s="1">
        <v>1000000000</v>
      </c>
      <c r="G1286" s="1">
        <v>837.51861572270002</v>
      </c>
      <c r="H1286" s="1">
        <v>1.2654129000000001</v>
      </c>
    </row>
    <row r="1287" spans="5:8" x14ac:dyDescent="0.4">
      <c r="E1287" s="1">
        <v>4</v>
      </c>
      <c r="F1287" s="1">
        <v>2200000000</v>
      </c>
      <c r="G1287" s="1">
        <v>409.97415161129999</v>
      </c>
      <c r="H1287" s="1">
        <v>2.8889273000000002</v>
      </c>
    </row>
    <row r="1288" spans="5:8" x14ac:dyDescent="0.4">
      <c r="E1288" s="1">
        <v>4</v>
      </c>
      <c r="F1288" s="1">
        <v>4700000000</v>
      </c>
      <c r="G1288" s="1">
        <v>191.90278625490001</v>
      </c>
      <c r="H1288" s="1">
        <v>6.0591046000000004</v>
      </c>
    </row>
    <row r="1289" spans="5:8" x14ac:dyDescent="0.4">
      <c r="E1289" s="1">
        <v>4</v>
      </c>
      <c r="F1289" s="1">
        <v>10000000000</v>
      </c>
      <c r="G1289" s="1">
        <v>90.194313049300007</v>
      </c>
      <c r="H1289" s="1">
        <v>12.948743500000001</v>
      </c>
    </row>
    <row r="1290" spans="5:8" x14ac:dyDescent="0.4">
      <c r="E1290" s="1">
        <v>5</v>
      </c>
      <c r="F1290" s="1">
        <v>1</v>
      </c>
      <c r="G1290" s="1">
        <v>2550</v>
      </c>
      <c r="H1290" s="1">
        <v>9.6579999999999995E-4</v>
      </c>
    </row>
    <row r="1291" spans="5:8" x14ac:dyDescent="0.4">
      <c r="E1291" s="1">
        <v>5</v>
      </c>
      <c r="F1291" s="1">
        <v>2</v>
      </c>
      <c r="G1291" s="1">
        <v>4575</v>
      </c>
      <c r="H1291" s="1">
        <v>1.2231E-3</v>
      </c>
    </row>
    <row r="1292" spans="5:8" x14ac:dyDescent="0.4">
      <c r="E1292" s="1">
        <v>5</v>
      </c>
      <c r="F1292" s="1">
        <v>4</v>
      </c>
      <c r="G1292" s="1">
        <v>5081.25</v>
      </c>
      <c r="H1292" s="1">
        <v>1.7006E-3</v>
      </c>
    </row>
    <row r="1293" spans="5:8" x14ac:dyDescent="0.4">
      <c r="E1293" s="1">
        <v>5</v>
      </c>
      <c r="F1293" s="1">
        <v>7</v>
      </c>
      <c r="G1293" s="1">
        <v>5194.8974609375</v>
      </c>
      <c r="H1293" s="1">
        <v>1.2344999999999999E-3</v>
      </c>
    </row>
    <row r="1294" spans="5:8" x14ac:dyDescent="0.4">
      <c r="E1294" s="1">
        <v>5</v>
      </c>
      <c r="F1294" s="1">
        <v>10</v>
      </c>
      <c r="G1294" s="1">
        <v>5223</v>
      </c>
      <c r="H1294" s="1">
        <v>9.905999999999999E-4</v>
      </c>
    </row>
    <row r="1295" spans="5:8" x14ac:dyDescent="0.4">
      <c r="E1295" s="1">
        <v>5</v>
      </c>
      <c r="F1295" s="1">
        <v>22</v>
      </c>
      <c r="G1295" s="1">
        <v>5244.421875</v>
      </c>
      <c r="H1295" s="1">
        <v>1.0369000000000001E-3</v>
      </c>
    </row>
    <row r="1296" spans="5:8" x14ac:dyDescent="0.4">
      <c r="E1296" s="1">
        <v>5</v>
      </c>
      <c r="F1296" s="1">
        <v>47</v>
      </c>
      <c r="G1296" s="1">
        <v>5248.7768554688</v>
      </c>
      <c r="H1296" s="1">
        <v>1.1845E-3</v>
      </c>
    </row>
    <row r="1297" spans="5:8" x14ac:dyDescent="0.4">
      <c r="E1297" s="1">
        <v>5</v>
      </c>
      <c r="F1297" s="1">
        <v>100</v>
      </c>
      <c r="G1297" s="1">
        <v>5249.73046875</v>
      </c>
      <c r="H1297" s="1">
        <v>1.016E-3</v>
      </c>
    </row>
    <row r="1298" spans="5:8" x14ac:dyDescent="0.4">
      <c r="E1298" s="1">
        <v>5</v>
      </c>
      <c r="F1298" s="1">
        <v>220</v>
      </c>
      <c r="G1298" s="1">
        <v>5249.9448242188</v>
      </c>
      <c r="H1298" s="1">
        <v>1.0342000000000001E-3</v>
      </c>
    </row>
    <row r="1299" spans="5:8" x14ac:dyDescent="0.4">
      <c r="E1299" s="1">
        <v>5</v>
      </c>
      <c r="F1299" s="1">
        <v>470</v>
      </c>
      <c r="G1299" s="1">
        <v>5249.9868164062</v>
      </c>
      <c r="H1299" s="1">
        <v>9.4450000000000003E-4</v>
      </c>
    </row>
    <row r="1300" spans="5:8" x14ac:dyDescent="0.4">
      <c r="E1300" s="1">
        <v>5</v>
      </c>
      <c r="F1300" s="1">
        <v>1000</v>
      </c>
      <c r="G1300" s="1">
        <v>5249.9965820312</v>
      </c>
      <c r="H1300" s="1">
        <v>1.0949E-3</v>
      </c>
    </row>
    <row r="1301" spans="5:8" x14ac:dyDescent="0.4">
      <c r="E1301" s="1">
        <v>5</v>
      </c>
      <c r="F1301" s="1">
        <v>2200</v>
      </c>
      <c r="G1301" s="1">
        <v>5249.9990234375</v>
      </c>
      <c r="H1301" s="1">
        <v>1.3328999999999999E-3</v>
      </c>
    </row>
    <row r="1302" spans="5:8" x14ac:dyDescent="0.4">
      <c r="E1302" s="1">
        <v>5</v>
      </c>
      <c r="F1302" s="1">
        <v>4700</v>
      </c>
      <c r="G1302" s="1">
        <v>5249.998046875</v>
      </c>
      <c r="H1302" s="1">
        <v>8.0699999999999999E-4</v>
      </c>
    </row>
    <row r="1303" spans="5:8" x14ac:dyDescent="0.4">
      <c r="E1303" s="1">
        <v>5</v>
      </c>
      <c r="F1303" s="1">
        <v>10000</v>
      </c>
      <c r="G1303" s="1">
        <v>5250.0014648438</v>
      </c>
      <c r="H1303" s="1">
        <v>1.1191E-3</v>
      </c>
    </row>
    <row r="1304" spans="5:8" x14ac:dyDescent="0.4">
      <c r="E1304" s="1">
        <v>5</v>
      </c>
      <c r="F1304" s="1">
        <v>22000</v>
      </c>
      <c r="G1304" s="1">
        <v>5249.9995117188</v>
      </c>
      <c r="H1304" s="1">
        <v>1.2310999999999999E-3</v>
      </c>
    </row>
    <row r="1305" spans="5:8" x14ac:dyDescent="0.4">
      <c r="E1305" s="1">
        <v>5</v>
      </c>
      <c r="F1305" s="1">
        <v>47000</v>
      </c>
      <c r="G1305" s="1">
        <v>5249.9985351562</v>
      </c>
      <c r="H1305" s="1">
        <v>1.1502999999999999E-3</v>
      </c>
    </row>
    <row r="1306" spans="5:8" x14ac:dyDescent="0.4">
      <c r="E1306" s="1">
        <v>5</v>
      </c>
      <c r="F1306" s="1">
        <v>100000</v>
      </c>
      <c r="G1306" s="1">
        <v>5249.994140625</v>
      </c>
      <c r="H1306" s="1">
        <v>1.4166999999999999E-3</v>
      </c>
    </row>
    <row r="1307" spans="5:8" x14ac:dyDescent="0.4">
      <c r="E1307" s="1">
        <v>5</v>
      </c>
      <c r="F1307" s="1">
        <v>220000</v>
      </c>
      <c r="G1307" s="1">
        <v>5250.0161132812</v>
      </c>
      <c r="H1307" s="1">
        <v>1.4958E-3</v>
      </c>
    </row>
    <row r="1308" spans="5:8" x14ac:dyDescent="0.4">
      <c r="E1308" s="1">
        <v>5</v>
      </c>
      <c r="F1308" s="1">
        <v>470000</v>
      </c>
      <c r="G1308" s="1">
        <v>5249.9438476562</v>
      </c>
      <c r="H1308" s="1">
        <v>1.5619E-3</v>
      </c>
    </row>
    <row r="1309" spans="5:8" x14ac:dyDescent="0.4">
      <c r="E1309" s="1">
        <v>5</v>
      </c>
      <c r="F1309" s="1">
        <v>1000000</v>
      </c>
      <c r="G1309" s="1">
        <v>5250.1723632812</v>
      </c>
      <c r="H1309" s="1">
        <v>2.4596000000000002E-3</v>
      </c>
    </row>
    <row r="1310" spans="5:8" x14ac:dyDescent="0.4">
      <c r="E1310" s="1">
        <v>5</v>
      </c>
      <c r="F1310" s="1">
        <v>2200000</v>
      </c>
      <c r="G1310" s="1">
        <v>5249.9770507812</v>
      </c>
      <c r="H1310" s="1">
        <v>3.5206E-3</v>
      </c>
    </row>
    <row r="1311" spans="5:8" x14ac:dyDescent="0.4">
      <c r="E1311" s="1">
        <v>5</v>
      </c>
      <c r="F1311" s="1">
        <v>4700000</v>
      </c>
      <c r="G1311" s="1">
        <v>5247.4775390625</v>
      </c>
      <c r="H1311" s="1">
        <v>5.8672999999999998E-3</v>
      </c>
    </row>
    <row r="1312" spans="5:8" x14ac:dyDescent="0.4">
      <c r="E1312" s="1">
        <v>5</v>
      </c>
      <c r="F1312" s="1">
        <v>10000000</v>
      </c>
      <c r="G1312" s="1">
        <v>5266.0166015625</v>
      </c>
      <c r="H1312" s="1">
        <v>1.18227E-2</v>
      </c>
    </row>
    <row r="1313" spans="5:8" x14ac:dyDescent="0.4">
      <c r="E1313" s="1">
        <v>5</v>
      </c>
      <c r="F1313" s="1">
        <v>22000000</v>
      </c>
      <c r="G1313" s="1">
        <v>5226.333984375</v>
      </c>
      <c r="H1313" s="1">
        <v>2.4425499999999999E-2</v>
      </c>
    </row>
    <row r="1314" spans="5:8" x14ac:dyDescent="0.4">
      <c r="E1314" s="1">
        <v>5</v>
      </c>
      <c r="F1314" s="1">
        <v>47000000</v>
      </c>
      <c r="G1314" s="1">
        <v>5327.6572265625</v>
      </c>
      <c r="H1314" s="1">
        <v>5.1325999999999997E-2</v>
      </c>
    </row>
    <row r="1315" spans="5:8" x14ac:dyDescent="0.4">
      <c r="E1315" s="1">
        <v>5</v>
      </c>
      <c r="F1315" s="1">
        <v>100000000</v>
      </c>
      <c r="G1315" s="1">
        <v>5276.294921875</v>
      </c>
      <c r="H1315" s="1">
        <v>0.1064991</v>
      </c>
    </row>
    <row r="1316" spans="5:8" x14ac:dyDescent="0.4">
      <c r="E1316" s="1">
        <v>5</v>
      </c>
      <c r="F1316" s="1">
        <v>220000000</v>
      </c>
      <c r="G1316" s="1">
        <v>3454.1284179688</v>
      </c>
      <c r="H1316" s="1">
        <v>0.2327552</v>
      </c>
    </row>
    <row r="1317" spans="5:8" x14ac:dyDescent="0.4">
      <c r="E1317" s="1">
        <v>5</v>
      </c>
      <c r="F1317" s="1">
        <v>470000000</v>
      </c>
      <c r="G1317" s="1">
        <v>2033.5490722656</v>
      </c>
      <c r="H1317" s="1">
        <v>0.49792209999999998</v>
      </c>
    </row>
    <row r="1318" spans="5:8" x14ac:dyDescent="0.4">
      <c r="E1318" s="1">
        <v>5</v>
      </c>
      <c r="F1318" s="1">
        <v>1000000000</v>
      </c>
      <c r="G1318" s="1">
        <v>966.3676147461</v>
      </c>
      <c r="H1318" s="1">
        <v>1.0888228</v>
      </c>
    </row>
    <row r="1319" spans="5:8" x14ac:dyDescent="0.4">
      <c r="E1319" s="1">
        <v>5</v>
      </c>
      <c r="F1319" s="1">
        <v>2200000000</v>
      </c>
      <c r="G1319" s="1">
        <v>439.25802612299998</v>
      </c>
      <c r="H1319" s="1">
        <v>2.3016043000000002</v>
      </c>
    </row>
    <row r="1320" spans="5:8" x14ac:dyDescent="0.4">
      <c r="E1320" s="1">
        <v>5</v>
      </c>
      <c r="F1320" s="1">
        <v>4700000000</v>
      </c>
      <c r="G1320" s="1">
        <v>205.61013793949999</v>
      </c>
      <c r="H1320" s="1">
        <v>4.9145918000000002</v>
      </c>
    </row>
    <row r="1321" spans="5:8" x14ac:dyDescent="0.4">
      <c r="E1321" s="1">
        <v>5</v>
      </c>
      <c r="F1321" s="1">
        <v>10000000000</v>
      </c>
      <c r="G1321" s="1">
        <v>96.6367645264</v>
      </c>
      <c r="H1321" s="1">
        <v>10.509110099999999</v>
      </c>
    </row>
    <row r="1322" spans="5:8" x14ac:dyDescent="0.4">
      <c r="E1322" s="1">
        <v>6</v>
      </c>
      <c r="F1322" s="1">
        <v>1</v>
      </c>
      <c r="G1322" s="1">
        <v>2550</v>
      </c>
      <c r="H1322" s="1">
        <v>1.3382999999999999E-3</v>
      </c>
    </row>
    <row r="1323" spans="5:8" x14ac:dyDescent="0.4">
      <c r="E1323" s="1">
        <v>6</v>
      </c>
      <c r="F1323" s="1">
        <v>2</v>
      </c>
      <c r="G1323" s="1">
        <v>4575</v>
      </c>
      <c r="H1323" s="1">
        <v>1.4811E-3</v>
      </c>
    </row>
    <row r="1324" spans="5:8" x14ac:dyDescent="0.4">
      <c r="E1324" s="1">
        <v>6</v>
      </c>
      <c r="F1324" s="1">
        <v>4</v>
      </c>
      <c r="G1324" s="1">
        <v>5081.25</v>
      </c>
      <c r="H1324" s="1">
        <v>1.3707999999999999E-3</v>
      </c>
    </row>
    <row r="1325" spans="5:8" x14ac:dyDescent="0.4">
      <c r="E1325" s="1">
        <v>6</v>
      </c>
      <c r="F1325" s="1">
        <v>7</v>
      </c>
      <c r="G1325" s="1">
        <v>5194.8974609375</v>
      </c>
      <c r="H1325" s="1">
        <v>1.3196E-3</v>
      </c>
    </row>
    <row r="1326" spans="5:8" x14ac:dyDescent="0.4">
      <c r="E1326" s="1">
        <v>6</v>
      </c>
      <c r="F1326" s="1">
        <v>10</v>
      </c>
      <c r="G1326" s="1">
        <v>5223</v>
      </c>
      <c r="H1326" s="1">
        <v>1.2183000000000001E-3</v>
      </c>
    </row>
    <row r="1327" spans="5:8" x14ac:dyDescent="0.4">
      <c r="E1327" s="1">
        <v>6</v>
      </c>
      <c r="F1327" s="1">
        <v>22</v>
      </c>
      <c r="G1327" s="1">
        <v>5244.421875</v>
      </c>
      <c r="H1327" s="1">
        <v>1.4369999999999999E-3</v>
      </c>
    </row>
    <row r="1328" spans="5:8" x14ac:dyDescent="0.4">
      <c r="E1328" s="1">
        <v>6</v>
      </c>
      <c r="F1328" s="1">
        <v>47</v>
      </c>
      <c r="G1328" s="1">
        <v>5248.77734375</v>
      </c>
      <c r="H1328" s="1">
        <v>1.4717E-3</v>
      </c>
    </row>
    <row r="1329" spans="5:8" x14ac:dyDescent="0.4">
      <c r="E1329" s="1">
        <v>6</v>
      </c>
      <c r="F1329" s="1">
        <v>100</v>
      </c>
      <c r="G1329" s="1">
        <v>5249.7299804688</v>
      </c>
      <c r="H1329" s="1">
        <v>1.2600999999999999E-3</v>
      </c>
    </row>
    <row r="1330" spans="5:8" x14ac:dyDescent="0.4">
      <c r="E1330" s="1">
        <v>6</v>
      </c>
      <c r="F1330" s="1">
        <v>220</v>
      </c>
      <c r="G1330" s="1">
        <v>5249.9448242188</v>
      </c>
      <c r="H1330" s="1">
        <v>1.4855000000000001E-3</v>
      </c>
    </row>
    <row r="1331" spans="5:8" x14ac:dyDescent="0.4">
      <c r="E1331" s="1">
        <v>6</v>
      </c>
      <c r="F1331" s="1">
        <v>470</v>
      </c>
      <c r="G1331" s="1">
        <v>5249.9868164062</v>
      </c>
      <c r="H1331" s="1">
        <v>1.5786000000000001E-3</v>
      </c>
    </row>
    <row r="1332" spans="5:8" x14ac:dyDescent="0.4">
      <c r="E1332" s="1">
        <v>6</v>
      </c>
      <c r="F1332" s="1">
        <v>1000</v>
      </c>
      <c r="G1332" s="1">
        <v>5249.9970703125</v>
      </c>
      <c r="H1332" s="1">
        <v>1.3621E-3</v>
      </c>
    </row>
    <row r="1333" spans="5:8" x14ac:dyDescent="0.4">
      <c r="E1333" s="1">
        <v>6</v>
      </c>
      <c r="F1333" s="1">
        <v>2200</v>
      </c>
      <c r="G1333" s="1">
        <v>5250</v>
      </c>
      <c r="H1333" s="1">
        <v>1.4131E-3</v>
      </c>
    </row>
    <row r="1334" spans="5:8" x14ac:dyDescent="0.4">
      <c r="E1334" s="1">
        <v>6</v>
      </c>
      <c r="F1334" s="1">
        <v>4700</v>
      </c>
      <c r="G1334" s="1">
        <v>5250</v>
      </c>
      <c r="H1334" s="1">
        <v>1.7625E-3</v>
      </c>
    </row>
    <row r="1335" spans="5:8" x14ac:dyDescent="0.4">
      <c r="E1335" s="1">
        <v>6</v>
      </c>
      <c r="F1335" s="1">
        <v>10000</v>
      </c>
      <c r="G1335" s="1">
        <v>5250.0014648438</v>
      </c>
      <c r="H1335" s="1">
        <v>1.4969E-3</v>
      </c>
    </row>
    <row r="1336" spans="5:8" x14ac:dyDescent="0.4">
      <c r="E1336" s="1">
        <v>6</v>
      </c>
      <c r="F1336" s="1">
        <v>22000</v>
      </c>
      <c r="G1336" s="1">
        <v>5250.0014648438</v>
      </c>
      <c r="H1336" s="1">
        <v>1.4593E-3</v>
      </c>
    </row>
    <row r="1337" spans="5:8" x14ac:dyDescent="0.4">
      <c r="E1337" s="1">
        <v>6</v>
      </c>
      <c r="F1337" s="1">
        <v>47000</v>
      </c>
      <c r="G1337" s="1">
        <v>5250.0014648438</v>
      </c>
      <c r="H1337" s="1">
        <v>1.3877E-3</v>
      </c>
    </row>
    <row r="1338" spans="5:8" x14ac:dyDescent="0.4">
      <c r="E1338" s="1">
        <v>6</v>
      </c>
      <c r="F1338" s="1">
        <v>100000</v>
      </c>
      <c r="G1338" s="1">
        <v>5249.9965820312</v>
      </c>
      <c r="H1338" s="1">
        <v>1.7003999999999999E-3</v>
      </c>
    </row>
    <row r="1339" spans="5:8" x14ac:dyDescent="0.4">
      <c r="E1339" s="1">
        <v>6</v>
      </c>
      <c r="F1339" s="1">
        <v>220000</v>
      </c>
      <c r="G1339" s="1">
        <v>5250.0034179688</v>
      </c>
      <c r="H1339" s="1">
        <v>2.2239E-3</v>
      </c>
    </row>
    <row r="1340" spans="5:8" x14ac:dyDescent="0.4">
      <c r="E1340" s="1">
        <v>6</v>
      </c>
      <c r="F1340" s="1">
        <v>470000</v>
      </c>
      <c r="G1340" s="1">
        <v>5249.9360351562</v>
      </c>
      <c r="H1340" s="1">
        <v>1.7005E-3</v>
      </c>
    </row>
    <row r="1341" spans="5:8" x14ac:dyDescent="0.4">
      <c r="E1341" s="1">
        <v>6</v>
      </c>
      <c r="F1341" s="1">
        <v>1000000</v>
      </c>
      <c r="G1341" s="1">
        <v>5250.0375976562</v>
      </c>
      <c r="H1341" s="1">
        <v>2.1906E-3</v>
      </c>
    </row>
    <row r="1342" spans="5:8" x14ac:dyDescent="0.4">
      <c r="E1342" s="1">
        <v>6</v>
      </c>
      <c r="F1342" s="1">
        <v>2200000</v>
      </c>
      <c r="G1342" s="1">
        <v>5250.2915039062</v>
      </c>
      <c r="H1342" s="1">
        <v>3.8286000000000001E-3</v>
      </c>
    </row>
    <row r="1343" spans="5:8" x14ac:dyDescent="0.4">
      <c r="E1343" s="1">
        <v>6</v>
      </c>
      <c r="F1343" s="1">
        <v>4700000</v>
      </c>
      <c r="G1343" s="1">
        <v>5252.5439453125</v>
      </c>
      <c r="H1343" s="1">
        <v>5.6351999999999999E-3</v>
      </c>
    </row>
    <row r="1344" spans="5:8" x14ac:dyDescent="0.4">
      <c r="E1344" s="1">
        <v>6</v>
      </c>
      <c r="F1344" s="1">
        <v>10000000</v>
      </c>
      <c r="G1344" s="1">
        <v>5241.7319335938</v>
      </c>
      <c r="H1344" s="1">
        <v>1.10344E-2</v>
      </c>
    </row>
    <row r="1345" spans="5:8" x14ac:dyDescent="0.4">
      <c r="E1345" s="1">
        <v>6</v>
      </c>
      <c r="F1345" s="1">
        <v>22000000</v>
      </c>
      <c r="G1345" s="1">
        <v>5270.072265625</v>
      </c>
      <c r="H1345" s="1">
        <v>2.0762300000000001E-2</v>
      </c>
    </row>
    <row r="1346" spans="5:8" x14ac:dyDescent="0.4">
      <c r="E1346" s="1">
        <v>6</v>
      </c>
      <c r="F1346" s="1">
        <v>47000000</v>
      </c>
      <c r="G1346" s="1">
        <v>5210.1225585938</v>
      </c>
      <c r="H1346" s="1">
        <v>4.3102799999999997E-2</v>
      </c>
    </row>
    <row r="1347" spans="5:8" x14ac:dyDescent="0.4">
      <c r="E1347" s="1">
        <v>6</v>
      </c>
      <c r="F1347" s="1">
        <v>100000000</v>
      </c>
      <c r="G1347" s="1">
        <v>5382.6494140625</v>
      </c>
      <c r="H1347" s="1">
        <v>8.9781600000000003E-2</v>
      </c>
    </row>
    <row r="1348" spans="5:8" x14ac:dyDescent="0.4">
      <c r="E1348" s="1">
        <v>6</v>
      </c>
      <c r="F1348" s="1">
        <v>220000000</v>
      </c>
      <c r="G1348" s="1">
        <v>3964.4763183594</v>
      </c>
      <c r="H1348" s="1">
        <v>0.19604679999999999</v>
      </c>
    </row>
    <row r="1349" spans="5:8" x14ac:dyDescent="0.4">
      <c r="E1349" s="1">
        <v>6</v>
      </c>
      <c r="F1349" s="1">
        <v>470000000</v>
      </c>
      <c r="G1349" s="1">
        <v>2220.3203125</v>
      </c>
      <c r="H1349" s="1">
        <v>0.41796870000000003</v>
      </c>
    </row>
    <row r="1350" spans="5:8" x14ac:dyDescent="0.4">
      <c r="E1350" s="1">
        <v>6</v>
      </c>
      <c r="F1350" s="1">
        <v>1000000000</v>
      </c>
      <c r="G1350" s="1">
        <v>1080.4892578125</v>
      </c>
      <c r="H1350" s="1">
        <v>0.92119229999999996</v>
      </c>
    </row>
    <row r="1351" spans="5:8" x14ac:dyDescent="0.4">
      <c r="E1351" s="1">
        <v>6</v>
      </c>
      <c r="F1351" s="1">
        <v>2200000000</v>
      </c>
      <c r="G1351" s="1">
        <v>518.2398071289</v>
      </c>
      <c r="H1351" s="1">
        <v>1.9361434</v>
      </c>
    </row>
    <row r="1352" spans="5:8" x14ac:dyDescent="0.4">
      <c r="E1352" s="1">
        <v>6</v>
      </c>
      <c r="F1352" s="1">
        <v>4700000000</v>
      </c>
      <c r="G1352" s="1">
        <v>246.73216247560001</v>
      </c>
      <c r="H1352" s="1">
        <v>4.1890372999999999</v>
      </c>
    </row>
    <row r="1353" spans="5:8" x14ac:dyDescent="0.4">
      <c r="E1353" s="1">
        <v>6</v>
      </c>
      <c r="F1353" s="1">
        <v>10000000000</v>
      </c>
      <c r="G1353" s="1">
        <v>115.96411895750001</v>
      </c>
      <c r="H1353" s="1">
        <v>8.9494506000000005</v>
      </c>
    </row>
    <row r="1354" spans="5:8" x14ac:dyDescent="0.4">
      <c r="E1354" s="1">
        <v>7</v>
      </c>
      <c r="F1354" s="1">
        <v>1</v>
      </c>
      <c r="G1354" s="1">
        <v>2550</v>
      </c>
      <c r="H1354" s="1">
        <v>1.0958999999999999E-3</v>
      </c>
    </row>
    <row r="1355" spans="5:8" x14ac:dyDescent="0.4">
      <c r="E1355" s="1">
        <v>7</v>
      </c>
      <c r="F1355" s="1">
        <v>2</v>
      </c>
      <c r="G1355" s="1">
        <v>4575</v>
      </c>
      <c r="H1355" s="1">
        <v>1.9769000000000002E-3</v>
      </c>
    </row>
    <row r="1356" spans="5:8" x14ac:dyDescent="0.4">
      <c r="E1356" s="1">
        <v>7</v>
      </c>
      <c r="F1356" s="1">
        <v>4</v>
      </c>
      <c r="G1356" s="1">
        <v>5081.25</v>
      </c>
      <c r="H1356" s="1">
        <v>1.5927000000000001E-3</v>
      </c>
    </row>
    <row r="1357" spans="5:8" x14ac:dyDescent="0.4">
      <c r="E1357" s="1">
        <v>7</v>
      </c>
      <c r="F1357" s="1">
        <v>7</v>
      </c>
      <c r="G1357" s="1">
        <v>5194.8974609375</v>
      </c>
      <c r="H1357" s="1">
        <v>1.5759999999999999E-3</v>
      </c>
    </row>
    <row r="1358" spans="5:8" x14ac:dyDescent="0.4">
      <c r="E1358" s="1">
        <v>7</v>
      </c>
      <c r="F1358" s="1">
        <v>10</v>
      </c>
      <c r="G1358" s="1">
        <v>5223</v>
      </c>
      <c r="H1358" s="1">
        <v>1.6967E-3</v>
      </c>
    </row>
    <row r="1359" spans="5:8" x14ac:dyDescent="0.4">
      <c r="E1359" s="1">
        <v>7</v>
      </c>
      <c r="F1359" s="1">
        <v>22</v>
      </c>
      <c r="G1359" s="1">
        <v>5244.421875</v>
      </c>
      <c r="H1359" s="1">
        <v>1.5823E-3</v>
      </c>
    </row>
    <row r="1360" spans="5:8" x14ac:dyDescent="0.4">
      <c r="E1360" s="1">
        <v>7</v>
      </c>
      <c r="F1360" s="1">
        <v>47</v>
      </c>
      <c r="G1360" s="1">
        <v>5248.77734375</v>
      </c>
      <c r="H1360" s="1">
        <v>2.0994E-3</v>
      </c>
    </row>
    <row r="1361" spans="5:8" x14ac:dyDescent="0.4">
      <c r="E1361" s="1">
        <v>7</v>
      </c>
      <c r="F1361" s="1">
        <v>100</v>
      </c>
      <c r="G1361" s="1">
        <v>5249.73046875</v>
      </c>
      <c r="H1361" s="1">
        <v>2.2070000000000002E-3</v>
      </c>
    </row>
    <row r="1362" spans="5:8" x14ac:dyDescent="0.4">
      <c r="E1362" s="1">
        <v>7</v>
      </c>
      <c r="F1362" s="1">
        <v>220</v>
      </c>
      <c r="G1362" s="1">
        <v>5249.9448242188</v>
      </c>
      <c r="H1362" s="1">
        <v>1.4384000000000001E-3</v>
      </c>
    </row>
    <row r="1363" spans="5:8" x14ac:dyDescent="0.4">
      <c r="E1363" s="1">
        <v>7</v>
      </c>
      <c r="F1363" s="1">
        <v>470</v>
      </c>
      <c r="G1363" s="1">
        <v>5249.9868164062</v>
      </c>
      <c r="H1363" s="1">
        <v>1.5326000000000001E-3</v>
      </c>
    </row>
    <row r="1364" spans="5:8" x14ac:dyDescent="0.4">
      <c r="E1364" s="1">
        <v>7</v>
      </c>
      <c r="F1364" s="1">
        <v>1000</v>
      </c>
      <c r="G1364" s="1">
        <v>5249.9970703125</v>
      </c>
      <c r="H1364" s="1">
        <v>1.6521000000000001E-3</v>
      </c>
    </row>
    <row r="1365" spans="5:8" x14ac:dyDescent="0.4">
      <c r="E1365" s="1">
        <v>7</v>
      </c>
      <c r="F1365" s="1">
        <v>2200</v>
      </c>
      <c r="G1365" s="1">
        <v>5249.9990234375</v>
      </c>
      <c r="H1365" s="1">
        <v>1.4779000000000001E-3</v>
      </c>
    </row>
    <row r="1366" spans="5:8" x14ac:dyDescent="0.4">
      <c r="E1366" s="1">
        <v>7</v>
      </c>
      <c r="F1366" s="1">
        <v>4700</v>
      </c>
      <c r="G1366" s="1">
        <v>5249.9990234375</v>
      </c>
      <c r="H1366" s="1">
        <v>1.5227000000000001E-3</v>
      </c>
    </row>
    <row r="1367" spans="5:8" x14ac:dyDescent="0.4">
      <c r="E1367" s="1">
        <v>7</v>
      </c>
      <c r="F1367" s="1">
        <v>10000</v>
      </c>
      <c r="G1367" s="1">
        <v>5250.0009765625</v>
      </c>
      <c r="H1367" s="1">
        <v>1.8014000000000001E-3</v>
      </c>
    </row>
    <row r="1368" spans="5:8" x14ac:dyDescent="0.4">
      <c r="E1368" s="1">
        <v>7</v>
      </c>
      <c r="F1368" s="1">
        <v>22000</v>
      </c>
      <c r="G1368" s="1">
        <v>5250.0024414062</v>
      </c>
      <c r="H1368" s="1">
        <v>1.6174E-3</v>
      </c>
    </row>
    <row r="1369" spans="5:8" x14ac:dyDescent="0.4">
      <c r="E1369" s="1">
        <v>7</v>
      </c>
      <c r="F1369" s="1">
        <v>47000</v>
      </c>
      <c r="G1369" s="1">
        <v>5249.9990234375</v>
      </c>
      <c r="H1369" s="1">
        <v>1.5759999999999999E-3</v>
      </c>
    </row>
    <row r="1370" spans="5:8" x14ac:dyDescent="0.4">
      <c r="E1370" s="1">
        <v>7</v>
      </c>
      <c r="F1370" s="1">
        <v>100000</v>
      </c>
      <c r="G1370" s="1">
        <v>5249.9956054688</v>
      </c>
      <c r="H1370" s="1">
        <v>2.0577E-3</v>
      </c>
    </row>
    <row r="1371" spans="5:8" x14ac:dyDescent="0.4">
      <c r="E1371" s="1">
        <v>7</v>
      </c>
      <c r="F1371" s="1">
        <v>220000</v>
      </c>
      <c r="G1371" s="1">
        <v>5250.0249023438</v>
      </c>
      <c r="H1371" s="1">
        <v>2.0582E-3</v>
      </c>
    </row>
    <row r="1372" spans="5:8" x14ac:dyDescent="0.4">
      <c r="E1372" s="1">
        <v>7</v>
      </c>
      <c r="F1372" s="1">
        <v>470000</v>
      </c>
      <c r="G1372" s="1">
        <v>5249.9873046875</v>
      </c>
      <c r="H1372" s="1">
        <v>2.0144999999999998E-3</v>
      </c>
    </row>
    <row r="1373" spans="5:8" x14ac:dyDescent="0.4">
      <c r="E1373" s="1">
        <v>7</v>
      </c>
      <c r="F1373" s="1">
        <v>1000000</v>
      </c>
      <c r="G1373" s="1">
        <v>5250.1069335938</v>
      </c>
      <c r="H1373" s="1">
        <v>2.1313E-3</v>
      </c>
    </row>
    <row r="1374" spans="5:8" x14ac:dyDescent="0.4">
      <c r="E1374" s="1">
        <v>7</v>
      </c>
      <c r="F1374" s="1">
        <v>2200000</v>
      </c>
      <c r="G1374" s="1">
        <v>5250.4736328125</v>
      </c>
      <c r="H1374" s="1">
        <v>3.2096E-3</v>
      </c>
    </row>
    <row r="1375" spans="5:8" x14ac:dyDescent="0.4">
      <c r="E1375" s="1">
        <v>7</v>
      </c>
      <c r="F1375" s="1">
        <v>4700000</v>
      </c>
      <c r="G1375" s="1">
        <v>5249.2705078125</v>
      </c>
      <c r="H1375" s="1">
        <v>5.4993999999999998E-3</v>
      </c>
    </row>
    <row r="1376" spans="5:8" x14ac:dyDescent="0.4">
      <c r="E1376" s="1">
        <v>7</v>
      </c>
      <c r="F1376" s="1">
        <v>10000000</v>
      </c>
      <c r="G1376" s="1">
        <v>5253.1411132812</v>
      </c>
      <c r="H1376" s="1">
        <v>9.8154999999999996E-3</v>
      </c>
    </row>
    <row r="1377" spans="5:8" x14ac:dyDescent="0.4">
      <c r="E1377" s="1">
        <v>7</v>
      </c>
      <c r="F1377" s="1">
        <v>22000000</v>
      </c>
      <c r="G1377" s="1">
        <v>5225.3359375</v>
      </c>
      <c r="H1377" s="1">
        <v>1.9619999999999999E-2</v>
      </c>
    </row>
    <row r="1378" spans="5:8" x14ac:dyDescent="0.4">
      <c r="E1378" s="1">
        <v>7</v>
      </c>
      <c r="F1378" s="1">
        <v>47000000</v>
      </c>
      <c r="G1378" s="1">
        <v>5161.9184570312</v>
      </c>
      <c r="H1378" s="1">
        <v>3.8782499999999998E-2</v>
      </c>
    </row>
    <row r="1379" spans="5:8" x14ac:dyDescent="0.4">
      <c r="E1379" s="1">
        <v>7</v>
      </c>
      <c r="F1379" s="1">
        <v>100000000</v>
      </c>
      <c r="G1379" s="1">
        <v>5391.3515625</v>
      </c>
      <c r="H1379" s="1">
        <v>8.0062300000000003E-2</v>
      </c>
    </row>
    <row r="1380" spans="5:8" x14ac:dyDescent="0.4">
      <c r="E1380" s="1">
        <v>7</v>
      </c>
      <c r="F1380" s="1">
        <v>220000000</v>
      </c>
      <c r="G1380" s="1">
        <v>4993.310546875</v>
      </c>
      <c r="H1380" s="1">
        <v>0.17178479999999999</v>
      </c>
    </row>
    <row r="1381" spans="5:8" x14ac:dyDescent="0.4">
      <c r="E1381" s="1">
        <v>7</v>
      </c>
      <c r="F1381" s="1">
        <v>470000000</v>
      </c>
      <c r="G1381" s="1">
        <v>2718.916015625</v>
      </c>
      <c r="H1381" s="1">
        <v>0.3603304</v>
      </c>
    </row>
    <row r="1382" spans="5:8" x14ac:dyDescent="0.4">
      <c r="E1382" s="1">
        <v>7</v>
      </c>
      <c r="F1382" s="1">
        <v>1000000000</v>
      </c>
      <c r="G1382" s="1">
        <v>1288.4901123047</v>
      </c>
      <c r="H1382" s="1">
        <v>0.81082089999999996</v>
      </c>
    </row>
    <row r="1383" spans="5:8" x14ac:dyDescent="0.4">
      <c r="E1383" s="1">
        <v>7</v>
      </c>
      <c r="F1383" s="1">
        <v>2200000000</v>
      </c>
      <c r="G1383" s="1">
        <v>585.67736816410002</v>
      </c>
      <c r="H1383" s="1">
        <v>1.6857089000000001</v>
      </c>
    </row>
    <row r="1384" spans="5:8" x14ac:dyDescent="0.4">
      <c r="E1384" s="1">
        <v>7</v>
      </c>
      <c r="F1384" s="1">
        <v>4700000000</v>
      </c>
      <c r="G1384" s="1">
        <v>274.14685058589998</v>
      </c>
      <c r="H1384" s="1">
        <v>3.6556337000000001</v>
      </c>
    </row>
    <row r="1385" spans="5:8" x14ac:dyDescent="0.4">
      <c r="E1385" s="1">
        <v>7</v>
      </c>
      <c r="F1385" s="1">
        <v>10000000000</v>
      </c>
      <c r="G1385" s="1">
        <v>128.84901428219999</v>
      </c>
      <c r="H1385" s="1">
        <v>7.6409422999999999</v>
      </c>
    </row>
    <row r="1386" spans="5:8" x14ac:dyDescent="0.4">
      <c r="E1386" s="1">
        <v>8</v>
      </c>
      <c r="F1386" s="1">
        <v>1</v>
      </c>
      <c r="G1386" s="1">
        <v>2550</v>
      </c>
      <c r="H1386" s="1">
        <v>1.8864000000000001E-3</v>
      </c>
    </row>
    <row r="1387" spans="5:8" x14ac:dyDescent="0.4">
      <c r="E1387" s="1">
        <v>8</v>
      </c>
      <c r="F1387" s="1">
        <v>2</v>
      </c>
      <c r="G1387" s="1">
        <v>4575</v>
      </c>
      <c r="H1387" s="1">
        <v>1.787E-3</v>
      </c>
    </row>
    <row r="1388" spans="5:8" x14ac:dyDescent="0.4">
      <c r="E1388" s="1">
        <v>8</v>
      </c>
      <c r="F1388" s="1">
        <v>4</v>
      </c>
      <c r="G1388" s="1">
        <v>5081.25</v>
      </c>
      <c r="H1388" s="1">
        <v>1.6015999999999999E-3</v>
      </c>
    </row>
    <row r="1389" spans="5:8" x14ac:dyDescent="0.4">
      <c r="E1389" s="1">
        <v>8</v>
      </c>
      <c r="F1389" s="1">
        <v>7</v>
      </c>
      <c r="G1389" s="1">
        <v>5194.8974609375</v>
      </c>
      <c r="H1389" s="1">
        <v>1.9007E-3</v>
      </c>
    </row>
    <row r="1390" spans="5:8" x14ac:dyDescent="0.4">
      <c r="E1390" s="1">
        <v>8</v>
      </c>
      <c r="F1390" s="1">
        <v>10</v>
      </c>
      <c r="G1390" s="1">
        <v>5223</v>
      </c>
      <c r="H1390" s="1">
        <v>1.7621E-3</v>
      </c>
    </row>
    <row r="1391" spans="5:8" x14ac:dyDescent="0.4">
      <c r="E1391" s="1">
        <v>8</v>
      </c>
      <c r="F1391" s="1">
        <v>22</v>
      </c>
      <c r="G1391" s="1">
        <v>5244.4213867188</v>
      </c>
      <c r="H1391" s="1">
        <v>1.6626E-3</v>
      </c>
    </row>
    <row r="1392" spans="5:8" x14ac:dyDescent="0.4">
      <c r="E1392" s="1">
        <v>8</v>
      </c>
      <c r="F1392" s="1">
        <v>47</v>
      </c>
      <c r="G1392" s="1">
        <v>5248.7768554688</v>
      </c>
      <c r="H1392" s="1">
        <v>1.7608999999999999E-3</v>
      </c>
    </row>
    <row r="1393" spans="5:8" x14ac:dyDescent="0.4">
      <c r="E1393" s="1">
        <v>8</v>
      </c>
      <c r="F1393" s="1">
        <v>100</v>
      </c>
      <c r="G1393" s="1">
        <v>5249.73046875</v>
      </c>
      <c r="H1393" s="1">
        <v>1.6800999999999999E-3</v>
      </c>
    </row>
    <row r="1394" spans="5:8" x14ac:dyDescent="0.4">
      <c r="E1394" s="1">
        <v>8</v>
      </c>
      <c r="F1394" s="1">
        <v>220</v>
      </c>
      <c r="G1394" s="1">
        <v>5249.9448242188</v>
      </c>
      <c r="H1394" s="1">
        <v>1.7302999999999999E-3</v>
      </c>
    </row>
    <row r="1395" spans="5:8" x14ac:dyDescent="0.4">
      <c r="E1395" s="1">
        <v>8</v>
      </c>
      <c r="F1395" s="1">
        <v>470</v>
      </c>
      <c r="G1395" s="1">
        <v>5249.9873046875</v>
      </c>
      <c r="H1395" s="1">
        <v>1.8772999999999999E-3</v>
      </c>
    </row>
    <row r="1396" spans="5:8" x14ac:dyDescent="0.4">
      <c r="E1396" s="1">
        <v>8</v>
      </c>
      <c r="F1396" s="1">
        <v>1000</v>
      </c>
      <c r="G1396" s="1">
        <v>5249.9970703125</v>
      </c>
      <c r="H1396" s="1">
        <v>1.1807E-3</v>
      </c>
    </row>
    <row r="1397" spans="5:8" x14ac:dyDescent="0.4">
      <c r="E1397" s="1">
        <v>8</v>
      </c>
      <c r="F1397" s="1">
        <v>2200</v>
      </c>
      <c r="G1397" s="1">
        <v>5249.9995117188</v>
      </c>
      <c r="H1397" s="1">
        <v>1.6142000000000001E-3</v>
      </c>
    </row>
    <row r="1398" spans="5:8" x14ac:dyDescent="0.4">
      <c r="E1398" s="1">
        <v>8</v>
      </c>
      <c r="F1398" s="1">
        <v>4700</v>
      </c>
      <c r="G1398" s="1">
        <v>5249.9990234375</v>
      </c>
      <c r="H1398" s="1">
        <v>1.7048E-3</v>
      </c>
    </row>
    <row r="1399" spans="5:8" x14ac:dyDescent="0.4">
      <c r="E1399" s="1">
        <v>8</v>
      </c>
      <c r="F1399" s="1">
        <v>10000</v>
      </c>
      <c r="G1399" s="1">
        <v>5250</v>
      </c>
      <c r="H1399" s="1">
        <v>2.0119999999999999E-3</v>
      </c>
    </row>
    <row r="1400" spans="5:8" x14ac:dyDescent="0.4">
      <c r="E1400" s="1">
        <v>8</v>
      </c>
      <c r="F1400" s="1">
        <v>22000</v>
      </c>
      <c r="G1400" s="1">
        <v>5250.0014648438</v>
      </c>
      <c r="H1400" s="1">
        <v>1.7347E-3</v>
      </c>
    </row>
    <row r="1401" spans="5:8" x14ac:dyDescent="0.4">
      <c r="E1401" s="1">
        <v>8</v>
      </c>
      <c r="F1401" s="1">
        <v>47000</v>
      </c>
      <c r="G1401" s="1">
        <v>5250</v>
      </c>
      <c r="H1401" s="1">
        <v>1.7237000000000001E-3</v>
      </c>
    </row>
    <row r="1402" spans="5:8" x14ac:dyDescent="0.4">
      <c r="E1402" s="1">
        <v>8</v>
      </c>
      <c r="F1402" s="1">
        <v>100000</v>
      </c>
      <c r="G1402" s="1">
        <v>5249.9970703125</v>
      </c>
      <c r="H1402" s="1">
        <v>1.7048E-3</v>
      </c>
    </row>
    <row r="1403" spans="5:8" x14ac:dyDescent="0.4">
      <c r="E1403" s="1">
        <v>8</v>
      </c>
      <c r="F1403" s="1">
        <v>220000</v>
      </c>
      <c r="G1403" s="1">
        <v>5250.0034179688</v>
      </c>
      <c r="H1403" s="1">
        <v>2.0268E-3</v>
      </c>
    </row>
    <row r="1404" spans="5:8" x14ac:dyDescent="0.4">
      <c r="E1404" s="1">
        <v>8</v>
      </c>
      <c r="F1404" s="1">
        <v>470000</v>
      </c>
      <c r="G1404" s="1">
        <v>5249.9243164062</v>
      </c>
      <c r="H1404" s="1">
        <v>2.2319000000000002E-3</v>
      </c>
    </row>
    <row r="1405" spans="5:8" x14ac:dyDescent="0.4">
      <c r="E1405" s="1">
        <v>8</v>
      </c>
      <c r="F1405" s="1">
        <v>1000000</v>
      </c>
      <c r="G1405" s="1">
        <v>5250.1918945312</v>
      </c>
      <c r="H1405" s="1">
        <v>2.3234000000000002E-3</v>
      </c>
    </row>
    <row r="1406" spans="5:8" x14ac:dyDescent="0.4">
      <c r="E1406" s="1">
        <v>8</v>
      </c>
      <c r="F1406" s="1">
        <v>2200000</v>
      </c>
      <c r="G1406" s="1">
        <v>5250.2080078125</v>
      </c>
      <c r="H1406" s="1">
        <v>3.0674000000000001E-3</v>
      </c>
    </row>
    <row r="1407" spans="5:8" x14ac:dyDescent="0.4">
      <c r="E1407" s="1">
        <v>8</v>
      </c>
      <c r="F1407" s="1">
        <v>4700000</v>
      </c>
      <c r="G1407" s="1">
        <v>5251.7241210938</v>
      </c>
      <c r="H1407" s="1">
        <v>4.9640999999999999E-3</v>
      </c>
    </row>
    <row r="1408" spans="5:8" x14ac:dyDescent="0.4">
      <c r="E1408" s="1">
        <v>8</v>
      </c>
      <c r="F1408" s="1">
        <v>10000000</v>
      </c>
      <c r="G1408" s="1">
        <v>5252.0185546875</v>
      </c>
      <c r="H1408" s="1">
        <v>8.5517000000000006E-3</v>
      </c>
    </row>
    <row r="1409" spans="5:8" x14ac:dyDescent="0.4">
      <c r="E1409" s="1">
        <v>8</v>
      </c>
      <c r="F1409" s="1">
        <v>22000000</v>
      </c>
      <c r="G1409" s="1">
        <v>5220.5258789062</v>
      </c>
      <c r="H1409" s="1">
        <v>1.6965299999999999E-2</v>
      </c>
    </row>
    <row r="1410" spans="5:8" x14ac:dyDescent="0.4">
      <c r="E1410" s="1">
        <v>8</v>
      </c>
      <c r="F1410" s="1">
        <v>47000000</v>
      </c>
      <c r="G1410" s="1">
        <v>5255.1723632812</v>
      </c>
      <c r="H1410" s="1">
        <v>3.3467700000000003E-2</v>
      </c>
    </row>
    <row r="1411" spans="5:8" x14ac:dyDescent="0.4">
      <c r="E1411" s="1">
        <v>8</v>
      </c>
      <c r="F1411" s="1">
        <v>100000000</v>
      </c>
      <c r="G1411" s="1">
        <v>5155.3500976562</v>
      </c>
      <c r="H1411" s="1">
        <v>7.0490800000000006E-2</v>
      </c>
    </row>
    <row r="1412" spans="5:8" x14ac:dyDescent="0.4">
      <c r="E1412" s="1">
        <v>8</v>
      </c>
      <c r="F1412" s="1">
        <v>220000000</v>
      </c>
      <c r="G1412" s="1">
        <v>5503.9990234375</v>
      </c>
      <c r="H1412" s="1">
        <v>0.14882110000000001</v>
      </c>
    </row>
    <row r="1413" spans="5:8" x14ac:dyDescent="0.4">
      <c r="E1413" s="1">
        <v>8</v>
      </c>
      <c r="F1413" s="1">
        <v>470000000</v>
      </c>
      <c r="G1413" s="1">
        <v>2855.9895019531</v>
      </c>
      <c r="H1413" s="1">
        <v>0.31524029999999997</v>
      </c>
    </row>
    <row r="1414" spans="5:8" x14ac:dyDescent="0.4">
      <c r="E1414" s="1">
        <v>8</v>
      </c>
      <c r="F1414" s="1">
        <v>1000000000</v>
      </c>
      <c r="G1414" s="1">
        <v>1352.9146728516</v>
      </c>
      <c r="H1414" s="1">
        <v>0.71020729999999999</v>
      </c>
    </row>
    <row r="1415" spans="5:8" x14ac:dyDescent="0.4">
      <c r="E1415" s="1">
        <v>8</v>
      </c>
      <c r="F1415" s="1">
        <v>2200000000</v>
      </c>
      <c r="G1415" s="1">
        <v>644.2451171875</v>
      </c>
      <c r="H1415" s="1">
        <v>1.4749414999999999</v>
      </c>
    </row>
    <row r="1416" spans="5:8" x14ac:dyDescent="0.4">
      <c r="E1416" s="1">
        <v>8</v>
      </c>
      <c r="F1416" s="1">
        <v>4700000000</v>
      </c>
      <c r="G1416" s="1">
        <v>301.5615234375</v>
      </c>
      <c r="H1416" s="1">
        <v>3.1685927999999999</v>
      </c>
    </row>
    <row r="1417" spans="5:8" x14ac:dyDescent="0.4">
      <c r="E1417" s="1">
        <v>8</v>
      </c>
      <c r="F1417" s="1">
        <v>10000000000</v>
      </c>
      <c r="G1417" s="1">
        <v>141.73391723629999</v>
      </c>
      <c r="H1417" s="1">
        <v>6.9038557000000003</v>
      </c>
    </row>
    <row r="1418" spans="5:8" x14ac:dyDescent="0.4">
      <c r="E1418" s="1">
        <v>9</v>
      </c>
      <c r="F1418" s="1">
        <v>1</v>
      </c>
      <c r="G1418" s="1">
        <v>2550</v>
      </c>
      <c r="H1418" s="1">
        <v>1.6622E-3</v>
      </c>
    </row>
    <row r="1419" spans="5:8" x14ac:dyDescent="0.4">
      <c r="E1419" s="1">
        <v>9</v>
      </c>
      <c r="F1419" s="1">
        <v>2</v>
      </c>
      <c r="G1419" s="1">
        <v>4575</v>
      </c>
      <c r="H1419" s="1">
        <v>1.6829E-3</v>
      </c>
    </row>
    <row r="1420" spans="5:8" x14ac:dyDescent="0.4">
      <c r="E1420" s="1">
        <v>9</v>
      </c>
      <c r="F1420" s="1">
        <v>4</v>
      </c>
      <c r="G1420" s="1">
        <v>5081.25</v>
      </c>
      <c r="H1420" s="1">
        <v>2.6217000999999998E-3</v>
      </c>
    </row>
    <row r="1421" spans="5:8" x14ac:dyDescent="0.4">
      <c r="E1421" s="1">
        <v>9</v>
      </c>
      <c r="F1421" s="1">
        <v>7</v>
      </c>
      <c r="G1421" s="1">
        <v>5194.8974609375</v>
      </c>
      <c r="H1421" s="1">
        <v>2.1423000000000002E-3</v>
      </c>
    </row>
    <row r="1422" spans="5:8" x14ac:dyDescent="0.4">
      <c r="E1422" s="1">
        <v>9</v>
      </c>
      <c r="F1422" s="1">
        <v>10</v>
      </c>
      <c r="G1422" s="1">
        <v>5223</v>
      </c>
      <c r="H1422" s="1">
        <v>1.9518000000000001E-3</v>
      </c>
    </row>
    <row r="1423" spans="5:8" x14ac:dyDescent="0.4">
      <c r="E1423" s="1">
        <v>9</v>
      </c>
      <c r="F1423" s="1">
        <v>22</v>
      </c>
      <c r="G1423" s="1">
        <v>5244.421875</v>
      </c>
      <c r="H1423" s="1">
        <v>1.8986000000000001E-3</v>
      </c>
    </row>
    <row r="1424" spans="5:8" x14ac:dyDescent="0.4">
      <c r="E1424" s="1">
        <v>9</v>
      </c>
      <c r="F1424" s="1">
        <v>47</v>
      </c>
      <c r="G1424" s="1">
        <v>5248.77734375</v>
      </c>
      <c r="H1424" s="1">
        <v>2.0286000000000002E-3</v>
      </c>
    </row>
    <row r="1425" spans="5:8" x14ac:dyDescent="0.4">
      <c r="E1425" s="1">
        <v>9</v>
      </c>
      <c r="F1425" s="1">
        <v>100</v>
      </c>
      <c r="G1425" s="1">
        <v>5249.73046875</v>
      </c>
      <c r="H1425" s="1">
        <v>2.1372000000000001E-3</v>
      </c>
    </row>
    <row r="1426" spans="5:8" x14ac:dyDescent="0.4">
      <c r="E1426" s="1">
        <v>9</v>
      </c>
      <c r="F1426" s="1">
        <v>220</v>
      </c>
      <c r="G1426" s="1">
        <v>5249.9448242188</v>
      </c>
      <c r="H1426" s="1">
        <v>2.1887999999999999E-3</v>
      </c>
    </row>
    <row r="1427" spans="5:8" x14ac:dyDescent="0.4">
      <c r="E1427" s="1">
        <v>9</v>
      </c>
      <c r="F1427" s="1">
        <v>470</v>
      </c>
      <c r="G1427" s="1">
        <v>5249.9873046875</v>
      </c>
      <c r="H1427" s="1">
        <v>2.0401999999999998E-3</v>
      </c>
    </row>
    <row r="1428" spans="5:8" x14ac:dyDescent="0.4">
      <c r="E1428" s="1">
        <v>9</v>
      </c>
      <c r="F1428" s="1">
        <v>1000</v>
      </c>
      <c r="G1428" s="1">
        <v>5249.9970703125</v>
      </c>
      <c r="H1428" s="1">
        <v>2.1337000000000001E-3</v>
      </c>
    </row>
    <row r="1429" spans="5:8" x14ac:dyDescent="0.4">
      <c r="E1429" s="1">
        <v>9</v>
      </c>
      <c r="F1429" s="1">
        <v>2200</v>
      </c>
      <c r="G1429" s="1">
        <v>5249.9990234375</v>
      </c>
      <c r="H1429" s="1">
        <v>1.1857400000000001E-2</v>
      </c>
    </row>
    <row r="1430" spans="5:8" x14ac:dyDescent="0.4">
      <c r="E1430" s="1">
        <v>9</v>
      </c>
      <c r="F1430" s="1">
        <v>4700</v>
      </c>
      <c r="G1430" s="1">
        <v>5249.9990234375</v>
      </c>
      <c r="H1430" s="1">
        <v>2.1245999999999999E-3</v>
      </c>
    </row>
    <row r="1431" spans="5:8" x14ac:dyDescent="0.4">
      <c r="E1431" s="1">
        <v>9</v>
      </c>
      <c r="F1431" s="1">
        <v>10000</v>
      </c>
      <c r="G1431" s="1">
        <v>5249.9985351562</v>
      </c>
      <c r="H1431" s="1">
        <v>2.0105000000000001E-3</v>
      </c>
    </row>
    <row r="1432" spans="5:8" x14ac:dyDescent="0.4">
      <c r="E1432" s="1">
        <v>9</v>
      </c>
      <c r="F1432" s="1">
        <v>22000</v>
      </c>
      <c r="G1432" s="1">
        <v>5250.0004882812</v>
      </c>
      <c r="H1432" s="1">
        <v>2.3113999999999999E-3</v>
      </c>
    </row>
    <row r="1433" spans="5:8" x14ac:dyDescent="0.4">
      <c r="E1433" s="1">
        <v>9</v>
      </c>
      <c r="F1433" s="1">
        <v>47000</v>
      </c>
      <c r="G1433" s="1">
        <v>5250.0004882812</v>
      </c>
      <c r="H1433" s="1">
        <v>2.1286999999999999E-3</v>
      </c>
    </row>
    <row r="1434" spans="5:8" x14ac:dyDescent="0.4">
      <c r="E1434" s="1">
        <v>9</v>
      </c>
      <c r="F1434" s="1">
        <v>100000</v>
      </c>
      <c r="G1434" s="1">
        <v>5249.9965820312</v>
      </c>
      <c r="H1434" s="1">
        <v>2.1416999999999999E-3</v>
      </c>
    </row>
    <row r="1435" spans="5:8" x14ac:dyDescent="0.4">
      <c r="E1435" s="1">
        <v>9</v>
      </c>
      <c r="F1435" s="1">
        <v>220000</v>
      </c>
      <c r="G1435" s="1">
        <v>5250.0219726562</v>
      </c>
      <c r="H1435" s="1">
        <v>2.3895000000000001E-3</v>
      </c>
    </row>
    <row r="1436" spans="5:8" x14ac:dyDescent="0.4">
      <c r="E1436" s="1">
        <v>9</v>
      </c>
      <c r="F1436" s="1">
        <v>470000</v>
      </c>
      <c r="G1436" s="1">
        <v>5249.9672851562</v>
      </c>
      <c r="H1436" s="1">
        <v>2.7831000000000002E-3</v>
      </c>
    </row>
    <row r="1437" spans="5:8" x14ac:dyDescent="0.4">
      <c r="E1437" s="1">
        <v>9</v>
      </c>
      <c r="F1437" s="1">
        <v>1000000</v>
      </c>
      <c r="G1437" s="1">
        <v>5250.1884765625</v>
      </c>
      <c r="H1437" s="1">
        <v>2.5338000000000001E-3</v>
      </c>
    </row>
    <row r="1438" spans="5:8" x14ac:dyDescent="0.4">
      <c r="E1438" s="1">
        <v>9</v>
      </c>
      <c r="F1438" s="1">
        <v>2200000</v>
      </c>
      <c r="G1438" s="1">
        <v>5249.8217773438</v>
      </c>
      <c r="H1438" s="1">
        <v>4.5742999999999999E-3</v>
      </c>
    </row>
    <row r="1439" spans="5:8" x14ac:dyDescent="0.4">
      <c r="E1439" s="1">
        <v>9</v>
      </c>
      <c r="F1439" s="1">
        <v>4700000</v>
      </c>
      <c r="G1439" s="1">
        <v>5251.1586914062</v>
      </c>
      <c r="H1439" s="1">
        <v>5.5079999999999999E-3</v>
      </c>
    </row>
    <row r="1440" spans="5:8" x14ac:dyDescent="0.4">
      <c r="E1440" s="1">
        <v>9</v>
      </c>
      <c r="F1440" s="1">
        <v>10000000</v>
      </c>
      <c r="G1440" s="1">
        <v>5248.4672851562</v>
      </c>
      <c r="H1440" s="1">
        <v>9.5750999999999996E-3</v>
      </c>
    </row>
    <row r="1441" spans="5:8" x14ac:dyDescent="0.4">
      <c r="E1441" s="1">
        <v>9</v>
      </c>
      <c r="F1441" s="1">
        <v>22000000</v>
      </c>
      <c r="G1441" s="1">
        <v>5224.4907226562</v>
      </c>
      <c r="H1441" s="1">
        <v>1.6459499999999998E-2</v>
      </c>
    </row>
    <row r="1442" spans="5:8" x14ac:dyDescent="0.4">
      <c r="E1442" s="1">
        <v>9</v>
      </c>
      <c r="F1442" s="1">
        <v>47000000</v>
      </c>
      <c r="G1442" s="1">
        <v>5311.3271484375</v>
      </c>
      <c r="H1442" s="1">
        <v>3.3445700000000002E-2</v>
      </c>
    </row>
    <row r="1443" spans="5:8" x14ac:dyDescent="0.4">
      <c r="E1443" s="1">
        <v>9</v>
      </c>
      <c r="F1443" s="1">
        <v>100000000</v>
      </c>
      <c r="G1443" s="1">
        <v>5095.1977539062</v>
      </c>
      <c r="H1443" s="1">
        <v>6.4766699999999996E-2</v>
      </c>
    </row>
    <row r="1444" spans="5:8" x14ac:dyDescent="0.4">
      <c r="E1444" s="1">
        <v>9</v>
      </c>
      <c r="F1444" s="1">
        <v>220000000</v>
      </c>
      <c r="G1444" s="1">
        <v>5633.6918945312</v>
      </c>
      <c r="H1444" s="1">
        <v>0.14550489999999999</v>
      </c>
    </row>
    <row r="1445" spans="5:8" x14ac:dyDescent="0.4">
      <c r="E1445" s="1">
        <v>9</v>
      </c>
      <c r="F1445" s="1">
        <v>470000000</v>
      </c>
      <c r="G1445" s="1">
        <v>3024.5290527344</v>
      </c>
      <c r="H1445" s="1">
        <v>0.29793520000000001</v>
      </c>
    </row>
    <row r="1446" spans="5:8" x14ac:dyDescent="0.4">
      <c r="E1446" s="1">
        <v>9</v>
      </c>
      <c r="F1446" s="1">
        <v>1000000000</v>
      </c>
      <c r="G1446" s="1">
        <v>1481.763671875</v>
      </c>
      <c r="H1446" s="1">
        <v>0.65839449999999999</v>
      </c>
    </row>
    <row r="1447" spans="5:8" x14ac:dyDescent="0.4">
      <c r="E1447" s="1">
        <v>9</v>
      </c>
      <c r="F1447" s="1">
        <v>2200000000</v>
      </c>
      <c r="G1447" s="1">
        <v>673.52899169919999</v>
      </c>
      <c r="H1447" s="1">
        <v>1.3762378</v>
      </c>
    </row>
    <row r="1448" spans="5:8" x14ac:dyDescent="0.4">
      <c r="E1448" s="1">
        <v>9</v>
      </c>
      <c r="F1448" s="1">
        <v>4700000000</v>
      </c>
      <c r="G1448" s="1">
        <v>315.26885986330001</v>
      </c>
      <c r="H1448" s="1">
        <v>3.0151314</v>
      </c>
    </row>
    <row r="1449" spans="5:8" x14ac:dyDescent="0.4">
      <c r="E1449" s="1">
        <v>9</v>
      </c>
      <c r="F1449" s="1">
        <v>10000000000</v>
      </c>
      <c r="G1449" s="1">
        <v>148.17637634280001</v>
      </c>
      <c r="H1449" s="1">
        <v>6.2173056999999998</v>
      </c>
    </row>
    <row r="1450" spans="5:8" x14ac:dyDescent="0.4">
      <c r="E1450" s="1">
        <v>10</v>
      </c>
      <c r="F1450" s="1">
        <v>1</v>
      </c>
      <c r="G1450" s="1">
        <v>2550</v>
      </c>
      <c r="H1450" s="1">
        <v>1.6838000000000001E-3</v>
      </c>
    </row>
    <row r="1451" spans="5:8" x14ac:dyDescent="0.4">
      <c r="E1451" s="1">
        <v>10</v>
      </c>
      <c r="F1451" s="1">
        <v>2</v>
      </c>
      <c r="G1451" s="1">
        <v>4575</v>
      </c>
      <c r="H1451" s="1">
        <v>1.9953000000000002E-3</v>
      </c>
    </row>
    <row r="1452" spans="5:8" x14ac:dyDescent="0.4">
      <c r="E1452" s="1">
        <v>10</v>
      </c>
      <c r="F1452" s="1">
        <v>4</v>
      </c>
      <c r="G1452" s="1">
        <v>5081.25</v>
      </c>
      <c r="H1452" s="1">
        <v>2.2049000000000001E-3</v>
      </c>
    </row>
    <row r="1453" spans="5:8" x14ac:dyDescent="0.4">
      <c r="E1453" s="1">
        <v>10</v>
      </c>
      <c r="F1453" s="1">
        <v>7</v>
      </c>
      <c r="G1453" s="1">
        <v>5194.8974609375</v>
      </c>
      <c r="H1453" s="1">
        <v>2.0569999999999998E-3</v>
      </c>
    </row>
    <row r="1454" spans="5:8" x14ac:dyDescent="0.4">
      <c r="E1454" s="1">
        <v>10</v>
      </c>
      <c r="F1454" s="1">
        <v>10</v>
      </c>
      <c r="G1454" s="1">
        <v>5223</v>
      </c>
      <c r="H1454" s="1">
        <v>1.9441E-3</v>
      </c>
    </row>
    <row r="1455" spans="5:8" x14ac:dyDescent="0.4">
      <c r="E1455" s="1">
        <v>10</v>
      </c>
      <c r="F1455" s="1">
        <v>22</v>
      </c>
      <c r="G1455" s="1">
        <v>5244.421875</v>
      </c>
      <c r="H1455" s="1">
        <v>2.4678E-3</v>
      </c>
    </row>
    <row r="1456" spans="5:8" x14ac:dyDescent="0.4">
      <c r="E1456" s="1">
        <v>10</v>
      </c>
      <c r="F1456" s="1">
        <v>47</v>
      </c>
      <c r="G1456" s="1">
        <v>5248.77734375</v>
      </c>
      <c r="H1456" s="1">
        <v>2.3888E-3</v>
      </c>
    </row>
    <row r="1457" spans="5:8" x14ac:dyDescent="0.4">
      <c r="E1457" s="1">
        <v>10</v>
      </c>
      <c r="F1457" s="1">
        <v>100</v>
      </c>
      <c r="G1457" s="1">
        <v>5249.73046875</v>
      </c>
      <c r="H1457" s="1">
        <v>2.1906E-3</v>
      </c>
    </row>
    <row r="1458" spans="5:8" x14ac:dyDescent="0.4">
      <c r="E1458" s="1">
        <v>10</v>
      </c>
      <c r="F1458" s="1">
        <v>220</v>
      </c>
      <c r="G1458" s="1">
        <v>5249.9448242188</v>
      </c>
      <c r="H1458" s="1">
        <v>2.3703000000000001E-3</v>
      </c>
    </row>
    <row r="1459" spans="5:8" x14ac:dyDescent="0.4">
      <c r="E1459" s="1">
        <v>10</v>
      </c>
      <c r="F1459" s="1">
        <v>470</v>
      </c>
      <c r="G1459" s="1">
        <v>5249.9873046875</v>
      </c>
      <c r="H1459" s="1">
        <v>2.4377000000000001E-3</v>
      </c>
    </row>
    <row r="1460" spans="5:8" x14ac:dyDescent="0.4">
      <c r="E1460" s="1">
        <v>10</v>
      </c>
      <c r="F1460" s="1">
        <v>1000</v>
      </c>
      <c r="G1460" s="1">
        <v>5249.9970703125</v>
      </c>
      <c r="H1460" s="1">
        <v>2.0078000000000001E-3</v>
      </c>
    </row>
    <row r="1461" spans="5:8" x14ac:dyDescent="0.4">
      <c r="E1461" s="1">
        <v>10</v>
      </c>
      <c r="F1461" s="1">
        <v>2200</v>
      </c>
      <c r="G1461" s="1">
        <v>5249.9990234375</v>
      </c>
      <c r="H1461" s="1">
        <v>2.1489999999999999E-3</v>
      </c>
    </row>
    <row r="1462" spans="5:8" x14ac:dyDescent="0.4">
      <c r="E1462" s="1">
        <v>10</v>
      </c>
      <c r="F1462" s="1">
        <v>4700</v>
      </c>
      <c r="G1462" s="1">
        <v>5249.998046875</v>
      </c>
      <c r="H1462" s="1">
        <v>2.3752000000000001E-3</v>
      </c>
    </row>
    <row r="1463" spans="5:8" x14ac:dyDescent="0.4">
      <c r="E1463" s="1">
        <v>10</v>
      </c>
      <c r="F1463" s="1">
        <v>10000</v>
      </c>
      <c r="G1463" s="1">
        <v>5250.0009765625</v>
      </c>
      <c r="H1463" s="1">
        <v>2.2338000000000002E-3</v>
      </c>
    </row>
    <row r="1464" spans="5:8" x14ac:dyDescent="0.4">
      <c r="E1464" s="1">
        <v>10</v>
      </c>
      <c r="F1464" s="1">
        <v>22000</v>
      </c>
      <c r="G1464" s="1">
        <v>5250.0004882812</v>
      </c>
      <c r="H1464" s="1">
        <v>2.1640000000000001E-3</v>
      </c>
    </row>
    <row r="1465" spans="5:8" x14ac:dyDescent="0.4">
      <c r="E1465" s="1">
        <v>10</v>
      </c>
      <c r="F1465" s="1">
        <v>47000</v>
      </c>
      <c r="G1465" s="1">
        <v>5249.9995117188</v>
      </c>
      <c r="H1465" s="1">
        <v>2.3448000000000002E-3</v>
      </c>
    </row>
    <row r="1466" spans="5:8" x14ac:dyDescent="0.4">
      <c r="E1466" s="1">
        <v>10</v>
      </c>
      <c r="F1466" s="1">
        <v>100000</v>
      </c>
      <c r="G1466" s="1">
        <v>5249.9985351562</v>
      </c>
      <c r="H1466" s="1">
        <v>2.2258E-3</v>
      </c>
    </row>
    <row r="1467" spans="5:8" x14ac:dyDescent="0.4">
      <c r="E1467" s="1">
        <v>10</v>
      </c>
      <c r="F1467" s="1">
        <v>220000</v>
      </c>
      <c r="G1467" s="1">
        <v>5250.0083007812</v>
      </c>
      <c r="H1467" s="1">
        <v>2.9104000000000001E-3</v>
      </c>
    </row>
    <row r="1468" spans="5:8" x14ac:dyDescent="0.4">
      <c r="E1468" s="1">
        <v>10</v>
      </c>
      <c r="F1468" s="1">
        <v>470000</v>
      </c>
      <c r="G1468" s="1">
        <v>5249.9580078125</v>
      </c>
      <c r="H1468" s="1">
        <v>2.8760000000000001E-3</v>
      </c>
    </row>
    <row r="1469" spans="5:8" x14ac:dyDescent="0.4">
      <c r="E1469" s="1">
        <v>10</v>
      </c>
      <c r="F1469" s="1">
        <v>1000000</v>
      </c>
      <c r="G1469" s="1">
        <v>5250.0439453125</v>
      </c>
      <c r="H1469" s="1">
        <v>3.4800999999999999E-3</v>
      </c>
    </row>
    <row r="1470" spans="5:8" x14ac:dyDescent="0.4">
      <c r="E1470" s="1">
        <v>10</v>
      </c>
      <c r="F1470" s="1">
        <v>2200000</v>
      </c>
      <c r="G1470" s="1">
        <v>5250.1611328125</v>
      </c>
      <c r="H1470" s="1">
        <v>3.8132999999999999E-3</v>
      </c>
    </row>
    <row r="1471" spans="5:8" x14ac:dyDescent="0.4">
      <c r="E1471" s="1">
        <v>10</v>
      </c>
      <c r="F1471" s="1">
        <v>4700000</v>
      </c>
      <c r="G1471" s="1">
        <v>5248.62890625</v>
      </c>
      <c r="H1471" s="1">
        <v>6.4241999999999997E-3</v>
      </c>
    </row>
    <row r="1472" spans="5:8" x14ac:dyDescent="0.4">
      <c r="E1472" s="1">
        <v>10</v>
      </c>
      <c r="F1472" s="1">
        <v>10000000</v>
      </c>
      <c r="G1472" s="1">
        <v>5249.95703125</v>
      </c>
      <c r="H1472" s="1">
        <v>9.3354000000000006E-3</v>
      </c>
    </row>
    <row r="1473" spans="5:8" x14ac:dyDescent="0.4">
      <c r="E1473" s="1">
        <v>10</v>
      </c>
      <c r="F1473" s="1">
        <v>22000000</v>
      </c>
      <c r="G1473" s="1">
        <v>5236.05859375</v>
      </c>
      <c r="H1473" s="1">
        <v>1.6322199999999999E-2</v>
      </c>
    </row>
    <row r="1474" spans="5:8" x14ac:dyDescent="0.4">
      <c r="E1474" s="1">
        <v>10</v>
      </c>
      <c r="F1474" s="1">
        <v>47000000</v>
      </c>
      <c r="G1474" s="1">
        <v>5312.1787109375</v>
      </c>
      <c r="H1474" s="1">
        <v>3.2253999999999998E-2</v>
      </c>
    </row>
    <row r="1475" spans="5:8" x14ac:dyDescent="0.4">
      <c r="E1475" s="1">
        <v>10</v>
      </c>
      <c r="F1475" s="1">
        <v>100000000</v>
      </c>
      <c r="G1475" s="1">
        <v>5131.7260742188</v>
      </c>
      <c r="H1475" s="1">
        <v>6.3216800000000004E-2</v>
      </c>
    </row>
    <row r="1476" spans="5:8" x14ac:dyDescent="0.4">
      <c r="E1476" s="1">
        <v>10</v>
      </c>
      <c r="F1476" s="1">
        <v>220000000</v>
      </c>
      <c r="G1476" s="1">
        <v>5765.556640625</v>
      </c>
      <c r="H1476" s="1">
        <v>0.1362022</v>
      </c>
    </row>
    <row r="1477" spans="5:8" x14ac:dyDescent="0.4">
      <c r="E1477" s="1">
        <v>10</v>
      </c>
      <c r="F1477" s="1">
        <v>470000000</v>
      </c>
      <c r="G1477" s="1">
        <v>3402.7495117188</v>
      </c>
      <c r="H1477" s="1">
        <v>0.28298010000000001</v>
      </c>
    </row>
    <row r="1478" spans="5:8" x14ac:dyDescent="0.4">
      <c r="E1478" s="1">
        <v>10</v>
      </c>
      <c r="F1478" s="1">
        <v>1000000000</v>
      </c>
      <c r="G1478" s="1">
        <v>1610.6126708984</v>
      </c>
      <c r="H1478" s="1">
        <v>0.57267690000000004</v>
      </c>
    </row>
    <row r="1479" spans="5:8" x14ac:dyDescent="0.4">
      <c r="E1479" s="1">
        <v>10</v>
      </c>
      <c r="F1479" s="1">
        <v>2200000000</v>
      </c>
      <c r="G1479" s="1">
        <v>732.09674072270002</v>
      </c>
      <c r="H1479" s="1">
        <v>1.3612405999999999</v>
      </c>
    </row>
    <row r="1480" spans="5:8" x14ac:dyDescent="0.4">
      <c r="E1480" s="1">
        <v>10</v>
      </c>
      <c r="F1480" s="1">
        <v>4700000000</v>
      </c>
      <c r="G1480" s="1">
        <v>342.68356323239999</v>
      </c>
      <c r="H1480" s="1">
        <v>3.0185252</v>
      </c>
    </row>
    <row r="1481" spans="5:8" x14ac:dyDescent="0.4">
      <c r="E1481" s="1">
        <v>10</v>
      </c>
      <c r="F1481" s="1">
        <v>10000000000</v>
      </c>
      <c r="G1481" s="1">
        <v>161.06127929690001</v>
      </c>
      <c r="H1481" s="1">
        <v>6.4974664000000004</v>
      </c>
    </row>
    <row r="1482" spans="5:8" x14ac:dyDescent="0.4">
      <c r="E1482" s="1">
        <v>11</v>
      </c>
      <c r="F1482" s="1">
        <v>1</v>
      </c>
      <c r="G1482" s="1">
        <v>2550</v>
      </c>
      <c r="H1482" s="1">
        <v>2.1021E-3</v>
      </c>
    </row>
    <row r="1483" spans="5:8" x14ac:dyDescent="0.4">
      <c r="E1483" s="1">
        <v>11</v>
      </c>
      <c r="F1483" s="1">
        <v>2</v>
      </c>
      <c r="G1483" s="1">
        <v>4575</v>
      </c>
      <c r="H1483" s="1">
        <v>2.1827000000000001E-3</v>
      </c>
    </row>
    <row r="1484" spans="5:8" x14ac:dyDescent="0.4">
      <c r="E1484" s="1">
        <v>11</v>
      </c>
      <c r="F1484" s="1">
        <v>4</v>
      </c>
      <c r="G1484" s="1">
        <v>5081.25</v>
      </c>
      <c r="H1484" s="1">
        <v>2.5945E-3</v>
      </c>
    </row>
    <row r="1485" spans="5:8" x14ac:dyDescent="0.4">
      <c r="E1485" s="1">
        <v>11</v>
      </c>
      <c r="F1485" s="1">
        <v>7</v>
      </c>
      <c r="G1485" s="1">
        <v>5194.8974609375</v>
      </c>
      <c r="H1485" s="1">
        <v>2.787E-3</v>
      </c>
    </row>
    <row r="1486" spans="5:8" x14ac:dyDescent="0.4">
      <c r="E1486" s="1">
        <v>11</v>
      </c>
      <c r="F1486" s="1">
        <v>10</v>
      </c>
      <c r="G1486" s="1">
        <v>5223</v>
      </c>
      <c r="H1486" s="1">
        <v>2.6285000000000002E-3</v>
      </c>
    </row>
    <row r="1487" spans="5:8" x14ac:dyDescent="0.4">
      <c r="E1487" s="1">
        <v>11</v>
      </c>
      <c r="F1487" s="1">
        <v>22</v>
      </c>
      <c r="G1487" s="1">
        <v>5244.421875</v>
      </c>
      <c r="H1487" s="1">
        <v>2.8546999999999999E-3</v>
      </c>
    </row>
    <row r="1488" spans="5:8" x14ac:dyDescent="0.4">
      <c r="E1488" s="1">
        <v>11</v>
      </c>
      <c r="F1488" s="1">
        <v>47</v>
      </c>
      <c r="G1488" s="1">
        <v>5248.77734375</v>
      </c>
      <c r="H1488" s="1">
        <v>2.2499999999999998E-3</v>
      </c>
    </row>
    <row r="1489" spans="5:8" x14ac:dyDescent="0.4">
      <c r="E1489" s="1">
        <v>11</v>
      </c>
      <c r="F1489" s="1">
        <v>100</v>
      </c>
      <c r="G1489" s="1">
        <v>5249.73046875</v>
      </c>
      <c r="H1489" s="1">
        <v>2.9499001000000001E-3</v>
      </c>
    </row>
    <row r="1490" spans="5:8" x14ac:dyDescent="0.4">
      <c r="E1490" s="1">
        <v>11</v>
      </c>
      <c r="F1490" s="1">
        <v>220</v>
      </c>
      <c r="G1490" s="1">
        <v>5249.9448242188</v>
      </c>
      <c r="H1490" s="1">
        <v>2.6094999999999998E-3</v>
      </c>
    </row>
    <row r="1491" spans="5:8" x14ac:dyDescent="0.4">
      <c r="E1491" s="1">
        <v>11</v>
      </c>
      <c r="F1491" s="1">
        <v>470</v>
      </c>
      <c r="G1491" s="1">
        <v>5249.9873046875</v>
      </c>
      <c r="H1491" s="1">
        <v>2.3459000000000002E-3</v>
      </c>
    </row>
    <row r="1492" spans="5:8" x14ac:dyDescent="0.4">
      <c r="E1492" s="1">
        <v>11</v>
      </c>
      <c r="F1492" s="1">
        <v>1000</v>
      </c>
      <c r="G1492" s="1">
        <v>5249.9970703125</v>
      </c>
      <c r="H1492" s="1">
        <v>2.1148999999999999E-3</v>
      </c>
    </row>
    <row r="1493" spans="5:8" x14ac:dyDescent="0.4">
      <c r="E1493" s="1">
        <v>11</v>
      </c>
      <c r="F1493" s="1">
        <v>2200</v>
      </c>
      <c r="G1493" s="1">
        <v>5249.9995117188</v>
      </c>
      <c r="H1493" s="1">
        <v>2.2981999999999998E-3</v>
      </c>
    </row>
    <row r="1494" spans="5:8" x14ac:dyDescent="0.4">
      <c r="E1494" s="1">
        <v>11</v>
      </c>
      <c r="F1494" s="1">
        <v>4700</v>
      </c>
      <c r="G1494" s="1">
        <v>5250</v>
      </c>
      <c r="H1494" s="1">
        <v>2.6346E-3</v>
      </c>
    </row>
    <row r="1495" spans="5:8" x14ac:dyDescent="0.4">
      <c r="E1495" s="1">
        <v>11</v>
      </c>
      <c r="F1495" s="1">
        <v>10000</v>
      </c>
      <c r="G1495" s="1">
        <v>5250</v>
      </c>
      <c r="H1495" s="1">
        <v>3.3552E-3</v>
      </c>
    </row>
    <row r="1496" spans="5:8" x14ac:dyDescent="0.4">
      <c r="E1496" s="1">
        <v>11</v>
      </c>
      <c r="F1496" s="1">
        <v>22000</v>
      </c>
      <c r="G1496" s="1">
        <v>5250.0004882812</v>
      </c>
      <c r="H1496" s="1">
        <v>2.5040000000000001E-3</v>
      </c>
    </row>
    <row r="1497" spans="5:8" x14ac:dyDescent="0.4">
      <c r="E1497" s="1">
        <v>11</v>
      </c>
      <c r="F1497" s="1">
        <v>47000</v>
      </c>
      <c r="G1497" s="1">
        <v>5250</v>
      </c>
      <c r="H1497" s="1">
        <v>2.1124999999999998E-3</v>
      </c>
    </row>
    <row r="1498" spans="5:8" x14ac:dyDescent="0.4">
      <c r="E1498" s="1">
        <v>11</v>
      </c>
      <c r="F1498" s="1">
        <v>100000</v>
      </c>
      <c r="G1498" s="1">
        <v>5249.998046875</v>
      </c>
      <c r="H1498" s="1">
        <v>2.6989000000000002E-3</v>
      </c>
    </row>
    <row r="1499" spans="5:8" x14ac:dyDescent="0.4">
      <c r="E1499" s="1">
        <v>11</v>
      </c>
      <c r="F1499" s="1">
        <v>220000</v>
      </c>
      <c r="G1499" s="1">
        <v>5250.0043945312</v>
      </c>
      <c r="H1499" s="1">
        <v>2.9640999999999999E-3</v>
      </c>
    </row>
    <row r="1500" spans="5:8" x14ac:dyDescent="0.4">
      <c r="E1500" s="1">
        <v>11</v>
      </c>
      <c r="F1500" s="1">
        <v>470000</v>
      </c>
      <c r="G1500" s="1">
        <v>5249.9653320312</v>
      </c>
      <c r="H1500" s="1">
        <v>2.8440000000000002E-3</v>
      </c>
    </row>
    <row r="1501" spans="5:8" x14ac:dyDescent="0.4">
      <c r="E1501" s="1">
        <v>11</v>
      </c>
      <c r="F1501" s="1">
        <v>1000000</v>
      </c>
      <c r="G1501" s="1">
        <v>5250.0942382812</v>
      </c>
      <c r="H1501" s="1">
        <v>3.9912000000000003E-3</v>
      </c>
    </row>
    <row r="1502" spans="5:8" x14ac:dyDescent="0.4">
      <c r="E1502" s="1">
        <v>11</v>
      </c>
      <c r="F1502" s="1">
        <v>2200000</v>
      </c>
      <c r="G1502" s="1">
        <v>5249.5063476562</v>
      </c>
      <c r="H1502" s="1">
        <v>3.9715999999999996E-3</v>
      </c>
    </row>
    <row r="1503" spans="5:8" x14ac:dyDescent="0.4">
      <c r="E1503" s="1">
        <v>11</v>
      </c>
      <c r="F1503" s="1">
        <v>4700000</v>
      </c>
      <c r="G1503" s="1">
        <v>5250.3891601562</v>
      </c>
      <c r="H1503" s="1">
        <v>6.9998999999999999E-3</v>
      </c>
    </row>
    <row r="1504" spans="5:8" x14ac:dyDescent="0.4">
      <c r="E1504" s="1">
        <v>11</v>
      </c>
      <c r="F1504" s="1">
        <v>10000000</v>
      </c>
      <c r="G1504" s="1">
        <v>5246.5004882812</v>
      </c>
      <c r="H1504" s="1">
        <v>9.9804000000000004E-3</v>
      </c>
    </row>
    <row r="1505" spans="5:8" x14ac:dyDescent="0.4">
      <c r="E1505" s="1">
        <v>11</v>
      </c>
      <c r="F1505" s="1">
        <v>22000000</v>
      </c>
      <c r="G1505" s="1">
        <v>5263.4375</v>
      </c>
      <c r="H1505" s="1">
        <v>1.7303800000000001E-2</v>
      </c>
    </row>
    <row r="1506" spans="5:8" x14ac:dyDescent="0.4">
      <c r="E1506" s="1">
        <v>11</v>
      </c>
      <c r="F1506" s="1">
        <v>47000000</v>
      </c>
      <c r="G1506" s="1">
        <v>5255.7094726562</v>
      </c>
      <c r="H1506" s="1">
        <v>3.46915E-2</v>
      </c>
    </row>
    <row r="1507" spans="5:8" x14ac:dyDescent="0.4">
      <c r="E1507" s="1">
        <v>11</v>
      </c>
      <c r="F1507" s="1">
        <v>100000000</v>
      </c>
      <c r="G1507" s="1">
        <v>5159.5844726562</v>
      </c>
      <c r="H1507" s="1">
        <v>6.6792099999999993E-2</v>
      </c>
    </row>
    <row r="1508" spans="5:8" x14ac:dyDescent="0.4">
      <c r="E1508" s="1">
        <v>11</v>
      </c>
      <c r="F1508" s="1">
        <v>220000000</v>
      </c>
      <c r="G1508" s="1">
        <v>5541.1284179688</v>
      </c>
      <c r="H1508" s="1">
        <v>0.13483800000000001</v>
      </c>
    </row>
    <row r="1509" spans="5:8" x14ac:dyDescent="0.4">
      <c r="E1509" s="1">
        <v>11</v>
      </c>
      <c r="F1509" s="1">
        <v>470000000</v>
      </c>
      <c r="G1509" s="1">
        <v>3541.3566894531</v>
      </c>
      <c r="H1509" s="1">
        <v>0.28855940000000002</v>
      </c>
    </row>
    <row r="1510" spans="5:8" x14ac:dyDescent="0.4">
      <c r="E1510" s="1">
        <v>11</v>
      </c>
      <c r="F1510" s="1">
        <v>1000000000</v>
      </c>
      <c r="G1510" s="1">
        <v>1675.0372314453</v>
      </c>
      <c r="H1510" s="1">
        <v>0.61831950000000002</v>
      </c>
    </row>
    <row r="1511" spans="5:8" x14ac:dyDescent="0.4">
      <c r="E1511" s="1">
        <v>11</v>
      </c>
      <c r="F1511" s="1">
        <v>2200000000</v>
      </c>
      <c r="G1511" s="1">
        <v>761.38061523440001</v>
      </c>
      <c r="H1511" s="1">
        <v>1.2376712000000001</v>
      </c>
    </row>
    <row r="1512" spans="5:8" x14ac:dyDescent="0.4">
      <c r="E1512" s="1">
        <v>11</v>
      </c>
      <c r="F1512" s="1">
        <v>4700000000</v>
      </c>
      <c r="G1512" s="1">
        <v>356.3908996582</v>
      </c>
      <c r="H1512" s="1">
        <v>2.4706245999999998</v>
      </c>
    </row>
    <row r="1513" spans="5:8" x14ac:dyDescent="0.4">
      <c r="E1513" s="1">
        <v>11</v>
      </c>
      <c r="F1513" s="1">
        <v>10000000000</v>
      </c>
      <c r="G1513" s="1">
        <v>167.50372314449999</v>
      </c>
      <c r="H1513" s="1">
        <v>5.4544968000000003</v>
      </c>
    </row>
    <row r="1514" spans="5:8" x14ac:dyDescent="0.4">
      <c r="E1514" s="1">
        <v>12</v>
      </c>
      <c r="F1514" s="1">
        <v>1</v>
      </c>
      <c r="G1514" s="1">
        <v>2550</v>
      </c>
      <c r="H1514" s="1">
        <v>2.4453999999999999E-3</v>
      </c>
    </row>
    <row r="1515" spans="5:8" x14ac:dyDescent="0.4">
      <c r="E1515" s="1">
        <v>12</v>
      </c>
      <c r="F1515" s="1">
        <v>2</v>
      </c>
      <c r="G1515" s="1">
        <v>4575</v>
      </c>
      <c r="H1515" s="1">
        <v>2.4458000000000001E-3</v>
      </c>
    </row>
    <row r="1516" spans="5:8" x14ac:dyDescent="0.4">
      <c r="E1516" s="1">
        <v>12</v>
      </c>
      <c r="F1516" s="1">
        <v>4</v>
      </c>
      <c r="G1516" s="1">
        <v>5081.25</v>
      </c>
      <c r="H1516" s="1">
        <v>2.3816000000000002E-3</v>
      </c>
    </row>
    <row r="1517" spans="5:8" x14ac:dyDescent="0.4">
      <c r="E1517" s="1">
        <v>12</v>
      </c>
      <c r="F1517" s="1">
        <v>7</v>
      </c>
      <c r="G1517" s="1">
        <v>5194.8974609375</v>
      </c>
      <c r="H1517" s="1">
        <v>2.8246999999999999E-3</v>
      </c>
    </row>
    <row r="1518" spans="5:8" x14ac:dyDescent="0.4">
      <c r="E1518" s="1">
        <v>12</v>
      </c>
      <c r="F1518" s="1">
        <v>10</v>
      </c>
      <c r="G1518" s="1">
        <v>5223</v>
      </c>
      <c r="H1518" s="1">
        <v>2.6591000000000002E-3</v>
      </c>
    </row>
    <row r="1519" spans="5:8" x14ac:dyDescent="0.4">
      <c r="E1519" s="1">
        <v>12</v>
      </c>
      <c r="F1519" s="1">
        <v>22</v>
      </c>
      <c r="G1519" s="1">
        <v>5244.421875</v>
      </c>
      <c r="H1519" s="1">
        <v>2.4824000000000001E-3</v>
      </c>
    </row>
    <row r="1520" spans="5:8" x14ac:dyDescent="0.4">
      <c r="E1520" s="1">
        <v>12</v>
      </c>
      <c r="F1520" s="1">
        <v>47</v>
      </c>
      <c r="G1520" s="1">
        <v>5248.77734375</v>
      </c>
      <c r="H1520" s="1">
        <v>2.9299999999999999E-3</v>
      </c>
    </row>
    <row r="1521" spans="5:8" x14ac:dyDescent="0.4">
      <c r="E1521" s="1">
        <v>12</v>
      </c>
      <c r="F1521" s="1">
        <v>100</v>
      </c>
      <c r="G1521" s="1">
        <v>5249.7299804688</v>
      </c>
      <c r="H1521" s="1">
        <v>2.6210000000000001E-3</v>
      </c>
    </row>
    <row r="1522" spans="5:8" x14ac:dyDescent="0.4">
      <c r="E1522" s="1">
        <v>12</v>
      </c>
      <c r="F1522" s="1">
        <v>220</v>
      </c>
      <c r="G1522" s="1">
        <v>5249.9448242188</v>
      </c>
      <c r="H1522" s="1">
        <v>3.6148E-3</v>
      </c>
    </row>
    <row r="1523" spans="5:8" x14ac:dyDescent="0.4">
      <c r="E1523" s="1">
        <v>12</v>
      </c>
      <c r="F1523" s="1">
        <v>470</v>
      </c>
      <c r="G1523" s="1">
        <v>5249.9873046875</v>
      </c>
      <c r="H1523" s="1">
        <v>3.5330000000000001E-3</v>
      </c>
    </row>
    <row r="1524" spans="5:8" x14ac:dyDescent="0.4">
      <c r="E1524" s="1">
        <v>12</v>
      </c>
      <c r="F1524" s="1">
        <v>1000</v>
      </c>
      <c r="G1524" s="1">
        <v>5249.9965820312</v>
      </c>
      <c r="H1524" s="1">
        <v>2.4361000000000001E-3</v>
      </c>
    </row>
    <row r="1525" spans="5:8" x14ac:dyDescent="0.4">
      <c r="E1525" s="1">
        <v>12</v>
      </c>
      <c r="F1525" s="1">
        <v>2200</v>
      </c>
      <c r="G1525" s="1">
        <v>5249.9995117188</v>
      </c>
      <c r="H1525" s="1">
        <v>3.0051000000000001E-3</v>
      </c>
    </row>
    <row r="1526" spans="5:8" x14ac:dyDescent="0.4">
      <c r="E1526" s="1">
        <v>12</v>
      </c>
      <c r="F1526" s="1">
        <v>4700</v>
      </c>
      <c r="G1526" s="1">
        <v>5249.9995117188</v>
      </c>
      <c r="H1526" s="1">
        <v>2.5722000000000002E-3</v>
      </c>
    </row>
    <row r="1527" spans="5:8" x14ac:dyDescent="0.4">
      <c r="E1527" s="1">
        <v>12</v>
      </c>
      <c r="F1527" s="1">
        <v>10000</v>
      </c>
      <c r="G1527" s="1">
        <v>5249.9995117188</v>
      </c>
      <c r="H1527" s="1">
        <v>2.9624E-3</v>
      </c>
    </row>
    <row r="1528" spans="5:8" x14ac:dyDescent="0.4">
      <c r="E1528" s="1">
        <v>12</v>
      </c>
      <c r="F1528" s="1">
        <v>22000</v>
      </c>
      <c r="G1528" s="1">
        <v>5249.9985351562</v>
      </c>
      <c r="H1528" s="1">
        <v>2.3988E-3</v>
      </c>
    </row>
    <row r="1529" spans="5:8" x14ac:dyDescent="0.4">
      <c r="E1529" s="1">
        <v>12</v>
      </c>
      <c r="F1529" s="1">
        <v>47000</v>
      </c>
      <c r="G1529" s="1">
        <v>5249.9990234375</v>
      </c>
      <c r="H1529" s="1">
        <v>2.9881999999999999E-3</v>
      </c>
    </row>
    <row r="1530" spans="5:8" x14ac:dyDescent="0.4">
      <c r="E1530" s="1">
        <v>12</v>
      </c>
      <c r="F1530" s="1">
        <v>100000</v>
      </c>
      <c r="G1530" s="1">
        <v>5249.9985351562</v>
      </c>
      <c r="H1530" s="1">
        <v>2.6787E-3</v>
      </c>
    </row>
    <row r="1531" spans="5:8" x14ac:dyDescent="0.4">
      <c r="E1531" s="1">
        <v>12</v>
      </c>
      <c r="F1531" s="1">
        <v>220000</v>
      </c>
      <c r="G1531" s="1">
        <v>5250.0053710938</v>
      </c>
      <c r="H1531" s="1">
        <v>2.9972000000000002E-3</v>
      </c>
    </row>
    <row r="1532" spans="5:8" x14ac:dyDescent="0.4">
      <c r="E1532" s="1">
        <v>12</v>
      </c>
      <c r="F1532" s="1">
        <v>470000</v>
      </c>
      <c r="G1532" s="1">
        <v>5249.9487304688</v>
      </c>
      <c r="H1532" s="1">
        <v>3.1067E-3</v>
      </c>
    </row>
    <row r="1533" spans="5:8" x14ac:dyDescent="0.4">
      <c r="E1533" s="1">
        <v>12</v>
      </c>
      <c r="F1533" s="1">
        <v>1000000</v>
      </c>
      <c r="G1533" s="1">
        <v>5250.0927734375</v>
      </c>
      <c r="H1533" s="1">
        <v>3.9601999999999997E-3</v>
      </c>
    </row>
    <row r="1534" spans="5:8" x14ac:dyDescent="0.4">
      <c r="E1534" s="1">
        <v>12</v>
      </c>
      <c r="F1534" s="1">
        <v>2200000</v>
      </c>
      <c r="G1534" s="1">
        <v>5249.7329101562</v>
      </c>
      <c r="H1534" s="1">
        <v>5.2839999999999996E-3</v>
      </c>
    </row>
    <row r="1535" spans="5:8" x14ac:dyDescent="0.4">
      <c r="E1535" s="1">
        <v>12</v>
      </c>
      <c r="F1535" s="1">
        <v>4700000</v>
      </c>
      <c r="G1535" s="1">
        <v>5251.2973632812</v>
      </c>
      <c r="H1535" s="1">
        <v>8.8223999999999993E-3</v>
      </c>
    </row>
    <row r="1536" spans="5:8" x14ac:dyDescent="0.4">
      <c r="E1536" s="1">
        <v>12</v>
      </c>
      <c r="F1536" s="1">
        <v>10000000</v>
      </c>
      <c r="G1536" s="1">
        <v>5249.1538085938</v>
      </c>
      <c r="H1536" s="1">
        <v>1.1327800000000001E-2</v>
      </c>
    </row>
    <row r="1537" spans="5:8" x14ac:dyDescent="0.4">
      <c r="E1537" s="1">
        <v>12</v>
      </c>
      <c r="F1537" s="1">
        <v>22000000</v>
      </c>
      <c r="G1537" s="1">
        <v>5248.3344726562</v>
      </c>
      <c r="H1537" s="1">
        <v>2.2136900000000001E-2</v>
      </c>
    </row>
    <row r="1538" spans="5:8" x14ac:dyDescent="0.4">
      <c r="E1538" s="1">
        <v>12</v>
      </c>
      <c r="F1538" s="1">
        <v>47000000</v>
      </c>
      <c r="G1538" s="1">
        <v>5256.15234375</v>
      </c>
      <c r="H1538" s="1">
        <v>3.6850800000000003E-2</v>
      </c>
    </row>
    <row r="1539" spans="5:8" x14ac:dyDescent="0.4">
      <c r="E1539" s="1">
        <v>12</v>
      </c>
      <c r="F1539" s="1">
        <v>100000000</v>
      </c>
      <c r="G1539" s="1">
        <v>5157.84765625</v>
      </c>
      <c r="H1539" s="1">
        <v>9.2665399999999995E-2</v>
      </c>
    </row>
    <row r="1540" spans="5:8" x14ac:dyDescent="0.4">
      <c r="E1540" s="1">
        <v>12</v>
      </c>
      <c r="F1540" s="1">
        <v>220000000</v>
      </c>
      <c r="G1540" s="1">
        <v>5320.0830078125</v>
      </c>
      <c r="H1540" s="1">
        <v>0.14194870000000001</v>
      </c>
    </row>
    <row r="1541" spans="5:8" x14ac:dyDescent="0.4">
      <c r="E1541" s="1">
        <v>12</v>
      </c>
      <c r="F1541" s="1">
        <v>470000000</v>
      </c>
      <c r="G1541" s="1">
        <v>3728.1279296875</v>
      </c>
      <c r="H1541" s="1">
        <v>0.28247699999999998</v>
      </c>
    </row>
    <row r="1542" spans="5:8" x14ac:dyDescent="0.4">
      <c r="E1542" s="1">
        <v>12</v>
      </c>
      <c r="F1542" s="1">
        <v>1000000000</v>
      </c>
      <c r="G1542" s="1">
        <v>1789.1588134766</v>
      </c>
      <c r="H1542" s="1">
        <v>0.64865620000000002</v>
      </c>
    </row>
    <row r="1543" spans="5:8" x14ac:dyDescent="0.4">
      <c r="E1543" s="1">
        <v>12</v>
      </c>
      <c r="F1543" s="1">
        <v>2200000000</v>
      </c>
      <c r="G1543" s="1">
        <v>869.64617919919999</v>
      </c>
      <c r="H1543" s="1">
        <v>1.2544986</v>
      </c>
    </row>
    <row r="1544" spans="5:8" x14ac:dyDescent="0.4">
      <c r="E1544" s="1">
        <v>12</v>
      </c>
      <c r="F1544" s="1">
        <v>4700000000</v>
      </c>
      <c r="G1544" s="1">
        <v>411.2202758789</v>
      </c>
      <c r="H1544" s="1">
        <v>2.5904639998999999</v>
      </c>
    </row>
    <row r="1545" spans="5:8" x14ac:dyDescent="0.4">
      <c r="E1545" s="1">
        <v>12</v>
      </c>
      <c r="F1545" s="1">
        <v>10000000000</v>
      </c>
      <c r="G1545" s="1">
        <v>193.27352905270001</v>
      </c>
      <c r="H1545" s="1">
        <v>5.4394834999999997</v>
      </c>
    </row>
    <row r="1546" spans="5:8" x14ac:dyDescent="0.4">
      <c r="E1546" s="1">
        <v>1</v>
      </c>
      <c r="F1546" s="1">
        <v>1</v>
      </c>
      <c r="G1546" s="1">
        <v>2550</v>
      </c>
      <c r="H1546" s="1">
        <v>4.1999999999999996E-6</v>
      </c>
    </row>
    <row r="1547" spans="5:8" x14ac:dyDescent="0.4">
      <c r="E1547" s="1">
        <v>1</v>
      </c>
      <c r="F1547" s="1">
        <v>2</v>
      </c>
      <c r="G1547" s="1">
        <v>4575</v>
      </c>
      <c r="H1547" s="1">
        <v>3.4000000000000001E-6</v>
      </c>
    </row>
    <row r="1548" spans="5:8" x14ac:dyDescent="0.4">
      <c r="E1548" s="1">
        <v>1</v>
      </c>
      <c r="F1548" s="1">
        <v>4</v>
      </c>
      <c r="G1548" s="1">
        <v>5081.25</v>
      </c>
      <c r="H1548" s="1">
        <v>4.5000000000000001E-6</v>
      </c>
    </row>
    <row r="1549" spans="5:8" x14ac:dyDescent="0.4">
      <c r="E1549" s="1">
        <v>1</v>
      </c>
      <c r="F1549" s="1">
        <v>7</v>
      </c>
      <c r="G1549" s="1">
        <v>5194.8969726562</v>
      </c>
      <c r="H1549" s="1">
        <v>4.6E-6</v>
      </c>
    </row>
    <row r="1550" spans="5:8" x14ac:dyDescent="0.4">
      <c r="E1550" s="1">
        <v>1</v>
      </c>
      <c r="F1550" s="1">
        <v>10</v>
      </c>
      <c r="G1550" s="1">
        <v>5223</v>
      </c>
      <c r="H1550" s="1">
        <v>4.1999999999999996E-6</v>
      </c>
    </row>
    <row r="1551" spans="5:8" x14ac:dyDescent="0.4">
      <c r="E1551" s="1">
        <v>1</v>
      </c>
      <c r="F1551" s="1">
        <v>22</v>
      </c>
      <c r="G1551" s="1">
        <v>5244.421875</v>
      </c>
      <c r="H1551" s="1">
        <v>3.9999999999999998E-6</v>
      </c>
    </row>
    <row r="1552" spans="5:8" x14ac:dyDescent="0.4">
      <c r="E1552" s="1">
        <v>1</v>
      </c>
      <c r="F1552" s="1">
        <v>47</v>
      </c>
      <c r="G1552" s="1">
        <v>5248.7768554688</v>
      </c>
      <c r="H1552" s="1">
        <v>3.4999999999999999E-6</v>
      </c>
    </row>
    <row r="1553" spans="5:8" x14ac:dyDescent="0.4">
      <c r="E1553" s="1">
        <v>1</v>
      </c>
      <c r="F1553" s="1">
        <v>100</v>
      </c>
      <c r="G1553" s="1">
        <v>5249.7299804688</v>
      </c>
      <c r="H1553" s="1">
        <v>4.1999999999999996E-6</v>
      </c>
    </row>
    <row r="1554" spans="5:8" x14ac:dyDescent="0.4">
      <c r="E1554" s="1">
        <v>1</v>
      </c>
      <c r="F1554" s="1">
        <v>220</v>
      </c>
      <c r="G1554" s="1">
        <v>5249.9453125</v>
      </c>
      <c r="H1554" s="1">
        <v>4.5000000000000001E-6</v>
      </c>
    </row>
    <row r="1555" spans="5:8" x14ac:dyDescent="0.4">
      <c r="E1555" s="1">
        <v>1</v>
      </c>
      <c r="F1555" s="1">
        <v>470</v>
      </c>
      <c r="G1555" s="1">
        <v>5249.986328125</v>
      </c>
      <c r="H1555" s="1">
        <v>5.9000000000000003E-6</v>
      </c>
    </row>
    <row r="1556" spans="5:8" x14ac:dyDescent="0.4">
      <c r="E1556" s="1">
        <v>1</v>
      </c>
      <c r="F1556" s="1">
        <v>1000</v>
      </c>
      <c r="G1556" s="1">
        <v>5249.9956054688</v>
      </c>
      <c r="H1556" s="1">
        <v>8.4999999999999999E-6</v>
      </c>
    </row>
    <row r="1557" spans="5:8" x14ac:dyDescent="0.4">
      <c r="E1557" s="1">
        <v>1</v>
      </c>
      <c r="F1557" s="1">
        <v>2200</v>
      </c>
      <c r="G1557" s="1">
        <v>5250.0024414062</v>
      </c>
      <c r="H1557" s="1">
        <v>1.4600000000000001E-5</v>
      </c>
    </row>
    <row r="1558" spans="5:8" x14ac:dyDescent="0.4">
      <c r="E1558" s="1">
        <v>1</v>
      </c>
      <c r="F1558" s="1">
        <v>4700</v>
      </c>
      <c r="G1558" s="1">
        <v>5250.005859375</v>
      </c>
      <c r="H1558" s="1">
        <v>2.62E-5</v>
      </c>
    </row>
    <row r="1559" spans="5:8" x14ac:dyDescent="0.4">
      <c r="E1559" s="1">
        <v>1</v>
      </c>
      <c r="F1559" s="1">
        <v>10000</v>
      </c>
      <c r="G1559" s="1">
        <v>5249.998046875</v>
      </c>
      <c r="H1559" s="1">
        <v>5.3000000000000001E-5</v>
      </c>
    </row>
    <row r="1560" spans="5:8" x14ac:dyDescent="0.4">
      <c r="E1560" s="1">
        <v>1</v>
      </c>
      <c r="F1560" s="1">
        <v>22000</v>
      </c>
      <c r="G1560" s="1">
        <v>5250.0185546875</v>
      </c>
      <c r="H1560" s="1">
        <v>1.1120000000000001E-4</v>
      </c>
    </row>
    <row r="1561" spans="5:8" x14ac:dyDescent="0.4">
      <c r="E1561" s="1">
        <v>1</v>
      </c>
      <c r="F1561" s="1">
        <v>47000</v>
      </c>
      <c r="G1561" s="1">
        <v>5250.0014648438</v>
      </c>
      <c r="H1561" s="1">
        <v>2.3729999999999999E-4</v>
      </c>
    </row>
    <row r="1562" spans="5:8" x14ac:dyDescent="0.4">
      <c r="E1562" s="1">
        <v>1</v>
      </c>
      <c r="F1562" s="1">
        <v>100000</v>
      </c>
      <c r="G1562" s="1">
        <v>5249.9858398438</v>
      </c>
      <c r="H1562" s="1">
        <v>4.9299999999999995E-4</v>
      </c>
    </row>
    <row r="1563" spans="5:8" x14ac:dyDescent="0.4">
      <c r="E1563" s="1">
        <v>1</v>
      </c>
      <c r="F1563" s="1">
        <v>220000</v>
      </c>
      <c r="G1563" s="1">
        <v>5249.9086914062</v>
      </c>
      <c r="H1563" s="1">
        <v>1.0771000999999999E-3</v>
      </c>
    </row>
    <row r="1564" spans="5:8" x14ac:dyDescent="0.4">
      <c r="E1564" s="1">
        <v>1</v>
      </c>
      <c r="F1564" s="1">
        <v>470000</v>
      </c>
      <c r="G1564" s="1">
        <v>5250.3452148438</v>
      </c>
      <c r="H1564" s="1">
        <v>2.2861000000000001E-3</v>
      </c>
    </row>
    <row r="1565" spans="5:8" x14ac:dyDescent="0.4">
      <c r="E1565" s="1">
        <v>1</v>
      </c>
      <c r="F1565" s="1">
        <v>1000000</v>
      </c>
      <c r="G1565" s="1">
        <v>5248.533203125</v>
      </c>
      <c r="H1565" s="1">
        <v>4.8707000000000004E-3</v>
      </c>
    </row>
    <row r="1566" spans="5:8" x14ac:dyDescent="0.4">
      <c r="E1566" s="1">
        <v>1</v>
      </c>
      <c r="F1566" s="1">
        <v>2200000</v>
      </c>
      <c r="G1566" s="1">
        <v>5237.6733398438</v>
      </c>
      <c r="H1566" s="1">
        <v>1.06617E-2</v>
      </c>
    </row>
    <row r="1567" spans="5:8" x14ac:dyDescent="0.4">
      <c r="E1567" s="1">
        <v>1</v>
      </c>
      <c r="F1567" s="1">
        <v>4700000</v>
      </c>
      <c r="G1567" s="1">
        <v>5286.6391601562</v>
      </c>
      <c r="H1567" s="1">
        <v>2.28925E-2</v>
      </c>
    </row>
    <row r="1568" spans="5:8" x14ac:dyDescent="0.4">
      <c r="E1568" s="1">
        <v>1</v>
      </c>
      <c r="F1568" s="1">
        <v>10000000</v>
      </c>
      <c r="G1568" s="1">
        <v>5128.0107421875</v>
      </c>
      <c r="H1568" s="1">
        <v>4.93935E-2</v>
      </c>
    </row>
    <row r="1569" spans="5:8" x14ac:dyDescent="0.4">
      <c r="E1569" s="1">
        <v>1</v>
      </c>
      <c r="F1569" s="1">
        <v>22000000</v>
      </c>
      <c r="G1569" s="1">
        <v>5682.0029296875</v>
      </c>
      <c r="H1569" s="1">
        <v>0.10876479999999999</v>
      </c>
    </row>
    <row r="1570" spans="5:8" x14ac:dyDescent="0.4">
      <c r="E1570" s="1">
        <v>1</v>
      </c>
      <c r="F1570" s="1">
        <v>47000000</v>
      </c>
      <c r="G1570" s="1">
        <v>4879.0795898438</v>
      </c>
      <c r="H1570" s="1">
        <v>0.2294148</v>
      </c>
    </row>
    <row r="1571" spans="5:8" x14ac:dyDescent="0.4">
      <c r="E1571" s="1">
        <v>1</v>
      </c>
      <c r="F1571" s="1">
        <v>100000000</v>
      </c>
      <c r="G1571" s="1">
        <v>3102.7229003906</v>
      </c>
      <c r="H1571" s="1">
        <v>0.49483270000000001</v>
      </c>
    </row>
    <row r="1572" spans="5:8" x14ac:dyDescent="0.4">
      <c r="E1572" s="1">
        <v>1</v>
      </c>
      <c r="F1572" s="1">
        <v>220000000</v>
      </c>
      <c r="G1572" s="1">
        <v>1697.0964355469</v>
      </c>
      <c r="H1572" s="1">
        <v>1.0785749</v>
      </c>
    </row>
    <row r="1573" spans="5:8" x14ac:dyDescent="0.4">
      <c r="E1573" s="1">
        <v>1</v>
      </c>
      <c r="F1573" s="1">
        <v>470000000</v>
      </c>
      <c r="G1573" s="1">
        <v>1074.03515625</v>
      </c>
      <c r="H1573" s="1">
        <v>2.3116420999999998</v>
      </c>
    </row>
    <row r="1574" spans="5:8" x14ac:dyDescent="0.4">
      <c r="E1574" s="1">
        <v>1</v>
      </c>
      <c r="F1574" s="1">
        <v>1000000000</v>
      </c>
      <c r="G1574" s="1">
        <v>515.3960571289</v>
      </c>
      <c r="H1574" s="1">
        <v>4.9059901000000004</v>
      </c>
    </row>
    <row r="1575" spans="5:8" x14ac:dyDescent="0.4">
      <c r="E1575" s="1">
        <v>1</v>
      </c>
      <c r="F1575" s="1">
        <v>2200000000</v>
      </c>
      <c r="G1575" s="1">
        <v>234.27095031740001</v>
      </c>
      <c r="H1575" s="1">
        <v>10.880050600000001</v>
      </c>
    </row>
    <row r="1576" spans="5:8" x14ac:dyDescent="0.4">
      <c r="E1576" s="1">
        <v>1</v>
      </c>
      <c r="F1576" s="1">
        <v>4700000000</v>
      </c>
      <c r="G1576" s="1">
        <v>109.65873718260001</v>
      </c>
      <c r="H1576" s="1">
        <v>23.318539399999999</v>
      </c>
    </row>
    <row r="1577" spans="5:8" x14ac:dyDescent="0.4">
      <c r="E1577" s="1">
        <v>1</v>
      </c>
      <c r="F1577" s="1">
        <v>10000000000</v>
      </c>
      <c r="G1577" s="1">
        <v>51.539608001700003</v>
      </c>
      <c r="H1577" s="1">
        <v>49.4456226</v>
      </c>
    </row>
    <row r="1578" spans="5:8" x14ac:dyDescent="0.4">
      <c r="E1578" s="1">
        <v>2</v>
      </c>
      <c r="F1578" s="1">
        <v>1</v>
      </c>
      <c r="G1578" s="1">
        <v>2550</v>
      </c>
      <c r="H1578" s="1">
        <v>3.8420000000000001E-4</v>
      </c>
    </row>
    <row r="1579" spans="5:8" x14ac:dyDescent="0.4">
      <c r="E1579" s="1">
        <v>2</v>
      </c>
      <c r="F1579" s="1">
        <v>2</v>
      </c>
      <c r="G1579" s="1">
        <v>4575</v>
      </c>
      <c r="H1579" s="1">
        <v>8.5309999999999997E-4</v>
      </c>
    </row>
    <row r="1580" spans="5:8" x14ac:dyDescent="0.4">
      <c r="E1580" s="1">
        <v>2</v>
      </c>
      <c r="F1580" s="1">
        <v>4</v>
      </c>
      <c r="G1580" s="1">
        <v>5081.25</v>
      </c>
      <c r="H1580" s="1">
        <v>4.1419999999999998E-4</v>
      </c>
    </row>
    <row r="1581" spans="5:8" x14ac:dyDescent="0.4">
      <c r="E1581" s="1">
        <v>2</v>
      </c>
      <c r="F1581" s="1">
        <v>7</v>
      </c>
      <c r="G1581" s="1">
        <v>5194.8974609375</v>
      </c>
      <c r="H1581" s="1">
        <v>5.2769999999999998E-4</v>
      </c>
    </row>
    <row r="1582" spans="5:8" x14ac:dyDescent="0.4">
      <c r="E1582" s="1">
        <v>2</v>
      </c>
      <c r="F1582" s="1">
        <v>10</v>
      </c>
      <c r="G1582" s="1">
        <v>5223</v>
      </c>
      <c r="H1582" s="1">
        <v>5.6689999999999996E-4</v>
      </c>
    </row>
    <row r="1583" spans="5:8" x14ac:dyDescent="0.4">
      <c r="E1583" s="1">
        <v>2</v>
      </c>
      <c r="F1583" s="1">
        <v>22</v>
      </c>
      <c r="G1583" s="1">
        <v>5244.4213867188</v>
      </c>
      <c r="H1583" s="1">
        <v>4.0470000000000002E-4</v>
      </c>
    </row>
    <row r="1584" spans="5:8" x14ac:dyDescent="0.4">
      <c r="E1584" s="1">
        <v>2</v>
      </c>
      <c r="F1584" s="1">
        <v>47</v>
      </c>
      <c r="G1584" s="1">
        <v>5248.7768554688</v>
      </c>
      <c r="H1584" s="1">
        <v>4.9240000000000004E-4</v>
      </c>
    </row>
    <row r="1585" spans="5:8" x14ac:dyDescent="0.4">
      <c r="E1585" s="1">
        <v>2</v>
      </c>
      <c r="F1585" s="1">
        <v>100</v>
      </c>
      <c r="G1585" s="1">
        <v>5249.73046875</v>
      </c>
      <c r="H1585" s="1">
        <v>5.1139999999999996E-4</v>
      </c>
    </row>
    <row r="1586" spans="5:8" x14ac:dyDescent="0.4">
      <c r="E1586" s="1">
        <v>2</v>
      </c>
      <c r="F1586" s="1">
        <v>220</v>
      </c>
      <c r="G1586" s="1">
        <v>5249.9453125</v>
      </c>
      <c r="H1586" s="1">
        <v>4.5080000000000001E-4</v>
      </c>
    </row>
    <row r="1587" spans="5:8" x14ac:dyDescent="0.4">
      <c r="E1587" s="1">
        <v>2</v>
      </c>
      <c r="F1587" s="1">
        <v>470</v>
      </c>
      <c r="G1587" s="1">
        <v>5249.9877929688</v>
      </c>
      <c r="H1587" s="1">
        <v>5.2720000000000002E-4</v>
      </c>
    </row>
    <row r="1588" spans="5:8" x14ac:dyDescent="0.4">
      <c r="E1588" s="1">
        <v>2</v>
      </c>
      <c r="F1588" s="1">
        <v>1000</v>
      </c>
      <c r="G1588" s="1">
        <v>5249.9956054688</v>
      </c>
      <c r="H1588" s="1">
        <v>4.5419999999999998E-4</v>
      </c>
    </row>
    <row r="1589" spans="5:8" x14ac:dyDescent="0.4">
      <c r="E1589" s="1">
        <v>2</v>
      </c>
      <c r="F1589" s="1">
        <v>2200</v>
      </c>
      <c r="G1589" s="1">
        <v>5250</v>
      </c>
      <c r="H1589" s="1">
        <v>4.3839999999999998E-4</v>
      </c>
    </row>
    <row r="1590" spans="5:8" x14ac:dyDescent="0.4">
      <c r="E1590" s="1">
        <v>2</v>
      </c>
      <c r="F1590" s="1">
        <v>4700</v>
      </c>
      <c r="G1590" s="1">
        <v>5249.9990234375</v>
      </c>
      <c r="H1590" s="1">
        <v>5.1150000000000002E-4</v>
      </c>
    </row>
    <row r="1591" spans="5:8" x14ac:dyDescent="0.4">
      <c r="E1591" s="1">
        <v>2</v>
      </c>
      <c r="F1591" s="1">
        <v>10000</v>
      </c>
      <c r="G1591" s="1">
        <v>5250.0014648438</v>
      </c>
      <c r="H1591" s="1">
        <v>4.5669999999999999E-4</v>
      </c>
    </row>
    <row r="1592" spans="5:8" x14ac:dyDescent="0.4">
      <c r="E1592" s="1">
        <v>2</v>
      </c>
      <c r="F1592" s="1">
        <v>22000</v>
      </c>
      <c r="G1592" s="1">
        <v>5249.99609375</v>
      </c>
      <c r="H1592" s="1">
        <v>4.4719999999999997E-4</v>
      </c>
    </row>
    <row r="1593" spans="5:8" x14ac:dyDescent="0.4">
      <c r="E1593" s="1">
        <v>2</v>
      </c>
      <c r="F1593" s="1">
        <v>47000</v>
      </c>
      <c r="G1593" s="1">
        <v>5249.9951171875</v>
      </c>
      <c r="H1593" s="1">
        <v>5.4319999999999998E-4</v>
      </c>
    </row>
    <row r="1594" spans="5:8" x14ac:dyDescent="0.4">
      <c r="E1594" s="1">
        <v>2</v>
      </c>
      <c r="F1594" s="1">
        <v>100000</v>
      </c>
      <c r="G1594" s="1">
        <v>5249.9853515625</v>
      </c>
      <c r="H1594" s="1">
        <v>7.6349999999999996E-4</v>
      </c>
    </row>
    <row r="1595" spans="5:8" x14ac:dyDescent="0.4">
      <c r="E1595" s="1">
        <v>2</v>
      </c>
      <c r="F1595" s="1">
        <v>220000</v>
      </c>
      <c r="G1595" s="1">
        <v>5249.9702148438</v>
      </c>
      <c r="H1595" s="1">
        <v>9.8550000000000005E-4</v>
      </c>
    </row>
    <row r="1596" spans="5:8" x14ac:dyDescent="0.4">
      <c r="E1596" s="1">
        <v>2</v>
      </c>
      <c r="F1596" s="1">
        <v>470000</v>
      </c>
      <c r="G1596" s="1">
        <v>5250.3388671875</v>
      </c>
      <c r="H1596" s="1">
        <v>1.7212E-3</v>
      </c>
    </row>
    <row r="1597" spans="5:8" x14ac:dyDescent="0.4">
      <c r="E1597" s="1">
        <v>2</v>
      </c>
      <c r="F1597" s="1">
        <v>1000000</v>
      </c>
      <c r="G1597" s="1">
        <v>5249.6953125</v>
      </c>
      <c r="H1597" s="1">
        <v>2.9933E-3</v>
      </c>
    </row>
    <row r="1598" spans="5:8" x14ac:dyDescent="0.4">
      <c r="E1598" s="1">
        <v>2</v>
      </c>
      <c r="F1598" s="1">
        <v>2200000</v>
      </c>
      <c r="G1598" s="1">
        <v>5243.3676757812</v>
      </c>
      <c r="H1598" s="1">
        <v>6.1387999999999998E-3</v>
      </c>
    </row>
    <row r="1599" spans="5:8" x14ac:dyDescent="0.4">
      <c r="E1599" s="1">
        <v>2</v>
      </c>
      <c r="F1599" s="1">
        <v>4700000</v>
      </c>
      <c r="G1599" s="1">
        <v>5270.6020507812</v>
      </c>
      <c r="H1599" s="1">
        <v>1.20088E-2</v>
      </c>
    </row>
    <row r="1600" spans="5:8" x14ac:dyDescent="0.4">
      <c r="E1600" s="1">
        <v>2</v>
      </c>
      <c r="F1600" s="1">
        <v>10000000</v>
      </c>
      <c r="G1600" s="1">
        <v>5172.4760742188</v>
      </c>
      <c r="H1600" s="1">
        <v>2.7463499999999998E-2</v>
      </c>
    </row>
    <row r="1601" spans="5:8" x14ac:dyDescent="0.4">
      <c r="E1601" s="1">
        <v>2</v>
      </c>
      <c r="F1601" s="1">
        <v>22000000</v>
      </c>
      <c r="G1601" s="1">
        <v>5393.857421875</v>
      </c>
      <c r="H1601" s="1">
        <v>5.5248100000000001E-2</v>
      </c>
    </row>
    <row r="1602" spans="5:8" x14ac:dyDescent="0.4">
      <c r="E1602" s="1">
        <v>2</v>
      </c>
      <c r="F1602" s="1">
        <v>47000000</v>
      </c>
      <c r="G1602" s="1">
        <v>4666.7700195312</v>
      </c>
      <c r="H1602" s="1">
        <v>0.1177976</v>
      </c>
    </row>
    <row r="1603" spans="5:8" x14ac:dyDescent="0.4">
      <c r="E1603" s="1">
        <v>2</v>
      </c>
      <c r="F1603" s="1">
        <v>100000000</v>
      </c>
      <c r="G1603" s="1">
        <v>4391.212890625</v>
      </c>
      <c r="H1603" s="1">
        <v>0.245256</v>
      </c>
    </row>
    <row r="1604" spans="5:8" x14ac:dyDescent="0.4">
      <c r="E1604" s="1">
        <v>2</v>
      </c>
      <c r="F1604" s="1">
        <v>220000000</v>
      </c>
      <c r="G1604" s="1">
        <v>2282.7736816406</v>
      </c>
      <c r="H1604" s="1">
        <v>0.54892050000000003</v>
      </c>
    </row>
    <row r="1605" spans="5:8" x14ac:dyDescent="0.4">
      <c r="E1605" s="1">
        <v>2</v>
      </c>
      <c r="F1605" s="1">
        <v>470000000</v>
      </c>
      <c r="G1605" s="1">
        <v>1348.1820068359</v>
      </c>
      <c r="H1605" s="1">
        <v>1.1715845</v>
      </c>
    </row>
    <row r="1606" spans="5:8" x14ac:dyDescent="0.4">
      <c r="E1606" s="1">
        <v>2</v>
      </c>
      <c r="F1606" s="1">
        <v>1000000000</v>
      </c>
      <c r="G1606" s="1">
        <v>644.24505615229998</v>
      </c>
      <c r="H1606" s="1">
        <v>2.5125780999999998</v>
      </c>
    </row>
    <row r="1607" spans="5:8" x14ac:dyDescent="0.4">
      <c r="E1607" s="1">
        <v>2</v>
      </c>
      <c r="F1607" s="1">
        <v>2200000000</v>
      </c>
      <c r="G1607" s="1">
        <v>292.83868408199999</v>
      </c>
      <c r="H1607" s="1">
        <v>5.453754</v>
      </c>
    </row>
    <row r="1608" spans="5:8" x14ac:dyDescent="0.4">
      <c r="E1608" s="1">
        <v>2</v>
      </c>
      <c r="F1608" s="1">
        <v>4700000000</v>
      </c>
      <c r="G1608" s="1">
        <v>137.07342529300001</v>
      </c>
      <c r="H1608" s="1">
        <v>11.660625599999999</v>
      </c>
    </row>
    <row r="1609" spans="5:8" x14ac:dyDescent="0.4">
      <c r="E1609" s="1">
        <v>2</v>
      </c>
      <c r="F1609" s="1">
        <v>10000000000</v>
      </c>
      <c r="G1609" s="1">
        <v>64.424507141099994</v>
      </c>
      <c r="H1609" s="1">
        <v>24.905456900000001</v>
      </c>
    </row>
    <row r="1610" spans="5:8" x14ac:dyDescent="0.4">
      <c r="E1610" s="1">
        <v>3</v>
      </c>
      <c r="F1610" s="1">
        <v>1</v>
      </c>
      <c r="G1610" s="1">
        <v>2550</v>
      </c>
      <c r="H1610" s="1">
        <v>5.8339999999999998E-4</v>
      </c>
    </row>
    <row r="1611" spans="5:8" x14ac:dyDescent="0.4">
      <c r="E1611" s="1">
        <v>3</v>
      </c>
      <c r="F1611" s="1">
        <v>2</v>
      </c>
      <c r="G1611" s="1">
        <v>4575</v>
      </c>
      <c r="H1611" s="1">
        <v>6.0479999999999996E-4</v>
      </c>
    </row>
    <row r="1612" spans="5:8" x14ac:dyDescent="0.4">
      <c r="E1612" s="1">
        <v>3</v>
      </c>
      <c r="F1612" s="1">
        <v>4</v>
      </c>
      <c r="G1612" s="1">
        <v>5081.25</v>
      </c>
      <c r="H1612" s="1">
        <v>6.9130000000000005E-4</v>
      </c>
    </row>
    <row r="1613" spans="5:8" x14ac:dyDescent="0.4">
      <c r="E1613" s="1">
        <v>3</v>
      </c>
      <c r="F1613" s="1">
        <v>7</v>
      </c>
      <c r="G1613" s="1">
        <v>5194.8974609375</v>
      </c>
      <c r="H1613" s="1">
        <v>7.8249999999999999E-4</v>
      </c>
    </row>
    <row r="1614" spans="5:8" x14ac:dyDescent="0.4">
      <c r="E1614" s="1">
        <v>3</v>
      </c>
      <c r="F1614" s="1">
        <v>10</v>
      </c>
      <c r="G1614" s="1">
        <v>5223</v>
      </c>
      <c r="H1614" s="1">
        <v>6.5720000000000004E-4</v>
      </c>
    </row>
    <row r="1615" spans="5:8" x14ac:dyDescent="0.4">
      <c r="E1615" s="1">
        <v>3</v>
      </c>
      <c r="F1615" s="1">
        <v>22</v>
      </c>
      <c r="G1615" s="1">
        <v>5244.4213867188</v>
      </c>
      <c r="H1615" s="1">
        <v>7.7519999999999998E-4</v>
      </c>
    </row>
    <row r="1616" spans="5:8" x14ac:dyDescent="0.4">
      <c r="E1616" s="1">
        <v>3</v>
      </c>
      <c r="F1616" s="1">
        <v>47</v>
      </c>
      <c r="G1616" s="1">
        <v>5248.7783203125</v>
      </c>
      <c r="H1616" s="1">
        <v>7.8720000000000005E-4</v>
      </c>
    </row>
    <row r="1617" spans="5:8" x14ac:dyDescent="0.4">
      <c r="E1617" s="1">
        <v>3</v>
      </c>
      <c r="F1617" s="1">
        <v>100</v>
      </c>
      <c r="G1617" s="1">
        <v>5249.73046875</v>
      </c>
      <c r="H1617" s="1">
        <v>7.1989999999999999E-4</v>
      </c>
    </row>
    <row r="1618" spans="5:8" x14ac:dyDescent="0.4">
      <c r="E1618" s="1">
        <v>3</v>
      </c>
      <c r="F1618" s="1">
        <v>220</v>
      </c>
      <c r="G1618" s="1">
        <v>5249.9448242188</v>
      </c>
      <c r="H1618" s="1">
        <v>8.7279999999999996E-4</v>
      </c>
    </row>
    <row r="1619" spans="5:8" x14ac:dyDescent="0.4">
      <c r="E1619" s="1">
        <v>3</v>
      </c>
      <c r="F1619" s="1">
        <v>470</v>
      </c>
      <c r="G1619" s="1">
        <v>5249.9877929688</v>
      </c>
      <c r="H1619" s="1">
        <v>1.0313E-3</v>
      </c>
    </row>
    <row r="1620" spans="5:8" x14ac:dyDescent="0.4">
      <c r="E1620" s="1">
        <v>3</v>
      </c>
      <c r="F1620" s="1">
        <v>1000</v>
      </c>
      <c r="G1620" s="1">
        <v>5249.9970703125</v>
      </c>
      <c r="H1620" s="1">
        <v>7.9460000000000002E-4</v>
      </c>
    </row>
    <row r="1621" spans="5:8" x14ac:dyDescent="0.4">
      <c r="E1621" s="1">
        <v>3</v>
      </c>
      <c r="F1621" s="1">
        <v>2200</v>
      </c>
      <c r="G1621" s="1">
        <v>5250.0009765625</v>
      </c>
      <c r="H1621" s="1">
        <v>6.4720000000000001E-4</v>
      </c>
    </row>
    <row r="1622" spans="5:8" x14ac:dyDescent="0.4">
      <c r="E1622" s="1">
        <v>3</v>
      </c>
      <c r="F1622" s="1">
        <v>4700</v>
      </c>
      <c r="G1622" s="1">
        <v>5249.9975585938</v>
      </c>
      <c r="H1622" s="1">
        <v>8.8029999999999998E-4</v>
      </c>
    </row>
    <row r="1623" spans="5:8" x14ac:dyDescent="0.4">
      <c r="E1623" s="1">
        <v>3</v>
      </c>
      <c r="F1623" s="1">
        <v>10000</v>
      </c>
      <c r="G1623" s="1">
        <v>5249.9975585938</v>
      </c>
      <c r="H1623" s="1">
        <v>9.3760000000000002E-4</v>
      </c>
    </row>
    <row r="1624" spans="5:8" x14ac:dyDescent="0.4">
      <c r="E1624" s="1">
        <v>3</v>
      </c>
      <c r="F1624" s="1">
        <v>22000</v>
      </c>
      <c r="G1624" s="1">
        <v>5249.9990234375</v>
      </c>
      <c r="H1624" s="1">
        <v>8.8820000000000001E-4</v>
      </c>
    </row>
    <row r="1625" spans="5:8" x14ac:dyDescent="0.4">
      <c r="E1625" s="1">
        <v>3</v>
      </c>
      <c r="F1625" s="1">
        <v>47000</v>
      </c>
      <c r="G1625" s="1">
        <v>5249.9975585938</v>
      </c>
      <c r="H1625" s="1">
        <v>8.1999999999999998E-4</v>
      </c>
    </row>
    <row r="1626" spans="5:8" x14ac:dyDescent="0.4">
      <c r="E1626" s="1">
        <v>3</v>
      </c>
      <c r="F1626" s="1">
        <v>100000</v>
      </c>
      <c r="G1626" s="1">
        <v>5250.0087890625</v>
      </c>
      <c r="H1626" s="1">
        <v>9.6029999999999998E-4</v>
      </c>
    </row>
    <row r="1627" spans="5:8" x14ac:dyDescent="0.4">
      <c r="E1627" s="1">
        <v>3</v>
      </c>
      <c r="F1627" s="1">
        <v>220000</v>
      </c>
      <c r="G1627" s="1">
        <v>5250.0170898438</v>
      </c>
      <c r="H1627" s="1">
        <v>1.0208000000000001E-3</v>
      </c>
    </row>
    <row r="1628" spans="5:8" x14ac:dyDescent="0.4">
      <c r="E1628" s="1">
        <v>3</v>
      </c>
      <c r="F1628" s="1">
        <v>470000</v>
      </c>
      <c r="G1628" s="1">
        <v>5249.9448242188</v>
      </c>
      <c r="H1628" s="1">
        <v>1.5704E-3</v>
      </c>
    </row>
    <row r="1629" spans="5:8" x14ac:dyDescent="0.4">
      <c r="E1629" s="1">
        <v>3</v>
      </c>
      <c r="F1629" s="1">
        <v>1000000</v>
      </c>
      <c r="G1629" s="1">
        <v>5250.6782226562</v>
      </c>
      <c r="H1629" s="1">
        <v>2.9919999999999999E-3</v>
      </c>
    </row>
    <row r="1630" spans="5:8" x14ac:dyDescent="0.4">
      <c r="E1630" s="1">
        <v>3</v>
      </c>
      <c r="F1630" s="1">
        <v>2200000</v>
      </c>
      <c r="G1630" s="1">
        <v>5249.3603515625</v>
      </c>
      <c r="H1630" s="1">
        <v>4.3603000000000001E-3</v>
      </c>
    </row>
    <row r="1631" spans="5:8" x14ac:dyDescent="0.4">
      <c r="E1631" s="1">
        <v>3</v>
      </c>
      <c r="F1631" s="1">
        <v>4700000</v>
      </c>
      <c r="G1631" s="1">
        <v>5253.5688476562</v>
      </c>
      <c r="H1631" s="1">
        <v>8.3558999999999994E-3</v>
      </c>
    </row>
    <row r="1632" spans="5:8" x14ac:dyDescent="0.4">
      <c r="E1632" s="1">
        <v>3</v>
      </c>
      <c r="F1632" s="1">
        <v>10000000</v>
      </c>
      <c r="G1632" s="1">
        <v>5240.12890625</v>
      </c>
      <c r="H1632" s="1">
        <v>1.77141E-2</v>
      </c>
    </row>
    <row r="1633" spans="5:8" x14ac:dyDescent="0.4">
      <c r="E1633" s="1">
        <v>3</v>
      </c>
      <c r="F1633" s="1">
        <v>22000000</v>
      </c>
      <c r="G1633" s="1">
        <v>5295.2255859375</v>
      </c>
      <c r="H1633" s="1">
        <v>3.76897E-2</v>
      </c>
    </row>
    <row r="1634" spans="5:8" x14ac:dyDescent="0.4">
      <c r="E1634" s="1">
        <v>3</v>
      </c>
      <c r="F1634" s="1">
        <v>47000000</v>
      </c>
      <c r="G1634" s="1">
        <v>5124.2060546875</v>
      </c>
      <c r="H1634" s="1">
        <v>7.9254599999999994E-2</v>
      </c>
    </row>
    <row r="1635" spans="5:8" x14ac:dyDescent="0.4">
      <c r="E1635" s="1">
        <v>3</v>
      </c>
      <c r="F1635" s="1">
        <v>100000000</v>
      </c>
      <c r="G1635" s="1">
        <v>5035.4580078125</v>
      </c>
      <c r="H1635" s="1">
        <v>0.1686182</v>
      </c>
    </row>
    <row r="1636" spans="5:8" x14ac:dyDescent="0.4">
      <c r="E1636" s="1">
        <v>3</v>
      </c>
      <c r="F1636" s="1">
        <v>220000000</v>
      </c>
      <c r="G1636" s="1">
        <v>2575.6123046875</v>
      </c>
      <c r="H1636" s="1">
        <v>0.37085190000000001</v>
      </c>
    </row>
    <row r="1637" spans="5:8" x14ac:dyDescent="0.4">
      <c r="E1637" s="1">
        <v>3</v>
      </c>
      <c r="F1637" s="1">
        <v>470000000</v>
      </c>
      <c r="G1637" s="1">
        <v>1485.2553710938</v>
      </c>
      <c r="H1637" s="1">
        <v>0.78438300000000005</v>
      </c>
    </row>
    <row r="1638" spans="5:8" x14ac:dyDescent="0.4">
      <c r="E1638" s="1">
        <v>3</v>
      </c>
      <c r="F1638" s="1">
        <v>1000000000</v>
      </c>
      <c r="G1638" s="1">
        <v>708.66955566410002</v>
      </c>
      <c r="H1638" s="1">
        <v>1.6851688</v>
      </c>
    </row>
    <row r="1639" spans="5:8" x14ac:dyDescent="0.4">
      <c r="E1639" s="1">
        <v>3</v>
      </c>
      <c r="F1639" s="1">
        <v>2200000000</v>
      </c>
      <c r="G1639" s="1">
        <v>322.12255859380002</v>
      </c>
      <c r="H1639" s="1">
        <v>3.6719529</v>
      </c>
    </row>
    <row r="1640" spans="5:8" x14ac:dyDescent="0.4">
      <c r="E1640" s="1">
        <v>3</v>
      </c>
      <c r="F1640" s="1">
        <v>4700000000</v>
      </c>
      <c r="G1640" s="1">
        <v>150.78076171879999</v>
      </c>
      <c r="H1640" s="1">
        <v>7.8240771999999996</v>
      </c>
    </row>
    <row r="1641" spans="5:8" x14ac:dyDescent="0.4">
      <c r="E1641" s="1">
        <v>3</v>
      </c>
      <c r="F1641" s="1">
        <v>10000000000</v>
      </c>
      <c r="G1641" s="1">
        <v>70.866958618200002</v>
      </c>
      <c r="H1641" s="1">
        <v>16.703723400000001</v>
      </c>
    </row>
    <row r="1642" spans="5:8" x14ac:dyDescent="0.4">
      <c r="E1642" s="1">
        <v>4</v>
      </c>
      <c r="F1642" s="1">
        <v>1</v>
      </c>
      <c r="G1642" s="1">
        <v>2550</v>
      </c>
      <c r="H1642" s="1">
        <v>9.3650000000000005E-4</v>
      </c>
    </row>
    <row r="1643" spans="5:8" x14ac:dyDescent="0.4">
      <c r="E1643" s="1">
        <v>4</v>
      </c>
      <c r="F1643" s="1">
        <v>2</v>
      </c>
      <c r="G1643" s="1">
        <v>4575</v>
      </c>
      <c r="H1643" s="1">
        <v>1.0954000000000001E-3</v>
      </c>
    </row>
    <row r="1644" spans="5:8" x14ac:dyDescent="0.4">
      <c r="E1644" s="1">
        <v>4</v>
      </c>
      <c r="F1644" s="1">
        <v>4</v>
      </c>
      <c r="G1644" s="1">
        <v>5081.25</v>
      </c>
      <c r="H1644" s="1">
        <v>1.0397E-3</v>
      </c>
    </row>
    <row r="1645" spans="5:8" x14ac:dyDescent="0.4">
      <c r="E1645" s="1">
        <v>4</v>
      </c>
      <c r="F1645" s="1">
        <v>7</v>
      </c>
      <c r="G1645" s="1">
        <v>5194.8974609375</v>
      </c>
      <c r="H1645" s="1">
        <v>9.8919999999999998E-4</v>
      </c>
    </row>
    <row r="1646" spans="5:8" x14ac:dyDescent="0.4">
      <c r="E1646" s="1">
        <v>4</v>
      </c>
      <c r="F1646" s="1">
        <v>10</v>
      </c>
      <c r="G1646" s="1">
        <v>5223</v>
      </c>
      <c r="H1646" s="1">
        <v>1.2195000000000001E-3</v>
      </c>
    </row>
    <row r="1647" spans="5:8" x14ac:dyDescent="0.4">
      <c r="E1647" s="1">
        <v>4</v>
      </c>
      <c r="F1647" s="1">
        <v>22</v>
      </c>
      <c r="G1647" s="1">
        <v>5244.421875</v>
      </c>
      <c r="H1647" s="1">
        <v>9.6710000000000003E-4</v>
      </c>
    </row>
    <row r="1648" spans="5:8" x14ac:dyDescent="0.4">
      <c r="E1648" s="1">
        <v>4</v>
      </c>
      <c r="F1648" s="1">
        <v>47</v>
      </c>
      <c r="G1648" s="1">
        <v>5248.77734375</v>
      </c>
      <c r="H1648" s="1">
        <v>9.2210000000000002E-4</v>
      </c>
    </row>
    <row r="1649" spans="5:8" x14ac:dyDescent="0.4">
      <c r="E1649" s="1">
        <v>4</v>
      </c>
      <c r="F1649" s="1">
        <v>100</v>
      </c>
      <c r="G1649" s="1">
        <v>5249.73046875</v>
      </c>
      <c r="H1649" s="1">
        <v>9.9660000000000005E-4</v>
      </c>
    </row>
    <row r="1650" spans="5:8" x14ac:dyDescent="0.4">
      <c r="E1650" s="1">
        <v>4</v>
      </c>
      <c r="F1650" s="1">
        <v>220</v>
      </c>
      <c r="G1650" s="1">
        <v>5249.9448242188</v>
      </c>
      <c r="H1650" s="1">
        <v>1.1663999999999999E-3</v>
      </c>
    </row>
    <row r="1651" spans="5:8" x14ac:dyDescent="0.4">
      <c r="E1651" s="1">
        <v>4</v>
      </c>
      <c r="F1651" s="1">
        <v>470</v>
      </c>
      <c r="G1651" s="1">
        <v>5249.9877929688</v>
      </c>
      <c r="H1651" s="1">
        <v>9.7809999999999998E-4</v>
      </c>
    </row>
    <row r="1652" spans="5:8" x14ac:dyDescent="0.4">
      <c r="E1652" s="1">
        <v>4</v>
      </c>
      <c r="F1652" s="1">
        <v>1000</v>
      </c>
      <c r="G1652" s="1">
        <v>5249.9970703125</v>
      </c>
      <c r="H1652" s="1">
        <v>8.5470000000000001E-4</v>
      </c>
    </row>
    <row r="1653" spans="5:8" x14ac:dyDescent="0.4">
      <c r="E1653" s="1">
        <v>4</v>
      </c>
      <c r="F1653" s="1">
        <v>2200</v>
      </c>
      <c r="G1653" s="1">
        <v>5250</v>
      </c>
      <c r="H1653" s="1">
        <v>8.4599999999999996E-4</v>
      </c>
    </row>
    <row r="1654" spans="5:8" x14ac:dyDescent="0.4">
      <c r="E1654" s="1">
        <v>4</v>
      </c>
      <c r="F1654" s="1">
        <v>4700</v>
      </c>
      <c r="G1654" s="1">
        <v>5249.998046875</v>
      </c>
      <c r="H1654" s="1">
        <v>8.4210000000000003E-4</v>
      </c>
    </row>
    <row r="1655" spans="5:8" x14ac:dyDescent="0.4">
      <c r="E1655" s="1">
        <v>4</v>
      </c>
      <c r="F1655" s="1">
        <v>10000</v>
      </c>
      <c r="G1655" s="1">
        <v>5249.9985351562</v>
      </c>
      <c r="H1655" s="1">
        <v>1.3943E-3</v>
      </c>
    </row>
    <row r="1656" spans="5:8" x14ac:dyDescent="0.4">
      <c r="E1656" s="1">
        <v>4</v>
      </c>
      <c r="F1656" s="1">
        <v>22000</v>
      </c>
      <c r="G1656" s="1">
        <v>5249.9990234375</v>
      </c>
      <c r="H1656" s="1">
        <v>8.4250000000000004E-4</v>
      </c>
    </row>
    <row r="1657" spans="5:8" x14ac:dyDescent="0.4">
      <c r="E1657" s="1">
        <v>4</v>
      </c>
      <c r="F1657" s="1">
        <v>47000</v>
      </c>
      <c r="G1657" s="1">
        <v>5249.998046875</v>
      </c>
      <c r="H1657" s="1">
        <v>8.9289999999999997E-4</v>
      </c>
    </row>
    <row r="1658" spans="5:8" x14ac:dyDescent="0.4">
      <c r="E1658" s="1">
        <v>4</v>
      </c>
      <c r="F1658" s="1">
        <v>100000</v>
      </c>
      <c r="G1658" s="1">
        <v>5249.9912109375</v>
      </c>
      <c r="H1658" s="1">
        <v>1.0616E-3</v>
      </c>
    </row>
    <row r="1659" spans="5:8" x14ac:dyDescent="0.4">
      <c r="E1659" s="1">
        <v>4</v>
      </c>
      <c r="F1659" s="1">
        <v>220000</v>
      </c>
      <c r="G1659" s="1">
        <v>5249.9868164062</v>
      </c>
      <c r="H1659" s="1">
        <v>1.0560999999999999E-3</v>
      </c>
    </row>
    <row r="1660" spans="5:8" x14ac:dyDescent="0.4">
      <c r="E1660" s="1">
        <v>4</v>
      </c>
      <c r="F1660" s="1">
        <v>470000</v>
      </c>
      <c r="G1660" s="1">
        <v>5249.9663085938</v>
      </c>
      <c r="H1660" s="1">
        <v>1.4618000000000001E-3</v>
      </c>
    </row>
    <row r="1661" spans="5:8" x14ac:dyDescent="0.4">
      <c r="E1661" s="1">
        <v>4</v>
      </c>
      <c r="F1661" s="1">
        <v>1000000</v>
      </c>
      <c r="G1661" s="1">
        <v>5250.6748046875</v>
      </c>
      <c r="H1661" s="1">
        <v>2.4426999999999999E-3</v>
      </c>
    </row>
    <row r="1662" spans="5:8" x14ac:dyDescent="0.4">
      <c r="E1662" s="1">
        <v>4</v>
      </c>
      <c r="F1662" s="1">
        <v>2200000</v>
      </c>
      <c r="G1662" s="1">
        <v>5249.94140625</v>
      </c>
      <c r="H1662" s="1">
        <v>3.9836000000000003E-3</v>
      </c>
    </row>
    <row r="1663" spans="5:8" x14ac:dyDescent="0.4">
      <c r="E1663" s="1">
        <v>4</v>
      </c>
      <c r="F1663" s="1">
        <v>4700000</v>
      </c>
      <c r="G1663" s="1">
        <v>5252.8310546875</v>
      </c>
      <c r="H1663" s="1">
        <v>7.2604999999999996E-3</v>
      </c>
    </row>
    <row r="1664" spans="5:8" x14ac:dyDescent="0.4">
      <c r="E1664" s="1">
        <v>4</v>
      </c>
      <c r="F1664" s="1">
        <v>10000000</v>
      </c>
      <c r="G1664" s="1">
        <v>5238.8696289062</v>
      </c>
      <c r="H1664" s="1">
        <v>1.45206E-2</v>
      </c>
    </row>
    <row r="1665" spans="5:8" x14ac:dyDescent="0.4">
      <c r="E1665" s="1">
        <v>4</v>
      </c>
      <c r="F1665" s="1">
        <v>22000000</v>
      </c>
      <c r="G1665" s="1">
        <v>5212.3354492188</v>
      </c>
      <c r="H1665" s="1">
        <v>2.9586899999999999E-2</v>
      </c>
    </row>
    <row r="1666" spans="5:8" x14ac:dyDescent="0.4">
      <c r="E1666" s="1">
        <v>4</v>
      </c>
      <c r="F1666" s="1">
        <v>47000000</v>
      </c>
      <c r="G1666" s="1">
        <v>5314.5180664062</v>
      </c>
      <c r="H1666" s="1">
        <v>6.2014300000000001E-2</v>
      </c>
    </row>
    <row r="1667" spans="5:8" x14ac:dyDescent="0.4">
      <c r="E1667" s="1">
        <v>4</v>
      </c>
      <c r="F1667" s="1">
        <v>100000000</v>
      </c>
      <c r="G1667" s="1">
        <v>5365.166015625</v>
      </c>
      <c r="H1667" s="1">
        <v>0.12835070000000001</v>
      </c>
    </row>
    <row r="1668" spans="5:8" x14ac:dyDescent="0.4">
      <c r="E1668" s="1">
        <v>4</v>
      </c>
      <c r="F1668" s="1">
        <v>220000000</v>
      </c>
      <c r="G1668" s="1">
        <v>3161.2897949219</v>
      </c>
      <c r="H1668" s="1">
        <v>0.2786014</v>
      </c>
    </row>
    <row r="1669" spans="5:8" x14ac:dyDescent="0.4">
      <c r="E1669" s="1">
        <v>4</v>
      </c>
      <c r="F1669" s="1">
        <v>470000000</v>
      </c>
      <c r="G1669" s="1">
        <v>1759.4022216797</v>
      </c>
      <c r="H1669" s="1">
        <v>0.5983851</v>
      </c>
    </row>
    <row r="1670" spans="5:8" x14ac:dyDescent="0.4">
      <c r="E1670" s="1">
        <v>4</v>
      </c>
      <c r="F1670" s="1">
        <v>1000000000</v>
      </c>
      <c r="G1670" s="1">
        <v>837.51861572270002</v>
      </c>
      <c r="H1670" s="1">
        <v>1.2710433999999999</v>
      </c>
    </row>
    <row r="1671" spans="5:8" x14ac:dyDescent="0.4">
      <c r="E1671" s="1">
        <v>4</v>
      </c>
      <c r="F1671" s="1">
        <v>2200000000</v>
      </c>
      <c r="G1671" s="1">
        <v>409.97415161129999</v>
      </c>
      <c r="H1671" s="1">
        <v>2.7681144</v>
      </c>
    </row>
    <row r="1672" spans="5:8" x14ac:dyDescent="0.4">
      <c r="E1672" s="1">
        <v>4</v>
      </c>
      <c r="F1672" s="1">
        <v>4700000000</v>
      </c>
      <c r="G1672" s="1">
        <v>191.90278625490001</v>
      </c>
      <c r="H1672" s="1">
        <v>5.9785613</v>
      </c>
    </row>
    <row r="1673" spans="5:8" x14ac:dyDescent="0.4">
      <c r="E1673" s="1">
        <v>4</v>
      </c>
      <c r="F1673" s="1">
        <v>10000000000</v>
      </c>
      <c r="G1673" s="1">
        <v>90.194313049300007</v>
      </c>
      <c r="H1673" s="1">
        <v>12.7172144</v>
      </c>
    </row>
    <row r="1674" spans="5:8" x14ac:dyDescent="0.4">
      <c r="E1674" s="1">
        <v>5</v>
      </c>
      <c r="F1674" s="1">
        <v>1</v>
      </c>
      <c r="G1674" s="1">
        <v>2550</v>
      </c>
      <c r="H1674" s="1">
        <v>1.1106E-3</v>
      </c>
    </row>
    <row r="1675" spans="5:8" x14ac:dyDescent="0.4">
      <c r="E1675" s="1">
        <v>5</v>
      </c>
      <c r="F1675" s="1">
        <v>2</v>
      </c>
      <c r="G1675" s="1">
        <v>4575</v>
      </c>
      <c r="H1675" s="1">
        <v>9.7930000000000001E-4</v>
      </c>
    </row>
    <row r="1676" spans="5:8" x14ac:dyDescent="0.4">
      <c r="E1676" s="1">
        <v>5</v>
      </c>
      <c r="F1676" s="1">
        <v>4</v>
      </c>
      <c r="G1676" s="1">
        <v>5081.25</v>
      </c>
      <c r="H1676" s="1">
        <v>1.3132E-3</v>
      </c>
    </row>
    <row r="1677" spans="5:8" x14ac:dyDescent="0.4">
      <c r="E1677" s="1">
        <v>5</v>
      </c>
      <c r="F1677" s="1">
        <v>7</v>
      </c>
      <c r="G1677" s="1">
        <v>5194.8974609375</v>
      </c>
      <c r="H1677" s="1">
        <v>1.0291E-3</v>
      </c>
    </row>
    <row r="1678" spans="5:8" x14ac:dyDescent="0.4">
      <c r="E1678" s="1">
        <v>5</v>
      </c>
      <c r="F1678" s="1">
        <v>10</v>
      </c>
      <c r="G1678" s="1">
        <v>5223</v>
      </c>
      <c r="H1678" s="1">
        <v>1.0061E-3</v>
      </c>
    </row>
    <row r="1679" spans="5:8" x14ac:dyDescent="0.4">
      <c r="E1679" s="1">
        <v>5</v>
      </c>
      <c r="F1679" s="1">
        <v>22</v>
      </c>
      <c r="G1679" s="1">
        <v>5244.421875</v>
      </c>
      <c r="H1679" s="1">
        <v>1.0717000000000001E-3</v>
      </c>
    </row>
    <row r="1680" spans="5:8" x14ac:dyDescent="0.4">
      <c r="E1680" s="1">
        <v>5</v>
      </c>
      <c r="F1680" s="1">
        <v>47</v>
      </c>
      <c r="G1680" s="1">
        <v>5248.7768554688</v>
      </c>
      <c r="H1680" s="1">
        <v>1.057E-3</v>
      </c>
    </row>
    <row r="1681" spans="5:8" x14ac:dyDescent="0.4">
      <c r="E1681" s="1">
        <v>5</v>
      </c>
      <c r="F1681" s="1">
        <v>100</v>
      </c>
      <c r="G1681" s="1">
        <v>5249.73046875</v>
      </c>
      <c r="H1681" s="1">
        <v>1.1439E-3</v>
      </c>
    </row>
    <row r="1682" spans="5:8" x14ac:dyDescent="0.4">
      <c r="E1682" s="1">
        <v>5</v>
      </c>
      <c r="F1682" s="1">
        <v>220</v>
      </c>
      <c r="G1682" s="1">
        <v>5249.9448242188</v>
      </c>
      <c r="H1682" s="1">
        <v>1.1478E-3</v>
      </c>
    </row>
    <row r="1683" spans="5:8" x14ac:dyDescent="0.4">
      <c r="E1683" s="1">
        <v>5</v>
      </c>
      <c r="F1683" s="1">
        <v>470</v>
      </c>
      <c r="G1683" s="1">
        <v>5249.9868164062</v>
      </c>
      <c r="H1683" s="1">
        <v>1.3809E-3</v>
      </c>
    </row>
    <row r="1684" spans="5:8" x14ac:dyDescent="0.4">
      <c r="E1684" s="1">
        <v>5</v>
      </c>
      <c r="F1684" s="1">
        <v>1000</v>
      </c>
      <c r="G1684" s="1">
        <v>5249.9965820312</v>
      </c>
      <c r="H1684" s="1">
        <v>1.0536E-3</v>
      </c>
    </row>
    <row r="1685" spans="5:8" x14ac:dyDescent="0.4">
      <c r="E1685" s="1">
        <v>5</v>
      </c>
      <c r="F1685" s="1">
        <v>2200</v>
      </c>
      <c r="G1685" s="1">
        <v>5249.9990234375</v>
      </c>
      <c r="H1685" s="1">
        <v>1.0586E-3</v>
      </c>
    </row>
    <row r="1686" spans="5:8" x14ac:dyDescent="0.4">
      <c r="E1686" s="1">
        <v>5</v>
      </c>
      <c r="F1686" s="1">
        <v>4700</v>
      </c>
      <c r="G1686" s="1">
        <v>5249.998046875</v>
      </c>
      <c r="H1686" s="1">
        <v>1.0778000000000001E-3</v>
      </c>
    </row>
    <row r="1687" spans="5:8" x14ac:dyDescent="0.4">
      <c r="E1687" s="1">
        <v>5</v>
      </c>
      <c r="F1687" s="1">
        <v>10000</v>
      </c>
      <c r="G1687" s="1">
        <v>5250.0014648438</v>
      </c>
      <c r="H1687" s="1">
        <v>1.2375999999999999E-3</v>
      </c>
    </row>
    <row r="1688" spans="5:8" x14ac:dyDescent="0.4">
      <c r="E1688" s="1">
        <v>5</v>
      </c>
      <c r="F1688" s="1">
        <v>22000</v>
      </c>
      <c r="G1688" s="1">
        <v>5249.9995117188</v>
      </c>
      <c r="H1688" s="1">
        <v>1.1594000000000001E-3</v>
      </c>
    </row>
    <row r="1689" spans="5:8" x14ac:dyDescent="0.4">
      <c r="E1689" s="1">
        <v>5</v>
      </c>
      <c r="F1689" s="1">
        <v>47000</v>
      </c>
      <c r="G1689" s="1">
        <v>5249.9985351562</v>
      </c>
      <c r="H1689" s="1">
        <v>1.0861E-3</v>
      </c>
    </row>
    <row r="1690" spans="5:8" x14ac:dyDescent="0.4">
      <c r="E1690" s="1">
        <v>5</v>
      </c>
      <c r="F1690" s="1">
        <v>100000</v>
      </c>
      <c r="G1690" s="1">
        <v>5249.994140625</v>
      </c>
      <c r="H1690" s="1">
        <v>1.238E-3</v>
      </c>
    </row>
    <row r="1691" spans="5:8" x14ac:dyDescent="0.4">
      <c r="E1691" s="1">
        <v>5</v>
      </c>
      <c r="F1691" s="1">
        <v>220000</v>
      </c>
      <c r="G1691" s="1">
        <v>5250.0161132812</v>
      </c>
      <c r="H1691" s="1">
        <v>1.2841E-3</v>
      </c>
    </row>
    <row r="1692" spans="5:8" x14ac:dyDescent="0.4">
      <c r="E1692" s="1">
        <v>5</v>
      </c>
      <c r="F1692" s="1">
        <v>470000</v>
      </c>
      <c r="G1692" s="1">
        <v>5249.9438476562</v>
      </c>
      <c r="H1692" s="1">
        <v>1.5049E-3</v>
      </c>
    </row>
    <row r="1693" spans="5:8" x14ac:dyDescent="0.4">
      <c r="E1693" s="1">
        <v>5</v>
      </c>
      <c r="F1693" s="1">
        <v>1000000</v>
      </c>
      <c r="G1693" s="1">
        <v>5250.1723632812</v>
      </c>
      <c r="H1693" s="1">
        <v>2.1091999999999999E-3</v>
      </c>
    </row>
    <row r="1694" spans="5:8" x14ac:dyDescent="0.4">
      <c r="E1694" s="1">
        <v>5</v>
      </c>
      <c r="F1694" s="1">
        <v>2200000</v>
      </c>
      <c r="G1694" s="1">
        <v>5249.9770507812</v>
      </c>
      <c r="H1694" s="1">
        <v>3.4110999999999998E-3</v>
      </c>
    </row>
    <row r="1695" spans="5:8" x14ac:dyDescent="0.4">
      <c r="E1695" s="1">
        <v>5</v>
      </c>
      <c r="F1695" s="1">
        <v>4700000</v>
      </c>
      <c r="G1695" s="1">
        <v>5247.4775390625</v>
      </c>
      <c r="H1695" s="1">
        <v>6.1273999999999999E-3</v>
      </c>
    </row>
    <row r="1696" spans="5:8" x14ac:dyDescent="0.4">
      <c r="E1696" s="1">
        <v>5</v>
      </c>
      <c r="F1696" s="1">
        <v>10000000</v>
      </c>
      <c r="G1696" s="1">
        <v>5266.0166015625</v>
      </c>
      <c r="H1696" s="1">
        <v>1.18262E-2</v>
      </c>
    </row>
    <row r="1697" spans="5:8" x14ac:dyDescent="0.4">
      <c r="E1697" s="1">
        <v>5</v>
      </c>
      <c r="F1697" s="1">
        <v>22000000</v>
      </c>
      <c r="G1697" s="1">
        <v>5226.333984375</v>
      </c>
      <c r="H1697" s="1">
        <v>2.40895E-2</v>
      </c>
    </row>
    <row r="1698" spans="5:8" x14ac:dyDescent="0.4">
      <c r="E1698" s="1">
        <v>5</v>
      </c>
      <c r="F1698" s="1">
        <v>47000000</v>
      </c>
      <c r="G1698" s="1">
        <v>5327.6572265625</v>
      </c>
      <c r="H1698" s="1">
        <v>4.8839300000000002E-2</v>
      </c>
    </row>
    <row r="1699" spans="5:8" x14ac:dyDescent="0.4">
      <c r="E1699" s="1">
        <v>5</v>
      </c>
      <c r="F1699" s="1">
        <v>100000000</v>
      </c>
      <c r="G1699" s="1">
        <v>5276.294921875</v>
      </c>
      <c r="H1699" s="1">
        <v>0.1050854</v>
      </c>
    </row>
    <row r="1700" spans="5:8" x14ac:dyDescent="0.4">
      <c r="E1700" s="1">
        <v>5</v>
      </c>
      <c r="F1700" s="1">
        <v>220000000</v>
      </c>
      <c r="G1700" s="1">
        <v>3454.1284179688</v>
      </c>
      <c r="H1700" s="1">
        <v>0.22852049999999999</v>
      </c>
    </row>
    <row r="1701" spans="5:8" x14ac:dyDescent="0.4">
      <c r="E1701" s="1">
        <v>5</v>
      </c>
      <c r="F1701" s="1">
        <v>470000000</v>
      </c>
      <c r="G1701" s="1">
        <v>2033.5490722656</v>
      </c>
      <c r="H1701" s="1">
        <v>0.49160100000000001</v>
      </c>
    </row>
    <row r="1702" spans="5:8" x14ac:dyDescent="0.4">
      <c r="E1702" s="1">
        <v>5</v>
      </c>
      <c r="F1702" s="1">
        <v>1000000000</v>
      </c>
      <c r="G1702" s="1">
        <v>966.3676147461</v>
      </c>
      <c r="H1702" s="1">
        <v>1.0373083000000001</v>
      </c>
    </row>
    <row r="1703" spans="5:8" x14ac:dyDescent="0.4">
      <c r="E1703" s="1">
        <v>5</v>
      </c>
      <c r="F1703" s="1">
        <v>2200000000</v>
      </c>
      <c r="G1703" s="1">
        <v>439.25802612299998</v>
      </c>
      <c r="H1703" s="1">
        <v>2.2823878</v>
      </c>
    </row>
    <row r="1704" spans="5:8" x14ac:dyDescent="0.4">
      <c r="E1704" s="1">
        <v>5</v>
      </c>
      <c r="F1704" s="1">
        <v>4700000000</v>
      </c>
      <c r="G1704" s="1">
        <v>205.61013793949999</v>
      </c>
      <c r="H1704" s="1">
        <v>4.8699744999999997</v>
      </c>
    </row>
    <row r="1705" spans="5:8" x14ac:dyDescent="0.4">
      <c r="E1705" s="1">
        <v>5</v>
      </c>
      <c r="F1705" s="1">
        <v>10000000000</v>
      </c>
      <c r="G1705" s="1">
        <v>96.6367645264</v>
      </c>
      <c r="H1705" s="1">
        <v>10.2391101</v>
      </c>
    </row>
    <row r="1706" spans="5:8" x14ac:dyDescent="0.4">
      <c r="E1706" s="1">
        <v>6</v>
      </c>
      <c r="F1706" s="1">
        <v>1</v>
      </c>
      <c r="G1706" s="1">
        <v>2550</v>
      </c>
      <c r="H1706" s="1">
        <v>1.4551E-3</v>
      </c>
    </row>
    <row r="1707" spans="5:8" x14ac:dyDescent="0.4">
      <c r="E1707" s="1">
        <v>6</v>
      </c>
      <c r="F1707" s="1">
        <v>2</v>
      </c>
      <c r="G1707" s="1">
        <v>4575</v>
      </c>
      <c r="H1707" s="1">
        <v>1.4969E-3</v>
      </c>
    </row>
    <row r="1708" spans="5:8" x14ac:dyDescent="0.4">
      <c r="E1708" s="1">
        <v>6</v>
      </c>
      <c r="F1708" s="1">
        <v>4</v>
      </c>
      <c r="G1708" s="1">
        <v>5081.25</v>
      </c>
      <c r="H1708" s="1">
        <v>1.3538000000000001E-3</v>
      </c>
    </row>
    <row r="1709" spans="5:8" x14ac:dyDescent="0.4">
      <c r="E1709" s="1">
        <v>6</v>
      </c>
      <c r="F1709" s="1">
        <v>7</v>
      </c>
      <c r="G1709" s="1">
        <v>5194.8974609375</v>
      </c>
      <c r="H1709" s="1">
        <v>1.6111000000000001E-3</v>
      </c>
    </row>
    <row r="1710" spans="5:8" x14ac:dyDescent="0.4">
      <c r="E1710" s="1">
        <v>6</v>
      </c>
      <c r="F1710" s="1">
        <v>10</v>
      </c>
      <c r="G1710" s="1">
        <v>5223</v>
      </c>
      <c r="H1710" s="1">
        <v>1.4304999999999999E-3</v>
      </c>
    </row>
    <row r="1711" spans="5:8" x14ac:dyDescent="0.4">
      <c r="E1711" s="1">
        <v>6</v>
      </c>
      <c r="F1711" s="1">
        <v>22</v>
      </c>
      <c r="G1711" s="1">
        <v>5244.421875</v>
      </c>
      <c r="H1711" s="1">
        <v>1.4116000000000001E-3</v>
      </c>
    </row>
    <row r="1712" spans="5:8" x14ac:dyDescent="0.4">
      <c r="E1712" s="1">
        <v>6</v>
      </c>
      <c r="F1712" s="1">
        <v>47</v>
      </c>
      <c r="G1712" s="1">
        <v>5248.77734375</v>
      </c>
      <c r="H1712" s="1">
        <v>1.5027E-3</v>
      </c>
    </row>
    <row r="1713" spans="5:8" x14ac:dyDescent="0.4">
      <c r="E1713" s="1">
        <v>6</v>
      </c>
      <c r="F1713" s="1">
        <v>100</v>
      </c>
      <c r="G1713" s="1">
        <v>5249.7299804688</v>
      </c>
      <c r="H1713" s="1">
        <v>1.2591E-3</v>
      </c>
    </row>
    <row r="1714" spans="5:8" x14ac:dyDescent="0.4">
      <c r="E1714" s="1">
        <v>6</v>
      </c>
      <c r="F1714" s="1">
        <v>220</v>
      </c>
      <c r="G1714" s="1">
        <v>5249.9448242188</v>
      </c>
      <c r="H1714" s="1">
        <v>1.2497000000000001E-3</v>
      </c>
    </row>
    <row r="1715" spans="5:8" x14ac:dyDescent="0.4">
      <c r="E1715" s="1">
        <v>6</v>
      </c>
      <c r="F1715" s="1">
        <v>470</v>
      </c>
      <c r="G1715" s="1">
        <v>5249.9868164062</v>
      </c>
      <c r="H1715" s="1">
        <v>1.2310000000000001E-3</v>
      </c>
    </row>
    <row r="1716" spans="5:8" x14ac:dyDescent="0.4">
      <c r="E1716" s="1">
        <v>6</v>
      </c>
      <c r="F1716" s="1">
        <v>1000</v>
      </c>
      <c r="G1716" s="1">
        <v>5249.9970703125</v>
      </c>
      <c r="H1716" s="1">
        <v>1.2689999999999999E-3</v>
      </c>
    </row>
    <row r="1717" spans="5:8" x14ac:dyDescent="0.4">
      <c r="E1717" s="1">
        <v>6</v>
      </c>
      <c r="F1717" s="1">
        <v>2200</v>
      </c>
      <c r="G1717" s="1">
        <v>5250</v>
      </c>
      <c r="H1717" s="1">
        <v>1.5418999999999999E-3</v>
      </c>
    </row>
    <row r="1718" spans="5:8" x14ac:dyDescent="0.4">
      <c r="E1718" s="1">
        <v>6</v>
      </c>
      <c r="F1718" s="1">
        <v>4700</v>
      </c>
      <c r="G1718" s="1">
        <v>5250</v>
      </c>
      <c r="H1718" s="1">
        <v>1.2515E-3</v>
      </c>
    </row>
    <row r="1719" spans="5:8" x14ac:dyDescent="0.4">
      <c r="E1719" s="1">
        <v>6</v>
      </c>
      <c r="F1719" s="1">
        <v>10000</v>
      </c>
      <c r="G1719" s="1">
        <v>5250.0014648438</v>
      </c>
      <c r="H1719" s="1">
        <v>1.3104E-3</v>
      </c>
    </row>
    <row r="1720" spans="5:8" x14ac:dyDescent="0.4">
      <c r="E1720" s="1">
        <v>6</v>
      </c>
      <c r="F1720" s="1">
        <v>22000</v>
      </c>
      <c r="G1720" s="1">
        <v>5250.0014648438</v>
      </c>
      <c r="H1720" s="1">
        <v>1.3818000000000001E-3</v>
      </c>
    </row>
    <row r="1721" spans="5:8" x14ac:dyDescent="0.4">
      <c r="E1721" s="1">
        <v>6</v>
      </c>
      <c r="F1721" s="1">
        <v>47000</v>
      </c>
      <c r="G1721" s="1">
        <v>5250.0014648438</v>
      </c>
      <c r="H1721" s="1">
        <v>1.2878E-3</v>
      </c>
    </row>
    <row r="1722" spans="5:8" x14ac:dyDescent="0.4">
      <c r="E1722" s="1">
        <v>6</v>
      </c>
      <c r="F1722" s="1">
        <v>100000</v>
      </c>
      <c r="G1722" s="1">
        <v>5249.9965820312</v>
      </c>
      <c r="H1722" s="1">
        <v>1.3263999999999999E-3</v>
      </c>
    </row>
    <row r="1723" spans="5:8" x14ac:dyDescent="0.4">
      <c r="E1723" s="1">
        <v>6</v>
      </c>
      <c r="F1723" s="1">
        <v>220000</v>
      </c>
      <c r="G1723" s="1">
        <v>5250.0034179688</v>
      </c>
      <c r="H1723" s="1">
        <v>1.4407000000000001E-3</v>
      </c>
    </row>
    <row r="1724" spans="5:8" x14ac:dyDescent="0.4">
      <c r="E1724" s="1">
        <v>6</v>
      </c>
      <c r="F1724" s="1">
        <v>470000</v>
      </c>
      <c r="G1724" s="1">
        <v>5249.9360351562</v>
      </c>
      <c r="H1724" s="1">
        <v>1.8144999999999999E-3</v>
      </c>
    </row>
    <row r="1725" spans="5:8" x14ac:dyDescent="0.4">
      <c r="E1725" s="1">
        <v>6</v>
      </c>
      <c r="F1725" s="1">
        <v>1000000</v>
      </c>
      <c r="G1725" s="1">
        <v>5250.0375976562</v>
      </c>
      <c r="H1725" s="1">
        <v>2.1132999999999998E-3</v>
      </c>
    </row>
    <row r="1726" spans="5:8" x14ac:dyDescent="0.4">
      <c r="E1726" s="1">
        <v>6</v>
      </c>
      <c r="F1726" s="1">
        <v>2200000</v>
      </c>
      <c r="G1726" s="1">
        <v>5250.2915039062</v>
      </c>
      <c r="H1726" s="1">
        <v>3.3097999999999999E-3</v>
      </c>
    </row>
    <row r="1727" spans="5:8" x14ac:dyDescent="0.4">
      <c r="E1727" s="1">
        <v>6</v>
      </c>
      <c r="F1727" s="1">
        <v>4700000</v>
      </c>
      <c r="G1727" s="1">
        <v>5252.5439453125</v>
      </c>
      <c r="H1727" s="1">
        <v>5.5334E-3</v>
      </c>
    </row>
    <row r="1728" spans="5:8" x14ac:dyDescent="0.4">
      <c r="E1728" s="1">
        <v>6</v>
      </c>
      <c r="F1728" s="1">
        <v>10000000</v>
      </c>
      <c r="G1728" s="1">
        <v>5241.7319335938</v>
      </c>
      <c r="H1728" s="1">
        <v>1.0312099999999999E-2</v>
      </c>
    </row>
    <row r="1729" spans="5:8" x14ac:dyDescent="0.4">
      <c r="E1729" s="1">
        <v>6</v>
      </c>
      <c r="F1729" s="1">
        <v>22000000</v>
      </c>
      <c r="G1729" s="1">
        <v>5270.072265625</v>
      </c>
      <c r="H1729" s="1">
        <v>2.0711299999999998E-2</v>
      </c>
    </row>
    <row r="1730" spans="5:8" x14ac:dyDescent="0.4">
      <c r="E1730" s="1">
        <v>6</v>
      </c>
      <c r="F1730" s="1">
        <v>47000000</v>
      </c>
      <c r="G1730" s="1">
        <v>5210.1225585938</v>
      </c>
      <c r="H1730" s="1">
        <v>4.2797300000000003E-2</v>
      </c>
    </row>
    <row r="1731" spans="5:8" x14ac:dyDescent="0.4">
      <c r="E1731" s="1">
        <v>6</v>
      </c>
      <c r="F1731" s="1">
        <v>100000000</v>
      </c>
      <c r="G1731" s="1">
        <v>5382.6494140625</v>
      </c>
      <c r="H1731" s="1">
        <v>8.8247900000000004E-2</v>
      </c>
    </row>
    <row r="1732" spans="5:8" x14ac:dyDescent="0.4">
      <c r="E1732" s="1">
        <v>6</v>
      </c>
      <c r="F1732" s="1">
        <v>220000000</v>
      </c>
      <c r="G1732" s="1">
        <v>3964.4763183594</v>
      </c>
      <c r="H1732" s="1">
        <v>0.19215969999999999</v>
      </c>
    </row>
    <row r="1733" spans="5:8" x14ac:dyDescent="0.4">
      <c r="E1733" s="1">
        <v>6</v>
      </c>
      <c r="F1733" s="1">
        <v>470000000</v>
      </c>
      <c r="G1733" s="1">
        <v>2220.3203125</v>
      </c>
      <c r="H1733" s="1">
        <v>0.41046690000000002</v>
      </c>
    </row>
    <row r="1734" spans="5:8" x14ac:dyDescent="0.4">
      <c r="E1734" s="1">
        <v>6</v>
      </c>
      <c r="F1734" s="1">
        <v>1000000000</v>
      </c>
      <c r="G1734" s="1">
        <v>1080.4892578125</v>
      </c>
      <c r="H1734" s="1">
        <v>0.89424870000000001</v>
      </c>
    </row>
    <row r="1735" spans="5:8" x14ac:dyDescent="0.4">
      <c r="E1735" s="1">
        <v>6</v>
      </c>
      <c r="F1735" s="1">
        <v>2200000000</v>
      </c>
      <c r="G1735" s="1">
        <v>518.2398071289</v>
      </c>
      <c r="H1735" s="1">
        <v>1.9256420000000001</v>
      </c>
    </row>
    <row r="1736" spans="5:8" x14ac:dyDescent="0.4">
      <c r="E1736" s="1">
        <v>6</v>
      </c>
      <c r="F1736" s="1">
        <v>4700000000</v>
      </c>
      <c r="G1736" s="1">
        <v>246.73216247560001</v>
      </c>
      <c r="H1736" s="1">
        <v>4.0850898999999998</v>
      </c>
    </row>
    <row r="1737" spans="5:8" x14ac:dyDescent="0.4">
      <c r="E1737" s="1">
        <v>6</v>
      </c>
      <c r="F1737" s="1">
        <v>10000000000</v>
      </c>
      <c r="G1737" s="1">
        <v>115.96411895750001</v>
      </c>
      <c r="H1737" s="1">
        <v>8.7306542</v>
      </c>
    </row>
    <row r="1738" spans="5:8" x14ac:dyDescent="0.4">
      <c r="E1738" s="1">
        <v>7</v>
      </c>
      <c r="F1738" s="1">
        <v>1</v>
      </c>
      <c r="G1738" s="1">
        <v>2550</v>
      </c>
      <c r="H1738" s="1">
        <v>1.4679000000000001E-3</v>
      </c>
    </row>
    <row r="1739" spans="5:8" x14ac:dyDescent="0.4">
      <c r="E1739" s="1">
        <v>7</v>
      </c>
      <c r="F1739" s="1">
        <v>2</v>
      </c>
      <c r="G1739" s="1">
        <v>4575</v>
      </c>
      <c r="H1739" s="1">
        <v>2.1443E-3</v>
      </c>
    </row>
    <row r="1740" spans="5:8" x14ac:dyDescent="0.4">
      <c r="E1740" s="1">
        <v>7</v>
      </c>
      <c r="F1740" s="1">
        <v>4</v>
      </c>
      <c r="G1740" s="1">
        <v>5081.25</v>
      </c>
      <c r="H1740" s="1">
        <v>1.6593000000000001E-3</v>
      </c>
    </row>
    <row r="1741" spans="5:8" x14ac:dyDescent="0.4">
      <c r="E1741" s="1">
        <v>7</v>
      </c>
      <c r="F1741" s="1">
        <v>7</v>
      </c>
      <c r="G1741" s="1">
        <v>5194.8974609375</v>
      </c>
      <c r="H1741" s="1">
        <v>1.6098E-3</v>
      </c>
    </row>
    <row r="1742" spans="5:8" x14ac:dyDescent="0.4">
      <c r="E1742" s="1">
        <v>7</v>
      </c>
      <c r="F1742" s="1">
        <v>10</v>
      </c>
      <c r="G1742" s="1">
        <v>5223</v>
      </c>
      <c r="H1742" s="1">
        <v>1.4827E-3</v>
      </c>
    </row>
    <row r="1743" spans="5:8" x14ac:dyDescent="0.4">
      <c r="E1743" s="1">
        <v>7</v>
      </c>
      <c r="F1743" s="1">
        <v>22</v>
      </c>
      <c r="G1743" s="1">
        <v>5244.421875</v>
      </c>
      <c r="H1743" s="1">
        <v>2.0985000000000001E-3</v>
      </c>
    </row>
    <row r="1744" spans="5:8" x14ac:dyDescent="0.4">
      <c r="E1744" s="1">
        <v>7</v>
      </c>
      <c r="F1744" s="1">
        <v>47</v>
      </c>
      <c r="G1744" s="1">
        <v>5248.77734375</v>
      </c>
      <c r="H1744" s="1">
        <v>1.0773E-3</v>
      </c>
    </row>
    <row r="1745" spans="5:8" x14ac:dyDescent="0.4">
      <c r="E1745" s="1">
        <v>7</v>
      </c>
      <c r="F1745" s="1">
        <v>100</v>
      </c>
      <c r="G1745" s="1">
        <v>5249.73046875</v>
      </c>
      <c r="H1745" s="1">
        <v>1.7091999999999999E-3</v>
      </c>
    </row>
    <row r="1746" spans="5:8" x14ac:dyDescent="0.4">
      <c r="E1746" s="1">
        <v>7</v>
      </c>
      <c r="F1746" s="1">
        <v>220</v>
      </c>
      <c r="G1746" s="1">
        <v>5249.9448242188</v>
      </c>
      <c r="H1746" s="1">
        <v>1.8009E-3</v>
      </c>
    </row>
    <row r="1747" spans="5:8" x14ac:dyDescent="0.4">
      <c r="E1747" s="1">
        <v>7</v>
      </c>
      <c r="F1747" s="1">
        <v>470</v>
      </c>
      <c r="G1747" s="1">
        <v>5249.9868164062</v>
      </c>
      <c r="H1747" s="1">
        <v>1.6777999999999999E-3</v>
      </c>
    </row>
    <row r="1748" spans="5:8" x14ac:dyDescent="0.4">
      <c r="E1748" s="1">
        <v>7</v>
      </c>
      <c r="F1748" s="1">
        <v>1000</v>
      </c>
      <c r="G1748" s="1">
        <v>5249.9970703125</v>
      </c>
      <c r="H1748" s="1">
        <v>1.5441000000000001E-3</v>
      </c>
    </row>
    <row r="1749" spans="5:8" x14ac:dyDescent="0.4">
      <c r="E1749" s="1">
        <v>7</v>
      </c>
      <c r="F1749" s="1">
        <v>2200</v>
      </c>
      <c r="G1749" s="1">
        <v>5249.9990234375</v>
      </c>
      <c r="H1749" s="1">
        <v>1.7208E-3</v>
      </c>
    </row>
    <row r="1750" spans="5:8" x14ac:dyDescent="0.4">
      <c r="E1750" s="1">
        <v>7</v>
      </c>
      <c r="F1750" s="1">
        <v>4700</v>
      </c>
      <c r="G1750" s="1">
        <v>5249.9990234375</v>
      </c>
      <c r="H1750" s="1">
        <v>1.6440000000000001E-3</v>
      </c>
    </row>
    <row r="1751" spans="5:8" x14ac:dyDescent="0.4">
      <c r="E1751" s="1">
        <v>7</v>
      </c>
      <c r="F1751" s="1">
        <v>10000</v>
      </c>
      <c r="G1751" s="1">
        <v>5250.0009765625</v>
      </c>
      <c r="H1751" s="1">
        <v>1.9886000000000001E-3</v>
      </c>
    </row>
    <row r="1752" spans="5:8" x14ac:dyDescent="0.4">
      <c r="E1752" s="1">
        <v>7</v>
      </c>
      <c r="F1752" s="1">
        <v>22000</v>
      </c>
      <c r="G1752" s="1">
        <v>5250.0024414062</v>
      </c>
      <c r="H1752" s="1">
        <v>1.7458E-3</v>
      </c>
    </row>
    <row r="1753" spans="5:8" x14ac:dyDescent="0.4">
      <c r="E1753" s="1">
        <v>7</v>
      </c>
      <c r="F1753" s="1">
        <v>47000</v>
      </c>
      <c r="G1753" s="1">
        <v>5249.9990234375</v>
      </c>
      <c r="H1753" s="1">
        <v>2.1610000000000002E-3</v>
      </c>
    </row>
    <row r="1754" spans="5:8" x14ac:dyDescent="0.4">
      <c r="E1754" s="1">
        <v>7</v>
      </c>
      <c r="F1754" s="1">
        <v>100000</v>
      </c>
      <c r="G1754" s="1">
        <v>5249.9956054688</v>
      </c>
      <c r="H1754" s="1">
        <v>2.0869999999999999E-3</v>
      </c>
    </row>
    <row r="1755" spans="5:8" x14ac:dyDescent="0.4">
      <c r="E1755" s="1">
        <v>7</v>
      </c>
      <c r="F1755" s="1">
        <v>220000</v>
      </c>
      <c r="G1755" s="1">
        <v>5250.0249023438</v>
      </c>
      <c r="H1755" s="1">
        <v>2.0511000000000001E-3</v>
      </c>
    </row>
    <row r="1756" spans="5:8" x14ac:dyDescent="0.4">
      <c r="E1756" s="1">
        <v>7</v>
      </c>
      <c r="F1756" s="1">
        <v>470000</v>
      </c>
      <c r="G1756" s="1">
        <v>5249.9873046875</v>
      </c>
      <c r="H1756" s="1">
        <v>2.2601000000000001E-3</v>
      </c>
    </row>
    <row r="1757" spans="5:8" x14ac:dyDescent="0.4">
      <c r="E1757" s="1">
        <v>7</v>
      </c>
      <c r="F1757" s="1">
        <v>1000000</v>
      </c>
      <c r="G1757" s="1">
        <v>5250.1069335938</v>
      </c>
      <c r="H1757" s="1">
        <v>2.2141000000000001E-3</v>
      </c>
    </row>
    <row r="1758" spans="5:8" x14ac:dyDescent="0.4">
      <c r="E1758" s="1">
        <v>7</v>
      </c>
      <c r="F1758" s="1">
        <v>2200000</v>
      </c>
      <c r="G1758" s="1">
        <v>5250.4736328125</v>
      </c>
      <c r="H1758" s="1">
        <v>3.539E-3</v>
      </c>
    </row>
    <row r="1759" spans="5:8" x14ac:dyDescent="0.4">
      <c r="E1759" s="1">
        <v>7</v>
      </c>
      <c r="F1759" s="1">
        <v>4700000</v>
      </c>
      <c r="G1759" s="1">
        <v>5249.2705078125</v>
      </c>
      <c r="H1759" s="1">
        <v>5.8411000000000001E-3</v>
      </c>
    </row>
    <row r="1760" spans="5:8" x14ac:dyDescent="0.4">
      <c r="E1760" s="1">
        <v>7</v>
      </c>
      <c r="F1760" s="1">
        <v>10000000</v>
      </c>
      <c r="G1760" s="1">
        <v>5253.1411132812</v>
      </c>
      <c r="H1760" s="1">
        <v>1.0148900000000001E-2</v>
      </c>
    </row>
    <row r="1761" spans="5:8" x14ac:dyDescent="0.4">
      <c r="E1761" s="1">
        <v>7</v>
      </c>
      <c r="F1761" s="1">
        <v>22000000</v>
      </c>
      <c r="G1761" s="1">
        <v>5225.3359375</v>
      </c>
      <c r="H1761" s="1">
        <v>1.9086800000000001E-2</v>
      </c>
    </row>
    <row r="1762" spans="5:8" x14ac:dyDescent="0.4">
      <c r="E1762" s="1">
        <v>7</v>
      </c>
      <c r="F1762" s="1">
        <v>47000000</v>
      </c>
      <c r="G1762" s="1">
        <v>5161.9184570312</v>
      </c>
      <c r="H1762" s="1">
        <v>3.8456200000000003E-2</v>
      </c>
    </row>
    <row r="1763" spans="5:8" x14ac:dyDescent="0.4">
      <c r="E1763" s="1">
        <v>7</v>
      </c>
      <c r="F1763" s="1">
        <v>100000000</v>
      </c>
      <c r="G1763" s="1">
        <v>5391.3515625</v>
      </c>
      <c r="H1763" s="1">
        <v>7.7544299999999997E-2</v>
      </c>
    </row>
    <row r="1764" spans="5:8" x14ac:dyDescent="0.4">
      <c r="E1764" s="1">
        <v>7</v>
      </c>
      <c r="F1764" s="1">
        <v>220000000</v>
      </c>
      <c r="G1764" s="1">
        <v>4993.310546875</v>
      </c>
      <c r="H1764" s="1">
        <v>0.1712919</v>
      </c>
    </row>
    <row r="1765" spans="5:8" x14ac:dyDescent="0.4">
      <c r="E1765" s="1">
        <v>7</v>
      </c>
      <c r="F1765" s="1">
        <v>470000000</v>
      </c>
      <c r="G1765" s="1">
        <v>2718.916015625</v>
      </c>
      <c r="H1765" s="1">
        <v>0.360761</v>
      </c>
    </row>
    <row r="1766" spans="5:8" x14ac:dyDescent="0.4">
      <c r="E1766" s="1">
        <v>7</v>
      </c>
      <c r="F1766" s="1">
        <v>1000000000</v>
      </c>
      <c r="G1766" s="1">
        <v>1288.4901123047</v>
      </c>
      <c r="H1766" s="1">
        <v>0.76451179999999996</v>
      </c>
    </row>
    <row r="1767" spans="5:8" x14ac:dyDescent="0.4">
      <c r="E1767" s="1">
        <v>7</v>
      </c>
      <c r="F1767" s="1">
        <v>2200000000</v>
      </c>
      <c r="G1767" s="1">
        <v>585.67736816410002</v>
      </c>
      <c r="H1767" s="1">
        <v>1.6658170000000001</v>
      </c>
    </row>
    <row r="1768" spans="5:8" x14ac:dyDescent="0.4">
      <c r="E1768" s="1">
        <v>7</v>
      </c>
      <c r="F1768" s="1">
        <v>4700000000</v>
      </c>
      <c r="G1768" s="1">
        <v>274.14685058589998</v>
      </c>
      <c r="H1768" s="1">
        <v>3.5876937</v>
      </c>
    </row>
    <row r="1769" spans="5:8" x14ac:dyDescent="0.4">
      <c r="E1769" s="1">
        <v>7</v>
      </c>
      <c r="F1769" s="1">
        <v>10000000000</v>
      </c>
      <c r="G1769" s="1">
        <v>128.84901428219999</v>
      </c>
      <c r="H1769" s="1">
        <v>7.5426162000000003</v>
      </c>
    </row>
    <row r="1770" spans="5:8" x14ac:dyDescent="0.4">
      <c r="E1770" s="1">
        <v>8</v>
      </c>
      <c r="F1770" s="1">
        <v>1</v>
      </c>
      <c r="G1770" s="1">
        <v>2550</v>
      </c>
      <c r="H1770" s="1">
        <v>1.5179E-3</v>
      </c>
    </row>
    <row r="1771" spans="5:8" x14ac:dyDescent="0.4">
      <c r="E1771" s="1">
        <v>8</v>
      </c>
      <c r="F1771" s="1">
        <v>2</v>
      </c>
      <c r="G1771" s="1">
        <v>4575</v>
      </c>
      <c r="H1771" s="1">
        <v>2.0206999999999998E-3</v>
      </c>
    </row>
    <row r="1772" spans="5:8" x14ac:dyDescent="0.4">
      <c r="E1772" s="1">
        <v>8</v>
      </c>
      <c r="F1772" s="1">
        <v>4</v>
      </c>
      <c r="G1772" s="1">
        <v>5081.25</v>
      </c>
      <c r="H1772" s="1">
        <v>1.9629000000000001E-3</v>
      </c>
    </row>
    <row r="1773" spans="5:8" x14ac:dyDescent="0.4">
      <c r="E1773" s="1">
        <v>8</v>
      </c>
      <c r="F1773" s="1">
        <v>7</v>
      </c>
      <c r="G1773" s="1">
        <v>5194.8974609375</v>
      </c>
      <c r="H1773" s="1">
        <v>1.8407E-3</v>
      </c>
    </row>
    <row r="1774" spans="5:8" x14ac:dyDescent="0.4">
      <c r="E1774" s="1">
        <v>8</v>
      </c>
      <c r="F1774" s="1">
        <v>10</v>
      </c>
      <c r="G1774" s="1">
        <v>5223</v>
      </c>
      <c r="H1774" s="1">
        <v>2.1228000000000002E-3</v>
      </c>
    </row>
    <row r="1775" spans="5:8" x14ac:dyDescent="0.4">
      <c r="E1775" s="1">
        <v>8</v>
      </c>
      <c r="F1775" s="1">
        <v>22</v>
      </c>
      <c r="G1775" s="1">
        <v>5244.4213867188</v>
      </c>
      <c r="H1775" s="1">
        <v>1.8500000000000001E-3</v>
      </c>
    </row>
    <row r="1776" spans="5:8" x14ac:dyDescent="0.4">
      <c r="E1776" s="1">
        <v>8</v>
      </c>
      <c r="F1776" s="1">
        <v>47</v>
      </c>
      <c r="G1776" s="1">
        <v>5248.7768554688</v>
      </c>
      <c r="H1776" s="1">
        <v>2.0290999999999998E-3</v>
      </c>
    </row>
    <row r="1777" spans="5:8" x14ac:dyDescent="0.4">
      <c r="E1777" s="1">
        <v>8</v>
      </c>
      <c r="F1777" s="1">
        <v>100</v>
      </c>
      <c r="G1777" s="1">
        <v>5249.73046875</v>
      </c>
      <c r="H1777" s="1">
        <v>1.7323E-3</v>
      </c>
    </row>
    <row r="1778" spans="5:8" x14ac:dyDescent="0.4">
      <c r="E1778" s="1">
        <v>8</v>
      </c>
      <c r="F1778" s="1">
        <v>220</v>
      </c>
      <c r="G1778" s="1">
        <v>5249.9448242188</v>
      </c>
      <c r="H1778" s="1">
        <v>2.0991999999999999E-3</v>
      </c>
    </row>
    <row r="1779" spans="5:8" x14ac:dyDescent="0.4">
      <c r="E1779" s="1">
        <v>8</v>
      </c>
      <c r="F1779" s="1">
        <v>470</v>
      </c>
      <c r="G1779" s="1">
        <v>5249.9873046875</v>
      </c>
      <c r="H1779" s="1">
        <v>1.9456E-3</v>
      </c>
    </row>
    <row r="1780" spans="5:8" x14ac:dyDescent="0.4">
      <c r="E1780" s="1">
        <v>8</v>
      </c>
      <c r="F1780" s="1">
        <v>1000</v>
      </c>
      <c r="G1780" s="1">
        <v>5249.9970703125</v>
      </c>
      <c r="H1780" s="1">
        <v>1.8475E-3</v>
      </c>
    </row>
    <row r="1781" spans="5:8" x14ac:dyDescent="0.4">
      <c r="E1781" s="1">
        <v>8</v>
      </c>
      <c r="F1781" s="1">
        <v>2200</v>
      </c>
      <c r="G1781" s="1">
        <v>5249.9995117188</v>
      </c>
      <c r="H1781" s="1">
        <v>1.7237999999999999E-3</v>
      </c>
    </row>
    <row r="1782" spans="5:8" x14ac:dyDescent="0.4">
      <c r="E1782" s="1">
        <v>8</v>
      </c>
      <c r="F1782" s="1">
        <v>4700</v>
      </c>
      <c r="G1782" s="1">
        <v>5249.9990234375</v>
      </c>
      <c r="H1782" s="1">
        <v>2.3673000000000001E-3</v>
      </c>
    </row>
    <row r="1783" spans="5:8" x14ac:dyDescent="0.4">
      <c r="E1783" s="1">
        <v>8</v>
      </c>
      <c r="F1783" s="1">
        <v>10000</v>
      </c>
      <c r="G1783" s="1">
        <v>5250</v>
      </c>
      <c r="H1783" s="1">
        <v>2.9491999999999999E-3</v>
      </c>
    </row>
    <row r="1784" spans="5:8" x14ac:dyDescent="0.4">
      <c r="E1784" s="1">
        <v>8</v>
      </c>
      <c r="F1784" s="1">
        <v>22000</v>
      </c>
      <c r="G1784" s="1">
        <v>5250.0014648438</v>
      </c>
      <c r="H1784" s="1">
        <v>1.8526E-3</v>
      </c>
    </row>
    <row r="1785" spans="5:8" x14ac:dyDescent="0.4">
      <c r="E1785" s="1">
        <v>8</v>
      </c>
      <c r="F1785" s="1">
        <v>47000</v>
      </c>
      <c r="G1785" s="1">
        <v>5250</v>
      </c>
      <c r="H1785" s="1">
        <v>2.0338999999999999E-3</v>
      </c>
    </row>
    <row r="1786" spans="5:8" x14ac:dyDescent="0.4">
      <c r="E1786" s="1">
        <v>8</v>
      </c>
      <c r="F1786" s="1">
        <v>100000</v>
      </c>
      <c r="G1786" s="1">
        <v>5249.9970703125</v>
      </c>
      <c r="H1786" s="1">
        <v>1.9922E-3</v>
      </c>
    </row>
    <row r="1787" spans="5:8" x14ac:dyDescent="0.4">
      <c r="E1787" s="1">
        <v>8</v>
      </c>
      <c r="F1787" s="1">
        <v>220000</v>
      </c>
      <c r="G1787" s="1">
        <v>5250.0034179688</v>
      </c>
      <c r="H1787" s="1">
        <v>2.2246000000000002E-3</v>
      </c>
    </row>
    <row r="1788" spans="5:8" x14ac:dyDescent="0.4">
      <c r="E1788" s="1">
        <v>8</v>
      </c>
      <c r="F1788" s="1">
        <v>470000</v>
      </c>
      <c r="G1788" s="1">
        <v>5249.9243164062</v>
      </c>
      <c r="H1788" s="1">
        <v>2.3461000999999999E-3</v>
      </c>
    </row>
    <row r="1789" spans="5:8" x14ac:dyDescent="0.4">
      <c r="E1789" s="1">
        <v>8</v>
      </c>
      <c r="F1789" s="1">
        <v>1000000</v>
      </c>
      <c r="G1789" s="1">
        <v>5250.1918945312</v>
      </c>
      <c r="H1789" s="1">
        <v>2.8026000000000001E-3</v>
      </c>
    </row>
    <row r="1790" spans="5:8" x14ac:dyDescent="0.4">
      <c r="E1790" s="1">
        <v>8</v>
      </c>
      <c r="F1790" s="1">
        <v>2200000</v>
      </c>
      <c r="G1790" s="1">
        <v>5250.2080078125</v>
      </c>
      <c r="H1790" s="1">
        <v>3.2612000000000001E-3</v>
      </c>
    </row>
    <row r="1791" spans="5:8" x14ac:dyDescent="0.4">
      <c r="E1791" s="1">
        <v>8</v>
      </c>
      <c r="F1791" s="1">
        <v>4700000</v>
      </c>
      <c r="G1791" s="1">
        <v>5251.7241210938</v>
      </c>
      <c r="H1791" s="1">
        <v>5.2332999999999998E-3</v>
      </c>
    </row>
    <row r="1792" spans="5:8" x14ac:dyDescent="0.4">
      <c r="E1792" s="1">
        <v>8</v>
      </c>
      <c r="F1792" s="1">
        <v>10000000</v>
      </c>
      <c r="G1792" s="1">
        <v>5252.0185546875</v>
      </c>
      <c r="H1792" s="1">
        <v>8.6507000000000008E-3</v>
      </c>
    </row>
    <row r="1793" spans="5:8" x14ac:dyDescent="0.4">
      <c r="E1793" s="1">
        <v>8</v>
      </c>
      <c r="F1793" s="1">
        <v>22000000</v>
      </c>
      <c r="G1793" s="1">
        <v>5220.5258789062</v>
      </c>
      <c r="H1793" s="1">
        <v>1.7625399999999999E-2</v>
      </c>
    </row>
    <row r="1794" spans="5:8" x14ac:dyDescent="0.4">
      <c r="E1794" s="1">
        <v>8</v>
      </c>
      <c r="F1794" s="1">
        <v>47000000</v>
      </c>
      <c r="G1794" s="1">
        <v>5255.1723632812</v>
      </c>
      <c r="H1794" s="1">
        <v>3.4447899999999997E-2</v>
      </c>
    </row>
    <row r="1795" spans="5:8" x14ac:dyDescent="0.4">
      <c r="E1795" s="1">
        <v>8</v>
      </c>
      <c r="F1795" s="1">
        <v>100000000</v>
      </c>
      <c r="G1795" s="1">
        <v>5155.3500976562</v>
      </c>
      <c r="H1795" s="1">
        <v>7.3119600000000007E-2</v>
      </c>
    </row>
    <row r="1796" spans="5:8" x14ac:dyDescent="0.4">
      <c r="E1796" s="1">
        <v>8</v>
      </c>
      <c r="F1796" s="1">
        <v>220000000</v>
      </c>
      <c r="G1796" s="1">
        <v>5503.9990234375</v>
      </c>
      <c r="H1796" s="1">
        <v>0.14995890000000001</v>
      </c>
    </row>
    <row r="1797" spans="5:8" x14ac:dyDescent="0.4">
      <c r="E1797" s="1">
        <v>8</v>
      </c>
      <c r="F1797" s="1">
        <v>470000000</v>
      </c>
      <c r="G1797" s="1">
        <v>2855.9895019531</v>
      </c>
      <c r="H1797" s="1">
        <v>0.32223859999999999</v>
      </c>
    </row>
    <row r="1798" spans="5:8" x14ac:dyDescent="0.4">
      <c r="E1798" s="1">
        <v>8</v>
      </c>
      <c r="F1798" s="1">
        <v>1000000000</v>
      </c>
      <c r="G1798" s="1">
        <v>1352.9146728516</v>
      </c>
      <c r="H1798" s="1">
        <v>0.66853340000000006</v>
      </c>
    </row>
    <row r="1799" spans="5:8" x14ac:dyDescent="0.4">
      <c r="E1799" s="1">
        <v>8</v>
      </c>
      <c r="F1799" s="1">
        <v>2200000000</v>
      </c>
      <c r="G1799" s="1">
        <v>644.2451171875</v>
      </c>
      <c r="H1799" s="1">
        <v>1.4891413</v>
      </c>
    </row>
    <row r="1800" spans="5:8" x14ac:dyDescent="0.4">
      <c r="E1800" s="1">
        <v>8</v>
      </c>
      <c r="F1800" s="1">
        <v>4700000000</v>
      </c>
      <c r="G1800" s="1">
        <v>301.5615234375</v>
      </c>
      <c r="H1800" s="1">
        <v>3.2053940000000001</v>
      </c>
    </row>
    <row r="1801" spans="5:8" x14ac:dyDescent="0.4">
      <c r="E1801" s="1">
        <v>8</v>
      </c>
      <c r="F1801" s="1">
        <v>10000000000</v>
      </c>
      <c r="G1801" s="1">
        <v>141.73391723629999</v>
      </c>
      <c r="H1801" s="1">
        <v>6.7374567000000001</v>
      </c>
    </row>
    <row r="1802" spans="5:8" x14ac:dyDescent="0.4">
      <c r="E1802" s="1">
        <v>9</v>
      </c>
      <c r="F1802" s="1">
        <v>1</v>
      </c>
      <c r="G1802" s="1">
        <v>2550</v>
      </c>
      <c r="H1802" s="1">
        <v>2.1210000000000001E-3</v>
      </c>
    </row>
    <row r="1803" spans="5:8" x14ac:dyDescent="0.4">
      <c r="E1803" s="1">
        <v>9</v>
      </c>
      <c r="F1803" s="1">
        <v>2</v>
      </c>
      <c r="G1803" s="1">
        <v>4575</v>
      </c>
      <c r="H1803" s="1">
        <v>2.1651999999999999E-3</v>
      </c>
    </row>
    <row r="1804" spans="5:8" x14ac:dyDescent="0.4">
      <c r="E1804" s="1">
        <v>9</v>
      </c>
      <c r="F1804" s="1">
        <v>4</v>
      </c>
      <c r="G1804" s="1">
        <v>5081.25</v>
      </c>
      <c r="H1804" s="1">
        <v>2.3858E-3</v>
      </c>
    </row>
    <row r="1805" spans="5:8" x14ac:dyDescent="0.4">
      <c r="E1805" s="1">
        <v>9</v>
      </c>
      <c r="F1805" s="1">
        <v>7</v>
      </c>
      <c r="G1805" s="1">
        <v>5194.8974609375</v>
      </c>
      <c r="H1805" s="1">
        <v>1.511E-3</v>
      </c>
    </row>
    <row r="1806" spans="5:8" x14ac:dyDescent="0.4">
      <c r="E1806" s="1">
        <v>9</v>
      </c>
      <c r="F1806" s="1">
        <v>10</v>
      </c>
      <c r="G1806" s="1">
        <v>5223</v>
      </c>
      <c r="H1806" s="1">
        <v>1.8307E-3</v>
      </c>
    </row>
    <row r="1807" spans="5:8" x14ac:dyDescent="0.4">
      <c r="E1807" s="1">
        <v>9</v>
      </c>
      <c r="F1807" s="1">
        <v>22</v>
      </c>
      <c r="G1807" s="1">
        <v>5244.421875</v>
      </c>
      <c r="H1807" s="1">
        <v>1.7783E-3</v>
      </c>
    </row>
    <row r="1808" spans="5:8" x14ac:dyDescent="0.4">
      <c r="E1808" s="1">
        <v>9</v>
      </c>
      <c r="F1808" s="1">
        <v>47</v>
      </c>
      <c r="G1808" s="1">
        <v>5248.77734375</v>
      </c>
      <c r="H1808" s="1">
        <v>1.8898000000000001E-3</v>
      </c>
    </row>
    <row r="1809" spans="5:8" x14ac:dyDescent="0.4">
      <c r="E1809" s="1">
        <v>9</v>
      </c>
      <c r="F1809" s="1">
        <v>100</v>
      </c>
      <c r="G1809" s="1">
        <v>5249.73046875</v>
      </c>
      <c r="H1809" s="1">
        <v>1.8621E-3</v>
      </c>
    </row>
    <row r="1810" spans="5:8" x14ac:dyDescent="0.4">
      <c r="E1810" s="1">
        <v>9</v>
      </c>
      <c r="F1810" s="1">
        <v>220</v>
      </c>
      <c r="G1810" s="1">
        <v>5249.9448242188</v>
      </c>
      <c r="H1810" s="1">
        <v>2.4169999999999999E-3</v>
      </c>
    </row>
    <row r="1811" spans="5:8" x14ac:dyDescent="0.4">
      <c r="E1811" s="1">
        <v>9</v>
      </c>
      <c r="F1811" s="1">
        <v>470</v>
      </c>
      <c r="G1811" s="1">
        <v>5249.9873046875</v>
      </c>
      <c r="H1811" s="1">
        <v>1.9594999999999999E-3</v>
      </c>
    </row>
    <row r="1812" spans="5:8" x14ac:dyDescent="0.4">
      <c r="E1812" s="1">
        <v>9</v>
      </c>
      <c r="F1812" s="1">
        <v>1000</v>
      </c>
      <c r="G1812" s="1">
        <v>5249.9970703125</v>
      </c>
      <c r="H1812" s="1">
        <v>1.9797E-3</v>
      </c>
    </row>
    <row r="1813" spans="5:8" x14ac:dyDescent="0.4">
      <c r="E1813" s="1">
        <v>9</v>
      </c>
      <c r="F1813" s="1">
        <v>2200</v>
      </c>
      <c r="G1813" s="1">
        <v>5249.9990234375</v>
      </c>
      <c r="H1813" s="1">
        <v>2.0855000000000001E-3</v>
      </c>
    </row>
    <row r="1814" spans="5:8" x14ac:dyDescent="0.4">
      <c r="E1814" s="1">
        <v>9</v>
      </c>
      <c r="F1814" s="1">
        <v>4700</v>
      </c>
      <c r="G1814" s="1">
        <v>5249.9990234375</v>
      </c>
      <c r="H1814" s="1">
        <v>2.0217E-3</v>
      </c>
    </row>
    <row r="1815" spans="5:8" x14ac:dyDescent="0.4">
      <c r="E1815" s="1">
        <v>9</v>
      </c>
      <c r="F1815" s="1">
        <v>10000</v>
      </c>
      <c r="G1815" s="1">
        <v>5249.9985351562</v>
      </c>
      <c r="H1815" s="1">
        <v>1.8594E-3</v>
      </c>
    </row>
    <row r="1816" spans="5:8" x14ac:dyDescent="0.4">
      <c r="E1816" s="1">
        <v>9</v>
      </c>
      <c r="F1816" s="1">
        <v>22000</v>
      </c>
      <c r="G1816" s="1">
        <v>5250.0004882812</v>
      </c>
      <c r="H1816" s="1">
        <v>1.8644E-3</v>
      </c>
    </row>
    <row r="1817" spans="5:8" x14ac:dyDescent="0.4">
      <c r="E1817" s="1">
        <v>9</v>
      </c>
      <c r="F1817" s="1">
        <v>47000</v>
      </c>
      <c r="G1817" s="1">
        <v>5250.0004882812</v>
      </c>
      <c r="H1817" s="1">
        <v>2.2292000000000002E-3</v>
      </c>
    </row>
    <row r="1818" spans="5:8" x14ac:dyDescent="0.4">
      <c r="E1818" s="1">
        <v>9</v>
      </c>
      <c r="F1818" s="1">
        <v>100000</v>
      </c>
      <c r="G1818" s="1">
        <v>5249.9965820312</v>
      </c>
      <c r="H1818" s="1">
        <v>1.8829000000000001E-3</v>
      </c>
    </row>
    <row r="1819" spans="5:8" x14ac:dyDescent="0.4">
      <c r="E1819" s="1">
        <v>9</v>
      </c>
      <c r="F1819" s="1">
        <v>220000</v>
      </c>
      <c r="G1819" s="1">
        <v>5250.0219726562</v>
      </c>
      <c r="H1819" s="1">
        <v>1.9257E-3</v>
      </c>
    </row>
    <row r="1820" spans="5:8" x14ac:dyDescent="0.4">
      <c r="E1820" s="1">
        <v>9</v>
      </c>
      <c r="F1820" s="1">
        <v>470000</v>
      </c>
      <c r="G1820" s="1">
        <v>5249.9672851562</v>
      </c>
      <c r="H1820" s="1">
        <v>2.2292000000000002E-3</v>
      </c>
    </row>
    <row r="1821" spans="5:8" x14ac:dyDescent="0.4">
      <c r="E1821" s="1">
        <v>9</v>
      </c>
      <c r="F1821" s="1">
        <v>1000000</v>
      </c>
      <c r="G1821" s="1">
        <v>5250.1884765625</v>
      </c>
      <c r="H1821" s="1">
        <v>2.5281000000000001E-3</v>
      </c>
    </row>
    <row r="1822" spans="5:8" x14ac:dyDescent="0.4">
      <c r="E1822" s="1">
        <v>9</v>
      </c>
      <c r="F1822" s="1">
        <v>2200000</v>
      </c>
      <c r="G1822" s="1">
        <v>5249.8217773438</v>
      </c>
      <c r="H1822" s="1">
        <v>3.0090999999999998E-3</v>
      </c>
    </row>
    <row r="1823" spans="5:8" x14ac:dyDescent="0.4">
      <c r="E1823" s="1">
        <v>9</v>
      </c>
      <c r="F1823" s="1">
        <v>4700000</v>
      </c>
      <c r="G1823" s="1">
        <v>5251.1586914062</v>
      </c>
      <c r="H1823" s="1">
        <v>5.0160999999999999E-3</v>
      </c>
    </row>
    <row r="1824" spans="5:8" x14ac:dyDescent="0.4">
      <c r="E1824" s="1">
        <v>9</v>
      </c>
      <c r="F1824" s="1">
        <v>10000000</v>
      </c>
      <c r="G1824" s="1">
        <v>5248.4672851562</v>
      </c>
      <c r="H1824" s="1">
        <v>8.1250999999999997E-3</v>
      </c>
    </row>
    <row r="1825" spans="5:8" x14ac:dyDescent="0.4">
      <c r="E1825" s="1">
        <v>9</v>
      </c>
      <c r="F1825" s="1">
        <v>22000000</v>
      </c>
      <c r="G1825" s="1">
        <v>5224.4907226562</v>
      </c>
      <c r="H1825" s="1">
        <v>1.5569299999999999E-2</v>
      </c>
    </row>
    <row r="1826" spans="5:8" x14ac:dyDescent="0.4">
      <c r="E1826" s="1">
        <v>9</v>
      </c>
      <c r="F1826" s="1">
        <v>47000000</v>
      </c>
      <c r="G1826" s="1">
        <v>5311.3271484375</v>
      </c>
      <c r="H1826" s="1">
        <v>3.1657999999999999E-2</v>
      </c>
    </row>
    <row r="1827" spans="5:8" x14ac:dyDescent="0.4">
      <c r="E1827" s="1">
        <v>9</v>
      </c>
      <c r="F1827" s="1">
        <v>100000000</v>
      </c>
      <c r="G1827" s="1">
        <v>5095.1977539062</v>
      </c>
      <c r="H1827" s="1">
        <v>6.5220899999999998E-2</v>
      </c>
    </row>
    <row r="1828" spans="5:8" x14ac:dyDescent="0.4">
      <c r="E1828" s="1">
        <v>9</v>
      </c>
      <c r="F1828" s="1">
        <v>220000000</v>
      </c>
      <c r="G1828" s="1">
        <v>5633.6918945312</v>
      </c>
      <c r="H1828" s="1">
        <v>0.13534450000000001</v>
      </c>
    </row>
    <row r="1829" spans="5:8" x14ac:dyDescent="0.4">
      <c r="E1829" s="1">
        <v>9</v>
      </c>
      <c r="F1829" s="1">
        <v>470000000</v>
      </c>
      <c r="G1829" s="1">
        <v>3024.5290527344</v>
      </c>
      <c r="H1829" s="1">
        <v>0.2914697</v>
      </c>
    </row>
    <row r="1830" spans="5:8" x14ac:dyDescent="0.4">
      <c r="E1830" s="1">
        <v>9</v>
      </c>
      <c r="F1830" s="1">
        <v>1000000000</v>
      </c>
      <c r="G1830" s="1">
        <v>1481.763671875</v>
      </c>
      <c r="H1830" s="1">
        <v>0.65788679999999999</v>
      </c>
    </row>
    <row r="1831" spans="5:8" x14ac:dyDescent="0.4">
      <c r="E1831" s="1">
        <v>9</v>
      </c>
      <c r="F1831" s="1">
        <v>2200000000</v>
      </c>
      <c r="G1831" s="1">
        <v>673.52899169919999</v>
      </c>
      <c r="H1831" s="1">
        <v>1.4017166999999999</v>
      </c>
    </row>
    <row r="1832" spans="5:8" x14ac:dyDescent="0.4">
      <c r="E1832" s="1">
        <v>9</v>
      </c>
      <c r="F1832" s="1">
        <v>4700000000</v>
      </c>
      <c r="G1832" s="1">
        <v>315.26885986330001</v>
      </c>
      <c r="H1832" s="1">
        <v>2.9378937999999999</v>
      </c>
    </row>
    <row r="1833" spans="5:8" x14ac:dyDescent="0.4">
      <c r="E1833" s="1">
        <v>9</v>
      </c>
      <c r="F1833" s="1">
        <v>10000000000</v>
      </c>
      <c r="G1833" s="1">
        <v>148.17637634280001</v>
      </c>
      <c r="H1833" s="1">
        <v>6.4506157999999996</v>
      </c>
    </row>
    <row r="1834" spans="5:8" x14ac:dyDescent="0.4">
      <c r="E1834" s="1">
        <v>10</v>
      </c>
      <c r="F1834" s="1">
        <v>1</v>
      </c>
      <c r="G1834" s="1">
        <v>2550</v>
      </c>
      <c r="H1834" s="1">
        <v>1.9784E-3</v>
      </c>
    </row>
    <row r="1835" spans="5:8" x14ac:dyDescent="0.4">
      <c r="E1835" s="1">
        <v>10</v>
      </c>
      <c r="F1835" s="1">
        <v>2</v>
      </c>
      <c r="G1835" s="1">
        <v>4575</v>
      </c>
      <c r="H1835" s="1">
        <v>2.4949E-3</v>
      </c>
    </row>
    <row r="1836" spans="5:8" x14ac:dyDescent="0.4">
      <c r="E1836" s="1">
        <v>10</v>
      </c>
      <c r="F1836" s="1">
        <v>4</v>
      </c>
      <c r="G1836" s="1">
        <v>5081.25</v>
      </c>
      <c r="H1836" s="1">
        <v>2.3912999999999998E-3</v>
      </c>
    </row>
    <row r="1837" spans="5:8" x14ac:dyDescent="0.4">
      <c r="E1837" s="1">
        <v>10</v>
      </c>
      <c r="F1837" s="1">
        <v>7</v>
      </c>
      <c r="G1837" s="1">
        <v>5194.8974609375</v>
      </c>
      <c r="H1837" s="1">
        <v>1.7930000000000001E-3</v>
      </c>
    </row>
    <row r="1838" spans="5:8" x14ac:dyDescent="0.4">
      <c r="E1838" s="1">
        <v>10</v>
      </c>
      <c r="F1838" s="1">
        <v>10</v>
      </c>
      <c r="G1838" s="1">
        <v>5223</v>
      </c>
      <c r="H1838" s="1">
        <v>2.0268999999999999E-3</v>
      </c>
    </row>
    <row r="1839" spans="5:8" x14ac:dyDescent="0.4">
      <c r="E1839" s="1">
        <v>10</v>
      </c>
      <c r="F1839" s="1">
        <v>22</v>
      </c>
      <c r="G1839" s="1">
        <v>5244.421875</v>
      </c>
      <c r="H1839" s="1">
        <v>2.2252000000000001E-3</v>
      </c>
    </row>
    <row r="1840" spans="5:8" x14ac:dyDescent="0.4">
      <c r="E1840" s="1">
        <v>10</v>
      </c>
      <c r="F1840" s="1">
        <v>47</v>
      </c>
      <c r="G1840" s="1">
        <v>5248.77734375</v>
      </c>
      <c r="H1840" s="1">
        <v>2.2821999999999999E-3</v>
      </c>
    </row>
    <row r="1841" spans="5:8" x14ac:dyDescent="0.4">
      <c r="E1841" s="1">
        <v>10</v>
      </c>
      <c r="F1841" s="1">
        <v>100</v>
      </c>
      <c r="G1841" s="1">
        <v>5249.73046875</v>
      </c>
      <c r="H1841" s="1">
        <v>1.9956000000000002E-3</v>
      </c>
    </row>
    <row r="1842" spans="5:8" x14ac:dyDescent="0.4">
      <c r="E1842" s="1">
        <v>10</v>
      </c>
      <c r="F1842" s="1">
        <v>220</v>
      </c>
      <c r="G1842" s="1">
        <v>5249.9448242188</v>
      </c>
      <c r="H1842" s="1">
        <v>2.1871E-3</v>
      </c>
    </row>
    <row r="1843" spans="5:8" x14ac:dyDescent="0.4">
      <c r="E1843" s="1">
        <v>10</v>
      </c>
      <c r="F1843" s="1">
        <v>470</v>
      </c>
      <c r="G1843" s="1">
        <v>5249.9873046875</v>
      </c>
      <c r="H1843" s="1">
        <v>2.1278E-3</v>
      </c>
    </row>
    <row r="1844" spans="5:8" x14ac:dyDescent="0.4">
      <c r="E1844" s="1">
        <v>10</v>
      </c>
      <c r="F1844" s="1">
        <v>1000</v>
      </c>
      <c r="G1844" s="1">
        <v>5249.9970703125</v>
      </c>
      <c r="H1844" s="1">
        <v>2.0024999999999999E-3</v>
      </c>
    </row>
    <row r="1845" spans="5:8" x14ac:dyDescent="0.4">
      <c r="E1845" s="1">
        <v>10</v>
      </c>
      <c r="F1845" s="1">
        <v>2200</v>
      </c>
      <c r="G1845" s="1">
        <v>5249.9990234375</v>
      </c>
      <c r="H1845" s="1">
        <v>2.1351999999999999E-3</v>
      </c>
    </row>
    <row r="1846" spans="5:8" x14ac:dyDescent="0.4">
      <c r="E1846" s="1">
        <v>10</v>
      </c>
      <c r="F1846" s="1">
        <v>4700</v>
      </c>
      <c r="G1846" s="1">
        <v>5249.998046875</v>
      </c>
      <c r="H1846" s="1">
        <v>2.0915999999999999E-3</v>
      </c>
    </row>
    <row r="1847" spans="5:8" x14ac:dyDescent="0.4">
      <c r="E1847" s="1">
        <v>10</v>
      </c>
      <c r="F1847" s="1">
        <v>10000</v>
      </c>
      <c r="G1847" s="1">
        <v>5250.0009765625</v>
      </c>
      <c r="H1847" s="1">
        <v>2.1354E-3</v>
      </c>
    </row>
    <row r="1848" spans="5:8" x14ac:dyDescent="0.4">
      <c r="E1848" s="1">
        <v>10</v>
      </c>
      <c r="F1848" s="1">
        <v>22000</v>
      </c>
      <c r="G1848" s="1">
        <v>5250.0004882812</v>
      </c>
      <c r="H1848" s="1">
        <v>2.3944999999999999E-3</v>
      </c>
    </row>
    <row r="1849" spans="5:8" x14ac:dyDescent="0.4">
      <c r="E1849" s="1">
        <v>10</v>
      </c>
      <c r="F1849" s="1">
        <v>47000</v>
      </c>
      <c r="G1849" s="1">
        <v>5249.9995117188</v>
      </c>
      <c r="H1849" s="1">
        <v>2.8089999999999999E-3</v>
      </c>
    </row>
    <row r="1850" spans="5:8" x14ac:dyDescent="0.4">
      <c r="E1850" s="1">
        <v>10</v>
      </c>
      <c r="F1850" s="1">
        <v>100000</v>
      </c>
      <c r="G1850" s="1">
        <v>5249.9985351562</v>
      </c>
      <c r="H1850" s="1">
        <v>3.5788E-3</v>
      </c>
    </row>
    <row r="1851" spans="5:8" x14ac:dyDescent="0.4">
      <c r="E1851" s="1">
        <v>10</v>
      </c>
      <c r="F1851" s="1">
        <v>220000</v>
      </c>
      <c r="G1851" s="1">
        <v>5250.0083007812</v>
      </c>
      <c r="H1851" s="1">
        <v>2.5103999999999999E-3</v>
      </c>
    </row>
    <row r="1852" spans="5:8" x14ac:dyDescent="0.4">
      <c r="E1852" s="1">
        <v>10</v>
      </c>
      <c r="F1852" s="1">
        <v>470000</v>
      </c>
      <c r="G1852" s="1">
        <v>5249.9580078125</v>
      </c>
      <c r="H1852" s="1">
        <v>3.2469E-3</v>
      </c>
    </row>
    <row r="1853" spans="5:8" x14ac:dyDescent="0.4">
      <c r="E1853" s="1">
        <v>10</v>
      </c>
      <c r="F1853" s="1">
        <v>1000000</v>
      </c>
      <c r="G1853" s="1">
        <v>5250.0439453125</v>
      </c>
      <c r="H1853" s="1">
        <v>3.2973999999999998E-3</v>
      </c>
    </row>
    <row r="1854" spans="5:8" x14ac:dyDescent="0.4">
      <c r="E1854" s="1">
        <v>10</v>
      </c>
      <c r="F1854" s="1">
        <v>2200000</v>
      </c>
      <c r="G1854" s="1">
        <v>5250.1611328125</v>
      </c>
      <c r="H1854" s="1">
        <v>3.6351999999999999E-3</v>
      </c>
    </row>
    <row r="1855" spans="5:8" x14ac:dyDescent="0.4">
      <c r="E1855" s="1">
        <v>10</v>
      </c>
      <c r="F1855" s="1">
        <v>4700000</v>
      </c>
      <c r="G1855" s="1">
        <v>5248.62890625</v>
      </c>
      <c r="H1855" s="1">
        <v>5.9649000000000004E-3</v>
      </c>
    </row>
    <row r="1856" spans="5:8" x14ac:dyDescent="0.4">
      <c r="E1856" s="1">
        <v>10</v>
      </c>
      <c r="F1856" s="1">
        <v>10000000</v>
      </c>
      <c r="G1856" s="1">
        <v>5249.95703125</v>
      </c>
      <c r="H1856" s="1">
        <v>9.0208000000000007E-3</v>
      </c>
    </row>
    <row r="1857" spans="5:8" x14ac:dyDescent="0.4">
      <c r="E1857" s="1">
        <v>10</v>
      </c>
      <c r="F1857" s="1">
        <v>22000000</v>
      </c>
      <c r="G1857" s="1">
        <v>5236.05859375</v>
      </c>
      <c r="H1857" s="1">
        <v>1.5705400000000001E-2</v>
      </c>
    </row>
    <row r="1858" spans="5:8" x14ac:dyDescent="0.4">
      <c r="E1858" s="1">
        <v>10</v>
      </c>
      <c r="F1858" s="1">
        <v>47000000</v>
      </c>
      <c r="G1858" s="1">
        <v>5312.1787109375</v>
      </c>
      <c r="H1858" s="1">
        <v>2.9452599999999999E-2</v>
      </c>
    </row>
    <row r="1859" spans="5:8" x14ac:dyDescent="0.4">
      <c r="E1859" s="1">
        <v>10</v>
      </c>
      <c r="F1859" s="1">
        <v>100000000</v>
      </c>
      <c r="G1859" s="1">
        <v>5131.7260742188</v>
      </c>
      <c r="H1859" s="1">
        <v>5.7459999999999997E-2</v>
      </c>
    </row>
    <row r="1860" spans="5:8" x14ac:dyDescent="0.4">
      <c r="E1860" s="1">
        <v>10</v>
      </c>
      <c r="F1860" s="1">
        <v>220000000</v>
      </c>
      <c r="G1860" s="1">
        <v>5765.556640625</v>
      </c>
      <c r="H1860" s="1">
        <v>0.1230837</v>
      </c>
    </row>
    <row r="1861" spans="5:8" x14ac:dyDescent="0.4">
      <c r="E1861" s="1">
        <v>10</v>
      </c>
      <c r="F1861" s="1">
        <v>470000000</v>
      </c>
      <c r="G1861" s="1">
        <v>3402.7495117188</v>
      </c>
      <c r="H1861" s="1">
        <v>0.25978519999999999</v>
      </c>
    </row>
    <row r="1862" spans="5:8" x14ac:dyDescent="0.4">
      <c r="E1862" s="1">
        <v>10</v>
      </c>
      <c r="F1862" s="1">
        <v>1000000000</v>
      </c>
      <c r="G1862" s="1">
        <v>1610.6126708984</v>
      </c>
      <c r="H1862" s="1">
        <v>0.57486649999999995</v>
      </c>
    </row>
    <row r="1863" spans="5:8" x14ac:dyDescent="0.4">
      <c r="E1863" s="1">
        <v>10</v>
      </c>
      <c r="F1863" s="1">
        <v>2200000000</v>
      </c>
      <c r="G1863" s="1">
        <v>732.09674072270002</v>
      </c>
      <c r="H1863" s="1">
        <v>1.2929381</v>
      </c>
    </row>
    <row r="1864" spans="5:8" x14ac:dyDescent="0.4">
      <c r="E1864" s="1">
        <v>10</v>
      </c>
      <c r="F1864" s="1">
        <v>4700000000</v>
      </c>
      <c r="G1864" s="1">
        <v>342.68356323239999</v>
      </c>
      <c r="H1864" s="1">
        <v>2.6822051</v>
      </c>
    </row>
    <row r="1865" spans="5:8" x14ac:dyDescent="0.4">
      <c r="E1865" s="1">
        <v>10</v>
      </c>
      <c r="F1865" s="1">
        <v>10000000000</v>
      </c>
      <c r="G1865" s="1">
        <v>161.06127929690001</v>
      </c>
      <c r="H1865" s="1">
        <v>5.5654271</v>
      </c>
    </row>
    <row r="1866" spans="5:8" x14ac:dyDescent="0.4">
      <c r="E1866" s="1">
        <v>11</v>
      </c>
      <c r="F1866" s="1">
        <v>1</v>
      </c>
      <c r="G1866" s="1">
        <v>2550</v>
      </c>
      <c r="H1866" s="1">
        <v>2.5168E-3</v>
      </c>
    </row>
    <row r="1867" spans="5:8" x14ac:dyDescent="0.4">
      <c r="E1867" s="1">
        <v>11</v>
      </c>
      <c r="F1867" s="1">
        <v>2</v>
      </c>
      <c r="G1867" s="1">
        <v>4575</v>
      </c>
      <c r="H1867" s="1">
        <v>4.2285999999999999E-3</v>
      </c>
    </row>
    <row r="1868" spans="5:8" x14ac:dyDescent="0.4">
      <c r="E1868" s="1">
        <v>11</v>
      </c>
      <c r="F1868" s="1">
        <v>4</v>
      </c>
      <c r="G1868" s="1">
        <v>5081.25</v>
      </c>
      <c r="H1868" s="1">
        <v>2.8655999999999998E-3</v>
      </c>
    </row>
    <row r="1869" spans="5:8" x14ac:dyDescent="0.4">
      <c r="E1869" s="1">
        <v>11</v>
      </c>
      <c r="F1869" s="1">
        <v>7</v>
      </c>
      <c r="G1869" s="1">
        <v>5194.8974609375</v>
      </c>
      <c r="H1869" s="1">
        <v>2.7303000000000002E-3</v>
      </c>
    </row>
    <row r="1870" spans="5:8" x14ac:dyDescent="0.4">
      <c r="E1870" s="1">
        <v>11</v>
      </c>
      <c r="F1870" s="1">
        <v>10</v>
      </c>
      <c r="G1870" s="1">
        <v>5223</v>
      </c>
      <c r="H1870" s="1">
        <v>3.1031000000000001E-3</v>
      </c>
    </row>
    <row r="1871" spans="5:8" x14ac:dyDescent="0.4">
      <c r="E1871" s="1">
        <v>11</v>
      </c>
      <c r="F1871" s="1">
        <v>22</v>
      </c>
      <c r="G1871" s="1">
        <v>5244.421875</v>
      </c>
      <c r="H1871" s="1">
        <v>2.7566999999999999E-3</v>
      </c>
    </row>
    <row r="1872" spans="5:8" x14ac:dyDescent="0.4">
      <c r="E1872" s="1">
        <v>11</v>
      </c>
      <c r="F1872" s="1">
        <v>47</v>
      </c>
      <c r="G1872" s="1">
        <v>5248.77734375</v>
      </c>
      <c r="H1872" s="1">
        <v>3.5492000000000002E-3</v>
      </c>
    </row>
    <row r="1873" spans="5:8" x14ac:dyDescent="0.4">
      <c r="E1873" s="1">
        <v>11</v>
      </c>
      <c r="F1873" s="1">
        <v>100</v>
      </c>
      <c r="G1873" s="1">
        <v>5249.73046875</v>
      </c>
      <c r="H1873" s="1">
        <v>2.2634E-3</v>
      </c>
    </row>
    <row r="1874" spans="5:8" x14ac:dyDescent="0.4">
      <c r="E1874" s="1">
        <v>11</v>
      </c>
      <c r="F1874" s="1">
        <v>220</v>
      </c>
      <c r="G1874" s="1">
        <v>5249.9448242188</v>
      </c>
      <c r="H1874" s="1">
        <v>3.2488999999999999E-3</v>
      </c>
    </row>
    <row r="1875" spans="5:8" x14ac:dyDescent="0.4">
      <c r="E1875" s="1">
        <v>11</v>
      </c>
      <c r="F1875" s="1">
        <v>470</v>
      </c>
      <c r="G1875" s="1">
        <v>5249.9873046875</v>
      </c>
      <c r="H1875" s="1">
        <v>2.6258000000000002E-3</v>
      </c>
    </row>
    <row r="1876" spans="5:8" x14ac:dyDescent="0.4">
      <c r="E1876" s="1">
        <v>11</v>
      </c>
      <c r="F1876" s="1">
        <v>1000</v>
      </c>
      <c r="G1876" s="1">
        <v>5249.9970703125</v>
      </c>
      <c r="H1876" s="1">
        <v>2.5460000000000001E-3</v>
      </c>
    </row>
    <row r="1877" spans="5:8" x14ac:dyDescent="0.4">
      <c r="E1877" s="1">
        <v>11</v>
      </c>
      <c r="F1877" s="1">
        <v>2200</v>
      </c>
      <c r="G1877" s="1">
        <v>5249.9995117188</v>
      </c>
      <c r="H1877" s="1">
        <v>2.6031000000000001E-3</v>
      </c>
    </row>
    <row r="1878" spans="5:8" x14ac:dyDescent="0.4">
      <c r="E1878" s="1">
        <v>11</v>
      </c>
      <c r="F1878" s="1">
        <v>4700</v>
      </c>
      <c r="G1878" s="1">
        <v>5250</v>
      </c>
      <c r="H1878" s="1">
        <v>2.6155000000000002E-3</v>
      </c>
    </row>
    <row r="1879" spans="5:8" x14ac:dyDescent="0.4">
      <c r="E1879" s="1">
        <v>11</v>
      </c>
      <c r="F1879" s="1">
        <v>10000</v>
      </c>
      <c r="G1879" s="1">
        <v>5250</v>
      </c>
      <c r="H1879" s="1">
        <v>2.4415999999999999E-3</v>
      </c>
    </row>
    <row r="1880" spans="5:8" x14ac:dyDescent="0.4">
      <c r="E1880" s="1">
        <v>11</v>
      </c>
      <c r="F1880" s="1">
        <v>22000</v>
      </c>
      <c r="G1880" s="1">
        <v>5250.0004882812</v>
      </c>
      <c r="H1880" s="1">
        <v>2.8641999999999999E-3</v>
      </c>
    </row>
    <row r="1881" spans="5:8" x14ac:dyDescent="0.4">
      <c r="E1881" s="1">
        <v>11</v>
      </c>
      <c r="F1881" s="1">
        <v>47000</v>
      </c>
      <c r="G1881" s="1">
        <v>5250</v>
      </c>
      <c r="H1881" s="1">
        <v>2.5826E-3</v>
      </c>
    </row>
    <row r="1882" spans="5:8" x14ac:dyDescent="0.4">
      <c r="E1882" s="1">
        <v>11</v>
      </c>
      <c r="F1882" s="1">
        <v>100000</v>
      </c>
      <c r="G1882" s="1">
        <v>5249.998046875</v>
      </c>
      <c r="H1882" s="1">
        <v>2.3237000000000002E-3</v>
      </c>
    </row>
    <row r="1883" spans="5:8" x14ac:dyDescent="0.4">
      <c r="E1883" s="1">
        <v>11</v>
      </c>
      <c r="F1883" s="1">
        <v>220000</v>
      </c>
      <c r="G1883" s="1">
        <v>5250.0043945312</v>
      </c>
      <c r="H1883" s="1">
        <v>2.6254E-3</v>
      </c>
    </row>
    <row r="1884" spans="5:8" x14ac:dyDescent="0.4">
      <c r="E1884" s="1">
        <v>11</v>
      </c>
      <c r="F1884" s="1">
        <v>470000</v>
      </c>
      <c r="G1884" s="1">
        <v>5249.9653320312</v>
      </c>
      <c r="H1884" s="1">
        <v>2.7991000000000001E-3</v>
      </c>
    </row>
    <row r="1885" spans="5:8" x14ac:dyDescent="0.4">
      <c r="E1885" s="1">
        <v>11</v>
      </c>
      <c r="F1885" s="1">
        <v>1000000</v>
      </c>
      <c r="G1885" s="1">
        <v>5250.0942382812</v>
      </c>
      <c r="H1885" s="1">
        <v>3.6618000000000002E-3</v>
      </c>
    </row>
    <row r="1886" spans="5:8" x14ac:dyDescent="0.4">
      <c r="E1886" s="1">
        <v>11</v>
      </c>
      <c r="F1886" s="1">
        <v>2200000</v>
      </c>
      <c r="G1886" s="1">
        <v>5249.5063476562</v>
      </c>
      <c r="H1886" s="1">
        <v>5.0159999999999996E-3</v>
      </c>
    </row>
    <row r="1887" spans="5:8" x14ac:dyDescent="0.4">
      <c r="E1887" s="1">
        <v>11</v>
      </c>
      <c r="F1887" s="1">
        <v>4700000</v>
      </c>
      <c r="G1887" s="1">
        <v>5250.3891601562</v>
      </c>
      <c r="H1887" s="1">
        <v>6.9391000000000001E-3</v>
      </c>
    </row>
    <row r="1888" spans="5:8" x14ac:dyDescent="0.4">
      <c r="E1888" s="1">
        <v>11</v>
      </c>
      <c r="F1888" s="1">
        <v>10000000</v>
      </c>
      <c r="G1888" s="1">
        <v>5246.5004882812</v>
      </c>
      <c r="H1888" s="1">
        <v>1.00245E-2</v>
      </c>
    </row>
    <row r="1889" spans="5:8" x14ac:dyDescent="0.4">
      <c r="E1889" s="1">
        <v>11</v>
      </c>
      <c r="F1889" s="1">
        <v>22000000</v>
      </c>
      <c r="G1889" s="1">
        <v>5263.4375</v>
      </c>
      <c r="H1889" s="1">
        <v>1.51994E-2</v>
      </c>
    </row>
    <row r="1890" spans="5:8" x14ac:dyDescent="0.4">
      <c r="E1890" s="1">
        <v>11</v>
      </c>
      <c r="F1890" s="1">
        <v>47000000</v>
      </c>
      <c r="G1890" s="1">
        <v>5255.7094726562</v>
      </c>
      <c r="H1890" s="1">
        <v>2.8366700000000002E-2</v>
      </c>
    </row>
    <row r="1891" spans="5:8" x14ac:dyDescent="0.4">
      <c r="E1891" s="1">
        <v>11</v>
      </c>
      <c r="F1891" s="1">
        <v>100000000</v>
      </c>
      <c r="G1891" s="1">
        <v>5159.5844726562</v>
      </c>
      <c r="H1891" s="1">
        <v>5.4152899999999997E-2</v>
      </c>
    </row>
    <row r="1892" spans="5:8" x14ac:dyDescent="0.4">
      <c r="E1892" s="1">
        <v>11</v>
      </c>
      <c r="F1892" s="1">
        <v>220000000</v>
      </c>
      <c r="G1892" s="1">
        <v>5541.1284179688</v>
      </c>
      <c r="H1892" s="1">
        <v>0.126223</v>
      </c>
    </row>
    <row r="1893" spans="5:8" x14ac:dyDescent="0.4">
      <c r="E1893" s="1">
        <v>11</v>
      </c>
      <c r="F1893" s="1">
        <v>470000000</v>
      </c>
      <c r="G1893" s="1">
        <v>3541.3566894531</v>
      </c>
      <c r="H1893" s="1">
        <v>0.24911739999999999</v>
      </c>
    </row>
    <row r="1894" spans="5:8" x14ac:dyDescent="0.4">
      <c r="E1894" s="1">
        <v>11</v>
      </c>
      <c r="F1894" s="1">
        <v>1000000000</v>
      </c>
      <c r="G1894" s="1">
        <v>1675.0372314453</v>
      </c>
      <c r="H1894" s="1">
        <v>0.62513209999999997</v>
      </c>
    </row>
    <row r="1895" spans="5:8" x14ac:dyDescent="0.4">
      <c r="E1895" s="1">
        <v>11</v>
      </c>
      <c r="F1895" s="1">
        <v>2200000000</v>
      </c>
      <c r="G1895" s="1">
        <v>761.38061523440001</v>
      </c>
      <c r="H1895" s="1">
        <v>1.2566858999999999</v>
      </c>
    </row>
    <row r="1896" spans="5:8" x14ac:dyDescent="0.4">
      <c r="E1896" s="1">
        <v>11</v>
      </c>
      <c r="F1896" s="1">
        <v>4700000000</v>
      </c>
      <c r="G1896" s="1">
        <v>356.3908996582</v>
      </c>
      <c r="H1896" s="1">
        <v>2.7456999999999998</v>
      </c>
    </row>
    <row r="1897" spans="5:8" x14ac:dyDescent="0.4">
      <c r="E1897" s="1">
        <v>11</v>
      </c>
      <c r="F1897" s="1">
        <v>10000000000</v>
      </c>
      <c r="G1897" s="1">
        <v>167.50372314449999</v>
      </c>
      <c r="H1897" s="1">
        <v>5.1565469999999998</v>
      </c>
    </row>
    <row r="1898" spans="5:8" x14ac:dyDescent="0.4">
      <c r="E1898" s="1">
        <v>12</v>
      </c>
      <c r="F1898" s="1">
        <v>1</v>
      </c>
      <c r="G1898" s="1">
        <v>2550</v>
      </c>
      <c r="H1898" s="1">
        <v>2.3614E-3</v>
      </c>
    </row>
    <row r="1899" spans="5:8" x14ac:dyDescent="0.4">
      <c r="E1899" s="1">
        <v>12</v>
      </c>
      <c r="F1899" s="1">
        <v>2</v>
      </c>
      <c r="G1899" s="1">
        <v>4575</v>
      </c>
      <c r="H1899" s="1">
        <v>2.5368999999999999E-3</v>
      </c>
    </row>
    <row r="1900" spans="5:8" x14ac:dyDescent="0.4">
      <c r="E1900" s="1">
        <v>12</v>
      </c>
      <c r="F1900" s="1">
        <v>4</v>
      </c>
      <c r="G1900" s="1">
        <v>5081.25</v>
      </c>
      <c r="H1900" s="1">
        <v>2.3468999999999999E-3</v>
      </c>
    </row>
    <row r="1901" spans="5:8" x14ac:dyDescent="0.4">
      <c r="E1901" s="1">
        <v>12</v>
      </c>
      <c r="F1901" s="1">
        <v>7</v>
      </c>
      <c r="G1901" s="1">
        <v>5194.8974609375</v>
      </c>
      <c r="H1901" s="1">
        <v>2.3046999999999998E-3</v>
      </c>
    </row>
    <row r="1902" spans="5:8" x14ac:dyDescent="0.4">
      <c r="E1902" s="1">
        <v>12</v>
      </c>
      <c r="F1902" s="1">
        <v>10</v>
      </c>
      <c r="G1902" s="1">
        <v>5223</v>
      </c>
      <c r="H1902" s="1">
        <v>3.2854999999999998E-3</v>
      </c>
    </row>
    <row r="1903" spans="5:8" x14ac:dyDescent="0.4">
      <c r="E1903" s="1">
        <v>12</v>
      </c>
      <c r="F1903" s="1">
        <v>22</v>
      </c>
      <c r="G1903" s="1">
        <v>5244.421875</v>
      </c>
      <c r="H1903" s="1">
        <v>2.4559E-3</v>
      </c>
    </row>
    <row r="1904" spans="5:8" x14ac:dyDescent="0.4">
      <c r="E1904" s="1">
        <v>12</v>
      </c>
      <c r="F1904" s="1">
        <v>47</v>
      </c>
      <c r="G1904" s="1">
        <v>5248.77734375</v>
      </c>
      <c r="H1904" s="1">
        <v>2.2915000000000001E-3</v>
      </c>
    </row>
    <row r="1905" spans="5:8" x14ac:dyDescent="0.4">
      <c r="E1905" s="1">
        <v>12</v>
      </c>
      <c r="F1905" s="1">
        <v>100</v>
      </c>
      <c r="G1905" s="1">
        <v>5249.7299804688</v>
      </c>
      <c r="H1905" s="1">
        <v>2.1613000000000001E-3</v>
      </c>
    </row>
    <row r="1906" spans="5:8" x14ac:dyDescent="0.4">
      <c r="E1906" s="1">
        <v>12</v>
      </c>
      <c r="F1906" s="1">
        <v>220</v>
      </c>
      <c r="G1906" s="1">
        <v>5249.9448242188</v>
      </c>
      <c r="H1906" s="1">
        <v>2.3884000000000002E-3</v>
      </c>
    </row>
    <row r="1907" spans="5:8" x14ac:dyDescent="0.4">
      <c r="E1907" s="1">
        <v>12</v>
      </c>
      <c r="F1907" s="1">
        <v>470</v>
      </c>
      <c r="G1907" s="1">
        <v>5249.9873046875</v>
      </c>
      <c r="H1907" s="1">
        <v>2.307E-3</v>
      </c>
    </row>
    <row r="1908" spans="5:8" x14ac:dyDescent="0.4">
      <c r="E1908" s="1">
        <v>12</v>
      </c>
      <c r="F1908" s="1">
        <v>1000</v>
      </c>
      <c r="G1908" s="1">
        <v>5249.9965820312</v>
      </c>
      <c r="H1908" s="1">
        <v>2.2615999999999999E-3</v>
      </c>
    </row>
    <row r="1909" spans="5:8" x14ac:dyDescent="0.4">
      <c r="E1909" s="1">
        <v>12</v>
      </c>
      <c r="F1909" s="1">
        <v>2200</v>
      </c>
      <c r="G1909" s="1">
        <v>5249.9995117188</v>
      </c>
      <c r="H1909" s="1">
        <v>2.4318E-3</v>
      </c>
    </row>
    <row r="1910" spans="5:8" x14ac:dyDescent="0.4">
      <c r="E1910" s="1">
        <v>12</v>
      </c>
      <c r="F1910" s="1">
        <v>4700</v>
      </c>
      <c r="G1910" s="1">
        <v>5249.9995117188</v>
      </c>
      <c r="H1910" s="1">
        <v>2.4724E-3</v>
      </c>
    </row>
    <row r="1911" spans="5:8" x14ac:dyDescent="0.4">
      <c r="E1911" s="1">
        <v>12</v>
      </c>
      <c r="F1911" s="1">
        <v>10000</v>
      </c>
      <c r="G1911" s="1">
        <v>5249.9995117188</v>
      </c>
      <c r="H1911" s="1">
        <v>2.0010000000000002E-3</v>
      </c>
    </row>
    <row r="1912" spans="5:8" x14ac:dyDescent="0.4">
      <c r="E1912" s="1">
        <v>12</v>
      </c>
      <c r="F1912" s="1">
        <v>22000</v>
      </c>
      <c r="G1912" s="1">
        <v>5249.9985351562</v>
      </c>
      <c r="H1912" s="1">
        <v>2.9164999999999998E-3</v>
      </c>
    </row>
    <row r="1913" spans="5:8" x14ac:dyDescent="0.4">
      <c r="E1913" s="1">
        <v>12</v>
      </c>
      <c r="F1913" s="1">
        <v>47000</v>
      </c>
      <c r="G1913" s="1">
        <v>5249.9990234375</v>
      </c>
      <c r="H1913" s="1">
        <v>2.5281000000000001E-3</v>
      </c>
    </row>
    <row r="1914" spans="5:8" x14ac:dyDescent="0.4">
      <c r="E1914" s="1">
        <v>12</v>
      </c>
      <c r="F1914" s="1">
        <v>100000</v>
      </c>
      <c r="G1914" s="1">
        <v>5249.9985351562</v>
      </c>
      <c r="H1914" s="1">
        <v>2.3490999999999998E-3</v>
      </c>
    </row>
    <row r="1915" spans="5:8" x14ac:dyDescent="0.4">
      <c r="E1915" s="1">
        <v>12</v>
      </c>
      <c r="F1915" s="1">
        <v>220000</v>
      </c>
      <c r="G1915" s="1">
        <v>5250.0053710938</v>
      </c>
      <c r="H1915" s="1">
        <v>2.5473000000000002E-3</v>
      </c>
    </row>
    <row r="1916" spans="5:8" x14ac:dyDescent="0.4">
      <c r="E1916" s="1">
        <v>12</v>
      </c>
      <c r="F1916" s="1">
        <v>470000</v>
      </c>
      <c r="G1916" s="1">
        <v>5249.9487304688</v>
      </c>
      <c r="H1916" s="1">
        <v>2.6762000000000001E-3</v>
      </c>
    </row>
    <row r="1917" spans="5:8" x14ac:dyDescent="0.4">
      <c r="E1917" s="1">
        <v>12</v>
      </c>
      <c r="F1917" s="1">
        <v>1000000</v>
      </c>
      <c r="G1917" s="1">
        <v>5250.0927734375</v>
      </c>
      <c r="H1917" s="1">
        <v>3.5644000000000001E-3</v>
      </c>
    </row>
    <row r="1918" spans="5:8" x14ac:dyDescent="0.4">
      <c r="E1918" s="1">
        <v>12</v>
      </c>
      <c r="F1918" s="1">
        <v>2200000</v>
      </c>
      <c r="G1918" s="1">
        <v>5249.7329101562</v>
      </c>
      <c r="H1918" s="1">
        <v>4.2100000000000002E-3</v>
      </c>
    </row>
    <row r="1919" spans="5:8" x14ac:dyDescent="0.4">
      <c r="E1919" s="1">
        <v>12</v>
      </c>
      <c r="F1919" s="1">
        <v>4700000</v>
      </c>
      <c r="G1919" s="1">
        <v>5251.2973632812</v>
      </c>
      <c r="H1919" s="1">
        <v>7.1476999999999999E-3</v>
      </c>
    </row>
    <row r="1920" spans="5:8" x14ac:dyDescent="0.4">
      <c r="E1920" s="1">
        <v>12</v>
      </c>
      <c r="F1920" s="1">
        <v>10000000</v>
      </c>
      <c r="G1920" s="1">
        <v>5249.1538085938</v>
      </c>
      <c r="H1920" s="1">
        <v>1.10305E-2</v>
      </c>
    </row>
    <row r="1921" spans="5:8" x14ac:dyDescent="0.4">
      <c r="E1921" s="1">
        <v>12</v>
      </c>
      <c r="F1921" s="1">
        <v>22000000</v>
      </c>
      <c r="G1921" s="1">
        <v>5248.3344726562</v>
      </c>
      <c r="H1921" s="1">
        <v>2.1119700000000002E-2</v>
      </c>
    </row>
    <row r="1922" spans="5:8" x14ac:dyDescent="0.4">
      <c r="E1922" s="1">
        <v>12</v>
      </c>
      <c r="F1922" s="1">
        <v>47000000</v>
      </c>
      <c r="G1922" s="1">
        <v>5256.15234375</v>
      </c>
      <c r="H1922" s="1">
        <v>3.8158900000000003E-2</v>
      </c>
    </row>
    <row r="1923" spans="5:8" x14ac:dyDescent="0.4">
      <c r="E1923" s="1">
        <v>12</v>
      </c>
      <c r="F1923" s="1">
        <v>100000000</v>
      </c>
      <c r="G1923" s="1">
        <v>5157.84765625</v>
      </c>
      <c r="H1923" s="1">
        <v>7.6171900000000001E-2</v>
      </c>
    </row>
    <row r="1924" spans="5:8" x14ac:dyDescent="0.4">
      <c r="E1924" s="1">
        <v>12</v>
      </c>
      <c r="F1924" s="1">
        <v>220000000</v>
      </c>
      <c r="G1924" s="1">
        <v>5320.0830078125</v>
      </c>
      <c r="H1924" s="1">
        <v>0.16152620000000001</v>
      </c>
    </row>
    <row r="1925" spans="5:8" x14ac:dyDescent="0.4">
      <c r="E1925" s="1">
        <v>12</v>
      </c>
      <c r="F1925" s="1">
        <v>470000000</v>
      </c>
      <c r="G1925" s="1">
        <v>3728.1279296875</v>
      </c>
      <c r="H1925" s="1">
        <v>0.27689269999999999</v>
      </c>
    </row>
    <row r="1926" spans="5:8" x14ac:dyDescent="0.4">
      <c r="E1926" s="1">
        <v>12</v>
      </c>
      <c r="F1926" s="1">
        <v>1000000000</v>
      </c>
      <c r="G1926" s="1">
        <v>1789.1588134766</v>
      </c>
      <c r="H1926" s="1">
        <v>0.56536909999999996</v>
      </c>
    </row>
    <row r="1927" spans="5:8" x14ac:dyDescent="0.4">
      <c r="E1927" s="1">
        <v>12</v>
      </c>
      <c r="F1927" s="1">
        <v>2200000000</v>
      </c>
      <c r="G1927" s="1">
        <v>869.64617919919999</v>
      </c>
      <c r="H1927" s="1">
        <v>1.1971449999999999</v>
      </c>
    </row>
    <row r="1928" spans="5:8" x14ac:dyDescent="0.4">
      <c r="E1928" s="1">
        <v>12</v>
      </c>
      <c r="F1928" s="1">
        <v>4700000000</v>
      </c>
      <c r="G1928" s="1">
        <v>411.2202758789</v>
      </c>
      <c r="H1928" s="1">
        <v>2.6136170999999999</v>
      </c>
    </row>
    <row r="1929" spans="5:8" x14ac:dyDescent="0.4">
      <c r="E1929" s="1">
        <v>12</v>
      </c>
      <c r="F1929" s="1">
        <v>10000000000</v>
      </c>
      <c r="G1929" s="1">
        <v>193.27352905270001</v>
      </c>
      <c r="H1929" s="1">
        <v>5.5485797000000003</v>
      </c>
    </row>
  </sheetData>
  <mergeCells count="2">
    <mergeCell ref="X77:AI77"/>
    <mergeCell ref="AJ77:AU77"/>
  </mergeCells>
  <hyperlinks>
    <hyperlink ref="B1" location="'02. Оглавление'!A1" display="Вернуться к оглавлению" xr:uid="{90F329EB-3BAA-42A2-B729-920C7260AF2D}"/>
  </hyperlinks>
  <pageMargins left="0.7" right="0.7" top="0.75" bottom="0.75" header="0.3" footer="0.3"/>
  <drawing r:id="rId3"/>
  <tableParts count="1">
    <tablePart r:id="rId4"/>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550F8-900E-46BE-8D32-E4E7B483D135}">
  <dimension ref="A1:AU1929"/>
  <sheetViews>
    <sheetView tabSelected="1" zoomScale="55" zoomScaleNormal="55" workbookViewId="0">
      <selection activeCell="B46" sqref="B46"/>
    </sheetView>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4.7265625" style="1" bestFit="1" customWidth="1"/>
    <col min="6" max="7" width="15.08984375" style="1" bestFit="1" customWidth="1"/>
    <col min="8" max="8" width="15.54296875" style="1" bestFit="1" customWidth="1"/>
    <col min="9" max="9" width="8.7265625" style="1"/>
    <col min="10" max="11" width="25.81640625" style="1" bestFit="1" customWidth="1"/>
    <col min="12" max="22" width="15.08984375" style="1" bestFit="1" customWidth="1"/>
    <col min="23" max="23" width="15.26953125" style="1" bestFit="1" customWidth="1"/>
    <col min="24" max="24" width="8.7265625" style="1" customWidth="1"/>
    <col min="25" max="16384" width="8.7265625" style="1"/>
  </cols>
  <sheetData>
    <row r="1" spans="1:23" x14ac:dyDescent="0.4">
      <c r="A1" s="1" t="s">
        <v>254</v>
      </c>
      <c r="B1" s="7" t="s">
        <v>51</v>
      </c>
    </row>
    <row r="2" spans="1:23" ht="126" x14ac:dyDescent="0.4">
      <c r="A2" s="15" t="s">
        <v>82</v>
      </c>
      <c r="B2" s="17" t="s">
        <v>256</v>
      </c>
      <c r="C2" s="17"/>
      <c r="D2" s="17"/>
      <c r="E2" s="17"/>
      <c r="F2" s="17"/>
      <c r="G2" s="17"/>
      <c r="H2" s="17"/>
    </row>
    <row r="3" spans="1:23" x14ac:dyDescent="0.4">
      <c r="C3" s="11" t="s">
        <v>243</v>
      </c>
      <c r="D3" s="11"/>
    </row>
    <row r="4" spans="1:23" x14ac:dyDescent="0.4">
      <c r="A4" s="1" t="s">
        <v>131</v>
      </c>
      <c r="C4" s="11" t="s">
        <v>251</v>
      </c>
      <c r="D4" s="11" t="s">
        <v>244</v>
      </c>
      <c r="J4" s="59" t="s">
        <v>224</v>
      </c>
      <c r="K4" s="59" t="s">
        <v>258</v>
      </c>
      <c r="L4" s="60"/>
      <c r="M4" s="60"/>
      <c r="N4" s="60"/>
      <c r="O4" s="60"/>
      <c r="P4" s="60"/>
      <c r="Q4" s="60"/>
      <c r="R4" s="60"/>
      <c r="S4" s="60"/>
      <c r="T4" s="60"/>
      <c r="U4" s="60"/>
      <c r="V4" s="60"/>
      <c r="W4" s="60"/>
    </row>
    <row r="5" spans="1:23" x14ac:dyDescent="0.4">
      <c r="C5" s="11">
        <v>-1450</v>
      </c>
      <c r="D5" s="11">
        <v>3800</v>
      </c>
      <c r="J5" s="59" t="s">
        <v>215</v>
      </c>
      <c r="K5" s="60">
        <v>1</v>
      </c>
      <c r="L5" s="60">
        <v>2</v>
      </c>
      <c r="M5" s="60">
        <v>3</v>
      </c>
      <c r="N5" s="60">
        <v>4</v>
      </c>
      <c r="O5" s="60">
        <v>5</v>
      </c>
      <c r="P5" s="60">
        <v>6</v>
      </c>
      <c r="Q5" s="60">
        <v>7</v>
      </c>
      <c r="R5" s="60">
        <v>8</v>
      </c>
      <c r="S5" s="60">
        <v>9</v>
      </c>
      <c r="T5" s="60">
        <v>10</v>
      </c>
      <c r="U5" s="60">
        <v>11</v>
      </c>
      <c r="V5" s="60">
        <v>12</v>
      </c>
      <c r="W5" s="60" t="s">
        <v>216</v>
      </c>
    </row>
    <row r="6" spans="1:23" x14ac:dyDescent="0.4">
      <c r="C6" s="11" t="s">
        <v>245</v>
      </c>
      <c r="D6" s="11"/>
      <c r="J6" s="61">
        <v>1</v>
      </c>
      <c r="K6" s="62">
        <v>4.5199999999999999E-6</v>
      </c>
      <c r="L6" s="62">
        <v>5.6086002000000008E-4</v>
      </c>
      <c r="M6" s="62">
        <v>5.990800000000001E-4</v>
      </c>
      <c r="N6" s="62">
        <v>7.5598000000000006E-4</v>
      </c>
      <c r="O6" s="62">
        <v>9.9715999999999997E-4</v>
      </c>
      <c r="P6" s="62">
        <v>4.1460199999999994E-3</v>
      </c>
      <c r="Q6" s="62">
        <v>1.4092199999999999E-3</v>
      </c>
      <c r="R6" s="62">
        <v>1.78805998E-3</v>
      </c>
      <c r="S6" s="62">
        <v>1.6947799999999999E-3</v>
      </c>
      <c r="T6" s="62">
        <v>1.8824200199999998E-3</v>
      </c>
      <c r="U6" s="62">
        <v>1.8863399999999998E-3</v>
      </c>
      <c r="V6" s="62">
        <v>2.2919799999999999E-3</v>
      </c>
      <c r="W6" s="62">
        <v>1.5013683349999998E-3</v>
      </c>
    </row>
    <row r="7" spans="1:23" x14ac:dyDescent="0.4">
      <c r="C7" s="11" t="s">
        <v>246</v>
      </c>
      <c r="D7" s="11">
        <v>5250</v>
      </c>
      <c r="J7" s="61">
        <v>2</v>
      </c>
      <c r="K7" s="62">
        <v>3.9199999999999997E-6</v>
      </c>
      <c r="L7" s="62">
        <v>4.7267999999999995E-4</v>
      </c>
      <c r="M7" s="62">
        <v>7.2110000000000002E-4</v>
      </c>
      <c r="N7" s="62">
        <v>9.1100000000000003E-4</v>
      </c>
      <c r="O7" s="62">
        <v>1.1215800000000001E-3</v>
      </c>
      <c r="P7" s="62">
        <v>1.27928E-3</v>
      </c>
      <c r="Q7" s="62">
        <v>1.68075998E-3</v>
      </c>
      <c r="R7" s="62">
        <v>1.8991399999999999E-3</v>
      </c>
      <c r="S7" s="62">
        <v>1.9022399999999999E-3</v>
      </c>
      <c r="T7" s="62">
        <v>2.2261799999999999E-3</v>
      </c>
      <c r="U7" s="62">
        <v>2.4481199999999998E-3</v>
      </c>
      <c r="V7" s="62">
        <v>2.65942E-3</v>
      </c>
      <c r="W7" s="62">
        <v>1.4437849983333329E-3</v>
      </c>
    </row>
    <row r="8" spans="1:23" x14ac:dyDescent="0.4">
      <c r="J8" s="61">
        <v>4</v>
      </c>
      <c r="K8" s="62">
        <v>3.7799999999999998E-6</v>
      </c>
      <c r="L8" s="62">
        <v>4.7117997999999994E-4</v>
      </c>
      <c r="M8" s="62">
        <v>6.9649999999999985E-4</v>
      </c>
      <c r="N8" s="62">
        <v>9.6053997999999993E-4</v>
      </c>
      <c r="O8" s="62">
        <v>1.0344E-3</v>
      </c>
      <c r="P8" s="62">
        <v>1.2807199999999999E-3</v>
      </c>
      <c r="Q8" s="62">
        <v>1.5937800000000002E-3</v>
      </c>
      <c r="R8" s="62">
        <v>1.9794599999999997E-3</v>
      </c>
      <c r="S8" s="62">
        <v>2.06434E-3</v>
      </c>
      <c r="T8" s="62">
        <v>2.1891999999999997E-3</v>
      </c>
      <c r="U8" s="62">
        <v>2.4521E-3</v>
      </c>
      <c r="V8" s="62">
        <v>2.4382599999999998E-3</v>
      </c>
      <c r="W8" s="62">
        <v>1.4303549966666672E-3</v>
      </c>
    </row>
    <row r="9" spans="1:23" x14ac:dyDescent="0.4">
      <c r="E9" s="1" t="s">
        <v>221</v>
      </c>
      <c r="F9" s="1" t="s">
        <v>209</v>
      </c>
      <c r="G9" s="1" t="s">
        <v>155</v>
      </c>
      <c r="H9" s="1" t="s">
        <v>222</v>
      </c>
      <c r="J9" s="61">
        <v>7</v>
      </c>
      <c r="K9" s="62">
        <v>4.4399999999999998E-6</v>
      </c>
      <c r="L9" s="62">
        <v>4.4790000000000005E-4</v>
      </c>
      <c r="M9" s="62">
        <v>6.8663999999999997E-4</v>
      </c>
      <c r="N9" s="62">
        <v>8.9528000000000003E-4</v>
      </c>
      <c r="O9" s="62">
        <v>2.7230600000000002E-3</v>
      </c>
      <c r="P9" s="62">
        <v>1.3256000000000001E-3</v>
      </c>
      <c r="Q9" s="62">
        <v>1.7897E-3</v>
      </c>
      <c r="R9" s="62">
        <v>1.9016999999999999E-3</v>
      </c>
      <c r="S9" s="62">
        <v>2.0544799800000001E-3</v>
      </c>
      <c r="T9" s="62">
        <v>2.2744200000000001E-3</v>
      </c>
      <c r="U9" s="62">
        <v>2.2764600000000001E-3</v>
      </c>
      <c r="V9" s="62">
        <v>2.45086E-3</v>
      </c>
      <c r="W9" s="62">
        <v>1.5692116650000004E-3</v>
      </c>
    </row>
    <row r="10" spans="1:23" x14ac:dyDescent="0.4">
      <c r="E10" s="1">
        <v>1</v>
      </c>
      <c r="F10" s="1">
        <v>1</v>
      </c>
      <c r="G10" s="1">
        <v>2550</v>
      </c>
      <c r="H10" s="1">
        <v>3.4999999999999999E-6</v>
      </c>
      <c r="J10" s="61">
        <v>10</v>
      </c>
      <c r="K10" s="62">
        <v>3.9200000000000006E-6</v>
      </c>
      <c r="L10" s="62">
        <v>3.8069999999999998E-4</v>
      </c>
      <c r="M10" s="62">
        <v>6.6757999999999997E-4</v>
      </c>
      <c r="N10" s="62">
        <v>8.5988000000000004E-4</v>
      </c>
      <c r="O10" s="62">
        <v>1.0573799999999999E-3</v>
      </c>
      <c r="P10" s="62">
        <v>1.4178800000000001E-3</v>
      </c>
      <c r="Q10" s="62">
        <v>1.63974E-3</v>
      </c>
      <c r="R10" s="62">
        <v>1.9365000000000001E-3</v>
      </c>
      <c r="S10" s="62">
        <v>2.0014400000000002E-3</v>
      </c>
      <c r="T10" s="62">
        <v>4.8997400000000005E-3</v>
      </c>
      <c r="U10" s="62">
        <v>2.4503399999999996E-3</v>
      </c>
      <c r="V10" s="62">
        <v>2.5586799999999998E-3</v>
      </c>
      <c r="W10" s="62">
        <v>1.656148333333333E-3</v>
      </c>
    </row>
    <row r="11" spans="1:23" x14ac:dyDescent="0.4">
      <c r="E11" s="1">
        <v>1</v>
      </c>
      <c r="F11" s="1">
        <v>2</v>
      </c>
      <c r="G11" s="1">
        <v>4575</v>
      </c>
      <c r="H11" s="1">
        <v>5.4999999999999999E-6</v>
      </c>
      <c r="J11" s="61">
        <v>22</v>
      </c>
      <c r="K11" s="62">
        <v>4.9400000000000001E-6</v>
      </c>
      <c r="L11" s="62">
        <v>4.1758000000000002E-4</v>
      </c>
      <c r="M11" s="62">
        <v>6.0298000000000003E-4</v>
      </c>
      <c r="N11" s="62">
        <v>9.1538000000000003E-4</v>
      </c>
      <c r="O11" s="62">
        <v>1.1266E-3</v>
      </c>
      <c r="P11" s="62">
        <v>1.2700199999999997E-3</v>
      </c>
      <c r="Q11" s="62">
        <v>1.6251200000000001E-3</v>
      </c>
      <c r="R11" s="62">
        <v>2.1671800000000003E-3</v>
      </c>
      <c r="S11" s="62">
        <v>1.9505599999999998E-3</v>
      </c>
      <c r="T11" s="62">
        <v>2.1982600000000001E-3</v>
      </c>
      <c r="U11" s="62">
        <v>2.4000399800000001E-3</v>
      </c>
      <c r="V11" s="62">
        <v>3.1481199999999999E-3</v>
      </c>
      <c r="W11" s="62">
        <v>1.4855649983333335E-3</v>
      </c>
    </row>
    <row r="12" spans="1:23" x14ac:dyDescent="0.4">
      <c r="E12" s="1">
        <v>1</v>
      </c>
      <c r="F12" s="1">
        <v>4</v>
      </c>
      <c r="G12" s="1">
        <v>5081.25</v>
      </c>
      <c r="H12" s="1">
        <v>3.8999999999999999E-6</v>
      </c>
      <c r="J12" s="61">
        <v>47</v>
      </c>
      <c r="K12" s="62">
        <v>4.34E-6</v>
      </c>
      <c r="L12" s="62">
        <v>4.0616000000000003E-4</v>
      </c>
      <c r="M12" s="62">
        <v>6.1662000000000002E-4</v>
      </c>
      <c r="N12" s="62">
        <v>8.4209999999999992E-4</v>
      </c>
      <c r="O12" s="62">
        <v>1.1714200000000001E-3</v>
      </c>
      <c r="P12" s="62">
        <v>1.36484E-3</v>
      </c>
      <c r="Q12" s="62">
        <v>1.5823999799999999E-3</v>
      </c>
      <c r="R12" s="62">
        <v>1.9312400000000001E-3</v>
      </c>
      <c r="S12" s="62">
        <v>2.0615400000000002E-3</v>
      </c>
      <c r="T12" s="62">
        <v>2.1190600000000003E-3</v>
      </c>
      <c r="U12" s="62">
        <v>2.2878999999999998E-3</v>
      </c>
      <c r="V12" s="62">
        <v>2.5254399999999995E-3</v>
      </c>
      <c r="W12" s="62">
        <v>1.4094216649999996E-3</v>
      </c>
    </row>
    <row r="13" spans="1:23" x14ac:dyDescent="0.4">
      <c r="E13" s="1">
        <v>1</v>
      </c>
      <c r="F13" s="1">
        <v>7</v>
      </c>
      <c r="G13" s="1">
        <v>5194.8979591836996</v>
      </c>
      <c r="H13" s="1">
        <v>3.8E-6</v>
      </c>
      <c r="J13" s="61">
        <v>100</v>
      </c>
      <c r="K13" s="62">
        <v>4.2400000000000001E-6</v>
      </c>
      <c r="L13" s="62">
        <v>4.2060001999999995E-4</v>
      </c>
      <c r="M13" s="62">
        <v>7.9498000000000004E-4</v>
      </c>
      <c r="N13" s="62">
        <v>1.0798799999999999E-3</v>
      </c>
      <c r="O13" s="62">
        <v>1.1419399999999999E-3</v>
      </c>
      <c r="P13" s="62">
        <v>1.2801599800000001E-3</v>
      </c>
      <c r="Q13" s="62">
        <v>1.6766400000000001E-3</v>
      </c>
      <c r="R13" s="62">
        <v>1.88832E-3</v>
      </c>
      <c r="S13" s="62">
        <v>2.09494E-3</v>
      </c>
      <c r="T13" s="62">
        <v>2.0435000000000002E-3</v>
      </c>
      <c r="U13" s="62">
        <v>2.3549199999999999E-3</v>
      </c>
      <c r="V13" s="62">
        <v>2.4172E-3</v>
      </c>
      <c r="W13" s="62">
        <v>1.4331100000000005E-3</v>
      </c>
    </row>
    <row r="14" spans="1:23" x14ac:dyDescent="0.4">
      <c r="E14" s="1">
        <v>1</v>
      </c>
      <c r="F14" s="1">
        <v>10</v>
      </c>
      <c r="G14" s="1">
        <v>5223</v>
      </c>
      <c r="H14" s="1">
        <v>3.8E-6</v>
      </c>
      <c r="J14" s="61">
        <v>220</v>
      </c>
      <c r="K14" s="62">
        <v>5.0000000000000004E-6</v>
      </c>
      <c r="L14" s="62">
        <v>4.64E-4</v>
      </c>
      <c r="M14" s="62">
        <v>6.2733999999999999E-4</v>
      </c>
      <c r="N14" s="62">
        <v>8.9265999999999998E-4</v>
      </c>
      <c r="O14" s="62">
        <v>1.10888E-3</v>
      </c>
      <c r="P14" s="62">
        <v>1.31146E-3</v>
      </c>
      <c r="Q14" s="62">
        <v>1.5979199999999999E-3</v>
      </c>
      <c r="R14" s="62">
        <v>1.7979599999999999E-3</v>
      </c>
      <c r="S14" s="62">
        <v>2.0032199800000001E-3</v>
      </c>
      <c r="T14" s="62">
        <v>2.2062599999999998E-3</v>
      </c>
      <c r="U14" s="62">
        <v>2.1376400000000005E-3</v>
      </c>
      <c r="V14" s="62">
        <v>2.6954600000000002E-3</v>
      </c>
      <c r="W14" s="62">
        <v>1.4039833316666663E-3</v>
      </c>
    </row>
    <row r="15" spans="1:23" x14ac:dyDescent="0.4">
      <c r="E15" s="1">
        <v>1</v>
      </c>
      <c r="F15" s="1">
        <v>22</v>
      </c>
      <c r="G15" s="1">
        <v>5244.4214876033002</v>
      </c>
      <c r="H15" s="1">
        <v>3.7000000000000002E-6</v>
      </c>
      <c r="J15" s="61">
        <v>470</v>
      </c>
      <c r="K15" s="62">
        <v>5.2000000000000002E-6</v>
      </c>
      <c r="L15" s="62">
        <v>4.1653999999999997E-4</v>
      </c>
      <c r="M15" s="62">
        <v>6.5344000000000003E-4</v>
      </c>
      <c r="N15" s="62">
        <v>8.9885999999999992E-4</v>
      </c>
      <c r="O15" s="62">
        <v>1.1137599999999999E-3</v>
      </c>
      <c r="P15" s="62">
        <v>1.37892002E-3</v>
      </c>
      <c r="Q15" s="62">
        <v>1.5662800000000002E-3</v>
      </c>
      <c r="R15" s="62">
        <v>1.8560200000000003E-3</v>
      </c>
      <c r="S15" s="62">
        <v>2.0213599999999998E-3</v>
      </c>
      <c r="T15" s="62">
        <v>6.1400799999999991E-3</v>
      </c>
      <c r="U15" s="62">
        <v>2.27736E-3</v>
      </c>
      <c r="V15" s="62">
        <v>2.39106E-3</v>
      </c>
      <c r="W15" s="62">
        <v>1.7265733349999997E-3</v>
      </c>
    </row>
    <row r="16" spans="1:23" x14ac:dyDescent="0.4">
      <c r="E16" s="1">
        <v>1</v>
      </c>
      <c r="F16" s="1">
        <v>47</v>
      </c>
      <c r="G16" s="1">
        <v>5248.7777274785003</v>
      </c>
      <c r="H16" s="1">
        <v>3.9999999999999998E-6</v>
      </c>
      <c r="J16" s="61">
        <v>1000</v>
      </c>
      <c r="K16" s="62">
        <v>5.8599999999999998E-6</v>
      </c>
      <c r="L16" s="62">
        <v>4.3835999999999994E-4</v>
      </c>
      <c r="M16" s="62">
        <v>6.2977998E-4</v>
      </c>
      <c r="N16" s="62">
        <v>8.4635999999999999E-4</v>
      </c>
      <c r="O16" s="62">
        <v>1.35798E-3</v>
      </c>
      <c r="P16" s="62">
        <v>1.3924600000000001E-3</v>
      </c>
      <c r="Q16" s="62">
        <v>1.6121999799999999E-3</v>
      </c>
      <c r="R16" s="62">
        <v>1.7898800200000001E-3</v>
      </c>
      <c r="S16" s="62">
        <v>2.0280399999999996E-3</v>
      </c>
      <c r="T16" s="62">
        <v>2.4333200000000001E-3</v>
      </c>
      <c r="U16" s="62">
        <v>2.3059600000000001E-3</v>
      </c>
      <c r="V16" s="62">
        <v>2.6511799999999999E-3</v>
      </c>
      <c r="W16" s="62">
        <v>1.4576149983333334E-3</v>
      </c>
    </row>
    <row r="17" spans="1:23" x14ac:dyDescent="0.4">
      <c r="E17" s="1">
        <v>1</v>
      </c>
      <c r="F17" s="1">
        <v>100</v>
      </c>
      <c r="G17" s="1">
        <v>5249.73</v>
      </c>
      <c r="H17" s="1">
        <v>3.9999999999999998E-6</v>
      </c>
      <c r="J17" s="61">
        <v>2200</v>
      </c>
      <c r="K17" s="62">
        <v>8.0600000000000008E-6</v>
      </c>
      <c r="L17" s="62">
        <v>3.7682000000000004E-4</v>
      </c>
      <c r="M17" s="62">
        <v>6.1220000000000003E-4</v>
      </c>
      <c r="N17" s="62">
        <v>8.2605999999999999E-4</v>
      </c>
      <c r="O17" s="62">
        <v>1.23572E-3</v>
      </c>
      <c r="P17" s="62">
        <v>1.4046999999999998E-3</v>
      </c>
      <c r="Q17" s="62">
        <v>1.8760799799999999E-3</v>
      </c>
      <c r="R17" s="62">
        <v>1.8818600000000002E-3</v>
      </c>
      <c r="S17" s="62">
        <v>2.0398600000000001E-3</v>
      </c>
      <c r="T17" s="62">
        <v>2.0968999999999996E-3</v>
      </c>
      <c r="U17" s="62">
        <v>2.2356999999999998E-3</v>
      </c>
      <c r="V17" s="62">
        <v>2.59794E-3</v>
      </c>
      <c r="W17" s="62">
        <v>1.4326583316666671E-3</v>
      </c>
    </row>
    <row r="18" spans="1:23" x14ac:dyDescent="0.4">
      <c r="E18" s="1">
        <v>1</v>
      </c>
      <c r="F18" s="1">
        <v>220</v>
      </c>
      <c r="G18" s="1">
        <v>5249.9442148759999</v>
      </c>
      <c r="H18" s="1">
        <v>4.6E-6</v>
      </c>
      <c r="J18" s="61">
        <v>4700</v>
      </c>
      <c r="K18" s="62">
        <v>1.3019999999999999E-5</v>
      </c>
      <c r="L18" s="62">
        <v>4.2004E-4</v>
      </c>
      <c r="M18" s="62">
        <v>7.0947999999999996E-4</v>
      </c>
      <c r="N18" s="62">
        <v>8.6509999999999994E-4</v>
      </c>
      <c r="O18" s="62">
        <v>1.1569599999999998E-3</v>
      </c>
      <c r="P18" s="62">
        <v>1.3034800000000001E-3</v>
      </c>
      <c r="Q18" s="62">
        <v>1.6376599999999998E-3</v>
      </c>
      <c r="R18" s="62">
        <v>1.9038799799999998E-3</v>
      </c>
      <c r="S18" s="62">
        <v>2.01885998E-3</v>
      </c>
      <c r="T18" s="62">
        <v>2.2434199999999999E-3</v>
      </c>
      <c r="U18" s="62">
        <v>2.3752399999999998E-3</v>
      </c>
      <c r="V18" s="62">
        <v>2.5685600000000001E-3</v>
      </c>
      <c r="W18" s="62">
        <v>1.4346416633333333E-3</v>
      </c>
    </row>
    <row r="19" spans="1:23" x14ac:dyDescent="0.4">
      <c r="E19" s="1">
        <v>1</v>
      </c>
      <c r="F19" s="1">
        <v>470</v>
      </c>
      <c r="G19" s="1">
        <v>5249.9877772747996</v>
      </c>
      <c r="H19" s="1">
        <v>5.3000000000000001E-6</v>
      </c>
      <c r="J19" s="61">
        <v>10000</v>
      </c>
      <c r="K19" s="62">
        <v>2.4200000000000002E-5</v>
      </c>
      <c r="L19" s="62">
        <v>4.0636000000000003E-4</v>
      </c>
      <c r="M19" s="62">
        <v>6.5098E-4</v>
      </c>
      <c r="N19" s="62">
        <v>8.7317999999999998E-4</v>
      </c>
      <c r="O19" s="62">
        <v>1.2178599999999999E-3</v>
      </c>
      <c r="P19" s="62">
        <v>1.3167599999999999E-3</v>
      </c>
      <c r="Q19" s="62">
        <v>1.5413599999999999E-3</v>
      </c>
      <c r="R19" s="62">
        <v>1.8232000000000001E-3</v>
      </c>
      <c r="S19" s="62">
        <v>1.9798400000000001E-3</v>
      </c>
      <c r="T19" s="62">
        <v>2.2593599999999998E-3</v>
      </c>
      <c r="U19" s="62">
        <v>3.5868999999999996E-3</v>
      </c>
      <c r="V19" s="62">
        <v>2.5130199999999999E-3</v>
      </c>
      <c r="W19" s="62">
        <v>1.5160849999999999E-3</v>
      </c>
    </row>
    <row r="20" spans="1:23" x14ac:dyDescent="0.4">
      <c r="E20" s="1">
        <v>1</v>
      </c>
      <c r="F20" s="1">
        <v>1000</v>
      </c>
      <c r="G20" s="1">
        <v>5249.9973</v>
      </c>
      <c r="H20" s="1">
        <v>6.1E-6</v>
      </c>
      <c r="J20" s="61">
        <v>22000</v>
      </c>
      <c r="K20" s="62">
        <v>4.9620000000000003E-5</v>
      </c>
      <c r="L20" s="62">
        <v>4.8666000000000003E-4</v>
      </c>
      <c r="M20" s="62">
        <v>7.3783998E-4</v>
      </c>
      <c r="N20" s="62">
        <v>8.1372000000000009E-4</v>
      </c>
      <c r="O20" s="62">
        <v>1.37994002E-3</v>
      </c>
      <c r="P20" s="62">
        <v>1.3733999999999999E-3</v>
      </c>
      <c r="Q20" s="62">
        <v>1.6380800000000001E-3</v>
      </c>
      <c r="R20" s="62">
        <v>1.85782E-3</v>
      </c>
      <c r="S20" s="62">
        <v>2.0670799999999998E-3</v>
      </c>
      <c r="T20" s="62">
        <v>2.2028E-3</v>
      </c>
      <c r="U20" s="62">
        <v>2.38726E-3</v>
      </c>
      <c r="V20" s="62">
        <v>2.5798600000000002E-3</v>
      </c>
      <c r="W20" s="62">
        <v>1.4645066666666667E-3</v>
      </c>
    </row>
    <row r="21" spans="1:23" x14ac:dyDescent="0.4">
      <c r="E21" s="1">
        <v>1</v>
      </c>
      <c r="F21" s="1">
        <v>2200</v>
      </c>
      <c r="G21" s="1">
        <v>5249.9994421488</v>
      </c>
      <c r="H21" s="1">
        <v>7.9000000000000006E-6</v>
      </c>
      <c r="J21" s="61">
        <v>47000</v>
      </c>
      <c r="K21" s="62">
        <v>1.0178001999999999E-4</v>
      </c>
      <c r="L21" s="62">
        <v>4.8923999999999994E-4</v>
      </c>
      <c r="M21" s="62">
        <v>6.6465999999999986E-4</v>
      </c>
      <c r="N21" s="62">
        <v>8.5010000000000001E-4</v>
      </c>
      <c r="O21" s="62">
        <v>1.6039800000000001E-3</v>
      </c>
      <c r="P21" s="62">
        <v>1.4005199800000002E-3</v>
      </c>
      <c r="Q21" s="62">
        <v>1.6573199999999999E-3</v>
      </c>
      <c r="R21" s="62">
        <v>1.7674000000000001E-3</v>
      </c>
      <c r="S21" s="62">
        <v>2.7292599999999998E-3</v>
      </c>
      <c r="T21" s="62">
        <v>2.3154199999999995E-3</v>
      </c>
      <c r="U21" s="62">
        <v>2.3970799999999998E-3</v>
      </c>
      <c r="V21" s="62">
        <v>2.5381800000000001E-3</v>
      </c>
      <c r="W21" s="62">
        <v>1.5429116666666664E-3</v>
      </c>
    </row>
    <row r="22" spans="1:23" x14ac:dyDescent="0.4">
      <c r="E22" s="1">
        <v>1</v>
      </c>
      <c r="F22" s="1">
        <v>4700</v>
      </c>
      <c r="G22" s="1">
        <v>5249.9998777727997</v>
      </c>
      <c r="H22" s="1">
        <v>1.3200000000000001E-5</v>
      </c>
      <c r="J22" s="61">
        <v>100000</v>
      </c>
      <c r="K22" s="62">
        <v>2.1296000000000002E-4</v>
      </c>
      <c r="L22" s="62">
        <v>6.0497999999999997E-4</v>
      </c>
      <c r="M22" s="62">
        <v>7.0569999999999997E-4</v>
      </c>
      <c r="N22" s="62">
        <v>9.2323999999999998E-4</v>
      </c>
      <c r="O22" s="62">
        <v>1.13422E-3</v>
      </c>
      <c r="P22" s="62">
        <v>1.3974E-3</v>
      </c>
      <c r="Q22" s="62">
        <v>1.5658600000000001E-3</v>
      </c>
      <c r="R22" s="62">
        <v>1.92136E-3</v>
      </c>
      <c r="S22" s="62">
        <v>2.0152000000000004E-3</v>
      </c>
      <c r="T22" s="62">
        <v>2.2678999999999998E-3</v>
      </c>
      <c r="U22" s="62">
        <v>2.26552E-3</v>
      </c>
      <c r="V22" s="62">
        <v>2.5709000000000001E-3</v>
      </c>
      <c r="W22" s="62">
        <v>1.4654366666666666E-3</v>
      </c>
    </row>
    <row r="23" spans="1:23" x14ac:dyDescent="0.4">
      <c r="E23" s="1">
        <v>1</v>
      </c>
      <c r="F23" s="1">
        <v>10000</v>
      </c>
      <c r="G23" s="1">
        <v>5249.999973</v>
      </c>
      <c r="H23" s="1">
        <v>2.62E-5</v>
      </c>
      <c r="J23" s="61">
        <v>220000</v>
      </c>
      <c r="K23" s="62">
        <v>4.5344E-4</v>
      </c>
      <c r="L23" s="62">
        <v>6.9559999999999999E-4</v>
      </c>
      <c r="M23" s="62">
        <v>8.8641999999999996E-4</v>
      </c>
      <c r="N23" s="62">
        <v>1.06288E-3</v>
      </c>
      <c r="O23" s="62">
        <v>1.2613400000000001E-3</v>
      </c>
      <c r="P23" s="62">
        <v>1.52016E-3</v>
      </c>
      <c r="Q23" s="62">
        <v>6.0359599999999999E-3</v>
      </c>
      <c r="R23" s="62">
        <v>1.87974E-3</v>
      </c>
      <c r="S23" s="62">
        <v>2.1383199800000001E-3</v>
      </c>
      <c r="T23" s="62">
        <v>2.2577200000000004E-3</v>
      </c>
      <c r="U23" s="62">
        <v>2.3117800000000003E-3</v>
      </c>
      <c r="V23" s="62">
        <v>2.5211800000000005E-3</v>
      </c>
      <c r="W23" s="62">
        <v>1.9187116650000002E-3</v>
      </c>
    </row>
    <row r="24" spans="1:23" x14ac:dyDescent="0.4">
      <c r="E24" s="1">
        <v>1</v>
      </c>
      <c r="F24" s="1">
        <v>22000</v>
      </c>
      <c r="G24" s="1">
        <v>5249.9999944214997</v>
      </c>
      <c r="H24" s="1">
        <v>4.7599999999999998E-5</v>
      </c>
      <c r="J24" s="61">
        <v>470000</v>
      </c>
      <c r="K24" s="62">
        <v>9.5993999999999995E-4</v>
      </c>
      <c r="L24" s="62">
        <v>8.7975999999999994E-4</v>
      </c>
      <c r="M24" s="62">
        <v>1.0208999999999999E-3</v>
      </c>
      <c r="N24" s="62">
        <v>1.1858000000000001E-3</v>
      </c>
      <c r="O24" s="62">
        <v>1.4074200000000002E-3</v>
      </c>
      <c r="P24" s="62">
        <v>1.6304000000000002E-3</v>
      </c>
      <c r="Q24" s="62">
        <v>2.3899600000000004E-3</v>
      </c>
      <c r="R24" s="62">
        <v>1.9823599999999999E-3</v>
      </c>
      <c r="S24" s="62">
        <v>2.1307800000000001E-3</v>
      </c>
      <c r="T24" s="62">
        <v>2.2650600000000002E-3</v>
      </c>
      <c r="U24" s="62">
        <v>2.5640199999999998E-3</v>
      </c>
      <c r="V24" s="62">
        <v>2.6711399999999998E-3</v>
      </c>
      <c r="W24" s="62">
        <v>1.7572950000000001E-3</v>
      </c>
    </row>
    <row r="25" spans="1:23" x14ac:dyDescent="0.4">
      <c r="E25" s="1">
        <v>1</v>
      </c>
      <c r="F25" s="1">
        <v>47000</v>
      </c>
      <c r="G25" s="1">
        <v>5249.9999987777001</v>
      </c>
      <c r="H25" s="1">
        <v>9.84001E-5</v>
      </c>
      <c r="J25" s="61">
        <v>1000000</v>
      </c>
      <c r="K25" s="62">
        <v>2.0510199999999998E-3</v>
      </c>
      <c r="L25" s="62">
        <v>1.49376E-3</v>
      </c>
      <c r="M25" s="62">
        <v>1.3881000000000002E-3</v>
      </c>
      <c r="N25" s="62">
        <v>1.48934E-3</v>
      </c>
      <c r="O25" s="62">
        <v>3.4612000000000002E-3</v>
      </c>
      <c r="P25" s="62">
        <v>1.7880800000000003E-3</v>
      </c>
      <c r="Q25" s="62">
        <v>1.9251000000000001E-3</v>
      </c>
      <c r="R25" s="62">
        <v>2.1732000200000001E-3</v>
      </c>
      <c r="S25" s="62">
        <v>2.29750002E-3</v>
      </c>
      <c r="T25" s="62">
        <v>2.5955600000000002E-3</v>
      </c>
      <c r="U25" s="62">
        <v>2.7731599999999998E-3</v>
      </c>
      <c r="V25" s="62">
        <v>3.1008799999999999E-3</v>
      </c>
      <c r="W25" s="62">
        <v>2.211408336666667E-3</v>
      </c>
    </row>
    <row r="26" spans="1:23" x14ac:dyDescent="0.4">
      <c r="E26" s="1">
        <v>1</v>
      </c>
      <c r="F26" s="1">
        <v>100000</v>
      </c>
      <c r="G26" s="1">
        <v>5249.9999997299001</v>
      </c>
      <c r="H26" s="1">
        <v>2.074E-4</v>
      </c>
      <c r="J26" s="61">
        <v>2200000</v>
      </c>
      <c r="K26" s="62">
        <v>4.5447600000000001E-3</v>
      </c>
      <c r="L26" s="62">
        <v>2.6480200000000001E-3</v>
      </c>
      <c r="M26" s="62">
        <v>2.24618E-3</v>
      </c>
      <c r="N26" s="62">
        <v>2.2368800000000001E-3</v>
      </c>
      <c r="O26" s="62">
        <v>2.1292199800000003E-3</v>
      </c>
      <c r="P26" s="62">
        <v>2.33972E-3</v>
      </c>
      <c r="Q26" s="62">
        <v>2.50578E-3</v>
      </c>
      <c r="R26" s="62">
        <v>2.7664600000000001E-3</v>
      </c>
      <c r="S26" s="62">
        <v>2.9835800199999999E-3</v>
      </c>
      <c r="T26" s="62">
        <v>3.0964400000000002E-3</v>
      </c>
      <c r="U26" s="62">
        <v>3.2661799999999996E-3</v>
      </c>
      <c r="V26" s="62">
        <v>3.5219600000000002E-3</v>
      </c>
      <c r="W26" s="62">
        <v>2.8570983333333338E-3</v>
      </c>
    </row>
    <row r="27" spans="1:23" x14ac:dyDescent="0.4">
      <c r="E27" s="1">
        <v>1</v>
      </c>
      <c r="F27" s="1">
        <v>220000</v>
      </c>
      <c r="G27" s="1">
        <v>5249.9999999441998</v>
      </c>
      <c r="H27" s="1">
        <v>4.5150000000000002E-4</v>
      </c>
      <c r="J27" s="61">
        <v>4700000</v>
      </c>
      <c r="K27" s="62">
        <v>9.5397800000000012E-3</v>
      </c>
      <c r="L27" s="62">
        <v>5.1940999999999992E-3</v>
      </c>
      <c r="M27" s="62">
        <v>3.8364399800000005E-3</v>
      </c>
      <c r="N27" s="62">
        <v>3.8251800000000001E-3</v>
      </c>
      <c r="O27" s="62">
        <v>3.3660799999999996E-3</v>
      </c>
      <c r="P27" s="62">
        <v>3.6080399999999999E-3</v>
      </c>
      <c r="Q27" s="62">
        <v>3.4633799999999998E-3</v>
      </c>
      <c r="R27" s="62">
        <v>3.4941199999999999E-3</v>
      </c>
      <c r="S27" s="62">
        <v>3.5539600000000005E-3</v>
      </c>
      <c r="T27" s="62">
        <v>4.0106600000000001E-3</v>
      </c>
      <c r="U27" s="62">
        <v>4.2027599999999998E-3</v>
      </c>
      <c r="V27" s="62">
        <v>4.5305400000000004E-3</v>
      </c>
      <c r="W27" s="62">
        <v>4.3854199983333333E-3</v>
      </c>
    </row>
    <row r="28" spans="1:23" x14ac:dyDescent="0.4">
      <c r="E28" s="1">
        <v>1</v>
      </c>
      <c r="F28" s="1">
        <v>470000</v>
      </c>
      <c r="G28" s="1">
        <v>5249.9999999877</v>
      </c>
      <c r="H28" s="1">
        <v>9.7989999999999991E-4</v>
      </c>
      <c r="J28" s="61">
        <v>10000000</v>
      </c>
      <c r="K28" s="62">
        <v>2.0249699979999997E-2</v>
      </c>
      <c r="L28" s="62">
        <v>1.070134E-2</v>
      </c>
      <c r="M28" s="62">
        <v>7.7714999999999989E-3</v>
      </c>
      <c r="N28" s="62">
        <v>7.1251399999999994E-3</v>
      </c>
      <c r="O28" s="62">
        <v>5.7932000000000001E-3</v>
      </c>
      <c r="P28" s="62">
        <v>6.4044199999999992E-3</v>
      </c>
      <c r="Q28" s="62">
        <v>5.7545000000000001E-3</v>
      </c>
      <c r="R28" s="62">
        <v>5.9326999999999991E-3</v>
      </c>
      <c r="S28" s="62">
        <v>5.6090000200000002E-3</v>
      </c>
      <c r="T28" s="62">
        <v>6.5335600000000008E-3</v>
      </c>
      <c r="U28" s="62">
        <v>6.1762200000000005E-3</v>
      </c>
      <c r="V28" s="62">
        <v>6.8777000199999995E-3</v>
      </c>
      <c r="W28" s="62">
        <v>7.9107483349999987E-3</v>
      </c>
    </row>
    <row r="29" spans="1:23" x14ac:dyDescent="0.4">
      <c r="E29" s="1">
        <v>1</v>
      </c>
      <c r="F29" s="1">
        <v>1000000</v>
      </c>
      <c r="G29" s="1">
        <v>5249.9999999974998</v>
      </c>
      <c r="H29" s="1">
        <v>2.0228999999999998E-3</v>
      </c>
      <c r="J29" s="61">
        <v>22000000</v>
      </c>
      <c r="K29" s="62">
        <v>4.4622439999999999E-2</v>
      </c>
      <c r="L29" s="62">
        <v>2.2926780000000001E-2</v>
      </c>
      <c r="M29" s="62">
        <v>1.9940640000000003E-2</v>
      </c>
      <c r="N29" s="62">
        <v>1.4231379999999998E-2</v>
      </c>
      <c r="O29" s="62">
        <v>1.1022199999999999E-2</v>
      </c>
      <c r="P29" s="62">
        <v>1.1763760000000002E-2</v>
      </c>
      <c r="Q29" s="62">
        <v>1.0742579999999998E-2</v>
      </c>
      <c r="R29" s="62">
        <v>1.031258E-2</v>
      </c>
      <c r="S29" s="62">
        <v>9.401360000000001E-3</v>
      </c>
      <c r="T29" s="62">
        <v>9.78622E-3</v>
      </c>
      <c r="U29" s="62">
        <v>1.044546E-2</v>
      </c>
      <c r="V29" s="62">
        <v>1.152656E-2</v>
      </c>
      <c r="W29" s="62">
        <v>1.5560163333333328E-2</v>
      </c>
    </row>
    <row r="30" spans="1:23" x14ac:dyDescent="0.4">
      <c r="E30" s="1">
        <v>1</v>
      </c>
      <c r="F30" s="1">
        <v>2200000</v>
      </c>
      <c r="G30" s="1">
        <v>5249.9999999996999</v>
      </c>
      <c r="H30" s="1">
        <v>4.5205000000000002E-3</v>
      </c>
      <c r="J30" s="61">
        <v>47000000</v>
      </c>
      <c r="K30" s="62">
        <v>9.5905500000000005E-2</v>
      </c>
      <c r="L30" s="62">
        <v>5.1162040020000001E-2</v>
      </c>
      <c r="M30" s="62">
        <v>3.4778760000000006E-2</v>
      </c>
      <c r="N30" s="62">
        <v>2.88671E-2</v>
      </c>
      <c r="O30" s="62">
        <v>2.5988319999999999E-2</v>
      </c>
      <c r="P30" s="62">
        <v>2.3799479960000001E-2</v>
      </c>
      <c r="Q30" s="62">
        <v>2.0690919999999998E-2</v>
      </c>
      <c r="R30" s="62">
        <v>1.963728E-2</v>
      </c>
      <c r="S30" s="62">
        <v>1.7741340000000001E-2</v>
      </c>
      <c r="T30" s="62">
        <v>1.689272E-2</v>
      </c>
      <c r="U30" s="62">
        <v>1.89129E-2</v>
      </c>
      <c r="V30" s="62">
        <v>2.1843660000000001E-2</v>
      </c>
      <c r="W30" s="62">
        <v>3.1351668331666672E-2</v>
      </c>
    </row>
    <row r="31" spans="1:23" x14ac:dyDescent="0.4">
      <c r="E31" s="1">
        <v>1</v>
      </c>
      <c r="F31" s="1">
        <v>4700000</v>
      </c>
      <c r="G31" s="1">
        <v>5249.9999999992997</v>
      </c>
      <c r="H31" s="1">
        <v>9.5996999999999992E-3</v>
      </c>
      <c r="J31" s="61">
        <v>100000000</v>
      </c>
      <c r="K31" s="62">
        <v>0.203185</v>
      </c>
      <c r="L31" s="62">
        <v>0.10529280000000001</v>
      </c>
      <c r="M31" s="62">
        <v>7.0372260000000006E-2</v>
      </c>
      <c r="N31" s="62">
        <v>6.2879119999999997E-2</v>
      </c>
      <c r="O31" s="62">
        <v>5.1665839999999998E-2</v>
      </c>
      <c r="P31" s="62">
        <v>4.6259980000000006E-2</v>
      </c>
      <c r="Q31" s="62">
        <v>4.1570299999999998E-2</v>
      </c>
      <c r="R31" s="62">
        <v>3.7351940020000002E-2</v>
      </c>
      <c r="S31" s="62">
        <v>3.4777839999999997E-2</v>
      </c>
      <c r="T31" s="62">
        <v>3.3006219999999996E-2</v>
      </c>
      <c r="U31" s="62">
        <v>3.5513320000000001E-2</v>
      </c>
      <c r="V31" s="62">
        <v>4.5000760000000001E-2</v>
      </c>
      <c r="W31" s="62">
        <v>6.3906281668333342E-2</v>
      </c>
    </row>
    <row r="32" spans="1:23" x14ac:dyDescent="0.4">
      <c r="A32" s="1" t="s">
        <v>257</v>
      </c>
      <c r="E32" s="1">
        <v>1</v>
      </c>
      <c r="F32" s="1">
        <v>10000000</v>
      </c>
      <c r="G32" s="1">
        <v>5250.0000000004002</v>
      </c>
      <c r="H32" s="1">
        <v>2.01572E-2</v>
      </c>
      <c r="J32" s="61">
        <v>220000000</v>
      </c>
      <c r="K32" s="62">
        <v>0.44691848000000001</v>
      </c>
      <c r="L32" s="62">
        <v>0.22886869999999998</v>
      </c>
      <c r="M32" s="62">
        <v>0.15951812000000001</v>
      </c>
      <c r="N32" s="62">
        <v>0.12734125999999998</v>
      </c>
      <c r="O32" s="62">
        <v>0.11203362000000001</v>
      </c>
      <c r="P32" s="62">
        <v>0.10309033999999999</v>
      </c>
      <c r="Q32" s="62">
        <v>8.9602359999999992E-2</v>
      </c>
      <c r="R32" s="62">
        <v>8.0005720000000002E-2</v>
      </c>
      <c r="S32" s="62">
        <v>7.2878819999999997E-2</v>
      </c>
      <c r="T32" s="62">
        <v>7.034224E-2</v>
      </c>
      <c r="U32" s="62">
        <v>7.1296239999999997E-2</v>
      </c>
      <c r="V32" s="62">
        <v>7.8794439999999993E-2</v>
      </c>
      <c r="W32" s="62">
        <v>0.13672419500000005</v>
      </c>
    </row>
    <row r="33" spans="5:26" x14ac:dyDescent="0.4">
      <c r="E33" s="1">
        <v>1</v>
      </c>
      <c r="F33" s="1">
        <v>22000000</v>
      </c>
      <c r="G33" s="1">
        <v>5250.0000000003001</v>
      </c>
      <c r="H33" s="1">
        <v>4.4381700000000003E-2</v>
      </c>
      <c r="J33" s="61">
        <v>470000000</v>
      </c>
      <c r="K33" s="62">
        <v>0.95942640000000012</v>
      </c>
      <c r="L33" s="62">
        <v>0.48745614000000004</v>
      </c>
      <c r="M33" s="62">
        <v>0.35699626000000001</v>
      </c>
      <c r="N33" s="62">
        <v>0.27127259999999997</v>
      </c>
      <c r="O33" s="62">
        <v>0.23146351999999998</v>
      </c>
      <c r="P33" s="62">
        <v>0.20766924000000003</v>
      </c>
      <c r="Q33" s="62">
        <v>0.18771676000000001</v>
      </c>
      <c r="R33" s="62">
        <v>0.16542263997999998</v>
      </c>
      <c r="S33" s="62">
        <v>0.15202332000000002</v>
      </c>
      <c r="T33" s="62">
        <v>0.14198250000000001</v>
      </c>
      <c r="U33" s="62">
        <v>0.14640127999999999</v>
      </c>
      <c r="V33" s="62">
        <v>0.15304528000000001</v>
      </c>
      <c r="W33" s="62">
        <v>0.28840632833166668</v>
      </c>
    </row>
    <row r="34" spans="5:26" x14ac:dyDescent="0.4">
      <c r="E34" s="1">
        <v>1</v>
      </c>
      <c r="F34" s="1">
        <v>47000000</v>
      </c>
      <c r="G34" s="1">
        <v>5250.0000000013997</v>
      </c>
      <c r="H34" s="1">
        <v>9.46491E-2</v>
      </c>
      <c r="J34" s="61">
        <v>1000000000</v>
      </c>
      <c r="K34" s="62">
        <v>2.04346074002</v>
      </c>
      <c r="L34" s="62">
        <v>1.0441502199999999</v>
      </c>
      <c r="M34" s="62">
        <v>0.73234124</v>
      </c>
      <c r="N34" s="62">
        <v>0.57975447999999996</v>
      </c>
      <c r="O34" s="62">
        <v>0.49013945999999997</v>
      </c>
      <c r="P34" s="62">
        <v>0.42321043999999997</v>
      </c>
      <c r="Q34" s="62">
        <v>0.3929319</v>
      </c>
      <c r="R34" s="62">
        <v>0.35823298000000003</v>
      </c>
      <c r="S34" s="62">
        <v>0.31759236000000002</v>
      </c>
      <c r="T34" s="62">
        <v>0.30010218</v>
      </c>
      <c r="U34" s="62">
        <v>0.30496960000000001</v>
      </c>
      <c r="V34" s="62">
        <v>0.31496845999999995</v>
      </c>
      <c r="W34" s="62">
        <v>0.60848783833500009</v>
      </c>
    </row>
    <row r="35" spans="5:26" x14ac:dyDescent="0.4">
      <c r="E35" s="1">
        <v>1</v>
      </c>
      <c r="F35" s="1">
        <v>100000000</v>
      </c>
      <c r="G35" s="1">
        <v>5249.9999999996999</v>
      </c>
      <c r="H35" s="1">
        <v>0.20141110000000001</v>
      </c>
      <c r="J35" s="61">
        <v>2200000000</v>
      </c>
      <c r="K35" s="62">
        <v>4.4838149199999995</v>
      </c>
      <c r="L35" s="62">
        <v>2.3110742000000002</v>
      </c>
      <c r="M35" s="62">
        <v>1.5913562399800001</v>
      </c>
      <c r="N35" s="62">
        <v>1.2723514199999999</v>
      </c>
      <c r="O35" s="62">
        <v>1.0645877800000001</v>
      </c>
      <c r="P35" s="62">
        <v>0.92398690000000006</v>
      </c>
      <c r="Q35" s="62">
        <v>0.84646284000000005</v>
      </c>
      <c r="R35" s="62">
        <v>0.76073605998000005</v>
      </c>
      <c r="S35" s="62">
        <v>0.71278923999999999</v>
      </c>
      <c r="T35" s="62">
        <v>0.65846001999999992</v>
      </c>
      <c r="U35" s="62">
        <v>0.66178426000000001</v>
      </c>
      <c r="V35" s="62">
        <v>0.65857236000000008</v>
      </c>
      <c r="W35" s="62">
        <v>1.3288313533300002</v>
      </c>
    </row>
    <row r="36" spans="5:26" x14ac:dyDescent="0.4">
      <c r="E36" s="1">
        <v>1</v>
      </c>
      <c r="F36" s="1">
        <v>220000000</v>
      </c>
      <c r="G36" s="1">
        <v>5249.9999999989996</v>
      </c>
      <c r="H36" s="1">
        <v>0.4447952</v>
      </c>
      <c r="J36" s="61">
        <v>4700000000</v>
      </c>
      <c r="K36" s="62">
        <v>9.5524038999999981</v>
      </c>
      <c r="L36" s="62">
        <v>4.9421484399999995</v>
      </c>
      <c r="M36" s="62">
        <v>3.40509124</v>
      </c>
      <c r="N36" s="62">
        <v>2.6790436799999999</v>
      </c>
      <c r="O36" s="62">
        <v>2.2371601400000003</v>
      </c>
      <c r="P36" s="62">
        <v>1.9556346599999999</v>
      </c>
      <c r="Q36" s="62">
        <v>1.76871172</v>
      </c>
      <c r="R36" s="62">
        <v>1.60643109998</v>
      </c>
      <c r="S36" s="62">
        <v>1.4965250800000001</v>
      </c>
      <c r="T36" s="62">
        <v>1.4058886000000002</v>
      </c>
      <c r="U36" s="62">
        <v>1.3723456600000001</v>
      </c>
      <c r="V36" s="62">
        <v>1.4047966999999999</v>
      </c>
      <c r="W36" s="62">
        <v>2.818848409998334</v>
      </c>
    </row>
    <row r="37" spans="5:26" x14ac:dyDescent="0.4">
      <c r="E37" s="1">
        <v>1</v>
      </c>
      <c r="F37" s="1">
        <v>470000000</v>
      </c>
      <c r="G37" s="1">
        <v>5249.9999999987003</v>
      </c>
      <c r="H37" s="1">
        <v>0.94945460000000004</v>
      </c>
      <c r="J37" s="61">
        <v>10000000000</v>
      </c>
      <c r="K37" s="62">
        <v>20.317658519999998</v>
      </c>
      <c r="L37" s="62">
        <v>10.493690559999999</v>
      </c>
      <c r="M37" s="62">
        <v>7.1862721200000008</v>
      </c>
      <c r="N37" s="62">
        <v>5.6537493199999984</v>
      </c>
      <c r="O37" s="62">
        <v>4.7283770599999997</v>
      </c>
      <c r="P37" s="62">
        <v>4.1717512999999995</v>
      </c>
      <c r="Q37" s="62">
        <v>3.7181293399999999</v>
      </c>
      <c r="R37" s="62">
        <v>3.3756293999999998</v>
      </c>
      <c r="S37" s="62">
        <v>3.1386747599999998</v>
      </c>
      <c r="T37" s="62">
        <v>2.91907688</v>
      </c>
      <c r="U37" s="62">
        <v>2.9480647600000003</v>
      </c>
      <c r="V37" s="62">
        <v>3.00246346002</v>
      </c>
      <c r="W37" s="62">
        <v>5.971128123335002</v>
      </c>
    </row>
    <row r="38" spans="5:26" x14ac:dyDescent="0.4">
      <c r="E38" s="1">
        <v>1</v>
      </c>
      <c r="F38" s="1">
        <v>1000000000</v>
      </c>
      <c r="G38" s="1">
        <v>5249.9999999958</v>
      </c>
      <c r="H38" s="1">
        <v>2.0195461000999999</v>
      </c>
      <c r="J38" s="61" t="s">
        <v>216</v>
      </c>
      <c r="K38" s="62">
        <v>1.1933016981256253</v>
      </c>
      <c r="L38" s="62">
        <v>0.61612697250125037</v>
      </c>
      <c r="M38" s="62">
        <v>0.4245372912475</v>
      </c>
      <c r="N38" s="62">
        <v>0.33504452812437491</v>
      </c>
      <c r="O38" s="62">
        <v>0.28098560125000011</v>
      </c>
      <c r="P38" s="62">
        <v>0.24719064187312495</v>
      </c>
      <c r="Q38" s="62">
        <v>0.22269760999749999</v>
      </c>
      <c r="R38" s="62">
        <v>0.20200247687374998</v>
      </c>
      <c r="S38" s="62">
        <v>0.18768263437437507</v>
      </c>
      <c r="T38" s="62">
        <v>0.1756342131256251</v>
      </c>
      <c r="U38" s="62">
        <v>0.175986014999375</v>
      </c>
      <c r="V38" s="62">
        <v>0.17993222500125006</v>
      </c>
      <c r="W38" s="62">
        <v>0.3534268256244793</v>
      </c>
    </row>
    <row r="39" spans="5:26" x14ac:dyDescent="0.4">
      <c r="E39" s="1">
        <v>1</v>
      </c>
      <c r="F39" s="1">
        <v>2200000000</v>
      </c>
      <c r="G39" s="1">
        <v>5249.9999999861002</v>
      </c>
      <c r="H39" s="1">
        <v>4.4649084999999999</v>
      </c>
    </row>
    <row r="40" spans="5:26" x14ac:dyDescent="0.4">
      <c r="E40" s="1">
        <v>1</v>
      </c>
      <c r="F40" s="1">
        <v>4700000000</v>
      </c>
      <c r="G40" s="1">
        <v>5249.9999999629999</v>
      </c>
      <c r="H40" s="1">
        <v>9.5974579999999996</v>
      </c>
      <c r="J40" s="59" t="s">
        <v>259</v>
      </c>
      <c r="K40" s="59" t="s">
        <v>258</v>
      </c>
      <c r="L40" s="60"/>
      <c r="M40" s="60"/>
      <c r="N40" s="60"/>
      <c r="O40" s="60"/>
      <c r="P40" s="60"/>
      <c r="Q40" s="60"/>
      <c r="R40" s="60"/>
      <c r="S40" s="60"/>
      <c r="T40" s="60"/>
      <c r="U40" s="60"/>
      <c r="V40" s="60"/>
      <c r="W40" s="60"/>
    </row>
    <row r="41" spans="5:26" x14ac:dyDescent="0.4">
      <c r="E41" s="1">
        <v>1</v>
      </c>
      <c r="F41" s="1">
        <v>10000000000</v>
      </c>
      <c r="G41" s="1">
        <v>5249.9999998957001</v>
      </c>
      <c r="H41" s="1">
        <v>20.291229300000001</v>
      </c>
      <c r="J41" s="59" t="s">
        <v>215</v>
      </c>
      <c r="K41" s="60">
        <v>1</v>
      </c>
      <c r="L41" s="60">
        <v>2</v>
      </c>
      <c r="M41" s="60">
        <v>3</v>
      </c>
      <c r="N41" s="60">
        <v>4</v>
      </c>
      <c r="O41" s="60">
        <v>5</v>
      </c>
      <c r="P41" s="60">
        <v>6</v>
      </c>
      <c r="Q41" s="60">
        <v>7</v>
      </c>
      <c r="R41" s="60">
        <v>8</v>
      </c>
      <c r="S41" s="60">
        <v>9</v>
      </c>
      <c r="T41" s="60">
        <v>10</v>
      </c>
      <c r="U41" s="60">
        <v>11</v>
      </c>
      <c r="V41" s="60">
        <v>12</v>
      </c>
      <c r="W41" s="60" t="s">
        <v>216</v>
      </c>
      <c r="X41" s="31" t="s">
        <v>212</v>
      </c>
      <c r="Y41" s="31" t="s">
        <v>252</v>
      </c>
      <c r="Z41" s="31" t="s">
        <v>253</v>
      </c>
    </row>
    <row r="42" spans="5:26" x14ac:dyDescent="0.4">
      <c r="E42" s="1">
        <v>2</v>
      </c>
      <c r="F42" s="1">
        <v>1</v>
      </c>
      <c r="G42" s="1">
        <v>2550</v>
      </c>
      <c r="H42" s="1">
        <v>5.9310000000000005E-4</v>
      </c>
      <c r="J42" s="61">
        <v>1</v>
      </c>
      <c r="K42" s="62">
        <v>2550</v>
      </c>
      <c r="L42" s="62">
        <v>2550</v>
      </c>
      <c r="M42" s="62">
        <v>2550</v>
      </c>
      <c r="N42" s="62">
        <v>2550</v>
      </c>
      <c r="O42" s="62">
        <v>2550</v>
      </c>
      <c r="P42" s="62">
        <v>2550</v>
      </c>
      <c r="Q42" s="62">
        <v>2550</v>
      </c>
      <c r="R42" s="62">
        <v>2550</v>
      </c>
      <c r="S42" s="62">
        <v>2550</v>
      </c>
      <c r="T42" s="62">
        <v>2550</v>
      </c>
      <c r="U42" s="62">
        <v>2550</v>
      </c>
      <c r="V42" s="62">
        <v>2550</v>
      </c>
      <c r="W42" s="62">
        <v>2550</v>
      </c>
      <c r="X42" s="1">
        <f>LOG10(J42)</f>
        <v>0</v>
      </c>
      <c r="Y42" s="1">
        <f>ABS($D$7-W42)/$D$7</f>
        <v>0.51428571428571423</v>
      </c>
      <c r="Z42" s="1">
        <f>LOG10(Y42)</f>
        <v>-0.2887955392469696</v>
      </c>
    </row>
    <row r="43" spans="5:26" x14ac:dyDescent="0.4">
      <c r="E43" s="1">
        <v>2</v>
      </c>
      <c r="F43" s="1">
        <v>2</v>
      </c>
      <c r="G43" s="1">
        <v>4575</v>
      </c>
      <c r="H43" s="1">
        <v>3.1869999999999999E-4</v>
      </c>
      <c r="J43" s="61">
        <v>2</v>
      </c>
      <c r="K43" s="62">
        <v>4575</v>
      </c>
      <c r="L43" s="62">
        <v>4575</v>
      </c>
      <c r="M43" s="62">
        <v>4575</v>
      </c>
      <c r="N43" s="62">
        <v>4575</v>
      </c>
      <c r="O43" s="62">
        <v>4575</v>
      </c>
      <c r="P43" s="62">
        <v>4575</v>
      </c>
      <c r="Q43" s="62">
        <v>4575</v>
      </c>
      <c r="R43" s="62">
        <v>4575</v>
      </c>
      <c r="S43" s="62">
        <v>4575</v>
      </c>
      <c r="T43" s="62">
        <v>4575</v>
      </c>
      <c r="U43" s="62">
        <v>4575</v>
      </c>
      <c r="V43" s="62">
        <v>4575</v>
      </c>
      <c r="W43" s="62">
        <v>4575</v>
      </c>
      <c r="X43" s="1">
        <f t="shared" ref="X43:X73" si="0">LOG10(J43)</f>
        <v>0.3010299956639812</v>
      </c>
      <c r="Y43" s="1">
        <f t="shared" ref="Y43:Y73" si="1">ABS($D$7-W43)/$D$7</f>
        <v>0.12857142857142856</v>
      </c>
      <c r="Z43" s="1">
        <f t="shared" ref="Z43:Z73" si="2">LOG10(Y43)</f>
        <v>-0.89085553057493205</v>
      </c>
    </row>
    <row r="44" spans="5:26" x14ac:dyDescent="0.4">
      <c r="E44" s="1">
        <v>2</v>
      </c>
      <c r="F44" s="1">
        <v>4</v>
      </c>
      <c r="G44" s="1">
        <v>5081.25</v>
      </c>
      <c r="H44" s="1">
        <v>4.1419999999999998E-4</v>
      </c>
      <c r="J44" s="61">
        <v>4</v>
      </c>
      <c r="K44" s="62">
        <v>5081.25</v>
      </c>
      <c r="L44" s="62">
        <v>5081.25</v>
      </c>
      <c r="M44" s="62">
        <v>5081.25</v>
      </c>
      <c r="N44" s="62">
        <v>5081.25</v>
      </c>
      <c r="O44" s="62">
        <v>5081.25</v>
      </c>
      <c r="P44" s="62">
        <v>5081.25</v>
      </c>
      <c r="Q44" s="62">
        <v>5081.25</v>
      </c>
      <c r="R44" s="62">
        <v>5081.25</v>
      </c>
      <c r="S44" s="62">
        <v>5081.25</v>
      </c>
      <c r="T44" s="62">
        <v>5081.25</v>
      </c>
      <c r="U44" s="62">
        <v>5081.25</v>
      </c>
      <c r="V44" s="62">
        <v>5081.25</v>
      </c>
      <c r="W44" s="62">
        <v>5081.25</v>
      </c>
      <c r="X44" s="1">
        <f t="shared" si="0"/>
        <v>0.6020599913279624</v>
      </c>
      <c r="Y44" s="1">
        <f t="shared" si="1"/>
        <v>3.214285714285714E-2</v>
      </c>
      <c r="Z44" s="1">
        <f t="shared" si="2"/>
        <v>-1.4929155219028944</v>
      </c>
    </row>
    <row r="45" spans="5:26" x14ac:dyDescent="0.4">
      <c r="E45" s="1">
        <v>2</v>
      </c>
      <c r="F45" s="1">
        <v>7</v>
      </c>
      <c r="G45" s="1">
        <v>5194.8979591836996</v>
      </c>
      <c r="H45" s="1">
        <v>4.1189999999999998E-4</v>
      </c>
      <c r="J45" s="61">
        <v>7</v>
      </c>
      <c r="K45" s="62">
        <v>5194.8979591836996</v>
      </c>
      <c r="L45" s="62">
        <v>5194.8979591836996</v>
      </c>
      <c r="M45" s="62">
        <v>5194.8979591836996</v>
      </c>
      <c r="N45" s="62">
        <v>5194.8979591836996</v>
      </c>
      <c r="O45" s="62">
        <v>5194.8979591836996</v>
      </c>
      <c r="P45" s="62">
        <v>5194.8979591836996</v>
      </c>
      <c r="Q45" s="62">
        <v>5194.8979591836996</v>
      </c>
      <c r="R45" s="62">
        <v>5194.8979591836996</v>
      </c>
      <c r="S45" s="62">
        <v>5194.8979591836996</v>
      </c>
      <c r="T45" s="62">
        <v>5194.8979591836996</v>
      </c>
      <c r="U45" s="62">
        <v>5194.8979591836996</v>
      </c>
      <c r="V45" s="62">
        <v>5194.8979591836996</v>
      </c>
      <c r="W45" s="62">
        <v>5194.8979591837024</v>
      </c>
      <c r="X45" s="1">
        <f t="shared" si="0"/>
        <v>0.84509804001425681</v>
      </c>
      <c r="Y45" s="1">
        <f t="shared" si="1"/>
        <v>1.0495626822151929E-2</v>
      </c>
      <c r="Z45" s="1">
        <f t="shared" si="2"/>
        <v>-1.9789916192757111</v>
      </c>
    </row>
    <row r="46" spans="5:26" x14ac:dyDescent="0.4">
      <c r="E46" s="1">
        <v>2</v>
      </c>
      <c r="F46" s="1">
        <v>10</v>
      </c>
      <c r="G46" s="1">
        <v>5223</v>
      </c>
      <c r="H46" s="1">
        <v>2.5740000000000002E-4</v>
      </c>
      <c r="J46" s="61">
        <v>10</v>
      </c>
      <c r="K46" s="62">
        <v>5223</v>
      </c>
      <c r="L46" s="62">
        <v>5223</v>
      </c>
      <c r="M46" s="62">
        <v>5223</v>
      </c>
      <c r="N46" s="62">
        <v>5223</v>
      </c>
      <c r="O46" s="62">
        <v>5223</v>
      </c>
      <c r="P46" s="62">
        <v>5223</v>
      </c>
      <c r="Q46" s="62">
        <v>5223</v>
      </c>
      <c r="R46" s="62">
        <v>5223</v>
      </c>
      <c r="S46" s="62">
        <v>5223</v>
      </c>
      <c r="T46" s="62">
        <v>5223</v>
      </c>
      <c r="U46" s="62">
        <v>5223</v>
      </c>
      <c r="V46" s="62">
        <v>5223</v>
      </c>
      <c r="W46" s="62">
        <v>5223</v>
      </c>
      <c r="X46" s="1">
        <f t="shared" si="0"/>
        <v>1</v>
      </c>
      <c r="Y46" s="1">
        <f t="shared" si="1"/>
        <v>5.1428571428571426E-3</v>
      </c>
      <c r="Z46" s="1">
        <f t="shared" si="2"/>
        <v>-2.2887955392469697</v>
      </c>
    </row>
    <row r="47" spans="5:26" x14ac:dyDescent="0.4">
      <c r="E47" s="1">
        <v>2</v>
      </c>
      <c r="F47" s="1">
        <v>22</v>
      </c>
      <c r="G47" s="1">
        <v>5244.4214876033002</v>
      </c>
      <c r="H47" s="1">
        <v>4.414E-4</v>
      </c>
      <c r="J47" s="61">
        <v>22</v>
      </c>
      <c r="K47" s="62">
        <v>5244.4214876033002</v>
      </c>
      <c r="L47" s="62">
        <v>5244.4214876033002</v>
      </c>
      <c r="M47" s="62">
        <v>5244.4214876033002</v>
      </c>
      <c r="N47" s="62">
        <v>5244.4214876033002</v>
      </c>
      <c r="O47" s="62">
        <v>5244.4214876033002</v>
      </c>
      <c r="P47" s="62">
        <v>5244.4214876033002</v>
      </c>
      <c r="Q47" s="62">
        <v>5244.4214876033002</v>
      </c>
      <c r="R47" s="62">
        <v>5244.4214876033002</v>
      </c>
      <c r="S47" s="62">
        <v>5244.4214876033002</v>
      </c>
      <c r="T47" s="62">
        <v>5244.4214876033002</v>
      </c>
      <c r="U47" s="62">
        <v>5244.4214876033002</v>
      </c>
      <c r="V47" s="62">
        <v>5244.4214876033002</v>
      </c>
      <c r="W47" s="62">
        <v>5244.4214876033011</v>
      </c>
      <c r="X47" s="1">
        <f t="shared" si="0"/>
        <v>1.3424226808222062</v>
      </c>
      <c r="Y47" s="1">
        <f t="shared" si="1"/>
        <v>1.0625737898474091E-3</v>
      </c>
      <c r="Z47" s="1">
        <f t="shared" si="2"/>
        <v>-2.9736409008910174</v>
      </c>
    </row>
    <row r="48" spans="5:26" x14ac:dyDescent="0.4">
      <c r="E48" s="1">
        <v>2</v>
      </c>
      <c r="F48" s="1">
        <v>47</v>
      </c>
      <c r="G48" s="1">
        <v>5248.7777274785003</v>
      </c>
      <c r="H48" s="1">
        <v>5.5400000000000002E-4</v>
      </c>
      <c r="J48" s="61">
        <v>47</v>
      </c>
      <c r="K48" s="62">
        <v>5248.7777274785003</v>
      </c>
      <c r="L48" s="62">
        <v>5248.7777274785003</v>
      </c>
      <c r="M48" s="62">
        <v>5248.7777274785003</v>
      </c>
      <c r="N48" s="62">
        <v>5248.7777274785003</v>
      </c>
      <c r="O48" s="62">
        <v>5248.7777274785003</v>
      </c>
      <c r="P48" s="62">
        <v>5248.7777274785003</v>
      </c>
      <c r="Q48" s="62">
        <v>5248.7777274785003</v>
      </c>
      <c r="R48" s="62">
        <v>5248.7777274785003</v>
      </c>
      <c r="S48" s="62">
        <v>5248.7777274785003</v>
      </c>
      <c r="T48" s="62">
        <v>5248.7777274785003</v>
      </c>
      <c r="U48" s="62">
        <v>5248.7777274785003</v>
      </c>
      <c r="V48" s="62">
        <v>5248.7777274785003</v>
      </c>
      <c r="W48" s="62">
        <v>5248.7777274784985</v>
      </c>
      <c r="X48" s="1">
        <f t="shared" si="0"/>
        <v>1.6720978579357175</v>
      </c>
      <c r="Y48" s="1">
        <f t="shared" si="1"/>
        <v>2.3281381361933503E-4</v>
      </c>
      <c r="Z48" s="1">
        <f t="shared" si="2"/>
        <v>-3.6329912551189141</v>
      </c>
    </row>
    <row r="49" spans="5:26" x14ac:dyDescent="0.4">
      <c r="E49" s="1">
        <v>2</v>
      </c>
      <c r="F49" s="1">
        <v>100</v>
      </c>
      <c r="G49" s="1">
        <v>5249.73</v>
      </c>
      <c r="H49" s="1">
        <v>4.2569999999999999E-4</v>
      </c>
      <c r="J49" s="61">
        <v>100</v>
      </c>
      <c r="K49" s="62">
        <v>5249.73</v>
      </c>
      <c r="L49" s="62">
        <v>5249.73</v>
      </c>
      <c r="M49" s="62">
        <v>5249.73</v>
      </c>
      <c r="N49" s="62">
        <v>5249.73</v>
      </c>
      <c r="O49" s="62">
        <v>5249.73</v>
      </c>
      <c r="P49" s="62">
        <v>5249.73</v>
      </c>
      <c r="Q49" s="62">
        <v>5249.73</v>
      </c>
      <c r="R49" s="62">
        <v>5249.73</v>
      </c>
      <c r="S49" s="62">
        <v>5249.73</v>
      </c>
      <c r="T49" s="62">
        <v>5249.73</v>
      </c>
      <c r="U49" s="62">
        <v>5249.73</v>
      </c>
      <c r="V49" s="62">
        <v>5249.73</v>
      </c>
      <c r="W49" s="62">
        <v>5249.73</v>
      </c>
      <c r="X49" s="1">
        <f t="shared" si="0"/>
        <v>2</v>
      </c>
      <c r="Y49" s="1">
        <f t="shared" si="1"/>
        <v>5.142857142865458E-5</v>
      </c>
      <c r="Z49" s="1">
        <f t="shared" si="2"/>
        <v>-4.2887955392462676</v>
      </c>
    </row>
    <row r="50" spans="5:26" x14ac:dyDescent="0.4">
      <c r="E50" s="1">
        <v>2</v>
      </c>
      <c r="F50" s="1">
        <v>220</v>
      </c>
      <c r="G50" s="1">
        <v>5249.9442148759999</v>
      </c>
      <c r="H50" s="1">
        <v>4.3859999999999998E-4</v>
      </c>
      <c r="J50" s="61">
        <v>220</v>
      </c>
      <c r="K50" s="62">
        <v>5249.9442148759999</v>
      </c>
      <c r="L50" s="62">
        <v>5249.9442148759999</v>
      </c>
      <c r="M50" s="62">
        <v>5249.9442148759999</v>
      </c>
      <c r="N50" s="62">
        <v>5249.9442148759999</v>
      </c>
      <c r="O50" s="62">
        <v>5249.9442148759999</v>
      </c>
      <c r="P50" s="62">
        <v>5249.9442148759999</v>
      </c>
      <c r="Q50" s="62">
        <v>5249.9442148759999</v>
      </c>
      <c r="R50" s="62">
        <v>5249.9442148759999</v>
      </c>
      <c r="S50" s="62">
        <v>5249.9442148759999</v>
      </c>
      <c r="T50" s="62">
        <v>5249.9442148759999</v>
      </c>
      <c r="U50" s="62">
        <v>5249.9442148759999</v>
      </c>
      <c r="V50" s="62">
        <v>5249.9442148759999</v>
      </c>
      <c r="W50" s="62">
        <v>5249.9442148760027</v>
      </c>
      <c r="X50" s="1">
        <f t="shared" si="0"/>
        <v>2.3424226808222062</v>
      </c>
      <c r="Y50" s="1">
        <f t="shared" si="1"/>
        <v>1.0625737904255012E-5</v>
      </c>
      <c r="Z50" s="1">
        <f t="shared" si="2"/>
        <v>-4.9736409006547397</v>
      </c>
    </row>
    <row r="51" spans="5:26" x14ac:dyDescent="0.4">
      <c r="E51" s="1">
        <v>2</v>
      </c>
      <c r="F51" s="1">
        <v>470</v>
      </c>
      <c r="G51" s="1">
        <v>5249.9877772747996</v>
      </c>
      <c r="H51" s="1">
        <v>4.1120000000000002E-4</v>
      </c>
      <c r="J51" s="61">
        <v>470</v>
      </c>
      <c r="K51" s="62">
        <v>5249.9877772747996</v>
      </c>
      <c r="L51" s="62">
        <v>5249.9877772747996</v>
      </c>
      <c r="M51" s="62">
        <v>5249.9877772747996</v>
      </c>
      <c r="N51" s="62">
        <v>5249.9877772747996</v>
      </c>
      <c r="O51" s="62">
        <v>5249.9877772747996</v>
      </c>
      <c r="P51" s="62">
        <v>5249.9877772747996</v>
      </c>
      <c r="Q51" s="62">
        <v>5249.9877772747996</v>
      </c>
      <c r="R51" s="62">
        <v>5249.9877772747996</v>
      </c>
      <c r="S51" s="62">
        <v>5249.9877772747996</v>
      </c>
      <c r="T51" s="62">
        <v>5249.9877772747996</v>
      </c>
      <c r="U51" s="62">
        <v>5249.9877772747996</v>
      </c>
      <c r="V51" s="62">
        <v>5249.9877772747996</v>
      </c>
      <c r="W51" s="62">
        <v>5249.9877772747996</v>
      </c>
      <c r="X51" s="1">
        <f t="shared" si="0"/>
        <v>2.6720978579357175</v>
      </c>
      <c r="Y51" s="1">
        <f t="shared" si="1"/>
        <v>2.328138133418092E-6</v>
      </c>
      <c r="Z51" s="1">
        <f t="shared" si="2"/>
        <v>-5.6329912556366146</v>
      </c>
    </row>
    <row r="52" spans="5:26" x14ac:dyDescent="0.4">
      <c r="E52" s="1">
        <v>2</v>
      </c>
      <c r="F52" s="1">
        <v>1000</v>
      </c>
      <c r="G52" s="1">
        <v>5249.9973</v>
      </c>
      <c r="H52" s="1">
        <v>5.13E-4</v>
      </c>
      <c r="J52" s="61">
        <v>1000</v>
      </c>
      <c r="K52" s="62">
        <v>5249.9973</v>
      </c>
      <c r="L52" s="62">
        <v>5249.9973</v>
      </c>
      <c r="M52" s="62">
        <v>5249.9973</v>
      </c>
      <c r="N52" s="62">
        <v>5249.9973</v>
      </c>
      <c r="O52" s="62">
        <v>5249.9973</v>
      </c>
      <c r="P52" s="62">
        <v>5249.9973</v>
      </c>
      <c r="Q52" s="62">
        <v>5249.9973</v>
      </c>
      <c r="R52" s="62">
        <v>5249.9973</v>
      </c>
      <c r="S52" s="62">
        <v>5249.9973</v>
      </c>
      <c r="T52" s="62">
        <v>5249.9973</v>
      </c>
      <c r="U52" s="62">
        <v>5249.9973</v>
      </c>
      <c r="V52" s="62">
        <v>5249.9973</v>
      </c>
      <c r="W52" s="62">
        <v>5249.9972999999936</v>
      </c>
      <c r="X52" s="1">
        <f t="shared" si="0"/>
        <v>3</v>
      </c>
      <c r="Y52" s="1">
        <f t="shared" si="1"/>
        <v>5.1428571549920538E-7</v>
      </c>
      <c r="Z52" s="1">
        <f t="shared" si="2"/>
        <v>-6.2887955382222227</v>
      </c>
    </row>
    <row r="53" spans="5:26" x14ac:dyDescent="0.4">
      <c r="E53" s="1">
        <v>2</v>
      </c>
      <c r="F53" s="1">
        <v>2200</v>
      </c>
      <c r="G53" s="1">
        <v>5249.9994421488</v>
      </c>
      <c r="H53" s="1">
        <v>3.3940000000000001E-4</v>
      </c>
      <c r="J53" s="61">
        <v>2200</v>
      </c>
      <c r="K53" s="62">
        <v>5249.9994421488</v>
      </c>
      <c r="L53" s="62">
        <v>5249.9994421488</v>
      </c>
      <c r="M53" s="62">
        <v>5249.9994421488</v>
      </c>
      <c r="N53" s="62">
        <v>5249.9994421488</v>
      </c>
      <c r="O53" s="62">
        <v>5249.9994421488</v>
      </c>
      <c r="P53" s="62">
        <v>5249.9994421488</v>
      </c>
      <c r="Q53" s="62">
        <v>5249.9994421488</v>
      </c>
      <c r="R53" s="62">
        <v>5249.9994421488</v>
      </c>
      <c r="S53" s="62">
        <v>5249.9994421488</v>
      </c>
      <c r="T53" s="62">
        <v>5249.9994421488</v>
      </c>
      <c r="U53" s="62">
        <v>5249.9994421488</v>
      </c>
      <c r="V53" s="62">
        <v>5249.9994421488</v>
      </c>
      <c r="W53" s="62">
        <v>5249.9994421487982</v>
      </c>
      <c r="X53" s="1">
        <f t="shared" si="0"/>
        <v>3.3424226808222062</v>
      </c>
      <c r="Y53" s="1">
        <f t="shared" si="1"/>
        <v>1.0625737178045148E-7</v>
      </c>
      <c r="Z53" s="1">
        <f t="shared" si="2"/>
        <v>-6.9736409303363445</v>
      </c>
    </row>
    <row r="54" spans="5:26" x14ac:dyDescent="0.4">
      <c r="E54" s="1">
        <v>2</v>
      </c>
      <c r="F54" s="1">
        <v>4700</v>
      </c>
      <c r="G54" s="1">
        <v>5249.9998777727997</v>
      </c>
      <c r="H54" s="1">
        <v>4.6119999999999999E-4</v>
      </c>
      <c r="J54" s="61">
        <v>4700</v>
      </c>
      <c r="K54" s="62">
        <v>5249.9998777727997</v>
      </c>
      <c r="L54" s="62">
        <v>5249.9998777727997</v>
      </c>
      <c r="M54" s="62">
        <v>5249.9998777727997</v>
      </c>
      <c r="N54" s="62">
        <v>5249.9998777726996</v>
      </c>
      <c r="O54" s="62">
        <v>5249.9998777726996</v>
      </c>
      <c r="P54" s="62">
        <v>5249.9998777726996</v>
      </c>
      <c r="Q54" s="62">
        <v>5249.9998777726996</v>
      </c>
      <c r="R54" s="62">
        <v>5249.9998777726996</v>
      </c>
      <c r="S54" s="62">
        <v>5249.9998777726996</v>
      </c>
      <c r="T54" s="62">
        <v>5249.9998777726996</v>
      </c>
      <c r="U54" s="62">
        <v>5249.9998777726996</v>
      </c>
      <c r="V54" s="62">
        <v>5249.9998777726996</v>
      </c>
      <c r="W54" s="62">
        <v>5249.999877772726</v>
      </c>
      <c r="X54" s="1">
        <f t="shared" si="0"/>
        <v>3.6720978579357175</v>
      </c>
      <c r="Y54" s="1">
        <f t="shared" si="1"/>
        <v>2.3281385524786034E-8</v>
      </c>
      <c r="Z54" s="1">
        <f t="shared" si="2"/>
        <v>-7.6329911774644268</v>
      </c>
    </row>
    <row r="55" spans="5:26" x14ac:dyDescent="0.4">
      <c r="E55" s="1">
        <v>2</v>
      </c>
      <c r="F55" s="1">
        <v>10000</v>
      </c>
      <c r="G55" s="1">
        <v>5249.999973</v>
      </c>
      <c r="H55" s="1">
        <v>3.6670000000000002E-4</v>
      </c>
      <c r="J55" s="61">
        <v>10000</v>
      </c>
      <c r="K55" s="62">
        <v>5249.999973</v>
      </c>
      <c r="L55" s="62">
        <v>5249.999973</v>
      </c>
      <c r="M55" s="62">
        <v>5249.999973</v>
      </c>
      <c r="N55" s="62">
        <v>5249.999973</v>
      </c>
      <c r="O55" s="62">
        <v>5249.999973</v>
      </c>
      <c r="P55" s="62">
        <v>5249.999973</v>
      </c>
      <c r="Q55" s="62">
        <v>5249.999973</v>
      </c>
      <c r="R55" s="62">
        <v>5249.999973</v>
      </c>
      <c r="S55" s="62">
        <v>5249.999973</v>
      </c>
      <c r="T55" s="62">
        <v>5249.999973</v>
      </c>
      <c r="U55" s="62">
        <v>5249.999973</v>
      </c>
      <c r="V55" s="62">
        <v>5249.999973</v>
      </c>
      <c r="W55" s="62">
        <v>5249.9999730000036</v>
      </c>
      <c r="X55" s="1">
        <f t="shared" si="0"/>
        <v>4</v>
      </c>
      <c r="Y55" s="1">
        <f t="shared" si="1"/>
        <v>5.1428564585789679E-9</v>
      </c>
      <c r="Z55" s="1">
        <f t="shared" si="2"/>
        <v>-8.2887955970316298</v>
      </c>
    </row>
    <row r="56" spans="5:26" x14ac:dyDescent="0.4">
      <c r="E56" s="1">
        <v>2</v>
      </c>
      <c r="F56" s="1">
        <v>22000</v>
      </c>
      <c r="G56" s="1">
        <v>5249.9999944214997</v>
      </c>
      <c r="H56" s="1">
        <v>4.8450000000000001E-4</v>
      </c>
      <c r="J56" s="61">
        <v>22000</v>
      </c>
      <c r="K56" s="62">
        <v>5249.9999944214997</v>
      </c>
      <c r="L56" s="62">
        <v>5249.9999944214997</v>
      </c>
      <c r="M56" s="62">
        <v>5249.9999944214997</v>
      </c>
      <c r="N56" s="62">
        <v>5249.9999944214997</v>
      </c>
      <c r="O56" s="62">
        <v>5249.9999944214997</v>
      </c>
      <c r="P56" s="62">
        <v>5249.9999944214997</v>
      </c>
      <c r="Q56" s="62">
        <v>5249.9999944214997</v>
      </c>
      <c r="R56" s="62">
        <v>5249.9999944214997</v>
      </c>
      <c r="S56" s="62">
        <v>5249.9999944214997</v>
      </c>
      <c r="T56" s="62">
        <v>5249.9999944214997</v>
      </c>
      <c r="U56" s="62">
        <v>5249.9999944214997</v>
      </c>
      <c r="V56" s="62">
        <v>5249.9999944214997</v>
      </c>
      <c r="W56" s="62">
        <v>5249.999994421496</v>
      </c>
      <c r="X56" s="1">
        <f t="shared" si="0"/>
        <v>4.3424226808222066</v>
      </c>
      <c r="Y56" s="1">
        <f t="shared" si="1"/>
        <v>1.062572188121045E-9</v>
      </c>
      <c r="Z56" s="1">
        <f t="shared" si="2"/>
        <v>-8.97364155554809</v>
      </c>
    </row>
    <row r="57" spans="5:26" x14ac:dyDescent="0.4">
      <c r="E57" s="1">
        <v>2</v>
      </c>
      <c r="F57" s="1">
        <v>47000</v>
      </c>
      <c r="G57" s="1">
        <v>5249.9999987777001</v>
      </c>
      <c r="H57" s="1">
        <v>4.6109999999999999E-4</v>
      </c>
      <c r="J57" s="61">
        <v>47000</v>
      </c>
      <c r="K57" s="62">
        <v>5249.9999987777001</v>
      </c>
      <c r="L57" s="62">
        <v>5249.9999987777001</v>
      </c>
      <c r="M57" s="62">
        <v>5249.9999987777001</v>
      </c>
      <c r="N57" s="62">
        <v>5249.9999987777001</v>
      </c>
      <c r="O57" s="62">
        <v>5249.9999987777001</v>
      </c>
      <c r="P57" s="62">
        <v>5249.9999987777001</v>
      </c>
      <c r="Q57" s="62">
        <v>5249.9999987777001</v>
      </c>
      <c r="R57" s="62">
        <v>5249.9999987777001</v>
      </c>
      <c r="S57" s="62">
        <v>5249.9999987777001</v>
      </c>
      <c r="T57" s="62">
        <v>5249.9999987777001</v>
      </c>
      <c r="U57" s="62">
        <v>5249.9999987777001</v>
      </c>
      <c r="V57" s="62">
        <v>5249.9999987777001</v>
      </c>
      <c r="W57" s="62">
        <v>5249.9999987776982</v>
      </c>
      <c r="X57" s="1">
        <f t="shared" si="0"/>
        <v>4.6720978579357171</v>
      </c>
      <c r="Y57" s="1">
        <f t="shared" si="1"/>
        <v>2.3281938324327624E-10</v>
      </c>
      <c r="Z57" s="1">
        <f t="shared" si="2"/>
        <v>-9.6329808655807092</v>
      </c>
    </row>
    <row r="58" spans="5:26" x14ac:dyDescent="0.4">
      <c r="E58" s="1">
        <v>2</v>
      </c>
      <c r="F58" s="1">
        <v>100000</v>
      </c>
      <c r="G58" s="1">
        <v>5249.9999997300001</v>
      </c>
      <c r="H58" s="1">
        <v>4.7469999999999999E-4</v>
      </c>
      <c r="J58" s="61">
        <v>100000</v>
      </c>
      <c r="K58" s="62">
        <v>5249.9999997299001</v>
      </c>
      <c r="L58" s="62">
        <v>5249.9999997300001</v>
      </c>
      <c r="M58" s="62">
        <v>5249.9999997300001</v>
      </c>
      <c r="N58" s="62">
        <v>5249.9999997300001</v>
      </c>
      <c r="O58" s="62">
        <v>5249.9999997300001</v>
      </c>
      <c r="P58" s="62">
        <v>5249.9999997300001</v>
      </c>
      <c r="Q58" s="62">
        <v>5249.9999997300001</v>
      </c>
      <c r="R58" s="62">
        <v>5249.9999997300001</v>
      </c>
      <c r="S58" s="62">
        <v>5249.9999997300001</v>
      </c>
      <c r="T58" s="62">
        <v>5249.9999997300001</v>
      </c>
      <c r="U58" s="62">
        <v>5249.9999997300001</v>
      </c>
      <c r="V58" s="62">
        <v>5249.9999997300001</v>
      </c>
      <c r="W58" s="62">
        <v>5249.9999997299892</v>
      </c>
      <c r="X58" s="1">
        <f t="shared" si="0"/>
        <v>5</v>
      </c>
      <c r="Y58" s="1">
        <f t="shared" si="1"/>
        <v>5.1430626107113701E-11</v>
      </c>
      <c r="Z58" s="1">
        <f t="shared" si="2"/>
        <v>-10.288778188624478</v>
      </c>
    </row>
    <row r="59" spans="5:26" x14ac:dyDescent="0.4">
      <c r="E59" s="1">
        <v>2</v>
      </c>
      <c r="F59" s="1">
        <v>220000</v>
      </c>
      <c r="G59" s="1">
        <v>5249.9999999440997</v>
      </c>
      <c r="H59" s="1">
        <v>5.9920000000000004E-4</v>
      </c>
      <c r="J59" s="61">
        <v>220000</v>
      </c>
      <c r="K59" s="62">
        <v>5249.9999999441998</v>
      </c>
      <c r="L59" s="62">
        <v>5249.9999999440997</v>
      </c>
      <c r="M59" s="62">
        <v>5249.9999999440997</v>
      </c>
      <c r="N59" s="62">
        <v>5249.9999999441998</v>
      </c>
      <c r="O59" s="62">
        <v>5249.9999999441998</v>
      </c>
      <c r="P59" s="62">
        <v>5249.9999999441998</v>
      </c>
      <c r="Q59" s="62">
        <v>5249.9999999441998</v>
      </c>
      <c r="R59" s="62">
        <v>5249.9999999441998</v>
      </c>
      <c r="S59" s="62">
        <v>5249.9999999441998</v>
      </c>
      <c r="T59" s="62">
        <v>5249.9999999441998</v>
      </c>
      <c r="U59" s="62">
        <v>5249.9999999441998</v>
      </c>
      <c r="V59" s="62">
        <v>5249.9999999441998</v>
      </c>
      <c r="W59" s="62">
        <v>5249.9999999441816</v>
      </c>
      <c r="X59" s="1">
        <f t="shared" si="0"/>
        <v>5.3424226808222066</v>
      </c>
      <c r="Y59" s="1">
        <f t="shared" si="1"/>
        <v>1.0632079682268558E-11</v>
      </c>
      <c r="Z59" s="1">
        <f t="shared" si="2"/>
        <v>-10.973381777227113</v>
      </c>
    </row>
    <row r="60" spans="5:26" x14ac:dyDescent="0.4">
      <c r="E60" s="1">
        <v>2</v>
      </c>
      <c r="F60" s="1">
        <v>470000</v>
      </c>
      <c r="G60" s="1">
        <v>5249.9999999877</v>
      </c>
      <c r="H60" s="1">
        <v>9.0070000000000005E-4</v>
      </c>
      <c r="J60" s="61">
        <v>470000</v>
      </c>
      <c r="K60" s="62">
        <v>5249.9999999877</v>
      </c>
      <c r="L60" s="62">
        <v>5249.9999999877</v>
      </c>
      <c r="M60" s="62">
        <v>5249.9999999877</v>
      </c>
      <c r="N60" s="62">
        <v>5249.9999999877</v>
      </c>
      <c r="O60" s="62">
        <v>5249.9999999878</v>
      </c>
      <c r="P60" s="62">
        <v>5249.9999999878</v>
      </c>
      <c r="Q60" s="62">
        <v>5249.9999999878</v>
      </c>
      <c r="R60" s="62">
        <v>5249.9999999878</v>
      </c>
      <c r="S60" s="62">
        <v>5249.9999999878</v>
      </c>
      <c r="T60" s="62">
        <v>5249.9999999878</v>
      </c>
      <c r="U60" s="62">
        <v>5249.9999999878</v>
      </c>
      <c r="V60" s="62">
        <v>5249.9999999878</v>
      </c>
      <c r="W60" s="62">
        <v>5249.9999999877646</v>
      </c>
      <c r="X60" s="1">
        <f t="shared" si="0"/>
        <v>5.6720978579357171</v>
      </c>
      <c r="Y60" s="1">
        <f t="shared" si="1"/>
        <v>2.3305585186573722E-12</v>
      </c>
      <c r="Z60" s="1">
        <f t="shared" si="2"/>
        <v>-11.632539987770695</v>
      </c>
    </row>
    <row r="61" spans="5:26" x14ac:dyDescent="0.4">
      <c r="E61" s="1">
        <v>2</v>
      </c>
      <c r="F61" s="1">
        <v>1000000</v>
      </c>
      <c r="G61" s="1">
        <v>5249.9999999973998</v>
      </c>
      <c r="H61" s="1">
        <v>1.4051000000000001E-3</v>
      </c>
      <c r="J61" s="61">
        <v>1000000</v>
      </c>
      <c r="K61" s="62">
        <v>5249.9999999974998</v>
      </c>
      <c r="L61" s="62">
        <v>5249.9999999973998</v>
      </c>
      <c r="M61" s="62">
        <v>5249.9999999972997</v>
      </c>
      <c r="N61" s="62">
        <v>5249.9999999971997</v>
      </c>
      <c r="O61" s="62">
        <v>5249.9999999972997</v>
      </c>
      <c r="P61" s="62">
        <v>5249.9999999972997</v>
      </c>
      <c r="Q61" s="62">
        <v>5249.9999999972997</v>
      </c>
      <c r="R61" s="62">
        <v>5249.9999999972997</v>
      </c>
      <c r="S61" s="62">
        <v>5249.9999999972997</v>
      </c>
      <c r="T61" s="62">
        <v>5249.9999999972997</v>
      </c>
      <c r="U61" s="62">
        <v>5249.9999999972997</v>
      </c>
      <c r="V61" s="62">
        <v>5249.9999999972997</v>
      </c>
      <c r="W61" s="62">
        <v>5249.9999999973179</v>
      </c>
      <c r="X61" s="1">
        <f t="shared" si="0"/>
        <v>6</v>
      </c>
      <c r="Y61" s="1">
        <f t="shared" si="1"/>
        <v>5.108761667673077E-13</v>
      </c>
      <c r="Z61" s="1">
        <f t="shared" si="2"/>
        <v>-12.291684357413407</v>
      </c>
    </row>
    <row r="62" spans="5:26" x14ac:dyDescent="0.4">
      <c r="E62" s="1">
        <v>2</v>
      </c>
      <c r="F62" s="1">
        <v>2200000</v>
      </c>
      <c r="G62" s="1">
        <v>5249.9999999994998</v>
      </c>
      <c r="H62" s="1">
        <v>2.7168000000000001E-3</v>
      </c>
      <c r="J62" s="61">
        <v>2200000</v>
      </c>
      <c r="K62" s="62">
        <v>5249.9999999996999</v>
      </c>
      <c r="L62" s="62">
        <v>5249.9999999994998</v>
      </c>
      <c r="M62" s="62">
        <v>5249.9999999993997</v>
      </c>
      <c r="N62" s="62">
        <v>5249.9999999993997</v>
      </c>
      <c r="O62" s="62">
        <v>5249.9999999993997</v>
      </c>
      <c r="P62" s="62">
        <v>5249.9999999994998</v>
      </c>
      <c r="Q62" s="62">
        <v>5249.9999999993997</v>
      </c>
      <c r="R62" s="62">
        <v>5249.9999999994998</v>
      </c>
      <c r="S62" s="62">
        <v>5249.9999999993997</v>
      </c>
      <c r="T62" s="62">
        <v>5249.9999999993997</v>
      </c>
      <c r="U62" s="62">
        <v>5249.9999999993997</v>
      </c>
      <c r="V62" s="62">
        <v>5249.9999999994998</v>
      </c>
      <c r="W62" s="62">
        <v>5249.9999999994589</v>
      </c>
      <c r="X62" s="1">
        <f t="shared" si="0"/>
        <v>6.3424226808222066</v>
      </c>
      <c r="Y62" s="1">
        <f t="shared" si="1"/>
        <v>1.0307606620093186E-13</v>
      </c>
      <c r="Z62" s="1">
        <f t="shared" si="2"/>
        <v>-12.986842164236656</v>
      </c>
    </row>
    <row r="63" spans="5:26" x14ac:dyDescent="0.4">
      <c r="E63" s="1">
        <v>2</v>
      </c>
      <c r="F63" s="1">
        <v>4700000</v>
      </c>
      <c r="G63" s="1">
        <v>5249.9999999996999</v>
      </c>
      <c r="H63" s="1">
        <v>5.2084000000000002E-3</v>
      </c>
      <c r="J63" s="61">
        <v>4700000</v>
      </c>
      <c r="K63" s="62">
        <v>5249.9999999992997</v>
      </c>
      <c r="L63" s="62">
        <v>5249.9999999996999</v>
      </c>
      <c r="M63" s="62">
        <v>5249.9999999996999</v>
      </c>
      <c r="N63" s="62">
        <v>5249.9999999996999</v>
      </c>
      <c r="O63" s="62">
        <v>5249.9999999996999</v>
      </c>
      <c r="P63" s="62">
        <v>5249.9999999997999</v>
      </c>
      <c r="Q63" s="62">
        <v>5250</v>
      </c>
      <c r="R63" s="62">
        <v>5250</v>
      </c>
      <c r="S63" s="62">
        <v>5250</v>
      </c>
      <c r="T63" s="62">
        <v>5250</v>
      </c>
      <c r="U63" s="62">
        <v>5249.9999999999</v>
      </c>
      <c r="V63" s="62">
        <v>5250</v>
      </c>
      <c r="W63" s="62">
        <v>5249.999999999819</v>
      </c>
      <c r="X63" s="1">
        <f t="shared" si="0"/>
        <v>6.6720978579357171</v>
      </c>
      <c r="Y63" s="1">
        <f t="shared" si="1"/>
        <v>3.4474180124345281E-14</v>
      </c>
      <c r="Z63" s="1">
        <f t="shared" si="2"/>
        <v>-13.462506053555497</v>
      </c>
    </row>
    <row r="64" spans="5:26" x14ac:dyDescent="0.4">
      <c r="E64" s="1">
        <v>2</v>
      </c>
      <c r="F64" s="1">
        <v>10000000</v>
      </c>
      <c r="G64" s="1">
        <v>5250</v>
      </c>
      <c r="H64" s="1">
        <v>1.06065E-2</v>
      </c>
      <c r="J64" s="61">
        <v>10000000</v>
      </c>
      <c r="K64" s="62">
        <v>5250.0000000004002</v>
      </c>
      <c r="L64" s="62">
        <v>5250</v>
      </c>
      <c r="M64" s="62">
        <v>5249.9999999999</v>
      </c>
      <c r="N64" s="62">
        <v>5249.9999999996999</v>
      </c>
      <c r="O64" s="62">
        <v>5249.9999999997999</v>
      </c>
      <c r="P64" s="62">
        <v>5249.9999999999</v>
      </c>
      <c r="Q64" s="62">
        <v>5249.9999999999</v>
      </c>
      <c r="R64" s="62">
        <v>5250.0000000001</v>
      </c>
      <c r="S64" s="62">
        <v>5250.0000000001</v>
      </c>
      <c r="T64" s="62">
        <v>5250.0000000001</v>
      </c>
      <c r="U64" s="62">
        <v>5250.0000000001</v>
      </c>
      <c r="V64" s="62">
        <v>5250.0000000001</v>
      </c>
      <c r="W64" s="62">
        <v>5250.00000000001</v>
      </c>
      <c r="X64" s="1">
        <f t="shared" si="0"/>
        <v>7</v>
      </c>
      <c r="Y64" s="1">
        <f t="shared" si="1"/>
        <v>1.9056079465718497E-15</v>
      </c>
      <c r="Z64" s="1">
        <f t="shared" si="2"/>
        <v>-14.71996644480698</v>
      </c>
    </row>
    <row r="65" spans="5:47" x14ac:dyDescent="0.4">
      <c r="E65" s="1">
        <v>2</v>
      </c>
      <c r="F65" s="1">
        <v>22000000</v>
      </c>
      <c r="G65" s="1">
        <v>5250.0000000002001</v>
      </c>
      <c r="H65" s="1">
        <v>2.2625200000000002E-2</v>
      </c>
      <c r="J65" s="61">
        <v>22000000</v>
      </c>
      <c r="K65" s="62">
        <v>5250.0000000003001</v>
      </c>
      <c r="L65" s="62">
        <v>5250.0000000002001</v>
      </c>
      <c r="M65" s="62">
        <v>5249.9999999999</v>
      </c>
      <c r="N65" s="62">
        <v>5250.0000000001</v>
      </c>
      <c r="O65" s="62">
        <v>5250.0000000001</v>
      </c>
      <c r="P65" s="62">
        <v>5250.0000000001</v>
      </c>
      <c r="Q65" s="62">
        <v>5249.9999999997999</v>
      </c>
      <c r="R65" s="62">
        <v>5250</v>
      </c>
      <c r="S65" s="62">
        <v>5249.9999999999</v>
      </c>
      <c r="T65" s="62">
        <v>5250</v>
      </c>
      <c r="U65" s="62">
        <v>5250</v>
      </c>
      <c r="V65" s="62">
        <v>5250.0000000001</v>
      </c>
      <c r="W65" s="62">
        <v>5250.0000000000418</v>
      </c>
      <c r="X65" s="1">
        <f t="shared" si="0"/>
        <v>7.3424226808222066</v>
      </c>
      <c r="Y65" s="1">
        <f t="shared" si="1"/>
        <v>7.9689059583913717E-15</v>
      </c>
      <c r="Z65" s="1">
        <f t="shared" si="2"/>
        <v>-14.098601298283631</v>
      </c>
    </row>
    <row r="66" spans="5:47" x14ac:dyDescent="0.4">
      <c r="E66" s="1">
        <v>2</v>
      </c>
      <c r="F66" s="1">
        <v>47000000</v>
      </c>
      <c r="G66" s="1">
        <v>5250.0000000007003</v>
      </c>
      <c r="H66" s="1">
        <v>5.5031400000000001E-2</v>
      </c>
      <c r="J66" s="61">
        <v>47000000</v>
      </c>
      <c r="K66" s="62">
        <v>5250.0000000013997</v>
      </c>
      <c r="L66" s="62">
        <v>5250.0000000007003</v>
      </c>
      <c r="M66" s="62">
        <v>5250.0000000010004</v>
      </c>
      <c r="N66" s="62">
        <v>5250.0000000002001</v>
      </c>
      <c r="O66" s="62">
        <v>5249.9999999999</v>
      </c>
      <c r="P66" s="62">
        <v>5249.9999999994998</v>
      </c>
      <c r="Q66" s="62">
        <v>5249.9999999995998</v>
      </c>
      <c r="R66" s="62">
        <v>5249.9999999997999</v>
      </c>
      <c r="S66" s="62">
        <v>5250</v>
      </c>
      <c r="T66" s="62">
        <v>5249.9999999999</v>
      </c>
      <c r="U66" s="62">
        <v>5249.9999999999</v>
      </c>
      <c r="V66" s="62">
        <v>5249.9999999999</v>
      </c>
      <c r="W66" s="62">
        <v>5250.0000000001492</v>
      </c>
      <c r="X66" s="1">
        <f t="shared" si="0"/>
        <v>7.6720978579357171</v>
      </c>
      <c r="Y66" s="1">
        <f t="shared" si="1"/>
        <v>2.8410882112525759E-14</v>
      </c>
      <c r="Z66" s="1">
        <f t="shared" si="2"/>
        <v>-13.546515281917507</v>
      </c>
    </row>
    <row r="67" spans="5:47" x14ac:dyDescent="0.4">
      <c r="E67" s="1">
        <v>2</v>
      </c>
      <c r="F67" s="1">
        <v>100000000</v>
      </c>
      <c r="G67" s="1">
        <v>5249.9999999997999</v>
      </c>
      <c r="H67" s="1">
        <v>0.10244640000000001</v>
      </c>
      <c r="J67" s="61">
        <v>100000000</v>
      </c>
      <c r="K67" s="62">
        <v>5249.9999999996999</v>
      </c>
      <c r="L67" s="62">
        <v>5249.9999999997999</v>
      </c>
      <c r="M67" s="62">
        <v>5250.000000002</v>
      </c>
      <c r="N67" s="62">
        <v>5250.0000000001</v>
      </c>
      <c r="O67" s="62">
        <v>5249.9999999989004</v>
      </c>
      <c r="P67" s="62">
        <v>5249.9999999999</v>
      </c>
      <c r="Q67" s="62">
        <v>5249.9999999996999</v>
      </c>
      <c r="R67" s="62">
        <v>5249.9999999997999</v>
      </c>
      <c r="S67" s="62">
        <v>5250</v>
      </c>
      <c r="T67" s="62">
        <v>5249.9999999996999</v>
      </c>
      <c r="U67" s="62">
        <v>5249.9999999996999</v>
      </c>
      <c r="V67" s="62">
        <v>5249.9999999999</v>
      </c>
      <c r="W67" s="62">
        <v>5249.9999999999336</v>
      </c>
      <c r="X67" s="1">
        <f t="shared" si="0"/>
        <v>8</v>
      </c>
      <c r="Y67" s="1">
        <f t="shared" si="1"/>
        <v>1.2646307281795002E-14</v>
      </c>
      <c r="Z67" s="1">
        <f t="shared" si="2"/>
        <v>-13.898036269844749</v>
      </c>
    </row>
    <row r="68" spans="5:47" x14ac:dyDescent="0.4">
      <c r="E68" s="1">
        <v>2</v>
      </c>
      <c r="F68" s="1">
        <v>220000000</v>
      </c>
      <c r="G68" s="1">
        <v>5249.9999999992997</v>
      </c>
      <c r="H68" s="1">
        <v>0.22417770000000001</v>
      </c>
      <c r="J68" s="61">
        <v>220000000</v>
      </c>
      <c r="K68" s="62">
        <v>5249.9999999989996</v>
      </c>
      <c r="L68" s="62">
        <v>5249.9999999992997</v>
      </c>
      <c r="M68" s="62">
        <v>5250.0000000031996</v>
      </c>
      <c r="N68" s="62">
        <v>5249.9999999997999</v>
      </c>
      <c r="O68" s="62">
        <v>5250.0000000004002</v>
      </c>
      <c r="P68" s="62">
        <v>5250.0000000017999</v>
      </c>
      <c r="Q68" s="62">
        <v>5250.0000000007003</v>
      </c>
      <c r="R68" s="62">
        <v>5250.0000000006003</v>
      </c>
      <c r="S68" s="62">
        <v>5250.0000000004002</v>
      </c>
      <c r="T68" s="62">
        <v>5250.0000000001</v>
      </c>
      <c r="U68" s="62">
        <v>5250</v>
      </c>
      <c r="V68" s="62">
        <v>5250.0000000008004</v>
      </c>
      <c r="W68" s="62">
        <v>5250.0000000005102</v>
      </c>
      <c r="X68" s="1">
        <f t="shared" si="0"/>
        <v>8.3424226808222066</v>
      </c>
      <c r="Y68" s="1">
        <f t="shared" si="1"/>
        <v>9.7186005275164333E-14</v>
      </c>
      <c r="Z68" s="1">
        <f t="shared" si="2"/>
        <v>-13.012396268709043</v>
      </c>
    </row>
    <row r="69" spans="5:47" x14ac:dyDescent="0.4">
      <c r="E69" s="1">
        <v>2</v>
      </c>
      <c r="F69" s="1">
        <v>470000000</v>
      </c>
      <c r="G69" s="1">
        <v>5249.9999999983002</v>
      </c>
      <c r="H69" s="1">
        <v>0.49149809999999999</v>
      </c>
      <c r="J69" s="61">
        <v>470000000</v>
      </c>
      <c r="K69" s="62">
        <v>5249.9999999987003</v>
      </c>
      <c r="L69" s="62">
        <v>5249.9999999983002</v>
      </c>
      <c r="M69" s="62">
        <v>5250.0000000059999</v>
      </c>
      <c r="N69" s="62">
        <v>5249.9999999983002</v>
      </c>
      <c r="O69" s="62">
        <v>5249.9999999986003</v>
      </c>
      <c r="P69" s="62">
        <v>5250.0000000027003</v>
      </c>
      <c r="Q69" s="62">
        <v>5249.9999999996999</v>
      </c>
      <c r="R69" s="62">
        <v>5249.9999999994998</v>
      </c>
      <c r="S69" s="62">
        <v>5250.0000000007003</v>
      </c>
      <c r="T69" s="62">
        <v>5249.9999999995998</v>
      </c>
      <c r="U69" s="62">
        <v>5249.9999999997999</v>
      </c>
      <c r="V69" s="62">
        <v>5250.0000000013997</v>
      </c>
      <c r="W69" s="62">
        <v>5250.0000000002747</v>
      </c>
      <c r="X69" s="1">
        <f t="shared" si="0"/>
        <v>8.672097857935718</v>
      </c>
      <c r="Y69" s="1">
        <f t="shared" si="1"/>
        <v>5.2317599987699874E-14</v>
      </c>
      <c r="Z69" s="1">
        <f t="shared" si="2"/>
        <v>-13.281352187008054</v>
      </c>
    </row>
    <row r="70" spans="5:47" x14ac:dyDescent="0.4">
      <c r="E70" s="1">
        <v>2</v>
      </c>
      <c r="F70" s="1">
        <v>1000000000</v>
      </c>
      <c r="G70" s="1">
        <v>5249.9999999952997</v>
      </c>
      <c r="H70" s="1">
        <v>1.0468861</v>
      </c>
      <c r="J70" s="61">
        <v>1000000000</v>
      </c>
      <c r="K70" s="62">
        <v>5249.9999999958</v>
      </c>
      <c r="L70" s="62">
        <v>5249.9999999952997</v>
      </c>
      <c r="M70" s="62">
        <v>5250.0000000197997</v>
      </c>
      <c r="N70" s="62">
        <v>5249.9999999995998</v>
      </c>
      <c r="O70" s="62">
        <v>5249.9999999990996</v>
      </c>
      <c r="P70" s="62">
        <v>5250.0000000081</v>
      </c>
      <c r="Q70" s="62">
        <v>5250.0000000006003</v>
      </c>
      <c r="R70" s="62">
        <v>5249.9999999994998</v>
      </c>
      <c r="S70" s="62">
        <v>5250.0000000032996</v>
      </c>
      <c r="T70" s="62">
        <v>5250.0000000003001</v>
      </c>
      <c r="U70" s="62">
        <v>5250</v>
      </c>
      <c r="V70" s="62">
        <v>5250.0000000030996</v>
      </c>
      <c r="W70" s="62">
        <v>5250.0000000020391</v>
      </c>
      <c r="X70" s="1">
        <f t="shared" si="0"/>
        <v>9</v>
      </c>
      <c r="Y70" s="1">
        <f t="shared" si="1"/>
        <v>3.8839754692855337E-13</v>
      </c>
      <c r="Z70" s="1">
        <f t="shared" si="2"/>
        <v>-12.410723521706251</v>
      </c>
    </row>
    <row r="71" spans="5:47" x14ac:dyDescent="0.4">
      <c r="E71" s="1">
        <v>2</v>
      </c>
      <c r="F71" s="1">
        <v>2200000000</v>
      </c>
      <c r="G71" s="1">
        <v>5249.9999999868996</v>
      </c>
      <c r="H71" s="1">
        <v>2.2930997999999998</v>
      </c>
      <c r="J71" s="61">
        <v>2200000000</v>
      </c>
      <c r="K71" s="62">
        <v>5249.9999999861002</v>
      </c>
      <c r="L71" s="62">
        <v>5249.9999999868996</v>
      </c>
      <c r="M71" s="62">
        <v>5250.0000000487998</v>
      </c>
      <c r="N71" s="62">
        <v>5249.9999999984002</v>
      </c>
      <c r="O71" s="62">
        <v>5249.9999999954998</v>
      </c>
      <c r="P71" s="62">
        <v>5250.0000000198997</v>
      </c>
      <c r="Q71" s="62">
        <v>5249.9999999996999</v>
      </c>
      <c r="R71" s="62">
        <v>5249.9999999982001</v>
      </c>
      <c r="S71" s="62">
        <v>5250.0000000079999</v>
      </c>
      <c r="T71" s="62">
        <v>5250.0000000001</v>
      </c>
      <c r="U71" s="62">
        <v>5249.9999999992997</v>
      </c>
      <c r="V71" s="62">
        <v>5250.0000000078999</v>
      </c>
      <c r="W71" s="62">
        <v>5250.0000000040664</v>
      </c>
      <c r="X71" s="1">
        <f t="shared" si="0"/>
        <v>9.3424226808222066</v>
      </c>
      <c r="Y71" s="1">
        <f t="shared" si="1"/>
        <v>7.7454301173843088E-13</v>
      </c>
      <c r="Z71" s="1">
        <f t="shared" si="2"/>
        <v>-12.110954460097172</v>
      </c>
    </row>
    <row r="72" spans="5:47" x14ac:dyDescent="0.4">
      <c r="E72" s="1">
        <v>2</v>
      </c>
      <c r="F72" s="1">
        <v>4700000000</v>
      </c>
      <c r="G72" s="1">
        <v>5249.9999999626998</v>
      </c>
      <c r="H72" s="1">
        <v>4.8814036999999999</v>
      </c>
      <c r="J72" s="61">
        <v>4700000000</v>
      </c>
      <c r="K72" s="62">
        <v>5249.9999999629999</v>
      </c>
      <c r="L72" s="62">
        <v>5249.9999999626998</v>
      </c>
      <c r="M72" s="62">
        <v>5250.0000001204999</v>
      </c>
      <c r="N72" s="62">
        <v>5249.9999999950996</v>
      </c>
      <c r="O72" s="62">
        <v>5249.9999999866004</v>
      </c>
      <c r="P72" s="62">
        <v>5250.0000000486998</v>
      </c>
      <c r="Q72" s="62">
        <v>5249.9999999987003</v>
      </c>
      <c r="R72" s="62">
        <v>5249.9999999956999</v>
      </c>
      <c r="S72" s="62">
        <v>5250.0000000197997</v>
      </c>
      <c r="T72" s="62">
        <v>5249.9999999969004</v>
      </c>
      <c r="U72" s="62">
        <v>5249.9999999946003</v>
      </c>
      <c r="V72" s="62">
        <v>5250.0000000197997</v>
      </c>
      <c r="W72" s="62">
        <v>5250.0000000085083</v>
      </c>
      <c r="X72" s="1">
        <f t="shared" si="0"/>
        <v>9.672097857935718</v>
      </c>
      <c r="Y72" s="1">
        <f t="shared" si="1"/>
        <v>1.6206329400163321E-12</v>
      </c>
      <c r="Z72" s="1">
        <f t="shared" si="2"/>
        <v>-11.790315338129176</v>
      </c>
    </row>
    <row r="73" spans="5:47" x14ac:dyDescent="0.4">
      <c r="E73" s="1">
        <v>2</v>
      </c>
      <c r="F73" s="1">
        <v>10000000000</v>
      </c>
      <c r="G73" s="1">
        <v>5249.9999998948997</v>
      </c>
      <c r="H73" s="1">
        <v>10.4320729</v>
      </c>
      <c r="J73" s="61">
        <v>10000000000</v>
      </c>
      <c r="K73" s="62">
        <v>5249.9999998957001</v>
      </c>
      <c r="L73" s="62">
        <v>5249.9999998948997</v>
      </c>
      <c r="M73" s="62">
        <v>5250.0000002979996</v>
      </c>
      <c r="N73" s="62">
        <v>5249.9999999865004</v>
      </c>
      <c r="O73" s="62">
        <v>5249.9999999615002</v>
      </c>
      <c r="P73" s="62">
        <v>5250.0000001202998</v>
      </c>
      <c r="Q73" s="62">
        <v>5249.9999999950996</v>
      </c>
      <c r="R73" s="62">
        <v>5249.9999999871998</v>
      </c>
      <c r="S73" s="62">
        <v>5250.0000000358996</v>
      </c>
      <c r="T73" s="62">
        <v>5249.9999999945003</v>
      </c>
      <c r="U73" s="62">
        <v>5249.9999999770998</v>
      </c>
      <c r="V73" s="62">
        <v>5250.0000000486998</v>
      </c>
      <c r="W73" s="62">
        <v>5250.0000000162836</v>
      </c>
      <c r="X73" s="1">
        <f t="shared" si="0"/>
        <v>10</v>
      </c>
      <c r="Y73" s="1">
        <f t="shared" si="1"/>
        <v>3.1016367886747631E-12</v>
      </c>
      <c r="Z73" s="1">
        <f t="shared" si="2"/>
        <v>-11.508409060780929</v>
      </c>
    </row>
    <row r="74" spans="5:47" x14ac:dyDescent="0.4">
      <c r="E74" s="1">
        <v>3</v>
      </c>
      <c r="F74" s="1">
        <v>1</v>
      </c>
      <c r="G74" s="1">
        <v>2550</v>
      </c>
      <c r="H74" s="1">
        <v>5.6170000000000005E-4</v>
      </c>
      <c r="J74" s="61" t="s">
        <v>216</v>
      </c>
      <c r="K74" s="62">
        <v>5136.4689297511113</v>
      </c>
      <c r="L74" s="62">
        <v>5136.4689297510504</v>
      </c>
      <c r="M74" s="62">
        <v>5136.4689297717005</v>
      </c>
      <c r="N74" s="62">
        <v>5136.4689297554087</v>
      </c>
      <c r="O74" s="62">
        <v>5136.4689297542454</v>
      </c>
      <c r="P74" s="62">
        <v>5136.4689297623918</v>
      </c>
      <c r="Q74" s="62">
        <v>5136.4689297559144</v>
      </c>
      <c r="R74" s="62">
        <v>5136.4689297555087</v>
      </c>
      <c r="S74" s="62">
        <v>5136.4689297582454</v>
      </c>
      <c r="T74" s="62">
        <v>5136.4689297558452</v>
      </c>
      <c r="U74" s="62">
        <v>5136.4689297551922</v>
      </c>
      <c r="V74" s="62">
        <v>5136.4689297586747</v>
      </c>
      <c r="W74" s="62">
        <v>5136.4689297571194</v>
      </c>
    </row>
    <row r="75" spans="5:47" x14ac:dyDescent="0.4">
      <c r="E75" s="1">
        <v>3</v>
      </c>
      <c r="F75" s="1">
        <v>2</v>
      </c>
      <c r="G75" s="1">
        <v>4575</v>
      </c>
      <c r="H75" s="1">
        <v>6.2850000000000004E-4</v>
      </c>
    </row>
    <row r="76" spans="5:47" x14ac:dyDescent="0.4">
      <c r="E76" s="1">
        <v>3</v>
      </c>
      <c r="F76" s="1">
        <v>4</v>
      </c>
      <c r="G76" s="1">
        <v>5081.25</v>
      </c>
      <c r="H76" s="1">
        <v>7.2780000000000002E-4</v>
      </c>
      <c r="J76" t="s">
        <v>224</v>
      </c>
      <c r="K76" t="s">
        <v>258</v>
      </c>
      <c r="L76"/>
      <c r="M76"/>
      <c r="N76"/>
      <c r="O76"/>
      <c r="P76"/>
      <c r="Q76"/>
      <c r="R76"/>
      <c r="S76"/>
      <c r="T76"/>
      <c r="U76"/>
      <c r="V76"/>
      <c r="W76"/>
    </row>
    <row r="77" spans="5:47" x14ac:dyDescent="0.4">
      <c r="E77" s="1">
        <v>3</v>
      </c>
      <c r="F77" s="1">
        <v>7</v>
      </c>
      <c r="G77" s="1">
        <v>5194.8979591836996</v>
      </c>
      <c r="H77" s="1">
        <v>7.6990000000000001E-4</v>
      </c>
      <c r="J77" t="s">
        <v>215</v>
      </c>
      <c r="K77">
        <v>1</v>
      </c>
      <c r="L77">
        <v>2</v>
      </c>
      <c r="M77">
        <v>3</v>
      </c>
      <c r="N77">
        <v>4</v>
      </c>
      <c r="O77">
        <v>5</v>
      </c>
      <c r="P77">
        <v>6</v>
      </c>
      <c r="Q77">
        <v>7</v>
      </c>
      <c r="R77">
        <v>8</v>
      </c>
      <c r="S77">
        <v>9</v>
      </c>
      <c r="T77">
        <v>10</v>
      </c>
      <c r="U77">
        <v>11</v>
      </c>
      <c r="V77">
        <v>12</v>
      </c>
      <c r="W77" t="s">
        <v>216</v>
      </c>
      <c r="X77" s="77" t="s">
        <v>260</v>
      </c>
      <c r="Y77" s="78"/>
      <c r="Z77" s="78"/>
      <c r="AA77" s="78"/>
      <c r="AB77" s="78"/>
      <c r="AC77" s="78"/>
      <c r="AD77" s="78"/>
      <c r="AE77" s="78"/>
      <c r="AF77" s="78"/>
      <c r="AG77" s="78"/>
      <c r="AH77" s="78"/>
      <c r="AI77" s="79"/>
      <c r="AJ77" s="80" t="s">
        <v>261</v>
      </c>
      <c r="AK77" s="81"/>
      <c r="AL77" s="81"/>
      <c r="AM77" s="81"/>
      <c r="AN77" s="81"/>
      <c r="AO77" s="81"/>
      <c r="AP77" s="81"/>
      <c r="AQ77" s="81"/>
      <c r="AR77" s="81"/>
      <c r="AS77" s="81"/>
      <c r="AT77" s="81"/>
      <c r="AU77" s="82"/>
    </row>
    <row r="78" spans="5:47" x14ac:dyDescent="0.4">
      <c r="E78" s="1">
        <v>3</v>
      </c>
      <c r="F78" s="1">
        <v>10</v>
      </c>
      <c r="G78" s="1">
        <v>5223</v>
      </c>
      <c r="H78" s="1">
        <v>7.2550000000000002E-4</v>
      </c>
      <c r="J78">
        <v>1</v>
      </c>
      <c r="K78">
        <v>4.5199999999999999E-6</v>
      </c>
      <c r="L78">
        <v>5.6086002000000008E-4</v>
      </c>
      <c r="M78">
        <v>5.990800000000001E-4</v>
      </c>
      <c r="N78">
        <v>7.5598000000000006E-4</v>
      </c>
      <c r="O78">
        <v>9.9715999999999997E-4</v>
      </c>
      <c r="P78">
        <v>4.1460199999999994E-3</v>
      </c>
      <c r="Q78">
        <v>1.4092199999999999E-3</v>
      </c>
      <c r="R78">
        <v>1.78805998E-3</v>
      </c>
      <c r="S78">
        <v>1.6947799999999999E-3</v>
      </c>
      <c r="T78">
        <v>1.8824200199999998E-3</v>
      </c>
      <c r="U78">
        <v>1.8863399999999998E-3</v>
      </c>
      <c r="V78">
        <v>2.2919799999999999E-3</v>
      </c>
      <c r="W78">
        <v>1.5013683349999998E-3</v>
      </c>
      <c r="X78" s="11">
        <f>$K78/K78</f>
        <v>1</v>
      </c>
      <c r="Y78" s="11">
        <f>$K78/L78</f>
        <v>8.0590518825000203E-3</v>
      </c>
      <c r="Z78" s="11">
        <f t="shared" ref="Z78:AI93" si="3">$K78/M78</f>
        <v>7.5449021833477988E-3</v>
      </c>
      <c r="AA78" s="11">
        <f t="shared" si="3"/>
        <v>5.9789941532844776E-3</v>
      </c>
      <c r="AB78" s="11">
        <f t="shared" si="3"/>
        <v>4.5328733603433756E-3</v>
      </c>
      <c r="AC78" s="11">
        <f t="shared" si="3"/>
        <v>1.0902021697917522E-3</v>
      </c>
      <c r="AD78" s="11">
        <f t="shared" si="3"/>
        <v>3.2074480918522306E-3</v>
      </c>
      <c r="AE78" s="11">
        <f t="shared" si="3"/>
        <v>2.5278794059246266E-3</v>
      </c>
      <c r="AF78" s="11">
        <f t="shared" si="3"/>
        <v>2.6670128276236444E-3</v>
      </c>
      <c r="AG78" s="11">
        <f t="shared" si="3"/>
        <v>2.4011644330047023E-3</v>
      </c>
      <c r="AH78" s="11">
        <f t="shared" si="3"/>
        <v>2.3961746026697206E-3</v>
      </c>
      <c r="AI78" s="11">
        <f t="shared" si="3"/>
        <v>1.9720939973298197E-3</v>
      </c>
      <c r="AJ78" s="58">
        <f>X78/K$77</f>
        <v>1</v>
      </c>
      <c r="AK78" s="58">
        <f t="shared" ref="AK78:AU93" si="4">Y78/L$77</f>
        <v>4.0295259412500102E-3</v>
      </c>
      <c r="AL78" s="58">
        <f t="shared" si="4"/>
        <v>2.5149673944492661E-3</v>
      </c>
      <c r="AM78" s="58">
        <f t="shared" si="4"/>
        <v>1.4947485383211194E-3</v>
      </c>
      <c r="AN78" s="58">
        <f t="shared" si="4"/>
        <v>9.0657467206867507E-4</v>
      </c>
      <c r="AO78" s="58">
        <f t="shared" si="4"/>
        <v>1.817003616319587E-4</v>
      </c>
      <c r="AP78" s="58">
        <f t="shared" si="4"/>
        <v>4.5820687026460437E-4</v>
      </c>
      <c r="AQ78" s="58">
        <f t="shared" si="4"/>
        <v>3.1598492574057833E-4</v>
      </c>
      <c r="AR78" s="58">
        <f t="shared" si="4"/>
        <v>2.9633475862484939E-4</v>
      </c>
      <c r="AS78" s="58">
        <f t="shared" si="4"/>
        <v>2.4011644330047024E-4</v>
      </c>
      <c r="AT78" s="58">
        <f t="shared" si="4"/>
        <v>2.1783405478815641E-4</v>
      </c>
      <c r="AU78" s="58">
        <f t="shared" si="4"/>
        <v>1.6434116644415165E-4</v>
      </c>
    </row>
    <row r="79" spans="5:47" x14ac:dyDescent="0.4">
      <c r="E79" s="1">
        <v>3</v>
      </c>
      <c r="F79" s="1">
        <v>22</v>
      </c>
      <c r="G79" s="1">
        <v>5244.4214876033002</v>
      </c>
      <c r="H79" s="1">
        <v>7.1369999999999995E-4</v>
      </c>
      <c r="J79">
        <v>2</v>
      </c>
      <c r="K79">
        <v>3.9199999999999997E-6</v>
      </c>
      <c r="L79">
        <v>4.7267999999999995E-4</v>
      </c>
      <c r="M79">
        <v>7.2110000000000002E-4</v>
      </c>
      <c r="N79">
        <v>9.1100000000000003E-4</v>
      </c>
      <c r="O79">
        <v>1.1215800000000001E-3</v>
      </c>
      <c r="P79">
        <v>1.27928E-3</v>
      </c>
      <c r="Q79">
        <v>1.68075998E-3</v>
      </c>
      <c r="R79">
        <v>1.8991399999999999E-3</v>
      </c>
      <c r="S79">
        <v>1.9022399999999999E-3</v>
      </c>
      <c r="T79">
        <v>2.2261799999999999E-3</v>
      </c>
      <c r="U79">
        <v>2.4481199999999998E-3</v>
      </c>
      <c r="V79">
        <v>2.65942E-3</v>
      </c>
      <c r="W79">
        <v>1.4437849983333329E-3</v>
      </c>
      <c r="X79" s="11">
        <f t="shared" ref="X79:AI110" si="5">$K79/K79</f>
        <v>1</v>
      </c>
      <c r="Y79" s="11">
        <f t="shared" si="5"/>
        <v>8.2931370060082936E-3</v>
      </c>
      <c r="Z79" s="11">
        <f t="shared" si="3"/>
        <v>5.436139231729302E-3</v>
      </c>
      <c r="AA79" s="11">
        <f t="shared" si="3"/>
        <v>4.3029637760702523E-3</v>
      </c>
      <c r="AB79" s="11">
        <f t="shared" si="3"/>
        <v>3.4950694555894359E-3</v>
      </c>
      <c r="AC79" s="11">
        <f t="shared" si="3"/>
        <v>3.0642236257895062E-3</v>
      </c>
      <c r="AD79" s="11">
        <f t="shared" si="3"/>
        <v>2.3322782828277479E-3</v>
      </c>
      <c r="AE79" s="11">
        <f t="shared" si="3"/>
        <v>2.0640921680339522E-3</v>
      </c>
      <c r="AF79" s="11">
        <f t="shared" si="3"/>
        <v>2.0607284044074354E-3</v>
      </c>
      <c r="AG79" s="11">
        <f t="shared" si="3"/>
        <v>1.7608639013916214E-3</v>
      </c>
      <c r="AH79" s="11">
        <f t="shared" si="3"/>
        <v>1.6012286979396435E-3</v>
      </c>
      <c r="AI79" s="11">
        <f t="shared" si="3"/>
        <v>1.474005610245843E-3</v>
      </c>
      <c r="AJ79" s="58">
        <f t="shared" ref="AJ79:AU109" si="6">X79/K$77</f>
        <v>1</v>
      </c>
      <c r="AK79" s="58">
        <f t="shared" si="4"/>
        <v>4.1465685030041468E-3</v>
      </c>
      <c r="AL79" s="58">
        <f t="shared" si="4"/>
        <v>1.8120464105764341E-3</v>
      </c>
      <c r="AM79" s="58">
        <f t="shared" si="4"/>
        <v>1.0757409440175631E-3</v>
      </c>
      <c r="AN79" s="58">
        <f t="shared" si="4"/>
        <v>6.9901389111788723E-4</v>
      </c>
      <c r="AO79" s="58">
        <f t="shared" si="4"/>
        <v>5.107039376315844E-4</v>
      </c>
      <c r="AP79" s="58">
        <f t="shared" si="4"/>
        <v>3.3318261183253544E-4</v>
      </c>
      <c r="AQ79" s="58">
        <f t="shared" si="4"/>
        <v>2.5801152100424403E-4</v>
      </c>
      <c r="AR79" s="58">
        <f t="shared" si="4"/>
        <v>2.2896982271193727E-4</v>
      </c>
      <c r="AS79" s="58">
        <f t="shared" si="4"/>
        <v>1.7608639013916213E-4</v>
      </c>
      <c r="AT79" s="58">
        <f t="shared" si="4"/>
        <v>1.4556624526724032E-4</v>
      </c>
      <c r="AU79" s="58">
        <f t="shared" si="4"/>
        <v>1.2283380085382025E-4</v>
      </c>
    </row>
    <row r="80" spans="5:47" x14ac:dyDescent="0.4">
      <c r="E80" s="1">
        <v>3</v>
      </c>
      <c r="F80" s="1">
        <v>47</v>
      </c>
      <c r="G80" s="1">
        <v>5248.7777274785003</v>
      </c>
      <c r="H80" s="1">
        <v>6.1879999999999997E-4</v>
      </c>
      <c r="J80">
        <v>4</v>
      </c>
      <c r="K80">
        <v>3.7799999999999998E-6</v>
      </c>
      <c r="L80">
        <v>4.7117997999999994E-4</v>
      </c>
      <c r="M80">
        <v>6.9649999999999985E-4</v>
      </c>
      <c r="N80">
        <v>9.6053997999999993E-4</v>
      </c>
      <c r="O80">
        <v>1.0344E-3</v>
      </c>
      <c r="P80">
        <v>1.2807199999999999E-3</v>
      </c>
      <c r="Q80">
        <v>1.5937800000000002E-3</v>
      </c>
      <c r="R80">
        <v>1.9794599999999997E-3</v>
      </c>
      <c r="S80">
        <v>2.06434E-3</v>
      </c>
      <c r="T80">
        <v>2.1891999999999997E-3</v>
      </c>
      <c r="U80">
        <v>2.4521E-3</v>
      </c>
      <c r="V80">
        <v>2.4382599999999998E-3</v>
      </c>
      <c r="W80">
        <v>1.4303549966666672E-3</v>
      </c>
      <c r="X80" s="11">
        <f t="shared" si="5"/>
        <v>1</v>
      </c>
      <c r="Y80" s="11">
        <f t="shared" si="5"/>
        <v>8.0224121576642545E-3</v>
      </c>
      <c r="Z80" s="11">
        <f t="shared" si="3"/>
        <v>5.4271356783919603E-3</v>
      </c>
      <c r="AA80" s="11">
        <f t="shared" si="3"/>
        <v>3.9352864833382571E-3</v>
      </c>
      <c r="AB80" s="11">
        <f t="shared" si="3"/>
        <v>3.6542923433874708E-3</v>
      </c>
      <c r="AC80" s="11">
        <f t="shared" si="3"/>
        <v>2.9514648010494095E-3</v>
      </c>
      <c r="AD80" s="11">
        <f t="shared" si="3"/>
        <v>2.371720061740014E-3</v>
      </c>
      <c r="AE80" s="11">
        <f t="shared" si="3"/>
        <v>1.9096117122851689E-3</v>
      </c>
      <c r="AF80" s="11">
        <f t="shared" si="3"/>
        <v>1.8310937151825764E-3</v>
      </c>
      <c r="AG80" s="11">
        <f t="shared" si="3"/>
        <v>1.7266581399598029E-3</v>
      </c>
      <c r="AH80" s="11">
        <f t="shared" si="3"/>
        <v>1.5415358264344846E-3</v>
      </c>
      <c r="AI80" s="11">
        <f t="shared" si="3"/>
        <v>1.550285859588395E-3</v>
      </c>
      <c r="AJ80" s="58">
        <f t="shared" si="6"/>
        <v>1</v>
      </c>
      <c r="AK80" s="58">
        <f t="shared" si="4"/>
        <v>4.0112060788321273E-3</v>
      </c>
      <c r="AL80" s="58">
        <f t="shared" si="4"/>
        <v>1.8090452261306535E-3</v>
      </c>
      <c r="AM80" s="58">
        <f t="shared" si="4"/>
        <v>9.8382162083456427E-4</v>
      </c>
      <c r="AN80" s="58">
        <f t="shared" si="4"/>
        <v>7.308584686774942E-4</v>
      </c>
      <c r="AO80" s="58">
        <f t="shared" si="4"/>
        <v>4.9191080017490162E-4</v>
      </c>
      <c r="AP80" s="58">
        <f t="shared" si="4"/>
        <v>3.3881715167714485E-4</v>
      </c>
      <c r="AQ80" s="58">
        <f t="shared" si="4"/>
        <v>2.3870146403564611E-4</v>
      </c>
      <c r="AR80" s="58">
        <f t="shared" si="4"/>
        <v>2.0345485724250847E-4</v>
      </c>
      <c r="AS80" s="58">
        <f t="shared" si="4"/>
        <v>1.7266581399598028E-4</v>
      </c>
      <c r="AT80" s="58">
        <f t="shared" si="4"/>
        <v>1.4013962058495314E-4</v>
      </c>
      <c r="AU80" s="58">
        <f t="shared" si="4"/>
        <v>1.2919048829903291E-4</v>
      </c>
    </row>
    <row r="81" spans="5:47" x14ac:dyDescent="0.4">
      <c r="E81" s="1">
        <v>3</v>
      </c>
      <c r="F81" s="1">
        <v>100</v>
      </c>
      <c r="G81" s="1">
        <v>5249.73</v>
      </c>
      <c r="H81" s="1">
        <v>7.0069999999999996E-4</v>
      </c>
      <c r="J81">
        <v>7</v>
      </c>
      <c r="K81">
        <v>4.4399999999999998E-6</v>
      </c>
      <c r="L81">
        <v>4.4790000000000005E-4</v>
      </c>
      <c r="M81">
        <v>6.8663999999999997E-4</v>
      </c>
      <c r="N81">
        <v>8.9528000000000003E-4</v>
      </c>
      <c r="O81">
        <v>2.7230600000000002E-3</v>
      </c>
      <c r="P81">
        <v>1.3256000000000001E-3</v>
      </c>
      <c r="Q81">
        <v>1.7897E-3</v>
      </c>
      <c r="R81">
        <v>1.9016999999999999E-3</v>
      </c>
      <c r="S81">
        <v>2.0544799800000001E-3</v>
      </c>
      <c r="T81">
        <v>2.2744200000000001E-3</v>
      </c>
      <c r="U81">
        <v>2.2764600000000001E-3</v>
      </c>
      <c r="V81">
        <v>2.45086E-3</v>
      </c>
      <c r="W81">
        <v>1.5692116650000004E-3</v>
      </c>
      <c r="X81" s="11">
        <f t="shared" si="5"/>
        <v>1</v>
      </c>
      <c r="Y81" s="11">
        <f t="shared" si="5"/>
        <v>9.9129269926322826E-3</v>
      </c>
      <c r="Z81" s="11">
        <f t="shared" si="3"/>
        <v>6.4662705347780496E-3</v>
      </c>
      <c r="AA81" s="11">
        <f t="shared" si="3"/>
        <v>4.9593423286569561E-3</v>
      </c>
      <c r="AB81" s="11">
        <f t="shared" si="3"/>
        <v>1.6305186077427598E-3</v>
      </c>
      <c r="AC81" s="11">
        <f t="shared" si="3"/>
        <v>3.3494266747133368E-3</v>
      </c>
      <c r="AD81" s="11">
        <f t="shared" si="3"/>
        <v>2.4808627144214113E-3</v>
      </c>
      <c r="AE81" s="11">
        <f t="shared" si="3"/>
        <v>2.3347531156333807E-3</v>
      </c>
      <c r="AF81" s="11">
        <f t="shared" si="3"/>
        <v>2.1611308181255675E-3</v>
      </c>
      <c r="AG81" s="11">
        <f t="shared" si="3"/>
        <v>1.9521460416281951E-3</v>
      </c>
      <c r="AH81" s="11">
        <f t="shared" si="3"/>
        <v>1.9503966685116363E-3</v>
      </c>
      <c r="AI81" s="11">
        <f t="shared" si="3"/>
        <v>1.8116089862334037E-3</v>
      </c>
      <c r="AJ81" s="58">
        <f t="shared" si="6"/>
        <v>1</v>
      </c>
      <c r="AK81" s="58">
        <f t="shared" si="4"/>
        <v>4.9564634963161413E-3</v>
      </c>
      <c r="AL81" s="58">
        <f t="shared" si="4"/>
        <v>2.1554235115926832E-3</v>
      </c>
      <c r="AM81" s="58">
        <f t="shared" si="4"/>
        <v>1.239835582164239E-3</v>
      </c>
      <c r="AN81" s="58">
        <f t="shared" si="4"/>
        <v>3.2610372154855198E-4</v>
      </c>
      <c r="AO81" s="58">
        <f t="shared" si="4"/>
        <v>5.5823777911888947E-4</v>
      </c>
      <c r="AP81" s="58">
        <f t="shared" si="4"/>
        <v>3.5440895920305874E-4</v>
      </c>
      <c r="AQ81" s="58">
        <f t="shared" si="4"/>
        <v>2.9184413945417258E-4</v>
      </c>
      <c r="AR81" s="58">
        <f t="shared" si="4"/>
        <v>2.4012564645839639E-4</v>
      </c>
      <c r="AS81" s="58">
        <f t="shared" si="4"/>
        <v>1.9521460416281952E-4</v>
      </c>
      <c r="AT81" s="58">
        <f t="shared" si="4"/>
        <v>1.7730878804651239E-4</v>
      </c>
      <c r="AU81" s="58">
        <f t="shared" si="4"/>
        <v>1.5096741551945032E-4</v>
      </c>
    </row>
    <row r="82" spans="5:47" x14ac:dyDescent="0.4">
      <c r="E82" s="1">
        <v>3</v>
      </c>
      <c r="F82" s="1">
        <v>220</v>
      </c>
      <c r="G82" s="1">
        <v>5249.9442148759999</v>
      </c>
      <c r="H82" s="1">
        <v>6.8789999999999997E-4</v>
      </c>
      <c r="J82">
        <v>10</v>
      </c>
      <c r="K82">
        <v>3.9200000000000006E-6</v>
      </c>
      <c r="L82">
        <v>3.8069999999999998E-4</v>
      </c>
      <c r="M82">
        <v>6.6757999999999997E-4</v>
      </c>
      <c r="N82">
        <v>8.5988000000000004E-4</v>
      </c>
      <c r="O82">
        <v>1.0573799999999999E-3</v>
      </c>
      <c r="P82">
        <v>1.4178800000000001E-3</v>
      </c>
      <c r="Q82">
        <v>1.63974E-3</v>
      </c>
      <c r="R82">
        <v>1.9365000000000001E-3</v>
      </c>
      <c r="S82">
        <v>2.0014400000000002E-3</v>
      </c>
      <c r="T82">
        <v>4.8997400000000005E-3</v>
      </c>
      <c r="U82">
        <v>2.4503399999999996E-3</v>
      </c>
      <c r="V82">
        <v>2.5586799999999998E-3</v>
      </c>
      <c r="W82">
        <v>1.656148333333333E-3</v>
      </c>
      <c r="X82" s="11">
        <f t="shared" si="5"/>
        <v>1</v>
      </c>
      <c r="Y82" s="11">
        <f t="shared" si="5"/>
        <v>1.0296821644339376E-2</v>
      </c>
      <c r="Z82" s="11">
        <f t="shared" si="3"/>
        <v>5.8719554210731311E-3</v>
      </c>
      <c r="AA82" s="11">
        <f t="shared" si="3"/>
        <v>4.5587756431129927E-3</v>
      </c>
      <c r="AB82" s="11">
        <f t="shared" si="3"/>
        <v>3.7072764758175878E-3</v>
      </c>
      <c r="AC82" s="11">
        <f t="shared" si="3"/>
        <v>2.7646909470477052E-3</v>
      </c>
      <c r="AD82" s="11">
        <f t="shared" si="3"/>
        <v>2.3906229036310639E-3</v>
      </c>
      <c r="AE82" s="11">
        <f t="shared" si="3"/>
        <v>2.0242705912729151E-3</v>
      </c>
      <c r="AF82" s="11">
        <f t="shared" si="3"/>
        <v>1.9585898153329606E-3</v>
      </c>
      <c r="AG82" s="11">
        <f t="shared" si="3"/>
        <v>8.000424512321062E-4</v>
      </c>
      <c r="AH82" s="11">
        <f t="shared" si="3"/>
        <v>1.599777989993226E-3</v>
      </c>
      <c r="AI82" s="11">
        <f t="shared" si="3"/>
        <v>1.5320399581033974E-3</v>
      </c>
      <c r="AJ82" s="58">
        <f t="shared" si="6"/>
        <v>1</v>
      </c>
      <c r="AK82" s="58">
        <f t="shared" si="4"/>
        <v>5.1484108221696882E-3</v>
      </c>
      <c r="AL82" s="58">
        <f t="shared" si="4"/>
        <v>1.9573184736910438E-3</v>
      </c>
      <c r="AM82" s="58">
        <f t="shared" si="4"/>
        <v>1.1396939107782482E-3</v>
      </c>
      <c r="AN82" s="58">
        <f t="shared" si="4"/>
        <v>7.4145529516351756E-4</v>
      </c>
      <c r="AO82" s="58">
        <f t="shared" si="4"/>
        <v>4.6078182450795085E-4</v>
      </c>
      <c r="AP82" s="58">
        <f t="shared" si="4"/>
        <v>3.4151755766158055E-4</v>
      </c>
      <c r="AQ82" s="58">
        <f t="shared" si="4"/>
        <v>2.5303382390911438E-4</v>
      </c>
      <c r="AR82" s="58">
        <f t="shared" si="4"/>
        <v>2.1762109059255118E-4</v>
      </c>
      <c r="AS82" s="58">
        <f t="shared" si="4"/>
        <v>8.0004245123210617E-5</v>
      </c>
      <c r="AT82" s="58">
        <f t="shared" si="4"/>
        <v>1.454343627266569E-4</v>
      </c>
      <c r="AU82" s="58">
        <f t="shared" si="4"/>
        <v>1.2766999650861644E-4</v>
      </c>
    </row>
    <row r="83" spans="5:47" x14ac:dyDescent="0.4">
      <c r="E83" s="1">
        <v>3</v>
      </c>
      <c r="F83" s="1">
        <v>470</v>
      </c>
      <c r="G83" s="1">
        <v>5249.9877772747996</v>
      </c>
      <c r="H83" s="1">
        <v>6.5309999999999999E-4</v>
      </c>
      <c r="J83">
        <v>22</v>
      </c>
      <c r="K83">
        <v>4.9400000000000001E-6</v>
      </c>
      <c r="L83">
        <v>4.1758000000000002E-4</v>
      </c>
      <c r="M83">
        <v>6.0298000000000003E-4</v>
      </c>
      <c r="N83">
        <v>9.1538000000000003E-4</v>
      </c>
      <c r="O83">
        <v>1.1266E-3</v>
      </c>
      <c r="P83">
        <v>1.2700199999999997E-3</v>
      </c>
      <c r="Q83">
        <v>1.6251200000000001E-3</v>
      </c>
      <c r="R83">
        <v>2.1671800000000003E-3</v>
      </c>
      <c r="S83">
        <v>1.9505599999999998E-3</v>
      </c>
      <c r="T83">
        <v>2.1982600000000001E-3</v>
      </c>
      <c r="U83">
        <v>2.4000399800000001E-3</v>
      </c>
      <c r="V83">
        <v>3.1481199999999999E-3</v>
      </c>
      <c r="W83">
        <v>1.4855649983333335E-3</v>
      </c>
      <c r="X83" s="11">
        <f t="shared" si="5"/>
        <v>1</v>
      </c>
      <c r="Y83" s="11">
        <f t="shared" si="5"/>
        <v>1.1830068489870204E-2</v>
      </c>
      <c r="Z83" s="11">
        <f t="shared" si="3"/>
        <v>8.1926432054131148E-3</v>
      </c>
      <c r="AA83" s="11">
        <f t="shared" si="3"/>
        <v>5.3966658655421789E-3</v>
      </c>
      <c r="AB83" s="11">
        <f t="shared" si="3"/>
        <v>4.384874844665365E-3</v>
      </c>
      <c r="AC83" s="11">
        <f t="shared" si="3"/>
        <v>3.8897025243696958E-3</v>
      </c>
      <c r="AD83" s="11">
        <f t="shared" si="3"/>
        <v>3.039775524268977E-3</v>
      </c>
      <c r="AE83" s="11">
        <f t="shared" si="3"/>
        <v>2.2794599433365015E-3</v>
      </c>
      <c r="AF83" s="11">
        <f t="shared" si="3"/>
        <v>2.5326060208350426E-3</v>
      </c>
      <c r="AG83" s="11">
        <f t="shared" si="3"/>
        <v>2.2472319015948978E-3</v>
      </c>
      <c r="AH83" s="11">
        <f t="shared" si="3"/>
        <v>2.0582990455017339E-3</v>
      </c>
      <c r="AI83" s="11">
        <f t="shared" si="3"/>
        <v>1.5691905009974207E-3</v>
      </c>
      <c r="AJ83" s="58">
        <f t="shared" si="6"/>
        <v>1</v>
      </c>
      <c r="AK83" s="58">
        <f t="shared" si="4"/>
        <v>5.9150342449351022E-3</v>
      </c>
      <c r="AL83" s="58">
        <f t="shared" si="4"/>
        <v>2.7308810684710384E-3</v>
      </c>
      <c r="AM83" s="58">
        <f t="shared" si="4"/>
        <v>1.3491664663855447E-3</v>
      </c>
      <c r="AN83" s="58">
        <f t="shared" si="4"/>
        <v>8.7697496893307297E-4</v>
      </c>
      <c r="AO83" s="58">
        <f t="shared" si="4"/>
        <v>6.4828375406161592E-4</v>
      </c>
      <c r="AP83" s="58">
        <f t="shared" si="4"/>
        <v>4.3425364632413956E-4</v>
      </c>
      <c r="AQ83" s="58">
        <f t="shared" si="4"/>
        <v>2.8493249291706269E-4</v>
      </c>
      <c r="AR83" s="58">
        <f t="shared" si="4"/>
        <v>2.8140066898167139E-4</v>
      </c>
      <c r="AS83" s="58">
        <f t="shared" si="4"/>
        <v>2.2472319015948979E-4</v>
      </c>
      <c r="AT83" s="58">
        <f t="shared" si="4"/>
        <v>1.8711809504561217E-4</v>
      </c>
      <c r="AU83" s="58">
        <f t="shared" si="4"/>
        <v>1.3076587508311838E-4</v>
      </c>
    </row>
    <row r="84" spans="5:47" x14ac:dyDescent="0.4">
      <c r="E84" s="1">
        <v>3</v>
      </c>
      <c r="F84" s="1">
        <v>1000</v>
      </c>
      <c r="G84" s="1">
        <v>5249.9973</v>
      </c>
      <c r="H84" s="1">
        <v>6.9070000000000004E-4</v>
      </c>
      <c r="J84">
        <v>47</v>
      </c>
      <c r="K84">
        <v>4.34E-6</v>
      </c>
      <c r="L84">
        <v>4.0616000000000003E-4</v>
      </c>
      <c r="M84">
        <v>6.1662000000000002E-4</v>
      </c>
      <c r="N84">
        <v>8.4209999999999992E-4</v>
      </c>
      <c r="O84">
        <v>1.1714200000000001E-3</v>
      </c>
      <c r="P84">
        <v>1.36484E-3</v>
      </c>
      <c r="Q84">
        <v>1.5823999799999999E-3</v>
      </c>
      <c r="R84">
        <v>1.9312400000000001E-3</v>
      </c>
      <c r="S84">
        <v>2.0615400000000002E-3</v>
      </c>
      <c r="T84">
        <v>2.1190600000000003E-3</v>
      </c>
      <c r="U84">
        <v>2.2878999999999998E-3</v>
      </c>
      <c r="V84">
        <v>2.5254399999999995E-3</v>
      </c>
      <c r="W84">
        <v>1.4094216649999996E-3</v>
      </c>
      <c r="X84" s="11">
        <f t="shared" si="5"/>
        <v>1</v>
      </c>
      <c r="Y84" s="11">
        <f t="shared" si="5"/>
        <v>1.068544415993697E-2</v>
      </c>
      <c r="Z84" s="11">
        <f t="shared" si="3"/>
        <v>7.0383704712789069E-3</v>
      </c>
      <c r="AA84" s="11">
        <f t="shared" si="3"/>
        <v>5.15378221113882E-3</v>
      </c>
      <c r="AB84" s="11">
        <f t="shared" si="3"/>
        <v>3.704905157842618E-3</v>
      </c>
      <c r="AC84" s="11">
        <f t="shared" si="3"/>
        <v>3.1798599103191583E-3</v>
      </c>
      <c r="AD84" s="11">
        <f t="shared" si="3"/>
        <v>2.742669397657601E-3</v>
      </c>
      <c r="AE84" s="11">
        <f t="shared" si="3"/>
        <v>2.2472608272405292E-3</v>
      </c>
      <c r="AF84" s="11">
        <f t="shared" si="3"/>
        <v>2.1052223095355898E-3</v>
      </c>
      <c r="AG84" s="11">
        <f t="shared" si="3"/>
        <v>2.0480779213424816E-3</v>
      </c>
      <c r="AH84" s="11">
        <f t="shared" si="3"/>
        <v>1.8969360548975044E-3</v>
      </c>
      <c r="AI84" s="11">
        <f t="shared" si="3"/>
        <v>1.7185124176381148E-3</v>
      </c>
      <c r="AJ84" s="58">
        <f t="shared" si="6"/>
        <v>1</v>
      </c>
      <c r="AK84" s="58">
        <f t="shared" si="4"/>
        <v>5.3427220799684852E-3</v>
      </c>
      <c r="AL84" s="58">
        <f t="shared" si="4"/>
        <v>2.3461234904263023E-3</v>
      </c>
      <c r="AM84" s="58">
        <f t="shared" si="4"/>
        <v>1.288445552784705E-3</v>
      </c>
      <c r="AN84" s="58">
        <f t="shared" si="4"/>
        <v>7.4098103156852355E-4</v>
      </c>
      <c r="AO84" s="58">
        <f t="shared" si="4"/>
        <v>5.2997665171985976E-4</v>
      </c>
      <c r="AP84" s="58">
        <f t="shared" si="4"/>
        <v>3.9180991395108584E-4</v>
      </c>
      <c r="AQ84" s="58">
        <f t="shared" si="4"/>
        <v>2.8090760340506615E-4</v>
      </c>
      <c r="AR84" s="58">
        <f t="shared" si="4"/>
        <v>2.3391358994839887E-4</v>
      </c>
      <c r="AS84" s="58">
        <f t="shared" si="4"/>
        <v>2.0480779213424816E-4</v>
      </c>
      <c r="AT84" s="58">
        <f t="shared" si="4"/>
        <v>1.7244873226340948E-4</v>
      </c>
      <c r="AU84" s="58">
        <f t="shared" si="4"/>
        <v>1.4320936813650958E-4</v>
      </c>
    </row>
    <row r="85" spans="5:47" x14ac:dyDescent="0.4">
      <c r="E85" s="1">
        <v>3</v>
      </c>
      <c r="F85" s="1">
        <v>2200</v>
      </c>
      <c r="G85" s="1">
        <v>5249.9994421488</v>
      </c>
      <c r="H85" s="1">
        <v>6.3730000000000004E-4</v>
      </c>
      <c r="J85">
        <v>100</v>
      </c>
      <c r="K85">
        <v>4.2400000000000001E-6</v>
      </c>
      <c r="L85">
        <v>4.2060001999999995E-4</v>
      </c>
      <c r="M85">
        <v>7.9498000000000004E-4</v>
      </c>
      <c r="N85">
        <v>1.0798799999999999E-3</v>
      </c>
      <c r="O85">
        <v>1.1419399999999999E-3</v>
      </c>
      <c r="P85">
        <v>1.2801599800000001E-3</v>
      </c>
      <c r="Q85">
        <v>1.6766400000000001E-3</v>
      </c>
      <c r="R85">
        <v>1.88832E-3</v>
      </c>
      <c r="S85">
        <v>2.09494E-3</v>
      </c>
      <c r="T85">
        <v>2.0435000000000002E-3</v>
      </c>
      <c r="U85">
        <v>2.3549199999999999E-3</v>
      </c>
      <c r="V85">
        <v>2.4172E-3</v>
      </c>
      <c r="W85">
        <v>1.4331100000000005E-3</v>
      </c>
      <c r="X85" s="11">
        <f t="shared" si="5"/>
        <v>1</v>
      </c>
      <c r="Y85" s="11">
        <f t="shared" si="5"/>
        <v>1.0080836420312107E-2</v>
      </c>
      <c r="Z85" s="11">
        <f t="shared" si="3"/>
        <v>5.3334675086165687E-3</v>
      </c>
      <c r="AA85" s="11">
        <f t="shared" si="3"/>
        <v>3.9263621883913035E-3</v>
      </c>
      <c r="AB85" s="11">
        <f t="shared" si="3"/>
        <v>3.7129796661821116E-3</v>
      </c>
      <c r="AC85" s="11">
        <f t="shared" si="3"/>
        <v>3.3120860409962195E-3</v>
      </c>
      <c r="AD85" s="11">
        <f t="shared" si="3"/>
        <v>2.5288672583261762E-3</v>
      </c>
      <c r="AE85" s="11">
        <f t="shared" si="3"/>
        <v>2.2453821386205727E-3</v>
      </c>
      <c r="AF85" s="11">
        <f t="shared" si="3"/>
        <v>2.0239243128681488E-3</v>
      </c>
      <c r="AG85" s="11">
        <f t="shared" si="3"/>
        <v>2.0748715439197454E-3</v>
      </c>
      <c r="AH85" s="11">
        <f t="shared" si="3"/>
        <v>1.8004857914493912E-3</v>
      </c>
      <c r="AI85" s="11">
        <f t="shared" si="3"/>
        <v>1.7540956478570248E-3</v>
      </c>
      <c r="AJ85" s="58">
        <f t="shared" si="6"/>
        <v>1</v>
      </c>
      <c r="AK85" s="58">
        <f t="shared" si="4"/>
        <v>5.0404182101560537E-3</v>
      </c>
      <c r="AL85" s="58">
        <f t="shared" si="4"/>
        <v>1.7778225028721895E-3</v>
      </c>
      <c r="AM85" s="58">
        <f t="shared" si="4"/>
        <v>9.8159054709782588E-4</v>
      </c>
      <c r="AN85" s="58">
        <f t="shared" si="4"/>
        <v>7.4259593323642236E-4</v>
      </c>
      <c r="AO85" s="58">
        <f t="shared" si="4"/>
        <v>5.5201434016603659E-4</v>
      </c>
      <c r="AP85" s="58">
        <f t="shared" si="4"/>
        <v>3.6126675118945375E-4</v>
      </c>
      <c r="AQ85" s="58">
        <f t="shared" si="4"/>
        <v>2.8067276732757158E-4</v>
      </c>
      <c r="AR85" s="58">
        <f t="shared" si="4"/>
        <v>2.2488047920757209E-4</v>
      </c>
      <c r="AS85" s="58">
        <f t="shared" si="4"/>
        <v>2.0748715439197453E-4</v>
      </c>
      <c r="AT85" s="58">
        <f t="shared" si="4"/>
        <v>1.636805264953992E-4</v>
      </c>
      <c r="AU85" s="58">
        <f t="shared" si="4"/>
        <v>1.4617463732141873E-4</v>
      </c>
    </row>
    <row r="86" spans="5:47" x14ac:dyDescent="0.4">
      <c r="E86" s="1">
        <v>3</v>
      </c>
      <c r="F86" s="1">
        <v>4700</v>
      </c>
      <c r="G86" s="1">
        <v>5249.9998777727997</v>
      </c>
      <c r="H86" s="1">
        <v>9.0320000000000005E-4</v>
      </c>
      <c r="J86">
        <v>220</v>
      </c>
      <c r="K86">
        <v>5.0000000000000004E-6</v>
      </c>
      <c r="L86">
        <v>4.64E-4</v>
      </c>
      <c r="M86">
        <v>6.2733999999999999E-4</v>
      </c>
      <c r="N86">
        <v>8.9265999999999998E-4</v>
      </c>
      <c r="O86">
        <v>1.10888E-3</v>
      </c>
      <c r="P86">
        <v>1.31146E-3</v>
      </c>
      <c r="Q86">
        <v>1.5979199999999999E-3</v>
      </c>
      <c r="R86">
        <v>1.7979599999999999E-3</v>
      </c>
      <c r="S86">
        <v>2.0032199800000001E-3</v>
      </c>
      <c r="T86">
        <v>2.2062599999999998E-3</v>
      </c>
      <c r="U86">
        <v>2.1376400000000005E-3</v>
      </c>
      <c r="V86">
        <v>2.6954600000000002E-3</v>
      </c>
      <c r="W86">
        <v>1.4039833316666663E-3</v>
      </c>
      <c r="X86" s="11">
        <f t="shared" si="5"/>
        <v>1</v>
      </c>
      <c r="Y86" s="11">
        <f t="shared" si="5"/>
        <v>1.0775862068965518E-2</v>
      </c>
      <c r="Z86" s="11">
        <f t="shared" si="3"/>
        <v>7.9701597220008299E-3</v>
      </c>
      <c r="AA86" s="11">
        <f t="shared" si="3"/>
        <v>5.6012367530750796E-3</v>
      </c>
      <c r="AB86" s="11">
        <f t="shared" si="3"/>
        <v>4.5090541807950371E-3</v>
      </c>
      <c r="AC86" s="11">
        <f t="shared" si="3"/>
        <v>3.8125447974013699E-3</v>
      </c>
      <c r="AD86" s="11">
        <f t="shared" si="3"/>
        <v>3.1290677881245623E-3</v>
      </c>
      <c r="AE86" s="11">
        <f t="shared" si="3"/>
        <v>2.7809294978753704E-3</v>
      </c>
      <c r="AF86" s="11">
        <f t="shared" si="3"/>
        <v>2.4959814947532622E-3</v>
      </c>
      <c r="AG86" s="11">
        <f t="shared" si="3"/>
        <v>2.2662786797566928E-3</v>
      </c>
      <c r="AH86" s="11">
        <f t="shared" si="3"/>
        <v>2.3390280870492688E-3</v>
      </c>
      <c r="AI86" s="11">
        <f t="shared" si="3"/>
        <v>1.8549709511549049E-3</v>
      </c>
      <c r="AJ86" s="58">
        <f t="shared" si="6"/>
        <v>1</v>
      </c>
      <c r="AK86" s="58">
        <f t="shared" si="4"/>
        <v>5.387931034482759E-3</v>
      </c>
      <c r="AL86" s="58">
        <f t="shared" si="4"/>
        <v>2.6567199073336098E-3</v>
      </c>
      <c r="AM86" s="58">
        <f t="shared" si="4"/>
        <v>1.4003091882687699E-3</v>
      </c>
      <c r="AN86" s="58">
        <f t="shared" si="4"/>
        <v>9.0181083615900744E-4</v>
      </c>
      <c r="AO86" s="58">
        <f t="shared" si="4"/>
        <v>6.3542413290022836E-4</v>
      </c>
      <c r="AP86" s="58">
        <f t="shared" si="4"/>
        <v>4.4700968401779461E-4</v>
      </c>
      <c r="AQ86" s="58">
        <f t="shared" si="4"/>
        <v>3.476161872344213E-4</v>
      </c>
      <c r="AR86" s="58">
        <f t="shared" si="4"/>
        <v>2.7733127719480689E-4</v>
      </c>
      <c r="AS86" s="58">
        <f t="shared" si="4"/>
        <v>2.2662786797566928E-4</v>
      </c>
      <c r="AT86" s="58">
        <f t="shared" si="4"/>
        <v>2.1263891700447899E-4</v>
      </c>
      <c r="AU86" s="58">
        <f t="shared" si="4"/>
        <v>1.5458091259624207E-4</v>
      </c>
    </row>
    <row r="87" spans="5:47" x14ac:dyDescent="0.4">
      <c r="E87" s="1">
        <v>3</v>
      </c>
      <c r="F87" s="1">
        <v>10000</v>
      </c>
      <c r="G87" s="1">
        <v>5249.999973</v>
      </c>
      <c r="H87" s="1">
        <v>7.2099999999999996E-4</v>
      </c>
      <c r="J87">
        <v>470</v>
      </c>
      <c r="K87">
        <v>5.2000000000000002E-6</v>
      </c>
      <c r="L87">
        <v>4.1653999999999997E-4</v>
      </c>
      <c r="M87">
        <v>6.5344000000000003E-4</v>
      </c>
      <c r="N87">
        <v>8.9885999999999992E-4</v>
      </c>
      <c r="O87">
        <v>1.1137599999999999E-3</v>
      </c>
      <c r="P87">
        <v>1.37892002E-3</v>
      </c>
      <c r="Q87">
        <v>1.5662800000000002E-3</v>
      </c>
      <c r="R87">
        <v>1.8560200000000003E-3</v>
      </c>
      <c r="S87">
        <v>2.0213599999999998E-3</v>
      </c>
      <c r="T87">
        <v>6.1400799999999991E-3</v>
      </c>
      <c r="U87">
        <v>2.27736E-3</v>
      </c>
      <c r="V87">
        <v>2.39106E-3</v>
      </c>
      <c r="W87">
        <v>1.7265733349999997E-3</v>
      </c>
      <c r="X87" s="11">
        <f t="shared" si="5"/>
        <v>1</v>
      </c>
      <c r="Y87" s="11">
        <f t="shared" si="5"/>
        <v>1.2483795073702408E-2</v>
      </c>
      <c r="Z87" s="11">
        <f t="shared" si="3"/>
        <v>7.9578844270323211E-3</v>
      </c>
      <c r="AA87" s="11">
        <f t="shared" si="3"/>
        <v>5.7851055781768029E-3</v>
      </c>
      <c r="AB87" s="11">
        <f t="shared" si="3"/>
        <v>4.6688694153138926E-3</v>
      </c>
      <c r="AC87" s="11">
        <f t="shared" si="3"/>
        <v>3.7710671573250496E-3</v>
      </c>
      <c r="AD87" s="11">
        <f t="shared" si="3"/>
        <v>3.31996833260975E-3</v>
      </c>
      <c r="AE87" s="11">
        <f t="shared" si="3"/>
        <v>2.801693947263499E-3</v>
      </c>
      <c r="AF87" s="11">
        <f t="shared" si="3"/>
        <v>2.5725254284244274E-3</v>
      </c>
      <c r="AG87" s="11">
        <f t="shared" si="3"/>
        <v>8.4689450300321834E-4</v>
      </c>
      <c r="AH87" s="11">
        <f t="shared" si="3"/>
        <v>2.2833456282713317E-3</v>
      </c>
      <c r="AI87" s="11">
        <f t="shared" si="3"/>
        <v>2.1747676762607381E-3</v>
      </c>
      <c r="AJ87" s="58">
        <f t="shared" si="6"/>
        <v>1</v>
      </c>
      <c r="AK87" s="58">
        <f t="shared" si="4"/>
        <v>6.2418975368512038E-3</v>
      </c>
      <c r="AL87" s="58">
        <f t="shared" si="4"/>
        <v>2.6526281423441072E-3</v>
      </c>
      <c r="AM87" s="58">
        <f t="shared" si="4"/>
        <v>1.4462763945442007E-3</v>
      </c>
      <c r="AN87" s="58">
        <f t="shared" si="4"/>
        <v>9.3377388306277855E-4</v>
      </c>
      <c r="AO87" s="58">
        <f t="shared" si="4"/>
        <v>6.2851119288750827E-4</v>
      </c>
      <c r="AP87" s="58">
        <f t="shared" si="4"/>
        <v>4.7428119037282141E-4</v>
      </c>
      <c r="AQ87" s="58">
        <f t="shared" si="4"/>
        <v>3.5021174340793738E-4</v>
      </c>
      <c r="AR87" s="58">
        <f t="shared" si="4"/>
        <v>2.8583615871382526E-4</v>
      </c>
      <c r="AS87" s="58">
        <f t="shared" si="4"/>
        <v>8.468945030032184E-5</v>
      </c>
      <c r="AT87" s="58">
        <f t="shared" si="4"/>
        <v>2.0757687529739379E-4</v>
      </c>
      <c r="AU87" s="58">
        <f t="shared" si="4"/>
        <v>1.8123063968839484E-4</v>
      </c>
    </row>
    <row r="88" spans="5:47" x14ac:dyDescent="0.4">
      <c r="E88" s="1">
        <v>3</v>
      </c>
      <c r="F88" s="1">
        <v>22000</v>
      </c>
      <c r="G88" s="1">
        <v>5249.9999944214997</v>
      </c>
      <c r="H88" s="1">
        <v>9.7139990000000005E-4</v>
      </c>
      <c r="J88">
        <v>1000</v>
      </c>
      <c r="K88">
        <v>5.8599999999999998E-6</v>
      </c>
      <c r="L88">
        <v>4.3835999999999994E-4</v>
      </c>
      <c r="M88">
        <v>6.2977998E-4</v>
      </c>
      <c r="N88">
        <v>8.4635999999999999E-4</v>
      </c>
      <c r="O88">
        <v>1.35798E-3</v>
      </c>
      <c r="P88">
        <v>1.3924600000000001E-3</v>
      </c>
      <c r="Q88">
        <v>1.6121999799999999E-3</v>
      </c>
      <c r="R88">
        <v>1.7898800200000001E-3</v>
      </c>
      <c r="S88">
        <v>2.0280399999999996E-3</v>
      </c>
      <c r="T88">
        <v>2.4333200000000001E-3</v>
      </c>
      <c r="U88">
        <v>2.3059600000000001E-3</v>
      </c>
      <c r="V88">
        <v>2.6511799999999999E-3</v>
      </c>
      <c r="W88">
        <v>1.4576149983333334E-3</v>
      </c>
      <c r="X88" s="11">
        <f t="shared" si="5"/>
        <v>1</v>
      </c>
      <c r="Y88" s="11">
        <f t="shared" si="5"/>
        <v>1.336800802992974E-2</v>
      </c>
      <c r="Z88" s="11">
        <f t="shared" si="3"/>
        <v>9.3048369051045403E-3</v>
      </c>
      <c r="AA88" s="11">
        <f t="shared" si="3"/>
        <v>6.9237676638782553E-3</v>
      </c>
      <c r="AB88" s="11">
        <f t="shared" si="3"/>
        <v>4.3152329194833501E-3</v>
      </c>
      <c r="AC88" s="11">
        <f t="shared" si="3"/>
        <v>4.2083794148485409E-3</v>
      </c>
      <c r="AD88" s="11">
        <f t="shared" si="3"/>
        <v>3.6347848112490361E-3</v>
      </c>
      <c r="AE88" s="11">
        <f t="shared" si="3"/>
        <v>3.2739624636963093E-3</v>
      </c>
      <c r="AF88" s="11">
        <f t="shared" si="3"/>
        <v>2.8894893591842373E-3</v>
      </c>
      <c r="AG88" s="11">
        <f t="shared" si="3"/>
        <v>2.408232373876021E-3</v>
      </c>
      <c r="AH88" s="11">
        <f t="shared" si="3"/>
        <v>2.5412409582126314E-3</v>
      </c>
      <c r="AI88" s="11">
        <f t="shared" si="3"/>
        <v>2.2103365293944582E-3</v>
      </c>
      <c r="AJ88" s="58">
        <f t="shared" si="6"/>
        <v>1</v>
      </c>
      <c r="AK88" s="58">
        <f t="shared" si="4"/>
        <v>6.68400401496487E-3</v>
      </c>
      <c r="AL88" s="58">
        <f t="shared" si="4"/>
        <v>3.1016123017015133E-3</v>
      </c>
      <c r="AM88" s="58">
        <f t="shared" si="4"/>
        <v>1.7309419159695638E-3</v>
      </c>
      <c r="AN88" s="58">
        <f t="shared" si="4"/>
        <v>8.6304658389667007E-4</v>
      </c>
      <c r="AO88" s="58">
        <f t="shared" si="4"/>
        <v>7.0139656914142352E-4</v>
      </c>
      <c r="AP88" s="58">
        <f t="shared" si="4"/>
        <v>5.1925497303557662E-4</v>
      </c>
      <c r="AQ88" s="58">
        <f t="shared" si="4"/>
        <v>4.0924530796203866E-4</v>
      </c>
      <c r="AR88" s="58">
        <f t="shared" si="4"/>
        <v>3.2105437324269303E-4</v>
      </c>
      <c r="AS88" s="58">
        <f t="shared" si="4"/>
        <v>2.408232373876021E-4</v>
      </c>
      <c r="AT88" s="58">
        <f t="shared" si="4"/>
        <v>2.3102190529205739E-4</v>
      </c>
      <c r="AU88" s="58">
        <f t="shared" si="4"/>
        <v>1.8419471078287152E-4</v>
      </c>
    </row>
    <row r="89" spans="5:47" x14ac:dyDescent="0.4">
      <c r="E89" s="1">
        <v>3</v>
      </c>
      <c r="F89" s="1">
        <v>47000</v>
      </c>
      <c r="G89" s="1">
        <v>5249.9999987777001</v>
      </c>
      <c r="H89" s="1">
        <v>6.4959999999999996E-4</v>
      </c>
      <c r="J89">
        <v>2200</v>
      </c>
      <c r="K89">
        <v>8.0600000000000008E-6</v>
      </c>
      <c r="L89">
        <v>3.7682000000000004E-4</v>
      </c>
      <c r="M89">
        <v>6.1220000000000003E-4</v>
      </c>
      <c r="N89">
        <v>8.2605999999999999E-4</v>
      </c>
      <c r="O89">
        <v>1.23572E-3</v>
      </c>
      <c r="P89">
        <v>1.4046999999999998E-3</v>
      </c>
      <c r="Q89">
        <v>1.8760799799999999E-3</v>
      </c>
      <c r="R89">
        <v>1.8818600000000002E-3</v>
      </c>
      <c r="S89">
        <v>2.0398600000000001E-3</v>
      </c>
      <c r="T89">
        <v>2.0968999999999996E-3</v>
      </c>
      <c r="U89">
        <v>2.2356999999999998E-3</v>
      </c>
      <c r="V89">
        <v>2.59794E-3</v>
      </c>
      <c r="W89">
        <v>1.4326583316666671E-3</v>
      </c>
      <c r="X89" s="11">
        <f t="shared" si="5"/>
        <v>1</v>
      </c>
      <c r="Y89" s="11">
        <f t="shared" si="5"/>
        <v>2.1389522849105672E-2</v>
      </c>
      <c r="Z89" s="11">
        <f t="shared" si="3"/>
        <v>1.31656321463574E-2</v>
      </c>
      <c r="AA89" s="11">
        <f>$K89/N89</f>
        <v>9.7571604968162123E-3</v>
      </c>
      <c r="AB89" s="11">
        <f t="shared" si="3"/>
        <v>6.5225131906904484E-3</v>
      </c>
      <c r="AC89" s="11">
        <f t="shared" si="3"/>
        <v>5.737879974371753E-3</v>
      </c>
      <c r="AD89" s="11">
        <f t="shared" si="3"/>
        <v>4.2961921058397527E-3</v>
      </c>
      <c r="AE89" s="11">
        <f t="shared" si="3"/>
        <v>4.2829966097371747E-3</v>
      </c>
      <c r="AF89" s="11">
        <f t="shared" si="3"/>
        <v>3.9512515564793663E-3</v>
      </c>
      <c r="AG89" s="11">
        <f t="shared" si="3"/>
        <v>3.8437693738375706E-3</v>
      </c>
      <c r="AH89" s="11">
        <f t="shared" si="3"/>
        <v>3.6051348570917395E-3</v>
      </c>
      <c r="AI89" s="11">
        <f t="shared" si="3"/>
        <v>3.1024581014188167E-3</v>
      </c>
      <c r="AJ89" s="58">
        <f t="shared" si="6"/>
        <v>1</v>
      </c>
      <c r="AK89" s="58">
        <f t="shared" si="4"/>
        <v>1.0694761424552836E-2</v>
      </c>
      <c r="AL89" s="58">
        <f t="shared" si="4"/>
        <v>4.3885440487858004E-3</v>
      </c>
      <c r="AM89" s="58">
        <f t="shared" si="4"/>
        <v>2.4392901242040531E-3</v>
      </c>
      <c r="AN89" s="58">
        <f t="shared" si="4"/>
        <v>1.3045026381380896E-3</v>
      </c>
      <c r="AO89" s="58">
        <f t="shared" si="4"/>
        <v>9.5631332906195886E-4</v>
      </c>
      <c r="AP89" s="58">
        <f t="shared" si="4"/>
        <v>6.1374172940567898E-4</v>
      </c>
      <c r="AQ89" s="58">
        <f t="shared" si="4"/>
        <v>5.3537457621714683E-4</v>
      </c>
      <c r="AR89" s="58">
        <f t="shared" si="4"/>
        <v>4.3902795071992958E-4</v>
      </c>
      <c r="AS89" s="58">
        <f t="shared" si="4"/>
        <v>3.8437693738375706E-4</v>
      </c>
      <c r="AT89" s="58">
        <f t="shared" si="4"/>
        <v>3.2773953246288543E-4</v>
      </c>
      <c r="AU89" s="58">
        <f t="shared" si="4"/>
        <v>2.5853817511823474E-4</v>
      </c>
    </row>
    <row r="90" spans="5:47" x14ac:dyDescent="0.4">
      <c r="E90" s="1">
        <v>3</v>
      </c>
      <c r="F90" s="1">
        <v>100000</v>
      </c>
      <c r="G90" s="1">
        <v>5249.9999997300001</v>
      </c>
      <c r="H90" s="1">
        <v>7.3800000000000005E-4</v>
      </c>
      <c r="J90">
        <v>4700</v>
      </c>
      <c r="K90">
        <v>1.3019999999999999E-5</v>
      </c>
      <c r="L90">
        <v>4.2004E-4</v>
      </c>
      <c r="M90">
        <v>7.0947999999999996E-4</v>
      </c>
      <c r="N90">
        <v>8.6509999999999994E-4</v>
      </c>
      <c r="O90">
        <v>1.1569599999999998E-3</v>
      </c>
      <c r="P90">
        <v>1.3034800000000001E-3</v>
      </c>
      <c r="Q90">
        <v>1.6376599999999998E-3</v>
      </c>
      <c r="R90">
        <v>1.9038799799999998E-3</v>
      </c>
      <c r="S90">
        <v>2.01885998E-3</v>
      </c>
      <c r="T90">
        <v>2.2434199999999999E-3</v>
      </c>
      <c r="U90">
        <v>2.3752399999999998E-3</v>
      </c>
      <c r="V90">
        <v>2.5685600000000001E-3</v>
      </c>
      <c r="W90">
        <v>1.4346416633333333E-3</v>
      </c>
      <c r="X90" s="11">
        <f t="shared" si="5"/>
        <v>1</v>
      </c>
      <c r="Y90" s="11">
        <f t="shared" si="5"/>
        <v>3.099704790019998E-2</v>
      </c>
      <c r="Z90" s="11">
        <f t="shared" si="3"/>
        <v>1.8351468681287703E-2</v>
      </c>
      <c r="AA90" s="11">
        <f t="shared" si="3"/>
        <v>1.5050283204253844E-2</v>
      </c>
      <c r="AB90" s="11">
        <f t="shared" si="3"/>
        <v>1.1253630203291384E-2</v>
      </c>
      <c r="AC90" s="11">
        <f t="shared" si="3"/>
        <v>9.9886457789916203E-3</v>
      </c>
      <c r="AD90" s="11">
        <f t="shared" si="3"/>
        <v>7.9503682082972052E-3</v>
      </c>
      <c r="AE90" s="11">
        <f t="shared" si="3"/>
        <v>6.8386663743373157E-3</v>
      </c>
      <c r="AF90" s="11">
        <f t="shared" si="3"/>
        <v>6.4491842569488148E-3</v>
      </c>
      <c r="AG90" s="11">
        <f t="shared" si="3"/>
        <v>5.8036390867514777E-3</v>
      </c>
      <c r="AH90" s="11">
        <f t="shared" si="3"/>
        <v>5.4815513379700576E-3</v>
      </c>
      <c r="AI90" s="11">
        <f t="shared" si="3"/>
        <v>5.0689880711371343E-3</v>
      </c>
      <c r="AJ90" s="58">
        <f t="shared" si="6"/>
        <v>1</v>
      </c>
      <c r="AK90" s="58">
        <f t="shared" si="4"/>
        <v>1.549852395009999E-2</v>
      </c>
      <c r="AL90" s="58">
        <f t="shared" si="4"/>
        <v>6.1171562270959006E-3</v>
      </c>
      <c r="AM90" s="58">
        <f t="shared" si="4"/>
        <v>3.762570801063461E-3</v>
      </c>
      <c r="AN90" s="58">
        <f t="shared" si="4"/>
        <v>2.2507260406582769E-3</v>
      </c>
      <c r="AO90" s="58">
        <f t="shared" si="4"/>
        <v>1.6647742964986034E-3</v>
      </c>
      <c r="AP90" s="58">
        <f t="shared" si="4"/>
        <v>1.1357668868996007E-3</v>
      </c>
      <c r="AQ90" s="58">
        <f t="shared" si="4"/>
        <v>8.5483329679216446E-4</v>
      </c>
      <c r="AR90" s="58">
        <f t="shared" si="4"/>
        <v>7.1657602854986833E-4</v>
      </c>
      <c r="AS90" s="58">
        <f t="shared" si="4"/>
        <v>5.8036390867514779E-4</v>
      </c>
      <c r="AT90" s="58">
        <f t="shared" si="4"/>
        <v>4.9832284890636886E-4</v>
      </c>
      <c r="AU90" s="58">
        <f t="shared" si="4"/>
        <v>4.2241567259476118E-4</v>
      </c>
    </row>
    <row r="91" spans="5:47" x14ac:dyDescent="0.4">
      <c r="E91" s="1">
        <v>3</v>
      </c>
      <c r="F91" s="1">
        <v>220000</v>
      </c>
      <c r="G91" s="1">
        <v>5249.9999999440997</v>
      </c>
      <c r="H91" s="1">
        <v>1.0934E-3</v>
      </c>
      <c r="J91">
        <v>10000</v>
      </c>
      <c r="K91">
        <v>2.4200000000000002E-5</v>
      </c>
      <c r="L91">
        <v>4.0636000000000003E-4</v>
      </c>
      <c r="M91">
        <v>6.5098E-4</v>
      </c>
      <c r="N91">
        <v>8.7317999999999998E-4</v>
      </c>
      <c r="O91">
        <v>1.2178599999999999E-3</v>
      </c>
      <c r="P91">
        <v>1.3167599999999999E-3</v>
      </c>
      <c r="Q91">
        <v>1.5413599999999999E-3</v>
      </c>
      <c r="R91">
        <v>1.8232000000000001E-3</v>
      </c>
      <c r="S91">
        <v>1.9798400000000001E-3</v>
      </c>
      <c r="T91">
        <v>2.2593599999999998E-3</v>
      </c>
      <c r="U91">
        <v>3.5868999999999996E-3</v>
      </c>
      <c r="V91">
        <v>2.5130199999999999E-3</v>
      </c>
      <c r="W91">
        <v>1.5160849999999999E-3</v>
      </c>
      <c r="X91" s="11">
        <f t="shared" si="5"/>
        <v>1</v>
      </c>
      <c r="Y91" s="11">
        <f t="shared" si="5"/>
        <v>5.9553105620631951E-2</v>
      </c>
      <c r="Z91" s="11">
        <f t="shared" si="3"/>
        <v>3.717472118959108E-2</v>
      </c>
      <c r="AA91" s="11">
        <f t="shared" si="3"/>
        <v>2.7714789619551528E-2</v>
      </c>
      <c r="AB91" s="11">
        <f t="shared" si="3"/>
        <v>1.9870921123938717E-2</v>
      </c>
      <c r="AC91" s="11">
        <f t="shared" si="3"/>
        <v>1.8378444059661596E-2</v>
      </c>
      <c r="AD91" s="11">
        <f t="shared" si="3"/>
        <v>1.5700420407951422E-2</v>
      </c>
      <c r="AE91" s="11">
        <f t="shared" si="3"/>
        <v>1.3273365511189119E-2</v>
      </c>
      <c r="AF91" s="11">
        <f t="shared" si="3"/>
        <v>1.222320995636011E-2</v>
      </c>
      <c r="AG91" s="11">
        <f t="shared" si="3"/>
        <v>1.0710997804688056E-2</v>
      </c>
      <c r="AH91" s="11">
        <f t="shared" si="3"/>
        <v>6.7467729794530107E-3</v>
      </c>
      <c r="AI91" s="11">
        <f t="shared" si="3"/>
        <v>9.6298477529028828E-3</v>
      </c>
      <c r="AJ91" s="58">
        <f t="shared" si="6"/>
        <v>1</v>
      </c>
      <c r="AK91" s="58">
        <f t="shared" si="4"/>
        <v>2.9776552810315975E-2</v>
      </c>
      <c r="AL91" s="58">
        <f t="shared" si="4"/>
        <v>1.2391573729863693E-2</v>
      </c>
      <c r="AM91" s="58">
        <f t="shared" si="4"/>
        <v>6.9286974048878821E-3</v>
      </c>
      <c r="AN91" s="58">
        <f t="shared" si="4"/>
        <v>3.9741842247877435E-3</v>
      </c>
      <c r="AO91" s="58">
        <f t="shared" si="4"/>
        <v>3.0630740099435992E-3</v>
      </c>
      <c r="AP91" s="58">
        <f t="shared" si="4"/>
        <v>2.2429172011359175E-3</v>
      </c>
      <c r="AQ91" s="58">
        <f t="shared" si="4"/>
        <v>1.6591706888986399E-3</v>
      </c>
      <c r="AR91" s="58">
        <f t="shared" si="4"/>
        <v>1.3581344395955678E-3</v>
      </c>
      <c r="AS91" s="58">
        <f t="shared" si="4"/>
        <v>1.0710997804688055E-3</v>
      </c>
      <c r="AT91" s="58">
        <f t="shared" si="4"/>
        <v>6.1334299813209185E-4</v>
      </c>
      <c r="AU91" s="58">
        <f t="shared" si="4"/>
        <v>8.0248731274190686E-4</v>
      </c>
    </row>
    <row r="92" spans="5:47" x14ac:dyDescent="0.4">
      <c r="E92" s="1">
        <v>3</v>
      </c>
      <c r="F92" s="1">
        <v>470000</v>
      </c>
      <c r="G92" s="1">
        <v>5249.9999999877</v>
      </c>
      <c r="H92" s="1">
        <v>1.0713999999999999E-3</v>
      </c>
      <c r="J92">
        <v>22000</v>
      </c>
      <c r="K92">
        <v>4.9620000000000003E-5</v>
      </c>
      <c r="L92">
        <v>4.8666000000000003E-4</v>
      </c>
      <c r="M92">
        <v>7.3783998E-4</v>
      </c>
      <c r="N92">
        <v>8.1372000000000009E-4</v>
      </c>
      <c r="O92">
        <v>1.37994002E-3</v>
      </c>
      <c r="P92">
        <v>1.3733999999999999E-3</v>
      </c>
      <c r="Q92">
        <v>1.6380800000000001E-3</v>
      </c>
      <c r="R92">
        <v>1.85782E-3</v>
      </c>
      <c r="S92">
        <v>2.0670799999999998E-3</v>
      </c>
      <c r="T92">
        <v>2.2028E-3</v>
      </c>
      <c r="U92">
        <v>2.38726E-3</v>
      </c>
      <c r="V92">
        <v>2.5798600000000002E-3</v>
      </c>
      <c r="W92">
        <v>1.4645066666666667E-3</v>
      </c>
      <c r="X92" s="11">
        <f t="shared" si="5"/>
        <v>1</v>
      </c>
      <c r="Y92" s="11">
        <f t="shared" si="5"/>
        <v>0.10196030082603871</v>
      </c>
      <c r="Z92" s="11">
        <f t="shared" si="3"/>
        <v>6.7250354202817803E-2</v>
      </c>
      <c r="AA92" s="11">
        <f t="shared" si="3"/>
        <v>6.0979206606695174E-2</v>
      </c>
      <c r="AB92" s="11">
        <f t="shared" si="3"/>
        <v>3.5958084612981951E-2</v>
      </c>
      <c r="AC92" s="11">
        <f t="shared" si="3"/>
        <v>3.6129314110965489E-2</v>
      </c>
      <c r="AD92" s="11">
        <f t="shared" si="3"/>
        <v>3.0291560851728853E-2</v>
      </c>
      <c r="AE92" s="11">
        <f t="shared" si="3"/>
        <v>2.6708723127105965E-2</v>
      </c>
      <c r="AF92" s="11">
        <f t="shared" si="3"/>
        <v>2.4004876444066028E-2</v>
      </c>
      <c r="AG92" s="11">
        <f t="shared" si="3"/>
        <v>2.2525876157617579E-2</v>
      </c>
      <c r="AH92" s="11">
        <f t="shared" si="3"/>
        <v>2.0785335489221953E-2</v>
      </c>
      <c r="AI92" s="11">
        <f t="shared" si="3"/>
        <v>1.9233601823354755E-2</v>
      </c>
      <c r="AJ92" s="58">
        <f t="shared" si="6"/>
        <v>1</v>
      </c>
      <c r="AK92" s="58">
        <f t="shared" si="4"/>
        <v>5.0980150413019357E-2</v>
      </c>
      <c r="AL92" s="58">
        <f t="shared" si="4"/>
        <v>2.24167847342726E-2</v>
      </c>
      <c r="AM92" s="58">
        <f t="shared" si="4"/>
        <v>1.5244801651673794E-2</v>
      </c>
      <c r="AN92" s="58">
        <f t="shared" si="4"/>
        <v>7.1916169225963904E-3</v>
      </c>
      <c r="AO92" s="58">
        <f t="shared" si="4"/>
        <v>6.0215523518275813E-3</v>
      </c>
      <c r="AP92" s="58">
        <f t="shared" si="4"/>
        <v>4.3273658359612643E-3</v>
      </c>
      <c r="AQ92" s="58">
        <f t="shared" si="4"/>
        <v>3.3385903908882456E-3</v>
      </c>
      <c r="AR92" s="58">
        <f t="shared" si="4"/>
        <v>2.6672084937851143E-3</v>
      </c>
      <c r="AS92" s="58">
        <f t="shared" si="4"/>
        <v>2.2525876157617579E-3</v>
      </c>
      <c r="AT92" s="58">
        <f t="shared" si="4"/>
        <v>1.8895759535656322E-3</v>
      </c>
      <c r="AU92" s="58">
        <f t="shared" si="4"/>
        <v>1.6028001519462296E-3</v>
      </c>
    </row>
    <row r="93" spans="5:47" x14ac:dyDescent="0.4">
      <c r="E93" s="1">
        <v>3</v>
      </c>
      <c r="F93" s="1">
        <v>1000000</v>
      </c>
      <c r="G93" s="1">
        <v>5249.9999999972997</v>
      </c>
      <c r="H93" s="1">
        <v>1.4173E-3</v>
      </c>
      <c r="J93">
        <v>47000</v>
      </c>
      <c r="K93">
        <v>1.0178001999999999E-4</v>
      </c>
      <c r="L93">
        <v>4.8923999999999994E-4</v>
      </c>
      <c r="M93">
        <v>6.6465999999999986E-4</v>
      </c>
      <c r="N93">
        <v>8.5010000000000001E-4</v>
      </c>
      <c r="O93">
        <v>1.6039800000000001E-3</v>
      </c>
      <c r="P93">
        <v>1.4005199800000002E-3</v>
      </c>
      <c r="Q93">
        <v>1.6573199999999999E-3</v>
      </c>
      <c r="R93">
        <v>1.7674000000000001E-3</v>
      </c>
      <c r="S93">
        <v>2.7292599999999998E-3</v>
      </c>
      <c r="T93">
        <v>2.3154199999999995E-3</v>
      </c>
      <c r="U93">
        <v>2.3970799999999998E-3</v>
      </c>
      <c r="V93">
        <v>2.5381800000000001E-3</v>
      </c>
      <c r="W93">
        <v>1.5429116666666664E-3</v>
      </c>
      <c r="X93" s="11">
        <f t="shared" si="5"/>
        <v>1</v>
      </c>
      <c r="Y93" s="11">
        <f t="shared" si="5"/>
        <v>0.20803699615730523</v>
      </c>
      <c r="Z93" s="11">
        <f t="shared" si="3"/>
        <v>0.15313095417205791</v>
      </c>
      <c r="AA93" s="11">
        <f t="shared" si="3"/>
        <v>0.11972711445712268</v>
      </c>
      <c r="AB93" s="11">
        <f t="shared" si="3"/>
        <v>6.3454669010835532E-2</v>
      </c>
      <c r="AC93" s="11">
        <f t="shared" si="3"/>
        <v>7.2673022486976574E-2</v>
      </c>
      <c r="AD93" s="11">
        <f t="shared" si="3"/>
        <v>6.1412412811044335E-2</v>
      </c>
      <c r="AE93" s="11">
        <f t="shared" si="3"/>
        <v>5.7587427860133523E-2</v>
      </c>
      <c r="AF93" s="11">
        <f t="shared" si="3"/>
        <v>3.7292167107567616E-2</v>
      </c>
      <c r="AG93" s="11">
        <f t="shared" si="3"/>
        <v>4.395747639737068E-2</v>
      </c>
      <c r="AH93" s="11">
        <f t="shared" si="3"/>
        <v>4.2460001334957531E-2</v>
      </c>
      <c r="AI93" s="11">
        <f t="shared" si="3"/>
        <v>4.0099606804875933E-2</v>
      </c>
      <c r="AJ93" s="58">
        <f t="shared" si="6"/>
        <v>1</v>
      </c>
      <c r="AK93" s="58">
        <f t="shared" si="4"/>
        <v>0.10401849807865261</v>
      </c>
      <c r="AL93" s="58">
        <f t="shared" si="4"/>
        <v>5.1043651390685972E-2</v>
      </c>
      <c r="AM93" s="58">
        <f t="shared" si="4"/>
        <v>2.9931778614280671E-2</v>
      </c>
      <c r="AN93" s="58">
        <f t="shared" si="4"/>
        <v>1.2690933802167107E-2</v>
      </c>
      <c r="AO93" s="58">
        <f t="shared" si="4"/>
        <v>1.2112170414496096E-2</v>
      </c>
      <c r="AP93" s="58">
        <f t="shared" si="4"/>
        <v>8.7732018301491903E-3</v>
      </c>
      <c r="AQ93" s="58">
        <f t="shared" si="4"/>
        <v>7.1984284825166904E-3</v>
      </c>
      <c r="AR93" s="58">
        <f t="shared" si="4"/>
        <v>4.1435741230630681E-3</v>
      </c>
      <c r="AS93" s="58">
        <f t="shared" si="4"/>
        <v>4.3957476397370682E-3</v>
      </c>
      <c r="AT93" s="58">
        <f t="shared" si="4"/>
        <v>3.8600001213597757E-3</v>
      </c>
      <c r="AU93" s="58">
        <f t="shared" si="4"/>
        <v>3.3416339004063277E-3</v>
      </c>
    </row>
    <row r="94" spans="5:47" x14ac:dyDescent="0.4">
      <c r="E94" s="1">
        <v>3</v>
      </c>
      <c r="F94" s="1">
        <v>2200000</v>
      </c>
      <c r="G94" s="1">
        <v>5249.9999999993997</v>
      </c>
      <c r="H94" s="1">
        <v>2.1307000000000001E-3</v>
      </c>
      <c r="J94">
        <v>100000</v>
      </c>
      <c r="K94">
        <v>2.1296000000000002E-4</v>
      </c>
      <c r="L94">
        <v>6.0497999999999997E-4</v>
      </c>
      <c r="M94">
        <v>7.0569999999999997E-4</v>
      </c>
      <c r="N94">
        <v>9.2323999999999998E-4</v>
      </c>
      <c r="O94">
        <v>1.13422E-3</v>
      </c>
      <c r="P94">
        <v>1.3974E-3</v>
      </c>
      <c r="Q94">
        <v>1.5658600000000001E-3</v>
      </c>
      <c r="R94">
        <v>1.92136E-3</v>
      </c>
      <c r="S94">
        <v>2.0152000000000004E-3</v>
      </c>
      <c r="T94">
        <v>2.2678999999999998E-3</v>
      </c>
      <c r="U94">
        <v>2.26552E-3</v>
      </c>
      <c r="V94">
        <v>2.5709000000000001E-3</v>
      </c>
      <c r="W94">
        <v>1.4654366666666666E-3</v>
      </c>
      <c r="X94" s="11">
        <f t="shared" si="5"/>
        <v>1</v>
      </c>
      <c r="Y94" s="11">
        <f t="shared" si="5"/>
        <v>0.35201163674832231</v>
      </c>
      <c r="Z94" s="11">
        <f t="shared" si="5"/>
        <v>0.3017712909168202</v>
      </c>
      <c r="AA94" s="11">
        <f t="shared" si="5"/>
        <v>0.23066591568822845</v>
      </c>
      <c r="AB94" s="11">
        <f t="shared" si="5"/>
        <v>0.18775898855601209</v>
      </c>
      <c r="AC94" s="11">
        <f t="shared" si="5"/>
        <v>0.15239730928867898</v>
      </c>
      <c r="AD94" s="11">
        <f t="shared" si="5"/>
        <v>0.13600194142515934</v>
      </c>
      <c r="AE94" s="11">
        <f t="shared" si="5"/>
        <v>0.11083815630594997</v>
      </c>
      <c r="AF94" s="11">
        <f t="shared" si="5"/>
        <v>0.1056768558951965</v>
      </c>
      <c r="AG94" s="11">
        <f t="shared" si="5"/>
        <v>9.3901847524141296E-2</v>
      </c>
      <c r="AH94" s="11">
        <f t="shared" si="5"/>
        <v>9.4000494367738982E-2</v>
      </c>
      <c r="AI94" s="11">
        <f t="shared" si="5"/>
        <v>8.2834804932124945E-2</v>
      </c>
      <c r="AJ94" s="58">
        <f t="shared" si="6"/>
        <v>1</v>
      </c>
      <c r="AK94" s="58">
        <f t="shared" si="6"/>
        <v>0.17600581837416115</v>
      </c>
      <c r="AL94" s="58">
        <f t="shared" si="6"/>
        <v>0.10059043030560673</v>
      </c>
      <c r="AM94" s="58">
        <f t="shared" si="6"/>
        <v>5.7666478922057111E-2</v>
      </c>
      <c r="AN94" s="58">
        <f t="shared" si="6"/>
        <v>3.7551797711202414E-2</v>
      </c>
      <c r="AO94" s="58">
        <f t="shared" si="6"/>
        <v>2.5399551548113162E-2</v>
      </c>
      <c r="AP94" s="58">
        <f t="shared" si="6"/>
        <v>1.9428848775022763E-2</v>
      </c>
      <c r="AQ94" s="58">
        <f t="shared" si="6"/>
        <v>1.3854769538243746E-2</v>
      </c>
      <c r="AR94" s="58">
        <f t="shared" si="6"/>
        <v>1.1741872877244056E-2</v>
      </c>
      <c r="AS94" s="58">
        <f t="shared" si="6"/>
        <v>9.3901847524141303E-3</v>
      </c>
      <c r="AT94" s="58">
        <f t="shared" si="6"/>
        <v>8.5454994879762703E-3</v>
      </c>
      <c r="AU94" s="58">
        <f t="shared" si="6"/>
        <v>6.9029004110104123E-3</v>
      </c>
    </row>
    <row r="95" spans="5:47" x14ac:dyDescent="0.4">
      <c r="E95" s="1">
        <v>3</v>
      </c>
      <c r="F95" s="1">
        <v>4700000</v>
      </c>
      <c r="G95" s="1">
        <v>5249.9999999996999</v>
      </c>
      <c r="H95" s="1">
        <v>3.7997998999999998E-3</v>
      </c>
      <c r="J95">
        <v>220000</v>
      </c>
      <c r="K95">
        <v>4.5344E-4</v>
      </c>
      <c r="L95">
        <v>6.9559999999999999E-4</v>
      </c>
      <c r="M95">
        <v>8.8641999999999996E-4</v>
      </c>
      <c r="N95">
        <v>1.06288E-3</v>
      </c>
      <c r="O95">
        <v>1.2613400000000001E-3</v>
      </c>
      <c r="P95">
        <v>1.52016E-3</v>
      </c>
      <c r="Q95">
        <v>6.0359599999999999E-3</v>
      </c>
      <c r="R95">
        <v>1.87974E-3</v>
      </c>
      <c r="S95">
        <v>2.1383199800000001E-3</v>
      </c>
      <c r="T95">
        <v>2.2577200000000004E-3</v>
      </c>
      <c r="U95">
        <v>2.3117800000000003E-3</v>
      </c>
      <c r="V95">
        <v>2.5211800000000005E-3</v>
      </c>
      <c r="W95">
        <v>1.9187116650000002E-3</v>
      </c>
      <c r="X95" s="11">
        <f t="shared" si="5"/>
        <v>1</v>
      </c>
      <c r="Y95" s="11">
        <f t="shared" si="5"/>
        <v>0.65186889016676253</v>
      </c>
      <c r="Z95" s="11">
        <f t="shared" si="5"/>
        <v>0.51154080458473417</v>
      </c>
      <c r="AA95" s="11">
        <f t="shared" si="5"/>
        <v>0.42661448140900193</v>
      </c>
      <c r="AB95" s="11">
        <f t="shared" si="5"/>
        <v>0.35949070036627712</v>
      </c>
      <c r="AC95" s="11">
        <f t="shared" si="5"/>
        <v>0.29828439111672456</v>
      </c>
      <c r="AD95" s="11">
        <f t="shared" si="5"/>
        <v>7.5123095580487617E-2</v>
      </c>
      <c r="AE95" s="11">
        <f t="shared" si="5"/>
        <v>0.24122485024524667</v>
      </c>
      <c r="AF95" s="11">
        <f t="shared" si="5"/>
        <v>0.21205432500331403</v>
      </c>
      <c r="AG95" s="11">
        <f t="shared" si="5"/>
        <v>0.20083978527009547</v>
      </c>
      <c r="AH95" s="11">
        <f t="shared" si="5"/>
        <v>0.1961432316223862</v>
      </c>
      <c r="AI95" s="11">
        <f t="shared" si="5"/>
        <v>0.17985229138736619</v>
      </c>
      <c r="AJ95" s="58">
        <f t="shared" si="6"/>
        <v>1</v>
      </c>
      <c r="AK95" s="58">
        <f t="shared" si="6"/>
        <v>0.32593444508338126</v>
      </c>
      <c r="AL95" s="58">
        <f t="shared" si="6"/>
        <v>0.17051360152824471</v>
      </c>
      <c r="AM95" s="58">
        <f t="shared" si="6"/>
        <v>0.10665362035225048</v>
      </c>
      <c r="AN95" s="58">
        <f t="shared" si="6"/>
        <v>7.1898140073255429E-2</v>
      </c>
      <c r="AO95" s="58">
        <f t="shared" si="6"/>
        <v>4.9714065186120759E-2</v>
      </c>
      <c r="AP95" s="58">
        <f t="shared" si="6"/>
        <v>1.0731870797212517E-2</v>
      </c>
      <c r="AQ95" s="58">
        <f t="shared" si="6"/>
        <v>3.0153106280655834E-2</v>
      </c>
      <c r="AR95" s="58">
        <f t="shared" si="6"/>
        <v>2.3561591667034892E-2</v>
      </c>
      <c r="AS95" s="58">
        <f t="shared" si="6"/>
        <v>2.0083978527009546E-2</v>
      </c>
      <c r="AT95" s="58">
        <f t="shared" si="6"/>
        <v>1.7831202874762381E-2</v>
      </c>
      <c r="AU95" s="58">
        <f t="shared" si="6"/>
        <v>1.4987690948947183E-2</v>
      </c>
    </row>
    <row r="96" spans="5:47" x14ac:dyDescent="0.4">
      <c r="E96" s="1">
        <v>3</v>
      </c>
      <c r="F96" s="1">
        <v>10000000</v>
      </c>
      <c r="G96" s="1">
        <v>5249.9999999999</v>
      </c>
      <c r="H96" s="1">
        <v>7.4545999999999996E-3</v>
      </c>
      <c r="J96">
        <v>470000</v>
      </c>
      <c r="K96">
        <v>9.5993999999999995E-4</v>
      </c>
      <c r="L96">
        <v>8.7975999999999994E-4</v>
      </c>
      <c r="M96">
        <v>1.0208999999999999E-3</v>
      </c>
      <c r="N96">
        <v>1.1858000000000001E-3</v>
      </c>
      <c r="O96">
        <v>1.4074200000000002E-3</v>
      </c>
      <c r="P96">
        <v>1.6304000000000002E-3</v>
      </c>
      <c r="Q96">
        <v>2.3899600000000004E-3</v>
      </c>
      <c r="R96">
        <v>1.9823599999999999E-3</v>
      </c>
      <c r="S96">
        <v>2.1307800000000001E-3</v>
      </c>
      <c r="T96">
        <v>2.2650600000000002E-3</v>
      </c>
      <c r="U96">
        <v>2.5640199999999998E-3</v>
      </c>
      <c r="V96">
        <v>2.6711399999999998E-3</v>
      </c>
      <c r="W96">
        <v>1.7572950000000001E-3</v>
      </c>
      <c r="X96" s="11">
        <f t="shared" si="5"/>
        <v>1</v>
      </c>
      <c r="Y96" s="11">
        <f t="shared" si="5"/>
        <v>1.0911384923160863</v>
      </c>
      <c r="Z96" s="11">
        <f t="shared" si="5"/>
        <v>0.940287981193065</v>
      </c>
      <c r="AA96" s="11">
        <f t="shared" si="5"/>
        <v>0.80952943160735358</v>
      </c>
      <c r="AB96" s="11">
        <f t="shared" si="5"/>
        <v>0.68205652896789859</v>
      </c>
      <c r="AC96" s="11">
        <f t="shared" si="5"/>
        <v>0.58877576054955827</v>
      </c>
      <c r="AD96" s="11">
        <f t="shared" si="5"/>
        <v>0.4016552578285828</v>
      </c>
      <c r="AE96" s="11">
        <f t="shared" si="5"/>
        <v>0.48424100567000949</v>
      </c>
      <c r="AF96" s="11">
        <f t="shared" si="5"/>
        <v>0.45051108044941285</v>
      </c>
      <c r="AG96" s="11">
        <f t="shared" si="5"/>
        <v>0.42380334295780236</v>
      </c>
      <c r="AH96" s="11">
        <f t="shared" si="5"/>
        <v>0.37438865531470117</v>
      </c>
      <c r="AI96" s="11">
        <f t="shared" si="5"/>
        <v>0.35937464902625849</v>
      </c>
      <c r="AJ96" s="58">
        <f t="shared" si="6"/>
        <v>1</v>
      </c>
      <c r="AK96" s="58">
        <f t="shared" si="6"/>
        <v>0.54556924615804314</v>
      </c>
      <c r="AL96" s="58">
        <f t="shared" si="6"/>
        <v>0.313429327064355</v>
      </c>
      <c r="AM96" s="58">
        <f t="shared" si="6"/>
        <v>0.20238235790183839</v>
      </c>
      <c r="AN96" s="58">
        <f t="shared" si="6"/>
        <v>0.13641130579357971</v>
      </c>
      <c r="AO96" s="58">
        <f t="shared" si="6"/>
        <v>9.8129293424926378E-2</v>
      </c>
      <c r="AP96" s="58">
        <f t="shared" si="6"/>
        <v>5.7379322546940399E-2</v>
      </c>
      <c r="AQ96" s="58">
        <f t="shared" si="6"/>
        <v>6.0530125708751187E-2</v>
      </c>
      <c r="AR96" s="58">
        <f t="shared" si="6"/>
        <v>5.005678671660143E-2</v>
      </c>
      <c r="AS96" s="58">
        <f t="shared" si="6"/>
        <v>4.2380334295780239E-2</v>
      </c>
      <c r="AT96" s="58">
        <f t="shared" si="6"/>
        <v>3.4035332301336471E-2</v>
      </c>
      <c r="AU96" s="58">
        <f t="shared" si="6"/>
        <v>2.9947887418854874E-2</v>
      </c>
    </row>
    <row r="97" spans="5:47" x14ac:dyDescent="0.4">
      <c r="E97" s="1">
        <v>3</v>
      </c>
      <c r="F97" s="1">
        <v>22000000</v>
      </c>
      <c r="G97" s="1">
        <v>5249.9999999999</v>
      </c>
      <c r="H97" s="1">
        <v>1.84694E-2</v>
      </c>
      <c r="J97">
        <v>1000000</v>
      </c>
      <c r="K97">
        <v>2.0510199999999998E-3</v>
      </c>
      <c r="L97">
        <v>1.49376E-3</v>
      </c>
      <c r="M97">
        <v>1.3881000000000002E-3</v>
      </c>
      <c r="N97">
        <v>1.48934E-3</v>
      </c>
      <c r="O97">
        <v>3.4612000000000002E-3</v>
      </c>
      <c r="P97">
        <v>1.7880800000000003E-3</v>
      </c>
      <c r="Q97">
        <v>1.9251000000000001E-3</v>
      </c>
      <c r="R97">
        <v>2.1732000200000001E-3</v>
      </c>
      <c r="S97">
        <v>2.29750002E-3</v>
      </c>
      <c r="T97">
        <v>2.5955600000000002E-3</v>
      </c>
      <c r="U97">
        <v>2.7731599999999998E-3</v>
      </c>
      <c r="V97">
        <v>3.1008799999999999E-3</v>
      </c>
      <c r="W97">
        <v>2.211408336666667E-3</v>
      </c>
      <c r="X97" s="11">
        <f t="shared" si="5"/>
        <v>1</v>
      </c>
      <c r="Y97" s="11">
        <f t="shared" si="5"/>
        <v>1.3730585904027419</v>
      </c>
      <c r="Z97" s="11">
        <f t="shared" si="5"/>
        <v>1.4775736618399247</v>
      </c>
      <c r="AA97" s="11">
        <f t="shared" si="5"/>
        <v>1.3771334953737895</v>
      </c>
      <c r="AB97" s="11">
        <f t="shared" si="5"/>
        <v>0.59257482953888818</v>
      </c>
      <c r="AC97" s="11">
        <f t="shared" si="5"/>
        <v>1.1470515860587891</v>
      </c>
      <c r="AD97" s="11">
        <f t="shared" si="5"/>
        <v>1.0654095891122537</v>
      </c>
      <c r="AE97" s="11">
        <f t="shared" si="5"/>
        <v>0.94377875074748052</v>
      </c>
      <c r="AF97" s="11">
        <f t="shared" si="5"/>
        <v>0.89271816415479277</v>
      </c>
      <c r="AG97" s="11">
        <f t="shared" si="5"/>
        <v>0.79020327019987968</v>
      </c>
      <c r="AH97" s="11">
        <f t="shared" si="5"/>
        <v>0.73959670556332846</v>
      </c>
      <c r="AI97" s="11">
        <f t="shared" si="5"/>
        <v>0.66143159361213588</v>
      </c>
      <c r="AJ97" s="58">
        <f t="shared" si="6"/>
        <v>1</v>
      </c>
      <c r="AK97" s="58">
        <f t="shared" si="6"/>
        <v>0.68652929520137096</v>
      </c>
      <c r="AL97" s="58">
        <f t="shared" si="6"/>
        <v>0.49252455394664157</v>
      </c>
      <c r="AM97" s="58">
        <f t="shared" si="6"/>
        <v>0.34428337384344737</v>
      </c>
      <c r="AN97" s="58">
        <f t="shared" si="6"/>
        <v>0.11851496590777763</v>
      </c>
      <c r="AO97" s="58">
        <f t="shared" si="6"/>
        <v>0.19117526434313151</v>
      </c>
      <c r="AP97" s="58">
        <f t="shared" si="6"/>
        <v>0.15220136987317909</v>
      </c>
      <c r="AQ97" s="58">
        <f t="shared" si="6"/>
        <v>0.11797234384343507</v>
      </c>
      <c r="AR97" s="58">
        <f t="shared" si="6"/>
        <v>9.9190907128310302E-2</v>
      </c>
      <c r="AS97" s="58">
        <f t="shared" si="6"/>
        <v>7.9020327019987971E-2</v>
      </c>
      <c r="AT97" s="58">
        <f t="shared" si="6"/>
        <v>6.7236064142120772E-2</v>
      </c>
      <c r="AU97" s="58">
        <f t="shared" si="6"/>
        <v>5.511929946767799E-2</v>
      </c>
    </row>
    <row r="98" spans="5:47" x14ac:dyDescent="0.4">
      <c r="E98" s="1">
        <v>3</v>
      </c>
      <c r="F98" s="1">
        <v>47000000</v>
      </c>
      <c r="G98" s="1">
        <v>5250.0000000010004</v>
      </c>
      <c r="H98" s="1">
        <v>3.3309100000000001E-2</v>
      </c>
      <c r="J98">
        <v>2200000</v>
      </c>
      <c r="K98">
        <v>4.5447600000000001E-3</v>
      </c>
      <c r="L98">
        <v>2.6480200000000001E-3</v>
      </c>
      <c r="M98">
        <v>2.24618E-3</v>
      </c>
      <c r="N98">
        <v>2.2368800000000001E-3</v>
      </c>
      <c r="O98">
        <v>2.1292199800000003E-3</v>
      </c>
      <c r="P98">
        <v>2.33972E-3</v>
      </c>
      <c r="Q98">
        <v>2.50578E-3</v>
      </c>
      <c r="R98">
        <v>2.7664600000000001E-3</v>
      </c>
      <c r="S98">
        <v>2.9835800199999999E-3</v>
      </c>
      <c r="T98">
        <v>3.0964400000000002E-3</v>
      </c>
      <c r="U98">
        <v>3.2661799999999996E-3</v>
      </c>
      <c r="V98">
        <v>3.5219600000000002E-3</v>
      </c>
      <c r="W98">
        <v>2.8570983333333338E-3</v>
      </c>
      <c r="X98" s="11">
        <f t="shared" si="5"/>
        <v>1</v>
      </c>
      <c r="Y98" s="11">
        <f t="shared" si="5"/>
        <v>1.7162861307694051</v>
      </c>
      <c r="Z98" s="11">
        <f t="shared" si="5"/>
        <v>2.0233284954901212</v>
      </c>
      <c r="AA98" s="11">
        <f t="shared" si="5"/>
        <v>2.0317406387468258</v>
      </c>
      <c r="AB98" s="11">
        <f t="shared" si="5"/>
        <v>2.1344717984470534</v>
      </c>
      <c r="AC98" s="11">
        <f t="shared" si="5"/>
        <v>1.9424375566307079</v>
      </c>
      <c r="AD98" s="11">
        <f t="shared" si="5"/>
        <v>1.8137107008596127</v>
      </c>
      <c r="AE98" s="11">
        <f t="shared" si="5"/>
        <v>1.6428070530569754</v>
      </c>
      <c r="AF98" s="11">
        <f t="shared" si="5"/>
        <v>1.5232572847166339</v>
      </c>
      <c r="AG98" s="11">
        <f t="shared" si="5"/>
        <v>1.4677371433000477</v>
      </c>
      <c r="AH98" s="11">
        <f t="shared" si="5"/>
        <v>1.3914603604210425</v>
      </c>
      <c r="AI98" s="11">
        <f t="shared" si="5"/>
        <v>1.2904064782109961</v>
      </c>
      <c r="AJ98" s="58">
        <f t="shared" si="6"/>
        <v>1</v>
      </c>
      <c r="AK98" s="58">
        <f t="shared" si="6"/>
        <v>0.85814306538470253</v>
      </c>
      <c r="AL98" s="58">
        <f t="shared" si="6"/>
        <v>0.67444283183004039</v>
      </c>
      <c r="AM98" s="58">
        <f t="shared" si="6"/>
        <v>0.50793515968670644</v>
      </c>
      <c r="AN98" s="58">
        <f t="shared" si="6"/>
        <v>0.4268943596894107</v>
      </c>
      <c r="AO98" s="58">
        <f t="shared" si="6"/>
        <v>0.32373959277178466</v>
      </c>
      <c r="AP98" s="58">
        <f t="shared" si="6"/>
        <v>0.25910152869423037</v>
      </c>
      <c r="AQ98" s="58">
        <f t="shared" si="6"/>
        <v>0.20535088163212192</v>
      </c>
      <c r="AR98" s="58">
        <f t="shared" si="6"/>
        <v>0.16925080941295934</v>
      </c>
      <c r="AS98" s="58">
        <f t="shared" si="6"/>
        <v>0.14677371433000477</v>
      </c>
      <c r="AT98" s="58">
        <f t="shared" si="6"/>
        <v>0.12649639640191296</v>
      </c>
      <c r="AU98" s="58">
        <f t="shared" si="6"/>
        <v>0.10753387318424967</v>
      </c>
    </row>
    <row r="99" spans="5:47" x14ac:dyDescent="0.4">
      <c r="E99" s="1">
        <v>3</v>
      </c>
      <c r="F99" s="1">
        <v>100000000</v>
      </c>
      <c r="G99" s="1">
        <v>5250.000000002</v>
      </c>
      <c r="H99" s="1">
        <v>6.8648000000000001E-2</v>
      </c>
      <c r="J99">
        <v>4700000</v>
      </c>
      <c r="K99">
        <v>9.5397800000000012E-3</v>
      </c>
      <c r="L99">
        <v>5.1940999999999992E-3</v>
      </c>
      <c r="M99">
        <v>3.8364399800000005E-3</v>
      </c>
      <c r="N99">
        <v>3.8251800000000001E-3</v>
      </c>
      <c r="O99">
        <v>3.3660799999999996E-3</v>
      </c>
      <c r="P99">
        <v>3.6080399999999999E-3</v>
      </c>
      <c r="Q99">
        <v>3.4633799999999998E-3</v>
      </c>
      <c r="R99">
        <v>3.4941199999999999E-3</v>
      </c>
      <c r="S99">
        <v>3.5539600000000005E-3</v>
      </c>
      <c r="T99">
        <v>4.0106600000000001E-3</v>
      </c>
      <c r="U99">
        <v>4.2027599999999998E-3</v>
      </c>
      <c r="V99">
        <v>4.5305400000000004E-3</v>
      </c>
      <c r="W99">
        <v>4.3854199983333333E-3</v>
      </c>
      <c r="X99" s="11">
        <f t="shared" si="5"/>
        <v>1</v>
      </c>
      <c r="Y99" s="11">
        <f t="shared" si="5"/>
        <v>1.8366569761845175</v>
      </c>
      <c r="Z99" s="11">
        <f t="shared" si="5"/>
        <v>2.486623028050083</v>
      </c>
      <c r="AA99" s="11">
        <f t="shared" si="5"/>
        <v>2.4939427687063094</v>
      </c>
      <c r="AB99" s="11">
        <f t="shared" si="5"/>
        <v>2.8340918813575442</v>
      </c>
      <c r="AC99" s="11">
        <f t="shared" si="5"/>
        <v>2.6440338798904675</v>
      </c>
      <c r="AD99" s="11">
        <f t="shared" si="5"/>
        <v>2.7544710658374192</v>
      </c>
      <c r="AE99" s="11">
        <f t="shared" si="5"/>
        <v>2.7302382287958058</v>
      </c>
      <c r="AF99" s="11">
        <f t="shared" si="5"/>
        <v>2.6842676901259441</v>
      </c>
      <c r="AG99" s="11">
        <f t="shared" si="5"/>
        <v>2.3786060149701047</v>
      </c>
      <c r="AH99" s="11">
        <f t="shared" si="5"/>
        <v>2.269884552056268</v>
      </c>
      <c r="AI99" s="11">
        <f t="shared" si="5"/>
        <v>2.1056606938687219</v>
      </c>
      <c r="AJ99" s="58">
        <f t="shared" si="6"/>
        <v>1</v>
      </c>
      <c r="AK99" s="58">
        <f t="shared" si="6"/>
        <v>0.91832848809225875</v>
      </c>
      <c r="AL99" s="58">
        <f t="shared" si="6"/>
        <v>0.82887434268336102</v>
      </c>
      <c r="AM99" s="58">
        <f t="shared" si="6"/>
        <v>0.62348569217657734</v>
      </c>
      <c r="AN99" s="58">
        <f t="shared" si="6"/>
        <v>0.56681837627150888</v>
      </c>
      <c r="AO99" s="58">
        <f t="shared" si="6"/>
        <v>0.44067231331507789</v>
      </c>
      <c r="AP99" s="58">
        <f t="shared" si="6"/>
        <v>0.39349586654820273</v>
      </c>
      <c r="AQ99" s="58">
        <f t="shared" si="6"/>
        <v>0.34127977859947572</v>
      </c>
      <c r="AR99" s="58">
        <f t="shared" si="6"/>
        <v>0.29825196556954936</v>
      </c>
      <c r="AS99" s="58">
        <f t="shared" si="6"/>
        <v>0.23786060149701047</v>
      </c>
      <c r="AT99" s="58">
        <f t="shared" si="6"/>
        <v>0.20635314109602437</v>
      </c>
      <c r="AU99" s="58">
        <f t="shared" si="6"/>
        <v>0.17547172448906015</v>
      </c>
    </row>
    <row r="100" spans="5:47" x14ac:dyDescent="0.4">
      <c r="E100" s="1">
        <v>3</v>
      </c>
      <c r="F100" s="1">
        <v>220000000</v>
      </c>
      <c r="G100" s="1">
        <v>5250.0000000031996</v>
      </c>
      <c r="H100" s="1">
        <v>0.15595290000000001</v>
      </c>
      <c r="J100">
        <v>10000000</v>
      </c>
      <c r="K100">
        <v>2.0249699979999997E-2</v>
      </c>
      <c r="L100">
        <v>1.070134E-2</v>
      </c>
      <c r="M100">
        <v>7.7714999999999989E-3</v>
      </c>
      <c r="N100">
        <v>7.1251399999999994E-3</v>
      </c>
      <c r="O100">
        <v>5.7932000000000001E-3</v>
      </c>
      <c r="P100">
        <v>6.4044199999999992E-3</v>
      </c>
      <c r="Q100">
        <v>5.7545000000000001E-3</v>
      </c>
      <c r="R100">
        <v>5.9326999999999991E-3</v>
      </c>
      <c r="S100">
        <v>5.6090000200000002E-3</v>
      </c>
      <c r="T100">
        <v>6.5335600000000008E-3</v>
      </c>
      <c r="U100">
        <v>6.1762200000000005E-3</v>
      </c>
      <c r="V100">
        <v>6.8777000199999995E-3</v>
      </c>
      <c r="W100">
        <v>7.9107483349999987E-3</v>
      </c>
      <c r="X100" s="11">
        <f t="shared" si="5"/>
        <v>1</v>
      </c>
      <c r="Y100" s="11">
        <f t="shared" si="5"/>
        <v>1.8922583508233546</v>
      </c>
      <c r="Z100" s="11">
        <f t="shared" si="5"/>
        <v>2.6056359750369942</v>
      </c>
      <c r="AA100" s="11">
        <f t="shared" si="5"/>
        <v>2.8420073121370244</v>
      </c>
      <c r="AB100" s="11">
        <f t="shared" si="5"/>
        <v>3.4954256680245801</v>
      </c>
      <c r="AC100" s="11">
        <f t="shared" si="5"/>
        <v>3.1618319816626643</v>
      </c>
      <c r="AD100" s="11">
        <f t="shared" si="5"/>
        <v>3.5189330054739765</v>
      </c>
      <c r="AE100" s="11">
        <f t="shared" si="5"/>
        <v>3.4132351172316149</v>
      </c>
      <c r="AF100" s="11">
        <f t="shared" si="5"/>
        <v>3.6102157082894779</v>
      </c>
      <c r="AG100" s="11">
        <f t="shared" si="5"/>
        <v>3.0993363464941006</v>
      </c>
      <c r="AH100" s="11">
        <f t="shared" si="5"/>
        <v>3.2786558736573497</v>
      </c>
      <c r="AI100" s="11">
        <f t="shared" si="5"/>
        <v>2.9442546085340893</v>
      </c>
      <c r="AJ100" s="58">
        <f t="shared" si="6"/>
        <v>1</v>
      </c>
      <c r="AK100" s="58">
        <f t="shared" si="6"/>
        <v>0.94612917541167729</v>
      </c>
      <c r="AL100" s="58">
        <f t="shared" si="6"/>
        <v>0.86854532501233139</v>
      </c>
      <c r="AM100" s="58">
        <f t="shared" si="6"/>
        <v>0.7105018280342561</v>
      </c>
      <c r="AN100" s="58">
        <f t="shared" si="6"/>
        <v>0.69908513360491598</v>
      </c>
      <c r="AO100" s="58">
        <f t="shared" si="6"/>
        <v>0.52697199694377739</v>
      </c>
      <c r="AP100" s="58">
        <f t="shared" si="6"/>
        <v>0.50270471506771097</v>
      </c>
      <c r="AQ100" s="58">
        <f t="shared" si="6"/>
        <v>0.42665438965395186</v>
      </c>
      <c r="AR100" s="58">
        <f t="shared" si="6"/>
        <v>0.40113507869883086</v>
      </c>
      <c r="AS100" s="58">
        <f t="shared" si="6"/>
        <v>0.30993363464941004</v>
      </c>
      <c r="AT100" s="58">
        <f t="shared" si="6"/>
        <v>0.29805962487794085</v>
      </c>
      <c r="AU100" s="58">
        <f t="shared" si="6"/>
        <v>0.2453545507111741</v>
      </c>
    </row>
    <row r="101" spans="5:47" x14ac:dyDescent="0.4">
      <c r="E101" s="1">
        <v>3</v>
      </c>
      <c r="F101" s="1">
        <v>470000000</v>
      </c>
      <c r="G101" s="1">
        <v>5250.0000000059999</v>
      </c>
      <c r="H101" s="1">
        <v>0.3546764</v>
      </c>
      <c r="J101">
        <v>22000000</v>
      </c>
      <c r="K101">
        <v>4.4622439999999999E-2</v>
      </c>
      <c r="L101">
        <v>2.2926780000000001E-2</v>
      </c>
      <c r="M101">
        <v>1.9940640000000003E-2</v>
      </c>
      <c r="N101">
        <v>1.4231379999999998E-2</v>
      </c>
      <c r="O101">
        <v>1.1022199999999999E-2</v>
      </c>
      <c r="P101">
        <v>1.1763760000000002E-2</v>
      </c>
      <c r="Q101">
        <v>1.0742579999999998E-2</v>
      </c>
      <c r="R101">
        <v>1.031258E-2</v>
      </c>
      <c r="S101">
        <v>9.401360000000001E-3</v>
      </c>
      <c r="T101">
        <v>9.78622E-3</v>
      </c>
      <c r="U101">
        <v>1.044546E-2</v>
      </c>
      <c r="V101">
        <v>1.152656E-2</v>
      </c>
      <c r="W101">
        <v>1.5560163333333328E-2</v>
      </c>
      <c r="X101" s="11">
        <f t="shared" si="5"/>
        <v>1</v>
      </c>
      <c r="Y101" s="11">
        <f t="shared" si="5"/>
        <v>1.9463020973725922</v>
      </c>
      <c r="Z101" s="11">
        <f t="shared" si="5"/>
        <v>2.237763682609986</v>
      </c>
      <c r="AA101" s="11">
        <f t="shared" si="5"/>
        <v>3.1354963468054402</v>
      </c>
      <c r="AB101" s="11">
        <f t="shared" si="5"/>
        <v>4.0484150169657598</v>
      </c>
      <c r="AC101" s="11">
        <f t="shared" si="5"/>
        <v>3.7932123742748911</v>
      </c>
      <c r="AD101" s="11">
        <f t="shared" si="5"/>
        <v>4.1537917334569538</v>
      </c>
      <c r="AE101" s="11">
        <f t="shared" si="5"/>
        <v>4.3269909178886365</v>
      </c>
      <c r="AF101" s="11">
        <f t="shared" si="5"/>
        <v>4.7463813746096299</v>
      </c>
      <c r="AG101" s="11">
        <f t="shared" si="5"/>
        <v>4.5597217311689295</v>
      </c>
      <c r="AH101" s="11">
        <f t="shared" si="5"/>
        <v>4.2719458980265106</v>
      </c>
      <c r="AI101" s="11">
        <f t="shared" si="5"/>
        <v>3.8712712205549615</v>
      </c>
      <c r="AJ101" s="58">
        <f t="shared" si="6"/>
        <v>1</v>
      </c>
      <c r="AK101" s="58">
        <f t="shared" si="6"/>
        <v>0.97315104868629609</v>
      </c>
      <c r="AL101" s="58">
        <f t="shared" si="6"/>
        <v>0.74592122753666201</v>
      </c>
      <c r="AM101" s="58">
        <f t="shared" si="6"/>
        <v>0.78387408670136005</v>
      </c>
      <c r="AN101" s="58">
        <f t="shared" si="6"/>
        <v>0.80968300339315191</v>
      </c>
      <c r="AO101" s="58">
        <f t="shared" si="6"/>
        <v>0.63220206237914855</v>
      </c>
      <c r="AP101" s="58">
        <f t="shared" si="6"/>
        <v>0.59339881906527914</v>
      </c>
      <c r="AQ101" s="58">
        <f t="shared" si="6"/>
        <v>0.54087386473607957</v>
      </c>
      <c r="AR101" s="58">
        <f t="shared" si="6"/>
        <v>0.52737570828995883</v>
      </c>
      <c r="AS101" s="58">
        <f t="shared" si="6"/>
        <v>0.45597217311689298</v>
      </c>
      <c r="AT101" s="58">
        <f t="shared" si="6"/>
        <v>0.38835871800241006</v>
      </c>
      <c r="AU101" s="58">
        <f t="shared" si="6"/>
        <v>0.32260593504624679</v>
      </c>
    </row>
    <row r="102" spans="5:47" x14ac:dyDescent="0.4">
      <c r="E102" s="1">
        <v>3</v>
      </c>
      <c r="F102" s="1">
        <v>1000000000</v>
      </c>
      <c r="G102" s="1">
        <v>5250.0000000197997</v>
      </c>
      <c r="H102" s="1">
        <v>0.73770880000000005</v>
      </c>
      <c r="J102">
        <v>47000000</v>
      </c>
      <c r="K102">
        <v>9.5905500000000005E-2</v>
      </c>
      <c r="L102">
        <v>5.1162040020000001E-2</v>
      </c>
      <c r="M102">
        <v>3.4778760000000006E-2</v>
      </c>
      <c r="N102">
        <v>2.88671E-2</v>
      </c>
      <c r="O102">
        <v>2.5988319999999999E-2</v>
      </c>
      <c r="P102">
        <v>2.3799479960000001E-2</v>
      </c>
      <c r="Q102">
        <v>2.0690919999999998E-2</v>
      </c>
      <c r="R102">
        <v>1.963728E-2</v>
      </c>
      <c r="S102">
        <v>1.7741340000000001E-2</v>
      </c>
      <c r="T102">
        <v>1.689272E-2</v>
      </c>
      <c r="U102">
        <v>1.89129E-2</v>
      </c>
      <c r="V102">
        <v>2.1843660000000001E-2</v>
      </c>
      <c r="W102">
        <v>3.1351668331666672E-2</v>
      </c>
      <c r="X102" s="11">
        <f t="shared" si="5"/>
        <v>1</v>
      </c>
      <c r="Y102" s="11">
        <f t="shared" si="5"/>
        <v>1.8745440948505792</v>
      </c>
      <c r="Z102" s="11">
        <f t="shared" si="5"/>
        <v>2.7575882521400992</v>
      </c>
      <c r="AA102" s="11">
        <f t="shared" si="5"/>
        <v>3.3223115588334124</v>
      </c>
      <c r="AB102" s="11">
        <f t="shared" si="5"/>
        <v>3.6903308871062079</v>
      </c>
      <c r="AC102" s="11">
        <f t="shared" si="5"/>
        <v>4.0297309084563713</v>
      </c>
      <c r="AD102" s="11">
        <f t="shared" si="5"/>
        <v>4.6351491378827046</v>
      </c>
      <c r="AE102" s="11">
        <f t="shared" si="5"/>
        <v>4.8838484759600114</v>
      </c>
      <c r="AF102" s="11">
        <f t="shared" si="5"/>
        <v>5.405764164375408</v>
      </c>
      <c r="AG102" s="11">
        <f t="shared" si="5"/>
        <v>5.6773272747076851</v>
      </c>
      <c r="AH102" s="11">
        <f t="shared" si="5"/>
        <v>5.0709039861681715</v>
      </c>
      <c r="AI102" s="11">
        <f t="shared" si="5"/>
        <v>4.390541694935739</v>
      </c>
      <c r="AJ102" s="58">
        <f t="shared" si="6"/>
        <v>1</v>
      </c>
      <c r="AK102" s="58">
        <f t="shared" si="6"/>
        <v>0.93727204742528958</v>
      </c>
      <c r="AL102" s="58">
        <f t="shared" si="6"/>
        <v>0.91919608404669972</v>
      </c>
      <c r="AM102" s="58">
        <f t="shared" si="6"/>
        <v>0.83057788970835311</v>
      </c>
      <c r="AN102" s="58">
        <f t="shared" si="6"/>
        <v>0.73806617742124159</v>
      </c>
      <c r="AO102" s="58">
        <f t="shared" si="6"/>
        <v>0.67162181807606192</v>
      </c>
      <c r="AP102" s="58">
        <f t="shared" si="6"/>
        <v>0.66216416255467203</v>
      </c>
      <c r="AQ102" s="58">
        <f t="shared" si="6"/>
        <v>0.61048105949500142</v>
      </c>
      <c r="AR102" s="58">
        <f t="shared" si="6"/>
        <v>0.60064046270837868</v>
      </c>
      <c r="AS102" s="58">
        <f t="shared" si="6"/>
        <v>0.56773272747076853</v>
      </c>
      <c r="AT102" s="58">
        <f t="shared" si="6"/>
        <v>0.46099127146983376</v>
      </c>
      <c r="AU102" s="58">
        <f t="shared" si="6"/>
        <v>0.36587847457797823</v>
      </c>
    </row>
    <row r="103" spans="5:47" x14ac:dyDescent="0.4">
      <c r="E103" s="1">
        <v>3</v>
      </c>
      <c r="F103" s="1">
        <v>2200000000</v>
      </c>
      <c r="G103" s="1">
        <v>5250.0000000487998</v>
      </c>
      <c r="H103" s="1">
        <v>1.5724643</v>
      </c>
      <c r="J103">
        <v>100000000</v>
      </c>
      <c r="K103">
        <v>0.203185</v>
      </c>
      <c r="L103">
        <v>0.10529280000000001</v>
      </c>
      <c r="M103">
        <v>7.0372260000000006E-2</v>
      </c>
      <c r="N103">
        <v>6.2879119999999997E-2</v>
      </c>
      <c r="O103">
        <v>5.1665839999999998E-2</v>
      </c>
      <c r="P103">
        <v>4.6259980000000006E-2</v>
      </c>
      <c r="Q103">
        <v>4.1570299999999998E-2</v>
      </c>
      <c r="R103">
        <v>3.7351940020000002E-2</v>
      </c>
      <c r="S103">
        <v>3.4777839999999997E-2</v>
      </c>
      <c r="T103">
        <v>3.3006219999999996E-2</v>
      </c>
      <c r="U103">
        <v>3.5513320000000001E-2</v>
      </c>
      <c r="V103">
        <v>4.5000760000000001E-2</v>
      </c>
      <c r="W103">
        <v>6.3906281668333342E-2</v>
      </c>
      <c r="X103" s="11">
        <f t="shared" si="5"/>
        <v>1</v>
      </c>
      <c r="Y103" s="11">
        <f t="shared" si="5"/>
        <v>1.9297140925115486</v>
      </c>
      <c r="Z103" s="11">
        <f t="shared" si="5"/>
        <v>2.8872882581858246</v>
      </c>
      <c r="AA103" s="11">
        <f t="shared" si="5"/>
        <v>3.2313588358106795</v>
      </c>
      <c r="AB103" s="11">
        <f t="shared" si="5"/>
        <v>3.9326758260390235</v>
      </c>
      <c r="AC103" s="11">
        <f t="shared" si="5"/>
        <v>4.3922414147174296</v>
      </c>
      <c r="AD103" s="11">
        <f t="shared" si="5"/>
        <v>4.887744375190942</v>
      </c>
      <c r="AE103" s="11">
        <f t="shared" si="5"/>
        <v>5.4397442245625021</v>
      </c>
      <c r="AF103" s="11">
        <f t="shared" si="5"/>
        <v>5.8423697388912021</v>
      </c>
      <c r="AG103" s="11">
        <f t="shared" si="5"/>
        <v>6.1559609067624237</v>
      </c>
      <c r="AH103" s="11">
        <f t="shared" si="5"/>
        <v>5.72137440261851</v>
      </c>
      <c r="AI103" s="11">
        <f t="shared" si="5"/>
        <v>4.5151459664236784</v>
      </c>
      <c r="AJ103" s="58">
        <f t="shared" si="6"/>
        <v>1</v>
      </c>
      <c r="AK103" s="58">
        <f t="shared" si="6"/>
        <v>0.96485704625577429</v>
      </c>
      <c r="AL103" s="58">
        <f t="shared" si="6"/>
        <v>0.96242941939527482</v>
      </c>
      <c r="AM103" s="58">
        <f t="shared" si="6"/>
        <v>0.80783970895266988</v>
      </c>
      <c r="AN103" s="58">
        <f t="shared" si="6"/>
        <v>0.78653516520780475</v>
      </c>
      <c r="AO103" s="58">
        <f t="shared" si="6"/>
        <v>0.73204023578623822</v>
      </c>
      <c r="AP103" s="58">
        <f t="shared" si="6"/>
        <v>0.69824919645584882</v>
      </c>
      <c r="AQ103" s="58">
        <f t="shared" si="6"/>
        <v>0.67996802807031276</v>
      </c>
      <c r="AR103" s="58">
        <f t="shared" si="6"/>
        <v>0.64915219321013362</v>
      </c>
      <c r="AS103" s="58">
        <f t="shared" si="6"/>
        <v>0.61559609067624232</v>
      </c>
      <c r="AT103" s="58">
        <f t="shared" si="6"/>
        <v>0.52012494569259182</v>
      </c>
      <c r="AU103" s="58">
        <f t="shared" si="6"/>
        <v>0.37626216386863987</v>
      </c>
    </row>
    <row r="104" spans="5:47" x14ac:dyDescent="0.4">
      <c r="E104" s="1">
        <v>3</v>
      </c>
      <c r="F104" s="1">
        <v>4700000000</v>
      </c>
      <c r="G104" s="1">
        <v>5250.0000001204999</v>
      </c>
      <c r="H104" s="1">
        <v>3.3447043999999999</v>
      </c>
      <c r="J104">
        <v>220000000</v>
      </c>
      <c r="K104">
        <v>0.44691848000000001</v>
      </c>
      <c r="L104">
        <v>0.22886869999999998</v>
      </c>
      <c r="M104">
        <v>0.15951812000000001</v>
      </c>
      <c r="N104">
        <v>0.12734125999999998</v>
      </c>
      <c r="O104">
        <v>0.11203362000000001</v>
      </c>
      <c r="P104">
        <v>0.10309033999999999</v>
      </c>
      <c r="Q104">
        <v>8.9602359999999992E-2</v>
      </c>
      <c r="R104">
        <v>8.0005720000000002E-2</v>
      </c>
      <c r="S104">
        <v>7.2878819999999997E-2</v>
      </c>
      <c r="T104">
        <v>7.034224E-2</v>
      </c>
      <c r="U104">
        <v>7.1296239999999997E-2</v>
      </c>
      <c r="V104">
        <v>7.8794439999999993E-2</v>
      </c>
      <c r="W104">
        <v>0.13672419500000005</v>
      </c>
      <c r="X104" s="11">
        <f t="shared" si="5"/>
        <v>1</v>
      </c>
      <c r="Y104" s="11">
        <f t="shared" si="5"/>
        <v>1.9527287042745471</v>
      </c>
      <c r="Z104" s="11">
        <f t="shared" si="5"/>
        <v>2.8016784550871083</v>
      </c>
      <c r="AA104" s="11">
        <f t="shared" si="5"/>
        <v>3.5096125167914947</v>
      </c>
      <c r="AB104" s="11">
        <f t="shared" si="5"/>
        <v>3.9891461152464767</v>
      </c>
      <c r="AC104" s="11">
        <f t="shared" si="5"/>
        <v>4.3352120091950423</v>
      </c>
      <c r="AD104" s="11">
        <f t="shared" si="5"/>
        <v>4.9877980892467573</v>
      </c>
      <c r="AE104" s="11">
        <f t="shared" si="5"/>
        <v>5.5860815951659459</v>
      </c>
      <c r="AF104" s="11">
        <f t="shared" si="5"/>
        <v>6.1323506610013725</v>
      </c>
      <c r="AG104" s="11">
        <f t="shared" si="5"/>
        <v>6.3534866106055192</v>
      </c>
      <c r="AH104" s="11">
        <f t="shared" si="5"/>
        <v>6.2684719418583645</v>
      </c>
      <c r="AI104" s="11">
        <f t="shared" si="5"/>
        <v>5.6719545186183193</v>
      </c>
      <c r="AJ104" s="58">
        <f t="shared" si="6"/>
        <v>1</v>
      </c>
      <c r="AK104" s="58">
        <f t="shared" si="6"/>
        <v>0.97636435213727357</v>
      </c>
      <c r="AL104" s="58">
        <f t="shared" si="6"/>
        <v>0.93389281836236948</v>
      </c>
      <c r="AM104" s="58">
        <f t="shared" si="6"/>
        <v>0.87740312919787367</v>
      </c>
      <c r="AN104" s="58">
        <f t="shared" si="6"/>
        <v>0.79782922304929538</v>
      </c>
      <c r="AO104" s="58">
        <f t="shared" si="6"/>
        <v>0.72253533486584043</v>
      </c>
      <c r="AP104" s="58">
        <f t="shared" si="6"/>
        <v>0.71254258417810823</v>
      </c>
      <c r="AQ104" s="58">
        <f t="shared" si="6"/>
        <v>0.69826019939574324</v>
      </c>
      <c r="AR104" s="58">
        <f t="shared" si="6"/>
        <v>0.68137229566681912</v>
      </c>
      <c r="AS104" s="58">
        <f t="shared" si="6"/>
        <v>0.63534866106055188</v>
      </c>
      <c r="AT104" s="58">
        <f t="shared" si="6"/>
        <v>0.5698610856234877</v>
      </c>
      <c r="AU104" s="58">
        <f t="shared" si="6"/>
        <v>0.47266287655152661</v>
      </c>
    </row>
    <row r="105" spans="5:47" x14ac:dyDescent="0.4">
      <c r="E105" s="1">
        <v>3</v>
      </c>
      <c r="F105" s="1">
        <v>10000000000</v>
      </c>
      <c r="G105" s="1">
        <v>5250.0000002979996</v>
      </c>
      <c r="H105" s="1">
        <v>7.1909957999999996</v>
      </c>
      <c r="J105">
        <v>470000000</v>
      </c>
      <c r="K105">
        <v>0.95942640000000012</v>
      </c>
      <c r="L105">
        <v>0.48745614000000004</v>
      </c>
      <c r="M105">
        <v>0.35699626000000001</v>
      </c>
      <c r="N105">
        <v>0.27127259999999997</v>
      </c>
      <c r="O105">
        <v>0.23146351999999998</v>
      </c>
      <c r="P105">
        <v>0.20766924000000003</v>
      </c>
      <c r="Q105">
        <v>0.18771676000000001</v>
      </c>
      <c r="R105">
        <v>0.16542263997999998</v>
      </c>
      <c r="S105">
        <v>0.15202332000000002</v>
      </c>
      <c r="T105">
        <v>0.14198250000000001</v>
      </c>
      <c r="U105">
        <v>0.14640127999999999</v>
      </c>
      <c r="V105">
        <v>0.15304528000000001</v>
      </c>
      <c r="W105">
        <v>0.28840632833166668</v>
      </c>
      <c r="X105" s="11">
        <f t="shared" si="5"/>
        <v>1</v>
      </c>
      <c r="Y105" s="11">
        <f t="shared" si="5"/>
        <v>1.9682312340962616</v>
      </c>
      <c r="Z105" s="11">
        <f t="shared" si="5"/>
        <v>2.6874970622941543</v>
      </c>
      <c r="AA105" s="11">
        <f t="shared" si="5"/>
        <v>3.5367611767646281</v>
      </c>
      <c r="AB105" s="11">
        <f t="shared" si="5"/>
        <v>4.1450436768610457</v>
      </c>
      <c r="AC105" s="11">
        <f t="shared" si="5"/>
        <v>4.6199735695088977</v>
      </c>
      <c r="AD105" s="11">
        <f t="shared" si="5"/>
        <v>5.1110321742182219</v>
      </c>
      <c r="AE105" s="11">
        <f t="shared" si="5"/>
        <v>5.7998494046280316</v>
      </c>
      <c r="AF105" s="11">
        <f t="shared" si="5"/>
        <v>6.3110475419165954</v>
      </c>
      <c r="AG105" s="11">
        <f t="shared" si="5"/>
        <v>6.7573567164967514</v>
      </c>
      <c r="AH105" s="11">
        <f t="shared" si="5"/>
        <v>6.5534017188920766</v>
      </c>
      <c r="AI105" s="11">
        <f>$K105/V105</f>
        <v>6.2689055160668792</v>
      </c>
      <c r="AJ105" s="58">
        <f t="shared" si="6"/>
        <v>1</v>
      </c>
      <c r="AK105" s="58">
        <f t="shared" si="6"/>
        <v>0.98411561704813078</v>
      </c>
      <c r="AL105" s="58">
        <f t="shared" si="6"/>
        <v>0.8958323540980514</v>
      </c>
      <c r="AM105" s="58">
        <f t="shared" si="6"/>
        <v>0.88419029419115702</v>
      </c>
      <c r="AN105" s="58">
        <f t="shared" si="6"/>
        <v>0.82900873537220909</v>
      </c>
      <c r="AO105" s="58">
        <f t="shared" si="6"/>
        <v>0.76999559491814962</v>
      </c>
      <c r="AP105" s="58">
        <f t="shared" si="6"/>
        <v>0.73014745345974597</v>
      </c>
      <c r="AQ105" s="58">
        <f t="shared" si="6"/>
        <v>0.72498117557850394</v>
      </c>
      <c r="AR105" s="58">
        <f t="shared" si="6"/>
        <v>0.70122750465739947</v>
      </c>
      <c r="AS105" s="58">
        <f t="shared" si="6"/>
        <v>0.67573567164967518</v>
      </c>
      <c r="AT105" s="58">
        <f t="shared" si="6"/>
        <v>0.59576379262655244</v>
      </c>
      <c r="AU105" s="58">
        <f t="shared" si="6"/>
        <v>0.5224087930055733</v>
      </c>
    </row>
    <row r="106" spans="5:47" x14ac:dyDescent="0.4">
      <c r="E106" s="1">
        <v>4</v>
      </c>
      <c r="F106" s="1">
        <v>1</v>
      </c>
      <c r="G106" s="1">
        <v>2550</v>
      </c>
      <c r="H106" s="1">
        <v>8.8190000000000002E-4</v>
      </c>
      <c r="J106">
        <v>1000000000</v>
      </c>
      <c r="K106">
        <v>2.04346074002</v>
      </c>
      <c r="L106">
        <v>1.0441502199999999</v>
      </c>
      <c r="M106">
        <v>0.73234124</v>
      </c>
      <c r="N106">
        <v>0.57975447999999996</v>
      </c>
      <c r="O106">
        <v>0.49013945999999997</v>
      </c>
      <c r="P106">
        <v>0.42321043999999997</v>
      </c>
      <c r="Q106">
        <v>0.3929319</v>
      </c>
      <c r="R106">
        <v>0.35823298000000003</v>
      </c>
      <c r="S106">
        <v>0.31759236000000002</v>
      </c>
      <c r="T106">
        <v>0.30010218</v>
      </c>
      <c r="U106">
        <v>0.30496960000000001</v>
      </c>
      <c r="V106">
        <v>0.31496845999999995</v>
      </c>
      <c r="W106">
        <v>0.60848783833500009</v>
      </c>
      <c r="X106" s="11">
        <f t="shared" si="5"/>
        <v>1</v>
      </c>
      <c r="Y106" s="11">
        <f t="shared" si="5"/>
        <v>1.9570562749294831</v>
      </c>
      <c r="Z106" s="11">
        <f t="shared" si="5"/>
        <v>2.7903122593778824</v>
      </c>
      <c r="AA106" s="11">
        <f t="shared" si="5"/>
        <v>3.524700214511495</v>
      </c>
      <c r="AB106" s="11">
        <f t="shared" si="5"/>
        <v>4.1691414521491499</v>
      </c>
      <c r="AC106" s="11">
        <f t="shared" si="5"/>
        <v>4.8284743165126081</v>
      </c>
      <c r="AD106" s="11">
        <f t="shared" si="5"/>
        <v>5.2005468123611243</v>
      </c>
      <c r="AE106" s="11">
        <f t="shared" si="5"/>
        <v>5.7042786513402532</v>
      </c>
      <c r="AF106" s="11">
        <f t="shared" si="5"/>
        <v>6.4342251180727388</v>
      </c>
      <c r="AG106" s="11">
        <f t="shared" si="5"/>
        <v>6.8092165808992124</v>
      </c>
      <c r="AH106" s="11">
        <f t="shared" si="5"/>
        <v>6.7005391357695983</v>
      </c>
      <c r="AI106" s="11">
        <f t="shared" si="5"/>
        <v>6.4878265589513324</v>
      </c>
      <c r="AJ106" s="58">
        <f t="shared" si="6"/>
        <v>1</v>
      </c>
      <c r="AK106" s="58">
        <f t="shared" si="6"/>
        <v>0.97852813746474154</v>
      </c>
      <c r="AL106" s="58">
        <f t="shared" si="6"/>
        <v>0.9301040864592941</v>
      </c>
      <c r="AM106" s="58">
        <f t="shared" si="6"/>
        <v>0.88117505362787374</v>
      </c>
      <c r="AN106" s="58">
        <f t="shared" si="6"/>
        <v>0.83382829042982998</v>
      </c>
      <c r="AO106" s="58">
        <f t="shared" si="6"/>
        <v>0.80474571941876805</v>
      </c>
      <c r="AP106" s="58">
        <f t="shared" si="6"/>
        <v>0.74293525890873202</v>
      </c>
      <c r="AQ106" s="58">
        <f t="shared" si="6"/>
        <v>0.71303483141753166</v>
      </c>
      <c r="AR106" s="58">
        <f t="shared" si="6"/>
        <v>0.71491390200808214</v>
      </c>
      <c r="AS106" s="58">
        <f t="shared" si="6"/>
        <v>0.68092165808992122</v>
      </c>
      <c r="AT106" s="58">
        <f t="shared" si="6"/>
        <v>0.60913992143359985</v>
      </c>
      <c r="AU106" s="58">
        <f t="shared" si="6"/>
        <v>0.54065221324594437</v>
      </c>
    </row>
    <row r="107" spans="5:47" x14ac:dyDescent="0.4">
      <c r="E107" s="1">
        <v>4</v>
      </c>
      <c r="F107" s="1">
        <v>2</v>
      </c>
      <c r="G107" s="1">
        <v>4575</v>
      </c>
      <c r="H107" s="1">
        <v>9.2599999999999996E-4</v>
      </c>
      <c r="J107">
        <v>2200000000</v>
      </c>
      <c r="K107">
        <v>4.4838149199999995</v>
      </c>
      <c r="L107">
        <v>2.3110742000000002</v>
      </c>
      <c r="M107">
        <v>1.5913562399800001</v>
      </c>
      <c r="N107">
        <v>1.2723514199999999</v>
      </c>
      <c r="O107">
        <v>1.0645877800000001</v>
      </c>
      <c r="P107">
        <v>0.92398690000000006</v>
      </c>
      <c r="Q107">
        <v>0.84646284000000005</v>
      </c>
      <c r="R107">
        <v>0.76073605998000005</v>
      </c>
      <c r="S107">
        <v>0.71278923999999999</v>
      </c>
      <c r="T107">
        <v>0.65846001999999992</v>
      </c>
      <c r="U107">
        <v>0.66178426000000001</v>
      </c>
      <c r="V107">
        <v>0.65857236000000008</v>
      </c>
      <c r="W107">
        <v>1.3288313533300002</v>
      </c>
      <c r="X107" s="11">
        <f t="shared" si="5"/>
        <v>1</v>
      </c>
      <c r="Y107" s="11">
        <f t="shared" si="5"/>
        <v>1.9401432113257113</v>
      </c>
      <c r="Z107" s="11">
        <f t="shared" si="5"/>
        <v>2.8176060189114862</v>
      </c>
      <c r="AA107" s="11">
        <f t="shared" si="5"/>
        <v>3.5240381309119768</v>
      </c>
      <c r="AB107" s="11">
        <f t="shared" si="5"/>
        <v>4.211785072340394</v>
      </c>
      <c r="AC107" s="11">
        <f t="shared" si="5"/>
        <v>4.8526823486350281</v>
      </c>
      <c r="AD107" s="11">
        <f t="shared" si="5"/>
        <v>5.2971196231130468</v>
      </c>
      <c r="AE107" s="11">
        <f t="shared" si="5"/>
        <v>5.8940480882658308</v>
      </c>
      <c r="AF107" s="11">
        <f t="shared" si="5"/>
        <v>6.2905199298463028</v>
      </c>
      <c r="AG107" s="11">
        <f t="shared" si="5"/>
        <v>6.8095477079990365</v>
      </c>
      <c r="AH107" s="11">
        <f t="shared" si="5"/>
        <v>6.7753423449509054</v>
      </c>
      <c r="AI107" s="11">
        <f t="shared" si="5"/>
        <v>6.8083861278356697</v>
      </c>
      <c r="AJ107" s="58">
        <f t="shared" si="6"/>
        <v>1</v>
      </c>
      <c r="AK107" s="58">
        <f t="shared" si="6"/>
        <v>0.97007160566285566</v>
      </c>
      <c r="AL107" s="58">
        <f t="shared" si="6"/>
        <v>0.93920200630382877</v>
      </c>
      <c r="AM107" s="58">
        <f t="shared" si="6"/>
        <v>0.8810095327279942</v>
      </c>
      <c r="AN107" s="58">
        <f t="shared" si="6"/>
        <v>0.84235701446807876</v>
      </c>
      <c r="AO107" s="58">
        <f t="shared" si="6"/>
        <v>0.80878039143917135</v>
      </c>
      <c r="AP107" s="58">
        <f t="shared" si="6"/>
        <v>0.75673137473043528</v>
      </c>
      <c r="AQ107" s="58">
        <f t="shared" si="6"/>
        <v>0.73675601103322885</v>
      </c>
      <c r="AR107" s="58">
        <f t="shared" si="6"/>
        <v>0.6989466588718114</v>
      </c>
      <c r="AS107" s="58">
        <f t="shared" si="6"/>
        <v>0.68095477079990363</v>
      </c>
      <c r="AT107" s="58">
        <f t="shared" si="6"/>
        <v>0.61594021317735503</v>
      </c>
      <c r="AU107" s="58">
        <f t="shared" si="6"/>
        <v>0.56736551065297247</v>
      </c>
    </row>
    <row r="108" spans="5:47" x14ac:dyDescent="0.4">
      <c r="E108" s="1">
        <v>4</v>
      </c>
      <c r="F108" s="1">
        <v>4</v>
      </c>
      <c r="G108" s="1">
        <v>5081.25</v>
      </c>
      <c r="H108" s="1">
        <v>1.2072000000000001E-3</v>
      </c>
      <c r="J108">
        <v>4700000000</v>
      </c>
      <c r="K108">
        <v>9.5524038999999981</v>
      </c>
      <c r="L108">
        <v>4.9421484399999995</v>
      </c>
      <c r="M108">
        <v>3.40509124</v>
      </c>
      <c r="N108">
        <v>2.6790436799999999</v>
      </c>
      <c r="O108">
        <v>2.2371601400000003</v>
      </c>
      <c r="P108">
        <v>1.9556346599999999</v>
      </c>
      <c r="Q108">
        <v>1.76871172</v>
      </c>
      <c r="R108">
        <v>1.60643109998</v>
      </c>
      <c r="S108">
        <v>1.4965250800000001</v>
      </c>
      <c r="T108">
        <v>1.4058886000000002</v>
      </c>
      <c r="U108">
        <v>1.3723456600000001</v>
      </c>
      <c r="V108">
        <v>1.4047966999999999</v>
      </c>
      <c r="W108">
        <v>2.818848409998334</v>
      </c>
      <c r="X108" s="11">
        <f t="shared" si="5"/>
        <v>1</v>
      </c>
      <c r="Y108" s="11">
        <f t="shared" si="5"/>
        <v>1.9328443926706498</v>
      </c>
      <c r="Z108" s="11">
        <f t="shared" si="5"/>
        <v>2.8053297919852502</v>
      </c>
      <c r="AA108" s="11">
        <f t="shared" si="5"/>
        <v>3.5656021480023044</v>
      </c>
      <c r="AB108" s="11">
        <f t="shared" si="5"/>
        <v>4.2698793569601134</v>
      </c>
      <c r="AC108" s="11">
        <f t="shared" si="5"/>
        <v>4.8845544085417254</v>
      </c>
      <c r="AD108" s="11">
        <f t="shared" si="5"/>
        <v>5.4007692672494976</v>
      </c>
      <c r="AE108" s="11">
        <f t="shared" si="5"/>
        <v>5.9463514495697485</v>
      </c>
      <c r="AF108" s="11">
        <f t="shared" si="5"/>
        <v>6.3830563400915388</v>
      </c>
      <c r="AG108" s="11">
        <f t="shared" si="5"/>
        <v>6.7945667245612471</v>
      </c>
      <c r="AH108" s="11">
        <f t="shared" si="5"/>
        <v>6.96063985803693</v>
      </c>
      <c r="AI108" s="11">
        <f t="shared" si="5"/>
        <v>6.7998479068181172</v>
      </c>
      <c r="AJ108" s="58">
        <f t="shared" si="6"/>
        <v>1</v>
      </c>
      <c r="AK108" s="58">
        <f t="shared" si="6"/>
        <v>0.96642219633532489</v>
      </c>
      <c r="AL108" s="58">
        <f t="shared" si="6"/>
        <v>0.93510993066175008</v>
      </c>
      <c r="AM108" s="58">
        <f t="shared" si="6"/>
        <v>0.89140053700057609</v>
      </c>
      <c r="AN108" s="58">
        <f t="shared" si="6"/>
        <v>0.85397587139202269</v>
      </c>
      <c r="AO108" s="58">
        <f t="shared" si="6"/>
        <v>0.81409240142362094</v>
      </c>
      <c r="AP108" s="58">
        <f t="shared" si="6"/>
        <v>0.77153846674992821</v>
      </c>
      <c r="AQ108" s="58">
        <f t="shared" si="6"/>
        <v>0.74329393119621856</v>
      </c>
      <c r="AR108" s="58">
        <f t="shared" si="6"/>
        <v>0.70922848223239321</v>
      </c>
      <c r="AS108" s="58">
        <f t="shared" si="6"/>
        <v>0.67945667245612473</v>
      </c>
      <c r="AT108" s="58">
        <f t="shared" si="6"/>
        <v>0.63278544163972095</v>
      </c>
      <c r="AU108" s="58">
        <f t="shared" si="6"/>
        <v>0.56665399223484314</v>
      </c>
    </row>
    <row r="109" spans="5:47" x14ac:dyDescent="0.4">
      <c r="E109" s="1">
        <v>4</v>
      </c>
      <c r="F109" s="1">
        <v>7</v>
      </c>
      <c r="G109" s="1">
        <v>5194.8979591836996</v>
      </c>
      <c r="H109" s="1">
        <v>1.0847000000000001E-3</v>
      </c>
      <c r="J109">
        <v>10000000000</v>
      </c>
      <c r="K109">
        <v>20.317658519999998</v>
      </c>
      <c r="L109">
        <v>10.493690559999999</v>
      </c>
      <c r="M109">
        <v>7.1862721200000008</v>
      </c>
      <c r="N109">
        <v>5.6537493199999984</v>
      </c>
      <c r="O109">
        <v>4.7283770599999997</v>
      </c>
      <c r="P109">
        <v>4.1717512999999995</v>
      </c>
      <c r="Q109">
        <v>3.7181293399999999</v>
      </c>
      <c r="R109">
        <v>3.3756293999999998</v>
      </c>
      <c r="S109">
        <v>3.1386747599999998</v>
      </c>
      <c r="T109">
        <v>2.91907688</v>
      </c>
      <c r="U109">
        <v>2.9480647600000003</v>
      </c>
      <c r="V109">
        <v>3.00246346002</v>
      </c>
      <c r="W109">
        <v>5.971128123335002</v>
      </c>
      <c r="X109" s="11">
        <f t="shared" si="5"/>
        <v>1</v>
      </c>
      <c r="Y109" s="11">
        <f t="shared" si="5"/>
        <v>1.9361785449865601</v>
      </c>
      <c r="Z109" s="11">
        <f t="shared" si="5"/>
        <v>2.8272876646925522</v>
      </c>
      <c r="AA109" s="11">
        <f t="shared" si="5"/>
        <v>3.5936610150235673</v>
      </c>
      <c r="AB109" s="11">
        <f t="shared" si="5"/>
        <v>4.2969624169524243</v>
      </c>
      <c r="AC109" s="11">
        <f t="shared" si="5"/>
        <v>4.8702947656539353</v>
      </c>
      <c r="AD109" s="11">
        <f t="shared" si="5"/>
        <v>5.4644840622999951</v>
      </c>
      <c r="AE109" s="11">
        <f t="shared" si="5"/>
        <v>6.0189245063453942</v>
      </c>
      <c r="AF109" s="11">
        <f t="shared" si="5"/>
        <v>6.4733239579114592</v>
      </c>
      <c r="AG109" s="11">
        <f t="shared" si="5"/>
        <v>6.9603026419776919</v>
      </c>
      <c r="AH109" s="11">
        <f t="shared" si="5"/>
        <v>6.8918630267809977</v>
      </c>
      <c r="AI109" s="11">
        <f t="shared" si="5"/>
        <v>6.7669960985519069</v>
      </c>
      <c r="AJ109" s="58">
        <f t="shared" si="6"/>
        <v>1</v>
      </c>
      <c r="AK109" s="58">
        <f t="shared" si="6"/>
        <v>0.96808927249328003</v>
      </c>
      <c r="AL109" s="58">
        <f t="shared" si="6"/>
        <v>0.94242922156418407</v>
      </c>
      <c r="AM109" s="58">
        <f t="shared" si="6"/>
        <v>0.89841525375589182</v>
      </c>
      <c r="AN109" s="58">
        <f t="shared" si="6"/>
        <v>0.85939248339048491</v>
      </c>
      <c r="AO109" s="58">
        <f t="shared" si="6"/>
        <v>0.81171579427565588</v>
      </c>
      <c r="AP109" s="58">
        <f t="shared" si="6"/>
        <v>0.78064058032857075</v>
      </c>
      <c r="AQ109" s="58">
        <f t="shared" si="6"/>
        <v>0.75236556329317428</v>
      </c>
      <c r="AR109" s="58">
        <f t="shared" si="6"/>
        <v>0.71925821754571773</v>
      </c>
      <c r="AS109" s="58">
        <f t="shared" si="6"/>
        <v>0.69603026419776914</v>
      </c>
      <c r="AT109" s="58">
        <f t="shared" si="6"/>
        <v>0.62653300243463617</v>
      </c>
      <c r="AU109" s="58">
        <f t="shared" si="6"/>
        <v>0.56391634154599224</v>
      </c>
    </row>
    <row r="110" spans="5:47" x14ac:dyDescent="0.4">
      <c r="E110" s="1">
        <v>4</v>
      </c>
      <c r="F110" s="1">
        <v>10</v>
      </c>
      <c r="G110" s="1">
        <v>5223</v>
      </c>
      <c r="H110" s="1">
        <v>9.5299999999999996E-4</v>
      </c>
      <c r="J110" t="s">
        <v>216</v>
      </c>
      <c r="K110">
        <v>1.1933016981256253</v>
      </c>
      <c r="L110">
        <v>0.61612697250125037</v>
      </c>
      <c r="M110">
        <v>0.4245372912475</v>
      </c>
      <c r="N110">
        <v>0.33504452812437491</v>
      </c>
      <c r="O110">
        <v>0.28098560125000011</v>
      </c>
      <c r="P110">
        <v>0.24719064187312495</v>
      </c>
      <c r="Q110">
        <v>0.22269760999749999</v>
      </c>
      <c r="R110">
        <v>0.20200247687374998</v>
      </c>
      <c r="S110">
        <v>0.18768263437437507</v>
      </c>
      <c r="T110">
        <v>0.1756342131256251</v>
      </c>
      <c r="U110">
        <v>0.175986014999375</v>
      </c>
      <c r="V110">
        <v>0.17993222500125006</v>
      </c>
      <c r="W110">
        <v>0.3534268256244793</v>
      </c>
      <c r="X110" s="11">
        <f t="shared" si="5"/>
        <v>1</v>
      </c>
      <c r="Y110" s="11">
        <f t="shared" si="5"/>
        <v>1.9367788643974737</v>
      </c>
      <c r="Z110" s="11">
        <f t="shared" si="5"/>
        <v>2.8108289253439107</v>
      </c>
      <c r="AA110" s="11">
        <f t="shared" si="5"/>
        <v>3.5616212113831298</v>
      </c>
      <c r="AB110" s="11">
        <f t="shared" si="5"/>
        <v>4.2468428731474894</v>
      </c>
      <c r="AC110" s="11">
        <f t="shared" si="5"/>
        <v>4.8274549921598924</v>
      </c>
      <c r="AD110" s="11">
        <f t="shared" si="5"/>
        <v>5.3583947225074455</v>
      </c>
      <c r="AE110" s="11">
        <f t="shared" si="5"/>
        <v>5.907361714536945</v>
      </c>
      <c r="AF110" s="11">
        <f t="shared" si="5"/>
        <v>6.3580826329692153</v>
      </c>
      <c r="AG110" s="11">
        <f t="shared" si="5"/>
        <v>6.7942439965959114</v>
      </c>
      <c r="AH110" s="11">
        <f t="shared" si="5"/>
        <v>6.780662077778528</v>
      </c>
      <c r="AI110" s="11">
        <f t="shared" si="5"/>
        <v>6.6319509921990623</v>
      </c>
    </row>
    <row r="111" spans="5:47" x14ac:dyDescent="0.4">
      <c r="E111" s="1">
        <v>4</v>
      </c>
      <c r="F111" s="1">
        <v>22</v>
      </c>
      <c r="G111" s="1">
        <v>5244.4214876033002</v>
      </c>
      <c r="H111" s="1">
        <v>7.4640000000000004E-4</v>
      </c>
    </row>
    <row r="112" spans="5:47" x14ac:dyDescent="0.4">
      <c r="E112" s="1">
        <v>4</v>
      </c>
      <c r="F112" s="1">
        <v>47</v>
      </c>
      <c r="G112" s="1">
        <v>5248.7777274785003</v>
      </c>
      <c r="H112" s="1">
        <v>8.4500000000000005E-4</v>
      </c>
    </row>
    <row r="113" spans="5:8" x14ac:dyDescent="0.4">
      <c r="E113" s="1">
        <v>4</v>
      </c>
      <c r="F113" s="1">
        <v>100</v>
      </c>
      <c r="G113" s="1">
        <v>5249.73</v>
      </c>
      <c r="H113" s="1">
        <v>8.5930000000000002E-4</v>
      </c>
    </row>
    <row r="114" spans="5:8" x14ac:dyDescent="0.4">
      <c r="E114" s="1">
        <v>4</v>
      </c>
      <c r="F114" s="1">
        <v>220</v>
      </c>
      <c r="G114" s="1">
        <v>5249.9442148759999</v>
      </c>
      <c r="H114" s="1">
        <v>1.0399000000000001E-3</v>
      </c>
    </row>
    <row r="115" spans="5:8" x14ac:dyDescent="0.4">
      <c r="E115" s="1">
        <v>4</v>
      </c>
      <c r="F115" s="1">
        <v>470</v>
      </c>
      <c r="G115" s="1">
        <v>5249.9877772747996</v>
      </c>
      <c r="H115" s="1">
        <v>8.1859999999999995E-4</v>
      </c>
    </row>
    <row r="116" spans="5:8" x14ac:dyDescent="0.4">
      <c r="E116" s="1">
        <v>4</v>
      </c>
      <c r="F116" s="1">
        <v>1000</v>
      </c>
      <c r="G116" s="1">
        <v>5249.9973</v>
      </c>
      <c r="H116" s="1">
        <v>8.4020000000000004E-4</v>
      </c>
    </row>
    <row r="117" spans="5:8" x14ac:dyDescent="0.4">
      <c r="E117" s="1">
        <v>4</v>
      </c>
      <c r="F117" s="1">
        <v>2200</v>
      </c>
      <c r="G117" s="1">
        <v>5249.9994421488</v>
      </c>
      <c r="H117" s="1">
        <v>8.3199999999999995E-4</v>
      </c>
    </row>
    <row r="118" spans="5:8" x14ac:dyDescent="0.4">
      <c r="E118" s="1">
        <v>4</v>
      </c>
      <c r="F118" s="1">
        <v>4700</v>
      </c>
      <c r="G118" s="1">
        <v>5249.9998777726996</v>
      </c>
      <c r="H118" s="1">
        <v>8.2689999999999999E-4</v>
      </c>
    </row>
    <row r="119" spans="5:8" x14ac:dyDescent="0.4">
      <c r="E119" s="1">
        <v>4</v>
      </c>
      <c r="F119" s="1">
        <v>10000</v>
      </c>
      <c r="G119" s="1">
        <v>5249.999973</v>
      </c>
      <c r="H119" s="1">
        <v>9.1299999999999997E-4</v>
      </c>
    </row>
    <row r="120" spans="5:8" x14ac:dyDescent="0.4">
      <c r="E120" s="1">
        <v>4</v>
      </c>
      <c r="F120" s="1">
        <v>22000</v>
      </c>
      <c r="G120" s="1">
        <v>5249.9999944214997</v>
      </c>
      <c r="H120" s="1">
        <v>7.9060000000000003E-4</v>
      </c>
    </row>
    <row r="121" spans="5:8" x14ac:dyDescent="0.4">
      <c r="E121" s="1">
        <v>4</v>
      </c>
      <c r="F121" s="1">
        <v>47000</v>
      </c>
      <c r="G121" s="1">
        <v>5249.9999987777001</v>
      </c>
      <c r="H121" s="1">
        <v>9.5839999999999999E-4</v>
      </c>
    </row>
    <row r="122" spans="5:8" x14ac:dyDescent="0.4">
      <c r="E122" s="1">
        <v>4</v>
      </c>
      <c r="F122" s="1">
        <v>100000</v>
      </c>
      <c r="G122" s="1">
        <v>5249.9999997300001</v>
      </c>
      <c r="H122" s="1">
        <v>9.1410000000000005E-4</v>
      </c>
    </row>
    <row r="123" spans="5:8" x14ac:dyDescent="0.4">
      <c r="E123" s="1">
        <v>4</v>
      </c>
      <c r="F123" s="1">
        <v>220000</v>
      </c>
      <c r="G123" s="1">
        <v>5249.9999999441998</v>
      </c>
      <c r="H123" s="1">
        <v>9.5189999999999999E-4</v>
      </c>
    </row>
    <row r="124" spans="5:8" x14ac:dyDescent="0.4">
      <c r="E124" s="1">
        <v>4</v>
      </c>
      <c r="F124" s="1">
        <v>470000</v>
      </c>
      <c r="G124" s="1">
        <v>5249.9999999877</v>
      </c>
      <c r="H124" s="1">
        <v>1.0927000000000001E-3</v>
      </c>
    </row>
    <row r="125" spans="5:8" x14ac:dyDescent="0.4">
      <c r="E125" s="1">
        <v>4</v>
      </c>
      <c r="F125" s="1">
        <v>1000000</v>
      </c>
      <c r="G125" s="1">
        <v>5249.9999999971997</v>
      </c>
      <c r="H125" s="1">
        <v>1.6547000000000001E-3</v>
      </c>
    </row>
    <row r="126" spans="5:8" x14ac:dyDescent="0.4">
      <c r="E126" s="1">
        <v>4</v>
      </c>
      <c r="F126" s="1">
        <v>2200000</v>
      </c>
      <c r="G126" s="1">
        <v>5249.9999999993997</v>
      </c>
      <c r="H126" s="1">
        <v>1.9848999999999999E-3</v>
      </c>
    </row>
    <row r="127" spans="5:8" x14ac:dyDescent="0.4">
      <c r="E127" s="1">
        <v>4</v>
      </c>
      <c r="F127" s="1">
        <v>4700000</v>
      </c>
      <c r="G127" s="1">
        <v>5249.9999999996999</v>
      </c>
      <c r="H127" s="1">
        <v>4.4561999999999996E-3</v>
      </c>
    </row>
    <row r="128" spans="5:8" x14ac:dyDescent="0.4">
      <c r="E128" s="1">
        <v>4</v>
      </c>
      <c r="F128" s="1">
        <v>10000000</v>
      </c>
      <c r="G128" s="1">
        <v>5249.9999999996999</v>
      </c>
      <c r="H128" s="1">
        <v>6.9030999999999997E-3</v>
      </c>
    </row>
    <row r="129" spans="5:8" x14ac:dyDescent="0.4">
      <c r="E129" s="1">
        <v>4</v>
      </c>
      <c r="F129" s="1">
        <v>22000000</v>
      </c>
      <c r="G129" s="1">
        <v>5250.0000000001</v>
      </c>
      <c r="H129" s="1">
        <v>1.61396E-2</v>
      </c>
    </row>
    <row r="130" spans="5:8" x14ac:dyDescent="0.4">
      <c r="E130" s="1">
        <v>4</v>
      </c>
      <c r="F130" s="1">
        <v>47000000</v>
      </c>
      <c r="G130" s="1">
        <v>5250.0000000002001</v>
      </c>
      <c r="H130" s="1">
        <v>2.88769E-2</v>
      </c>
    </row>
    <row r="131" spans="5:8" x14ac:dyDescent="0.4">
      <c r="E131" s="1">
        <v>4</v>
      </c>
      <c r="F131" s="1">
        <v>100000000</v>
      </c>
      <c r="G131" s="1">
        <v>5250.0000000001</v>
      </c>
      <c r="H131" s="1">
        <v>5.7384400000000002E-2</v>
      </c>
    </row>
    <row r="132" spans="5:8" x14ac:dyDescent="0.4">
      <c r="E132" s="1">
        <v>4</v>
      </c>
      <c r="F132" s="1">
        <v>220000000</v>
      </c>
      <c r="G132" s="1">
        <v>5249.9999999997999</v>
      </c>
      <c r="H132" s="1">
        <v>0.1202613</v>
      </c>
    </row>
    <row r="133" spans="5:8" x14ac:dyDescent="0.4">
      <c r="E133" s="1">
        <v>4</v>
      </c>
      <c r="F133" s="1">
        <v>470000000</v>
      </c>
      <c r="G133" s="1">
        <v>5249.9999999983002</v>
      </c>
      <c r="H133" s="1">
        <v>0.27301989999999998</v>
      </c>
    </row>
    <row r="134" spans="5:8" x14ac:dyDescent="0.4">
      <c r="E134" s="1">
        <v>4</v>
      </c>
      <c r="F134" s="1">
        <v>1000000000</v>
      </c>
      <c r="G134" s="1">
        <v>5249.9999999995998</v>
      </c>
      <c r="H134" s="1">
        <v>0.56687330000000002</v>
      </c>
    </row>
    <row r="135" spans="5:8" x14ac:dyDescent="0.4">
      <c r="E135" s="1">
        <v>4</v>
      </c>
      <c r="F135" s="1">
        <v>2200000000</v>
      </c>
      <c r="G135" s="1">
        <v>5249.9999999984002</v>
      </c>
      <c r="H135" s="1">
        <v>1.3034866000000001</v>
      </c>
    </row>
    <row r="136" spans="5:8" x14ac:dyDescent="0.4">
      <c r="E136" s="1">
        <v>4</v>
      </c>
      <c r="F136" s="1">
        <v>4700000000</v>
      </c>
      <c r="G136" s="1">
        <v>5249.9999999950996</v>
      </c>
      <c r="H136" s="1">
        <v>2.6535096999999999</v>
      </c>
    </row>
    <row r="137" spans="5:8" x14ac:dyDescent="0.4">
      <c r="E137" s="1">
        <v>4</v>
      </c>
      <c r="F137" s="1">
        <v>10000000000</v>
      </c>
      <c r="G137" s="1">
        <v>5249.9999999865004</v>
      </c>
      <c r="H137" s="1">
        <v>5.6023376999999996</v>
      </c>
    </row>
    <row r="138" spans="5:8" x14ac:dyDescent="0.4">
      <c r="E138" s="1">
        <v>5</v>
      </c>
      <c r="F138" s="1">
        <v>1</v>
      </c>
      <c r="G138" s="1">
        <v>2550</v>
      </c>
      <c r="H138" s="1">
        <v>8.7330000000000003E-4</v>
      </c>
    </row>
    <row r="139" spans="5:8" x14ac:dyDescent="0.4">
      <c r="E139" s="1">
        <v>5</v>
      </c>
      <c r="F139" s="1">
        <v>2</v>
      </c>
      <c r="G139" s="1">
        <v>4575</v>
      </c>
      <c r="H139" s="1">
        <v>1.1543E-3</v>
      </c>
    </row>
    <row r="140" spans="5:8" x14ac:dyDescent="0.4">
      <c r="E140" s="1">
        <v>5</v>
      </c>
      <c r="F140" s="1">
        <v>4</v>
      </c>
      <c r="G140" s="1">
        <v>5081.25</v>
      </c>
      <c r="H140" s="1">
        <v>1.0046E-3</v>
      </c>
    </row>
    <row r="141" spans="5:8" x14ac:dyDescent="0.4">
      <c r="E141" s="1">
        <v>5</v>
      </c>
      <c r="F141" s="1">
        <v>7</v>
      </c>
      <c r="G141" s="1">
        <v>5194.8979591836996</v>
      </c>
      <c r="H141" s="1">
        <v>9.6940000000000004E-4</v>
      </c>
    </row>
    <row r="142" spans="5:8" x14ac:dyDescent="0.4">
      <c r="E142" s="1">
        <v>5</v>
      </c>
      <c r="F142" s="1">
        <v>10</v>
      </c>
      <c r="G142" s="1">
        <v>5223</v>
      </c>
      <c r="H142" s="1">
        <v>1.0667000000000001E-3</v>
      </c>
    </row>
    <row r="143" spans="5:8" x14ac:dyDescent="0.4">
      <c r="E143" s="1">
        <v>5</v>
      </c>
      <c r="F143" s="1">
        <v>22</v>
      </c>
      <c r="G143" s="1">
        <v>5244.4214876033002</v>
      </c>
      <c r="H143" s="1">
        <v>1.1686000000000001E-3</v>
      </c>
    </row>
    <row r="144" spans="5:8" x14ac:dyDescent="0.4">
      <c r="E144" s="1">
        <v>5</v>
      </c>
      <c r="F144" s="1">
        <v>47</v>
      </c>
      <c r="G144" s="1">
        <v>5248.7777274785003</v>
      </c>
      <c r="H144" s="1">
        <v>1.1226000000000001E-3</v>
      </c>
    </row>
    <row r="145" spans="5:8" x14ac:dyDescent="0.4">
      <c r="E145" s="1">
        <v>5</v>
      </c>
      <c r="F145" s="1">
        <v>100</v>
      </c>
      <c r="G145" s="1">
        <v>5249.73</v>
      </c>
      <c r="H145" s="1">
        <v>1.2964999999999999E-3</v>
      </c>
    </row>
    <row r="146" spans="5:8" x14ac:dyDescent="0.4">
      <c r="E146" s="1">
        <v>5</v>
      </c>
      <c r="F146" s="1">
        <v>220</v>
      </c>
      <c r="G146" s="1">
        <v>5249.9442148759999</v>
      </c>
      <c r="H146" s="1">
        <v>1.0709999999999999E-3</v>
      </c>
    </row>
    <row r="147" spans="5:8" x14ac:dyDescent="0.4">
      <c r="E147" s="1">
        <v>5</v>
      </c>
      <c r="F147" s="1">
        <v>470</v>
      </c>
      <c r="G147" s="1">
        <v>5249.9877772747996</v>
      </c>
      <c r="H147" s="1">
        <v>1.2003000000000001E-3</v>
      </c>
    </row>
    <row r="148" spans="5:8" x14ac:dyDescent="0.4">
      <c r="E148" s="1">
        <v>5</v>
      </c>
      <c r="F148" s="1">
        <v>1000</v>
      </c>
      <c r="G148" s="1">
        <v>5249.9973</v>
      </c>
      <c r="H148" s="1">
        <v>1.3376E-3</v>
      </c>
    </row>
    <row r="149" spans="5:8" x14ac:dyDescent="0.4">
      <c r="E149" s="1">
        <v>5</v>
      </c>
      <c r="F149" s="1">
        <v>2200</v>
      </c>
      <c r="G149" s="1">
        <v>5249.9994421488</v>
      </c>
      <c r="H149" s="1">
        <v>1.5809000000000001E-3</v>
      </c>
    </row>
    <row r="150" spans="5:8" x14ac:dyDescent="0.4">
      <c r="E150" s="1">
        <v>5</v>
      </c>
      <c r="F150" s="1">
        <v>4700</v>
      </c>
      <c r="G150" s="1">
        <v>5249.9998777726996</v>
      </c>
      <c r="H150" s="1">
        <v>8.2249999999999999E-4</v>
      </c>
    </row>
    <row r="151" spans="5:8" x14ac:dyDescent="0.4">
      <c r="E151" s="1">
        <v>5</v>
      </c>
      <c r="F151" s="1">
        <v>10000</v>
      </c>
      <c r="G151" s="1">
        <v>5249.999973</v>
      </c>
      <c r="H151" s="1">
        <v>1.7384E-3</v>
      </c>
    </row>
    <row r="152" spans="5:8" x14ac:dyDescent="0.4">
      <c r="E152" s="1">
        <v>5</v>
      </c>
      <c r="F152" s="1">
        <v>22000</v>
      </c>
      <c r="G152" s="1">
        <v>5249.9999944214997</v>
      </c>
      <c r="H152" s="1">
        <v>1.2374001000000001E-3</v>
      </c>
    </row>
    <row r="153" spans="5:8" x14ac:dyDescent="0.4">
      <c r="E153" s="1">
        <v>5</v>
      </c>
      <c r="F153" s="1">
        <v>47000</v>
      </c>
      <c r="G153" s="1">
        <v>5249.9999987777001</v>
      </c>
      <c r="H153" s="1">
        <v>3.2954E-3</v>
      </c>
    </row>
    <row r="154" spans="5:8" x14ac:dyDescent="0.4">
      <c r="E154" s="1">
        <v>5</v>
      </c>
      <c r="F154" s="1">
        <v>100000</v>
      </c>
      <c r="G154" s="1">
        <v>5249.9999997300001</v>
      </c>
      <c r="H154" s="1">
        <v>8.6930000000000004E-4</v>
      </c>
    </row>
    <row r="155" spans="5:8" x14ac:dyDescent="0.4">
      <c r="E155" s="1">
        <v>5</v>
      </c>
      <c r="F155" s="1">
        <v>220000</v>
      </c>
      <c r="G155" s="1">
        <v>5249.9999999441998</v>
      </c>
      <c r="H155" s="1">
        <v>1.1731000000000001E-3</v>
      </c>
    </row>
    <row r="156" spans="5:8" x14ac:dyDescent="0.4">
      <c r="E156" s="1">
        <v>5</v>
      </c>
      <c r="F156" s="1">
        <v>470000</v>
      </c>
      <c r="G156" s="1">
        <v>5249.9999999878</v>
      </c>
      <c r="H156" s="1">
        <v>1.3910000000000001E-3</v>
      </c>
    </row>
    <row r="157" spans="5:8" x14ac:dyDescent="0.4">
      <c r="E157" s="1">
        <v>5</v>
      </c>
      <c r="F157" s="1">
        <v>1000000</v>
      </c>
      <c r="G157" s="1">
        <v>5249.9999999972997</v>
      </c>
      <c r="H157" s="1">
        <v>1.6069999999999999E-3</v>
      </c>
    </row>
    <row r="158" spans="5:8" x14ac:dyDescent="0.4">
      <c r="E158" s="1">
        <v>5</v>
      </c>
      <c r="F158" s="1">
        <v>2200000</v>
      </c>
      <c r="G158" s="1">
        <v>5249.9999999993997</v>
      </c>
      <c r="H158" s="1">
        <v>2.3253000000000002E-3</v>
      </c>
    </row>
    <row r="159" spans="5:8" x14ac:dyDescent="0.4">
      <c r="E159" s="1">
        <v>5</v>
      </c>
      <c r="F159" s="1">
        <v>4700000</v>
      </c>
      <c r="G159" s="1">
        <v>5249.9999999996999</v>
      </c>
      <c r="H159" s="1">
        <v>3.7632E-3</v>
      </c>
    </row>
    <row r="160" spans="5:8" x14ac:dyDescent="0.4">
      <c r="E160" s="1">
        <v>5</v>
      </c>
      <c r="F160" s="1">
        <v>10000000</v>
      </c>
      <c r="G160" s="1">
        <v>5249.9999999997999</v>
      </c>
      <c r="H160" s="1">
        <v>5.7130000000000002E-3</v>
      </c>
    </row>
    <row r="161" spans="5:8" x14ac:dyDescent="0.4">
      <c r="E161" s="1">
        <v>5</v>
      </c>
      <c r="F161" s="1">
        <v>22000000</v>
      </c>
      <c r="G161" s="1">
        <v>5250.0000000001</v>
      </c>
      <c r="H161" s="1">
        <v>1.2663600000000001E-2</v>
      </c>
    </row>
    <row r="162" spans="5:8" x14ac:dyDescent="0.4">
      <c r="E162" s="1">
        <v>5</v>
      </c>
      <c r="F162" s="1">
        <v>47000000</v>
      </c>
      <c r="G162" s="1">
        <v>5249.9999999999</v>
      </c>
      <c r="H162" s="1">
        <v>2.7636999999999998E-2</v>
      </c>
    </row>
    <row r="163" spans="5:8" x14ac:dyDescent="0.4">
      <c r="E163" s="1">
        <v>5</v>
      </c>
      <c r="F163" s="1">
        <v>100000000</v>
      </c>
      <c r="G163" s="1">
        <v>5249.9999999989004</v>
      </c>
      <c r="H163" s="1">
        <v>5.38282E-2</v>
      </c>
    </row>
    <row r="164" spans="5:8" x14ac:dyDescent="0.4">
      <c r="E164" s="1">
        <v>5</v>
      </c>
      <c r="F164" s="1">
        <v>220000000</v>
      </c>
      <c r="G164" s="1">
        <v>5250.0000000004002</v>
      </c>
      <c r="H164" s="1">
        <v>0.1188844</v>
      </c>
    </row>
    <row r="165" spans="5:8" x14ac:dyDescent="0.4">
      <c r="E165" s="1">
        <v>5</v>
      </c>
      <c r="F165" s="1">
        <v>470000000</v>
      </c>
      <c r="G165" s="1">
        <v>5249.9999999986003</v>
      </c>
      <c r="H165" s="1">
        <v>0.23101630000000001</v>
      </c>
    </row>
    <row r="166" spans="5:8" x14ac:dyDescent="0.4">
      <c r="E166" s="1">
        <v>5</v>
      </c>
      <c r="F166" s="1">
        <v>1000000000</v>
      </c>
      <c r="G166" s="1">
        <v>5249.9999999990996</v>
      </c>
      <c r="H166" s="1">
        <v>0.48217070000000001</v>
      </c>
    </row>
    <row r="167" spans="5:8" x14ac:dyDescent="0.4">
      <c r="E167" s="1">
        <v>5</v>
      </c>
      <c r="F167" s="1">
        <v>2200000000</v>
      </c>
      <c r="G167" s="1">
        <v>5249.9999999954998</v>
      </c>
      <c r="H167" s="1">
        <v>1.0981578999999999</v>
      </c>
    </row>
    <row r="168" spans="5:8" x14ac:dyDescent="0.4">
      <c r="E168" s="1">
        <v>5</v>
      </c>
      <c r="F168" s="1">
        <v>4700000000</v>
      </c>
      <c r="G168" s="1">
        <v>5249.9999999866004</v>
      </c>
      <c r="H168" s="1">
        <v>2.2206795000000001</v>
      </c>
    </row>
    <row r="169" spans="5:8" x14ac:dyDescent="0.4">
      <c r="E169" s="1">
        <v>5</v>
      </c>
      <c r="F169" s="1">
        <v>10000000000</v>
      </c>
      <c r="G169" s="1">
        <v>5249.9999999615002</v>
      </c>
      <c r="H169" s="1">
        <v>4.7660929999999997</v>
      </c>
    </row>
    <row r="170" spans="5:8" x14ac:dyDescent="0.4">
      <c r="E170" s="1">
        <v>6</v>
      </c>
      <c r="F170" s="1">
        <v>1</v>
      </c>
      <c r="G170" s="1">
        <v>2550</v>
      </c>
      <c r="H170" s="1">
        <v>1.6556600000000001E-2</v>
      </c>
    </row>
    <row r="171" spans="5:8" x14ac:dyDescent="0.4">
      <c r="E171" s="1">
        <v>6</v>
      </c>
      <c r="F171" s="1">
        <v>2</v>
      </c>
      <c r="G171" s="1">
        <v>4575</v>
      </c>
      <c r="H171" s="1">
        <v>1.4047E-3</v>
      </c>
    </row>
    <row r="172" spans="5:8" x14ac:dyDescent="0.4">
      <c r="E172" s="1">
        <v>6</v>
      </c>
      <c r="F172" s="1">
        <v>4</v>
      </c>
      <c r="G172" s="1">
        <v>5081.25</v>
      </c>
      <c r="H172" s="1">
        <v>1.6302000000000001E-3</v>
      </c>
    </row>
    <row r="173" spans="5:8" x14ac:dyDescent="0.4">
      <c r="E173" s="1">
        <v>6</v>
      </c>
      <c r="F173" s="1">
        <v>7</v>
      </c>
      <c r="G173" s="1">
        <v>5194.8979591836996</v>
      </c>
      <c r="H173" s="1">
        <v>1.5619E-3</v>
      </c>
    </row>
    <row r="174" spans="5:8" x14ac:dyDescent="0.4">
      <c r="E174" s="1">
        <v>6</v>
      </c>
      <c r="F174" s="1">
        <v>10</v>
      </c>
      <c r="G174" s="1">
        <v>5223</v>
      </c>
      <c r="H174" s="1">
        <v>1.7344999999999999E-3</v>
      </c>
    </row>
    <row r="175" spans="5:8" x14ac:dyDescent="0.4">
      <c r="E175" s="1">
        <v>6</v>
      </c>
      <c r="F175" s="1">
        <v>22</v>
      </c>
      <c r="G175" s="1">
        <v>5244.4214876033002</v>
      </c>
      <c r="H175" s="1">
        <v>1.1589E-3</v>
      </c>
    </row>
    <row r="176" spans="5:8" x14ac:dyDescent="0.4">
      <c r="E176" s="1">
        <v>6</v>
      </c>
      <c r="F176" s="1">
        <v>47</v>
      </c>
      <c r="G176" s="1">
        <v>5248.7777274785003</v>
      </c>
      <c r="H176" s="1">
        <v>1.4166999999999999E-3</v>
      </c>
    </row>
    <row r="177" spans="5:8" x14ac:dyDescent="0.4">
      <c r="E177" s="1">
        <v>6</v>
      </c>
      <c r="F177" s="1">
        <v>100</v>
      </c>
      <c r="G177" s="1">
        <v>5249.73</v>
      </c>
      <c r="H177" s="1">
        <v>1.3310999E-3</v>
      </c>
    </row>
    <row r="178" spans="5:8" x14ac:dyDescent="0.4">
      <c r="E178" s="1">
        <v>6</v>
      </c>
      <c r="F178" s="1">
        <v>220</v>
      </c>
      <c r="G178" s="1">
        <v>5249.9442148759999</v>
      </c>
      <c r="H178" s="1">
        <v>1.3447999999999999E-3</v>
      </c>
    </row>
    <row r="179" spans="5:8" x14ac:dyDescent="0.4">
      <c r="E179" s="1">
        <v>6</v>
      </c>
      <c r="F179" s="1">
        <v>470</v>
      </c>
      <c r="G179" s="1">
        <v>5249.9877772747996</v>
      </c>
      <c r="H179" s="1">
        <v>1.4743001E-3</v>
      </c>
    </row>
    <row r="180" spans="5:8" x14ac:dyDescent="0.4">
      <c r="E180" s="1">
        <v>6</v>
      </c>
      <c r="F180" s="1">
        <v>1000</v>
      </c>
      <c r="G180" s="1">
        <v>5249.9973</v>
      </c>
      <c r="H180" s="1">
        <v>1.2532000000000001E-3</v>
      </c>
    </row>
    <row r="181" spans="5:8" x14ac:dyDescent="0.4">
      <c r="E181" s="1">
        <v>6</v>
      </c>
      <c r="F181" s="1">
        <v>2200</v>
      </c>
      <c r="G181" s="1">
        <v>5249.9994421488</v>
      </c>
      <c r="H181" s="1">
        <v>1.2442E-3</v>
      </c>
    </row>
    <row r="182" spans="5:8" x14ac:dyDescent="0.4">
      <c r="E182" s="1">
        <v>6</v>
      </c>
      <c r="F182" s="1">
        <v>4700</v>
      </c>
      <c r="G182" s="1">
        <v>5249.9998777726996</v>
      </c>
      <c r="H182" s="1">
        <v>1.2895999999999999E-3</v>
      </c>
    </row>
    <row r="183" spans="5:8" x14ac:dyDescent="0.4">
      <c r="E183" s="1">
        <v>6</v>
      </c>
      <c r="F183" s="1">
        <v>10000</v>
      </c>
      <c r="G183" s="1">
        <v>5249.999973</v>
      </c>
      <c r="H183" s="1">
        <v>1.4170999999999999E-3</v>
      </c>
    </row>
    <row r="184" spans="5:8" x14ac:dyDescent="0.4">
      <c r="E184" s="1">
        <v>6</v>
      </c>
      <c r="F184" s="1">
        <v>22000</v>
      </c>
      <c r="G184" s="1">
        <v>5249.9999944214997</v>
      </c>
      <c r="H184" s="1">
        <v>1.2512000000000001E-3</v>
      </c>
    </row>
    <row r="185" spans="5:8" x14ac:dyDescent="0.4">
      <c r="E185" s="1">
        <v>6</v>
      </c>
      <c r="F185" s="1">
        <v>47000</v>
      </c>
      <c r="G185" s="1">
        <v>5249.9999987777001</v>
      </c>
      <c r="H185" s="1">
        <v>1.3361E-3</v>
      </c>
    </row>
    <row r="186" spans="5:8" x14ac:dyDescent="0.4">
      <c r="E186" s="1">
        <v>6</v>
      </c>
      <c r="F186" s="1">
        <v>100000</v>
      </c>
      <c r="G186" s="1">
        <v>5249.9999997300001</v>
      </c>
      <c r="H186" s="1">
        <v>1.3361E-3</v>
      </c>
    </row>
    <row r="187" spans="5:8" x14ac:dyDescent="0.4">
      <c r="E187" s="1">
        <v>6</v>
      </c>
      <c r="F187" s="1">
        <v>220000</v>
      </c>
      <c r="G187" s="1">
        <v>5249.9999999441998</v>
      </c>
      <c r="H187" s="1">
        <v>1.5716E-3</v>
      </c>
    </row>
    <row r="188" spans="5:8" x14ac:dyDescent="0.4">
      <c r="E188" s="1">
        <v>6</v>
      </c>
      <c r="F188" s="1">
        <v>470000</v>
      </c>
      <c r="G188" s="1">
        <v>5249.9999999878</v>
      </c>
      <c r="H188" s="1">
        <v>1.8925999999999999E-3</v>
      </c>
    </row>
    <row r="189" spans="5:8" x14ac:dyDescent="0.4">
      <c r="E189" s="1">
        <v>6</v>
      </c>
      <c r="F189" s="1">
        <v>1000000</v>
      </c>
      <c r="G189" s="1">
        <v>5249.9999999972997</v>
      </c>
      <c r="H189" s="1">
        <v>1.6419E-3</v>
      </c>
    </row>
    <row r="190" spans="5:8" x14ac:dyDescent="0.4">
      <c r="E190" s="1">
        <v>6</v>
      </c>
      <c r="F190" s="1">
        <v>2200000</v>
      </c>
      <c r="G190" s="1">
        <v>5249.9999999994998</v>
      </c>
      <c r="H190" s="1">
        <v>2.4367999999999998E-3</v>
      </c>
    </row>
    <row r="191" spans="5:8" x14ac:dyDescent="0.4">
      <c r="E191" s="1">
        <v>6</v>
      </c>
      <c r="F191" s="1">
        <v>4700000</v>
      </c>
      <c r="G191" s="1">
        <v>5249.9999999997999</v>
      </c>
      <c r="H191" s="1">
        <v>3.6116999999999998E-3</v>
      </c>
    </row>
    <row r="192" spans="5:8" x14ac:dyDescent="0.4">
      <c r="E192" s="1">
        <v>6</v>
      </c>
      <c r="F192" s="1">
        <v>10000000</v>
      </c>
      <c r="G192" s="1">
        <v>5249.9999999999</v>
      </c>
      <c r="H192" s="1">
        <v>6.1862999999999996E-3</v>
      </c>
    </row>
    <row r="193" spans="5:8" x14ac:dyDescent="0.4">
      <c r="E193" s="1">
        <v>6</v>
      </c>
      <c r="F193" s="1">
        <v>22000000</v>
      </c>
      <c r="G193" s="1">
        <v>5250.0000000001</v>
      </c>
      <c r="H193" s="1">
        <v>1.2167900000000001E-2</v>
      </c>
    </row>
    <row r="194" spans="5:8" x14ac:dyDescent="0.4">
      <c r="E194" s="1">
        <v>6</v>
      </c>
      <c r="F194" s="1">
        <v>47000000</v>
      </c>
      <c r="G194" s="1">
        <v>5249.9999999994998</v>
      </c>
      <c r="H194" s="1">
        <v>2.3418899999999999E-2</v>
      </c>
    </row>
    <row r="195" spans="5:8" x14ac:dyDescent="0.4">
      <c r="E195" s="1">
        <v>6</v>
      </c>
      <c r="F195" s="1">
        <v>100000000</v>
      </c>
      <c r="G195" s="1">
        <v>5249.9999999999</v>
      </c>
      <c r="H195" s="1">
        <v>4.5774200000000001E-2</v>
      </c>
    </row>
    <row r="196" spans="5:8" x14ac:dyDescent="0.4">
      <c r="E196" s="1">
        <v>6</v>
      </c>
      <c r="F196" s="1">
        <v>220000000</v>
      </c>
      <c r="G196" s="1">
        <v>5250.0000000017999</v>
      </c>
      <c r="H196" s="1">
        <v>9.8494999999999999E-2</v>
      </c>
    </row>
    <row r="197" spans="5:8" x14ac:dyDescent="0.4">
      <c r="E197" s="1">
        <v>6</v>
      </c>
      <c r="F197" s="1">
        <v>470000000</v>
      </c>
      <c r="G197" s="1">
        <v>5250.0000000027003</v>
      </c>
      <c r="H197" s="1">
        <v>0.20264270000000001</v>
      </c>
    </row>
    <row r="198" spans="5:8" x14ac:dyDescent="0.4">
      <c r="E198" s="1">
        <v>6</v>
      </c>
      <c r="F198" s="1">
        <v>1000000000</v>
      </c>
      <c r="G198" s="1">
        <v>5250.0000000081</v>
      </c>
      <c r="H198" s="1">
        <v>0.41308020000000001</v>
      </c>
    </row>
    <row r="199" spans="5:8" x14ac:dyDescent="0.4">
      <c r="E199" s="1">
        <v>6</v>
      </c>
      <c r="F199" s="1">
        <v>2200000000</v>
      </c>
      <c r="G199" s="1">
        <v>5250.0000000198997</v>
      </c>
      <c r="H199" s="1">
        <v>0.91745540000000003</v>
      </c>
    </row>
    <row r="200" spans="5:8" x14ac:dyDescent="0.4">
      <c r="E200" s="1">
        <v>6</v>
      </c>
      <c r="F200" s="1">
        <v>4700000000</v>
      </c>
      <c r="G200" s="1">
        <v>5250.0000000486998</v>
      </c>
      <c r="H200" s="1">
        <v>1.9317035</v>
      </c>
    </row>
    <row r="201" spans="5:8" x14ac:dyDescent="0.4">
      <c r="E201" s="1">
        <v>6</v>
      </c>
      <c r="F201" s="1">
        <v>10000000000</v>
      </c>
      <c r="G201" s="1">
        <v>5250.0000001202998</v>
      </c>
      <c r="H201" s="1">
        <v>4.2362352999999997</v>
      </c>
    </row>
    <row r="202" spans="5:8" x14ac:dyDescent="0.4">
      <c r="E202" s="1">
        <v>7</v>
      </c>
      <c r="F202" s="1">
        <v>1</v>
      </c>
      <c r="G202" s="1">
        <v>2550</v>
      </c>
      <c r="H202" s="1">
        <v>1.2042000000000001E-3</v>
      </c>
    </row>
    <row r="203" spans="5:8" x14ac:dyDescent="0.4">
      <c r="E203" s="1">
        <v>7</v>
      </c>
      <c r="F203" s="1">
        <v>2</v>
      </c>
      <c r="G203" s="1">
        <v>4575</v>
      </c>
      <c r="H203" s="1">
        <v>1.5046E-3</v>
      </c>
    </row>
    <row r="204" spans="5:8" x14ac:dyDescent="0.4">
      <c r="E204" s="1">
        <v>7</v>
      </c>
      <c r="F204" s="1">
        <v>4</v>
      </c>
      <c r="G204" s="1">
        <v>5081.25</v>
      </c>
      <c r="H204" s="1">
        <v>1.526E-3</v>
      </c>
    </row>
    <row r="205" spans="5:8" x14ac:dyDescent="0.4">
      <c r="E205" s="1">
        <v>7</v>
      </c>
      <c r="F205" s="1">
        <v>7</v>
      </c>
      <c r="G205" s="1">
        <v>5194.8979591836996</v>
      </c>
      <c r="H205" s="1">
        <v>2.2774000000000002E-3</v>
      </c>
    </row>
    <row r="206" spans="5:8" x14ac:dyDescent="0.4">
      <c r="E206" s="1">
        <v>7</v>
      </c>
      <c r="F206" s="1">
        <v>10</v>
      </c>
      <c r="G206" s="1">
        <v>5223</v>
      </c>
      <c r="H206" s="1">
        <v>1.7581999999999999E-3</v>
      </c>
    </row>
    <row r="207" spans="5:8" x14ac:dyDescent="0.4">
      <c r="E207" s="1">
        <v>7</v>
      </c>
      <c r="F207" s="1">
        <v>22</v>
      </c>
      <c r="G207" s="1">
        <v>5244.4214876033002</v>
      </c>
      <c r="H207" s="1">
        <v>1.6310999999999999E-3</v>
      </c>
    </row>
    <row r="208" spans="5:8" x14ac:dyDescent="0.4">
      <c r="E208" s="1">
        <v>7</v>
      </c>
      <c r="F208" s="1">
        <v>47</v>
      </c>
      <c r="G208" s="1">
        <v>5248.7777274785003</v>
      </c>
      <c r="H208" s="1">
        <v>1.6279000000000001E-3</v>
      </c>
    </row>
    <row r="209" spans="5:8" x14ac:dyDescent="0.4">
      <c r="E209" s="1">
        <v>7</v>
      </c>
      <c r="F209" s="1">
        <v>100</v>
      </c>
      <c r="G209" s="1">
        <v>5249.73</v>
      </c>
      <c r="H209" s="1">
        <v>1.6746E-3</v>
      </c>
    </row>
    <row r="210" spans="5:8" x14ac:dyDescent="0.4">
      <c r="E210" s="1">
        <v>7</v>
      </c>
      <c r="F210" s="1">
        <v>220</v>
      </c>
      <c r="G210" s="1">
        <v>5249.9442148759999</v>
      </c>
      <c r="H210" s="1">
        <v>1.5181999999999999E-3</v>
      </c>
    </row>
    <row r="211" spans="5:8" x14ac:dyDescent="0.4">
      <c r="E211" s="1">
        <v>7</v>
      </c>
      <c r="F211" s="1">
        <v>470</v>
      </c>
      <c r="G211" s="1">
        <v>5249.9877772747996</v>
      </c>
      <c r="H211" s="1">
        <v>1.4272E-3</v>
      </c>
    </row>
    <row r="212" spans="5:8" x14ac:dyDescent="0.4">
      <c r="E212" s="1">
        <v>7</v>
      </c>
      <c r="F212" s="1">
        <v>1000</v>
      </c>
      <c r="G212" s="1">
        <v>5249.9973</v>
      </c>
      <c r="H212" s="1">
        <v>1.5681E-3</v>
      </c>
    </row>
    <row r="213" spans="5:8" x14ac:dyDescent="0.4">
      <c r="E213" s="1">
        <v>7</v>
      </c>
      <c r="F213" s="1">
        <v>2200</v>
      </c>
      <c r="G213" s="1">
        <v>5249.9994421488</v>
      </c>
      <c r="H213" s="1">
        <v>2.0680999999999998E-3</v>
      </c>
    </row>
    <row r="214" spans="5:8" x14ac:dyDescent="0.4">
      <c r="E214" s="1">
        <v>7</v>
      </c>
      <c r="F214" s="1">
        <v>4700</v>
      </c>
      <c r="G214" s="1">
        <v>5249.9998777726996</v>
      </c>
      <c r="H214" s="1">
        <v>1.7030000000000001E-3</v>
      </c>
    </row>
    <row r="215" spans="5:8" x14ac:dyDescent="0.4">
      <c r="E215" s="1">
        <v>7</v>
      </c>
      <c r="F215" s="1">
        <v>10000</v>
      </c>
      <c r="G215" s="1">
        <v>5249.999973</v>
      </c>
      <c r="H215" s="1">
        <v>1.2340999999999999E-3</v>
      </c>
    </row>
    <row r="216" spans="5:8" x14ac:dyDescent="0.4">
      <c r="E216" s="1">
        <v>7</v>
      </c>
      <c r="F216" s="1">
        <v>22000</v>
      </c>
      <c r="G216" s="1">
        <v>5249.9999944214997</v>
      </c>
      <c r="H216" s="1">
        <v>1.9145E-3</v>
      </c>
    </row>
    <row r="217" spans="5:8" x14ac:dyDescent="0.4">
      <c r="E217" s="1">
        <v>7</v>
      </c>
      <c r="F217" s="1">
        <v>47000</v>
      </c>
      <c r="G217" s="1">
        <v>5249.9999987777001</v>
      </c>
      <c r="H217" s="1">
        <v>1.8454999999999999E-3</v>
      </c>
    </row>
    <row r="218" spans="5:8" x14ac:dyDescent="0.4">
      <c r="E218" s="1">
        <v>7</v>
      </c>
      <c r="F218" s="1">
        <v>100000</v>
      </c>
      <c r="G218" s="1">
        <v>5249.9999997300001</v>
      </c>
      <c r="H218" s="1">
        <v>1.2099999999999999E-3</v>
      </c>
    </row>
    <row r="219" spans="5:8" x14ac:dyDescent="0.4">
      <c r="E219" s="1">
        <v>7</v>
      </c>
      <c r="F219" s="1">
        <v>220000</v>
      </c>
      <c r="G219" s="1">
        <v>5249.9999999441998</v>
      </c>
      <c r="H219" s="1">
        <v>1.6297E-3</v>
      </c>
    </row>
    <row r="220" spans="5:8" x14ac:dyDescent="0.4">
      <c r="E220" s="1">
        <v>7</v>
      </c>
      <c r="F220" s="1">
        <v>470000</v>
      </c>
      <c r="G220" s="1">
        <v>5249.9999999878</v>
      </c>
      <c r="H220" s="1">
        <v>1.6647999999999999E-3</v>
      </c>
    </row>
    <row r="221" spans="5:8" x14ac:dyDescent="0.4">
      <c r="E221" s="1">
        <v>7</v>
      </c>
      <c r="F221" s="1">
        <v>1000000</v>
      </c>
      <c r="G221" s="1">
        <v>5249.9999999972997</v>
      </c>
      <c r="H221" s="1">
        <v>2.0446000000000001E-3</v>
      </c>
    </row>
    <row r="222" spans="5:8" x14ac:dyDescent="0.4">
      <c r="E222" s="1">
        <v>7</v>
      </c>
      <c r="F222" s="1">
        <v>2200000</v>
      </c>
      <c r="G222" s="1">
        <v>5249.9999999993997</v>
      </c>
      <c r="H222" s="1">
        <v>2.4600999999999998E-3</v>
      </c>
    </row>
    <row r="223" spans="5:8" x14ac:dyDescent="0.4">
      <c r="E223" s="1">
        <v>7</v>
      </c>
      <c r="F223" s="1">
        <v>4700000</v>
      </c>
      <c r="G223" s="1">
        <v>5250</v>
      </c>
      <c r="H223" s="1">
        <v>3.4488000000000001E-3</v>
      </c>
    </row>
    <row r="224" spans="5:8" x14ac:dyDescent="0.4">
      <c r="E224" s="1">
        <v>7</v>
      </c>
      <c r="F224" s="1">
        <v>10000000</v>
      </c>
      <c r="G224" s="1">
        <v>5249.9999999999</v>
      </c>
      <c r="H224" s="1">
        <v>5.7727999999999998E-3</v>
      </c>
    </row>
    <row r="225" spans="5:8" x14ac:dyDescent="0.4">
      <c r="E225" s="1">
        <v>7</v>
      </c>
      <c r="F225" s="1">
        <v>22000000</v>
      </c>
      <c r="G225" s="1">
        <v>5249.9999999997999</v>
      </c>
      <c r="H225" s="1">
        <v>1.05766E-2</v>
      </c>
    </row>
    <row r="226" spans="5:8" x14ac:dyDescent="0.4">
      <c r="E226" s="1">
        <v>7</v>
      </c>
      <c r="F226" s="1">
        <v>47000000</v>
      </c>
      <c r="G226" s="1">
        <v>5249.9999999995998</v>
      </c>
      <c r="H226" s="1">
        <v>2.0605999999999999E-2</v>
      </c>
    </row>
    <row r="227" spans="5:8" x14ac:dyDescent="0.4">
      <c r="E227" s="1">
        <v>7</v>
      </c>
      <c r="F227" s="1">
        <v>100000000</v>
      </c>
      <c r="G227" s="1">
        <v>5249.9999999996999</v>
      </c>
      <c r="H227" s="1">
        <v>4.2815499999999999E-2</v>
      </c>
    </row>
    <row r="228" spans="5:8" x14ac:dyDescent="0.4">
      <c r="E228" s="1">
        <v>7</v>
      </c>
      <c r="F228" s="1">
        <v>220000000</v>
      </c>
      <c r="G228" s="1">
        <v>5250.0000000007003</v>
      </c>
      <c r="H228" s="1">
        <v>8.9514399999999994E-2</v>
      </c>
    </row>
    <row r="229" spans="5:8" x14ac:dyDescent="0.4">
      <c r="E229" s="1">
        <v>7</v>
      </c>
      <c r="F229" s="1">
        <v>470000000</v>
      </c>
      <c r="G229" s="1">
        <v>5249.9999999996999</v>
      </c>
      <c r="H229" s="1">
        <v>0.1840746</v>
      </c>
    </row>
    <row r="230" spans="5:8" x14ac:dyDescent="0.4">
      <c r="E230" s="1">
        <v>7</v>
      </c>
      <c r="F230" s="1">
        <v>1000000000</v>
      </c>
      <c r="G230" s="1">
        <v>5250.0000000006003</v>
      </c>
      <c r="H230" s="1">
        <v>0.41429719999999998</v>
      </c>
    </row>
    <row r="231" spans="5:8" x14ac:dyDescent="0.4">
      <c r="E231" s="1">
        <v>7</v>
      </c>
      <c r="F231" s="1">
        <v>2200000000</v>
      </c>
      <c r="G231" s="1">
        <v>5249.9999999996999</v>
      </c>
      <c r="H231" s="1">
        <v>0.82650500000000005</v>
      </c>
    </row>
    <row r="232" spans="5:8" x14ac:dyDescent="0.4">
      <c r="E232" s="1">
        <v>7</v>
      </c>
      <c r="F232" s="1">
        <v>4700000000</v>
      </c>
      <c r="G232" s="1">
        <v>5249.9999999987003</v>
      </c>
      <c r="H232" s="1">
        <v>1.7597528</v>
      </c>
    </row>
    <row r="233" spans="5:8" x14ac:dyDescent="0.4">
      <c r="E233" s="1">
        <v>7</v>
      </c>
      <c r="F233" s="1">
        <v>10000000000</v>
      </c>
      <c r="G233" s="1">
        <v>5249.9999999950996</v>
      </c>
      <c r="H233" s="1">
        <v>3.6756221999999998</v>
      </c>
    </row>
    <row r="234" spans="5:8" x14ac:dyDescent="0.4">
      <c r="E234" s="1">
        <v>8</v>
      </c>
      <c r="F234" s="1">
        <v>1</v>
      </c>
      <c r="G234" s="1">
        <v>2550</v>
      </c>
      <c r="H234" s="1">
        <v>1.7933999999999999E-3</v>
      </c>
    </row>
    <row r="235" spans="5:8" x14ac:dyDescent="0.4">
      <c r="E235" s="1">
        <v>8</v>
      </c>
      <c r="F235" s="1">
        <v>2</v>
      </c>
      <c r="G235" s="1">
        <v>4575</v>
      </c>
      <c r="H235" s="1">
        <v>2.4643999999999998E-3</v>
      </c>
    </row>
    <row r="236" spans="5:8" x14ac:dyDescent="0.4">
      <c r="E236" s="1">
        <v>8</v>
      </c>
      <c r="F236" s="1">
        <v>4</v>
      </c>
      <c r="G236" s="1">
        <v>5081.25</v>
      </c>
      <c r="H236" s="1">
        <v>1.91E-3</v>
      </c>
    </row>
    <row r="237" spans="5:8" x14ac:dyDescent="0.4">
      <c r="E237" s="1">
        <v>8</v>
      </c>
      <c r="F237" s="1">
        <v>7</v>
      </c>
      <c r="G237" s="1">
        <v>5194.8979591836996</v>
      </c>
      <c r="H237" s="1">
        <v>2.0246000000000001E-3</v>
      </c>
    </row>
    <row r="238" spans="5:8" x14ac:dyDescent="0.4">
      <c r="E238" s="1">
        <v>8</v>
      </c>
      <c r="F238" s="1">
        <v>10</v>
      </c>
      <c r="G238" s="1">
        <v>5223</v>
      </c>
      <c r="H238" s="1">
        <v>2.5092999999999999E-3</v>
      </c>
    </row>
    <row r="239" spans="5:8" x14ac:dyDescent="0.4">
      <c r="E239" s="1">
        <v>8</v>
      </c>
      <c r="F239" s="1">
        <v>22</v>
      </c>
      <c r="G239" s="1">
        <v>5244.4214876033002</v>
      </c>
      <c r="H239" s="1">
        <v>2.1488000000000002E-3</v>
      </c>
    </row>
    <row r="240" spans="5:8" x14ac:dyDescent="0.4">
      <c r="E240" s="1">
        <v>8</v>
      </c>
      <c r="F240" s="1">
        <v>47</v>
      </c>
      <c r="G240" s="1">
        <v>5248.7777274785003</v>
      </c>
      <c r="H240" s="1">
        <v>1.8307E-3</v>
      </c>
    </row>
    <row r="241" spans="5:8" x14ac:dyDescent="0.4">
      <c r="E241" s="1">
        <v>8</v>
      </c>
      <c r="F241" s="1">
        <v>100</v>
      </c>
      <c r="G241" s="1">
        <v>5249.73</v>
      </c>
      <c r="H241" s="1">
        <v>1.8270999999999999E-3</v>
      </c>
    </row>
    <row r="242" spans="5:8" x14ac:dyDescent="0.4">
      <c r="E242" s="1">
        <v>8</v>
      </c>
      <c r="F242" s="1">
        <v>220</v>
      </c>
      <c r="G242" s="1">
        <v>5249.9442148759999</v>
      </c>
      <c r="H242" s="1">
        <v>1.8426E-3</v>
      </c>
    </row>
    <row r="243" spans="5:8" x14ac:dyDescent="0.4">
      <c r="E243" s="1">
        <v>8</v>
      </c>
      <c r="F243" s="1">
        <v>470</v>
      </c>
      <c r="G243" s="1">
        <v>5249.9877772747996</v>
      </c>
      <c r="H243" s="1">
        <v>2.1783000000000002E-3</v>
      </c>
    </row>
    <row r="244" spans="5:8" x14ac:dyDescent="0.4">
      <c r="E244" s="1">
        <v>8</v>
      </c>
      <c r="F244" s="1">
        <v>1000</v>
      </c>
      <c r="G244" s="1">
        <v>5249.9973</v>
      </c>
      <c r="H244" s="1">
        <v>2.1913000000000002E-3</v>
      </c>
    </row>
    <row r="245" spans="5:8" x14ac:dyDescent="0.4">
      <c r="E245" s="1">
        <v>8</v>
      </c>
      <c r="F245" s="1">
        <v>2200</v>
      </c>
      <c r="G245" s="1">
        <v>5249.9994421488</v>
      </c>
      <c r="H245" s="1">
        <v>2.2453E-3</v>
      </c>
    </row>
    <row r="246" spans="5:8" x14ac:dyDescent="0.4">
      <c r="E246" s="1">
        <v>8</v>
      </c>
      <c r="F246" s="1">
        <v>4700</v>
      </c>
      <c r="G246" s="1">
        <v>5249.9998777726996</v>
      </c>
      <c r="H246" s="1">
        <v>2.6396000000000002E-3</v>
      </c>
    </row>
    <row r="247" spans="5:8" x14ac:dyDescent="0.4">
      <c r="E247" s="1">
        <v>8</v>
      </c>
      <c r="F247" s="1">
        <v>10000</v>
      </c>
      <c r="G247" s="1">
        <v>5249.999973</v>
      </c>
      <c r="H247" s="1">
        <v>2.0430000000000001E-3</v>
      </c>
    </row>
    <row r="248" spans="5:8" x14ac:dyDescent="0.4">
      <c r="E248" s="1">
        <v>8</v>
      </c>
      <c r="F248" s="1">
        <v>22000</v>
      </c>
      <c r="G248" s="1">
        <v>5249.9999944214997</v>
      </c>
      <c r="H248" s="1">
        <v>2.1410000000000001E-3</v>
      </c>
    </row>
    <row r="249" spans="5:8" x14ac:dyDescent="0.4">
      <c r="E249" s="1">
        <v>8</v>
      </c>
      <c r="F249" s="1">
        <v>47000</v>
      </c>
      <c r="G249" s="1">
        <v>5249.9999987777001</v>
      </c>
      <c r="H249" s="1">
        <v>1.8944000000000001E-3</v>
      </c>
    </row>
    <row r="250" spans="5:8" x14ac:dyDescent="0.4">
      <c r="E250" s="1">
        <v>8</v>
      </c>
      <c r="F250" s="1">
        <v>100000</v>
      </c>
      <c r="G250" s="1">
        <v>5249.9999997300001</v>
      </c>
      <c r="H250" s="1">
        <v>2.2287000000000001E-3</v>
      </c>
    </row>
    <row r="251" spans="5:8" x14ac:dyDescent="0.4">
      <c r="E251" s="1">
        <v>8</v>
      </c>
      <c r="F251" s="1">
        <v>220000</v>
      </c>
      <c r="G251" s="1">
        <v>5249.9999999441998</v>
      </c>
      <c r="H251" s="1">
        <v>1.9009999999999999E-3</v>
      </c>
    </row>
    <row r="252" spans="5:8" x14ac:dyDescent="0.4">
      <c r="E252" s="1">
        <v>8</v>
      </c>
      <c r="F252" s="1">
        <v>470000</v>
      </c>
      <c r="G252" s="1">
        <v>5249.9999999878</v>
      </c>
      <c r="H252" s="1">
        <v>2.5593E-3</v>
      </c>
    </row>
    <row r="253" spans="5:8" x14ac:dyDescent="0.4">
      <c r="E253" s="1">
        <v>8</v>
      </c>
      <c r="F253" s="1">
        <v>1000000</v>
      </c>
      <c r="G253" s="1">
        <v>5249.9999999972997</v>
      </c>
      <c r="H253" s="1">
        <v>2.4261E-3</v>
      </c>
    </row>
    <row r="254" spans="5:8" x14ac:dyDescent="0.4">
      <c r="E254" s="1">
        <v>8</v>
      </c>
      <c r="F254" s="1">
        <v>2200000</v>
      </c>
      <c r="G254" s="1">
        <v>5249.9999999994998</v>
      </c>
      <c r="H254" s="1">
        <v>2.8608000000000001E-3</v>
      </c>
    </row>
    <row r="255" spans="5:8" x14ac:dyDescent="0.4">
      <c r="E255" s="1">
        <v>8</v>
      </c>
      <c r="F255" s="1">
        <v>4700000</v>
      </c>
      <c r="G255" s="1">
        <v>5250</v>
      </c>
      <c r="H255" s="1">
        <v>3.297E-3</v>
      </c>
    </row>
    <row r="256" spans="5:8" x14ac:dyDescent="0.4">
      <c r="E256" s="1">
        <v>8</v>
      </c>
      <c r="F256" s="1">
        <v>10000000</v>
      </c>
      <c r="G256" s="1">
        <v>5250.0000000001</v>
      </c>
      <c r="H256" s="1">
        <v>7.7752000000000003E-3</v>
      </c>
    </row>
    <row r="257" spans="5:8" x14ac:dyDescent="0.4">
      <c r="E257" s="1">
        <v>8</v>
      </c>
      <c r="F257" s="1">
        <v>22000000</v>
      </c>
      <c r="G257" s="1">
        <v>5250</v>
      </c>
      <c r="H257" s="1">
        <v>1.15402E-2</v>
      </c>
    </row>
    <row r="258" spans="5:8" x14ac:dyDescent="0.4">
      <c r="E258" s="1">
        <v>8</v>
      </c>
      <c r="F258" s="1">
        <v>47000000</v>
      </c>
      <c r="G258" s="1">
        <v>5249.9999999997999</v>
      </c>
      <c r="H258" s="1">
        <v>2.07718E-2</v>
      </c>
    </row>
    <row r="259" spans="5:8" x14ac:dyDescent="0.4">
      <c r="E259" s="1">
        <v>8</v>
      </c>
      <c r="F259" s="1">
        <v>100000000</v>
      </c>
      <c r="G259" s="1">
        <v>5249.9999999997999</v>
      </c>
      <c r="H259" s="1">
        <v>3.7369199999999998E-2</v>
      </c>
    </row>
    <row r="260" spans="5:8" x14ac:dyDescent="0.4">
      <c r="E260" s="1">
        <v>8</v>
      </c>
      <c r="F260" s="1">
        <v>220000000</v>
      </c>
      <c r="G260" s="1">
        <v>5250.0000000006003</v>
      </c>
      <c r="H260" s="1">
        <v>8.0074500000000007E-2</v>
      </c>
    </row>
    <row r="261" spans="5:8" x14ac:dyDescent="0.4">
      <c r="E261" s="1">
        <v>8</v>
      </c>
      <c r="F261" s="1">
        <v>470000000</v>
      </c>
      <c r="G261" s="1">
        <v>5249.9999999994998</v>
      </c>
      <c r="H261" s="1">
        <v>0.1671136</v>
      </c>
    </row>
    <row r="262" spans="5:8" x14ac:dyDescent="0.4">
      <c r="E262" s="1">
        <v>8</v>
      </c>
      <c r="F262" s="1">
        <v>1000000000</v>
      </c>
      <c r="G262" s="1">
        <v>5249.9999999994998</v>
      </c>
      <c r="H262" s="1">
        <v>0.3926578</v>
      </c>
    </row>
    <row r="263" spans="5:8" x14ac:dyDescent="0.4">
      <c r="E263" s="1">
        <v>8</v>
      </c>
      <c r="F263" s="1">
        <v>2200000000</v>
      </c>
      <c r="G263" s="1">
        <v>5249.9999999982001</v>
      </c>
      <c r="H263" s="1">
        <v>0.80412039999999996</v>
      </c>
    </row>
    <row r="264" spans="5:8" x14ac:dyDescent="0.4">
      <c r="E264" s="1">
        <v>8</v>
      </c>
      <c r="F264" s="1">
        <v>4700000000</v>
      </c>
      <c r="G264" s="1">
        <v>5249.9999999956999</v>
      </c>
      <c r="H264" s="1">
        <v>1.6181582999999999</v>
      </c>
    </row>
    <row r="265" spans="5:8" x14ac:dyDescent="0.4">
      <c r="E265" s="1">
        <v>8</v>
      </c>
      <c r="F265" s="1">
        <v>10000000000</v>
      </c>
      <c r="G265" s="1">
        <v>5249.9999999871998</v>
      </c>
      <c r="H265" s="1">
        <v>3.3599891</v>
      </c>
    </row>
    <row r="266" spans="5:8" x14ac:dyDescent="0.4">
      <c r="E266" s="1">
        <v>9</v>
      </c>
      <c r="F266" s="1">
        <v>1</v>
      </c>
      <c r="G266" s="1">
        <v>2550</v>
      </c>
      <c r="H266" s="1">
        <v>1.8165E-3</v>
      </c>
    </row>
    <row r="267" spans="5:8" x14ac:dyDescent="0.4">
      <c r="E267" s="1">
        <v>9</v>
      </c>
      <c r="F267" s="1">
        <v>2</v>
      </c>
      <c r="G267" s="1">
        <v>4575</v>
      </c>
      <c r="H267" s="1">
        <v>1.9074999999999999E-3</v>
      </c>
    </row>
    <row r="268" spans="5:8" x14ac:dyDescent="0.4">
      <c r="E268" s="1">
        <v>9</v>
      </c>
      <c r="F268" s="1">
        <v>4</v>
      </c>
      <c r="G268" s="1">
        <v>5081.25</v>
      </c>
      <c r="H268" s="1">
        <v>2.0309999999999998E-3</v>
      </c>
    </row>
    <row r="269" spans="5:8" x14ac:dyDescent="0.4">
      <c r="E269" s="1">
        <v>9</v>
      </c>
      <c r="F269" s="1">
        <v>7</v>
      </c>
      <c r="G269" s="1">
        <v>5194.8979591836996</v>
      </c>
      <c r="H269" s="1">
        <v>1.7423E-3</v>
      </c>
    </row>
    <row r="270" spans="5:8" x14ac:dyDescent="0.4">
      <c r="E270" s="1">
        <v>9</v>
      </c>
      <c r="F270" s="1">
        <v>10</v>
      </c>
      <c r="G270" s="1">
        <v>5223</v>
      </c>
      <c r="H270" s="1">
        <v>1.9686E-3</v>
      </c>
    </row>
    <row r="271" spans="5:8" x14ac:dyDescent="0.4">
      <c r="E271" s="1">
        <v>9</v>
      </c>
      <c r="F271" s="1">
        <v>22</v>
      </c>
      <c r="G271" s="1">
        <v>5244.4214876033002</v>
      </c>
      <c r="H271" s="1">
        <v>1.7939E-3</v>
      </c>
    </row>
    <row r="272" spans="5:8" x14ac:dyDescent="0.4">
      <c r="E272" s="1">
        <v>9</v>
      </c>
      <c r="F272" s="1">
        <v>47</v>
      </c>
      <c r="G272" s="1">
        <v>5248.7777274785003</v>
      </c>
      <c r="H272" s="1">
        <v>2.0634E-3</v>
      </c>
    </row>
    <row r="273" spans="5:8" x14ac:dyDescent="0.4">
      <c r="E273" s="1">
        <v>9</v>
      </c>
      <c r="F273" s="1">
        <v>100</v>
      </c>
      <c r="G273" s="1">
        <v>5249.73</v>
      </c>
      <c r="H273" s="1">
        <v>2.4480000000000001E-3</v>
      </c>
    </row>
    <row r="274" spans="5:8" x14ac:dyDescent="0.4">
      <c r="E274" s="1">
        <v>9</v>
      </c>
      <c r="F274" s="1">
        <v>220</v>
      </c>
      <c r="G274" s="1">
        <v>5249.9442148759999</v>
      </c>
      <c r="H274" s="1">
        <v>1.9425999E-3</v>
      </c>
    </row>
    <row r="275" spans="5:8" x14ac:dyDescent="0.4">
      <c r="E275" s="1">
        <v>9</v>
      </c>
      <c r="F275" s="1">
        <v>470</v>
      </c>
      <c r="G275" s="1">
        <v>5249.9877772747996</v>
      </c>
      <c r="H275" s="1">
        <v>1.8110999999999999E-3</v>
      </c>
    </row>
    <row r="276" spans="5:8" x14ac:dyDescent="0.4">
      <c r="E276" s="1">
        <v>9</v>
      </c>
      <c r="F276" s="1">
        <v>1000</v>
      </c>
      <c r="G276" s="1">
        <v>5249.9973</v>
      </c>
      <c r="H276" s="1">
        <v>1.8706E-3</v>
      </c>
    </row>
    <row r="277" spans="5:8" x14ac:dyDescent="0.4">
      <c r="E277" s="1">
        <v>9</v>
      </c>
      <c r="F277" s="1">
        <v>2200</v>
      </c>
      <c r="G277" s="1">
        <v>5249.9994421488</v>
      </c>
      <c r="H277" s="1">
        <v>1.6919999999999999E-3</v>
      </c>
    </row>
    <row r="278" spans="5:8" x14ac:dyDescent="0.4">
      <c r="E278" s="1">
        <v>9</v>
      </c>
      <c r="F278" s="1">
        <v>4700</v>
      </c>
      <c r="G278" s="1">
        <v>5249.9998777726996</v>
      </c>
      <c r="H278" s="1">
        <v>1.9193999999999999E-3</v>
      </c>
    </row>
    <row r="279" spans="5:8" x14ac:dyDescent="0.4">
      <c r="E279" s="1">
        <v>9</v>
      </c>
      <c r="F279" s="1">
        <v>10000</v>
      </c>
      <c r="G279" s="1">
        <v>5249.999973</v>
      </c>
      <c r="H279" s="1">
        <v>1.8196E-3</v>
      </c>
    </row>
    <row r="280" spans="5:8" x14ac:dyDescent="0.4">
      <c r="E280" s="1">
        <v>9</v>
      </c>
      <c r="F280" s="1">
        <v>22000</v>
      </c>
      <c r="G280" s="1">
        <v>5249.9999944214997</v>
      </c>
      <c r="H280" s="1">
        <v>2.1619E-3</v>
      </c>
    </row>
    <row r="281" spans="5:8" x14ac:dyDescent="0.4">
      <c r="E281" s="1">
        <v>9</v>
      </c>
      <c r="F281" s="1">
        <v>47000</v>
      </c>
      <c r="G281" s="1">
        <v>5249.9999987777001</v>
      </c>
      <c r="H281" s="1">
        <v>2.3671E-3</v>
      </c>
    </row>
    <row r="282" spans="5:8" x14ac:dyDescent="0.4">
      <c r="E282" s="1">
        <v>9</v>
      </c>
      <c r="F282" s="1">
        <v>100000</v>
      </c>
      <c r="G282" s="1">
        <v>5249.9999997300001</v>
      </c>
      <c r="H282" s="1">
        <v>1.9561000000000001E-3</v>
      </c>
    </row>
    <row r="283" spans="5:8" x14ac:dyDescent="0.4">
      <c r="E283" s="1">
        <v>9</v>
      </c>
      <c r="F283" s="1">
        <v>220000</v>
      </c>
      <c r="G283" s="1">
        <v>5249.9999999441998</v>
      </c>
      <c r="H283" s="1">
        <v>2.1481998999999998E-3</v>
      </c>
    </row>
    <row r="284" spans="5:8" x14ac:dyDescent="0.4">
      <c r="E284" s="1">
        <v>9</v>
      </c>
      <c r="F284" s="1">
        <v>470000</v>
      </c>
      <c r="G284" s="1">
        <v>5249.9999999878</v>
      </c>
      <c r="H284" s="1">
        <v>2.1546999999999998E-3</v>
      </c>
    </row>
    <row r="285" spans="5:8" x14ac:dyDescent="0.4">
      <c r="E285" s="1">
        <v>9</v>
      </c>
      <c r="F285" s="1">
        <v>1000000</v>
      </c>
      <c r="G285" s="1">
        <v>5249.9999999972997</v>
      </c>
      <c r="H285" s="1">
        <v>2.1089001E-3</v>
      </c>
    </row>
    <row r="286" spans="5:8" x14ac:dyDescent="0.4">
      <c r="E286" s="1">
        <v>9</v>
      </c>
      <c r="F286" s="1">
        <v>2200000</v>
      </c>
      <c r="G286" s="1">
        <v>5249.9999999993997</v>
      </c>
      <c r="H286" s="1">
        <v>2.6078999999999998E-3</v>
      </c>
    </row>
    <row r="287" spans="5:8" x14ac:dyDescent="0.4">
      <c r="E287" s="1">
        <v>9</v>
      </c>
      <c r="F287" s="1">
        <v>4700000</v>
      </c>
      <c r="G287" s="1">
        <v>5250</v>
      </c>
      <c r="H287" s="1">
        <v>3.4677000000000002E-3</v>
      </c>
    </row>
    <row r="288" spans="5:8" x14ac:dyDescent="0.4">
      <c r="E288" s="1">
        <v>9</v>
      </c>
      <c r="F288" s="1">
        <v>10000000</v>
      </c>
      <c r="G288" s="1">
        <v>5250.0000000001</v>
      </c>
      <c r="H288" s="1">
        <v>5.3467000000000002E-3</v>
      </c>
    </row>
    <row r="289" spans="5:8" x14ac:dyDescent="0.4">
      <c r="E289" s="1">
        <v>9</v>
      </c>
      <c r="F289" s="1">
        <v>22000000</v>
      </c>
      <c r="G289" s="1">
        <v>5249.9999999999</v>
      </c>
      <c r="H289" s="1">
        <v>9.3700999999999993E-3</v>
      </c>
    </row>
    <row r="290" spans="5:8" x14ac:dyDescent="0.4">
      <c r="E290" s="1">
        <v>9</v>
      </c>
      <c r="F290" s="1">
        <v>47000000</v>
      </c>
      <c r="G290" s="1">
        <v>5250</v>
      </c>
      <c r="H290" s="1">
        <v>1.67192E-2</v>
      </c>
    </row>
    <row r="291" spans="5:8" x14ac:dyDescent="0.4">
      <c r="E291" s="1">
        <v>9</v>
      </c>
      <c r="F291" s="1">
        <v>100000000</v>
      </c>
      <c r="G291" s="1">
        <v>5250</v>
      </c>
      <c r="H291" s="1">
        <v>3.4724100000000001E-2</v>
      </c>
    </row>
    <row r="292" spans="5:8" x14ac:dyDescent="0.4">
      <c r="E292" s="1">
        <v>9</v>
      </c>
      <c r="F292" s="1">
        <v>220000000</v>
      </c>
      <c r="G292" s="1">
        <v>5250.0000000004002</v>
      </c>
      <c r="H292" s="1">
        <v>7.1796399900000002E-2</v>
      </c>
    </row>
    <row r="293" spans="5:8" x14ac:dyDescent="0.4">
      <c r="E293" s="1">
        <v>9</v>
      </c>
      <c r="F293" s="1">
        <v>470000000</v>
      </c>
      <c r="G293" s="1">
        <v>5250.0000000007003</v>
      </c>
      <c r="H293" s="1">
        <v>0.1522068</v>
      </c>
    </row>
    <row r="294" spans="5:8" x14ac:dyDescent="0.4">
      <c r="E294" s="1">
        <v>9</v>
      </c>
      <c r="F294" s="1">
        <v>1000000000</v>
      </c>
      <c r="G294" s="1">
        <v>5250.0000000032996</v>
      </c>
      <c r="H294" s="1">
        <v>0.31880459999999999</v>
      </c>
    </row>
    <row r="295" spans="5:8" x14ac:dyDescent="0.4">
      <c r="E295" s="1">
        <v>9</v>
      </c>
      <c r="F295" s="1">
        <v>2200000000</v>
      </c>
      <c r="G295" s="1">
        <v>5250.0000000079999</v>
      </c>
      <c r="H295" s="1">
        <v>0.74044739999999998</v>
      </c>
    </row>
    <row r="296" spans="5:8" x14ac:dyDescent="0.4">
      <c r="E296" s="1">
        <v>9</v>
      </c>
      <c r="F296" s="1">
        <v>4700000000</v>
      </c>
      <c r="G296" s="1">
        <v>5250.0000000197997</v>
      </c>
      <c r="H296" s="1">
        <v>1.5534505000000001</v>
      </c>
    </row>
    <row r="297" spans="5:8" x14ac:dyDescent="0.4">
      <c r="E297" s="1">
        <v>9</v>
      </c>
      <c r="F297" s="1">
        <v>10000000000</v>
      </c>
      <c r="G297" s="1">
        <v>5250.0000000358996</v>
      </c>
      <c r="H297" s="1">
        <v>3.0969251999999998</v>
      </c>
    </row>
    <row r="298" spans="5:8" x14ac:dyDescent="0.4">
      <c r="E298" s="1">
        <v>10</v>
      </c>
      <c r="F298" s="1">
        <v>1</v>
      </c>
      <c r="G298" s="1">
        <v>2550</v>
      </c>
      <c r="H298" s="1">
        <v>1.8030000999999999E-3</v>
      </c>
    </row>
    <row r="299" spans="5:8" x14ac:dyDescent="0.4">
      <c r="E299" s="1">
        <v>10</v>
      </c>
      <c r="F299" s="1">
        <v>2</v>
      </c>
      <c r="G299" s="1">
        <v>4575</v>
      </c>
      <c r="H299" s="1">
        <v>1.8831E-3</v>
      </c>
    </row>
    <row r="300" spans="5:8" x14ac:dyDescent="0.4">
      <c r="E300" s="1">
        <v>10</v>
      </c>
      <c r="F300" s="1">
        <v>4</v>
      </c>
      <c r="G300" s="1">
        <v>5081.25</v>
      </c>
      <c r="H300" s="1">
        <v>2.1630999999999998E-3</v>
      </c>
    </row>
    <row r="301" spans="5:8" x14ac:dyDescent="0.4">
      <c r="E301" s="1">
        <v>10</v>
      </c>
      <c r="F301" s="1">
        <v>7</v>
      </c>
      <c r="G301" s="1">
        <v>5194.8979591836996</v>
      </c>
      <c r="H301" s="1">
        <v>2.0273999999999999E-3</v>
      </c>
    </row>
    <row r="302" spans="5:8" x14ac:dyDescent="0.4">
      <c r="E302" s="1">
        <v>10</v>
      </c>
      <c r="F302" s="1">
        <v>10</v>
      </c>
      <c r="G302" s="1">
        <v>5223</v>
      </c>
      <c r="H302" s="1">
        <v>1.9196E-3</v>
      </c>
    </row>
    <row r="303" spans="5:8" x14ac:dyDescent="0.4">
      <c r="E303" s="1">
        <v>10</v>
      </c>
      <c r="F303" s="1">
        <v>22</v>
      </c>
      <c r="G303" s="1">
        <v>5244.4214876033002</v>
      </c>
      <c r="H303" s="1">
        <v>1.9593000000000002E-3</v>
      </c>
    </row>
    <row r="304" spans="5:8" x14ac:dyDescent="0.4">
      <c r="E304" s="1">
        <v>10</v>
      </c>
      <c r="F304" s="1">
        <v>47</v>
      </c>
      <c r="G304" s="1">
        <v>5248.7777274785003</v>
      </c>
      <c r="H304" s="1">
        <v>2.1139000000000002E-3</v>
      </c>
    </row>
    <row r="305" spans="5:8" x14ac:dyDescent="0.4">
      <c r="E305" s="1">
        <v>10</v>
      </c>
      <c r="F305" s="1">
        <v>100</v>
      </c>
      <c r="G305" s="1">
        <v>5249.73</v>
      </c>
      <c r="H305" s="1">
        <v>1.5439E-3</v>
      </c>
    </row>
    <row r="306" spans="5:8" x14ac:dyDescent="0.4">
      <c r="E306" s="1">
        <v>10</v>
      </c>
      <c r="F306" s="1">
        <v>220</v>
      </c>
      <c r="G306" s="1">
        <v>5249.9442148759999</v>
      </c>
      <c r="H306" s="1">
        <v>2.1128000000000002E-3</v>
      </c>
    </row>
    <row r="307" spans="5:8" x14ac:dyDescent="0.4">
      <c r="E307" s="1">
        <v>10</v>
      </c>
      <c r="F307" s="1">
        <v>470</v>
      </c>
      <c r="G307" s="1">
        <v>5249.9877772747996</v>
      </c>
      <c r="H307" s="1">
        <v>2.0113000000000002E-3</v>
      </c>
    </row>
    <row r="308" spans="5:8" x14ac:dyDescent="0.4">
      <c r="E308" s="1">
        <v>10</v>
      </c>
      <c r="F308" s="1">
        <v>1000</v>
      </c>
      <c r="G308" s="1">
        <v>5249.9973</v>
      </c>
      <c r="H308" s="1">
        <v>2.0401E-3</v>
      </c>
    </row>
    <row r="309" spans="5:8" x14ac:dyDescent="0.4">
      <c r="E309" s="1">
        <v>10</v>
      </c>
      <c r="F309" s="1">
        <v>2200</v>
      </c>
      <c r="G309" s="1">
        <v>5249.9994421488</v>
      </c>
      <c r="H309" s="1">
        <v>2.1416999999999999E-3</v>
      </c>
    </row>
    <row r="310" spans="5:8" x14ac:dyDescent="0.4">
      <c r="E310" s="1">
        <v>10</v>
      </c>
      <c r="F310" s="1">
        <v>4700</v>
      </c>
      <c r="G310" s="1">
        <v>5249.9998777726996</v>
      </c>
      <c r="H310" s="1">
        <v>1.9813999999999999E-3</v>
      </c>
    </row>
    <row r="311" spans="5:8" x14ac:dyDescent="0.4">
      <c r="E311" s="1">
        <v>10</v>
      </c>
      <c r="F311" s="1">
        <v>10000</v>
      </c>
      <c r="G311" s="1">
        <v>5249.999973</v>
      </c>
      <c r="H311" s="1">
        <v>2.3444E-3</v>
      </c>
    </row>
    <row r="312" spans="5:8" x14ac:dyDescent="0.4">
      <c r="E312" s="1">
        <v>10</v>
      </c>
      <c r="F312" s="1">
        <v>22000</v>
      </c>
      <c r="G312" s="1">
        <v>5249.9999944214997</v>
      </c>
      <c r="H312" s="1">
        <v>2.0720000000000001E-3</v>
      </c>
    </row>
    <row r="313" spans="5:8" x14ac:dyDescent="0.4">
      <c r="E313" s="1">
        <v>10</v>
      </c>
      <c r="F313" s="1">
        <v>47000</v>
      </c>
      <c r="G313" s="1">
        <v>5249.9999987777001</v>
      </c>
      <c r="H313" s="1">
        <v>2.0116999999999999E-3</v>
      </c>
    </row>
    <row r="314" spans="5:8" x14ac:dyDescent="0.4">
      <c r="E314" s="1">
        <v>10</v>
      </c>
      <c r="F314" s="1">
        <v>100000</v>
      </c>
      <c r="G314" s="1">
        <v>5249.9999997300001</v>
      </c>
      <c r="H314" s="1">
        <v>2.1940000000000002E-3</v>
      </c>
    </row>
    <row r="315" spans="5:8" x14ac:dyDescent="0.4">
      <c r="E315" s="1">
        <v>10</v>
      </c>
      <c r="F315" s="1">
        <v>220000</v>
      </c>
      <c r="G315" s="1">
        <v>5249.9999999441998</v>
      </c>
      <c r="H315" s="1">
        <v>2.0544999999999999E-3</v>
      </c>
    </row>
    <row r="316" spans="5:8" x14ac:dyDescent="0.4">
      <c r="E316" s="1">
        <v>10</v>
      </c>
      <c r="F316" s="1">
        <v>470000</v>
      </c>
      <c r="G316" s="1">
        <v>5249.9999999878</v>
      </c>
      <c r="H316" s="1">
        <v>2.3514E-3</v>
      </c>
    </row>
    <row r="317" spans="5:8" x14ac:dyDescent="0.4">
      <c r="E317" s="1">
        <v>10</v>
      </c>
      <c r="F317" s="1">
        <v>1000000</v>
      </c>
      <c r="G317" s="1">
        <v>5249.9999999972997</v>
      </c>
      <c r="H317" s="1">
        <v>2.7609000000000002E-3</v>
      </c>
    </row>
    <row r="318" spans="5:8" x14ac:dyDescent="0.4">
      <c r="E318" s="1">
        <v>10</v>
      </c>
      <c r="F318" s="1">
        <v>2200000</v>
      </c>
      <c r="G318" s="1">
        <v>5249.9999999993997</v>
      </c>
      <c r="H318" s="1">
        <v>3.2748E-3</v>
      </c>
    </row>
    <row r="319" spans="5:8" x14ac:dyDescent="0.4">
      <c r="E319" s="1">
        <v>10</v>
      </c>
      <c r="F319" s="1">
        <v>4700000</v>
      </c>
      <c r="G319" s="1">
        <v>5250</v>
      </c>
      <c r="H319" s="1">
        <v>4.3251000000000001E-3</v>
      </c>
    </row>
    <row r="320" spans="5:8" x14ac:dyDescent="0.4">
      <c r="E320" s="1">
        <v>10</v>
      </c>
      <c r="F320" s="1">
        <v>10000000</v>
      </c>
      <c r="G320" s="1">
        <v>5250.0000000001</v>
      </c>
      <c r="H320" s="1">
        <v>7.0797000000000004E-3</v>
      </c>
    </row>
    <row r="321" spans="5:8" x14ac:dyDescent="0.4">
      <c r="E321" s="1">
        <v>10</v>
      </c>
      <c r="F321" s="1">
        <v>22000000</v>
      </c>
      <c r="G321" s="1">
        <v>5250</v>
      </c>
      <c r="H321" s="1">
        <v>1.07119E-2</v>
      </c>
    </row>
    <row r="322" spans="5:8" x14ac:dyDescent="0.4">
      <c r="E322" s="1">
        <v>10</v>
      </c>
      <c r="F322" s="1">
        <v>47000000</v>
      </c>
      <c r="G322" s="1">
        <v>5249.9999999999</v>
      </c>
      <c r="H322" s="1">
        <v>1.65825E-2</v>
      </c>
    </row>
    <row r="323" spans="5:8" x14ac:dyDescent="0.4">
      <c r="E323" s="1">
        <v>10</v>
      </c>
      <c r="F323" s="1">
        <v>100000000</v>
      </c>
      <c r="G323" s="1">
        <v>5249.9999999996999</v>
      </c>
      <c r="H323" s="1">
        <v>3.2902099999999997E-2</v>
      </c>
    </row>
    <row r="324" spans="5:8" x14ac:dyDescent="0.4">
      <c r="E324" s="1">
        <v>10</v>
      </c>
      <c r="F324" s="1">
        <v>220000000</v>
      </c>
      <c r="G324" s="1">
        <v>5250.0000000001</v>
      </c>
      <c r="H324" s="1">
        <v>6.8185899999999994E-2</v>
      </c>
    </row>
    <row r="325" spans="5:8" x14ac:dyDescent="0.4">
      <c r="E325" s="1">
        <v>10</v>
      </c>
      <c r="F325" s="1">
        <v>470000000</v>
      </c>
      <c r="G325" s="1">
        <v>5249.9999999995998</v>
      </c>
      <c r="H325" s="1">
        <v>0.14142389999999999</v>
      </c>
    </row>
    <row r="326" spans="5:8" x14ac:dyDescent="0.4">
      <c r="E326" s="1">
        <v>10</v>
      </c>
      <c r="F326" s="1">
        <v>1000000000</v>
      </c>
      <c r="G326" s="1">
        <v>5250.0000000003001</v>
      </c>
      <c r="H326" s="1">
        <v>0.30145549999999999</v>
      </c>
    </row>
    <row r="327" spans="5:8" x14ac:dyDescent="0.4">
      <c r="E327" s="1">
        <v>10</v>
      </c>
      <c r="F327" s="1">
        <v>2200000000</v>
      </c>
      <c r="G327" s="1">
        <v>5250.0000000001</v>
      </c>
      <c r="H327" s="1">
        <v>0.65441289999999996</v>
      </c>
    </row>
    <row r="328" spans="5:8" x14ac:dyDescent="0.4">
      <c r="E328" s="1">
        <v>10</v>
      </c>
      <c r="F328" s="1">
        <v>4700000000</v>
      </c>
      <c r="G328" s="1">
        <v>5249.9999999969004</v>
      </c>
      <c r="H328" s="1">
        <v>1.4298101999999999</v>
      </c>
    </row>
    <row r="329" spans="5:8" x14ac:dyDescent="0.4">
      <c r="E329" s="1">
        <v>10</v>
      </c>
      <c r="F329" s="1">
        <v>10000000000</v>
      </c>
      <c r="G329" s="1">
        <v>5249.9999999945003</v>
      </c>
      <c r="H329" s="1">
        <v>2.9229501</v>
      </c>
    </row>
    <row r="330" spans="5:8" x14ac:dyDescent="0.4">
      <c r="E330" s="1">
        <v>11</v>
      </c>
      <c r="F330" s="1">
        <v>1</v>
      </c>
      <c r="G330" s="1">
        <v>2550</v>
      </c>
      <c r="H330" s="1">
        <v>1.6753E-3</v>
      </c>
    </row>
    <row r="331" spans="5:8" x14ac:dyDescent="0.4">
      <c r="E331" s="1">
        <v>11</v>
      </c>
      <c r="F331" s="1">
        <v>2</v>
      </c>
      <c r="G331" s="1">
        <v>4575</v>
      </c>
      <c r="H331" s="1">
        <v>2.5043999999999999E-3</v>
      </c>
    </row>
    <row r="332" spans="5:8" x14ac:dyDescent="0.4">
      <c r="E332" s="1">
        <v>11</v>
      </c>
      <c r="F332" s="1">
        <v>4</v>
      </c>
      <c r="G332" s="1">
        <v>5081.25</v>
      </c>
      <c r="H332" s="1">
        <v>2.4058E-3</v>
      </c>
    </row>
    <row r="333" spans="5:8" x14ac:dyDescent="0.4">
      <c r="E333" s="1">
        <v>11</v>
      </c>
      <c r="F333" s="1">
        <v>7</v>
      </c>
      <c r="G333" s="1">
        <v>5194.8979591836996</v>
      </c>
      <c r="H333" s="1">
        <v>2.3714000000000001E-3</v>
      </c>
    </row>
    <row r="334" spans="5:8" x14ac:dyDescent="0.4">
      <c r="E334" s="1">
        <v>11</v>
      </c>
      <c r="F334" s="1">
        <v>10</v>
      </c>
      <c r="G334" s="1">
        <v>5223</v>
      </c>
      <c r="H334" s="1">
        <v>2.8387E-3</v>
      </c>
    </row>
    <row r="335" spans="5:8" x14ac:dyDescent="0.4">
      <c r="E335" s="1">
        <v>11</v>
      </c>
      <c r="F335" s="1">
        <v>22</v>
      </c>
      <c r="G335" s="1">
        <v>5244.4214876033002</v>
      </c>
      <c r="H335" s="1">
        <v>2.1164999999999999E-3</v>
      </c>
    </row>
    <row r="336" spans="5:8" x14ac:dyDescent="0.4">
      <c r="E336" s="1">
        <v>11</v>
      </c>
      <c r="F336" s="1">
        <v>47</v>
      </c>
      <c r="G336" s="1">
        <v>5248.7777274785003</v>
      </c>
      <c r="H336" s="1">
        <v>2.2639000000000001E-3</v>
      </c>
    </row>
    <row r="337" spans="5:8" x14ac:dyDescent="0.4">
      <c r="E337" s="1">
        <v>11</v>
      </c>
      <c r="F337" s="1">
        <v>100</v>
      </c>
      <c r="G337" s="1">
        <v>5249.73</v>
      </c>
      <c r="H337" s="1">
        <v>2.4805999999999999E-3</v>
      </c>
    </row>
    <row r="338" spans="5:8" x14ac:dyDescent="0.4">
      <c r="E338" s="1">
        <v>11</v>
      </c>
      <c r="F338" s="1">
        <v>220</v>
      </c>
      <c r="G338" s="1">
        <v>5249.9442148759999</v>
      </c>
      <c r="H338" s="1">
        <v>2.0777E-3</v>
      </c>
    </row>
    <row r="339" spans="5:8" x14ac:dyDescent="0.4">
      <c r="E339" s="1">
        <v>11</v>
      </c>
      <c r="F339" s="1">
        <v>470</v>
      </c>
      <c r="G339" s="1">
        <v>5249.9877772747996</v>
      </c>
      <c r="H339" s="1">
        <v>2.2529E-3</v>
      </c>
    </row>
    <row r="340" spans="5:8" x14ac:dyDescent="0.4">
      <c r="E340" s="1">
        <v>11</v>
      </c>
      <c r="F340" s="1">
        <v>1000</v>
      </c>
      <c r="G340" s="1">
        <v>5249.9973</v>
      </c>
      <c r="H340" s="1">
        <v>2.2612000000000001E-3</v>
      </c>
    </row>
    <row r="341" spans="5:8" x14ac:dyDescent="0.4">
      <c r="E341" s="1">
        <v>11</v>
      </c>
      <c r="F341" s="1">
        <v>2200</v>
      </c>
      <c r="G341" s="1">
        <v>5249.9994421488</v>
      </c>
      <c r="H341" s="1">
        <v>2.1137E-3</v>
      </c>
    </row>
    <row r="342" spans="5:8" x14ac:dyDescent="0.4">
      <c r="E342" s="1">
        <v>11</v>
      </c>
      <c r="F342" s="1">
        <v>4700</v>
      </c>
      <c r="G342" s="1">
        <v>5249.9998777726996</v>
      </c>
      <c r="H342" s="1">
        <v>2.3893E-3</v>
      </c>
    </row>
    <row r="343" spans="5:8" x14ac:dyDescent="0.4">
      <c r="E343" s="1">
        <v>11</v>
      </c>
      <c r="F343" s="1">
        <v>10000</v>
      </c>
      <c r="G343" s="1">
        <v>5249.999973</v>
      </c>
      <c r="H343" s="1">
        <v>2.3692000000000001E-3</v>
      </c>
    </row>
    <row r="344" spans="5:8" x14ac:dyDescent="0.4">
      <c r="E344" s="1">
        <v>11</v>
      </c>
      <c r="F344" s="1">
        <v>22000</v>
      </c>
      <c r="G344" s="1">
        <v>5249.9999944214997</v>
      </c>
      <c r="H344" s="1">
        <v>2.5757000000000002E-3</v>
      </c>
    </row>
    <row r="345" spans="5:8" x14ac:dyDescent="0.4">
      <c r="E345" s="1">
        <v>11</v>
      </c>
      <c r="F345" s="1">
        <v>47000</v>
      </c>
      <c r="G345" s="1">
        <v>5249.9999987777001</v>
      </c>
      <c r="H345" s="1">
        <v>2.3681000000000002E-3</v>
      </c>
    </row>
    <row r="346" spans="5:8" x14ac:dyDescent="0.4">
      <c r="E346" s="1">
        <v>11</v>
      </c>
      <c r="F346" s="1">
        <v>100000</v>
      </c>
      <c r="G346" s="1">
        <v>5249.9999997300001</v>
      </c>
      <c r="H346" s="1">
        <v>2.1605999999999999E-3</v>
      </c>
    </row>
    <row r="347" spans="5:8" x14ac:dyDescent="0.4">
      <c r="E347" s="1">
        <v>11</v>
      </c>
      <c r="F347" s="1">
        <v>220000</v>
      </c>
      <c r="G347" s="1">
        <v>5249.9999999441998</v>
      </c>
      <c r="H347" s="1">
        <v>2.3625E-3</v>
      </c>
    </row>
    <row r="348" spans="5:8" x14ac:dyDescent="0.4">
      <c r="E348" s="1">
        <v>11</v>
      </c>
      <c r="F348" s="1">
        <v>470000</v>
      </c>
      <c r="G348" s="1">
        <v>5249.9999999878</v>
      </c>
      <c r="H348" s="1">
        <v>2.4751999999999999E-3</v>
      </c>
    </row>
    <row r="349" spans="5:8" x14ac:dyDescent="0.4">
      <c r="E349" s="1">
        <v>11</v>
      </c>
      <c r="F349" s="1">
        <v>1000000</v>
      </c>
      <c r="G349" s="1">
        <v>5249.9999999972997</v>
      </c>
      <c r="H349" s="1">
        <v>2.7834999999999999E-3</v>
      </c>
    </row>
    <row r="350" spans="5:8" x14ac:dyDescent="0.4">
      <c r="E350" s="1">
        <v>11</v>
      </c>
      <c r="F350" s="1">
        <v>2200000</v>
      </c>
      <c r="G350" s="1">
        <v>5249.9999999993997</v>
      </c>
      <c r="H350" s="1">
        <v>3.2886E-3</v>
      </c>
    </row>
    <row r="351" spans="5:8" x14ac:dyDescent="0.4">
      <c r="E351" s="1">
        <v>11</v>
      </c>
      <c r="F351" s="1">
        <v>4700000</v>
      </c>
      <c r="G351" s="1">
        <v>5249.9999999999</v>
      </c>
      <c r="H351" s="1">
        <v>3.9972999999999996E-3</v>
      </c>
    </row>
    <row r="352" spans="5:8" x14ac:dyDescent="0.4">
      <c r="E352" s="1">
        <v>11</v>
      </c>
      <c r="F352" s="1">
        <v>10000000</v>
      </c>
      <c r="G352" s="1">
        <v>5250.0000000001</v>
      </c>
      <c r="H352" s="1">
        <v>6.0344999999999999E-3</v>
      </c>
    </row>
    <row r="353" spans="5:8" x14ac:dyDescent="0.4">
      <c r="E353" s="1">
        <v>11</v>
      </c>
      <c r="F353" s="1">
        <v>22000000</v>
      </c>
      <c r="G353" s="1">
        <v>5250</v>
      </c>
      <c r="H353" s="1">
        <v>1.06394E-2</v>
      </c>
    </row>
    <row r="354" spans="5:8" x14ac:dyDescent="0.4">
      <c r="E354" s="1">
        <v>11</v>
      </c>
      <c r="F354" s="1">
        <v>47000000</v>
      </c>
      <c r="G354" s="1">
        <v>5249.9999999999</v>
      </c>
      <c r="H354" s="1">
        <v>2.32196E-2</v>
      </c>
    </row>
    <row r="355" spans="5:8" x14ac:dyDescent="0.4">
      <c r="E355" s="1">
        <v>11</v>
      </c>
      <c r="F355" s="1">
        <v>100000000</v>
      </c>
      <c r="G355" s="1">
        <v>5249.9999999996999</v>
      </c>
      <c r="H355" s="1">
        <v>4.4186499999999997E-2</v>
      </c>
    </row>
    <row r="356" spans="5:8" x14ac:dyDescent="0.4">
      <c r="E356" s="1">
        <v>11</v>
      </c>
      <c r="F356" s="1">
        <v>220000000</v>
      </c>
      <c r="G356" s="1">
        <v>5250</v>
      </c>
      <c r="H356" s="1">
        <v>6.7291400000000001E-2</v>
      </c>
    </row>
    <row r="357" spans="5:8" x14ac:dyDescent="0.4">
      <c r="E357" s="1">
        <v>11</v>
      </c>
      <c r="F357" s="1">
        <v>470000000</v>
      </c>
      <c r="G357" s="1">
        <v>5249.9999999997999</v>
      </c>
      <c r="H357" s="1">
        <v>0.1419667</v>
      </c>
    </row>
    <row r="358" spans="5:8" x14ac:dyDescent="0.4">
      <c r="E358" s="1">
        <v>11</v>
      </c>
      <c r="F358" s="1">
        <v>1000000000</v>
      </c>
      <c r="G358" s="1">
        <v>5250</v>
      </c>
      <c r="H358" s="1">
        <v>0.28245629999999999</v>
      </c>
    </row>
    <row r="359" spans="5:8" x14ac:dyDescent="0.4">
      <c r="E359" s="1">
        <v>11</v>
      </c>
      <c r="F359" s="1">
        <v>2200000000</v>
      </c>
      <c r="G359" s="1">
        <v>5249.9999999992997</v>
      </c>
      <c r="H359" s="1">
        <v>0.64071560000000005</v>
      </c>
    </row>
    <row r="360" spans="5:8" x14ac:dyDescent="0.4">
      <c r="E360" s="1">
        <v>11</v>
      </c>
      <c r="F360" s="1">
        <v>4700000000</v>
      </c>
      <c r="G360" s="1">
        <v>5249.9999999946003</v>
      </c>
      <c r="H360" s="1">
        <v>1.3617762</v>
      </c>
    </row>
    <row r="361" spans="5:8" x14ac:dyDescent="0.4">
      <c r="E361" s="1">
        <v>11</v>
      </c>
      <c r="F361" s="1">
        <v>10000000000</v>
      </c>
      <c r="G361" s="1">
        <v>5249.9999999770998</v>
      </c>
      <c r="H361" s="1">
        <v>2.9134858000000001</v>
      </c>
    </row>
    <row r="362" spans="5:8" x14ac:dyDescent="0.4">
      <c r="E362" s="1">
        <v>12</v>
      </c>
      <c r="F362" s="1">
        <v>1</v>
      </c>
      <c r="G362" s="1">
        <v>2550</v>
      </c>
      <c r="H362" s="1">
        <v>2.1383000000000001E-3</v>
      </c>
    </row>
    <row r="363" spans="5:8" x14ac:dyDescent="0.4">
      <c r="E363" s="1">
        <v>12</v>
      </c>
      <c r="F363" s="1">
        <v>2</v>
      </c>
      <c r="G363" s="1">
        <v>4575</v>
      </c>
      <c r="H363" s="1">
        <v>2.5376000000000001E-3</v>
      </c>
    </row>
    <row r="364" spans="5:8" x14ac:dyDescent="0.4">
      <c r="E364" s="1">
        <v>12</v>
      </c>
      <c r="F364" s="1">
        <v>4</v>
      </c>
      <c r="G364" s="1">
        <v>5081.25</v>
      </c>
      <c r="H364" s="1">
        <v>2.7594999999999998E-3</v>
      </c>
    </row>
    <row r="365" spans="5:8" x14ac:dyDescent="0.4">
      <c r="E365" s="1">
        <v>12</v>
      </c>
      <c r="F365" s="1">
        <v>7</v>
      </c>
      <c r="G365" s="1">
        <v>5194.8979591836996</v>
      </c>
      <c r="H365" s="1">
        <v>2.3552999999999998E-3</v>
      </c>
    </row>
    <row r="366" spans="5:8" x14ac:dyDescent="0.4">
      <c r="E366" s="1">
        <v>12</v>
      </c>
      <c r="F366" s="1">
        <v>10</v>
      </c>
      <c r="G366" s="1">
        <v>5223</v>
      </c>
      <c r="H366" s="1">
        <v>2.3108E-3</v>
      </c>
    </row>
    <row r="367" spans="5:8" x14ac:dyDescent="0.4">
      <c r="E367" s="1">
        <v>12</v>
      </c>
      <c r="F367" s="1">
        <v>22</v>
      </c>
      <c r="G367" s="1">
        <v>5244.4214876033002</v>
      </c>
      <c r="H367" s="1">
        <v>5.4298999999999997E-3</v>
      </c>
    </row>
    <row r="368" spans="5:8" x14ac:dyDescent="0.4">
      <c r="E368" s="1">
        <v>12</v>
      </c>
      <c r="F368" s="1">
        <v>47</v>
      </c>
      <c r="G368" s="1">
        <v>5248.7777274785003</v>
      </c>
      <c r="H368" s="1">
        <v>2.1006000000000002E-3</v>
      </c>
    </row>
    <row r="369" spans="5:8" x14ac:dyDescent="0.4">
      <c r="E369" s="1">
        <v>12</v>
      </c>
      <c r="F369" s="1">
        <v>100</v>
      </c>
      <c r="G369" s="1">
        <v>5249.73</v>
      </c>
      <c r="H369" s="1">
        <v>2.3008E-3</v>
      </c>
    </row>
    <row r="370" spans="5:8" x14ac:dyDescent="0.4">
      <c r="E370" s="1">
        <v>12</v>
      </c>
      <c r="F370" s="1">
        <v>220</v>
      </c>
      <c r="G370" s="1">
        <v>5249.9442148759999</v>
      </c>
      <c r="H370" s="1">
        <v>3.7398000000000002E-3</v>
      </c>
    </row>
    <row r="371" spans="5:8" x14ac:dyDescent="0.4">
      <c r="E371" s="1">
        <v>12</v>
      </c>
      <c r="F371" s="1">
        <v>470</v>
      </c>
      <c r="G371" s="1">
        <v>5249.9877772747996</v>
      </c>
      <c r="H371" s="1">
        <v>2.0324000000000002E-3</v>
      </c>
    </row>
    <row r="372" spans="5:8" x14ac:dyDescent="0.4">
      <c r="E372" s="1">
        <v>12</v>
      </c>
      <c r="F372" s="1">
        <v>1000</v>
      </c>
      <c r="G372" s="1">
        <v>5249.9973</v>
      </c>
      <c r="H372" s="1">
        <v>2.9924000000000001E-3</v>
      </c>
    </row>
    <row r="373" spans="5:8" x14ac:dyDescent="0.4">
      <c r="E373" s="1">
        <v>12</v>
      </c>
      <c r="F373" s="1">
        <v>2200</v>
      </c>
      <c r="G373" s="1">
        <v>5249.9994421488</v>
      </c>
      <c r="H373" s="1">
        <v>2.9117000000000001E-3</v>
      </c>
    </row>
    <row r="374" spans="5:8" x14ac:dyDescent="0.4">
      <c r="E374" s="1">
        <v>12</v>
      </c>
      <c r="F374" s="1">
        <v>4700</v>
      </c>
      <c r="G374" s="1">
        <v>5249.9998777726996</v>
      </c>
      <c r="H374" s="1">
        <v>2.6968000000000001E-3</v>
      </c>
    </row>
    <row r="375" spans="5:8" x14ac:dyDescent="0.4">
      <c r="E375" s="1">
        <v>12</v>
      </c>
      <c r="F375" s="1">
        <v>10000</v>
      </c>
      <c r="G375" s="1">
        <v>5249.999973</v>
      </c>
      <c r="H375" s="1">
        <v>2.5874000000000001E-3</v>
      </c>
    </row>
    <row r="376" spans="5:8" x14ac:dyDescent="0.4">
      <c r="E376" s="1">
        <v>12</v>
      </c>
      <c r="F376" s="1">
        <v>22000</v>
      </c>
      <c r="G376" s="1">
        <v>5249.9999944214997</v>
      </c>
      <c r="H376" s="1">
        <v>2.9629000000000001E-3</v>
      </c>
    </row>
    <row r="377" spans="5:8" x14ac:dyDescent="0.4">
      <c r="E377" s="1">
        <v>12</v>
      </c>
      <c r="F377" s="1">
        <v>47000</v>
      </c>
      <c r="G377" s="1">
        <v>5249.9999987777001</v>
      </c>
      <c r="H377" s="1">
        <v>2.6421999999999999E-3</v>
      </c>
    </row>
    <row r="378" spans="5:8" x14ac:dyDescent="0.4">
      <c r="E378" s="1">
        <v>12</v>
      </c>
      <c r="F378" s="1">
        <v>100000</v>
      </c>
      <c r="G378" s="1">
        <v>5249.9999997300001</v>
      </c>
      <c r="H378" s="1">
        <v>2.7350999999999999E-3</v>
      </c>
    </row>
    <row r="379" spans="5:8" x14ac:dyDescent="0.4">
      <c r="E379" s="1">
        <v>12</v>
      </c>
      <c r="F379" s="1">
        <v>220000</v>
      </c>
      <c r="G379" s="1">
        <v>5249.9999999441998</v>
      </c>
      <c r="H379" s="1">
        <v>2.3903000000000002E-3</v>
      </c>
    </row>
    <row r="380" spans="5:8" x14ac:dyDescent="0.4">
      <c r="E380" s="1">
        <v>12</v>
      </c>
      <c r="F380" s="1">
        <v>470000</v>
      </c>
      <c r="G380" s="1">
        <v>5249.9999999878</v>
      </c>
      <c r="H380" s="1">
        <v>2.4543E-3</v>
      </c>
    </row>
    <row r="381" spans="5:8" x14ac:dyDescent="0.4">
      <c r="E381" s="1">
        <v>12</v>
      </c>
      <c r="F381" s="1">
        <v>1000000</v>
      </c>
      <c r="G381" s="1">
        <v>5249.9999999972997</v>
      </c>
      <c r="H381" s="1">
        <v>2.9179000000000002E-3</v>
      </c>
    </row>
    <row r="382" spans="5:8" x14ac:dyDescent="0.4">
      <c r="E382" s="1">
        <v>12</v>
      </c>
      <c r="F382" s="1">
        <v>2200000</v>
      </c>
      <c r="G382" s="1">
        <v>5249.9999999994998</v>
      </c>
      <c r="H382" s="1">
        <v>3.3898999999999999E-3</v>
      </c>
    </row>
    <row r="383" spans="5:8" x14ac:dyDescent="0.4">
      <c r="E383" s="1">
        <v>12</v>
      </c>
      <c r="F383" s="1">
        <v>4700000</v>
      </c>
      <c r="G383" s="1">
        <v>5250</v>
      </c>
      <c r="H383" s="1">
        <v>4.3569999999999998E-3</v>
      </c>
    </row>
    <row r="384" spans="5:8" x14ac:dyDescent="0.4">
      <c r="E384" s="1">
        <v>12</v>
      </c>
      <c r="F384" s="1">
        <v>10000000</v>
      </c>
      <c r="G384" s="1">
        <v>5250.0000000001</v>
      </c>
      <c r="H384" s="1">
        <v>6.8894999999999998E-3</v>
      </c>
    </row>
    <row r="385" spans="5:8" x14ac:dyDescent="0.4">
      <c r="E385" s="1">
        <v>12</v>
      </c>
      <c r="F385" s="1">
        <v>22000000</v>
      </c>
      <c r="G385" s="1">
        <v>5250.0000000001</v>
      </c>
      <c r="H385" s="1">
        <v>1.19846E-2</v>
      </c>
    </row>
    <row r="386" spans="5:8" x14ac:dyDescent="0.4">
      <c r="E386" s="1">
        <v>12</v>
      </c>
      <c r="F386" s="1">
        <v>47000000</v>
      </c>
      <c r="G386" s="1">
        <v>5249.9999999999</v>
      </c>
      <c r="H386" s="1">
        <v>2.1754900000000001E-2</v>
      </c>
    </row>
    <row r="387" spans="5:8" x14ac:dyDescent="0.4">
      <c r="E387" s="1">
        <v>12</v>
      </c>
      <c r="F387" s="1">
        <v>100000000</v>
      </c>
      <c r="G387" s="1">
        <v>5249.9999999999</v>
      </c>
      <c r="H387" s="1">
        <v>4.5081900000000001E-2</v>
      </c>
    </row>
    <row r="388" spans="5:8" x14ac:dyDescent="0.4">
      <c r="E388" s="1">
        <v>12</v>
      </c>
      <c r="F388" s="1">
        <v>220000000</v>
      </c>
      <c r="G388" s="1">
        <v>5250.0000000008004</v>
      </c>
      <c r="H388" s="1">
        <v>7.1447200000000002E-2</v>
      </c>
    </row>
    <row r="389" spans="5:8" x14ac:dyDescent="0.4">
      <c r="E389" s="1">
        <v>12</v>
      </c>
      <c r="F389" s="1">
        <v>470000000</v>
      </c>
      <c r="G389" s="1">
        <v>5250.0000000013997</v>
      </c>
      <c r="H389" s="1">
        <v>0.155579</v>
      </c>
    </row>
    <row r="390" spans="5:8" x14ac:dyDescent="0.4">
      <c r="E390" s="1">
        <v>12</v>
      </c>
      <c r="F390" s="1">
        <v>1000000000</v>
      </c>
      <c r="G390" s="1">
        <v>5250.0000000030996</v>
      </c>
      <c r="H390" s="1">
        <v>0.31291550000000001</v>
      </c>
    </row>
    <row r="391" spans="5:8" x14ac:dyDescent="0.4">
      <c r="E391" s="1">
        <v>12</v>
      </c>
      <c r="F391" s="1">
        <v>2200000000</v>
      </c>
      <c r="G391" s="1">
        <v>5250.0000000078999</v>
      </c>
      <c r="H391" s="1">
        <v>0.64811759999999996</v>
      </c>
    </row>
    <row r="392" spans="5:8" x14ac:dyDescent="0.4">
      <c r="E392" s="1">
        <v>12</v>
      </c>
      <c r="F392" s="1">
        <v>4700000000</v>
      </c>
      <c r="G392" s="1">
        <v>5250.0000000197997</v>
      </c>
      <c r="H392" s="1">
        <v>1.3642563999999999</v>
      </c>
    </row>
    <row r="393" spans="5:8" x14ac:dyDescent="0.4">
      <c r="E393" s="1">
        <v>12</v>
      </c>
      <c r="F393" s="1">
        <v>10000000000</v>
      </c>
      <c r="G393" s="1">
        <v>5250.0000000486998</v>
      </c>
      <c r="H393" s="1">
        <v>3.0627598000999998</v>
      </c>
    </row>
    <row r="394" spans="5:8" x14ac:dyDescent="0.4">
      <c r="E394" s="1">
        <v>1</v>
      </c>
      <c r="F394" s="1">
        <v>1</v>
      </c>
      <c r="G394" s="1">
        <v>2550</v>
      </c>
      <c r="H394" s="1">
        <v>4.5000000000000001E-6</v>
      </c>
    </row>
    <row r="395" spans="5:8" x14ac:dyDescent="0.4">
      <c r="E395" s="1">
        <v>1</v>
      </c>
      <c r="F395" s="1">
        <v>2</v>
      </c>
      <c r="G395" s="1">
        <v>4575</v>
      </c>
      <c r="H395" s="1">
        <v>3.5999999999999998E-6</v>
      </c>
    </row>
    <row r="396" spans="5:8" x14ac:dyDescent="0.4">
      <c r="E396" s="1">
        <v>1</v>
      </c>
      <c r="F396" s="1">
        <v>4</v>
      </c>
      <c r="G396" s="1">
        <v>5081.25</v>
      </c>
      <c r="H396" s="1">
        <v>3.7000000000000002E-6</v>
      </c>
    </row>
    <row r="397" spans="5:8" x14ac:dyDescent="0.4">
      <c r="E397" s="1">
        <v>1</v>
      </c>
      <c r="F397" s="1">
        <v>7</v>
      </c>
      <c r="G397" s="1">
        <v>5194.8979591836996</v>
      </c>
      <c r="H397" s="1">
        <v>3.8999999999999999E-6</v>
      </c>
    </row>
    <row r="398" spans="5:8" x14ac:dyDescent="0.4">
      <c r="E398" s="1">
        <v>1</v>
      </c>
      <c r="F398" s="1">
        <v>10</v>
      </c>
      <c r="G398" s="1">
        <v>5223</v>
      </c>
      <c r="H398" s="1">
        <v>3.4000000000000001E-6</v>
      </c>
    </row>
    <row r="399" spans="5:8" x14ac:dyDescent="0.4">
      <c r="E399" s="1">
        <v>1</v>
      </c>
      <c r="F399" s="1">
        <v>22</v>
      </c>
      <c r="G399" s="1">
        <v>5244.4214876033002</v>
      </c>
      <c r="H399" s="1">
        <v>4.0999999999999997E-6</v>
      </c>
    </row>
    <row r="400" spans="5:8" x14ac:dyDescent="0.4">
      <c r="E400" s="1">
        <v>1</v>
      </c>
      <c r="F400" s="1">
        <v>47</v>
      </c>
      <c r="G400" s="1">
        <v>5248.7777274785003</v>
      </c>
      <c r="H400" s="1">
        <v>3.8999999999999999E-6</v>
      </c>
    </row>
    <row r="401" spans="5:8" x14ac:dyDescent="0.4">
      <c r="E401" s="1">
        <v>1</v>
      </c>
      <c r="F401" s="1">
        <v>100</v>
      </c>
      <c r="G401" s="1">
        <v>5249.73</v>
      </c>
      <c r="H401" s="1">
        <v>3.8E-6</v>
      </c>
    </row>
    <row r="402" spans="5:8" x14ac:dyDescent="0.4">
      <c r="E402" s="1">
        <v>1</v>
      </c>
      <c r="F402" s="1">
        <v>220</v>
      </c>
      <c r="G402" s="1">
        <v>5249.9442148759999</v>
      </c>
      <c r="H402" s="1">
        <v>3.8999999999999999E-6</v>
      </c>
    </row>
    <row r="403" spans="5:8" x14ac:dyDescent="0.4">
      <c r="E403" s="1">
        <v>1</v>
      </c>
      <c r="F403" s="1">
        <v>470</v>
      </c>
      <c r="G403" s="1">
        <v>5249.9877772747996</v>
      </c>
      <c r="H403" s="1">
        <v>5.5999999999999997E-6</v>
      </c>
    </row>
    <row r="404" spans="5:8" x14ac:dyDescent="0.4">
      <c r="E404" s="1">
        <v>1</v>
      </c>
      <c r="F404" s="1">
        <v>1000</v>
      </c>
      <c r="G404" s="1">
        <v>5249.9973</v>
      </c>
      <c r="H404" s="1">
        <v>5.6999999999999996E-6</v>
      </c>
    </row>
    <row r="405" spans="5:8" x14ac:dyDescent="0.4">
      <c r="E405" s="1">
        <v>1</v>
      </c>
      <c r="F405" s="1">
        <v>2200</v>
      </c>
      <c r="G405" s="1">
        <v>5249.9994421488</v>
      </c>
      <c r="H405" s="1">
        <v>7.7000000000000008E-6</v>
      </c>
    </row>
    <row r="406" spans="5:8" x14ac:dyDescent="0.4">
      <c r="E406" s="1">
        <v>1</v>
      </c>
      <c r="F406" s="1">
        <v>4700</v>
      </c>
      <c r="G406" s="1">
        <v>5249.9998777727997</v>
      </c>
      <c r="H406" s="1">
        <v>1.29E-5</v>
      </c>
    </row>
    <row r="407" spans="5:8" x14ac:dyDescent="0.4">
      <c r="E407" s="1">
        <v>1</v>
      </c>
      <c r="F407" s="1">
        <v>10000</v>
      </c>
      <c r="G407" s="1">
        <v>5249.999973</v>
      </c>
      <c r="H407" s="1">
        <v>2.4000000000000001E-5</v>
      </c>
    </row>
    <row r="408" spans="5:8" x14ac:dyDescent="0.4">
      <c r="E408" s="1">
        <v>1</v>
      </c>
      <c r="F408" s="1">
        <v>22000</v>
      </c>
      <c r="G408" s="1">
        <v>5249.9999944214997</v>
      </c>
      <c r="H408" s="1">
        <v>5.5099999999999998E-5</v>
      </c>
    </row>
    <row r="409" spans="5:8" x14ac:dyDescent="0.4">
      <c r="E409" s="1">
        <v>1</v>
      </c>
      <c r="F409" s="1">
        <v>47000</v>
      </c>
      <c r="G409" s="1">
        <v>5249.9999987777001</v>
      </c>
      <c r="H409" s="1">
        <v>1.06E-4</v>
      </c>
    </row>
    <row r="410" spans="5:8" x14ac:dyDescent="0.4">
      <c r="E410" s="1">
        <v>1</v>
      </c>
      <c r="F410" s="1">
        <v>100000</v>
      </c>
      <c r="G410" s="1">
        <v>5249.9999997299001</v>
      </c>
      <c r="H410" s="1">
        <v>2.0560000000000001E-4</v>
      </c>
    </row>
    <row r="411" spans="5:8" x14ac:dyDescent="0.4">
      <c r="E411" s="1">
        <v>1</v>
      </c>
      <c r="F411" s="1">
        <v>220000</v>
      </c>
      <c r="G411" s="1">
        <v>5249.9999999441998</v>
      </c>
      <c r="H411" s="1">
        <v>4.462E-4</v>
      </c>
    </row>
    <row r="412" spans="5:8" x14ac:dyDescent="0.4">
      <c r="E412" s="1">
        <v>1</v>
      </c>
      <c r="F412" s="1">
        <v>470000</v>
      </c>
      <c r="G412" s="1">
        <v>5249.9999999877</v>
      </c>
      <c r="H412" s="1">
        <v>9.6449999999999997E-4</v>
      </c>
    </row>
    <row r="413" spans="5:8" x14ac:dyDescent="0.4">
      <c r="E413" s="1">
        <v>1</v>
      </c>
      <c r="F413" s="1">
        <v>1000000</v>
      </c>
      <c r="G413" s="1">
        <v>5249.9999999974998</v>
      </c>
      <c r="H413" s="1">
        <v>2.0108000000000001E-3</v>
      </c>
    </row>
    <row r="414" spans="5:8" x14ac:dyDescent="0.4">
      <c r="E414" s="1">
        <v>1</v>
      </c>
      <c r="F414" s="1">
        <v>2200000</v>
      </c>
      <c r="G414" s="1">
        <v>5249.9999999996999</v>
      </c>
      <c r="H414" s="1">
        <v>4.5288999999999998E-3</v>
      </c>
    </row>
    <row r="415" spans="5:8" x14ac:dyDescent="0.4">
      <c r="E415" s="1">
        <v>1</v>
      </c>
      <c r="F415" s="1">
        <v>4700000</v>
      </c>
      <c r="G415" s="1">
        <v>5249.9999999992997</v>
      </c>
      <c r="H415" s="1">
        <v>9.4424000000000001E-3</v>
      </c>
    </row>
    <row r="416" spans="5:8" x14ac:dyDescent="0.4">
      <c r="E416" s="1">
        <v>1</v>
      </c>
      <c r="F416" s="1">
        <v>10000000</v>
      </c>
      <c r="G416" s="1">
        <v>5250.0000000004002</v>
      </c>
      <c r="H416" s="1">
        <v>2.0104799999999999E-2</v>
      </c>
    </row>
    <row r="417" spans="5:8" x14ac:dyDescent="0.4">
      <c r="E417" s="1">
        <v>1</v>
      </c>
      <c r="F417" s="1">
        <v>22000000</v>
      </c>
      <c r="G417" s="1">
        <v>5250.0000000003001</v>
      </c>
      <c r="H417" s="1">
        <v>4.4252600000000003E-2</v>
      </c>
    </row>
    <row r="418" spans="5:8" x14ac:dyDescent="0.4">
      <c r="E418" s="1">
        <v>1</v>
      </c>
      <c r="F418" s="1">
        <v>47000000</v>
      </c>
      <c r="G418" s="1">
        <v>5250.0000000013997</v>
      </c>
      <c r="H418" s="1">
        <v>9.8549600000000001E-2</v>
      </c>
    </row>
    <row r="419" spans="5:8" x14ac:dyDescent="0.4">
      <c r="E419" s="1">
        <v>1</v>
      </c>
      <c r="F419" s="1">
        <v>100000000</v>
      </c>
      <c r="G419" s="1">
        <v>5249.9999999996999</v>
      </c>
      <c r="H419" s="1">
        <v>0.20181550000000001</v>
      </c>
    </row>
    <row r="420" spans="5:8" x14ac:dyDescent="0.4">
      <c r="E420" s="1">
        <v>1</v>
      </c>
      <c r="F420" s="1">
        <v>220000000</v>
      </c>
      <c r="G420" s="1">
        <v>5249.9999999989996</v>
      </c>
      <c r="H420" s="1">
        <v>0.4462545</v>
      </c>
    </row>
    <row r="421" spans="5:8" x14ac:dyDescent="0.4">
      <c r="E421" s="1">
        <v>1</v>
      </c>
      <c r="F421" s="1">
        <v>470000000</v>
      </c>
      <c r="G421" s="1">
        <v>5249.9999999987003</v>
      </c>
      <c r="H421" s="1">
        <v>0.94950190000000001</v>
      </c>
    </row>
    <row r="422" spans="5:8" x14ac:dyDescent="0.4">
      <c r="E422" s="1">
        <v>1</v>
      </c>
      <c r="F422" s="1">
        <v>1000000000</v>
      </c>
      <c r="G422" s="1">
        <v>5249.9999999958</v>
      </c>
      <c r="H422" s="1">
        <v>2.0243216999999998</v>
      </c>
    </row>
    <row r="423" spans="5:8" x14ac:dyDescent="0.4">
      <c r="E423" s="1">
        <v>1</v>
      </c>
      <c r="F423" s="1">
        <v>2200000000</v>
      </c>
      <c r="G423" s="1">
        <v>5249.9999999861002</v>
      </c>
      <c r="H423" s="1">
        <v>4.4608968999999998</v>
      </c>
    </row>
    <row r="424" spans="5:8" x14ac:dyDescent="0.4">
      <c r="E424" s="1">
        <v>1</v>
      </c>
      <c r="F424" s="1">
        <v>4700000000</v>
      </c>
      <c r="G424" s="1">
        <v>5249.9999999629999</v>
      </c>
      <c r="H424" s="1">
        <v>9.5267505999999997</v>
      </c>
    </row>
    <row r="425" spans="5:8" x14ac:dyDescent="0.4">
      <c r="E425" s="1">
        <v>1</v>
      </c>
      <c r="F425" s="1">
        <v>10000000000</v>
      </c>
      <c r="G425" s="1">
        <v>5249.9999998957001</v>
      </c>
      <c r="H425" s="1">
        <v>20.285323300000002</v>
      </c>
    </row>
    <row r="426" spans="5:8" x14ac:dyDescent="0.4">
      <c r="E426" s="1">
        <v>2</v>
      </c>
      <c r="F426" s="1">
        <v>1</v>
      </c>
      <c r="G426" s="1">
        <v>2550</v>
      </c>
      <c r="H426" s="1">
        <v>3.4000000000000002E-4</v>
      </c>
    </row>
    <row r="427" spans="5:8" x14ac:dyDescent="0.4">
      <c r="E427" s="1">
        <v>2</v>
      </c>
      <c r="F427" s="1">
        <v>2</v>
      </c>
      <c r="G427" s="1">
        <v>4575</v>
      </c>
      <c r="H427" s="1">
        <v>9.2679999999999998E-4</v>
      </c>
    </row>
    <row r="428" spans="5:8" x14ac:dyDescent="0.4">
      <c r="E428" s="1">
        <v>2</v>
      </c>
      <c r="F428" s="1">
        <v>4</v>
      </c>
      <c r="G428" s="1">
        <v>5081.25</v>
      </c>
      <c r="H428" s="1">
        <v>4.0789999999999999E-4</v>
      </c>
    </row>
    <row r="429" spans="5:8" x14ac:dyDescent="0.4">
      <c r="E429" s="1">
        <v>2</v>
      </c>
      <c r="F429" s="1">
        <v>7</v>
      </c>
      <c r="G429" s="1">
        <v>5194.8979591836996</v>
      </c>
      <c r="H429" s="1">
        <v>4.28E-4</v>
      </c>
    </row>
    <row r="430" spans="5:8" x14ac:dyDescent="0.4">
      <c r="E430" s="1">
        <v>2</v>
      </c>
      <c r="F430" s="1">
        <v>10</v>
      </c>
      <c r="G430" s="1">
        <v>5223</v>
      </c>
      <c r="H430" s="1">
        <v>4.326E-4</v>
      </c>
    </row>
    <row r="431" spans="5:8" x14ac:dyDescent="0.4">
      <c r="E431" s="1">
        <v>2</v>
      </c>
      <c r="F431" s="1">
        <v>22</v>
      </c>
      <c r="G431" s="1">
        <v>5244.4214876033002</v>
      </c>
      <c r="H431" s="1">
        <v>3.97E-4</v>
      </c>
    </row>
    <row r="432" spans="5:8" x14ac:dyDescent="0.4">
      <c r="E432" s="1">
        <v>2</v>
      </c>
      <c r="F432" s="1">
        <v>47</v>
      </c>
      <c r="G432" s="1">
        <v>5248.7777274785003</v>
      </c>
      <c r="H432" s="1">
        <v>3.3710000000000001E-4</v>
      </c>
    </row>
    <row r="433" spans="5:8" x14ac:dyDescent="0.4">
      <c r="E433" s="1">
        <v>2</v>
      </c>
      <c r="F433" s="1">
        <v>100</v>
      </c>
      <c r="G433" s="1">
        <v>5249.73</v>
      </c>
      <c r="H433" s="1">
        <v>4.103E-4</v>
      </c>
    </row>
    <row r="434" spans="5:8" x14ac:dyDescent="0.4">
      <c r="E434" s="1">
        <v>2</v>
      </c>
      <c r="F434" s="1">
        <v>220</v>
      </c>
      <c r="G434" s="1">
        <v>5249.9442148759999</v>
      </c>
      <c r="H434" s="1">
        <v>4.3669999999999999E-4</v>
      </c>
    </row>
    <row r="435" spans="5:8" x14ac:dyDescent="0.4">
      <c r="E435" s="1">
        <v>2</v>
      </c>
      <c r="F435" s="1">
        <v>470</v>
      </c>
      <c r="G435" s="1">
        <v>5249.9877772747996</v>
      </c>
      <c r="H435" s="1">
        <v>3.3569999999999997E-4</v>
      </c>
    </row>
    <row r="436" spans="5:8" x14ac:dyDescent="0.4">
      <c r="E436" s="1">
        <v>2</v>
      </c>
      <c r="F436" s="1">
        <v>1000</v>
      </c>
      <c r="G436" s="1">
        <v>5249.9973</v>
      </c>
      <c r="H436" s="1">
        <v>3.8200000000000002E-4</v>
      </c>
    </row>
    <row r="437" spans="5:8" x14ac:dyDescent="0.4">
      <c r="E437" s="1">
        <v>2</v>
      </c>
      <c r="F437" s="1">
        <v>2200</v>
      </c>
      <c r="G437" s="1">
        <v>5249.9994421488</v>
      </c>
      <c r="H437" s="1">
        <v>4.0939999999999998E-4</v>
      </c>
    </row>
    <row r="438" spans="5:8" x14ac:dyDescent="0.4">
      <c r="E438" s="1">
        <v>2</v>
      </c>
      <c r="F438" s="1">
        <v>4700</v>
      </c>
      <c r="G438" s="1">
        <v>5249.9998777727997</v>
      </c>
      <c r="H438" s="1">
        <v>4.4999999999999999E-4</v>
      </c>
    </row>
    <row r="439" spans="5:8" x14ac:dyDescent="0.4">
      <c r="E439" s="1">
        <v>2</v>
      </c>
      <c r="F439" s="1">
        <v>10000</v>
      </c>
      <c r="G439" s="1">
        <v>5249.999973</v>
      </c>
      <c r="H439" s="1">
        <v>4.3750000000000001E-4</v>
      </c>
    </row>
    <row r="440" spans="5:8" x14ac:dyDescent="0.4">
      <c r="E440" s="1">
        <v>2</v>
      </c>
      <c r="F440" s="1">
        <v>22000</v>
      </c>
      <c r="G440" s="1">
        <v>5249.9999944214997</v>
      </c>
      <c r="H440" s="1">
        <v>3.7159999999999998E-4</v>
      </c>
    </row>
    <row r="441" spans="5:8" x14ac:dyDescent="0.4">
      <c r="E441" s="1">
        <v>2</v>
      </c>
      <c r="F441" s="1">
        <v>47000</v>
      </c>
      <c r="G441" s="1">
        <v>5249.9999987777001</v>
      </c>
      <c r="H441" s="1">
        <v>3.7980000000000002E-4</v>
      </c>
    </row>
    <row r="442" spans="5:8" x14ac:dyDescent="0.4">
      <c r="E442" s="1">
        <v>2</v>
      </c>
      <c r="F442" s="1">
        <v>100000</v>
      </c>
      <c r="G442" s="1">
        <v>5249.9999997300001</v>
      </c>
      <c r="H442" s="1">
        <v>5.6159999999999999E-4</v>
      </c>
    </row>
    <row r="443" spans="5:8" x14ac:dyDescent="0.4">
      <c r="E443" s="1">
        <v>2</v>
      </c>
      <c r="F443" s="1">
        <v>220000</v>
      </c>
      <c r="G443" s="1">
        <v>5249.9999999440997</v>
      </c>
      <c r="H443" s="1">
        <v>8.8639999999999997E-4</v>
      </c>
    </row>
    <row r="444" spans="5:8" x14ac:dyDescent="0.4">
      <c r="E444" s="1">
        <v>2</v>
      </c>
      <c r="F444" s="1">
        <v>470000</v>
      </c>
      <c r="G444" s="1">
        <v>5249.9999999877</v>
      </c>
      <c r="H444" s="1">
        <v>8.005E-4</v>
      </c>
    </row>
    <row r="445" spans="5:8" x14ac:dyDescent="0.4">
      <c r="E445" s="1">
        <v>2</v>
      </c>
      <c r="F445" s="1">
        <v>1000000</v>
      </c>
      <c r="G445" s="1">
        <v>5249.9999999973998</v>
      </c>
      <c r="H445" s="1">
        <v>1.6303999999999999E-3</v>
      </c>
    </row>
    <row r="446" spans="5:8" x14ac:dyDescent="0.4">
      <c r="E446" s="1">
        <v>2</v>
      </c>
      <c r="F446" s="1">
        <v>2200000</v>
      </c>
      <c r="G446" s="1">
        <v>5249.9999999994998</v>
      </c>
      <c r="H446" s="1">
        <v>2.5842E-3</v>
      </c>
    </row>
    <row r="447" spans="5:8" x14ac:dyDescent="0.4">
      <c r="E447" s="1">
        <v>2</v>
      </c>
      <c r="F447" s="1">
        <v>4700000</v>
      </c>
      <c r="G447" s="1">
        <v>5249.9999999996999</v>
      </c>
      <c r="H447" s="1">
        <v>5.0952000000000002E-3</v>
      </c>
    </row>
    <row r="448" spans="5:8" x14ac:dyDescent="0.4">
      <c r="E448" s="1">
        <v>2</v>
      </c>
      <c r="F448" s="1">
        <v>10000000</v>
      </c>
      <c r="G448" s="1">
        <v>5250</v>
      </c>
      <c r="H448" s="1">
        <v>1.07283E-2</v>
      </c>
    </row>
    <row r="449" spans="5:8" x14ac:dyDescent="0.4">
      <c r="E449" s="1">
        <v>2</v>
      </c>
      <c r="F449" s="1">
        <v>22000000</v>
      </c>
      <c r="G449" s="1">
        <v>5250.0000000002001</v>
      </c>
      <c r="H449" s="1">
        <v>2.2622300000000001E-2</v>
      </c>
    </row>
    <row r="450" spans="5:8" x14ac:dyDescent="0.4">
      <c r="E450" s="1">
        <v>2</v>
      </c>
      <c r="F450" s="1">
        <v>47000000</v>
      </c>
      <c r="G450" s="1">
        <v>5250.0000000007003</v>
      </c>
      <c r="H450" s="1">
        <v>4.9238999999999998E-2</v>
      </c>
    </row>
    <row r="451" spans="5:8" x14ac:dyDescent="0.4">
      <c r="E451" s="1">
        <v>2</v>
      </c>
      <c r="F451" s="1">
        <v>100000000</v>
      </c>
      <c r="G451" s="1">
        <v>5249.9999999997999</v>
      </c>
      <c r="H451" s="1">
        <v>0.1066766</v>
      </c>
    </row>
    <row r="452" spans="5:8" x14ac:dyDescent="0.4">
      <c r="E452" s="1">
        <v>2</v>
      </c>
      <c r="F452" s="1">
        <v>220000000</v>
      </c>
      <c r="G452" s="1">
        <v>5249.9999999992997</v>
      </c>
      <c r="H452" s="1">
        <v>0.23169480000000001</v>
      </c>
    </row>
    <row r="453" spans="5:8" x14ac:dyDescent="0.4">
      <c r="E453" s="1">
        <v>2</v>
      </c>
      <c r="F453" s="1">
        <v>470000000</v>
      </c>
      <c r="G453" s="1">
        <v>5249.9999999983002</v>
      </c>
      <c r="H453" s="1">
        <v>0.48737350000000002</v>
      </c>
    </row>
    <row r="454" spans="5:8" x14ac:dyDescent="0.4">
      <c r="E454" s="1">
        <v>2</v>
      </c>
      <c r="F454" s="1">
        <v>1000000000</v>
      </c>
      <c r="G454" s="1">
        <v>5249.9999999952997</v>
      </c>
      <c r="H454" s="1">
        <v>1.0519019000000001</v>
      </c>
    </row>
    <row r="455" spans="5:8" x14ac:dyDescent="0.4">
      <c r="E455" s="1">
        <v>2</v>
      </c>
      <c r="F455" s="1">
        <v>2200000000</v>
      </c>
      <c r="G455" s="1">
        <v>5249.9999999868996</v>
      </c>
      <c r="H455" s="1">
        <v>2.3085114</v>
      </c>
    </row>
    <row r="456" spans="5:8" x14ac:dyDescent="0.4">
      <c r="E456" s="1">
        <v>2</v>
      </c>
      <c r="F456" s="1">
        <v>4700000000</v>
      </c>
      <c r="G456" s="1">
        <v>5249.9999999626998</v>
      </c>
      <c r="H456" s="1">
        <v>4.9095329000000003</v>
      </c>
    </row>
    <row r="457" spans="5:8" x14ac:dyDescent="0.4">
      <c r="E457" s="1">
        <v>2</v>
      </c>
      <c r="F457" s="1">
        <v>10000000000</v>
      </c>
      <c r="G457" s="1">
        <v>5249.9999998948997</v>
      </c>
      <c r="H457" s="1">
        <v>10.422285499999999</v>
      </c>
    </row>
    <row r="458" spans="5:8" x14ac:dyDescent="0.4">
      <c r="E458" s="1">
        <v>3</v>
      </c>
      <c r="F458" s="1">
        <v>1</v>
      </c>
      <c r="G458" s="1">
        <v>2550</v>
      </c>
      <c r="H458" s="1">
        <v>4.9700000000000005E-4</v>
      </c>
    </row>
    <row r="459" spans="5:8" x14ac:dyDescent="0.4">
      <c r="E459" s="1">
        <v>3</v>
      </c>
      <c r="F459" s="1">
        <v>2</v>
      </c>
      <c r="G459" s="1">
        <v>4575</v>
      </c>
      <c r="H459" s="1">
        <v>5.5460000000000004E-4</v>
      </c>
    </row>
    <row r="460" spans="5:8" x14ac:dyDescent="0.4">
      <c r="E460" s="1">
        <v>3</v>
      </c>
      <c r="F460" s="1">
        <v>4</v>
      </c>
      <c r="G460" s="1">
        <v>5081.25</v>
      </c>
      <c r="H460" s="1">
        <v>6.0070000000000002E-4</v>
      </c>
    </row>
    <row r="461" spans="5:8" x14ac:dyDescent="0.4">
      <c r="E461" s="1">
        <v>3</v>
      </c>
      <c r="F461" s="1">
        <v>7</v>
      </c>
      <c r="G461" s="1">
        <v>5194.8979591836996</v>
      </c>
      <c r="H461" s="1">
        <v>6.826E-4</v>
      </c>
    </row>
    <row r="462" spans="5:8" x14ac:dyDescent="0.4">
      <c r="E462" s="1">
        <v>3</v>
      </c>
      <c r="F462" s="1">
        <v>10</v>
      </c>
      <c r="G462" s="1">
        <v>5223</v>
      </c>
      <c r="H462" s="1">
        <v>7.3450000000000002E-4</v>
      </c>
    </row>
    <row r="463" spans="5:8" x14ac:dyDescent="0.4">
      <c r="E463" s="1">
        <v>3</v>
      </c>
      <c r="F463" s="1">
        <v>22</v>
      </c>
      <c r="G463" s="1">
        <v>5244.4214876033002</v>
      </c>
      <c r="H463" s="1">
        <v>5.5509999999999999E-4</v>
      </c>
    </row>
    <row r="464" spans="5:8" x14ac:dyDescent="0.4">
      <c r="E464" s="1">
        <v>3</v>
      </c>
      <c r="F464" s="1">
        <v>47</v>
      </c>
      <c r="G464" s="1">
        <v>5248.7777274785003</v>
      </c>
      <c r="H464" s="1">
        <v>5.9349999999999995E-4</v>
      </c>
    </row>
    <row r="465" spans="5:8" x14ac:dyDescent="0.4">
      <c r="E465" s="1">
        <v>3</v>
      </c>
      <c r="F465" s="1">
        <v>100</v>
      </c>
      <c r="G465" s="1">
        <v>5249.73</v>
      </c>
      <c r="H465" s="1">
        <v>6.4740000000000002E-4</v>
      </c>
    </row>
    <row r="466" spans="5:8" x14ac:dyDescent="0.4">
      <c r="E466" s="1">
        <v>3</v>
      </c>
      <c r="F466" s="1">
        <v>220</v>
      </c>
      <c r="G466" s="1">
        <v>5249.9442148759999</v>
      </c>
      <c r="H466" s="1">
        <v>6.9970000000000004E-4</v>
      </c>
    </row>
    <row r="467" spans="5:8" x14ac:dyDescent="0.4">
      <c r="E467" s="1">
        <v>3</v>
      </c>
      <c r="F467" s="1">
        <v>470</v>
      </c>
      <c r="G467" s="1">
        <v>5249.9877772747996</v>
      </c>
      <c r="H467" s="1">
        <v>6.3739999999999999E-4</v>
      </c>
    </row>
    <row r="468" spans="5:8" x14ac:dyDescent="0.4">
      <c r="E468" s="1">
        <v>3</v>
      </c>
      <c r="F468" s="1">
        <v>1000</v>
      </c>
      <c r="G468" s="1">
        <v>5249.9973</v>
      </c>
      <c r="H468" s="1">
        <v>5.9949999999999999E-4</v>
      </c>
    </row>
    <row r="469" spans="5:8" x14ac:dyDescent="0.4">
      <c r="E469" s="1">
        <v>3</v>
      </c>
      <c r="F469" s="1">
        <v>2200</v>
      </c>
      <c r="G469" s="1">
        <v>5249.9994421488</v>
      </c>
      <c r="H469" s="1">
        <v>6.5479999999999998E-4</v>
      </c>
    </row>
    <row r="470" spans="5:8" x14ac:dyDescent="0.4">
      <c r="E470" s="1">
        <v>3</v>
      </c>
      <c r="F470" s="1">
        <v>4700</v>
      </c>
      <c r="G470" s="1">
        <v>5249.9998777727997</v>
      </c>
      <c r="H470" s="1">
        <v>6.7000000000000002E-4</v>
      </c>
    </row>
    <row r="471" spans="5:8" x14ac:dyDescent="0.4">
      <c r="E471" s="1">
        <v>3</v>
      </c>
      <c r="F471" s="1">
        <v>10000</v>
      </c>
      <c r="G471" s="1">
        <v>5249.999973</v>
      </c>
      <c r="H471" s="1">
        <v>5.641E-4</v>
      </c>
    </row>
    <row r="472" spans="5:8" x14ac:dyDescent="0.4">
      <c r="E472" s="1">
        <v>3</v>
      </c>
      <c r="F472" s="1">
        <v>22000</v>
      </c>
      <c r="G472" s="1">
        <v>5249.9999944214997</v>
      </c>
      <c r="H472" s="1">
        <v>6.6879999999999999E-4</v>
      </c>
    </row>
    <row r="473" spans="5:8" x14ac:dyDescent="0.4">
      <c r="E473" s="1">
        <v>3</v>
      </c>
      <c r="F473" s="1">
        <v>47000</v>
      </c>
      <c r="G473" s="1">
        <v>5249.9999987777001</v>
      </c>
      <c r="H473" s="1">
        <v>7.0279999999999995E-4</v>
      </c>
    </row>
    <row r="474" spans="5:8" x14ac:dyDescent="0.4">
      <c r="E474" s="1">
        <v>3</v>
      </c>
      <c r="F474" s="1">
        <v>100000</v>
      </c>
      <c r="G474" s="1">
        <v>5249.9999997300001</v>
      </c>
      <c r="H474" s="1">
        <v>6.759E-4</v>
      </c>
    </row>
    <row r="475" spans="5:8" x14ac:dyDescent="0.4">
      <c r="E475" s="1">
        <v>3</v>
      </c>
      <c r="F475" s="1">
        <v>220000</v>
      </c>
      <c r="G475" s="1">
        <v>5249.9999999440997</v>
      </c>
      <c r="H475" s="1">
        <v>7.4069999999999995E-4</v>
      </c>
    </row>
    <row r="476" spans="5:8" x14ac:dyDescent="0.4">
      <c r="E476" s="1">
        <v>3</v>
      </c>
      <c r="F476" s="1">
        <v>470000</v>
      </c>
      <c r="G476" s="1">
        <v>5249.9999999877</v>
      </c>
      <c r="H476" s="1">
        <v>9.4379999999999996E-4</v>
      </c>
    </row>
    <row r="477" spans="5:8" x14ac:dyDescent="0.4">
      <c r="E477" s="1">
        <v>3</v>
      </c>
      <c r="F477" s="1">
        <v>1000000</v>
      </c>
      <c r="G477" s="1">
        <v>5249.9999999972997</v>
      </c>
      <c r="H477" s="1">
        <v>1.4143999999999999E-3</v>
      </c>
    </row>
    <row r="478" spans="5:8" x14ac:dyDescent="0.4">
      <c r="E478" s="1">
        <v>3</v>
      </c>
      <c r="F478" s="1">
        <v>2200000</v>
      </c>
      <c r="G478" s="1">
        <v>5249.9999999993997</v>
      </c>
      <c r="H478" s="1">
        <v>2.1218999999999999E-3</v>
      </c>
    </row>
    <row r="479" spans="5:8" x14ac:dyDescent="0.4">
      <c r="E479" s="1">
        <v>3</v>
      </c>
      <c r="F479" s="1">
        <v>4700000</v>
      </c>
      <c r="G479" s="1">
        <v>5249.9999999996999</v>
      </c>
      <c r="H479" s="1">
        <v>3.8065999999999998E-3</v>
      </c>
    </row>
    <row r="480" spans="5:8" x14ac:dyDescent="0.4">
      <c r="E480" s="1">
        <v>3</v>
      </c>
      <c r="F480" s="1">
        <v>10000000</v>
      </c>
      <c r="G480" s="1">
        <v>5249.9999999999</v>
      </c>
      <c r="H480" s="1">
        <v>7.5582000000000002E-3</v>
      </c>
    </row>
    <row r="481" spans="5:8" x14ac:dyDescent="0.4">
      <c r="E481" s="1">
        <v>3</v>
      </c>
      <c r="F481" s="1">
        <v>22000000</v>
      </c>
      <c r="G481" s="1">
        <v>5249.9999999999</v>
      </c>
      <c r="H481" s="1">
        <v>1.6396000000000001E-2</v>
      </c>
    </row>
    <row r="482" spans="5:8" x14ac:dyDescent="0.4">
      <c r="E482" s="1">
        <v>3</v>
      </c>
      <c r="F482" s="1">
        <v>47000000</v>
      </c>
      <c r="G482" s="1">
        <v>5250.0000000010004</v>
      </c>
      <c r="H482" s="1">
        <v>3.4629500000000001E-2</v>
      </c>
    </row>
    <row r="483" spans="5:8" x14ac:dyDescent="0.4">
      <c r="E483" s="1">
        <v>3</v>
      </c>
      <c r="F483" s="1">
        <v>100000000</v>
      </c>
      <c r="G483" s="1">
        <v>5250.000000002</v>
      </c>
      <c r="H483" s="1">
        <v>7.1644700000000006E-2</v>
      </c>
    </row>
    <row r="484" spans="5:8" x14ac:dyDescent="0.4">
      <c r="E484" s="1">
        <v>3</v>
      </c>
      <c r="F484" s="1">
        <v>220000000</v>
      </c>
      <c r="G484" s="1">
        <v>5250.0000000031996</v>
      </c>
      <c r="H484" s="1">
        <v>0.15676490000000001</v>
      </c>
    </row>
    <row r="485" spans="5:8" x14ac:dyDescent="0.4">
      <c r="E485" s="1">
        <v>3</v>
      </c>
      <c r="F485" s="1">
        <v>470000000</v>
      </c>
      <c r="G485" s="1">
        <v>5250.0000000059999</v>
      </c>
      <c r="H485" s="1">
        <v>0.3931598</v>
      </c>
    </row>
    <row r="486" spans="5:8" x14ac:dyDescent="0.4">
      <c r="E486" s="1">
        <v>3</v>
      </c>
      <c r="F486" s="1">
        <v>1000000000</v>
      </c>
      <c r="G486" s="1">
        <v>5250.0000000197997</v>
      </c>
      <c r="H486" s="1">
        <v>0.73758789999999996</v>
      </c>
    </row>
    <row r="487" spans="5:8" x14ac:dyDescent="0.4">
      <c r="E487" s="1">
        <v>3</v>
      </c>
      <c r="F487" s="1">
        <v>2200000000</v>
      </c>
      <c r="G487" s="1">
        <v>5250.0000000487998</v>
      </c>
      <c r="H487" s="1">
        <v>1.6153072999</v>
      </c>
    </row>
    <row r="488" spans="5:8" x14ac:dyDescent="0.4">
      <c r="E488" s="1">
        <v>3</v>
      </c>
      <c r="F488" s="1">
        <v>4700000000</v>
      </c>
      <c r="G488" s="1">
        <v>5250.0000001204999</v>
      </c>
      <c r="H488" s="1">
        <v>3.3996819</v>
      </c>
    </row>
    <row r="489" spans="5:8" x14ac:dyDescent="0.4">
      <c r="E489" s="1">
        <v>3</v>
      </c>
      <c r="F489" s="1">
        <v>10000000000</v>
      </c>
      <c r="G489" s="1">
        <v>5250.0000002979996</v>
      </c>
      <c r="H489" s="1">
        <v>7.1625876000000002</v>
      </c>
    </row>
    <row r="490" spans="5:8" x14ac:dyDescent="0.4">
      <c r="E490" s="1">
        <v>4</v>
      </c>
      <c r="F490" s="1">
        <v>1</v>
      </c>
      <c r="G490" s="1">
        <v>2550</v>
      </c>
      <c r="H490" s="1">
        <v>8.3560000000000004E-4</v>
      </c>
    </row>
    <row r="491" spans="5:8" x14ac:dyDescent="0.4">
      <c r="E491" s="1">
        <v>4</v>
      </c>
      <c r="F491" s="1">
        <v>2</v>
      </c>
      <c r="G491" s="1">
        <v>4575</v>
      </c>
      <c r="H491" s="1">
        <v>9.6449999999999997E-4</v>
      </c>
    </row>
    <row r="492" spans="5:8" x14ac:dyDescent="0.4">
      <c r="E492" s="1">
        <v>4</v>
      </c>
      <c r="F492" s="1">
        <v>4</v>
      </c>
      <c r="G492" s="1">
        <v>5081.25</v>
      </c>
      <c r="H492" s="1">
        <v>7.4220000000000004E-4</v>
      </c>
    </row>
    <row r="493" spans="5:8" x14ac:dyDescent="0.4">
      <c r="E493" s="1">
        <v>4</v>
      </c>
      <c r="F493" s="1">
        <v>7</v>
      </c>
      <c r="G493" s="1">
        <v>5194.8979591836996</v>
      </c>
      <c r="H493" s="1">
        <v>7.5140000000000005E-4</v>
      </c>
    </row>
    <row r="494" spans="5:8" x14ac:dyDescent="0.4">
      <c r="E494" s="1">
        <v>4</v>
      </c>
      <c r="F494" s="1">
        <v>10</v>
      </c>
      <c r="G494" s="1">
        <v>5223</v>
      </c>
      <c r="H494" s="1">
        <v>7.7229999999999996E-4</v>
      </c>
    </row>
    <row r="495" spans="5:8" x14ac:dyDescent="0.4">
      <c r="E495" s="1">
        <v>4</v>
      </c>
      <c r="F495" s="1">
        <v>22</v>
      </c>
      <c r="G495" s="1">
        <v>5244.4214876033002</v>
      </c>
      <c r="H495" s="1">
        <v>8.0679999999999999E-4</v>
      </c>
    </row>
    <row r="496" spans="5:8" x14ac:dyDescent="0.4">
      <c r="E496" s="1">
        <v>4</v>
      </c>
      <c r="F496" s="1">
        <v>47</v>
      </c>
      <c r="G496" s="1">
        <v>5248.7777274785003</v>
      </c>
      <c r="H496" s="1">
        <v>8.585E-4</v>
      </c>
    </row>
    <row r="497" spans="5:8" x14ac:dyDescent="0.4">
      <c r="E497" s="1">
        <v>4</v>
      </c>
      <c r="F497" s="1">
        <v>100</v>
      </c>
      <c r="G497" s="1">
        <v>5249.73</v>
      </c>
      <c r="H497" s="1">
        <v>7.6849999999999998E-4</v>
      </c>
    </row>
    <row r="498" spans="5:8" x14ac:dyDescent="0.4">
      <c r="E498" s="1">
        <v>4</v>
      </c>
      <c r="F498" s="1">
        <v>220</v>
      </c>
      <c r="G498" s="1">
        <v>5249.9442148759999</v>
      </c>
      <c r="H498" s="1">
        <v>8.7180000000000005E-4</v>
      </c>
    </row>
    <row r="499" spans="5:8" x14ac:dyDescent="0.4">
      <c r="E499" s="1">
        <v>4</v>
      </c>
      <c r="F499" s="1">
        <v>470</v>
      </c>
      <c r="G499" s="1">
        <v>5249.9877772747996</v>
      </c>
      <c r="H499" s="1">
        <v>8.3719999999999997E-4</v>
      </c>
    </row>
    <row r="500" spans="5:8" x14ac:dyDescent="0.4">
      <c r="E500" s="1">
        <v>4</v>
      </c>
      <c r="F500" s="1">
        <v>1000</v>
      </c>
      <c r="G500" s="1">
        <v>5249.9973</v>
      </c>
      <c r="H500" s="1">
        <v>8.7180000000000005E-4</v>
      </c>
    </row>
    <row r="501" spans="5:8" x14ac:dyDescent="0.4">
      <c r="E501" s="1">
        <v>4</v>
      </c>
      <c r="F501" s="1">
        <v>2200</v>
      </c>
      <c r="G501" s="1">
        <v>5249.9994421488</v>
      </c>
      <c r="H501" s="1">
        <v>8.4539999999999995E-4</v>
      </c>
    </row>
    <row r="502" spans="5:8" x14ac:dyDescent="0.4">
      <c r="E502" s="1">
        <v>4</v>
      </c>
      <c r="F502" s="1">
        <v>4700</v>
      </c>
      <c r="G502" s="1">
        <v>5249.9998777726996</v>
      </c>
      <c r="H502" s="1">
        <v>8.5439999999999995E-4</v>
      </c>
    </row>
    <row r="503" spans="5:8" x14ac:dyDescent="0.4">
      <c r="E503" s="1">
        <v>4</v>
      </c>
      <c r="F503" s="1">
        <v>10000</v>
      </c>
      <c r="G503" s="1">
        <v>5249.999973</v>
      </c>
      <c r="H503" s="1">
        <v>8.5510000000000002E-4</v>
      </c>
    </row>
    <row r="504" spans="5:8" x14ac:dyDescent="0.4">
      <c r="E504" s="1">
        <v>4</v>
      </c>
      <c r="F504" s="1">
        <v>22000</v>
      </c>
      <c r="G504" s="1">
        <v>5249.9999944214997</v>
      </c>
      <c r="H504" s="1">
        <v>7.8980000000000001E-4</v>
      </c>
    </row>
    <row r="505" spans="5:8" x14ac:dyDescent="0.4">
      <c r="E505" s="1">
        <v>4</v>
      </c>
      <c r="F505" s="1">
        <v>47000</v>
      </c>
      <c r="G505" s="1">
        <v>5249.9999987777001</v>
      </c>
      <c r="H505" s="1">
        <v>8.675E-4</v>
      </c>
    </row>
    <row r="506" spans="5:8" x14ac:dyDescent="0.4">
      <c r="E506" s="1">
        <v>4</v>
      </c>
      <c r="F506" s="1">
        <v>100000</v>
      </c>
      <c r="G506" s="1">
        <v>5249.9999997300001</v>
      </c>
      <c r="H506" s="1">
        <v>9.2960000000000004E-4</v>
      </c>
    </row>
    <row r="507" spans="5:8" x14ac:dyDescent="0.4">
      <c r="E507" s="1">
        <v>4</v>
      </c>
      <c r="F507" s="1">
        <v>220000</v>
      </c>
      <c r="G507" s="1">
        <v>5249.9999999441998</v>
      </c>
      <c r="H507" s="1">
        <v>1.3645E-3</v>
      </c>
    </row>
    <row r="508" spans="5:8" x14ac:dyDescent="0.4">
      <c r="E508" s="1">
        <v>4</v>
      </c>
      <c r="F508" s="1">
        <v>470000</v>
      </c>
      <c r="G508" s="1">
        <v>5249.9999999877</v>
      </c>
      <c r="H508" s="1">
        <v>1.2796999999999999E-3</v>
      </c>
    </row>
    <row r="509" spans="5:8" x14ac:dyDescent="0.4">
      <c r="E509" s="1">
        <v>4</v>
      </c>
      <c r="F509" s="1">
        <v>1000000</v>
      </c>
      <c r="G509" s="1">
        <v>5249.9999999971997</v>
      </c>
      <c r="H509" s="1">
        <v>1.3219E-3</v>
      </c>
    </row>
    <row r="510" spans="5:8" x14ac:dyDescent="0.4">
      <c r="E510" s="1">
        <v>4</v>
      </c>
      <c r="F510" s="1">
        <v>2200000</v>
      </c>
      <c r="G510" s="1">
        <v>5249.9999999993997</v>
      </c>
      <c r="H510" s="1">
        <v>2.0311000000000001E-3</v>
      </c>
    </row>
    <row r="511" spans="5:8" x14ac:dyDescent="0.4">
      <c r="E511" s="1">
        <v>4</v>
      </c>
      <c r="F511" s="1">
        <v>4700000</v>
      </c>
      <c r="G511" s="1">
        <v>5249.9999999996999</v>
      </c>
      <c r="H511" s="1">
        <v>3.2820000000000002E-3</v>
      </c>
    </row>
    <row r="512" spans="5:8" x14ac:dyDescent="0.4">
      <c r="E512" s="1">
        <v>4</v>
      </c>
      <c r="F512" s="1">
        <v>10000000</v>
      </c>
      <c r="G512" s="1">
        <v>5249.9999999996999</v>
      </c>
      <c r="H512" s="1">
        <v>6.9227999999999998E-3</v>
      </c>
    </row>
    <row r="513" spans="5:8" x14ac:dyDescent="0.4">
      <c r="E513" s="1">
        <v>4</v>
      </c>
      <c r="F513" s="1">
        <v>22000000</v>
      </c>
      <c r="G513" s="1">
        <v>5250.0000000001</v>
      </c>
      <c r="H513" s="1">
        <v>1.22021E-2</v>
      </c>
    </row>
    <row r="514" spans="5:8" x14ac:dyDescent="0.4">
      <c r="E514" s="1">
        <v>4</v>
      </c>
      <c r="F514" s="1">
        <v>47000000</v>
      </c>
      <c r="G514" s="1">
        <v>5250.0000000002001</v>
      </c>
      <c r="H514" s="1">
        <v>2.87759E-2</v>
      </c>
    </row>
    <row r="515" spans="5:8" x14ac:dyDescent="0.4">
      <c r="E515" s="1">
        <v>4</v>
      </c>
      <c r="F515" s="1">
        <v>100000000</v>
      </c>
      <c r="G515" s="1">
        <v>5250.0000000001</v>
      </c>
      <c r="H515" s="1">
        <v>6.8978100000000001E-2</v>
      </c>
    </row>
    <row r="516" spans="5:8" x14ac:dyDescent="0.4">
      <c r="E516" s="1">
        <v>4</v>
      </c>
      <c r="F516" s="1">
        <v>220000000</v>
      </c>
      <c r="G516" s="1">
        <v>5249.9999999997999</v>
      </c>
      <c r="H516" s="1">
        <v>0.1227545</v>
      </c>
    </row>
    <row r="517" spans="5:8" x14ac:dyDescent="0.4">
      <c r="E517" s="1">
        <v>4</v>
      </c>
      <c r="F517" s="1">
        <v>470000000</v>
      </c>
      <c r="G517" s="1">
        <v>5249.9999999983002</v>
      </c>
      <c r="H517" s="1">
        <v>0.2628665</v>
      </c>
    </row>
    <row r="518" spans="5:8" x14ac:dyDescent="0.4">
      <c r="E518" s="1">
        <v>4</v>
      </c>
      <c r="F518" s="1">
        <v>1000000000</v>
      </c>
      <c r="G518" s="1">
        <v>5249.9999999995998</v>
      </c>
      <c r="H518" s="1">
        <v>0.60365749999999996</v>
      </c>
    </row>
    <row r="519" spans="5:8" x14ac:dyDescent="0.4">
      <c r="E519" s="1">
        <v>4</v>
      </c>
      <c r="F519" s="1">
        <v>2200000000</v>
      </c>
      <c r="G519" s="1">
        <v>5249.9999999984002</v>
      </c>
      <c r="H519" s="1">
        <v>1.2950383999999999</v>
      </c>
    </row>
    <row r="520" spans="5:8" x14ac:dyDescent="0.4">
      <c r="E520" s="1">
        <v>4</v>
      </c>
      <c r="F520" s="1">
        <v>4700000000</v>
      </c>
      <c r="G520" s="1">
        <v>5249.9999999950996</v>
      </c>
      <c r="H520" s="1">
        <v>2.7000627000000001</v>
      </c>
    </row>
    <row r="521" spans="5:8" x14ac:dyDescent="0.4">
      <c r="E521" s="1">
        <v>4</v>
      </c>
      <c r="F521" s="1">
        <v>10000000000</v>
      </c>
      <c r="G521" s="1">
        <v>5249.9999999865004</v>
      </c>
      <c r="H521" s="1">
        <v>5.7142176999999998</v>
      </c>
    </row>
    <row r="522" spans="5:8" x14ac:dyDescent="0.4">
      <c r="E522" s="1">
        <v>5</v>
      </c>
      <c r="F522" s="1">
        <v>1</v>
      </c>
      <c r="G522" s="1">
        <v>2550</v>
      </c>
      <c r="H522" s="1">
        <v>1.0200999999999999E-3</v>
      </c>
    </row>
    <row r="523" spans="5:8" x14ac:dyDescent="0.4">
      <c r="E523" s="1">
        <v>5</v>
      </c>
      <c r="F523" s="1">
        <v>2</v>
      </c>
      <c r="G523" s="1">
        <v>4575</v>
      </c>
      <c r="H523" s="1">
        <v>1.1804000000000001E-3</v>
      </c>
    </row>
    <row r="524" spans="5:8" x14ac:dyDescent="0.4">
      <c r="E524" s="1">
        <v>5</v>
      </c>
      <c r="F524" s="1">
        <v>4</v>
      </c>
      <c r="G524" s="1">
        <v>5081.25</v>
      </c>
      <c r="H524" s="1">
        <v>1.0805000000000001E-3</v>
      </c>
    </row>
    <row r="525" spans="5:8" x14ac:dyDescent="0.4">
      <c r="E525" s="1">
        <v>5</v>
      </c>
      <c r="F525" s="1">
        <v>7</v>
      </c>
      <c r="G525" s="1">
        <v>5194.8979591836996</v>
      </c>
      <c r="H525" s="1">
        <v>9.4062E-3</v>
      </c>
    </row>
    <row r="526" spans="5:8" x14ac:dyDescent="0.4">
      <c r="E526" s="1">
        <v>5</v>
      </c>
      <c r="F526" s="1">
        <v>10</v>
      </c>
      <c r="G526" s="1">
        <v>5223</v>
      </c>
      <c r="H526" s="1">
        <v>1.1092000000000001E-3</v>
      </c>
    </row>
    <row r="527" spans="5:8" x14ac:dyDescent="0.4">
      <c r="E527" s="1">
        <v>5</v>
      </c>
      <c r="F527" s="1">
        <v>22</v>
      </c>
      <c r="G527" s="1">
        <v>5244.4214876033002</v>
      </c>
      <c r="H527" s="1">
        <v>1.0705000000000001E-3</v>
      </c>
    </row>
    <row r="528" spans="5:8" x14ac:dyDescent="0.4">
      <c r="E528" s="1">
        <v>5</v>
      </c>
      <c r="F528" s="1">
        <v>47</v>
      </c>
      <c r="G528" s="1">
        <v>5248.7777274785003</v>
      </c>
      <c r="H528" s="1">
        <v>1.1038000000000001E-3</v>
      </c>
    </row>
    <row r="529" spans="5:8" x14ac:dyDescent="0.4">
      <c r="E529" s="1">
        <v>5</v>
      </c>
      <c r="F529" s="1">
        <v>100</v>
      </c>
      <c r="G529" s="1">
        <v>5249.73</v>
      </c>
      <c r="H529" s="1">
        <v>1.1401E-3</v>
      </c>
    </row>
    <row r="530" spans="5:8" x14ac:dyDescent="0.4">
      <c r="E530" s="1">
        <v>5</v>
      </c>
      <c r="F530" s="1">
        <v>220</v>
      </c>
      <c r="G530" s="1">
        <v>5249.9442148759999</v>
      </c>
      <c r="H530" s="1">
        <v>9.8909999999999992E-4</v>
      </c>
    </row>
    <row r="531" spans="5:8" x14ac:dyDescent="0.4">
      <c r="E531" s="1">
        <v>5</v>
      </c>
      <c r="F531" s="1">
        <v>470</v>
      </c>
      <c r="G531" s="1">
        <v>5249.9877772747996</v>
      </c>
      <c r="H531" s="1">
        <v>1.0734E-3</v>
      </c>
    </row>
    <row r="532" spans="5:8" x14ac:dyDescent="0.4">
      <c r="E532" s="1">
        <v>5</v>
      </c>
      <c r="F532" s="1">
        <v>1000</v>
      </c>
      <c r="G532" s="1">
        <v>5249.9973</v>
      </c>
      <c r="H532" s="1">
        <v>1.2209E-3</v>
      </c>
    </row>
    <row r="533" spans="5:8" x14ac:dyDescent="0.4">
      <c r="E533" s="1">
        <v>5</v>
      </c>
      <c r="F533" s="1">
        <v>2200</v>
      </c>
      <c r="G533" s="1">
        <v>5249.9994421488</v>
      </c>
      <c r="H533" s="1">
        <v>1.2864E-3</v>
      </c>
    </row>
    <row r="534" spans="5:8" x14ac:dyDescent="0.4">
      <c r="E534" s="1">
        <v>5</v>
      </c>
      <c r="F534" s="1">
        <v>4700</v>
      </c>
      <c r="G534" s="1">
        <v>5249.9998777726996</v>
      </c>
      <c r="H534" s="1">
        <v>1.7167E-3</v>
      </c>
    </row>
    <row r="535" spans="5:8" x14ac:dyDescent="0.4">
      <c r="E535" s="1">
        <v>5</v>
      </c>
      <c r="F535" s="1">
        <v>10000</v>
      </c>
      <c r="G535" s="1">
        <v>5249.999973</v>
      </c>
      <c r="H535" s="1">
        <v>1.2673000000000001E-3</v>
      </c>
    </row>
    <row r="536" spans="5:8" x14ac:dyDescent="0.4">
      <c r="E536" s="1">
        <v>5</v>
      </c>
      <c r="F536" s="1">
        <v>22000</v>
      </c>
      <c r="G536" s="1">
        <v>5249.9999944214997</v>
      </c>
      <c r="H536" s="1">
        <v>1.5522000000000001E-3</v>
      </c>
    </row>
    <row r="537" spans="5:8" x14ac:dyDescent="0.4">
      <c r="E537" s="1">
        <v>5</v>
      </c>
      <c r="F537" s="1">
        <v>47000</v>
      </c>
      <c r="G537" s="1">
        <v>5249.9999987777001</v>
      </c>
      <c r="H537" s="1">
        <v>1.0935999999999999E-3</v>
      </c>
    </row>
    <row r="538" spans="5:8" x14ac:dyDescent="0.4">
      <c r="E538" s="1">
        <v>5</v>
      </c>
      <c r="F538" s="1">
        <v>100000</v>
      </c>
      <c r="G538" s="1">
        <v>5249.9999997300001</v>
      </c>
      <c r="H538" s="1">
        <v>1.0969E-3</v>
      </c>
    </row>
    <row r="539" spans="5:8" x14ac:dyDescent="0.4">
      <c r="E539" s="1">
        <v>5</v>
      </c>
      <c r="F539" s="1">
        <v>220000</v>
      </c>
      <c r="G539" s="1">
        <v>5249.9999999441998</v>
      </c>
      <c r="H539" s="1">
        <v>1.3175000000000001E-3</v>
      </c>
    </row>
    <row r="540" spans="5:8" x14ac:dyDescent="0.4">
      <c r="E540" s="1">
        <v>5</v>
      </c>
      <c r="F540" s="1">
        <v>470000</v>
      </c>
      <c r="G540" s="1">
        <v>5249.9999999878</v>
      </c>
      <c r="H540" s="1">
        <v>1.4117999999999999E-3</v>
      </c>
    </row>
    <row r="541" spans="5:8" x14ac:dyDescent="0.4">
      <c r="E541" s="1">
        <v>5</v>
      </c>
      <c r="F541" s="1">
        <v>1000000</v>
      </c>
      <c r="G541" s="1">
        <v>5249.9999999972997</v>
      </c>
      <c r="H541" s="1">
        <v>1.6142999999999999E-3</v>
      </c>
    </row>
    <row r="542" spans="5:8" x14ac:dyDescent="0.4">
      <c r="E542" s="1">
        <v>5</v>
      </c>
      <c r="F542" s="1">
        <v>2200000</v>
      </c>
      <c r="G542" s="1">
        <v>5249.9999999993997</v>
      </c>
      <c r="H542" s="1">
        <v>2.1438E-3</v>
      </c>
    </row>
    <row r="543" spans="5:8" x14ac:dyDescent="0.4">
      <c r="E543" s="1">
        <v>5</v>
      </c>
      <c r="F543" s="1">
        <v>4700000</v>
      </c>
      <c r="G543" s="1">
        <v>5249.9999999996999</v>
      </c>
      <c r="H543" s="1">
        <v>3.0856999999999998E-3</v>
      </c>
    </row>
    <row r="544" spans="5:8" x14ac:dyDescent="0.4">
      <c r="E544" s="1">
        <v>5</v>
      </c>
      <c r="F544" s="1">
        <v>10000000</v>
      </c>
      <c r="G544" s="1">
        <v>5249.9999999997999</v>
      </c>
      <c r="H544" s="1">
        <v>5.4653999999999996E-3</v>
      </c>
    </row>
    <row r="545" spans="5:8" x14ac:dyDescent="0.4">
      <c r="E545" s="1">
        <v>5</v>
      </c>
      <c r="F545" s="1">
        <v>22000000</v>
      </c>
      <c r="G545" s="1">
        <v>5250.0000000001</v>
      </c>
      <c r="H545" s="1">
        <v>1.0218700000000001E-2</v>
      </c>
    </row>
    <row r="546" spans="5:8" x14ac:dyDescent="0.4">
      <c r="E546" s="1">
        <v>5</v>
      </c>
      <c r="F546" s="1">
        <v>47000000</v>
      </c>
      <c r="G546" s="1">
        <v>5249.9999999999</v>
      </c>
      <c r="H546" s="1">
        <v>2.4926899999999998E-2</v>
      </c>
    </row>
    <row r="547" spans="5:8" x14ac:dyDescent="0.4">
      <c r="E547" s="1">
        <v>5</v>
      </c>
      <c r="F547" s="1">
        <v>100000000</v>
      </c>
      <c r="G547" s="1">
        <v>5249.9999999989004</v>
      </c>
      <c r="H547" s="1">
        <v>5.51718E-2</v>
      </c>
    </row>
    <row r="548" spans="5:8" x14ac:dyDescent="0.4">
      <c r="E548" s="1">
        <v>5</v>
      </c>
      <c r="F548" s="1">
        <v>220000000</v>
      </c>
      <c r="G548" s="1">
        <v>5250.0000000004002</v>
      </c>
      <c r="H548" s="1">
        <v>0.1079181</v>
      </c>
    </row>
    <row r="549" spans="5:8" x14ac:dyDescent="0.4">
      <c r="E549" s="1">
        <v>5</v>
      </c>
      <c r="F549" s="1">
        <v>470000000</v>
      </c>
      <c r="G549" s="1">
        <v>5249.9999999986003</v>
      </c>
      <c r="H549" s="1">
        <v>0.23794270000000001</v>
      </c>
    </row>
    <row r="550" spans="5:8" x14ac:dyDescent="0.4">
      <c r="E550" s="1">
        <v>5</v>
      </c>
      <c r="F550" s="1">
        <v>1000000000</v>
      </c>
      <c r="G550" s="1">
        <v>5249.9999999990996</v>
      </c>
      <c r="H550" s="1">
        <v>0.51682019999999995</v>
      </c>
    </row>
    <row r="551" spans="5:8" x14ac:dyDescent="0.4">
      <c r="E551" s="1">
        <v>5</v>
      </c>
      <c r="F551" s="1">
        <v>2200000000</v>
      </c>
      <c r="G551" s="1">
        <v>5249.9999999954998</v>
      </c>
      <c r="H551" s="1">
        <v>1.0786260000000001</v>
      </c>
    </row>
    <row r="552" spans="5:8" x14ac:dyDescent="0.4">
      <c r="E552" s="1">
        <v>5</v>
      </c>
      <c r="F552" s="1">
        <v>4700000000</v>
      </c>
      <c r="G552" s="1">
        <v>5249.9999999866004</v>
      </c>
      <c r="H552" s="1">
        <v>2.2820056000000002</v>
      </c>
    </row>
    <row r="553" spans="5:8" x14ac:dyDescent="0.4">
      <c r="E553" s="1">
        <v>5</v>
      </c>
      <c r="F553" s="1">
        <v>10000000000</v>
      </c>
      <c r="G553" s="1">
        <v>5249.9999999615002</v>
      </c>
      <c r="H553" s="1">
        <v>4.7102706999999997</v>
      </c>
    </row>
    <row r="554" spans="5:8" x14ac:dyDescent="0.4">
      <c r="E554" s="1">
        <v>6</v>
      </c>
      <c r="F554" s="1">
        <v>1</v>
      </c>
      <c r="G554" s="1">
        <v>2550</v>
      </c>
      <c r="H554" s="1">
        <v>9.8029999999999992E-4</v>
      </c>
    </row>
    <row r="555" spans="5:8" x14ac:dyDescent="0.4">
      <c r="E555" s="1">
        <v>6</v>
      </c>
      <c r="F555" s="1">
        <v>2</v>
      </c>
      <c r="G555" s="1">
        <v>4575</v>
      </c>
      <c r="H555" s="1">
        <v>1.2160000000000001E-3</v>
      </c>
    </row>
    <row r="556" spans="5:8" x14ac:dyDescent="0.4">
      <c r="E556" s="1">
        <v>6</v>
      </c>
      <c r="F556" s="1">
        <v>4</v>
      </c>
      <c r="G556" s="1">
        <v>5081.25</v>
      </c>
      <c r="H556" s="1">
        <v>1.1973000000000001E-3</v>
      </c>
    </row>
    <row r="557" spans="5:8" x14ac:dyDescent="0.4">
      <c r="E557" s="1">
        <v>6</v>
      </c>
      <c r="F557" s="1">
        <v>7</v>
      </c>
      <c r="G557" s="1">
        <v>5194.8979591836996</v>
      </c>
      <c r="H557" s="1">
        <v>1.2555000000000001E-3</v>
      </c>
    </row>
    <row r="558" spans="5:8" x14ac:dyDescent="0.4">
      <c r="E558" s="1">
        <v>6</v>
      </c>
      <c r="F558" s="1">
        <v>10</v>
      </c>
      <c r="G558" s="1">
        <v>5223</v>
      </c>
      <c r="H558" s="1">
        <v>1.6861000000000001E-3</v>
      </c>
    </row>
    <row r="559" spans="5:8" x14ac:dyDescent="0.4">
      <c r="E559" s="1">
        <v>6</v>
      </c>
      <c r="F559" s="1">
        <v>22</v>
      </c>
      <c r="G559" s="1">
        <v>5244.4214876033002</v>
      </c>
      <c r="H559" s="1">
        <v>1.2478999999999999E-3</v>
      </c>
    </row>
    <row r="560" spans="5:8" x14ac:dyDescent="0.4">
      <c r="E560" s="1">
        <v>6</v>
      </c>
      <c r="F560" s="1">
        <v>47</v>
      </c>
      <c r="G560" s="1">
        <v>5248.7777274785003</v>
      </c>
      <c r="H560" s="1">
        <v>1.3473999999999999E-3</v>
      </c>
    </row>
    <row r="561" spans="5:8" x14ac:dyDescent="0.4">
      <c r="E561" s="1">
        <v>6</v>
      </c>
      <c r="F561" s="1">
        <v>100</v>
      </c>
      <c r="G561" s="1">
        <v>5249.73</v>
      </c>
      <c r="H561" s="1">
        <v>1.3163000000000001E-3</v>
      </c>
    </row>
    <row r="562" spans="5:8" x14ac:dyDescent="0.4">
      <c r="E562" s="1">
        <v>6</v>
      </c>
      <c r="F562" s="1">
        <v>220</v>
      </c>
      <c r="G562" s="1">
        <v>5249.9442148759999</v>
      </c>
      <c r="H562" s="1">
        <v>1.2539999999999999E-3</v>
      </c>
    </row>
    <row r="563" spans="5:8" x14ac:dyDescent="0.4">
      <c r="E563" s="1">
        <v>6</v>
      </c>
      <c r="F563" s="1">
        <v>470</v>
      </c>
      <c r="G563" s="1">
        <v>5249.9877772747996</v>
      </c>
      <c r="H563" s="1">
        <v>1.1318000000000001E-3</v>
      </c>
    </row>
    <row r="564" spans="5:8" x14ac:dyDescent="0.4">
      <c r="E564" s="1">
        <v>6</v>
      </c>
      <c r="F564" s="1">
        <v>1000</v>
      </c>
      <c r="G564" s="1">
        <v>5249.9973</v>
      </c>
      <c r="H564" s="1">
        <v>1.3933999999999999E-3</v>
      </c>
    </row>
    <row r="565" spans="5:8" x14ac:dyDescent="0.4">
      <c r="E565" s="1">
        <v>6</v>
      </c>
      <c r="F565" s="1">
        <v>2200</v>
      </c>
      <c r="G565" s="1">
        <v>5249.9994421488</v>
      </c>
      <c r="H565" s="1">
        <v>1.4304999999999999E-3</v>
      </c>
    </row>
    <row r="566" spans="5:8" x14ac:dyDescent="0.4">
      <c r="E566" s="1">
        <v>6</v>
      </c>
      <c r="F566" s="1">
        <v>4700</v>
      </c>
      <c r="G566" s="1">
        <v>5249.9998777726996</v>
      </c>
      <c r="H566" s="1">
        <v>1.4931E-3</v>
      </c>
    </row>
    <row r="567" spans="5:8" x14ac:dyDescent="0.4">
      <c r="E567" s="1">
        <v>6</v>
      </c>
      <c r="F567" s="1">
        <v>10000</v>
      </c>
      <c r="G567" s="1">
        <v>5249.999973</v>
      </c>
      <c r="H567" s="1">
        <v>1.222E-3</v>
      </c>
    </row>
    <row r="568" spans="5:8" x14ac:dyDescent="0.4">
      <c r="E568" s="1">
        <v>6</v>
      </c>
      <c r="F568" s="1">
        <v>22000</v>
      </c>
      <c r="G568" s="1">
        <v>5249.9999944214997</v>
      </c>
      <c r="H568" s="1">
        <v>1.4123E-3</v>
      </c>
    </row>
    <row r="569" spans="5:8" x14ac:dyDescent="0.4">
      <c r="E569" s="1">
        <v>6</v>
      </c>
      <c r="F569" s="1">
        <v>47000</v>
      </c>
      <c r="G569" s="1">
        <v>5249.9999987777001</v>
      </c>
      <c r="H569" s="1">
        <v>1.3485999999999999E-3</v>
      </c>
    </row>
    <row r="570" spans="5:8" x14ac:dyDescent="0.4">
      <c r="E570" s="1">
        <v>6</v>
      </c>
      <c r="F570" s="1">
        <v>100000</v>
      </c>
      <c r="G570" s="1">
        <v>5249.9999997300001</v>
      </c>
      <c r="H570" s="1">
        <v>1.3565000000000001E-3</v>
      </c>
    </row>
    <row r="571" spans="5:8" x14ac:dyDescent="0.4">
      <c r="E571" s="1">
        <v>6</v>
      </c>
      <c r="F571" s="1">
        <v>220000</v>
      </c>
      <c r="G571" s="1">
        <v>5249.9999999441998</v>
      </c>
      <c r="H571" s="1">
        <v>1.7164000000000001E-3</v>
      </c>
    </row>
    <row r="572" spans="5:8" x14ac:dyDescent="0.4">
      <c r="E572" s="1">
        <v>6</v>
      </c>
      <c r="F572" s="1">
        <v>470000</v>
      </c>
      <c r="G572" s="1">
        <v>5249.9999999878</v>
      </c>
      <c r="H572" s="1">
        <v>1.4530000000000001E-3</v>
      </c>
    </row>
    <row r="573" spans="5:8" x14ac:dyDescent="0.4">
      <c r="E573" s="1">
        <v>6</v>
      </c>
      <c r="F573" s="1">
        <v>1000000</v>
      </c>
      <c r="G573" s="1">
        <v>5249.9999999972997</v>
      </c>
      <c r="H573" s="1">
        <v>1.7922000000000001E-3</v>
      </c>
    </row>
    <row r="574" spans="5:8" x14ac:dyDescent="0.4">
      <c r="E574" s="1">
        <v>6</v>
      </c>
      <c r="F574" s="1">
        <v>2200000</v>
      </c>
      <c r="G574" s="1">
        <v>5249.9999999994998</v>
      </c>
      <c r="H574" s="1">
        <v>2.3040000000000001E-3</v>
      </c>
    </row>
    <row r="575" spans="5:8" x14ac:dyDescent="0.4">
      <c r="E575" s="1">
        <v>6</v>
      </c>
      <c r="F575" s="1">
        <v>4700000</v>
      </c>
      <c r="G575" s="1">
        <v>5249.9999999997999</v>
      </c>
      <c r="H575" s="1">
        <v>3.5628999999999999E-3</v>
      </c>
    </row>
    <row r="576" spans="5:8" x14ac:dyDescent="0.4">
      <c r="E576" s="1">
        <v>6</v>
      </c>
      <c r="F576" s="1">
        <v>10000000</v>
      </c>
      <c r="G576" s="1">
        <v>5249.9999999999</v>
      </c>
      <c r="H576" s="1">
        <v>6.6747000000000004E-3</v>
      </c>
    </row>
    <row r="577" spans="5:8" x14ac:dyDescent="0.4">
      <c r="E577" s="1">
        <v>6</v>
      </c>
      <c r="F577" s="1">
        <v>22000000</v>
      </c>
      <c r="G577" s="1">
        <v>5250.0000000001</v>
      </c>
      <c r="H577" s="1">
        <v>1.15085E-2</v>
      </c>
    </row>
    <row r="578" spans="5:8" x14ac:dyDescent="0.4">
      <c r="E578" s="1">
        <v>6</v>
      </c>
      <c r="F578" s="1">
        <v>47000000</v>
      </c>
      <c r="G578" s="1">
        <v>5249.9999999994998</v>
      </c>
      <c r="H578" s="1">
        <v>2.48603999E-2</v>
      </c>
    </row>
    <row r="579" spans="5:8" x14ac:dyDescent="0.4">
      <c r="E579" s="1">
        <v>6</v>
      </c>
      <c r="F579" s="1">
        <v>100000000</v>
      </c>
      <c r="G579" s="1">
        <v>5249.9999999999</v>
      </c>
      <c r="H579" s="1">
        <v>4.8064099999999998E-2</v>
      </c>
    </row>
    <row r="580" spans="5:8" x14ac:dyDescent="0.4">
      <c r="E580" s="1">
        <v>6</v>
      </c>
      <c r="F580" s="1">
        <v>220000000</v>
      </c>
      <c r="G580" s="1">
        <v>5250.0000000017999</v>
      </c>
      <c r="H580" s="1">
        <v>0.100954</v>
      </c>
    </row>
    <row r="581" spans="5:8" x14ac:dyDescent="0.4">
      <c r="E581" s="1">
        <v>6</v>
      </c>
      <c r="F581" s="1">
        <v>470000000</v>
      </c>
      <c r="G581" s="1">
        <v>5250.0000000027003</v>
      </c>
      <c r="H581" s="1">
        <v>0.20360700000000001</v>
      </c>
    </row>
    <row r="582" spans="5:8" x14ac:dyDescent="0.4">
      <c r="E582" s="1">
        <v>6</v>
      </c>
      <c r="F582" s="1">
        <v>1000000000</v>
      </c>
      <c r="G582" s="1">
        <v>5250.0000000081</v>
      </c>
      <c r="H582" s="1">
        <v>0.42738140000000002</v>
      </c>
    </row>
    <row r="583" spans="5:8" x14ac:dyDescent="0.4">
      <c r="E583" s="1">
        <v>6</v>
      </c>
      <c r="F583" s="1">
        <v>2200000000</v>
      </c>
      <c r="G583" s="1">
        <v>5250.0000000198997</v>
      </c>
      <c r="H583" s="1">
        <v>0.92054139999999995</v>
      </c>
    </row>
    <row r="584" spans="5:8" x14ac:dyDescent="0.4">
      <c r="E584" s="1">
        <v>6</v>
      </c>
      <c r="F584" s="1">
        <v>4700000000</v>
      </c>
      <c r="G584" s="1">
        <v>5250.0000000486998</v>
      </c>
      <c r="H584" s="1">
        <v>1.9845231000000001</v>
      </c>
    </row>
    <row r="585" spans="5:8" x14ac:dyDescent="0.4">
      <c r="E585" s="1">
        <v>6</v>
      </c>
      <c r="F585" s="1">
        <v>10000000000</v>
      </c>
      <c r="G585" s="1">
        <v>5250.0000001202998</v>
      </c>
      <c r="H585" s="1">
        <v>4.1538081</v>
      </c>
    </row>
    <row r="586" spans="5:8" x14ac:dyDescent="0.4">
      <c r="E586" s="1">
        <v>7</v>
      </c>
      <c r="F586" s="1">
        <v>1</v>
      </c>
      <c r="G586" s="1">
        <v>2550</v>
      </c>
      <c r="H586" s="1">
        <v>1.4461999999999999E-3</v>
      </c>
    </row>
    <row r="587" spans="5:8" x14ac:dyDescent="0.4">
      <c r="E587" s="1">
        <v>7</v>
      </c>
      <c r="F587" s="1">
        <v>2</v>
      </c>
      <c r="G587" s="1">
        <v>4575</v>
      </c>
      <c r="H587" s="1">
        <v>1.5403000000000001E-3</v>
      </c>
    </row>
    <row r="588" spans="5:8" x14ac:dyDescent="0.4">
      <c r="E588" s="1">
        <v>7</v>
      </c>
      <c r="F588" s="1">
        <v>4</v>
      </c>
      <c r="G588" s="1">
        <v>5081.25</v>
      </c>
      <c r="H588" s="1">
        <v>1.4312999999999999E-3</v>
      </c>
    </row>
    <row r="589" spans="5:8" x14ac:dyDescent="0.4">
      <c r="E589" s="1">
        <v>7</v>
      </c>
      <c r="F589" s="1">
        <v>7</v>
      </c>
      <c r="G589" s="1">
        <v>5194.8979591836996</v>
      </c>
      <c r="H589" s="1">
        <v>1.5482E-3</v>
      </c>
    </row>
    <row r="590" spans="5:8" x14ac:dyDescent="0.4">
      <c r="E590" s="1">
        <v>7</v>
      </c>
      <c r="F590" s="1">
        <v>10</v>
      </c>
      <c r="G590" s="1">
        <v>5223</v>
      </c>
      <c r="H590" s="1">
        <v>1.4713E-3</v>
      </c>
    </row>
    <row r="591" spans="5:8" x14ac:dyDescent="0.4">
      <c r="E591" s="1">
        <v>7</v>
      </c>
      <c r="F591" s="1">
        <v>22</v>
      </c>
      <c r="G591" s="1">
        <v>5244.4214876033002</v>
      </c>
      <c r="H591" s="1">
        <v>1.4875000000000001E-3</v>
      </c>
    </row>
    <row r="592" spans="5:8" x14ac:dyDescent="0.4">
      <c r="E592" s="1">
        <v>7</v>
      </c>
      <c r="F592" s="1">
        <v>47</v>
      </c>
      <c r="G592" s="1">
        <v>5248.7777274785003</v>
      </c>
      <c r="H592" s="1">
        <v>1.4533999000000001E-3</v>
      </c>
    </row>
    <row r="593" spans="5:8" x14ac:dyDescent="0.4">
      <c r="E593" s="1">
        <v>7</v>
      </c>
      <c r="F593" s="1">
        <v>100</v>
      </c>
      <c r="G593" s="1">
        <v>5249.73</v>
      </c>
      <c r="H593" s="1">
        <v>1.5785E-3</v>
      </c>
    </row>
    <row r="594" spans="5:8" x14ac:dyDescent="0.4">
      <c r="E594" s="1">
        <v>7</v>
      </c>
      <c r="F594" s="1">
        <v>220</v>
      </c>
      <c r="G594" s="1">
        <v>5249.9442148759999</v>
      </c>
      <c r="H594" s="1">
        <v>1.4085E-3</v>
      </c>
    </row>
    <row r="595" spans="5:8" x14ac:dyDescent="0.4">
      <c r="E595" s="1">
        <v>7</v>
      </c>
      <c r="F595" s="1">
        <v>470</v>
      </c>
      <c r="G595" s="1">
        <v>5249.9877772747996</v>
      </c>
      <c r="H595" s="1">
        <v>1.6876E-3</v>
      </c>
    </row>
    <row r="596" spans="5:8" x14ac:dyDescent="0.4">
      <c r="E596" s="1">
        <v>7</v>
      </c>
      <c r="F596" s="1">
        <v>1000</v>
      </c>
      <c r="G596" s="1">
        <v>5249.9973</v>
      </c>
      <c r="H596" s="1">
        <v>1.6428E-3</v>
      </c>
    </row>
    <row r="597" spans="5:8" x14ac:dyDescent="0.4">
      <c r="E597" s="1">
        <v>7</v>
      </c>
      <c r="F597" s="1">
        <v>2200</v>
      </c>
      <c r="G597" s="1">
        <v>5249.9994421488</v>
      </c>
      <c r="H597" s="1">
        <v>2.2621999999999998E-3</v>
      </c>
    </row>
    <row r="598" spans="5:8" x14ac:dyDescent="0.4">
      <c r="E598" s="1">
        <v>7</v>
      </c>
      <c r="F598" s="1">
        <v>4700</v>
      </c>
      <c r="G598" s="1">
        <v>5249.9998777726996</v>
      </c>
      <c r="H598" s="1">
        <v>1.4630999999999999E-3</v>
      </c>
    </row>
    <row r="599" spans="5:8" x14ac:dyDescent="0.4">
      <c r="E599" s="1">
        <v>7</v>
      </c>
      <c r="F599" s="1">
        <v>10000</v>
      </c>
      <c r="G599" s="1">
        <v>5249.999973</v>
      </c>
      <c r="H599" s="1">
        <v>1.7788000000000001E-3</v>
      </c>
    </row>
    <row r="600" spans="5:8" x14ac:dyDescent="0.4">
      <c r="E600" s="1">
        <v>7</v>
      </c>
      <c r="F600" s="1">
        <v>22000</v>
      </c>
      <c r="G600" s="1">
        <v>5249.9999944214997</v>
      </c>
      <c r="H600" s="1">
        <v>1.5242999999999999E-3</v>
      </c>
    </row>
    <row r="601" spans="5:8" x14ac:dyDescent="0.4">
      <c r="E601" s="1">
        <v>7</v>
      </c>
      <c r="F601" s="1">
        <v>47000</v>
      </c>
      <c r="G601" s="1">
        <v>5249.9999987777001</v>
      </c>
      <c r="H601" s="1">
        <v>1.915E-3</v>
      </c>
    </row>
    <row r="602" spans="5:8" x14ac:dyDescent="0.4">
      <c r="E602" s="1">
        <v>7</v>
      </c>
      <c r="F602" s="1">
        <v>100000</v>
      </c>
      <c r="G602" s="1">
        <v>5249.9999997300001</v>
      </c>
      <c r="H602" s="1">
        <v>1.8102000000000001E-3</v>
      </c>
    </row>
    <row r="603" spans="5:8" x14ac:dyDescent="0.4">
      <c r="E603" s="1">
        <v>7</v>
      </c>
      <c r="F603" s="1">
        <v>220000</v>
      </c>
      <c r="G603" s="1">
        <v>5249.9999999441998</v>
      </c>
      <c r="H603" s="1">
        <v>2.3924399999999998E-2</v>
      </c>
    </row>
    <row r="604" spans="5:8" x14ac:dyDescent="0.4">
      <c r="E604" s="1">
        <v>7</v>
      </c>
      <c r="F604" s="1">
        <v>470000</v>
      </c>
      <c r="G604" s="1">
        <v>5249.9999999878</v>
      </c>
      <c r="H604" s="1">
        <v>4.7288E-3</v>
      </c>
    </row>
    <row r="605" spans="5:8" x14ac:dyDescent="0.4">
      <c r="E605" s="1">
        <v>7</v>
      </c>
      <c r="F605" s="1">
        <v>1000000</v>
      </c>
      <c r="G605" s="1">
        <v>5249.9999999972997</v>
      </c>
      <c r="H605" s="1">
        <v>2.0070999999999999E-3</v>
      </c>
    </row>
    <row r="606" spans="5:8" x14ac:dyDescent="0.4">
      <c r="E606" s="1">
        <v>7</v>
      </c>
      <c r="F606" s="1">
        <v>2200000</v>
      </c>
      <c r="G606" s="1">
        <v>5249.9999999993997</v>
      </c>
      <c r="H606" s="1">
        <v>2.7128E-3</v>
      </c>
    </row>
    <row r="607" spans="5:8" x14ac:dyDescent="0.4">
      <c r="E607" s="1">
        <v>7</v>
      </c>
      <c r="F607" s="1">
        <v>4700000</v>
      </c>
      <c r="G607" s="1">
        <v>5250</v>
      </c>
      <c r="H607" s="1">
        <v>3.5178000000000002E-3</v>
      </c>
    </row>
    <row r="608" spans="5:8" x14ac:dyDescent="0.4">
      <c r="E608" s="1">
        <v>7</v>
      </c>
      <c r="F608" s="1">
        <v>10000000</v>
      </c>
      <c r="G608" s="1">
        <v>5249.9999999999</v>
      </c>
      <c r="H608" s="1">
        <v>5.7872000000000002E-3</v>
      </c>
    </row>
    <row r="609" spans="5:8" x14ac:dyDescent="0.4">
      <c r="E609" s="1">
        <v>7</v>
      </c>
      <c r="F609" s="1">
        <v>22000000</v>
      </c>
      <c r="G609" s="1">
        <v>5249.9999999997999</v>
      </c>
      <c r="H609" s="1">
        <v>1.05772E-2</v>
      </c>
    </row>
    <row r="610" spans="5:8" x14ac:dyDescent="0.4">
      <c r="E610" s="1">
        <v>7</v>
      </c>
      <c r="F610" s="1">
        <v>47000000</v>
      </c>
      <c r="G610" s="1">
        <v>5249.9999999995998</v>
      </c>
      <c r="H610" s="1">
        <v>1.9998599999999998E-2</v>
      </c>
    </row>
    <row r="611" spans="5:8" x14ac:dyDescent="0.4">
      <c r="E611" s="1">
        <v>7</v>
      </c>
      <c r="F611" s="1">
        <v>100000000</v>
      </c>
      <c r="G611" s="1">
        <v>5249.9999999996999</v>
      </c>
      <c r="H611" s="1">
        <v>4.0804100000000003E-2</v>
      </c>
    </row>
    <row r="612" spans="5:8" x14ac:dyDescent="0.4">
      <c r="E612" s="1">
        <v>7</v>
      </c>
      <c r="F612" s="1">
        <v>220000000</v>
      </c>
      <c r="G612" s="1">
        <v>5250.0000000007003</v>
      </c>
      <c r="H612" s="1">
        <v>9.2081800000000005E-2</v>
      </c>
    </row>
    <row r="613" spans="5:8" x14ac:dyDescent="0.4">
      <c r="E613" s="1">
        <v>7</v>
      </c>
      <c r="F613" s="1">
        <v>470000000</v>
      </c>
      <c r="G613" s="1">
        <v>5249.9999999996999</v>
      </c>
      <c r="H613" s="1">
        <v>0.21215590000000001</v>
      </c>
    </row>
    <row r="614" spans="5:8" x14ac:dyDescent="0.4">
      <c r="E614" s="1">
        <v>7</v>
      </c>
      <c r="F614" s="1">
        <v>1000000000</v>
      </c>
      <c r="G614" s="1">
        <v>5250.0000000006003</v>
      </c>
      <c r="H614" s="1">
        <v>0.4075029</v>
      </c>
    </row>
    <row r="615" spans="5:8" x14ac:dyDescent="0.4">
      <c r="E615" s="1">
        <v>7</v>
      </c>
      <c r="F615" s="1">
        <v>2200000000</v>
      </c>
      <c r="G615" s="1">
        <v>5249.9999999996999</v>
      </c>
      <c r="H615" s="1">
        <v>0.86514029999999997</v>
      </c>
    </row>
    <row r="616" spans="5:8" x14ac:dyDescent="0.4">
      <c r="E616" s="1">
        <v>7</v>
      </c>
      <c r="F616" s="1">
        <v>4700000000</v>
      </c>
      <c r="G616" s="1">
        <v>5249.9999999987003</v>
      </c>
      <c r="H616" s="1">
        <v>1.7930714999999999</v>
      </c>
    </row>
    <row r="617" spans="5:8" x14ac:dyDescent="0.4">
      <c r="E617" s="1">
        <v>7</v>
      </c>
      <c r="F617" s="1">
        <v>10000000000</v>
      </c>
      <c r="G617" s="1">
        <v>5249.9999999950996</v>
      </c>
      <c r="H617" s="1">
        <v>3.7143510000000002</v>
      </c>
    </row>
    <row r="618" spans="5:8" x14ac:dyDescent="0.4">
      <c r="E618" s="1">
        <v>8</v>
      </c>
      <c r="F618" s="1">
        <v>1</v>
      </c>
      <c r="G618" s="1">
        <v>2550</v>
      </c>
      <c r="H618" s="1">
        <v>1.335E-3</v>
      </c>
    </row>
    <row r="619" spans="5:8" x14ac:dyDescent="0.4">
      <c r="E619" s="1">
        <v>8</v>
      </c>
      <c r="F619" s="1">
        <v>2</v>
      </c>
      <c r="G619" s="1">
        <v>4575</v>
      </c>
      <c r="H619" s="1">
        <v>1.5314E-3</v>
      </c>
    </row>
    <row r="620" spans="5:8" x14ac:dyDescent="0.4">
      <c r="E620" s="1">
        <v>8</v>
      </c>
      <c r="F620" s="1">
        <v>4</v>
      </c>
      <c r="G620" s="1">
        <v>5081.25</v>
      </c>
      <c r="H620" s="1">
        <v>1.8785E-3</v>
      </c>
    </row>
    <row r="621" spans="5:8" x14ac:dyDescent="0.4">
      <c r="E621" s="1">
        <v>8</v>
      </c>
      <c r="F621" s="1">
        <v>7</v>
      </c>
      <c r="G621" s="1">
        <v>5194.8979591836996</v>
      </c>
      <c r="H621" s="1">
        <v>1.8705E-3</v>
      </c>
    </row>
    <row r="622" spans="5:8" x14ac:dyDescent="0.4">
      <c r="E622" s="1">
        <v>8</v>
      </c>
      <c r="F622" s="1">
        <v>10</v>
      </c>
      <c r="G622" s="1">
        <v>5223</v>
      </c>
      <c r="H622" s="1">
        <v>1.8580999999999999E-3</v>
      </c>
    </row>
    <row r="623" spans="5:8" x14ac:dyDescent="0.4">
      <c r="E623" s="1">
        <v>8</v>
      </c>
      <c r="F623" s="1">
        <v>22</v>
      </c>
      <c r="G623" s="1">
        <v>5244.4214876033002</v>
      </c>
      <c r="H623" s="1">
        <v>2.1237000000000001E-3</v>
      </c>
    </row>
    <row r="624" spans="5:8" x14ac:dyDescent="0.4">
      <c r="E624" s="1">
        <v>8</v>
      </c>
      <c r="F624" s="1">
        <v>47</v>
      </c>
      <c r="G624" s="1">
        <v>5248.7777274785003</v>
      </c>
      <c r="H624" s="1">
        <v>2.1614999999999998E-3</v>
      </c>
    </row>
    <row r="625" spans="5:8" x14ac:dyDescent="0.4">
      <c r="E625" s="1">
        <v>8</v>
      </c>
      <c r="F625" s="1">
        <v>100</v>
      </c>
      <c r="G625" s="1">
        <v>5249.73</v>
      </c>
      <c r="H625" s="1">
        <v>1.9808E-3</v>
      </c>
    </row>
    <row r="626" spans="5:8" x14ac:dyDescent="0.4">
      <c r="E626" s="1">
        <v>8</v>
      </c>
      <c r="F626" s="1">
        <v>220</v>
      </c>
      <c r="G626" s="1">
        <v>5249.9442148759999</v>
      </c>
      <c r="H626" s="1">
        <v>1.6571999999999999E-3</v>
      </c>
    </row>
    <row r="627" spans="5:8" x14ac:dyDescent="0.4">
      <c r="E627" s="1">
        <v>8</v>
      </c>
      <c r="F627" s="1">
        <v>470</v>
      </c>
      <c r="G627" s="1">
        <v>5249.9877772747996</v>
      </c>
      <c r="H627" s="1">
        <v>1.6642E-3</v>
      </c>
    </row>
    <row r="628" spans="5:8" x14ac:dyDescent="0.4">
      <c r="E628" s="1">
        <v>8</v>
      </c>
      <c r="F628" s="1">
        <v>1000</v>
      </c>
      <c r="G628" s="1">
        <v>5249.9973</v>
      </c>
      <c r="H628" s="1">
        <v>1.6095E-3</v>
      </c>
    </row>
    <row r="629" spans="5:8" x14ac:dyDescent="0.4">
      <c r="E629" s="1">
        <v>8</v>
      </c>
      <c r="F629" s="1">
        <v>2200</v>
      </c>
      <c r="G629" s="1">
        <v>5249.9994421488</v>
      </c>
      <c r="H629" s="1">
        <v>1.7894E-3</v>
      </c>
    </row>
    <row r="630" spans="5:8" x14ac:dyDescent="0.4">
      <c r="E630" s="1">
        <v>8</v>
      </c>
      <c r="F630" s="1">
        <v>4700</v>
      </c>
      <c r="G630" s="1">
        <v>5249.9998777726996</v>
      </c>
      <c r="H630" s="1">
        <v>1.6212999E-3</v>
      </c>
    </row>
    <row r="631" spans="5:8" x14ac:dyDescent="0.4">
      <c r="E631" s="1">
        <v>8</v>
      </c>
      <c r="F631" s="1">
        <v>10000</v>
      </c>
      <c r="G631" s="1">
        <v>5249.999973</v>
      </c>
      <c r="H631" s="1">
        <v>1.7600999999999999E-3</v>
      </c>
    </row>
    <row r="632" spans="5:8" x14ac:dyDescent="0.4">
      <c r="E632" s="1">
        <v>8</v>
      </c>
      <c r="F632" s="1">
        <v>22000</v>
      </c>
      <c r="G632" s="1">
        <v>5249.9999944214997</v>
      </c>
      <c r="H632" s="1">
        <v>1.6484E-3</v>
      </c>
    </row>
    <row r="633" spans="5:8" x14ac:dyDescent="0.4">
      <c r="E633" s="1">
        <v>8</v>
      </c>
      <c r="F633" s="1">
        <v>47000</v>
      </c>
      <c r="G633" s="1">
        <v>5249.9999987777001</v>
      </c>
      <c r="H633" s="1">
        <v>1.7721E-3</v>
      </c>
    </row>
    <row r="634" spans="5:8" x14ac:dyDescent="0.4">
      <c r="E634" s="1">
        <v>8</v>
      </c>
      <c r="F634" s="1">
        <v>100000</v>
      </c>
      <c r="G634" s="1">
        <v>5249.9999997300001</v>
      </c>
      <c r="H634" s="1">
        <v>1.9135999999999999E-3</v>
      </c>
    </row>
    <row r="635" spans="5:8" x14ac:dyDescent="0.4">
      <c r="E635" s="1">
        <v>8</v>
      </c>
      <c r="F635" s="1">
        <v>220000</v>
      </c>
      <c r="G635" s="1">
        <v>5249.9999999441998</v>
      </c>
      <c r="H635" s="1">
        <v>1.8664E-3</v>
      </c>
    </row>
    <row r="636" spans="5:8" x14ac:dyDescent="0.4">
      <c r="E636" s="1">
        <v>8</v>
      </c>
      <c r="F636" s="1">
        <v>470000</v>
      </c>
      <c r="G636" s="1">
        <v>5249.9999999878</v>
      </c>
      <c r="H636" s="1">
        <v>1.7359000000000001E-3</v>
      </c>
    </row>
    <row r="637" spans="5:8" x14ac:dyDescent="0.4">
      <c r="E637" s="1">
        <v>8</v>
      </c>
      <c r="F637" s="1">
        <v>1000000</v>
      </c>
      <c r="G637" s="1">
        <v>5249.9999999972997</v>
      </c>
      <c r="H637" s="1">
        <v>1.9994000000000001E-3</v>
      </c>
    </row>
    <row r="638" spans="5:8" x14ac:dyDescent="0.4">
      <c r="E638" s="1">
        <v>8</v>
      </c>
      <c r="F638" s="1">
        <v>2200000</v>
      </c>
      <c r="G638" s="1">
        <v>5249.9999999994998</v>
      </c>
      <c r="H638" s="1">
        <v>2.5168999999999999E-3</v>
      </c>
    </row>
    <row r="639" spans="5:8" x14ac:dyDescent="0.4">
      <c r="E639" s="1">
        <v>8</v>
      </c>
      <c r="F639" s="1">
        <v>4700000</v>
      </c>
      <c r="G639" s="1">
        <v>5250</v>
      </c>
      <c r="H639" s="1">
        <v>3.5128E-3</v>
      </c>
    </row>
    <row r="640" spans="5:8" x14ac:dyDescent="0.4">
      <c r="E640" s="1">
        <v>8</v>
      </c>
      <c r="F640" s="1">
        <v>10000000</v>
      </c>
      <c r="G640" s="1">
        <v>5250.0000000001</v>
      </c>
      <c r="H640" s="1">
        <v>5.3506999999999999E-3</v>
      </c>
    </row>
    <row r="641" spans="5:8" x14ac:dyDescent="0.4">
      <c r="E641" s="1">
        <v>8</v>
      </c>
      <c r="F641" s="1">
        <v>22000000</v>
      </c>
      <c r="G641" s="1">
        <v>5250</v>
      </c>
      <c r="H641" s="1">
        <v>1.01998E-2</v>
      </c>
    </row>
    <row r="642" spans="5:8" x14ac:dyDescent="0.4">
      <c r="E642" s="1">
        <v>8</v>
      </c>
      <c r="F642" s="1">
        <v>47000000</v>
      </c>
      <c r="G642" s="1">
        <v>5249.9999999997999</v>
      </c>
      <c r="H642" s="1">
        <v>1.8087099999999998E-2</v>
      </c>
    </row>
    <row r="643" spans="5:8" x14ac:dyDescent="0.4">
      <c r="E643" s="1">
        <v>8</v>
      </c>
      <c r="F643" s="1">
        <v>100000000</v>
      </c>
      <c r="G643" s="1">
        <v>5249.9999999997999</v>
      </c>
      <c r="H643" s="1">
        <v>3.7288300099999998E-2</v>
      </c>
    </row>
    <row r="644" spans="5:8" x14ac:dyDescent="0.4">
      <c r="E644" s="1">
        <v>8</v>
      </c>
      <c r="F644" s="1">
        <v>220000000</v>
      </c>
      <c r="G644" s="1">
        <v>5250.0000000006003</v>
      </c>
      <c r="H644" s="1">
        <v>7.6305600000000001E-2</v>
      </c>
    </row>
    <row r="645" spans="5:8" x14ac:dyDescent="0.4">
      <c r="E645" s="1">
        <v>8</v>
      </c>
      <c r="F645" s="1">
        <v>470000000</v>
      </c>
      <c r="G645" s="1">
        <v>5249.9999999994998</v>
      </c>
      <c r="H645" s="1">
        <v>0.16199459999999999</v>
      </c>
    </row>
    <row r="646" spans="5:8" x14ac:dyDescent="0.4">
      <c r="E646" s="1">
        <v>8</v>
      </c>
      <c r="F646" s="1">
        <v>1000000000</v>
      </c>
      <c r="G646" s="1">
        <v>5249.9999999994998</v>
      </c>
      <c r="H646" s="1">
        <v>0.34486240000000001</v>
      </c>
    </row>
    <row r="647" spans="5:8" x14ac:dyDescent="0.4">
      <c r="E647" s="1">
        <v>8</v>
      </c>
      <c r="F647" s="1">
        <v>2200000000</v>
      </c>
      <c r="G647" s="1">
        <v>5249.9999999982001</v>
      </c>
      <c r="H647" s="1">
        <v>0.74529690000000004</v>
      </c>
    </row>
    <row r="648" spans="5:8" x14ac:dyDescent="0.4">
      <c r="E648" s="1">
        <v>8</v>
      </c>
      <c r="F648" s="1">
        <v>4700000000</v>
      </c>
      <c r="G648" s="1">
        <v>5249.9999999956999</v>
      </c>
      <c r="H648" s="1">
        <v>1.5799396000000001</v>
      </c>
    </row>
    <row r="649" spans="5:8" x14ac:dyDescent="0.4">
      <c r="E649" s="1">
        <v>8</v>
      </c>
      <c r="F649" s="1">
        <v>10000000000</v>
      </c>
      <c r="G649" s="1">
        <v>5249.9999999871998</v>
      </c>
      <c r="H649" s="1">
        <v>3.3969263999999999</v>
      </c>
    </row>
    <row r="650" spans="5:8" x14ac:dyDescent="0.4">
      <c r="E650" s="1">
        <v>9</v>
      </c>
      <c r="F650" s="1">
        <v>1</v>
      </c>
      <c r="G650" s="1">
        <v>2550</v>
      </c>
      <c r="H650" s="1">
        <v>1.5939000000000001E-3</v>
      </c>
    </row>
    <row r="651" spans="5:8" x14ac:dyDescent="0.4">
      <c r="E651" s="1">
        <v>9</v>
      </c>
      <c r="F651" s="1">
        <v>2</v>
      </c>
      <c r="G651" s="1">
        <v>4575</v>
      </c>
      <c r="H651" s="1">
        <v>1.8948000000000001E-3</v>
      </c>
    </row>
    <row r="652" spans="5:8" x14ac:dyDescent="0.4">
      <c r="E652" s="1">
        <v>9</v>
      </c>
      <c r="F652" s="1">
        <v>4</v>
      </c>
      <c r="G652" s="1">
        <v>5081.25</v>
      </c>
      <c r="H652" s="1">
        <v>2.0089999999999999E-3</v>
      </c>
    </row>
    <row r="653" spans="5:8" x14ac:dyDescent="0.4">
      <c r="E653" s="1">
        <v>9</v>
      </c>
      <c r="F653" s="1">
        <v>7</v>
      </c>
      <c r="G653" s="1">
        <v>5194.8979591836996</v>
      </c>
      <c r="H653" s="1">
        <v>1.977E-3</v>
      </c>
    </row>
    <row r="654" spans="5:8" x14ac:dyDescent="0.4">
      <c r="E654" s="1">
        <v>9</v>
      </c>
      <c r="F654" s="1">
        <v>10</v>
      </c>
      <c r="G654" s="1">
        <v>5223</v>
      </c>
      <c r="H654" s="1">
        <v>2.0758E-3</v>
      </c>
    </row>
    <row r="655" spans="5:8" x14ac:dyDescent="0.4">
      <c r="E655" s="1">
        <v>9</v>
      </c>
      <c r="F655" s="1">
        <v>22</v>
      </c>
      <c r="G655" s="1">
        <v>5244.4214876033002</v>
      </c>
      <c r="H655" s="1">
        <v>2.0779000000000001E-3</v>
      </c>
    </row>
    <row r="656" spans="5:8" x14ac:dyDescent="0.4">
      <c r="E656" s="1">
        <v>9</v>
      </c>
      <c r="F656" s="1">
        <v>47</v>
      </c>
      <c r="G656" s="1">
        <v>5248.7777274785003</v>
      </c>
      <c r="H656" s="1">
        <v>2.1979E-3</v>
      </c>
    </row>
    <row r="657" spans="5:8" x14ac:dyDescent="0.4">
      <c r="E657" s="1">
        <v>9</v>
      </c>
      <c r="F657" s="1">
        <v>100</v>
      </c>
      <c r="G657" s="1">
        <v>5249.73</v>
      </c>
      <c r="H657" s="1">
        <v>2.1419999999999998E-3</v>
      </c>
    </row>
    <row r="658" spans="5:8" x14ac:dyDescent="0.4">
      <c r="E658" s="1">
        <v>9</v>
      </c>
      <c r="F658" s="1">
        <v>220</v>
      </c>
      <c r="G658" s="1">
        <v>5249.9442148759999</v>
      </c>
      <c r="H658" s="1">
        <v>2.2055E-3</v>
      </c>
    </row>
    <row r="659" spans="5:8" x14ac:dyDescent="0.4">
      <c r="E659" s="1">
        <v>9</v>
      </c>
      <c r="F659" s="1">
        <v>470</v>
      </c>
      <c r="G659" s="1">
        <v>5249.9877772747996</v>
      </c>
      <c r="H659" s="1">
        <v>2.0547999999999999E-3</v>
      </c>
    </row>
    <row r="660" spans="5:8" x14ac:dyDescent="0.4">
      <c r="E660" s="1">
        <v>9</v>
      </c>
      <c r="F660" s="1">
        <v>1000</v>
      </c>
      <c r="G660" s="1">
        <v>5249.9973</v>
      </c>
      <c r="H660" s="1">
        <v>1.9838999999999998E-3</v>
      </c>
    </row>
    <row r="661" spans="5:8" x14ac:dyDescent="0.4">
      <c r="E661" s="1">
        <v>9</v>
      </c>
      <c r="F661" s="1">
        <v>2200</v>
      </c>
      <c r="G661" s="1">
        <v>5249.9994421488</v>
      </c>
      <c r="H661" s="1">
        <v>2.2962E-3</v>
      </c>
    </row>
    <row r="662" spans="5:8" x14ac:dyDescent="0.4">
      <c r="E662" s="1">
        <v>9</v>
      </c>
      <c r="F662" s="1">
        <v>4700</v>
      </c>
      <c r="G662" s="1">
        <v>5249.9998777726996</v>
      </c>
      <c r="H662" s="1">
        <v>2.1159999999999998E-3</v>
      </c>
    </row>
    <row r="663" spans="5:8" x14ac:dyDescent="0.4">
      <c r="E663" s="1">
        <v>9</v>
      </c>
      <c r="F663" s="1">
        <v>10000</v>
      </c>
      <c r="G663" s="1">
        <v>5249.999973</v>
      </c>
      <c r="H663" s="1">
        <v>2.0528999999999999E-3</v>
      </c>
    </row>
    <row r="664" spans="5:8" x14ac:dyDescent="0.4">
      <c r="E664" s="1">
        <v>9</v>
      </c>
      <c r="F664" s="1">
        <v>22000</v>
      </c>
      <c r="G664" s="1">
        <v>5249.9999944214997</v>
      </c>
      <c r="H664" s="1">
        <v>2.0049E-3</v>
      </c>
    </row>
    <row r="665" spans="5:8" x14ac:dyDescent="0.4">
      <c r="E665" s="1">
        <v>9</v>
      </c>
      <c r="F665" s="1">
        <v>47000</v>
      </c>
      <c r="G665" s="1">
        <v>5249.9999987777001</v>
      </c>
      <c r="H665" s="1">
        <v>5.4222999999999997E-3</v>
      </c>
    </row>
    <row r="666" spans="5:8" x14ac:dyDescent="0.4">
      <c r="E666" s="1">
        <v>9</v>
      </c>
      <c r="F666" s="1">
        <v>100000</v>
      </c>
      <c r="G666" s="1">
        <v>5249.9999997300001</v>
      </c>
      <c r="H666" s="1">
        <v>1.835E-3</v>
      </c>
    </row>
    <row r="667" spans="5:8" x14ac:dyDescent="0.4">
      <c r="E667" s="1">
        <v>9</v>
      </c>
      <c r="F667" s="1">
        <v>220000</v>
      </c>
      <c r="G667" s="1">
        <v>5249.9999999441998</v>
      </c>
      <c r="H667" s="1">
        <v>2.1635000000000001E-3</v>
      </c>
    </row>
    <row r="668" spans="5:8" x14ac:dyDescent="0.4">
      <c r="E668" s="1">
        <v>9</v>
      </c>
      <c r="F668" s="1">
        <v>470000</v>
      </c>
      <c r="G668" s="1">
        <v>5249.9999999878</v>
      </c>
      <c r="H668" s="1">
        <v>2.4294E-3</v>
      </c>
    </row>
    <row r="669" spans="5:8" x14ac:dyDescent="0.4">
      <c r="E669" s="1">
        <v>9</v>
      </c>
      <c r="F669" s="1">
        <v>1000000</v>
      </c>
      <c r="G669" s="1">
        <v>5249.9999999972997</v>
      </c>
      <c r="H669" s="1">
        <v>2.5059000000000001E-3</v>
      </c>
    </row>
    <row r="670" spans="5:8" x14ac:dyDescent="0.4">
      <c r="E670" s="1">
        <v>9</v>
      </c>
      <c r="F670" s="1">
        <v>2200000</v>
      </c>
      <c r="G670" s="1">
        <v>5249.9999999993997</v>
      </c>
      <c r="H670" s="1">
        <v>3.3319001000000001E-3</v>
      </c>
    </row>
    <row r="671" spans="5:8" x14ac:dyDescent="0.4">
      <c r="E671" s="1">
        <v>9</v>
      </c>
      <c r="F671" s="1">
        <v>4700000</v>
      </c>
      <c r="G671" s="1">
        <v>5250</v>
      </c>
      <c r="H671" s="1">
        <v>3.6240000000000001E-3</v>
      </c>
    </row>
    <row r="672" spans="5:8" x14ac:dyDescent="0.4">
      <c r="E672" s="1">
        <v>9</v>
      </c>
      <c r="F672" s="1">
        <v>10000000</v>
      </c>
      <c r="G672" s="1">
        <v>5250.0000000001</v>
      </c>
      <c r="H672" s="1">
        <v>5.4009000000000001E-3</v>
      </c>
    </row>
    <row r="673" spans="5:8" x14ac:dyDescent="0.4">
      <c r="E673" s="1">
        <v>9</v>
      </c>
      <c r="F673" s="1">
        <v>22000000</v>
      </c>
      <c r="G673" s="1">
        <v>5249.9999999999</v>
      </c>
      <c r="H673" s="1">
        <v>9.5826000000000001E-3</v>
      </c>
    </row>
    <row r="674" spans="5:8" x14ac:dyDescent="0.4">
      <c r="E674" s="1">
        <v>9</v>
      </c>
      <c r="F674" s="1">
        <v>47000000</v>
      </c>
      <c r="G674" s="1">
        <v>5250</v>
      </c>
      <c r="H674" s="1">
        <v>1.8735499999999999E-2</v>
      </c>
    </row>
    <row r="675" spans="5:8" x14ac:dyDescent="0.4">
      <c r="E675" s="1">
        <v>9</v>
      </c>
      <c r="F675" s="1">
        <v>100000000</v>
      </c>
      <c r="G675" s="1">
        <v>5250</v>
      </c>
      <c r="H675" s="1">
        <v>3.4780400000000003E-2</v>
      </c>
    </row>
    <row r="676" spans="5:8" x14ac:dyDescent="0.4">
      <c r="E676" s="1">
        <v>9</v>
      </c>
      <c r="F676" s="1">
        <v>220000000</v>
      </c>
      <c r="G676" s="1">
        <v>5250.0000000004002</v>
      </c>
      <c r="H676" s="1">
        <v>7.3422700100000002E-2</v>
      </c>
    </row>
    <row r="677" spans="5:8" x14ac:dyDescent="0.4">
      <c r="E677" s="1">
        <v>9</v>
      </c>
      <c r="F677" s="1">
        <v>470000000</v>
      </c>
      <c r="G677" s="1">
        <v>5250.0000000007003</v>
      </c>
      <c r="H677" s="1">
        <v>0.151195</v>
      </c>
    </row>
    <row r="678" spans="5:8" x14ac:dyDescent="0.4">
      <c r="E678" s="1">
        <v>9</v>
      </c>
      <c r="F678" s="1">
        <v>1000000000</v>
      </c>
      <c r="G678" s="1">
        <v>5250.0000000032996</v>
      </c>
      <c r="H678" s="1">
        <v>0.31957410000000003</v>
      </c>
    </row>
    <row r="679" spans="5:8" x14ac:dyDescent="0.4">
      <c r="E679" s="1">
        <v>9</v>
      </c>
      <c r="F679" s="1">
        <v>2200000000</v>
      </c>
      <c r="G679" s="1">
        <v>5250.0000000079999</v>
      </c>
      <c r="H679" s="1">
        <v>0.7013199</v>
      </c>
    </row>
    <row r="680" spans="5:8" x14ac:dyDescent="0.4">
      <c r="E680" s="1">
        <v>9</v>
      </c>
      <c r="F680" s="1">
        <v>4700000000</v>
      </c>
      <c r="G680" s="1">
        <v>5250.0000000197997</v>
      </c>
      <c r="H680" s="1">
        <v>1.4926537</v>
      </c>
    </row>
    <row r="681" spans="5:8" x14ac:dyDescent="0.4">
      <c r="E681" s="1">
        <v>9</v>
      </c>
      <c r="F681" s="1">
        <v>10000000000</v>
      </c>
      <c r="G681" s="1">
        <v>5250.0000000358996</v>
      </c>
      <c r="H681" s="1">
        <v>3.1593135999999999</v>
      </c>
    </row>
    <row r="682" spans="5:8" x14ac:dyDescent="0.4">
      <c r="E682" s="1">
        <v>10</v>
      </c>
      <c r="F682" s="1">
        <v>1</v>
      </c>
      <c r="G682" s="1">
        <v>2550</v>
      </c>
      <c r="H682" s="1">
        <v>1.6508E-3</v>
      </c>
    </row>
    <row r="683" spans="5:8" x14ac:dyDescent="0.4">
      <c r="E683" s="1">
        <v>10</v>
      </c>
      <c r="F683" s="1">
        <v>2</v>
      </c>
      <c r="G683" s="1">
        <v>4575</v>
      </c>
      <c r="H683" s="1">
        <v>2.5929E-3</v>
      </c>
    </row>
    <row r="684" spans="5:8" x14ac:dyDescent="0.4">
      <c r="E684" s="1">
        <v>10</v>
      </c>
      <c r="F684" s="1">
        <v>4</v>
      </c>
      <c r="G684" s="1">
        <v>5081.25</v>
      </c>
      <c r="H684" s="1">
        <v>1.884E-3</v>
      </c>
    </row>
    <row r="685" spans="5:8" x14ac:dyDescent="0.4">
      <c r="E685" s="1">
        <v>10</v>
      </c>
      <c r="F685" s="1">
        <v>7</v>
      </c>
      <c r="G685" s="1">
        <v>5194.8979591836996</v>
      </c>
      <c r="H685" s="1">
        <v>2.1132999999999998E-3</v>
      </c>
    </row>
    <row r="686" spans="5:8" x14ac:dyDescent="0.4">
      <c r="E686" s="1">
        <v>10</v>
      </c>
      <c r="F686" s="1">
        <v>10</v>
      </c>
      <c r="G686" s="1">
        <v>5223</v>
      </c>
      <c r="H686" s="1">
        <v>6.0147000000000004E-3</v>
      </c>
    </row>
    <row r="687" spans="5:8" x14ac:dyDescent="0.4">
      <c r="E687" s="1">
        <v>10</v>
      </c>
      <c r="F687" s="1">
        <v>22</v>
      </c>
      <c r="G687" s="1">
        <v>5244.4214876033002</v>
      </c>
      <c r="H687" s="1">
        <v>3.15E-3</v>
      </c>
    </row>
    <row r="688" spans="5:8" x14ac:dyDescent="0.4">
      <c r="E688" s="1">
        <v>10</v>
      </c>
      <c r="F688" s="1">
        <v>47</v>
      </c>
      <c r="G688" s="1">
        <v>5248.7777274785003</v>
      </c>
      <c r="H688" s="1">
        <v>2.0081000000000001E-3</v>
      </c>
    </row>
    <row r="689" spans="5:8" x14ac:dyDescent="0.4">
      <c r="E689" s="1">
        <v>10</v>
      </c>
      <c r="F689" s="1">
        <v>100</v>
      </c>
      <c r="G689" s="1">
        <v>5249.73</v>
      </c>
      <c r="H689" s="1">
        <v>2.0255999999999998E-3</v>
      </c>
    </row>
    <row r="690" spans="5:8" x14ac:dyDescent="0.4">
      <c r="E690" s="1">
        <v>10</v>
      </c>
      <c r="F690" s="1">
        <v>220</v>
      </c>
      <c r="G690" s="1">
        <v>5249.9442148759999</v>
      </c>
      <c r="H690" s="1">
        <v>2.2141999999999999E-3</v>
      </c>
    </row>
    <row r="691" spans="5:8" x14ac:dyDescent="0.4">
      <c r="E691" s="1">
        <v>10</v>
      </c>
      <c r="F691" s="1">
        <v>470</v>
      </c>
      <c r="G691" s="1">
        <v>5249.9877772747996</v>
      </c>
      <c r="H691" s="1">
        <v>2.3757000000000001E-3</v>
      </c>
    </row>
    <row r="692" spans="5:8" x14ac:dyDescent="0.4">
      <c r="E692" s="1">
        <v>10</v>
      </c>
      <c r="F692" s="1">
        <v>1000</v>
      </c>
      <c r="G692" s="1">
        <v>5249.9973</v>
      </c>
      <c r="H692" s="1">
        <v>2.2618E-3</v>
      </c>
    </row>
    <row r="693" spans="5:8" x14ac:dyDescent="0.4">
      <c r="E693" s="1">
        <v>10</v>
      </c>
      <c r="F693" s="1">
        <v>2200</v>
      </c>
      <c r="G693" s="1">
        <v>5249.9994421488</v>
      </c>
      <c r="H693" s="1">
        <v>2.1067E-3</v>
      </c>
    </row>
    <row r="694" spans="5:8" x14ac:dyDescent="0.4">
      <c r="E694" s="1">
        <v>10</v>
      </c>
      <c r="F694" s="1">
        <v>4700</v>
      </c>
      <c r="G694" s="1">
        <v>5249.9998777726996</v>
      </c>
      <c r="H694" s="1">
        <v>1.9734000000000002E-3</v>
      </c>
    </row>
    <row r="695" spans="5:8" x14ac:dyDescent="0.4">
      <c r="E695" s="1">
        <v>10</v>
      </c>
      <c r="F695" s="1">
        <v>10000</v>
      </c>
      <c r="G695" s="1">
        <v>5249.999973</v>
      </c>
      <c r="H695" s="1">
        <v>2.1224E-3</v>
      </c>
    </row>
    <row r="696" spans="5:8" x14ac:dyDescent="0.4">
      <c r="E696" s="1">
        <v>10</v>
      </c>
      <c r="F696" s="1">
        <v>22000</v>
      </c>
      <c r="G696" s="1">
        <v>5249.9999944214997</v>
      </c>
      <c r="H696" s="1">
        <v>2.2279000000000001E-3</v>
      </c>
    </row>
    <row r="697" spans="5:8" x14ac:dyDescent="0.4">
      <c r="E697" s="1">
        <v>10</v>
      </c>
      <c r="F697" s="1">
        <v>47000</v>
      </c>
      <c r="G697" s="1">
        <v>5249.9999987777001</v>
      </c>
      <c r="H697" s="1">
        <v>2.1551999999999999E-3</v>
      </c>
    </row>
    <row r="698" spans="5:8" x14ac:dyDescent="0.4">
      <c r="E698" s="1">
        <v>10</v>
      </c>
      <c r="F698" s="1">
        <v>100000</v>
      </c>
      <c r="G698" s="1">
        <v>5249.9999997300001</v>
      </c>
      <c r="H698" s="1">
        <v>2.3809E-3</v>
      </c>
    </row>
    <row r="699" spans="5:8" x14ac:dyDescent="0.4">
      <c r="E699" s="1">
        <v>10</v>
      </c>
      <c r="F699" s="1">
        <v>220000</v>
      </c>
      <c r="G699" s="1">
        <v>5249.9999999441998</v>
      </c>
      <c r="H699" s="1">
        <v>1.9813999999999999E-3</v>
      </c>
    </row>
    <row r="700" spans="5:8" x14ac:dyDescent="0.4">
      <c r="E700" s="1">
        <v>10</v>
      </c>
      <c r="F700" s="1">
        <v>470000</v>
      </c>
      <c r="G700" s="1">
        <v>5249.9999999878</v>
      </c>
      <c r="H700" s="1">
        <v>2.2334E-3</v>
      </c>
    </row>
    <row r="701" spans="5:8" x14ac:dyDescent="0.4">
      <c r="E701" s="1">
        <v>10</v>
      </c>
      <c r="F701" s="1">
        <v>1000000</v>
      </c>
      <c r="G701" s="1">
        <v>5249.9999999972997</v>
      </c>
      <c r="H701" s="1">
        <v>2.6503E-3</v>
      </c>
    </row>
    <row r="702" spans="5:8" x14ac:dyDescent="0.4">
      <c r="E702" s="1">
        <v>10</v>
      </c>
      <c r="F702" s="1">
        <v>2200000</v>
      </c>
      <c r="G702" s="1">
        <v>5249.9999999993997</v>
      </c>
      <c r="H702" s="1">
        <v>2.6126000000000001E-3</v>
      </c>
    </row>
    <row r="703" spans="5:8" x14ac:dyDescent="0.4">
      <c r="E703" s="1">
        <v>10</v>
      </c>
      <c r="F703" s="1">
        <v>4700000</v>
      </c>
      <c r="G703" s="1">
        <v>5250</v>
      </c>
      <c r="H703" s="1">
        <v>3.3362999999999999E-3</v>
      </c>
    </row>
    <row r="704" spans="5:8" x14ac:dyDescent="0.4">
      <c r="E704" s="1">
        <v>10</v>
      </c>
      <c r="F704" s="1">
        <v>10000000</v>
      </c>
      <c r="G704" s="1">
        <v>5250.0000000001</v>
      </c>
      <c r="H704" s="1">
        <v>6.0175999999999997E-3</v>
      </c>
    </row>
    <row r="705" spans="5:8" x14ac:dyDescent="0.4">
      <c r="E705" s="1">
        <v>10</v>
      </c>
      <c r="F705" s="1">
        <v>22000000</v>
      </c>
      <c r="G705" s="1">
        <v>5250</v>
      </c>
      <c r="H705" s="1">
        <v>9.2002000000000004E-3</v>
      </c>
    </row>
    <row r="706" spans="5:8" x14ac:dyDescent="0.4">
      <c r="E706" s="1">
        <v>10</v>
      </c>
      <c r="F706" s="1">
        <v>47000000</v>
      </c>
      <c r="G706" s="1">
        <v>5249.9999999999</v>
      </c>
      <c r="H706" s="1">
        <v>1.62582E-2</v>
      </c>
    </row>
    <row r="707" spans="5:8" x14ac:dyDescent="0.4">
      <c r="E707" s="1">
        <v>10</v>
      </c>
      <c r="F707" s="1">
        <v>100000000</v>
      </c>
      <c r="G707" s="1">
        <v>5249.9999999996999</v>
      </c>
      <c r="H707" s="1">
        <v>3.2477100000000002E-2</v>
      </c>
    </row>
    <row r="708" spans="5:8" x14ac:dyDescent="0.4">
      <c r="E708" s="1">
        <v>10</v>
      </c>
      <c r="F708" s="1">
        <v>220000000</v>
      </c>
      <c r="G708" s="1">
        <v>5250.0000000001</v>
      </c>
      <c r="H708" s="1">
        <v>6.7006700000000002E-2</v>
      </c>
    </row>
    <row r="709" spans="5:8" x14ac:dyDescent="0.4">
      <c r="E709" s="1">
        <v>10</v>
      </c>
      <c r="F709" s="1">
        <v>470000000</v>
      </c>
      <c r="G709" s="1">
        <v>5249.9999999995998</v>
      </c>
      <c r="H709" s="1">
        <v>0.14158689999999999</v>
      </c>
    </row>
    <row r="710" spans="5:8" x14ac:dyDescent="0.4">
      <c r="E710" s="1">
        <v>10</v>
      </c>
      <c r="F710" s="1">
        <v>1000000000</v>
      </c>
      <c r="G710" s="1">
        <v>5250.0000000003001</v>
      </c>
      <c r="H710" s="1">
        <v>0.2984639</v>
      </c>
    </row>
    <row r="711" spans="5:8" x14ac:dyDescent="0.4">
      <c r="E711" s="1">
        <v>10</v>
      </c>
      <c r="F711" s="1">
        <v>2200000000</v>
      </c>
      <c r="G711" s="1">
        <v>5250.0000000001</v>
      </c>
      <c r="H711" s="1">
        <v>0.65996060000000001</v>
      </c>
    </row>
    <row r="712" spans="5:8" x14ac:dyDescent="0.4">
      <c r="E712" s="1">
        <v>10</v>
      </c>
      <c r="F712" s="1">
        <v>4700000000</v>
      </c>
      <c r="G712" s="1">
        <v>5249.9999999969004</v>
      </c>
      <c r="H712" s="1">
        <v>1.3937428999999999</v>
      </c>
    </row>
    <row r="713" spans="5:8" x14ac:dyDescent="0.4">
      <c r="E713" s="1">
        <v>10</v>
      </c>
      <c r="F713" s="1">
        <v>10000000000</v>
      </c>
      <c r="G713" s="1">
        <v>5249.9999999945003</v>
      </c>
      <c r="H713" s="1">
        <v>2.9121934</v>
      </c>
    </row>
    <row r="714" spans="5:8" x14ac:dyDescent="0.4">
      <c r="E714" s="1">
        <v>11</v>
      </c>
      <c r="F714" s="1">
        <v>1</v>
      </c>
      <c r="G714" s="1">
        <v>2550</v>
      </c>
      <c r="H714" s="1">
        <v>1.7853999999999999E-3</v>
      </c>
    </row>
    <row r="715" spans="5:8" x14ac:dyDescent="0.4">
      <c r="E715" s="1">
        <v>11</v>
      </c>
      <c r="F715" s="1">
        <v>2</v>
      </c>
      <c r="G715" s="1">
        <v>4575</v>
      </c>
      <c r="H715" s="1">
        <v>2.3065E-3</v>
      </c>
    </row>
    <row r="716" spans="5:8" x14ac:dyDescent="0.4">
      <c r="E716" s="1">
        <v>11</v>
      </c>
      <c r="F716" s="1">
        <v>4</v>
      </c>
      <c r="G716" s="1">
        <v>5081.25</v>
      </c>
      <c r="H716" s="1">
        <v>2.519E-3</v>
      </c>
    </row>
    <row r="717" spans="5:8" x14ac:dyDescent="0.4">
      <c r="E717" s="1">
        <v>11</v>
      </c>
      <c r="F717" s="1">
        <v>7</v>
      </c>
      <c r="G717" s="1">
        <v>5194.8979591836996</v>
      </c>
      <c r="H717" s="1">
        <v>2.0849000000000002E-3</v>
      </c>
    </row>
    <row r="718" spans="5:8" x14ac:dyDescent="0.4">
      <c r="E718" s="1">
        <v>11</v>
      </c>
      <c r="F718" s="1">
        <v>10</v>
      </c>
      <c r="G718" s="1">
        <v>5223</v>
      </c>
      <c r="H718" s="1">
        <v>2.1329999999999999E-3</v>
      </c>
    </row>
    <row r="719" spans="5:8" x14ac:dyDescent="0.4">
      <c r="E719" s="1">
        <v>11</v>
      </c>
      <c r="F719" s="1">
        <v>22</v>
      </c>
      <c r="G719" s="1">
        <v>5244.4214876033002</v>
      </c>
      <c r="H719" s="1">
        <v>2.1413000000000001E-3</v>
      </c>
    </row>
    <row r="720" spans="5:8" x14ac:dyDescent="0.4">
      <c r="E720" s="1">
        <v>11</v>
      </c>
      <c r="F720" s="1">
        <v>47</v>
      </c>
      <c r="G720" s="1">
        <v>5248.7777274785003</v>
      </c>
      <c r="H720" s="1">
        <v>2.2850000000000001E-3</v>
      </c>
    </row>
    <row r="721" spans="5:8" x14ac:dyDescent="0.4">
      <c r="E721" s="1">
        <v>11</v>
      </c>
      <c r="F721" s="1">
        <v>100</v>
      </c>
      <c r="G721" s="1">
        <v>5249.73</v>
      </c>
      <c r="H721" s="1">
        <v>2.1421000000000001E-3</v>
      </c>
    </row>
    <row r="722" spans="5:8" x14ac:dyDescent="0.4">
      <c r="E722" s="1">
        <v>11</v>
      </c>
      <c r="F722" s="1">
        <v>220</v>
      </c>
      <c r="G722" s="1">
        <v>5249.9442148759999</v>
      </c>
      <c r="H722" s="1">
        <v>2.2028E-3</v>
      </c>
    </row>
    <row r="723" spans="5:8" x14ac:dyDescent="0.4">
      <c r="E723" s="1">
        <v>11</v>
      </c>
      <c r="F723" s="1">
        <v>470</v>
      </c>
      <c r="G723" s="1">
        <v>5249.9877772747996</v>
      </c>
      <c r="H723" s="1">
        <v>2.2198000000000001E-3</v>
      </c>
    </row>
    <row r="724" spans="5:8" x14ac:dyDescent="0.4">
      <c r="E724" s="1">
        <v>11</v>
      </c>
      <c r="F724" s="1">
        <v>1000</v>
      </c>
      <c r="G724" s="1">
        <v>5249.9973</v>
      </c>
      <c r="H724" s="1">
        <v>2.1400999999999998E-3</v>
      </c>
    </row>
    <row r="725" spans="5:8" x14ac:dyDescent="0.4">
      <c r="E725" s="1">
        <v>11</v>
      </c>
      <c r="F725" s="1">
        <v>2200</v>
      </c>
      <c r="G725" s="1">
        <v>5249.9994421488</v>
      </c>
      <c r="H725" s="1">
        <v>2.3094000000000001E-3</v>
      </c>
    </row>
    <row r="726" spans="5:8" x14ac:dyDescent="0.4">
      <c r="E726" s="1">
        <v>11</v>
      </c>
      <c r="F726" s="1">
        <v>4700</v>
      </c>
      <c r="G726" s="1">
        <v>5249.9998777726996</v>
      </c>
      <c r="H726" s="1">
        <v>2.2878999999999998E-3</v>
      </c>
    </row>
    <row r="727" spans="5:8" x14ac:dyDescent="0.4">
      <c r="E727" s="1">
        <v>11</v>
      </c>
      <c r="F727" s="1">
        <v>10000</v>
      </c>
      <c r="G727" s="1">
        <v>5249.999973</v>
      </c>
      <c r="H727" s="1">
        <v>2.1511999999999998E-3</v>
      </c>
    </row>
    <row r="728" spans="5:8" x14ac:dyDescent="0.4">
      <c r="E728" s="1">
        <v>11</v>
      </c>
      <c r="F728" s="1">
        <v>22000</v>
      </c>
      <c r="G728" s="1">
        <v>5249.9999944214997</v>
      </c>
      <c r="H728" s="1">
        <v>2.2775E-3</v>
      </c>
    </row>
    <row r="729" spans="5:8" x14ac:dyDescent="0.4">
      <c r="E729" s="1">
        <v>11</v>
      </c>
      <c r="F729" s="1">
        <v>47000</v>
      </c>
      <c r="G729" s="1">
        <v>5249.9999987777001</v>
      </c>
      <c r="H729" s="1">
        <v>2.6794000000000002E-3</v>
      </c>
    </row>
    <row r="730" spans="5:8" x14ac:dyDescent="0.4">
      <c r="E730" s="1">
        <v>11</v>
      </c>
      <c r="F730" s="1">
        <v>100000</v>
      </c>
      <c r="G730" s="1">
        <v>5249.9999997300001</v>
      </c>
      <c r="H730" s="1">
        <v>2.2533000000000002E-3</v>
      </c>
    </row>
    <row r="731" spans="5:8" x14ac:dyDescent="0.4">
      <c r="E731" s="1">
        <v>11</v>
      </c>
      <c r="F731" s="1">
        <v>220000</v>
      </c>
      <c r="G731" s="1">
        <v>5249.9999999441998</v>
      </c>
      <c r="H731" s="1">
        <v>2.2001E-3</v>
      </c>
    </row>
    <row r="732" spans="5:8" x14ac:dyDescent="0.4">
      <c r="E732" s="1">
        <v>11</v>
      </c>
      <c r="F732" s="1">
        <v>470000</v>
      </c>
      <c r="G732" s="1">
        <v>5249.9999999878</v>
      </c>
      <c r="H732" s="1">
        <v>2.4214000000000002E-3</v>
      </c>
    </row>
    <row r="733" spans="5:8" x14ac:dyDescent="0.4">
      <c r="E733" s="1">
        <v>11</v>
      </c>
      <c r="F733" s="1">
        <v>1000000</v>
      </c>
      <c r="G733" s="1">
        <v>5249.9999999972997</v>
      </c>
      <c r="H733" s="1">
        <v>2.7840999999999999E-3</v>
      </c>
    </row>
    <row r="734" spans="5:8" x14ac:dyDescent="0.4">
      <c r="E734" s="1">
        <v>11</v>
      </c>
      <c r="F734" s="1">
        <v>2200000</v>
      </c>
      <c r="G734" s="1">
        <v>5249.9999999993997</v>
      </c>
      <c r="H734" s="1">
        <v>3.1453000000000002E-3</v>
      </c>
    </row>
    <row r="735" spans="5:8" x14ac:dyDescent="0.4">
      <c r="E735" s="1">
        <v>11</v>
      </c>
      <c r="F735" s="1">
        <v>4700000</v>
      </c>
      <c r="G735" s="1">
        <v>5249.9999999999</v>
      </c>
      <c r="H735" s="1">
        <v>4.0432999999999997E-3</v>
      </c>
    </row>
    <row r="736" spans="5:8" x14ac:dyDescent="0.4">
      <c r="E736" s="1">
        <v>11</v>
      </c>
      <c r="F736" s="1">
        <v>10000000</v>
      </c>
      <c r="G736" s="1">
        <v>5250.0000000001</v>
      </c>
      <c r="H736" s="1">
        <v>6.3509999999999999E-3</v>
      </c>
    </row>
    <row r="737" spans="5:8" x14ac:dyDescent="0.4">
      <c r="E737" s="1">
        <v>11</v>
      </c>
      <c r="F737" s="1">
        <v>22000000</v>
      </c>
      <c r="G737" s="1">
        <v>5250</v>
      </c>
      <c r="H737" s="1">
        <v>9.4952999999999999E-3</v>
      </c>
    </row>
    <row r="738" spans="5:8" x14ac:dyDescent="0.4">
      <c r="E738" s="1">
        <v>11</v>
      </c>
      <c r="F738" s="1">
        <v>47000000</v>
      </c>
      <c r="G738" s="1">
        <v>5249.9999999999</v>
      </c>
      <c r="H738" s="1">
        <v>1.70527E-2</v>
      </c>
    </row>
    <row r="739" spans="5:8" x14ac:dyDescent="0.4">
      <c r="E739" s="1">
        <v>11</v>
      </c>
      <c r="F739" s="1">
        <v>100000000</v>
      </c>
      <c r="G739" s="1">
        <v>5249.9999999996999</v>
      </c>
      <c r="H739" s="1">
        <v>3.1327599999999997E-2</v>
      </c>
    </row>
    <row r="740" spans="5:8" x14ac:dyDescent="0.4">
      <c r="E740" s="1">
        <v>11</v>
      </c>
      <c r="F740" s="1">
        <v>220000000</v>
      </c>
      <c r="G740" s="1">
        <v>5250</v>
      </c>
      <c r="H740" s="1">
        <v>6.7068699999999995E-2</v>
      </c>
    </row>
    <row r="741" spans="5:8" x14ac:dyDescent="0.4">
      <c r="E741" s="1">
        <v>11</v>
      </c>
      <c r="F741" s="1">
        <v>470000000</v>
      </c>
      <c r="G741" s="1">
        <v>5249.9999999997999</v>
      </c>
      <c r="H741" s="1">
        <v>0.13877519999999999</v>
      </c>
    </row>
    <row r="742" spans="5:8" x14ac:dyDescent="0.4">
      <c r="E742" s="1">
        <v>11</v>
      </c>
      <c r="F742" s="1">
        <v>1000000000</v>
      </c>
      <c r="G742" s="1">
        <v>5250</v>
      </c>
      <c r="H742" s="1">
        <v>0.31132070000000001</v>
      </c>
    </row>
    <row r="743" spans="5:8" x14ac:dyDescent="0.4">
      <c r="E743" s="1">
        <v>11</v>
      </c>
      <c r="F743" s="1">
        <v>2200000000</v>
      </c>
      <c r="G743" s="1">
        <v>5249.9999999992997</v>
      </c>
      <c r="H743" s="1">
        <v>0.63878120000000005</v>
      </c>
    </row>
    <row r="744" spans="5:8" x14ac:dyDescent="0.4">
      <c r="E744" s="1">
        <v>11</v>
      </c>
      <c r="F744" s="1">
        <v>4700000000</v>
      </c>
      <c r="G744" s="1">
        <v>5249.9999999946003</v>
      </c>
      <c r="H744" s="1">
        <v>1.3924676</v>
      </c>
    </row>
    <row r="745" spans="5:8" x14ac:dyDescent="0.4">
      <c r="E745" s="1">
        <v>11</v>
      </c>
      <c r="F745" s="1">
        <v>10000000000</v>
      </c>
      <c r="G745" s="1">
        <v>5249.9999999770998</v>
      </c>
      <c r="H745" s="1">
        <v>2.8734997</v>
      </c>
    </row>
    <row r="746" spans="5:8" x14ac:dyDescent="0.4">
      <c r="E746" s="1">
        <v>12</v>
      </c>
      <c r="F746" s="1">
        <v>1</v>
      </c>
      <c r="G746" s="1">
        <v>2550</v>
      </c>
      <c r="H746" s="1">
        <v>2.9494E-3</v>
      </c>
    </row>
    <row r="747" spans="5:8" x14ac:dyDescent="0.4">
      <c r="E747" s="1">
        <v>12</v>
      </c>
      <c r="F747" s="1">
        <v>2</v>
      </c>
      <c r="G747" s="1">
        <v>4575</v>
      </c>
      <c r="H747" s="1">
        <v>2.9375999999999998E-3</v>
      </c>
    </row>
    <row r="748" spans="5:8" x14ac:dyDescent="0.4">
      <c r="E748" s="1">
        <v>12</v>
      </c>
      <c r="F748" s="1">
        <v>4</v>
      </c>
      <c r="G748" s="1">
        <v>5081.25</v>
      </c>
      <c r="H748" s="1">
        <v>2.5374999999999998E-3</v>
      </c>
    </row>
    <row r="749" spans="5:8" x14ac:dyDescent="0.4">
      <c r="E749" s="1">
        <v>12</v>
      </c>
      <c r="F749" s="1">
        <v>7</v>
      </c>
      <c r="G749" s="1">
        <v>5194.8979591836996</v>
      </c>
      <c r="H749" s="1">
        <v>2.4045E-3</v>
      </c>
    </row>
    <row r="750" spans="5:8" x14ac:dyDescent="0.4">
      <c r="E750" s="1">
        <v>12</v>
      </c>
      <c r="F750" s="1">
        <v>10</v>
      </c>
      <c r="G750" s="1">
        <v>5223</v>
      </c>
      <c r="H750" s="1">
        <v>2.3459000000000002E-3</v>
      </c>
    </row>
    <row r="751" spans="5:8" x14ac:dyDescent="0.4">
      <c r="E751" s="1">
        <v>12</v>
      </c>
      <c r="F751" s="1">
        <v>22</v>
      </c>
      <c r="G751" s="1">
        <v>5244.4214876033002</v>
      </c>
      <c r="H751" s="1">
        <v>2.4137999999999998E-3</v>
      </c>
    </row>
    <row r="752" spans="5:8" x14ac:dyDescent="0.4">
      <c r="E752" s="1">
        <v>12</v>
      </c>
      <c r="F752" s="1">
        <v>47</v>
      </c>
      <c r="G752" s="1">
        <v>5248.7777274785003</v>
      </c>
      <c r="H752" s="1">
        <v>2.6162999999999998E-3</v>
      </c>
    </row>
    <row r="753" spans="5:8" x14ac:dyDescent="0.4">
      <c r="E753" s="1">
        <v>12</v>
      </c>
      <c r="F753" s="1">
        <v>100</v>
      </c>
      <c r="G753" s="1">
        <v>5249.73</v>
      </c>
      <c r="H753" s="1">
        <v>2.415E-3</v>
      </c>
    </row>
    <row r="754" spans="5:8" x14ac:dyDescent="0.4">
      <c r="E754" s="1">
        <v>12</v>
      </c>
      <c r="F754" s="1">
        <v>220</v>
      </c>
      <c r="G754" s="1">
        <v>5249.9442148759999</v>
      </c>
      <c r="H754" s="1">
        <v>2.3035999999999998E-3</v>
      </c>
    </row>
    <row r="755" spans="5:8" x14ac:dyDescent="0.4">
      <c r="E755" s="1">
        <v>12</v>
      </c>
      <c r="F755" s="1">
        <v>470</v>
      </c>
      <c r="G755" s="1">
        <v>5249.9877772747996</v>
      </c>
      <c r="H755" s="1">
        <v>2.3414E-3</v>
      </c>
    </row>
    <row r="756" spans="5:8" x14ac:dyDescent="0.4">
      <c r="E756" s="1">
        <v>12</v>
      </c>
      <c r="F756" s="1">
        <v>1000</v>
      </c>
      <c r="G756" s="1">
        <v>5249.9973</v>
      </c>
      <c r="H756" s="1">
        <v>2.7973999999999998E-3</v>
      </c>
    </row>
    <row r="757" spans="5:8" x14ac:dyDescent="0.4">
      <c r="E757" s="1">
        <v>12</v>
      </c>
      <c r="F757" s="1">
        <v>2200</v>
      </c>
      <c r="G757" s="1">
        <v>5249.9994421488</v>
      </c>
      <c r="H757" s="1">
        <v>2.2101E-3</v>
      </c>
    </row>
    <row r="758" spans="5:8" x14ac:dyDescent="0.4">
      <c r="E758" s="1">
        <v>12</v>
      </c>
      <c r="F758" s="1">
        <v>4700</v>
      </c>
      <c r="G758" s="1">
        <v>5249.9998777726996</v>
      </c>
      <c r="H758" s="1">
        <v>2.8444999999999998E-3</v>
      </c>
    </row>
    <row r="759" spans="5:8" x14ac:dyDescent="0.4">
      <c r="E759" s="1">
        <v>12</v>
      </c>
      <c r="F759" s="1">
        <v>10000</v>
      </c>
      <c r="G759" s="1">
        <v>5249.999973</v>
      </c>
      <c r="H759" s="1">
        <v>2.4405E-3</v>
      </c>
    </row>
    <row r="760" spans="5:8" x14ac:dyDescent="0.4">
      <c r="E760" s="1">
        <v>12</v>
      </c>
      <c r="F760" s="1">
        <v>22000</v>
      </c>
      <c r="G760" s="1">
        <v>5249.9999944214997</v>
      </c>
      <c r="H760" s="1">
        <v>2.4358000000000001E-3</v>
      </c>
    </row>
    <row r="761" spans="5:8" x14ac:dyDescent="0.4">
      <c r="E761" s="1">
        <v>12</v>
      </c>
      <c r="F761" s="1">
        <v>47000</v>
      </c>
      <c r="G761" s="1">
        <v>5249.9999987777001</v>
      </c>
      <c r="H761" s="1">
        <v>2.3465999999999999E-3</v>
      </c>
    </row>
    <row r="762" spans="5:8" x14ac:dyDescent="0.4">
      <c r="E762" s="1">
        <v>12</v>
      </c>
      <c r="F762" s="1">
        <v>100000</v>
      </c>
      <c r="G762" s="1">
        <v>5249.9999997300001</v>
      </c>
      <c r="H762" s="1">
        <v>2.4488000000000001E-3</v>
      </c>
    </row>
    <row r="763" spans="5:8" x14ac:dyDescent="0.4">
      <c r="E763" s="1">
        <v>12</v>
      </c>
      <c r="F763" s="1">
        <v>220000</v>
      </c>
      <c r="G763" s="1">
        <v>5249.9999999441998</v>
      </c>
      <c r="H763" s="1">
        <v>2.6997000000000002E-3</v>
      </c>
    </row>
    <row r="764" spans="5:8" x14ac:dyDescent="0.4">
      <c r="E764" s="1">
        <v>12</v>
      </c>
      <c r="F764" s="1">
        <v>470000</v>
      </c>
      <c r="G764" s="1">
        <v>5249.9999999878</v>
      </c>
      <c r="H764" s="1">
        <v>3.2301999999999999E-3</v>
      </c>
    </row>
    <row r="765" spans="5:8" x14ac:dyDescent="0.4">
      <c r="E765" s="1">
        <v>12</v>
      </c>
      <c r="F765" s="1">
        <v>1000000</v>
      </c>
      <c r="G765" s="1">
        <v>5249.9999999972997</v>
      </c>
      <c r="H765" s="1">
        <v>3.3888999999999998E-3</v>
      </c>
    </row>
    <row r="766" spans="5:8" x14ac:dyDescent="0.4">
      <c r="E766" s="1">
        <v>12</v>
      </c>
      <c r="F766" s="1">
        <v>2200000</v>
      </c>
      <c r="G766" s="1">
        <v>5249.9999999994998</v>
      </c>
      <c r="H766" s="1">
        <v>4.0556000000000004E-3</v>
      </c>
    </row>
    <row r="767" spans="5:8" x14ac:dyDescent="0.4">
      <c r="E767" s="1">
        <v>12</v>
      </c>
      <c r="F767" s="1">
        <v>4700000</v>
      </c>
      <c r="G767" s="1">
        <v>5250</v>
      </c>
      <c r="H767" s="1">
        <v>4.8247999999999997E-3</v>
      </c>
    </row>
    <row r="768" spans="5:8" x14ac:dyDescent="0.4">
      <c r="E768" s="1">
        <v>12</v>
      </c>
      <c r="F768" s="1">
        <v>10000000</v>
      </c>
      <c r="G768" s="1">
        <v>5250.0000000001</v>
      </c>
      <c r="H768" s="1">
        <v>6.9081000000000004E-3</v>
      </c>
    </row>
    <row r="769" spans="5:8" x14ac:dyDescent="0.4">
      <c r="E769" s="1">
        <v>12</v>
      </c>
      <c r="F769" s="1">
        <v>22000000</v>
      </c>
      <c r="G769" s="1">
        <v>5250.0000000001</v>
      </c>
      <c r="H769" s="1">
        <v>1.15619E-2</v>
      </c>
    </row>
    <row r="770" spans="5:8" x14ac:dyDescent="0.4">
      <c r="E770" s="1">
        <v>12</v>
      </c>
      <c r="F770" s="1">
        <v>47000000</v>
      </c>
      <c r="G770" s="1">
        <v>5249.9999999999</v>
      </c>
      <c r="H770" s="1">
        <v>2.2812499999999999E-2</v>
      </c>
    </row>
    <row r="771" spans="5:8" x14ac:dyDescent="0.4">
      <c r="E771" s="1">
        <v>12</v>
      </c>
      <c r="F771" s="1">
        <v>100000000</v>
      </c>
      <c r="G771" s="1">
        <v>5249.9999999999</v>
      </c>
      <c r="H771" s="1">
        <v>4.4411699999999998E-2</v>
      </c>
    </row>
    <row r="772" spans="5:8" x14ac:dyDescent="0.4">
      <c r="E772" s="1">
        <v>12</v>
      </c>
      <c r="F772" s="1">
        <v>220000000</v>
      </c>
      <c r="G772" s="1">
        <v>5250.0000000008004</v>
      </c>
      <c r="H772" s="1">
        <v>8.4869899999999998E-2</v>
      </c>
    </row>
    <row r="773" spans="5:8" x14ac:dyDescent="0.4">
      <c r="E773" s="1">
        <v>12</v>
      </c>
      <c r="F773" s="1">
        <v>470000000</v>
      </c>
      <c r="G773" s="1">
        <v>5250.0000000013997</v>
      </c>
      <c r="H773" s="1">
        <v>0.15271000000000001</v>
      </c>
    </row>
    <row r="774" spans="5:8" x14ac:dyDescent="0.4">
      <c r="E774" s="1">
        <v>12</v>
      </c>
      <c r="F774" s="1">
        <v>1000000000</v>
      </c>
      <c r="G774" s="1">
        <v>5250.0000000030996</v>
      </c>
      <c r="H774" s="1">
        <v>0.30469629999999998</v>
      </c>
    </row>
    <row r="775" spans="5:8" x14ac:dyDescent="0.4">
      <c r="E775" s="1">
        <v>12</v>
      </c>
      <c r="F775" s="1">
        <v>2200000000</v>
      </c>
      <c r="G775" s="1">
        <v>5250.0000000078999</v>
      </c>
      <c r="H775" s="1">
        <v>0.65266029999999997</v>
      </c>
    </row>
    <row r="776" spans="5:8" x14ac:dyDescent="0.4">
      <c r="E776" s="1">
        <v>12</v>
      </c>
      <c r="F776" s="1">
        <v>4700000000</v>
      </c>
      <c r="G776" s="1">
        <v>5250.0000000197997</v>
      </c>
      <c r="H776" s="1">
        <v>1.4274598999999999</v>
      </c>
    </row>
    <row r="777" spans="5:8" x14ac:dyDescent="0.4">
      <c r="E777" s="1">
        <v>12</v>
      </c>
      <c r="F777" s="1">
        <v>10000000000</v>
      </c>
      <c r="G777" s="1">
        <v>5250.0000000486998</v>
      </c>
      <c r="H777" s="1">
        <v>2.9630299</v>
      </c>
    </row>
    <row r="778" spans="5:8" x14ac:dyDescent="0.4">
      <c r="E778" s="1">
        <v>1</v>
      </c>
      <c r="F778" s="1">
        <v>1</v>
      </c>
      <c r="G778" s="1">
        <v>2550</v>
      </c>
      <c r="H778" s="1">
        <v>3.7000000000000002E-6</v>
      </c>
    </row>
    <row r="779" spans="5:8" x14ac:dyDescent="0.4">
      <c r="E779" s="1">
        <v>1</v>
      </c>
      <c r="F779" s="1">
        <v>2</v>
      </c>
      <c r="G779" s="1">
        <v>4575</v>
      </c>
      <c r="H779" s="1">
        <v>3.8E-6</v>
      </c>
    </row>
    <row r="780" spans="5:8" x14ac:dyDescent="0.4">
      <c r="E780" s="1">
        <v>1</v>
      </c>
      <c r="F780" s="1">
        <v>4</v>
      </c>
      <c r="G780" s="1">
        <v>5081.25</v>
      </c>
      <c r="H780" s="1">
        <v>4.1999999999999996E-6</v>
      </c>
    </row>
    <row r="781" spans="5:8" x14ac:dyDescent="0.4">
      <c r="E781" s="1">
        <v>1</v>
      </c>
      <c r="F781" s="1">
        <v>7</v>
      </c>
      <c r="G781" s="1">
        <v>5194.8979591836996</v>
      </c>
      <c r="H781" s="1">
        <v>4.1999999999999996E-6</v>
      </c>
    </row>
    <row r="782" spans="5:8" x14ac:dyDescent="0.4">
      <c r="E782" s="1">
        <v>1</v>
      </c>
      <c r="F782" s="1">
        <v>10</v>
      </c>
      <c r="G782" s="1">
        <v>5223</v>
      </c>
      <c r="H782" s="1">
        <v>3.5999999999999998E-6</v>
      </c>
    </row>
    <row r="783" spans="5:8" x14ac:dyDescent="0.4">
      <c r="E783" s="1">
        <v>1</v>
      </c>
      <c r="F783" s="1">
        <v>22</v>
      </c>
      <c r="G783" s="1">
        <v>5244.4214876033002</v>
      </c>
      <c r="H783" s="1">
        <v>9.3000000000000007E-6</v>
      </c>
    </row>
    <row r="784" spans="5:8" x14ac:dyDescent="0.4">
      <c r="E784" s="1">
        <v>1</v>
      </c>
      <c r="F784" s="1">
        <v>47</v>
      </c>
      <c r="G784" s="1">
        <v>5248.7777274785003</v>
      </c>
      <c r="H784" s="1">
        <v>4.1999999999999996E-6</v>
      </c>
    </row>
    <row r="785" spans="5:8" x14ac:dyDescent="0.4">
      <c r="E785" s="1">
        <v>1</v>
      </c>
      <c r="F785" s="1">
        <v>100</v>
      </c>
      <c r="G785" s="1">
        <v>5249.73</v>
      </c>
      <c r="H785" s="1">
        <v>4.0999999999999997E-6</v>
      </c>
    </row>
    <row r="786" spans="5:8" x14ac:dyDescent="0.4">
      <c r="E786" s="1">
        <v>1</v>
      </c>
      <c r="F786" s="1">
        <v>220</v>
      </c>
      <c r="G786" s="1">
        <v>5249.9442148759999</v>
      </c>
      <c r="H786" s="1">
        <v>4.1999999999999996E-6</v>
      </c>
    </row>
    <row r="787" spans="5:8" x14ac:dyDescent="0.4">
      <c r="E787" s="1">
        <v>1</v>
      </c>
      <c r="F787" s="1">
        <v>470</v>
      </c>
      <c r="G787" s="1">
        <v>5249.9877772747996</v>
      </c>
      <c r="H787" s="1">
        <v>4.6E-6</v>
      </c>
    </row>
    <row r="788" spans="5:8" x14ac:dyDescent="0.4">
      <c r="E788" s="1">
        <v>1</v>
      </c>
      <c r="F788" s="1">
        <v>1000</v>
      </c>
      <c r="G788" s="1">
        <v>5249.9973</v>
      </c>
      <c r="H788" s="1">
        <v>6.0000000000000002E-6</v>
      </c>
    </row>
    <row r="789" spans="5:8" x14ac:dyDescent="0.4">
      <c r="E789" s="1">
        <v>1</v>
      </c>
      <c r="F789" s="1">
        <v>2200</v>
      </c>
      <c r="G789" s="1">
        <v>5249.9994421488</v>
      </c>
      <c r="H789" s="1">
        <v>8.8000000000000004E-6</v>
      </c>
    </row>
    <row r="790" spans="5:8" x14ac:dyDescent="0.4">
      <c r="E790" s="1">
        <v>1</v>
      </c>
      <c r="F790" s="1">
        <v>4700</v>
      </c>
      <c r="G790" s="1">
        <v>5249.9998777727997</v>
      </c>
      <c r="H790" s="1">
        <v>1.29E-5</v>
      </c>
    </row>
    <row r="791" spans="5:8" x14ac:dyDescent="0.4">
      <c r="E791" s="1">
        <v>1</v>
      </c>
      <c r="F791" s="1">
        <v>10000</v>
      </c>
      <c r="G791" s="1">
        <v>5249.999973</v>
      </c>
      <c r="H791" s="1">
        <v>2.3600000000000001E-5</v>
      </c>
    </row>
    <row r="792" spans="5:8" x14ac:dyDescent="0.4">
      <c r="E792" s="1">
        <v>1</v>
      </c>
      <c r="F792" s="1">
        <v>22000</v>
      </c>
      <c r="G792" s="1">
        <v>5249.9999944214997</v>
      </c>
      <c r="H792" s="1">
        <v>5.0399999999999999E-5</v>
      </c>
    </row>
    <row r="793" spans="5:8" x14ac:dyDescent="0.4">
      <c r="E793" s="1">
        <v>1</v>
      </c>
      <c r="F793" s="1">
        <v>47000</v>
      </c>
      <c r="G793" s="1">
        <v>5249.9999987777001</v>
      </c>
      <c r="H793" s="1">
        <v>9.9599999999999995E-5</v>
      </c>
    </row>
    <row r="794" spans="5:8" x14ac:dyDescent="0.4">
      <c r="E794" s="1">
        <v>1</v>
      </c>
      <c r="F794" s="1">
        <v>100000</v>
      </c>
      <c r="G794" s="1">
        <v>5249.9999997299001</v>
      </c>
      <c r="H794" s="1">
        <v>2.042E-4</v>
      </c>
    </row>
    <row r="795" spans="5:8" x14ac:dyDescent="0.4">
      <c r="E795" s="1">
        <v>1</v>
      </c>
      <c r="F795" s="1">
        <v>220000</v>
      </c>
      <c r="G795" s="1">
        <v>5249.9999999441998</v>
      </c>
      <c r="H795" s="1">
        <v>4.4460000000000002E-4</v>
      </c>
    </row>
    <row r="796" spans="5:8" x14ac:dyDescent="0.4">
      <c r="E796" s="1">
        <v>1</v>
      </c>
      <c r="F796" s="1">
        <v>470000</v>
      </c>
      <c r="G796" s="1">
        <v>5249.9999999877</v>
      </c>
      <c r="H796" s="1">
        <v>9.5290000000000001E-4</v>
      </c>
    </row>
    <row r="797" spans="5:8" x14ac:dyDescent="0.4">
      <c r="E797" s="1">
        <v>1</v>
      </c>
      <c r="F797" s="1">
        <v>1000000</v>
      </c>
      <c r="G797" s="1">
        <v>5249.9999999974998</v>
      </c>
      <c r="H797" s="1">
        <v>2.1207999999999999E-3</v>
      </c>
    </row>
    <row r="798" spans="5:8" x14ac:dyDescent="0.4">
      <c r="E798" s="1">
        <v>1</v>
      </c>
      <c r="F798" s="1">
        <v>2200000</v>
      </c>
      <c r="G798" s="1">
        <v>5249.9999999996999</v>
      </c>
      <c r="H798" s="1">
        <v>4.4434000000000001E-3</v>
      </c>
    </row>
    <row r="799" spans="5:8" x14ac:dyDescent="0.4">
      <c r="E799" s="1">
        <v>1</v>
      </c>
      <c r="F799" s="1">
        <v>4700000</v>
      </c>
      <c r="G799" s="1">
        <v>5249.9999999992997</v>
      </c>
      <c r="H799" s="1">
        <v>9.5458000000000001E-3</v>
      </c>
    </row>
    <row r="800" spans="5:8" x14ac:dyDescent="0.4">
      <c r="E800" s="1">
        <v>1</v>
      </c>
      <c r="F800" s="1">
        <v>10000000</v>
      </c>
      <c r="G800" s="1">
        <v>5250.0000000004002</v>
      </c>
      <c r="H800" s="1">
        <v>2.0519300000000001E-2</v>
      </c>
    </row>
    <row r="801" spans="5:8" x14ac:dyDescent="0.4">
      <c r="E801" s="1">
        <v>1</v>
      </c>
      <c r="F801" s="1">
        <v>22000000</v>
      </c>
      <c r="G801" s="1">
        <v>5250.0000000003001</v>
      </c>
      <c r="H801" s="1">
        <v>4.5193299999999999E-2</v>
      </c>
    </row>
    <row r="802" spans="5:8" x14ac:dyDescent="0.4">
      <c r="E802" s="1">
        <v>1</v>
      </c>
      <c r="F802" s="1">
        <v>47000000</v>
      </c>
      <c r="G802" s="1">
        <v>5250.0000000013997</v>
      </c>
      <c r="H802" s="1">
        <v>9.4448599999999994E-2</v>
      </c>
    </row>
    <row r="803" spans="5:8" x14ac:dyDescent="0.4">
      <c r="E803" s="1">
        <v>1</v>
      </c>
      <c r="F803" s="1">
        <v>100000000</v>
      </c>
      <c r="G803" s="1">
        <v>5249.9999999996999</v>
      </c>
      <c r="H803" s="1">
        <v>0.2040093</v>
      </c>
    </row>
    <row r="804" spans="5:8" x14ac:dyDescent="0.4">
      <c r="E804" s="1">
        <v>1</v>
      </c>
      <c r="F804" s="1">
        <v>220000000</v>
      </c>
      <c r="G804" s="1">
        <v>5249.9999999989996</v>
      </c>
      <c r="H804" s="1">
        <v>0.44658789999999998</v>
      </c>
    </row>
    <row r="805" spans="5:8" x14ac:dyDescent="0.4">
      <c r="E805" s="1">
        <v>1</v>
      </c>
      <c r="F805" s="1">
        <v>470000000</v>
      </c>
      <c r="G805" s="1">
        <v>5249.9999999987003</v>
      </c>
      <c r="H805" s="1">
        <v>0.95414069999999995</v>
      </c>
    </row>
    <row r="806" spans="5:8" x14ac:dyDescent="0.4">
      <c r="E806" s="1">
        <v>1</v>
      </c>
      <c r="F806" s="1">
        <v>1000000000</v>
      </c>
      <c r="G806" s="1">
        <v>5249.9999999958</v>
      </c>
      <c r="H806" s="1">
        <v>2.0251014000000001</v>
      </c>
    </row>
    <row r="807" spans="5:8" x14ac:dyDescent="0.4">
      <c r="E807" s="1">
        <v>1</v>
      </c>
      <c r="F807" s="1">
        <v>2200000000</v>
      </c>
      <c r="G807" s="1">
        <v>5249.9999999861002</v>
      </c>
      <c r="H807" s="1">
        <v>4.4773901</v>
      </c>
    </row>
    <row r="808" spans="5:8" x14ac:dyDescent="0.4">
      <c r="E808" s="1">
        <v>1</v>
      </c>
      <c r="F808" s="1">
        <v>4700000000</v>
      </c>
      <c r="G808" s="1">
        <v>5249.9999999629999</v>
      </c>
      <c r="H808" s="1">
        <v>9.5041840000000004</v>
      </c>
    </row>
    <row r="809" spans="5:8" x14ac:dyDescent="0.4">
      <c r="E809" s="1">
        <v>1</v>
      </c>
      <c r="F809" s="1">
        <v>10000000000</v>
      </c>
      <c r="G809" s="1">
        <v>5249.9999998957001</v>
      </c>
      <c r="H809" s="1">
        <v>20.286133400000001</v>
      </c>
    </row>
    <row r="810" spans="5:8" x14ac:dyDescent="0.4">
      <c r="E810" s="1">
        <v>2</v>
      </c>
      <c r="F810" s="1">
        <v>1</v>
      </c>
      <c r="G810" s="1">
        <v>2550</v>
      </c>
      <c r="H810" s="1">
        <v>4.579001E-4</v>
      </c>
    </row>
    <row r="811" spans="5:8" x14ac:dyDescent="0.4">
      <c r="E811" s="1">
        <v>2</v>
      </c>
      <c r="F811" s="1">
        <v>2</v>
      </c>
      <c r="G811" s="1">
        <v>4575</v>
      </c>
      <c r="H811" s="1">
        <v>2.8479999999999998E-4</v>
      </c>
    </row>
    <row r="812" spans="5:8" x14ac:dyDescent="0.4">
      <c r="E812" s="1">
        <v>2</v>
      </c>
      <c r="F812" s="1">
        <v>4</v>
      </c>
      <c r="G812" s="1">
        <v>5081.25</v>
      </c>
      <c r="H812" s="1">
        <v>3.9179999999999998E-4</v>
      </c>
    </row>
    <row r="813" spans="5:8" x14ac:dyDescent="0.4">
      <c r="E813" s="1">
        <v>2</v>
      </c>
      <c r="F813" s="1">
        <v>7</v>
      </c>
      <c r="G813" s="1">
        <v>5194.8979591836996</v>
      </c>
      <c r="H813" s="1">
        <v>5.6150000000000004E-4</v>
      </c>
    </row>
    <row r="814" spans="5:8" x14ac:dyDescent="0.4">
      <c r="E814" s="1">
        <v>2</v>
      </c>
      <c r="F814" s="1">
        <v>10</v>
      </c>
      <c r="G814" s="1">
        <v>5223</v>
      </c>
      <c r="H814" s="1">
        <v>4.1229999999999999E-4</v>
      </c>
    </row>
    <row r="815" spans="5:8" x14ac:dyDescent="0.4">
      <c r="E815" s="1">
        <v>2</v>
      </c>
      <c r="F815" s="1">
        <v>22</v>
      </c>
      <c r="G815" s="1">
        <v>5244.4214876033002</v>
      </c>
      <c r="H815" s="1">
        <v>4.4900000000000002E-4</v>
      </c>
    </row>
    <row r="816" spans="5:8" x14ac:dyDescent="0.4">
      <c r="E816" s="1">
        <v>2</v>
      </c>
      <c r="F816" s="1">
        <v>47</v>
      </c>
      <c r="G816" s="1">
        <v>5248.7777274785003</v>
      </c>
      <c r="H816" s="1">
        <v>4.1740000000000001E-4</v>
      </c>
    </row>
    <row r="817" spans="5:8" x14ac:dyDescent="0.4">
      <c r="E817" s="1">
        <v>2</v>
      </c>
      <c r="F817" s="1">
        <v>100</v>
      </c>
      <c r="G817" s="1">
        <v>5249.73</v>
      </c>
      <c r="H817" s="1">
        <v>4.125E-4</v>
      </c>
    </row>
    <row r="818" spans="5:8" x14ac:dyDescent="0.4">
      <c r="E818" s="1">
        <v>2</v>
      </c>
      <c r="F818" s="1">
        <v>220</v>
      </c>
      <c r="G818" s="1">
        <v>5249.9442148759999</v>
      </c>
      <c r="H818" s="1">
        <v>3.925E-4</v>
      </c>
    </row>
    <row r="819" spans="5:8" x14ac:dyDescent="0.4">
      <c r="E819" s="1">
        <v>2</v>
      </c>
      <c r="F819" s="1">
        <v>470</v>
      </c>
      <c r="G819" s="1">
        <v>5249.9877772747996</v>
      </c>
      <c r="H819" s="1">
        <v>4.4099999999999999E-4</v>
      </c>
    </row>
    <row r="820" spans="5:8" x14ac:dyDescent="0.4">
      <c r="E820" s="1">
        <v>2</v>
      </c>
      <c r="F820" s="1">
        <v>1000</v>
      </c>
      <c r="G820" s="1">
        <v>5249.9973</v>
      </c>
      <c r="H820" s="1">
        <v>4.4069999999999998E-4</v>
      </c>
    </row>
    <row r="821" spans="5:8" x14ac:dyDescent="0.4">
      <c r="E821" s="1">
        <v>2</v>
      </c>
      <c r="F821" s="1">
        <v>2200</v>
      </c>
      <c r="G821" s="1">
        <v>5249.9994421488</v>
      </c>
      <c r="H821" s="1">
        <v>3.4850000000000001E-4</v>
      </c>
    </row>
    <row r="822" spans="5:8" x14ac:dyDescent="0.4">
      <c r="E822" s="1">
        <v>2</v>
      </c>
      <c r="F822" s="1">
        <v>4700</v>
      </c>
      <c r="G822" s="1">
        <v>5249.9998777727997</v>
      </c>
      <c r="H822" s="1">
        <v>3.5589999999999998E-4</v>
      </c>
    </row>
    <row r="823" spans="5:8" x14ac:dyDescent="0.4">
      <c r="E823" s="1">
        <v>2</v>
      </c>
      <c r="F823" s="1">
        <v>10000</v>
      </c>
      <c r="G823" s="1">
        <v>5249.999973</v>
      </c>
      <c r="H823" s="1">
        <v>3.523E-4</v>
      </c>
    </row>
    <row r="824" spans="5:8" x14ac:dyDescent="0.4">
      <c r="E824" s="1">
        <v>2</v>
      </c>
      <c r="F824" s="1">
        <v>22000</v>
      </c>
      <c r="G824" s="1">
        <v>5249.9999944214997</v>
      </c>
      <c r="H824" s="1">
        <v>4.5800000000000002E-4</v>
      </c>
    </row>
    <row r="825" spans="5:8" x14ac:dyDescent="0.4">
      <c r="E825" s="1">
        <v>2</v>
      </c>
      <c r="F825" s="1">
        <v>47000</v>
      </c>
      <c r="G825" s="1">
        <v>5249.9999987777001</v>
      </c>
      <c r="H825" s="1">
        <v>7.5600000000000005E-4</v>
      </c>
    </row>
    <row r="826" spans="5:8" x14ac:dyDescent="0.4">
      <c r="E826" s="1">
        <v>2</v>
      </c>
      <c r="F826" s="1">
        <v>100000</v>
      </c>
      <c r="G826" s="1">
        <v>5249.9999997300001</v>
      </c>
      <c r="H826" s="1">
        <v>5.3039999999999999E-4</v>
      </c>
    </row>
    <row r="827" spans="5:8" x14ac:dyDescent="0.4">
      <c r="E827" s="1">
        <v>2</v>
      </c>
      <c r="F827" s="1">
        <v>220000</v>
      </c>
      <c r="G827" s="1">
        <v>5249.9999999440997</v>
      </c>
      <c r="H827" s="1">
        <v>6.2129999999999998E-4</v>
      </c>
    </row>
    <row r="828" spans="5:8" x14ac:dyDescent="0.4">
      <c r="E828" s="1">
        <v>2</v>
      </c>
      <c r="F828" s="1">
        <v>470000</v>
      </c>
      <c r="G828" s="1">
        <v>5249.9999999877</v>
      </c>
      <c r="H828" s="1">
        <v>9.722E-4</v>
      </c>
    </row>
    <row r="829" spans="5:8" x14ac:dyDescent="0.4">
      <c r="E829" s="1">
        <v>2</v>
      </c>
      <c r="F829" s="1">
        <v>1000000</v>
      </c>
      <c r="G829" s="1">
        <v>5249.9999999973998</v>
      </c>
      <c r="H829" s="1">
        <v>1.4385999999999999E-3</v>
      </c>
    </row>
    <row r="830" spans="5:8" x14ac:dyDescent="0.4">
      <c r="E830" s="1">
        <v>2</v>
      </c>
      <c r="F830" s="1">
        <v>2200000</v>
      </c>
      <c r="G830" s="1">
        <v>5249.9999999994998</v>
      </c>
      <c r="H830" s="1">
        <v>2.4865E-3</v>
      </c>
    </row>
    <row r="831" spans="5:8" x14ac:dyDescent="0.4">
      <c r="E831" s="1">
        <v>2</v>
      </c>
      <c r="F831" s="1">
        <v>4700000</v>
      </c>
      <c r="G831" s="1">
        <v>5249.9999999996999</v>
      </c>
      <c r="H831" s="1">
        <v>5.1374999999999997E-3</v>
      </c>
    </row>
    <row r="832" spans="5:8" x14ac:dyDescent="0.4">
      <c r="E832" s="1">
        <v>2</v>
      </c>
      <c r="F832" s="1">
        <v>10000000</v>
      </c>
      <c r="G832" s="1">
        <v>5250</v>
      </c>
      <c r="H832" s="1">
        <v>1.0841E-2</v>
      </c>
    </row>
    <row r="833" spans="5:8" x14ac:dyDescent="0.4">
      <c r="E833" s="1">
        <v>2</v>
      </c>
      <c r="F833" s="1">
        <v>22000000</v>
      </c>
      <c r="G833" s="1">
        <v>5250.0000000002001</v>
      </c>
      <c r="H833" s="1">
        <v>2.36461E-2</v>
      </c>
    </row>
    <row r="834" spans="5:8" x14ac:dyDescent="0.4">
      <c r="E834" s="1">
        <v>2</v>
      </c>
      <c r="F834" s="1">
        <v>47000000</v>
      </c>
      <c r="G834" s="1">
        <v>5250.0000000007003</v>
      </c>
      <c r="H834" s="1">
        <v>5.0357800000000001E-2</v>
      </c>
    </row>
    <row r="835" spans="5:8" x14ac:dyDescent="0.4">
      <c r="E835" s="1">
        <v>2</v>
      </c>
      <c r="F835" s="1">
        <v>100000000</v>
      </c>
      <c r="G835" s="1">
        <v>5249.9999999997999</v>
      </c>
      <c r="H835" s="1">
        <v>0.1065796</v>
      </c>
    </row>
    <row r="836" spans="5:8" x14ac:dyDescent="0.4">
      <c r="E836" s="1">
        <v>2</v>
      </c>
      <c r="F836" s="1">
        <v>220000000</v>
      </c>
      <c r="G836" s="1">
        <v>5249.9999999992997</v>
      </c>
      <c r="H836" s="1">
        <v>0.22484589999999999</v>
      </c>
    </row>
    <row r="837" spans="5:8" x14ac:dyDescent="0.4">
      <c r="E837" s="1">
        <v>2</v>
      </c>
      <c r="F837" s="1">
        <v>470000000</v>
      </c>
      <c r="G837" s="1">
        <v>5249.9999999983002</v>
      </c>
      <c r="H837" s="1">
        <v>0.47799370000000002</v>
      </c>
    </row>
    <row r="838" spans="5:8" x14ac:dyDescent="0.4">
      <c r="E838" s="1">
        <v>2</v>
      </c>
      <c r="F838" s="1">
        <v>1000000000</v>
      </c>
      <c r="G838" s="1">
        <v>5249.9999999952997</v>
      </c>
      <c r="H838" s="1">
        <v>1.0266784</v>
      </c>
    </row>
    <row r="839" spans="5:8" x14ac:dyDescent="0.4">
      <c r="E839" s="1">
        <v>2</v>
      </c>
      <c r="F839" s="1">
        <v>2200000000</v>
      </c>
      <c r="G839" s="1">
        <v>5249.9999999868996</v>
      </c>
      <c r="H839" s="1">
        <v>2.2917458000000002</v>
      </c>
    </row>
    <row r="840" spans="5:8" x14ac:dyDescent="0.4">
      <c r="E840" s="1">
        <v>2</v>
      </c>
      <c r="F840" s="1">
        <v>4700000000</v>
      </c>
      <c r="G840" s="1">
        <v>5249.9999999626998</v>
      </c>
      <c r="H840" s="1">
        <v>4.9875062999999997</v>
      </c>
    </row>
    <row r="841" spans="5:8" x14ac:dyDescent="0.4">
      <c r="E841" s="1">
        <v>2</v>
      </c>
      <c r="F841" s="1">
        <v>10000000000</v>
      </c>
      <c r="G841" s="1">
        <v>5249.9999998948997</v>
      </c>
      <c r="H841" s="1">
        <v>10.4168626</v>
      </c>
    </row>
    <row r="842" spans="5:8" x14ac:dyDescent="0.4">
      <c r="E842" s="1">
        <v>3</v>
      </c>
      <c r="F842" s="1">
        <v>1</v>
      </c>
      <c r="G842" s="1">
        <v>2550</v>
      </c>
      <c r="H842" s="1">
        <v>4.4420000000000001E-4</v>
      </c>
    </row>
    <row r="843" spans="5:8" x14ac:dyDescent="0.4">
      <c r="E843" s="1">
        <v>3</v>
      </c>
      <c r="F843" s="1">
        <v>2</v>
      </c>
      <c r="G843" s="1">
        <v>4575</v>
      </c>
      <c r="H843" s="1">
        <v>1.1299000000000001E-3</v>
      </c>
    </row>
    <row r="844" spans="5:8" x14ac:dyDescent="0.4">
      <c r="E844" s="1">
        <v>3</v>
      </c>
      <c r="F844" s="1">
        <v>4</v>
      </c>
      <c r="G844" s="1">
        <v>5081.25</v>
      </c>
      <c r="H844" s="1">
        <v>6.7299999999999999E-4</v>
      </c>
    </row>
    <row r="845" spans="5:8" x14ac:dyDescent="0.4">
      <c r="E845" s="1">
        <v>3</v>
      </c>
      <c r="F845" s="1">
        <v>7</v>
      </c>
      <c r="G845" s="1">
        <v>5194.8979591836996</v>
      </c>
      <c r="H845" s="1">
        <v>6.9720000000000003E-4</v>
      </c>
    </row>
    <row r="846" spans="5:8" x14ac:dyDescent="0.4">
      <c r="E846" s="1">
        <v>3</v>
      </c>
      <c r="F846" s="1">
        <v>10</v>
      </c>
      <c r="G846" s="1">
        <v>5223</v>
      </c>
      <c r="H846" s="1">
        <v>5.5730000000000005E-4</v>
      </c>
    </row>
    <row r="847" spans="5:8" x14ac:dyDescent="0.4">
      <c r="E847" s="1">
        <v>3</v>
      </c>
      <c r="F847" s="1">
        <v>22</v>
      </c>
      <c r="G847" s="1">
        <v>5244.4214876033002</v>
      </c>
      <c r="H847" s="1">
        <v>5.9949999999999999E-4</v>
      </c>
    </row>
    <row r="848" spans="5:8" x14ac:dyDescent="0.4">
      <c r="E848" s="1">
        <v>3</v>
      </c>
      <c r="F848" s="1">
        <v>47</v>
      </c>
      <c r="G848" s="1">
        <v>5248.7777274785003</v>
      </c>
      <c r="H848" s="1">
        <v>6.0249999999999995E-4</v>
      </c>
    </row>
    <row r="849" spans="5:8" x14ac:dyDescent="0.4">
      <c r="E849" s="1">
        <v>3</v>
      </c>
      <c r="F849" s="1">
        <v>100</v>
      </c>
      <c r="G849" s="1">
        <v>5249.73</v>
      </c>
      <c r="H849" s="1">
        <v>1.3837999999999999E-3</v>
      </c>
    </row>
    <row r="850" spans="5:8" x14ac:dyDescent="0.4">
      <c r="E850" s="1">
        <v>3</v>
      </c>
      <c r="F850" s="1">
        <v>220</v>
      </c>
      <c r="G850" s="1">
        <v>5249.9442148759999</v>
      </c>
      <c r="H850" s="1">
        <v>5.8699999999999996E-4</v>
      </c>
    </row>
    <row r="851" spans="5:8" x14ac:dyDescent="0.4">
      <c r="E851" s="1">
        <v>3</v>
      </c>
      <c r="F851" s="1">
        <v>470</v>
      </c>
      <c r="G851" s="1">
        <v>5249.9877772747996</v>
      </c>
      <c r="H851" s="1">
        <v>6.4260000000000001E-4</v>
      </c>
    </row>
    <row r="852" spans="5:8" x14ac:dyDescent="0.4">
      <c r="E852" s="1">
        <v>3</v>
      </c>
      <c r="F852" s="1">
        <v>1000</v>
      </c>
      <c r="G852" s="1">
        <v>5249.9973</v>
      </c>
      <c r="H852" s="1">
        <v>6.2870000000000005E-4</v>
      </c>
    </row>
    <row r="853" spans="5:8" x14ac:dyDescent="0.4">
      <c r="E853" s="1">
        <v>3</v>
      </c>
      <c r="F853" s="1">
        <v>2200</v>
      </c>
      <c r="G853" s="1">
        <v>5249.9994421488</v>
      </c>
      <c r="H853" s="1">
        <v>5.488E-4</v>
      </c>
    </row>
    <row r="854" spans="5:8" x14ac:dyDescent="0.4">
      <c r="E854" s="1">
        <v>3</v>
      </c>
      <c r="F854" s="1">
        <v>4700</v>
      </c>
      <c r="G854" s="1">
        <v>5249.9998777727997</v>
      </c>
      <c r="H854" s="1">
        <v>6.3520000000000004E-4</v>
      </c>
    </row>
    <row r="855" spans="5:8" x14ac:dyDescent="0.4">
      <c r="E855" s="1">
        <v>3</v>
      </c>
      <c r="F855" s="1">
        <v>10000</v>
      </c>
      <c r="G855" s="1">
        <v>5249.999973</v>
      </c>
      <c r="H855" s="1">
        <v>7.4819999999999997E-4</v>
      </c>
    </row>
    <row r="856" spans="5:8" x14ac:dyDescent="0.4">
      <c r="E856" s="1">
        <v>3</v>
      </c>
      <c r="F856" s="1">
        <v>22000</v>
      </c>
      <c r="G856" s="1">
        <v>5249.9999944214997</v>
      </c>
      <c r="H856" s="1">
        <v>6.9340000000000005E-4</v>
      </c>
    </row>
    <row r="857" spans="5:8" x14ac:dyDescent="0.4">
      <c r="E857" s="1">
        <v>3</v>
      </c>
      <c r="F857" s="1">
        <v>47000</v>
      </c>
      <c r="G857" s="1">
        <v>5249.9999987777001</v>
      </c>
      <c r="H857" s="1">
        <v>6.5090000000000005E-4</v>
      </c>
    </row>
    <row r="858" spans="5:8" x14ac:dyDescent="0.4">
      <c r="E858" s="1">
        <v>3</v>
      </c>
      <c r="F858" s="1">
        <v>100000</v>
      </c>
      <c r="G858" s="1">
        <v>5249.9999997300001</v>
      </c>
      <c r="H858" s="1">
        <v>7.5250000000000002E-4</v>
      </c>
    </row>
    <row r="859" spans="5:8" x14ac:dyDescent="0.4">
      <c r="E859" s="1">
        <v>3</v>
      </c>
      <c r="F859" s="1">
        <v>220000</v>
      </c>
      <c r="G859" s="1">
        <v>5249.9999999440997</v>
      </c>
      <c r="H859" s="1">
        <v>8.4259999999999999E-4</v>
      </c>
    </row>
    <row r="860" spans="5:8" x14ac:dyDescent="0.4">
      <c r="E860" s="1">
        <v>3</v>
      </c>
      <c r="F860" s="1">
        <v>470000</v>
      </c>
      <c r="G860" s="1">
        <v>5249.9999999877</v>
      </c>
      <c r="H860" s="1">
        <v>9.7320000000000002E-4</v>
      </c>
    </row>
    <row r="861" spans="5:8" x14ac:dyDescent="0.4">
      <c r="E861" s="1">
        <v>3</v>
      </c>
      <c r="F861" s="1">
        <v>1000000</v>
      </c>
      <c r="G861" s="1">
        <v>5249.9999999972997</v>
      </c>
      <c r="H861" s="1">
        <v>1.3829000000000001E-3</v>
      </c>
    </row>
    <row r="862" spans="5:8" x14ac:dyDescent="0.4">
      <c r="E862" s="1">
        <v>3</v>
      </c>
      <c r="F862" s="1">
        <v>2200000</v>
      </c>
      <c r="G862" s="1">
        <v>5249.9999999993997</v>
      </c>
      <c r="H862" s="1">
        <v>2.2601000000000001E-3</v>
      </c>
    </row>
    <row r="863" spans="5:8" x14ac:dyDescent="0.4">
      <c r="E863" s="1">
        <v>3</v>
      </c>
      <c r="F863" s="1">
        <v>4700000</v>
      </c>
      <c r="G863" s="1">
        <v>5249.9999999996999</v>
      </c>
      <c r="H863" s="1">
        <v>3.8203E-3</v>
      </c>
    </row>
    <row r="864" spans="5:8" x14ac:dyDescent="0.4">
      <c r="E864" s="1">
        <v>3</v>
      </c>
      <c r="F864" s="1">
        <v>10000000</v>
      </c>
      <c r="G864" s="1">
        <v>5249.9999999999</v>
      </c>
      <c r="H864" s="1">
        <v>9.3413999999999997E-3</v>
      </c>
    </row>
    <row r="865" spans="5:8" x14ac:dyDescent="0.4">
      <c r="E865" s="1">
        <v>3</v>
      </c>
      <c r="F865" s="1">
        <v>22000000</v>
      </c>
      <c r="G865" s="1">
        <v>5249.9999999999</v>
      </c>
      <c r="H865" s="1">
        <v>2.4468199999999999E-2</v>
      </c>
    </row>
    <row r="866" spans="5:8" x14ac:dyDescent="0.4">
      <c r="E866" s="1">
        <v>3</v>
      </c>
      <c r="F866" s="1">
        <v>47000000</v>
      </c>
      <c r="G866" s="1">
        <v>5250.0000000010004</v>
      </c>
      <c r="H866" s="1">
        <v>3.6282599999999998E-2</v>
      </c>
    </row>
    <row r="867" spans="5:8" x14ac:dyDescent="0.4">
      <c r="E867" s="1">
        <v>3</v>
      </c>
      <c r="F867" s="1">
        <v>100000000</v>
      </c>
      <c r="G867" s="1">
        <v>5250.000000002</v>
      </c>
      <c r="H867" s="1">
        <v>6.91026E-2</v>
      </c>
    </row>
    <row r="868" spans="5:8" x14ac:dyDescent="0.4">
      <c r="E868" s="1">
        <v>3</v>
      </c>
      <c r="F868" s="1">
        <v>220000000</v>
      </c>
      <c r="G868" s="1">
        <v>5250.0000000031996</v>
      </c>
      <c r="H868" s="1">
        <v>0.1603388</v>
      </c>
    </row>
    <row r="869" spans="5:8" x14ac:dyDescent="0.4">
      <c r="E869" s="1">
        <v>3</v>
      </c>
      <c r="F869" s="1">
        <v>470000000</v>
      </c>
      <c r="G869" s="1">
        <v>5250.0000000059999</v>
      </c>
      <c r="H869" s="1">
        <v>0.34379559999999998</v>
      </c>
    </row>
    <row r="870" spans="5:8" x14ac:dyDescent="0.4">
      <c r="E870" s="1">
        <v>3</v>
      </c>
      <c r="F870" s="1">
        <v>1000000000</v>
      </c>
      <c r="G870" s="1">
        <v>5250.0000000197997</v>
      </c>
      <c r="H870" s="1">
        <v>0.7396741</v>
      </c>
    </row>
    <row r="871" spans="5:8" x14ac:dyDescent="0.4">
      <c r="E871" s="1">
        <v>3</v>
      </c>
      <c r="F871" s="1">
        <v>2200000000</v>
      </c>
      <c r="G871" s="1">
        <v>5250.0000000487998</v>
      </c>
      <c r="H871" s="1">
        <v>1.5921164999999999</v>
      </c>
    </row>
    <row r="872" spans="5:8" x14ac:dyDescent="0.4">
      <c r="E872" s="1">
        <v>3</v>
      </c>
      <c r="F872" s="1">
        <v>4700000000</v>
      </c>
      <c r="G872" s="1">
        <v>5250.0000001204999</v>
      </c>
      <c r="H872" s="1">
        <v>3.4917332000000001</v>
      </c>
    </row>
    <row r="873" spans="5:8" x14ac:dyDescent="0.4">
      <c r="E873" s="1">
        <v>3</v>
      </c>
      <c r="F873" s="1">
        <v>10000000000</v>
      </c>
      <c r="G873" s="1">
        <v>5250.0000002979996</v>
      </c>
      <c r="H873" s="1">
        <v>7.1839436000000001</v>
      </c>
    </row>
    <row r="874" spans="5:8" x14ac:dyDescent="0.4">
      <c r="E874" s="1">
        <v>4</v>
      </c>
      <c r="F874" s="1">
        <v>1</v>
      </c>
      <c r="G874" s="1">
        <v>2550</v>
      </c>
      <c r="H874" s="1">
        <v>6.556E-4</v>
      </c>
    </row>
    <row r="875" spans="5:8" x14ac:dyDescent="0.4">
      <c r="E875" s="1">
        <v>4</v>
      </c>
      <c r="F875" s="1">
        <v>2</v>
      </c>
      <c r="G875" s="1">
        <v>4575</v>
      </c>
      <c r="H875" s="1">
        <v>8.8920000000000004E-4</v>
      </c>
    </row>
    <row r="876" spans="5:8" x14ac:dyDescent="0.4">
      <c r="E876" s="1">
        <v>4</v>
      </c>
      <c r="F876" s="1">
        <v>4</v>
      </c>
      <c r="G876" s="1">
        <v>5081.25</v>
      </c>
      <c r="H876" s="1">
        <v>8.8099999999999995E-4</v>
      </c>
    </row>
    <row r="877" spans="5:8" x14ac:dyDescent="0.4">
      <c r="E877" s="1">
        <v>4</v>
      </c>
      <c r="F877" s="1">
        <v>7</v>
      </c>
      <c r="G877" s="1">
        <v>5194.8979591836996</v>
      </c>
      <c r="H877" s="1">
        <v>1.0139999999999999E-3</v>
      </c>
    </row>
    <row r="878" spans="5:8" x14ac:dyDescent="0.4">
      <c r="E878" s="1">
        <v>4</v>
      </c>
      <c r="F878" s="1">
        <v>10</v>
      </c>
      <c r="G878" s="1">
        <v>5223</v>
      </c>
      <c r="H878" s="1">
        <v>8.696E-4</v>
      </c>
    </row>
    <row r="879" spans="5:8" x14ac:dyDescent="0.4">
      <c r="E879" s="1">
        <v>4</v>
      </c>
      <c r="F879" s="1">
        <v>22</v>
      </c>
      <c r="G879" s="1">
        <v>5244.4214876033002</v>
      </c>
      <c r="H879" s="1">
        <v>8.7529999999999997E-4</v>
      </c>
    </row>
    <row r="880" spans="5:8" x14ac:dyDescent="0.4">
      <c r="E880" s="1">
        <v>4</v>
      </c>
      <c r="F880" s="1">
        <v>47</v>
      </c>
      <c r="G880" s="1">
        <v>5248.7777274785003</v>
      </c>
      <c r="H880" s="1">
        <v>8.6220000000000003E-4</v>
      </c>
    </row>
    <row r="881" spans="5:8" x14ac:dyDescent="0.4">
      <c r="E881" s="1">
        <v>4</v>
      </c>
      <c r="F881" s="1">
        <v>100</v>
      </c>
      <c r="G881" s="1">
        <v>5249.73</v>
      </c>
      <c r="H881" s="1">
        <v>9.3919999999999995E-4</v>
      </c>
    </row>
    <row r="882" spans="5:8" x14ac:dyDescent="0.4">
      <c r="E882" s="1">
        <v>4</v>
      </c>
      <c r="F882" s="1">
        <v>220</v>
      </c>
      <c r="G882" s="1">
        <v>5249.9442148759999</v>
      </c>
      <c r="H882" s="1">
        <v>8.8960000000000005E-4</v>
      </c>
    </row>
    <row r="883" spans="5:8" x14ac:dyDescent="0.4">
      <c r="E883" s="1">
        <v>4</v>
      </c>
      <c r="F883" s="1">
        <v>470</v>
      </c>
      <c r="G883" s="1">
        <v>5249.9877772747996</v>
      </c>
      <c r="H883" s="1">
        <v>8.8429999999999997E-4</v>
      </c>
    </row>
    <row r="884" spans="5:8" x14ac:dyDescent="0.4">
      <c r="E884" s="1">
        <v>4</v>
      </c>
      <c r="F884" s="1">
        <v>1000</v>
      </c>
      <c r="G884" s="1">
        <v>5249.9973</v>
      </c>
      <c r="H884" s="1">
        <v>7.7209999999999996E-4</v>
      </c>
    </row>
    <row r="885" spans="5:8" x14ac:dyDescent="0.4">
      <c r="E885" s="1">
        <v>4</v>
      </c>
      <c r="F885" s="1">
        <v>2200</v>
      </c>
      <c r="G885" s="1">
        <v>5249.9994421488</v>
      </c>
      <c r="H885" s="1">
        <v>8.9539999999999997E-4</v>
      </c>
    </row>
    <row r="886" spans="5:8" x14ac:dyDescent="0.4">
      <c r="E886" s="1">
        <v>4</v>
      </c>
      <c r="F886" s="1">
        <v>4700</v>
      </c>
      <c r="G886" s="1">
        <v>5249.9998777726996</v>
      </c>
      <c r="H886" s="1">
        <v>8.9059999999999996E-4</v>
      </c>
    </row>
    <row r="887" spans="5:8" x14ac:dyDescent="0.4">
      <c r="E887" s="1">
        <v>4</v>
      </c>
      <c r="F887" s="1">
        <v>10000</v>
      </c>
      <c r="G887" s="1">
        <v>5249.999973</v>
      </c>
      <c r="H887" s="1">
        <v>9.5140000000000003E-4</v>
      </c>
    </row>
    <row r="888" spans="5:8" x14ac:dyDescent="0.4">
      <c r="E888" s="1">
        <v>4</v>
      </c>
      <c r="F888" s="1">
        <v>22000</v>
      </c>
      <c r="G888" s="1">
        <v>5249.9999944214997</v>
      </c>
      <c r="H888" s="1">
        <v>8.0639999999999998E-4</v>
      </c>
    </row>
    <row r="889" spans="5:8" x14ac:dyDescent="0.4">
      <c r="E889" s="1">
        <v>4</v>
      </c>
      <c r="F889" s="1">
        <v>47000</v>
      </c>
      <c r="G889" s="1">
        <v>5249.9999987777001</v>
      </c>
      <c r="H889" s="1">
        <v>8.654E-4</v>
      </c>
    </row>
    <row r="890" spans="5:8" x14ac:dyDescent="0.4">
      <c r="E890" s="1">
        <v>4</v>
      </c>
      <c r="F890" s="1">
        <v>100000</v>
      </c>
      <c r="G890" s="1">
        <v>5249.9999997300001</v>
      </c>
      <c r="H890" s="1">
        <v>9.1049999999999996E-4</v>
      </c>
    </row>
    <row r="891" spans="5:8" x14ac:dyDescent="0.4">
      <c r="E891" s="1">
        <v>4</v>
      </c>
      <c r="F891" s="1">
        <v>220000</v>
      </c>
      <c r="G891" s="1">
        <v>5249.9999999441998</v>
      </c>
      <c r="H891" s="1">
        <v>1.0374E-3</v>
      </c>
    </row>
    <row r="892" spans="5:8" x14ac:dyDescent="0.4">
      <c r="E892" s="1">
        <v>4</v>
      </c>
      <c r="F892" s="1">
        <v>470000</v>
      </c>
      <c r="G892" s="1">
        <v>5249.9999999877</v>
      </c>
      <c r="H892" s="1">
        <v>1.3821E-3</v>
      </c>
    </row>
    <row r="893" spans="5:8" x14ac:dyDescent="0.4">
      <c r="E893" s="1">
        <v>4</v>
      </c>
      <c r="F893" s="1">
        <v>1000000</v>
      </c>
      <c r="G893" s="1">
        <v>5249.9999999971997</v>
      </c>
      <c r="H893" s="1">
        <v>1.3634000000000001E-3</v>
      </c>
    </row>
    <row r="894" spans="5:8" x14ac:dyDescent="0.4">
      <c r="E894" s="1">
        <v>4</v>
      </c>
      <c r="F894" s="1">
        <v>2200000</v>
      </c>
      <c r="G894" s="1">
        <v>5249.9999999993997</v>
      </c>
      <c r="H894" s="1">
        <v>2.1105999999999998E-3</v>
      </c>
    </row>
    <row r="895" spans="5:8" x14ac:dyDescent="0.4">
      <c r="E895" s="1">
        <v>4</v>
      </c>
      <c r="F895" s="1">
        <v>4700000</v>
      </c>
      <c r="G895" s="1">
        <v>5249.9999999996999</v>
      </c>
      <c r="H895" s="1">
        <v>3.0745E-3</v>
      </c>
    </row>
    <row r="896" spans="5:8" x14ac:dyDescent="0.4">
      <c r="E896" s="1">
        <v>4</v>
      </c>
      <c r="F896" s="1">
        <v>10000000</v>
      </c>
      <c r="G896" s="1">
        <v>5249.9999999996999</v>
      </c>
      <c r="H896" s="1">
        <v>6.6734000000000003E-3</v>
      </c>
    </row>
    <row r="897" spans="5:8" x14ac:dyDescent="0.4">
      <c r="E897" s="1">
        <v>4</v>
      </c>
      <c r="F897" s="1">
        <v>22000000</v>
      </c>
      <c r="G897" s="1">
        <v>5250.0000000001</v>
      </c>
      <c r="H897" s="1">
        <v>1.5992800000000001E-2</v>
      </c>
    </row>
    <row r="898" spans="5:8" x14ac:dyDescent="0.4">
      <c r="E898" s="1">
        <v>4</v>
      </c>
      <c r="F898" s="1">
        <v>47000000</v>
      </c>
      <c r="G898" s="1">
        <v>5250.0000000002001</v>
      </c>
      <c r="H898" s="1">
        <v>2.9287500000000001E-2</v>
      </c>
    </row>
    <row r="899" spans="5:8" x14ac:dyDescent="0.4">
      <c r="E899" s="1">
        <v>4</v>
      </c>
      <c r="F899" s="1">
        <v>100000000</v>
      </c>
      <c r="G899" s="1">
        <v>5250.0000000001</v>
      </c>
      <c r="H899" s="1">
        <v>6.3833500000000001E-2</v>
      </c>
    </row>
    <row r="900" spans="5:8" x14ac:dyDescent="0.4">
      <c r="E900" s="1">
        <v>4</v>
      </c>
      <c r="F900" s="1">
        <v>220000000</v>
      </c>
      <c r="G900" s="1">
        <v>5249.9999999997999</v>
      </c>
      <c r="H900" s="1">
        <v>0.1364658</v>
      </c>
    </row>
    <row r="901" spans="5:8" x14ac:dyDescent="0.4">
      <c r="E901" s="1">
        <v>4</v>
      </c>
      <c r="F901" s="1">
        <v>470000000</v>
      </c>
      <c r="G901" s="1">
        <v>5249.9999999983002</v>
      </c>
      <c r="H901" s="1">
        <v>0.27373009999999998</v>
      </c>
    </row>
    <row r="902" spans="5:8" x14ac:dyDescent="0.4">
      <c r="E902" s="1">
        <v>4</v>
      </c>
      <c r="F902" s="1">
        <v>1000000000</v>
      </c>
      <c r="G902" s="1">
        <v>5249.9999999995998</v>
      </c>
      <c r="H902" s="1">
        <v>0.57326779999999999</v>
      </c>
    </row>
    <row r="903" spans="5:8" x14ac:dyDescent="0.4">
      <c r="E903" s="1">
        <v>4</v>
      </c>
      <c r="F903" s="1">
        <v>2200000000</v>
      </c>
      <c r="G903" s="1">
        <v>5249.9999999984002</v>
      </c>
      <c r="H903" s="1">
        <v>1.2576337</v>
      </c>
    </row>
    <row r="904" spans="5:8" x14ac:dyDescent="0.4">
      <c r="E904" s="1">
        <v>4</v>
      </c>
      <c r="F904" s="1">
        <v>4700000000</v>
      </c>
      <c r="G904" s="1">
        <v>5249.9999999950996</v>
      </c>
      <c r="H904" s="1">
        <v>2.6636205999999998</v>
      </c>
    </row>
    <row r="905" spans="5:8" x14ac:dyDescent="0.4">
      <c r="E905" s="1">
        <v>4</v>
      </c>
      <c r="F905" s="1">
        <v>10000000000</v>
      </c>
      <c r="G905" s="1">
        <v>5249.9999999865004</v>
      </c>
      <c r="H905" s="1">
        <v>5.6440631999999997</v>
      </c>
    </row>
    <row r="906" spans="5:8" x14ac:dyDescent="0.4">
      <c r="E906" s="1">
        <v>5</v>
      </c>
      <c r="F906" s="1">
        <v>1</v>
      </c>
      <c r="G906" s="1">
        <v>2550</v>
      </c>
      <c r="H906" s="1">
        <v>8.3600000000000005E-4</v>
      </c>
    </row>
    <row r="907" spans="5:8" x14ac:dyDescent="0.4">
      <c r="E907" s="1">
        <v>5</v>
      </c>
      <c r="F907" s="1">
        <v>2</v>
      </c>
      <c r="G907" s="1">
        <v>4575</v>
      </c>
      <c r="H907" s="1">
        <v>9.923E-4</v>
      </c>
    </row>
    <row r="908" spans="5:8" x14ac:dyDescent="0.4">
      <c r="E908" s="1">
        <v>5</v>
      </c>
      <c r="F908" s="1">
        <v>4</v>
      </c>
      <c r="G908" s="1">
        <v>5081.25</v>
      </c>
      <c r="H908" s="1">
        <v>9.7289999999999996E-4</v>
      </c>
    </row>
    <row r="909" spans="5:8" x14ac:dyDescent="0.4">
      <c r="E909" s="1">
        <v>5</v>
      </c>
      <c r="F909" s="1">
        <v>7</v>
      </c>
      <c r="G909" s="1">
        <v>5194.8979591836996</v>
      </c>
      <c r="H909" s="1">
        <v>1.3699000000000001E-3</v>
      </c>
    </row>
    <row r="910" spans="5:8" x14ac:dyDescent="0.4">
      <c r="E910" s="1">
        <v>5</v>
      </c>
      <c r="F910" s="1">
        <v>10</v>
      </c>
      <c r="G910" s="1">
        <v>5223</v>
      </c>
      <c r="H910" s="1">
        <v>1.1406999999999999E-3</v>
      </c>
    </row>
    <row r="911" spans="5:8" x14ac:dyDescent="0.4">
      <c r="E911" s="1">
        <v>5</v>
      </c>
      <c r="F911" s="1">
        <v>22</v>
      </c>
      <c r="G911" s="1">
        <v>5244.4214876033002</v>
      </c>
      <c r="H911" s="1">
        <v>1.1179E-3</v>
      </c>
    </row>
    <row r="912" spans="5:8" x14ac:dyDescent="0.4">
      <c r="E912" s="1">
        <v>5</v>
      </c>
      <c r="F912" s="1">
        <v>47</v>
      </c>
      <c r="G912" s="1">
        <v>5248.7777274785003</v>
      </c>
      <c r="H912" s="1">
        <v>1.0947999999999999E-3</v>
      </c>
    </row>
    <row r="913" spans="5:8" x14ac:dyDescent="0.4">
      <c r="E913" s="1">
        <v>5</v>
      </c>
      <c r="F913" s="1">
        <v>100</v>
      </c>
      <c r="G913" s="1">
        <v>5249.73</v>
      </c>
      <c r="H913" s="1">
        <v>1.0501E-3</v>
      </c>
    </row>
    <row r="914" spans="5:8" x14ac:dyDescent="0.4">
      <c r="E914" s="1">
        <v>5</v>
      </c>
      <c r="F914" s="1">
        <v>220</v>
      </c>
      <c r="G914" s="1">
        <v>5249.9442148759999</v>
      </c>
      <c r="H914" s="1">
        <v>1.0674E-3</v>
      </c>
    </row>
    <row r="915" spans="5:8" x14ac:dyDescent="0.4">
      <c r="E915" s="1">
        <v>5</v>
      </c>
      <c r="F915" s="1">
        <v>470</v>
      </c>
      <c r="G915" s="1">
        <v>5249.9877772747996</v>
      </c>
      <c r="H915" s="1">
        <v>1.0521E-3</v>
      </c>
    </row>
    <row r="916" spans="5:8" x14ac:dyDescent="0.4">
      <c r="E916" s="1">
        <v>5</v>
      </c>
      <c r="F916" s="1">
        <v>1000</v>
      </c>
      <c r="G916" s="1">
        <v>5249.9973</v>
      </c>
      <c r="H916" s="1">
        <v>1.3295E-3</v>
      </c>
    </row>
    <row r="917" spans="5:8" x14ac:dyDescent="0.4">
      <c r="E917" s="1">
        <v>5</v>
      </c>
      <c r="F917" s="1">
        <v>2200</v>
      </c>
      <c r="G917" s="1">
        <v>5249.9994421488</v>
      </c>
      <c r="H917" s="1">
        <v>1.0763000000000001E-3</v>
      </c>
    </row>
    <row r="918" spans="5:8" x14ac:dyDescent="0.4">
      <c r="E918" s="1">
        <v>5</v>
      </c>
      <c r="F918" s="1">
        <v>4700</v>
      </c>
      <c r="G918" s="1">
        <v>5249.9998777726996</v>
      </c>
      <c r="H918" s="1">
        <v>1.0828999999999999E-3</v>
      </c>
    </row>
    <row r="919" spans="5:8" x14ac:dyDescent="0.4">
      <c r="E919" s="1">
        <v>5</v>
      </c>
      <c r="F919" s="1">
        <v>10000</v>
      </c>
      <c r="G919" s="1">
        <v>5249.999973</v>
      </c>
      <c r="H919" s="1">
        <v>1.108E-3</v>
      </c>
    </row>
    <row r="920" spans="5:8" x14ac:dyDescent="0.4">
      <c r="E920" s="1">
        <v>5</v>
      </c>
      <c r="F920" s="1">
        <v>22000</v>
      </c>
      <c r="G920" s="1">
        <v>5249.9999944214997</v>
      </c>
      <c r="H920" s="1">
        <v>1.0797000000000001E-3</v>
      </c>
    </row>
    <row r="921" spans="5:8" x14ac:dyDescent="0.4">
      <c r="E921" s="1">
        <v>5</v>
      </c>
      <c r="F921" s="1">
        <v>47000</v>
      </c>
      <c r="G921" s="1">
        <v>5249.9999987777001</v>
      </c>
      <c r="H921" s="1">
        <v>1.0449999999999999E-3</v>
      </c>
    </row>
    <row r="922" spans="5:8" x14ac:dyDescent="0.4">
      <c r="E922" s="1">
        <v>5</v>
      </c>
      <c r="F922" s="1">
        <v>100000</v>
      </c>
      <c r="G922" s="1">
        <v>5249.9999997300001</v>
      </c>
      <c r="H922" s="1">
        <v>1.2118000000000001E-3</v>
      </c>
    </row>
    <row r="923" spans="5:8" x14ac:dyDescent="0.4">
      <c r="E923" s="1">
        <v>5</v>
      </c>
      <c r="F923" s="1">
        <v>220000</v>
      </c>
      <c r="G923" s="1">
        <v>5249.9999999441998</v>
      </c>
      <c r="H923" s="1">
        <v>1.2466999999999999E-3</v>
      </c>
    </row>
    <row r="924" spans="5:8" x14ac:dyDescent="0.4">
      <c r="E924" s="1">
        <v>5</v>
      </c>
      <c r="F924" s="1">
        <v>470000</v>
      </c>
      <c r="G924" s="1">
        <v>5249.9999999878</v>
      </c>
      <c r="H924" s="1">
        <v>1.3423E-3</v>
      </c>
    </row>
    <row r="925" spans="5:8" x14ac:dyDescent="0.4">
      <c r="E925" s="1">
        <v>5</v>
      </c>
      <c r="F925" s="1">
        <v>1000000</v>
      </c>
      <c r="G925" s="1">
        <v>5249.9999999972997</v>
      </c>
      <c r="H925" s="1">
        <v>1.5713000000000001E-3</v>
      </c>
    </row>
    <row r="926" spans="5:8" x14ac:dyDescent="0.4">
      <c r="E926" s="1">
        <v>5</v>
      </c>
      <c r="F926" s="1">
        <v>2200000</v>
      </c>
      <c r="G926" s="1">
        <v>5249.9999999993997</v>
      </c>
      <c r="H926" s="1">
        <v>1.9832000000000001E-3</v>
      </c>
    </row>
    <row r="927" spans="5:8" x14ac:dyDescent="0.4">
      <c r="E927" s="1">
        <v>5</v>
      </c>
      <c r="F927" s="1">
        <v>4700000</v>
      </c>
      <c r="G927" s="1">
        <v>5249.9999999996999</v>
      </c>
      <c r="H927" s="1">
        <v>3.2108000000000002E-3</v>
      </c>
    </row>
    <row r="928" spans="5:8" x14ac:dyDescent="0.4">
      <c r="E928" s="1">
        <v>5</v>
      </c>
      <c r="F928" s="1">
        <v>10000000</v>
      </c>
      <c r="G928" s="1">
        <v>5249.9999999997999</v>
      </c>
      <c r="H928" s="1">
        <v>6.2145000000000004E-3</v>
      </c>
    </row>
    <row r="929" spans="5:8" x14ac:dyDescent="0.4">
      <c r="E929" s="1">
        <v>5</v>
      </c>
      <c r="F929" s="1">
        <v>22000000</v>
      </c>
      <c r="G929" s="1">
        <v>5250.0000000001</v>
      </c>
      <c r="H929" s="1">
        <v>1.00915E-2</v>
      </c>
    </row>
    <row r="930" spans="5:8" x14ac:dyDescent="0.4">
      <c r="E930" s="1">
        <v>5</v>
      </c>
      <c r="F930" s="1">
        <v>47000000</v>
      </c>
      <c r="G930" s="1">
        <v>5249.9999999999</v>
      </c>
      <c r="H930" s="1">
        <v>2.56879E-2</v>
      </c>
    </row>
    <row r="931" spans="5:8" x14ac:dyDescent="0.4">
      <c r="E931" s="1">
        <v>5</v>
      </c>
      <c r="F931" s="1">
        <v>100000000</v>
      </c>
      <c r="G931" s="1">
        <v>5249.9999999989004</v>
      </c>
      <c r="H931" s="1">
        <v>4.27588E-2</v>
      </c>
    </row>
    <row r="932" spans="5:8" x14ac:dyDescent="0.4">
      <c r="E932" s="1">
        <v>5</v>
      </c>
      <c r="F932" s="1">
        <v>220000000</v>
      </c>
      <c r="G932" s="1">
        <v>5250.0000000004002</v>
      </c>
      <c r="H932" s="1">
        <v>0.1066592</v>
      </c>
    </row>
    <row r="933" spans="5:8" x14ac:dyDescent="0.4">
      <c r="E933" s="1">
        <v>5</v>
      </c>
      <c r="F933" s="1">
        <v>470000000</v>
      </c>
      <c r="G933" s="1">
        <v>5249.9999999986003</v>
      </c>
      <c r="H933" s="1">
        <v>0.22799939999999999</v>
      </c>
    </row>
    <row r="934" spans="5:8" x14ac:dyDescent="0.4">
      <c r="E934" s="1">
        <v>5</v>
      </c>
      <c r="F934" s="1">
        <v>1000000000</v>
      </c>
      <c r="G934" s="1">
        <v>5249.9999999990996</v>
      </c>
      <c r="H934" s="1">
        <v>0.47522530000000002</v>
      </c>
    </row>
    <row r="935" spans="5:8" x14ac:dyDescent="0.4">
      <c r="E935" s="1">
        <v>5</v>
      </c>
      <c r="F935" s="1">
        <v>2200000000</v>
      </c>
      <c r="G935" s="1">
        <v>5249.9999999954998</v>
      </c>
      <c r="H935" s="1">
        <v>1.0558065000000001</v>
      </c>
    </row>
    <row r="936" spans="5:8" x14ac:dyDescent="0.4">
      <c r="E936" s="1">
        <v>5</v>
      </c>
      <c r="F936" s="1">
        <v>4700000000</v>
      </c>
      <c r="G936" s="1">
        <v>5249.9999999866004</v>
      </c>
      <c r="H936" s="1">
        <v>2.1988108999999998</v>
      </c>
    </row>
    <row r="937" spans="5:8" x14ac:dyDescent="0.4">
      <c r="E937" s="1">
        <v>5</v>
      </c>
      <c r="F937" s="1">
        <v>10000000000</v>
      </c>
      <c r="G937" s="1">
        <v>5249.9999999615002</v>
      </c>
      <c r="H937" s="1">
        <v>4.7612132999999996</v>
      </c>
    </row>
    <row r="938" spans="5:8" x14ac:dyDescent="0.4">
      <c r="E938" s="1">
        <v>6</v>
      </c>
      <c r="F938" s="1">
        <v>1</v>
      </c>
      <c r="G938" s="1">
        <v>2550</v>
      </c>
      <c r="H938" s="1">
        <v>1.1833E-3</v>
      </c>
    </row>
    <row r="939" spans="5:8" x14ac:dyDescent="0.4">
      <c r="E939" s="1">
        <v>6</v>
      </c>
      <c r="F939" s="1">
        <v>2</v>
      </c>
      <c r="G939" s="1">
        <v>4575</v>
      </c>
      <c r="H939" s="1">
        <v>1.3786E-3</v>
      </c>
    </row>
    <row r="940" spans="5:8" x14ac:dyDescent="0.4">
      <c r="E940" s="1">
        <v>6</v>
      </c>
      <c r="F940" s="1">
        <v>4</v>
      </c>
      <c r="G940" s="1">
        <v>5081.25</v>
      </c>
      <c r="H940" s="1">
        <v>1.1467999999999999E-3</v>
      </c>
    </row>
    <row r="941" spans="5:8" x14ac:dyDescent="0.4">
      <c r="E941" s="1">
        <v>6</v>
      </c>
      <c r="F941" s="1">
        <v>7</v>
      </c>
      <c r="G941" s="1">
        <v>5194.8979591836996</v>
      </c>
      <c r="H941" s="1">
        <v>1.2928E-3</v>
      </c>
    </row>
    <row r="942" spans="5:8" x14ac:dyDescent="0.4">
      <c r="E942" s="1">
        <v>6</v>
      </c>
      <c r="F942" s="1">
        <v>10</v>
      </c>
      <c r="G942" s="1">
        <v>5223</v>
      </c>
      <c r="H942" s="1">
        <v>1.1264999999999999E-3</v>
      </c>
    </row>
    <row r="943" spans="5:8" x14ac:dyDescent="0.4">
      <c r="E943" s="1">
        <v>6</v>
      </c>
      <c r="F943" s="1">
        <v>22</v>
      </c>
      <c r="G943" s="1">
        <v>5244.4214876033002</v>
      </c>
      <c r="H943" s="1">
        <v>1.2183999999999999E-3</v>
      </c>
    </row>
    <row r="944" spans="5:8" x14ac:dyDescent="0.4">
      <c r="E944" s="1">
        <v>6</v>
      </c>
      <c r="F944" s="1">
        <v>47</v>
      </c>
      <c r="G944" s="1">
        <v>5248.7777274785003</v>
      </c>
      <c r="H944" s="1">
        <v>1.2851E-3</v>
      </c>
    </row>
    <row r="945" spans="5:8" x14ac:dyDescent="0.4">
      <c r="E945" s="1">
        <v>6</v>
      </c>
      <c r="F945" s="1">
        <v>100</v>
      </c>
      <c r="G945" s="1">
        <v>5249.73</v>
      </c>
      <c r="H945" s="1">
        <v>1.2875E-3</v>
      </c>
    </row>
    <row r="946" spans="5:8" x14ac:dyDescent="0.4">
      <c r="E946" s="1">
        <v>6</v>
      </c>
      <c r="F946" s="1">
        <v>220</v>
      </c>
      <c r="G946" s="1">
        <v>5249.9442148759999</v>
      </c>
      <c r="H946" s="1">
        <v>1.4637999999999999E-3</v>
      </c>
    </row>
    <row r="947" spans="5:8" x14ac:dyDescent="0.4">
      <c r="E947" s="1">
        <v>6</v>
      </c>
      <c r="F947" s="1">
        <v>470</v>
      </c>
      <c r="G947" s="1">
        <v>5249.9877772747996</v>
      </c>
      <c r="H947" s="1">
        <v>1.5277000000000001E-3</v>
      </c>
    </row>
    <row r="948" spans="5:8" x14ac:dyDescent="0.4">
      <c r="E948" s="1">
        <v>6</v>
      </c>
      <c r="F948" s="1">
        <v>1000</v>
      </c>
      <c r="G948" s="1">
        <v>5249.9973</v>
      </c>
      <c r="H948" s="1">
        <v>1.4021000000000001E-3</v>
      </c>
    </row>
    <row r="949" spans="5:8" x14ac:dyDescent="0.4">
      <c r="E949" s="1">
        <v>6</v>
      </c>
      <c r="F949" s="1">
        <v>2200</v>
      </c>
      <c r="G949" s="1">
        <v>5249.9994421488</v>
      </c>
      <c r="H949" s="1">
        <v>1.6877000000000001E-3</v>
      </c>
    </row>
    <row r="950" spans="5:8" x14ac:dyDescent="0.4">
      <c r="E950" s="1">
        <v>6</v>
      </c>
      <c r="F950" s="1">
        <v>4700</v>
      </c>
      <c r="G950" s="1">
        <v>5249.9998777726996</v>
      </c>
      <c r="H950" s="1">
        <v>1.2095999999999999E-3</v>
      </c>
    </row>
    <row r="951" spans="5:8" x14ac:dyDescent="0.4">
      <c r="E951" s="1">
        <v>6</v>
      </c>
      <c r="F951" s="1">
        <v>10000</v>
      </c>
      <c r="G951" s="1">
        <v>5249.999973</v>
      </c>
      <c r="H951" s="1">
        <v>1.2569E-3</v>
      </c>
    </row>
    <row r="952" spans="5:8" x14ac:dyDescent="0.4">
      <c r="E952" s="1">
        <v>6</v>
      </c>
      <c r="F952" s="1">
        <v>22000</v>
      </c>
      <c r="G952" s="1">
        <v>5249.9999944214997</v>
      </c>
      <c r="H952" s="1">
        <v>1.5134E-3</v>
      </c>
    </row>
    <row r="953" spans="5:8" x14ac:dyDescent="0.4">
      <c r="E953" s="1">
        <v>6</v>
      </c>
      <c r="F953" s="1">
        <v>47000</v>
      </c>
      <c r="G953" s="1">
        <v>5249.9999987777001</v>
      </c>
      <c r="H953" s="1">
        <v>1.243E-3</v>
      </c>
    </row>
    <row r="954" spans="5:8" x14ac:dyDescent="0.4">
      <c r="E954" s="1">
        <v>6</v>
      </c>
      <c r="F954" s="1">
        <v>100000</v>
      </c>
      <c r="G954" s="1">
        <v>5249.9999997300001</v>
      </c>
      <c r="H954" s="1">
        <v>1.3894000000000001E-3</v>
      </c>
    </row>
    <row r="955" spans="5:8" x14ac:dyDescent="0.4">
      <c r="E955" s="1">
        <v>6</v>
      </c>
      <c r="F955" s="1">
        <v>220000</v>
      </c>
      <c r="G955" s="1">
        <v>5249.9999999441998</v>
      </c>
      <c r="H955" s="1">
        <v>1.3270000000000001E-3</v>
      </c>
    </row>
    <row r="956" spans="5:8" x14ac:dyDescent="0.4">
      <c r="E956" s="1">
        <v>6</v>
      </c>
      <c r="F956" s="1">
        <v>470000</v>
      </c>
      <c r="G956" s="1">
        <v>5249.9999999878</v>
      </c>
      <c r="H956" s="1">
        <v>1.6364000000000001E-3</v>
      </c>
    </row>
    <row r="957" spans="5:8" x14ac:dyDescent="0.4">
      <c r="E957" s="1">
        <v>6</v>
      </c>
      <c r="F957" s="1">
        <v>1000000</v>
      </c>
      <c r="G957" s="1">
        <v>5249.9999999972997</v>
      </c>
      <c r="H957" s="1">
        <v>1.7489000000000001E-3</v>
      </c>
    </row>
    <row r="958" spans="5:8" x14ac:dyDescent="0.4">
      <c r="E958" s="1">
        <v>6</v>
      </c>
      <c r="F958" s="1">
        <v>2200000</v>
      </c>
      <c r="G958" s="1">
        <v>5249.9999999994998</v>
      </c>
      <c r="H958" s="1">
        <v>2.3089E-3</v>
      </c>
    </row>
    <row r="959" spans="5:8" x14ac:dyDescent="0.4">
      <c r="E959" s="1">
        <v>6</v>
      </c>
      <c r="F959" s="1">
        <v>4700000</v>
      </c>
      <c r="G959" s="1">
        <v>5249.9999999997999</v>
      </c>
      <c r="H959" s="1">
        <v>3.6492E-3</v>
      </c>
    </row>
    <row r="960" spans="5:8" x14ac:dyDescent="0.4">
      <c r="E960" s="1">
        <v>6</v>
      </c>
      <c r="F960" s="1">
        <v>10000000</v>
      </c>
      <c r="G960" s="1">
        <v>5249.9999999999</v>
      </c>
      <c r="H960" s="1">
        <v>6.4777000000000003E-3</v>
      </c>
    </row>
    <row r="961" spans="5:8" x14ac:dyDescent="0.4">
      <c r="E961" s="1">
        <v>6</v>
      </c>
      <c r="F961" s="1">
        <v>22000000</v>
      </c>
      <c r="G961" s="1">
        <v>5250.0000000001</v>
      </c>
      <c r="H961" s="1">
        <v>1.1339399999999999E-2</v>
      </c>
    </row>
    <row r="962" spans="5:8" x14ac:dyDescent="0.4">
      <c r="E962" s="1">
        <v>6</v>
      </c>
      <c r="F962" s="1">
        <v>47000000</v>
      </c>
      <c r="G962" s="1">
        <v>5249.9999999994998</v>
      </c>
      <c r="H962" s="1">
        <v>2.2995100000000001E-2</v>
      </c>
    </row>
    <row r="963" spans="5:8" x14ac:dyDescent="0.4">
      <c r="E963" s="1">
        <v>6</v>
      </c>
      <c r="F963" s="1">
        <v>100000000</v>
      </c>
      <c r="G963" s="1">
        <v>5249.9999999999</v>
      </c>
      <c r="H963" s="1">
        <v>4.5899099999999998E-2</v>
      </c>
    </row>
    <row r="964" spans="5:8" x14ac:dyDescent="0.4">
      <c r="E964" s="1">
        <v>6</v>
      </c>
      <c r="F964" s="1">
        <v>220000000</v>
      </c>
      <c r="G964" s="1">
        <v>5250.0000000017999</v>
      </c>
      <c r="H964" s="1">
        <v>9.6448699999999998E-2</v>
      </c>
    </row>
    <row r="965" spans="5:8" x14ac:dyDescent="0.4">
      <c r="E965" s="1">
        <v>6</v>
      </c>
      <c r="F965" s="1">
        <v>470000000</v>
      </c>
      <c r="G965" s="1">
        <v>5250.0000000027003</v>
      </c>
      <c r="H965" s="1">
        <v>0.21644579999999999</v>
      </c>
    </row>
    <row r="966" spans="5:8" x14ac:dyDescent="0.4">
      <c r="E966" s="1">
        <v>6</v>
      </c>
      <c r="F966" s="1">
        <v>1000000000</v>
      </c>
      <c r="G966" s="1">
        <v>5250.0000000081</v>
      </c>
      <c r="H966" s="1">
        <v>0.42711300000000002</v>
      </c>
    </row>
    <row r="967" spans="5:8" x14ac:dyDescent="0.4">
      <c r="E967" s="1">
        <v>6</v>
      </c>
      <c r="F967" s="1">
        <v>2200000000</v>
      </c>
      <c r="G967" s="1">
        <v>5250.0000000198997</v>
      </c>
      <c r="H967" s="1">
        <v>0.93931260000000005</v>
      </c>
    </row>
    <row r="968" spans="5:8" x14ac:dyDescent="0.4">
      <c r="E968" s="1">
        <v>6</v>
      </c>
      <c r="F968" s="1">
        <v>4700000000</v>
      </c>
      <c r="G968" s="1">
        <v>5250.0000000486998</v>
      </c>
      <c r="H968" s="1">
        <v>1.9557773000000001</v>
      </c>
    </row>
    <row r="969" spans="5:8" x14ac:dyDescent="0.4">
      <c r="E969" s="1">
        <v>6</v>
      </c>
      <c r="F969" s="1">
        <v>10000000000</v>
      </c>
      <c r="G969" s="1">
        <v>5250.0000001202998</v>
      </c>
      <c r="H969" s="1">
        <v>4.1242681000000001</v>
      </c>
    </row>
    <row r="970" spans="5:8" x14ac:dyDescent="0.4">
      <c r="E970" s="1">
        <v>7</v>
      </c>
      <c r="F970" s="1">
        <v>1</v>
      </c>
      <c r="G970" s="1">
        <v>2550</v>
      </c>
      <c r="H970" s="1">
        <v>1.2708999999999999E-3</v>
      </c>
    </row>
    <row r="971" spans="5:8" x14ac:dyDescent="0.4">
      <c r="E971" s="1">
        <v>7</v>
      </c>
      <c r="F971" s="1">
        <v>2</v>
      </c>
      <c r="G971" s="1">
        <v>4575</v>
      </c>
      <c r="H971" s="1">
        <v>1.6215998999999999E-3</v>
      </c>
    </row>
    <row r="972" spans="5:8" x14ac:dyDescent="0.4">
      <c r="E972" s="1">
        <v>7</v>
      </c>
      <c r="F972" s="1">
        <v>4</v>
      </c>
      <c r="G972" s="1">
        <v>5081.25</v>
      </c>
      <c r="H972" s="1">
        <v>1.4469000000000001E-3</v>
      </c>
    </row>
    <row r="973" spans="5:8" x14ac:dyDescent="0.4">
      <c r="E973" s="1">
        <v>7</v>
      </c>
      <c r="F973" s="1">
        <v>7</v>
      </c>
      <c r="G973" s="1">
        <v>5194.8979591836996</v>
      </c>
      <c r="H973" s="1">
        <v>1.5728000000000001E-3</v>
      </c>
    </row>
    <row r="974" spans="5:8" x14ac:dyDescent="0.4">
      <c r="E974" s="1">
        <v>7</v>
      </c>
      <c r="F974" s="1">
        <v>10</v>
      </c>
      <c r="G974" s="1">
        <v>5223</v>
      </c>
      <c r="H974" s="1">
        <v>1.4223E-3</v>
      </c>
    </row>
    <row r="975" spans="5:8" x14ac:dyDescent="0.4">
      <c r="E975" s="1">
        <v>7</v>
      </c>
      <c r="F975" s="1">
        <v>22</v>
      </c>
      <c r="G975" s="1">
        <v>5244.4214876033002</v>
      </c>
      <c r="H975" s="1">
        <v>1.5636000000000001E-3</v>
      </c>
    </row>
    <row r="976" spans="5:8" x14ac:dyDescent="0.4">
      <c r="E976" s="1">
        <v>7</v>
      </c>
      <c r="F976" s="1">
        <v>47</v>
      </c>
      <c r="G976" s="1">
        <v>5248.7777274785003</v>
      </c>
      <c r="H976" s="1">
        <v>1.5869E-3</v>
      </c>
    </row>
    <row r="977" spans="5:8" x14ac:dyDescent="0.4">
      <c r="E977" s="1">
        <v>7</v>
      </c>
      <c r="F977" s="1">
        <v>100</v>
      </c>
      <c r="G977" s="1">
        <v>5249.73</v>
      </c>
      <c r="H977" s="1">
        <v>1.6720000000000001E-3</v>
      </c>
    </row>
    <row r="978" spans="5:8" x14ac:dyDescent="0.4">
      <c r="E978" s="1">
        <v>7</v>
      </c>
      <c r="F978" s="1">
        <v>220</v>
      </c>
      <c r="G978" s="1">
        <v>5249.9442148759999</v>
      </c>
      <c r="H978" s="1">
        <v>1.6873999999999999E-3</v>
      </c>
    </row>
    <row r="979" spans="5:8" x14ac:dyDescent="0.4">
      <c r="E979" s="1">
        <v>7</v>
      </c>
      <c r="F979" s="1">
        <v>470</v>
      </c>
      <c r="G979" s="1">
        <v>5249.9877772747996</v>
      </c>
      <c r="H979" s="1">
        <v>1.8175000000000001E-3</v>
      </c>
    </row>
    <row r="980" spans="5:8" x14ac:dyDescent="0.4">
      <c r="E980" s="1">
        <v>7</v>
      </c>
      <c r="F980" s="1">
        <v>1000</v>
      </c>
      <c r="G980" s="1">
        <v>5249.9973</v>
      </c>
      <c r="H980" s="1">
        <v>1.5857E-3</v>
      </c>
    </row>
    <row r="981" spans="5:8" x14ac:dyDescent="0.4">
      <c r="E981" s="1">
        <v>7</v>
      </c>
      <c r="F981" s="1">
        <v>2200</v>
      </c>
      <c r="G981" s="1">
        <v>5249.9994421488</v>
      </c>
      <c r="H981" s="1">
        <v>1.6671998999999999E-3</v>
      </c>
    </row>
    <row r="982" spans="5:8" x14ac:dyDescent="0.4">
      <c r="E982" s="1">
        <v>7</v>
      </c>
      <c r="F982" s="1">
        <v>4700</v>
      </c>
      <c r="G982" s="1">
        <v>5249.9998777726996</v>
      </c>
      <c r="H982" s="1">
        <v>1.6815000000000001E-3</v>
      </c>
    </row>
    <row r="983" spans="5:8" x14ac:dyDescent="0.4">
      <c r="E983" s="1">
        <v>7</v>
      </c>
      <c r="F983" s="1">
        <v>10000</v>
      </c>
      <c r="G983" s="1">
        <v>5249.999973</v>
      </c>
      <c r="H983" s="1">
        <v>1.6582000000000001E-3</v>
      </c>
    </row>
    <row r="984" spans="5:8" x14ac:dyDescent="0.4">
      <c r="E984" s="1">
        <v>7</v>
      </c>
      <c r="F984" s="1">
        <v>22000</v>
      </c>
      <c r="G984" s="1">
        <v>5249.9999944214997</v>
      </c>
      <c r="H984" s="1">
        <v>1.6192999999999999E-3</v>
      </c>
    </row>
    <row r="985" spans="5:8" x14ac:dyDescent="0.4">
      <c r="E985" s="1">
        <v>7</v>
      </c>
      <c r="F985" s="1">
        <v>47000</v>
      </c>
      <c r="G985" s="1">
        <v>5249.9999987777001</v>
      </c>
      <c r="H985" s="1">
        <v>1.5839000000000001E-3</v>
      </c>
    </row>
    <row r="986" spans="5:8" x14ac:dyDescent="0.4">
      <c r="E986" s="1">
        <v>7</v>
      </c>
      <c r="F986" s="1">
        <v>100000</v>
      </c>
      <c r="G986" s="1">
        <v>5249.9999997300001</v>
      </c>
      <c r="H986" s="1">
        <v>1.6563000000000001E-3</v>
      </c>
    </row>
    <row r="987" spans="5:8" x14ac:dyDescent="0.4">
      <c r="E987" s="1">
        <v>7</v>
      </c>
      <c r="F987" s="1">
        <v>220000</v>
      </c>
      <c r="G987" s="1">
        <v>5249.9999999441998</v>
      </c>
      <c r="H987" s="1">
        <v>1.6485E-3</v>
      </c>
    </row>
    <row r="988" spans="5:8" x14ac:dyDescent="0.4">
      <c r="E988" s="1">
        <v>7</v>
      </c>
      <c r="F988" s="1">
        <v>470000</v>
      </c>
      <c r="G988" s="1">
        <v>5249.9999999878</v>
      </c>
      <c r="H988" s="1">
        <v>1.9220999999999999E-3</v>
      </c>
    </row>
    <row r="989" spans="5:8" x14ac:dyDescent="0.4">
      <c r="E989" s="1">
        <v>7</v>
      </c>
      <c r="F989" s="1">
        <v>1000000</v>
      </c>
      <c r="G989" s="1">
        <v>5249.9999999972997</v>
      </c>
      <c r="H989" s="1">
        <v>2.0294000000000002E-3</v>
      </c>
    </row>
    <row r="990" spans="5:8" x14ac:dyDescent="0.4">
      <c r="E990" s="1">
        <v>7</v>
      </c>
      <c r="F990" s="1">
        <v>2200000</v>
      </c>
      <c r="G990" s="1">
        <v>5249.9999999993997</v>
      </c>
      <c r="H990" s="1">
        <v>2.4155000000000001E-3</v>
      </c>
    </row>
    <row r="991" spans="5:8" x14ac:dyDescent="0.4">
      <c r="E991" s="1">
        <v>7</v>
      </c>
      <c r="F991" s="1">
        <v>4700000</v>
      </c>
      <c r="G991" s="1">
        <v>5250</v>
      </c>
      <c r="H991" s="1">
        <v>3.4302E-3</v>
      </c>
    </row>
    <row r="992" spans="5:8" x14ac:dyDescent="0.4">
      <c r="E992" s="1">
        <v>7</v>
      </c>
      <c r="F992" s="1">
        <v>10000000</v>
      </c>
      <c r="G992" s="1">
        <v>5249.9999999999</v>
      </c>
      <c r="H992" s="1">
        <v>5.7210999999999998E-3</v>
      </c>
    </row>
    <row r="993" spans="5:8" x14ac:dyDescent="0.4">
      <c r="E993" s="1">
        <v>7</v>
      </c>
      <c r="F993" s="1">
        <v>22000000</v>
      </c>
      <c r="G993" s="1">
        <v>5249.9999999997999</v>
      </c>
      <c r="H993" s="1">
        <v>1.0640500000000001E-2</v>
      </c>
    </row>
    <row r="994" spans="5:8" x14ac:dyDescent="0.4">
      <c r="E994" s="1">
        <v>7</v>
      </c>
      <c r="F994" s="1">
        <v>47000000</v>
      </c>
      <c r="G994" s="1">
        <v>5249.9999999995998</v>
      </c>
      <c r="H994" s="1">
        <v>2.1131400000000002E-2</v>
      </c>
    </row>
    <row r="995" spans="5:8" x14ac:dyDescent="0.4">
      <c r="E995" s="1">
        <v>7</v>
      </c>
      <c r="F995" s="1">
        <v>100000000</v>
      </c>
      <c r="G995" s="1">
        <v>5249.9999999996999</v>
      </c>
      <c r="H995" s="1">
        <v>4.2026599999999997E-2</v>
      </c>
    </row>
    <row r="996" spans="5:8" x14ac:dyDescent="0.4">
      <c r="E996" s="1">
        <v>7</v>
      </c>
      <c r="F996" s="1">
        <v>220000000</v>
      </c>
      <c r="G996" s="1">
        <v>5250.0000000007003</v>
      </c>
      <c r="H996" s="1">
        <v>9.7193000000000002E-2</v>
      </c>
    </row>
    <row r="997" spans="5:8" x14ac:dyDescent="0.4">
      <c r="E997" s="1">
        <v>7</v>
      </c>
      <c r="F997" s="1">
        <v>470000000</v>
      </c>
      <c r="G997" s="1">
        <v>5249.9999999996999</v>
      </c>
      <c r="H997" s="1">
        <v>0.17885719999999999</v>
      </c>
    </row>
    <row r="998" spans="5:8" x14ac:dyDescent="0.4">
      <c r="E998" s="1">
        <v>7</v>
      </c>
      <c r="F998" s="1">
        <v>1000000000</v>
      </c>
      <c r="G998" s="1">
        <v>5250.0000000006003</v>
      </c>
      <c r="H998" s="1">
        <v>0.38644830000000002</v>
      </c>
    </row>
    <row r="999" spans="5:8" x14ac:dyDescent="0.4">
      <c r="E999" s="1">
        <v>7</v>
      </c>
      <c r="F999" s="1">
        <v>2200000000</v>
      </c>
      <c r="G999" s="1">
        <v>5249.9999999996999</v>
      </c>
      <c r="H999" s="1">
        <v>0.8569156</v>
      </c>
    </row>
    <row r="1000" spans="5:8" x14ac:dyDescent="0.4">
      <c r="E1000" s="1">
        <v>7</v>
      </c>
      <c r="F1000" s="1">
        <v>4700000000</v>
      </c>
      <c r="G1000" s="1">
        <v>5249.9999999987003</v>
      </c>
      <c r="H1000" s="1">
        <v>1.7530513999999999</v>
      </c>
    </row>
    <row r="1001" spans="5:8" x14ac:dyDescent="0.4">
      <c r="E1001" s="1">
        <v>7</v>
      </c>
      <c r="F1001" s="1">
        <v>10000000000</v>
      </c>
      <c r="G1001" s="1">
        <v>5249.9999999950996</v>
      </c>
      <c r="H1001" s="1">
        <v>3.8026415</v>
      </c>
    </row>
    <row r="1002" spans="5:8" x14ac:dyDescent="0.4">
      <c r="E1002" s="1">
        <v>8</v>
      </c>
      <c r="F1002" s="1">
        <v>1</v>
      </c>
      <c r="G1002" s="1">
        <v>2550</v>
      </c>
      <c r="H1002" s="1">
        <v>1.3094000000000001E-3</v>
      </c>
    </row>
    <row r="1003" spans="5:8" x14ac:dyDescent="0.4">
      <c r="E1003" s="1">
        <v>8</v>
      </c>
      <c r="F1003" s="1">
        <v>2</v>
      </c>
      <c r="G1003" s="1">
        <v>4575</v>
      </c>
      <c r="H1003" s="1">
        <v>2.1573999999999999E-3</v>
      </c>
    </row>
    <row r="1004" spans="5:8" x14ac:dyDescent="0.4">
      <c r="E1004" s="1">
        <v>8</v>
      </c>
      <c r="F1004" s="1">
        <v>4</v>
      </c>
      <c r="G1004" s="1">
        <v>5081.25</v>
      </c>
      <c r="H1004" s="1">
        <v>2.1156999999999999E-3</v>
      </c>
    </row>
    <row r="1005" spans="5:8" x14ac:dyDescent="0.4">
      <c r="E1005" s="1">
        <v>8</v>
      </c>
      <c r="F1005" s="1">
        <v>7</v>
      </c>
      <c r="G1005" s="1">
        <v>5194.8979591836996</v>
      </c>
      <c r="H1005" s="1">
        <v>1.8198000000000001E-3</v>
      </c>
    </row>
    <row r="1006" spans="5:8" x14ac:dyDescent="0.4">
      <c r="E1006" s="1">
        <v>8</v>
      </c>
      <c r="F1006" s="1">
        <v>10</v>
      </c>
      <c r="G1006" s="1">
        <v>5223</v>
      </c>
      <c r="H1006" s="1">
        <v>1.81E-3</v>
      </c>
    </row>
    <row r="1007" spans="5:8" x14ac:dyDescent="0.4">
      <c r="E1007" s="1">
        <v>8</v>
      </c>
      <c r="F1007" s="1">
        <v>22</v>
      </c>
      <c r="G1007" s="1">
        <v>5244.4214876033002</v>
      </c>
      <c r="H1007" s="1">
        <v>2.3996E-3</v>
      </c>
    </row>
    <row r="1008" spans="5:8" x14ac:dyDescent="0.4">
      <c r="E1008" s="1">
        <v>8</v>
      </c>
      <c r="F1008" s="1">
        <v>47</v>
      </c>
      <c r="G1008" s="1">
        <v>5248.7777274785003</v>
      </c>
      <c r="H1008" s="1">
        <v>1.8259000000000001E-3</v>
      </c>
    </row>
    <row r="1009" spans="5:8" x14ac:dyDescent="0.4">
      <c r="E1009" s="1">
        <v>8</v>
      </c>
      <c r="F1009" s="1">
        <v>100</v>
      </c>
      <c r="G1009" s="1">
        <v>5249.73</v>
      </c>
      <c r="H1009" s="1">
        <v>2.0731E-3</v>
      </c>
    </row>
    <row r="1010" spans="5:8" x14ac:dyDescent="0.4">
      <c r="E1010" s="1">
        <v>8</v>
      </c>
      <c r="F1010" s="1">
        <v>220</v>
      </c>
      <c r="G1010" s="1">
        <v>5249.9442148759999</v>
      </c>
      <c r="H1010" s="1">
        <v>1.6961999999999999E-3</v>
      </c>
    </row>
    <row r="1011" spans="5:8" x14ac:dyDescent="0.4">
      <c r="E1011" s="1">
        <v>8</v>
      </c>
      <c r="F1011" s="1">
        <v>470</v>
      </c>
      <c r="G1011" s="1">
        <v>5249.9877772747996</v>
      </c>
      <c r="H1011" s="1">
        <v>1.7412E-3</v>
      </c>
    </row>
    <row r="1012" spans="5:8" x14ac:dyDescent="0.4">
      <c r="E1012" s="1">
        <v>8</v>
      </c>
      <c r="F1012" s="1">
        <v>1000</v>
      </c>
      <c r="G1012" s="1">
        <v>5249.9973</v>
      </c>
      <c r="H1012" s="1">
        <v>1.8495E-3</v>
      </c>
    </row>
    <row r="1013" spans="5:8" x14ac:dyDescent="0.4">
      <c r="E1013" s="1">
        <v>8</v>
      </c>
      <c r="F1013" s="1">
        <v>2200</v>
      </c>
      <c r="G1013" s="1">
        <v>5249.9994421488</v>
      </c>
      <c r="H1013" s="1">
        <v>1.8136999999999999E-3</v>
      </c>
    </row>
    <row r="1014" spans="5:8" x14ac:dyDescent="0.4">
      <c r="E1014" s="1">
        <v>8</v>
      </c>
      <c r="F1014" s="1">
        <v>4700</v>
      </c>
      <c r="G1014" s="1">
        <v>5249.9998777726996</v>
      </c>
      <c r="H1014" s="1">
        <v>1.7737E-3</v>
      </c>
    </row>
    <row r="1015" spans="5:8" x14ac:dyDescent="0.4">
      <c r="E1015" s="1">
        <v>8</v>
      </c>
      <c r="F1015" s="1">
        <v>10000</v>
      </c>
      <c r="G1015" s="1">
        <v>5249.999973</v>
      </c>
      <c r="H1015" s="1">
        <v>1.8240999999999999E-3</v>
      </c>
    </row>
    <row r="1016" spans="5:8" x14ac:dyDescent="0.4">
      <c r="E1016" s="1">
        <v>8</v>
      </c>
      <c r="F1016" s="1">
        <v>22000</v>
      </c>
      <c r="G1016" s="1">
        <v>5249.9999944214997</v>
      </c>
      <c r="H1016" s="1">
        <v>1.6279000000000001E-3</v>
      </c>
    </row>
    <row r="1017" spans="5:8" x14ac:dyDescent="0.4">
      <c r="E1017" s="1">
        <v>8</v>
      </c>
      <c r="F1017" s="1">
        <v>47000</v>
      </c>
      <c r="G1017" s="1">
        <v>5249.9999987777001</v>
      </c>
      <c r="H1017" s="1">
        <v>1.7147E-3</v>
      </c>
    </row>
    <row r="1018" spans="5:8" x14ac:dyDescent="0.4">
      <c r="E1018" s="1">
        <v>8</v>
      </c>
      <c r="F1018" s="1">
        <v>100000</v>
      </c>
      <c r="G1018" s="1">
        <v>5249.9999997300001</v>
      </c>
      <c r="H1018" s="1">
        <v>1.7478000000000001E-3</v>
      </c>
    </row>
    <row r="1019" spans="5:8" x14ac:dyDescent="0.4">
      <c r="E1019" s="1">
        <v>8</v>
      </c>
      <c r="F1019" s="1">
        <v>220000</v>
      </c>
      <c r="G1019" s="1">
        <v>5249.9999999441998</v>
      </c>
      <c r="H1019" s="1">
        <v>1.7583E-3</v>
      </c>
    </row>
    <row r="1020" spans="5:8" x14ac:dyDescent="0.4">
      <c r="E1020" s="1">
        <v>8</v>
      </c>
      <c r="F1020" s="1">
        <v>470000</v>
      </c>
      <c r="G1020" s="1">
        <v>5249.9999999878</v>
      </c>
      <c r="H1020" s="1">
        <v>1.9147999999999999E-3</v>
      </c>
    </row>
    <row r="1021" spans="5:8" x14ac:dyDescent="0.4">
      <c r="E1021" s="1">
        <v>8</v>
      </c>
      <c r="F1021" s="1">
        <v>1000000</v>
      </c>
      <c r="G1021" s="1">
        <v>5249.9999999972997</v>
      </c>
      <c r="H1021" s="1">
        <v>2.2341000000000001E-3</v>
      </c>
    </row>
    <row r="1022" spans="5:8" x14ac:dyDescent="0.4">
      <c r="E1022" s="1">
        <v>8</v>
      </c>
      <c r="F1022" s="1">
        <v>2200000</v>
      </c>
      <c r="G1022" s="1">
        <v>5249.9999999994998</v>
      </c>
      <c r="H1022" s="1">
        <v>3.1191999999999999E-3</v>
      </c>
    </row>
    <row r="1023" spans="5:8" x14ac:dyDescent="0.4">
      <c r="E1023" s="1">
        <v>8</v>
      </c>
      <c r="F1023" s="1">
        <v>4700000</v>
      </c>
      <c r="G1023" s="1">
        <v>5250</v>
      </c>
      <c r="H1023" s="1">
        <v>3.3379E-3</v>
      </c>
    </row>
    <row r="1024" spans="5:8" x14ac:dyDescent="0.4">
      <c r="E1024" s="1">
        <v>8</v>
      </c>
      <c r="F1024" s="1">
        <v>10000000</v>
      </c>
      <c r="G1024" s="1">
        <v>5250.0000000001</v>
      </c>
      <c r="H1024" s="1">
        <v>5.3229999999999996E-3</v>
      </c>
    </row>
    <row r="1025" spans="5:8" x14ac:dyDescent="0.4">
      <c r="E1025" s="1">
        <v>8</v>
      </c>
      <c r="F1025" s="1">
        <v>22000000</v>
      </c>
      <c r="G1025" s="1">
        <v>5250</v>
      </c>
      <c r="H1025" s="1">
        <v>9.7944E-3</v>
      </c>
    </row>
    <row r="1026" spans="5:8" x14ac:dyDescent="0.4">
      <c r="E1026" s="1">
        <v>8</v>
      </c>
      <c r="F1026" s="1">
        <v>47000000</v>
      </c>
      <c r="G1026" s="1">
        <v>5249.9999999997999</v>
      </c>
      <c r="H1026" s="1">
        <v>1.79092E-2</v>
      </c>
    </row>
    <row r="1027" spans="5:8" x14ac:dyDescent="0.4">
      <c r="E1027" s="1">
        <v>8</v>
      </c>
      <c r="F1027" s="1">
        <v>100000000</v>
      </c>
      <c r="G1027" s="1">
        <v>5249.9999999997999</v>
      </c>
      <c r="H1027" s="1">
        <v>3.7659400000000003E-2</v>
      </c>
    </row>
    <row r="1028" spans="5:8" x14ac:dyDescent="0.4">
      <c r="E1028" s="1">
        <v>8</v>
      </c>
      <c r="F1028" s="1">
        <v>220000000</v>
      </c>
      <c r="G1028" s="1">
        <v>5250.0000000006003</v>
      </c>
      <c r="H1028" s="1">
        <v>7.9494899999999993E-2</v>
      </c>
    </row>
    <row r="1029" spans="5:8" x14ac:dyDescent="0.4">
      <c r="E1029" s="1">
        <v>8</v>
      </c>
      <c r="F1029" s="1">
        <v>470000000</v>
      </c>
      <c r="G1029" s="1">
        <v>5249.9999999994998</v>
      </c>
      <c r="H1029" s="1">
        <v>0.16549299989999999</v>
      </c>
    </row>
    <row r="1030" spans="5:8" x14ac:dyDescent="0.4">
      <c r="E1030" s="1">
        <v>8</v>
      </c>
      <c r="F1030" s="1">
        <v>1000000000</v>
      </c>
      <c r="G1030" s="1">
        <v>5249.9999999994998</v>
      </c>
      <c r="H1030" s="1">
        <v>0.34358759999999999</v>
      </c>
    </row>
    <row r="1031" spans="5:8" x14ac:dyDescent="0.4">
      <c r="E1031" s="1">
        <v>8</v>
      </c>
      <c r="F1031" s="1">
        <v>2200000000</v>
      </c>
      <c r="G1031" s="1">
        <v>5249.9999999982001</v>
      </c>
      <c r="H1031" s="1">
        <v>0.75040370000000001</v>
      </c>
    </row>
    <row r="1032" spans="5:8" x14ac:dyDescent="0.4">
      <c r="E1032" s="1">
        <v>8</v>
      </c>
      <c r="F1032" s="1">
        <v>4700000000</v>
      </c>
      <c r="G1032" s="1">
        <v>5249.9999999956999</v>
      </c>
      <c r="H1032" s="1">
        <v>1.6020033</v>
      </c>
    </row>
    <row r="1033" spans="5:8" x14ac:dyDescent="0.4">
      <c r="E1033" s="1">
        <v>8</v>
      </c>
      <c r="F1033" s="1">
        <v>10000000000</v>
      </c>
      <c r="G1033" s="1">
        <v>5249.9999999871998</v>
      </c>
      <c r="H1033" s="1">
        <v>3.3444162999999998</v>
      </c>
    </row>
    <row r="1034" spans="5:8" x14ac:dyDescent="0.4">
      <c r="E1034" s="1">
        <v>9</v>
      </c>
      <c r="F1034" s="1">
        <v>1</v>
      </c>
      <c r="G1034" s="1">
        <v>2550</v>
      </c>
      <c r="H1034" s="1">
        <v>1.4097999999999999E-3</v>
      </c>
    </row>
    <row r="1035" spans="5:8" x14ac:dyDescent="0.4">
      <c r="E1035" s="1">
        <v>9</v>
      </c>
      <c r="F1035" s="1">
        <v>2</v>
      </c>
      <c r="G1035" s="1">
        <v>4575</v>
      </c>
      <c r="H1035" s="1">
        <v>1.9781E-3</v>
      </c>
    </row>
    <row r="1036" spans="5:8" x14ac:dyDescent="0.4">
      <c r="E1036" s="1">
        <v>9</v>
      </c>
      <c r="F1036" s="1">
        <v>4</v>
      </c>
      <c r="G1036" s="1">
        <v>5081.25</v>
      </c>
      <c r="H1036" s="1">
        <v>1.7542E-3</v>
      </c>
    </row>
    <row r="1037" spans="5:8" x14ac:dyDescent="0.4">
      <c r="E1037" s="1">
        <v>9</v>
      </c>
      <c r="F1037" s="1">
        <v>7</v>
      </c>
      <c r="G1037" s="1">
        <v>5194.8979591836996</v>
      </c>
      <c r="H1037" s="1">
        <v>2.2709999E-3</v>
      </c>
    </row>
    <row r="1038" spans="5:8" x14ac:dyDescent="0.4">
      <c r="E1038" s="1">
        <v>9</v>
      </c>
      <c r="F1038" s="1">
        <v>10</v>
      </c>
      <c r="G1038" s="1">
        <v>5223</v>
      </c>
      <c r="H1038" s="1">
        <v>1.7231E-3</v>
      </c>
    </row>
    <row r="1039" spans="5:8" x14ac:dyDescent="0.4">
      <c r="E1039" s="1">
        <v>9</v>
      </c>
      <c r="F1039" s="1">
        <v>22</v>
      </c>
      <c r="G1039" s="1">
        <v>5244.4214876033002</v>
      </c>
      <c r="H1039" s="1">
        <v>1.7833E-3</v>
      </c>
    </row>
    <row r="1040" spans="5:8" x14ac:dyDescent="0.4">
      <c r="E1040" s="1">
        <v>9</v>
      </c>
      <c r="F1040" s="1">
        <v>47</v>
      </c>
      <c r="G1040" s="1">
        <v>5248.7777274785003</v>
      </c>
      <c r="H1040" s="1">
        <v>2.0146000000000001E-3</v>
      </c>
    </row>
    <row r="1041" spans="5:8" x14ac:dyDescent="0.4">
      <c r="E1041" s="1">
        <v>9</v>
      </c>
      <c r="F1041" s="1">
        <v>100</v>
      </c>
      <c r="G1041" s="1">
        <v>5249.73</v>
      </c>
      <c r="H1041" s="1">
        <v>1.8772000000000001E-3</v>
      </c>
    </row>
    <row r="1042" spans="5:8" x14ac:dyDescent="0.4">
      <c r="E1042" s="1">
        <v>9</v>
      </c>
      <c r="F1042" s="1">
        <v>220</v>
      </c>
      <c r="G1042" s="1">
        <v>5249.9442148759999</v>
      </c>
      <c r="H1042" s="1">
        <v>1.8243999999999999E-3</v>
      </c>
    </row>
    <row r="1043" spans="5:8" x14ac:dyDescent="0.4">
      <c r="E1043" s="1">
        <v>9</v>
      </c>
      <c r="F1043" s="1">
        <v>470</v>
      </c>
      <c r="G1043" s="1">
        <v>5249.9877772747996</v>
      </c>
      <c r="H1043" s="1">
        <v>2.3040000000000001E-3</v>
      </c>
    </row>
    <row r="1044" spans="5:8" x14ac:dyDescent="0.4">
      <c r="E1044" s="1">
        <v>9</v>
      </c>
      <c r="F1044" s="1">
        <v>1000</v>
      </c>
      <c r="G1044" s="1">
        <v>5249.9973</v>
      </c>
      <c r="H1044" s="1">
        <v>1.9514999999999999E-3</v>
      </c>
    </row>
    <row r="1045" spans="5:8" x14ac:dyDescent="0.4">
      <c r="E1045" s="1">
        <v>9</v>
      </c>
      <c r="F1045" s="1">
        <v>2200</v>
      </c>
      <c r="G1045" s="1">
        <v>5249.9994421488</v>
      </c>
      <c r="H1045" s="1">
        <v>1.9673E-3</v>
      </c>
    </row>
    <row r="1046" spans="5:8" x14ac:dyDescent="0.4">
      <c r="E1046" s="1">
        <v>9</v>
      </c>
      <c r="F1046" s="1">
        <v>4700</v>
      </c>
      <c r="G1046" s="1">
        <v>5249.9998777726996</v>
      </c>
      <c r="H1046" s="1">
        <v>2.0339999000000002E-3</v>
      </c>
    </row>
    <row r="1047" spans="5:8" x14ac:dyDescent="0.4">
      <c r="E1047" s="1">
        <v>9</v>
      </c>
      <c r="F1047" s="1">
        <v>10000</v>
      </c>
      <c r="G1047" s="1">
        <v>5249.999973</v>
      </c>
      <c r="H1047" s="1">
        <v>1.714E-3</v>
      </c>
    </row>
    <row r="1048" spans="5:8" x14ac:dyDescent="0.4">
      <c r="E1048" s="1">
        <v>9</v>
      </c>
      <c r="F1048" s="1">
        <v>22000</v>
      </c>
      <c r="G1048" s="1">
        <v>5249.9999944214997</v>
      </c>
      <c r="H1048" s="1">
        <v>1.9479E-3</v>
      </c>
    </row>
    <row r="1049" spans="5:8" x14ac:dyDescent="0.4">
      <c r="E1049" s="1">
        <v>9</v>
      </c>
      <c r="F1049" s="1">
        <v>47000</v>
      </c>
      <c r="G1049" s="1">
        <v>5249.9999987777001</v>
      </c>
      <c r="H1049" s="1">
        <v>1.9911999999999998E-3</v>
      </c>
    </row>
    <row r="1050" spans="5:8" x14ac:dyDescent="0.4">
      <c r="E1050" s="1">
        <v>9</v>
      </c>
      <c r="F1050" s="1">
        <v>100000</v>
      </c>
      <c r="G1050" s="1">
        <v>5249.9999997300001</v>
      </c>
      <c r="H1050" s="1">
        <v>1.8795999999999999E-3</v>
      </c>
    </row>
    <row r="1051" spans="5:8" x14ac:dyDescent="0.4">
      <c r="E1051" s="1">
        <v>9</v>
      </c>
      <c r="F1051" s="1">
        <v>220000</v>
      </c>
      <c r="G1051" s="1">
        <v>5249.9999999441998</v>
      </c>
      <c r="H1051" s="1">
        <v>1.9421E-3</v>
      </c>
    </row>
    <row r="1052" spans="5:8" x14ac:dyDescent="0.4">
      <c r="E1052" s="1">
        <v>9</v>
      </c>
      <c r="F1052" s="1">
        <v>470000</v>
      </c>
      <c r="G1052" s="1">
        <v>5249.9999999878</v>
      </c>
      <c r="H1052" s="1">
        <v>1.9677000000000002E-3</v>
      </c>
    </row>
    <row r="1053" spans="5:8" x14ac:dyDescent="0.4">
      <c r="E1053" s="1">
        <v>9</v>
      </c>
      <c r="F1053" s="1">
        <v>1000000</v>
      </c>
      <c r="G1053" s="1">
        <v>5249.9999999972997</v>
      </c>
      <c r="H1053" s="1">
        <v>2.0235000000000001E-3</v>
      </c>
    </row>
    <row r="1054" spans="5:8" x14ac:dyDescent="0.4">
      <c r="E1054" s="1">
        <v>9</v>
      </c>
      <c r="F1054" s="1">
        <v>2200000</v>
      </c>
      <c r="G1054" s="1">
        <v>5249.9999999993997</v>
      </c>
      <c r="H1054" s="1">
        <v>2.7425000000000001E-3</v>
      </c>
    </row>
    <row r="1055" spans="5:8" x14ac:dyDescent="0.4">
      <c r="E1055" s="1">
        <v>9</v>
      </c>
      <c r="F1055" s="1">
        <v>4700000</v>
      </c>
      <c r="G1055" s="1">
        <v>5250</v>
      </c>
      <c r="H1055" s="1">
        <v>3.3635000000000002E-3</v>
      </c>
    </row>
    <row r="1056" spans="5:8" x14ac:dyDescent="0.4">
      <c r="E1056" s="1">
        <v>9</v>
      </c>
      <c r="F1056" s="1">
        <v>10000000</v>
      </c>
      <c r="G1056" s="1">
        <v>5250.0000000001</v>
      </c>
      <c r="H1056" s="1">
        <v>5.5678999999999998E-3</v>
      </c>
    </row>
    <row r="1057" spans="5:8" x14ac:dyDescent="0.4">
      <c r="E1057" s="1">
        <v>9</v>
      </c>
      <c r="F1057" s="1">
        <v>22000000</v>
      </c>
      <c r="G1057" s="1">
        <v>5249.9999999999</v>
      </c>
      <c r="H1057" s="1">
        <v>9.3871000000000007E-3</v>
      </c>
    </row>
    <row r="1058" spans="5:8" x14ac:dyDescent="0.4">
      <c r="E1058" s="1">
        <v>9</v>
      </c>
      <c r="F1058" s="1">
        <v>47000000</v>
      </c>
      <c r="G1058" s="1">
        <v>5250</v>
      </c>
      <c r="H1058" s="1">
        <v>1.7323999999999999E-2</v>
      </c>
    </row>
    <row r="1059" spans="5:8" x14ac:dyDescent="0.4">
      <c r="E1059" s="1">
        <v>9</v>
      </c>
      <c r="F1059" s="1">
        <v>100000000</v>
      </c>
      <c r="G1059" s="1">
        <v>5250</v>
      </c>
      <c r="H1059" s="1">
        <v>3.5151099999999998E-2</v>
      </c>
    </row>
    <row r="1060" spans="5:8" x14ac:dyDescent="0.4">
      <c r="E1060" s="1">
        <v>9</v>
      </c>
      <c r="F1060" s="1">
        <v>220000000</v>
      </c>
      <c r="G1060" s="1">
        <v>5250.0000000004002</v>
      </c>
      <c r="H1060" s="1">
        <v>7.3530499999999999E-2</v>
      </c>
    </row>
    <row r="1061" spans="5:8" x14ac:dyDescent="0.4">
      <c r="E1061" s="1">
        <v>9</v>
      </c>
      <c r="F1061" s="1">
        <v>470000000</v>
      </c>
      <c r="G1061" s="1">
        <v>5250.0000000007003</v>
      </c>
      <c r="H1061" s="1">
        <v>0.15718170000000001</v>
      </c>
    </row>
    <row r="1062" spans="5:8" x14ac:dyDescent="0.4">
      <c r="E1062" s="1">
        <v>9</v>
      </c>
      <c r="F1062" s="1">
        <v>1000000000</v>
      </c>
      <c r="G1062" s="1">
        <v>5250.0000000032996</v>
      </c>
      <c r="H1062" s="1">
        <v>0.31680249999999999</v>
      </c>
    </row>
    <row r="1063" spans="5:8" x14ac:dyDescent="0.4">
      <c r="E1063" s="1">
        <v>9</v>
      </c>
      <c r="F1063" s="1">
        <v>2200000000</v>
      </c>
      <c r="G1063" s="1">
        <v>5250.0000000079999</v>
      </c>
      <c r="H1063" s="1">
        <v>0.68467920000000004</v>
      </c>
    </row>
    <row r="1064" spans="5:8" x14ac:dyDescent="0.4">
      <c r="E1064" s="1">
        <v>9</v>
      </c>
      <c r="F1064" s="1">
        <v>4700000000</v>
      </c>
      <c r="G1064" s="1">
        <v>5250.0000000197997</v>
      </c>
      <c r="H1064" s="1">
        <v>1.5010502999999999</v>
      </c>
    </row>
    <row r="1065" spans="5:8" x14ac:dyDescent="0.4">
      <c r="E1065" s="1">
        <v>9</v>
      </c>
      <c r="F1065" s="1">
        <v>10000000000</v>
      </c>
      <c r="G1065" s="1">
        <v>5250.0000000358996</v>
      </c>
      <c r="H1065" s="1">
        <v>3.1079615999999999</v>
      </c>
    </row>
    <row r="1066" spans="5:8" x14ac:dyDescent="0.4">
      <c r="E1066" s="1">
        <v>10</v>
      </c>
      <c r="F1066" s="1">
        <v>1</v>
      </c>
      <c r="G1066" s="1">
        <v>2550</v>
      </c>
      <c r="H1066" s="1">
        <v>2.0517000000000001E-3</v>
      </c>
    </row>
    <row r="1067" spans="5:8" x14ac:dyDescent="0.4">
      <c r="E1067" s="1">
        <v>10</v>
      </c>
      <c r="F1067" s="1">
        <v>2</v>
      </c>
      <c r="G1067" s="1">
        <v>4575</v>
      </c>
      <c r="H1067" s="1">
        <v>2.3197000000000001E-3</v>
      </c>
    </row>
    <row r="1068" spans="5:8" x14ac:dyDescent="0.4">
      <c r="E1068" s="1">
        <v>10</v>
      </c>
      <c r="F1068" s="1">
        <v>4</v>
      </c>
      <c r="G1068" s="1">
        <v>5081.25</v>
      </c>
      <c r="H1068" s="1">
        <v>2.4031999999999999E-3</v>
      </c>
    </row>
    <row r="1069" spans="5:8" x14ac:dyDescent="0.4">
      <c r="E1069" s="1">
        <v>10</v>
      </c>
      <c r="F1069" s="1">
        <v>7</v>
      </c>
      <c r="G1069" s="1">
        <v>5194.8979591836996</v>
      </c>
      <c r="H1069" s="1">
        <v>2.1846000000000001E-3</v>
      </c>
    </row>
    <row r="1070" spans="5:8" x14ac:dyDescent="0.4">
      <c r="E1070" s="1">
        <v>10</v>
      </c>
      <c r="F1070" s="1">
        <v>10</v>
      </c>
      <c r="G1070" s="1">
        <v>5223</v>
      </c>
      <c r="H1070" s="1">
        <v>2.1018999999999999E-3</v>
      </c>
    </row>
    <row r="1071" spans="5:8" x14ac:dyDescent="0.4">
      <c r="E1071" s="1">
        <v>10</v>
      </c>
      <c r="F1071" s="1">
        <v>22</v>
      </c>
      <c r="G1071" s="1">
        <v>5244.4214876033002</v>
      </c>
      <c r="H1071" s="1">
        <v>1.9667E-3</v>
      </c>
    </row>
    <row r="1072" spans="5:8" x14ac:dyDescent="0.4">
      <c r="E1072" s="1">
        <v>10</v>
      </c>
      <c r="F1072" s="1">
        <v>47</v>
      </c>
      <c r="G1072" s="1">
        <v>5248.7777274785003</v>
      </c>
      <c r="H1072" s="1">
        <v>1.9530000000000001E-3</v>
      </c>
    </row>
    <row r="1073" spans="5:8" x14ac:dyDescent="0.4">
      <c r="E1073" s="1">
        <v>10</v>
      </c>
      <c r="F1073" s="1">
        <v>100</v>
      </c>
      <c r="G1073" s="1">
        <v>5249.73</v>
      </c>
      <c r="H1073" s="1">
        <v>1.8933999999999999E-3</v>
      </c>
    </row>
    <row r="1074" spans="5:8" x14ac:dyDescent="0.4">
      <c r="E1074" s="1">
        <v>10</v>
      </c>
      <c r="F1074" s="1">
        <v>220</v>
      </c>
      <c r="G1074" s="1">
        <v>5249.9442148759999</v>
      </c>
      <c r="H1074" s="1">
        <v>2.1004000000000001E-3</v>
      </c>
    </row>
    <row r="1075" spans="5:8" x14ac:dyDescent="0.4">
      <c r="E1075" s="1">
        <v>10</v>
      </c>
      <c r="F1075" s="1">
        <v>470</v>
      </c>
      <c r="G1075" s="1">
        <v>5249.9877772747996</v>
      </c>
      <c r="H1075" s="1">
        <v>2.2010499999999999E-2</v>
      </c>
    </row>
    <row r="1076" spans="5:8" x14ac:dyDescent="0.4">
      <c r="E1076" s="1">
        <v>10</v>
      </c>
      <c r="F1076" s="1">
        <v>1000</v>
      </c>
      <c r="G1076" s="1">
        <v>5249.9973</v>
      </c>
      <c r="H1076" s="1">
        <v>2.4558000000000002E-3</v>
      </c>
    </row>
    <row r="1077" spans="5:8" x14ac:dyDescent="0.4">
      <c r="E1077" s="1">
        <v>10</v>
      </c>
      <c r="F1077" s="1">
        <v>2200</v>
      </c>
      <c r="G1077" s="1">
        <v>5249.9994421488</v>
      </c>
      <c r="H1077" s="1">
        <v>1.8431999999999999E-3</v>
      </c>
    </row>
    <row r="1078" spans="5:8" x14ac:dyDescent="0.4">
      <c r="E1078" s="1">
        <v>10</v>
      </c>
      <c r="F1078" s="1">
        <v>4700</v>
      </c>
      <c r="G1078" s="1">
        <v>5249.9998777726996</v>
      </c>
      <c r="H1078" s="1">
        <v>2.9294999999999998E-3</v>
      </c>
    </row>
    <row r="1079" spans="5:8" x14ac:dyDescent="0.4">
      <c r="E1079" s="1">
        <v>10</v>
      </c>
      <c r="F1079" s="1">
        <v>10000</v>
      </c>
      <c r="G1079" s="1">
        <v>5249.999973</v>
      </c>
      <c r="H1079" s="1">
        <v>2.1765E-3</v>
      </c>
    </row>
    <row r="1080" spans="5:8" x14ac:dyDescent="0.4">
      <c r="E1080" s="1">
        <v>10</v>
      </c>
      <c r="F1080" s="1">
        <v>22000</v>
      </c>
      <c r="G1080" s="1">
        <v>5249.9999944214997</v>
      </c>
      <c r="H1080" s="1">
        <v>2.0041999999999998E-3</v>
      </c>
    </row>
    <row r="1081" spans="5:8" x14ac:dyDescent="0.4">
      <c r="E1081" s="1">
        <v>10</v>
      </c>
      <c r="F1081" s="1">
        <v>47000</v>
      </c>
      <c r="G1081" s="1">
        <v>5249.9999987777001</v>
      </c>
      <c r="H1081" s="1">
        <v>2.4656999999999999E-3</v>
      </c>
    </row>
    <row r="1082" spans="5:8" x14ac:dyDescent="0.4">
      <c r="E1082" s="1">
        <v>10</v>
      </c>
      <c r="F1082" s="1">
        <v>100000</v>
      </c>
      <c r="G1082" s="1">
        <v>5249.9999997300001</v>
      </c>
      <c r="H1082" s="1">
        <v>2.1679999999999998E-3</v>
      </c>
    </row>
    <row r="1083" spans="5:8" x14ac:dyDescent="0.4">
      <c r="E1083" s="1">
        <v>10</v>
      </c>
      <c r="F1083" s="1">
        <v>220000</v>
      </c>
      <c r="G1083" s="1">
        <v>5249.9999999441998</v>
      </c>
      <c r="H1083" s="1">
        <v>1.9754999999999998E-3</v>
      </c>
    </row>
    <row r="1084" spans="5:8" x14ac:dyDescent="0.4">
      <c r="E1084" s="1">
        <v>10</v>
      </c>
      <c r="F1084" s="1">
        <v>470000</v>
      </c>
      <c r="G1084" s="1">
        <v>5249.9999999878</v>
      </c>
      <c r="H1084" s="1">
        <v>2.2591999999999998E-3</v>
      </c>
    </row>
    <row r="1085" spans="5:8" x14ac:dyDescent="0.4">
      <c r="E1085" s="1">
        <v>10</v>
      </c>
      <c r="F1085" s="1">
        <v>1000000</v>
      </c>
      <c r="G1085" s="1">
        <v>5249.9999999972997</v>
      </c>
      <c r="H1085" s="1">
        <v>2.2452000000000001E-3</v>
      </c>
    </row>
    <row r="1086" spans="5:8" x14ac:dyDescent="0.4">
      <c r="E1086" s="1">
        <v>10</v>
      </c>
      <c r="F1086" s="1">
        <v>2200000</v>
      </c>
      <c r="G1086" s="1">
        <v>5249.9999999993997</v>
      </c>
      <c r="H1086" s="1">
        <v>2.6672000000000002E-3</v>
      </c>
    </row>
    <row r="1087" spans="5:8" x14ac:dyDescent="0.4">
      <c r="E1087" s="1">
        <v>10</v>
      </c>
      <c r="F1087" s="1">
        <v>4700000</v>
      </c>
      <c r="G1087" s="1">
        <v>5250</v>
      </c>
      <c r="H1087" s="1">
        <v>3.3381000000000001E-3</v>
      </c>
    </row>
    <row r="1088" spans="5:8" x14ac:dyDescent="0.4">
      <c r="E1088" s="1">
        <v>10</v>
      </c>
      <c r="F1088" s="1">
        <v>10000000</v>
      </c>
      <c r="G1088" s="1">
        <v>5250.0000000001</v>
      </c>
      <c r="H1088" s="1">
        <v>5.548E-3</v>
      </c>
    </row>
    <row r="1089" spans="5:8" x14ac:dyDescent="0.4">
      <c r="E1089" s="1">
        <v>10</v>
      </c>
      <c r="F1089" s="1">
        <v>22000000</v>
      </c>
      <c r="G1089" s="1">
        <v>5250</v>
      </c>
      <c r="H1089" s="1">
        <v>8.9504000000000007E-3</v>
      </c>
    </row>
    <row r="1090" spans="5:8" x14ac:dyDescent="0.4">
      <c r="E1090" s="1">
        <v>10</v>
      </c>
      <c r="F1090" s="1">
        <v>47000000</v>
      </c>
      <c r="G1090" s="1">
        <v>5249.9999999999</v>
      </c>
      <c r="H1090" s="1">
        <v>1.63476E-2</v>
      </c>
    </row>
    <row r="1091" spans="5:8" x14ac:dyDescent="0.4">
      <c r="E1091" s="1">
        <v>10</v>
      </c>
      <c r="F1091" s="1">
        <v>100000000</v>
      </c>
      <c r="G1091" s="1">
        <v>5249.9999999996999</v>
      </c>
      <c r="H1091" s="1">
        <v>3.1756100000000002E-2</v>
      </c>
    </row>
    <row r="1092" spans="5:8" x14ac:dyDescent="0.4">
      <c r="E1092" s="1">
        <v>10</v>
      </c>
      <c r="F1092" s="1">
        <v>220000000</v>
      </c>
      <c r="G1092" s="1">
        <v>5250.0000000001</v>
      </c>
      <c r="H1092" s="1">
        <v>6.7023799999999994E-2</v>
      </c>
    </row>
    <row r="1093" spans="5:8" x14ac:dyDescent="0.4">
      <c r="E1093" s="1">
        <v>10</v>
      </c>
      <c r="F1093" s="1">
        <v>470000000</v>
      </c>
      <c r="G1093" s="1">
        <v>5249.9999999995998</v>
      </c>
      <c r="H1093" s="1">
        <v>0.1383771</v>
      </c>
    </row>
    <row r="1094" spans="5:8" x14ac:dyDescent="0.4">
      <c r="E1094" s="1">
        <v>10</v>
      </c>
      <c r="F1094" s="1">
        <v>1000000000</v>
      </c>
      <c r="G1094" s="1">
        <v>5250.0000000003001</v>
      </c>
      <c r="H1094" s="1">
        <v>0.29935729999999999</v>
      </c>
    </row>
    <row r="1095" spans="5:8" x14ac:dyDescent="0.4">
      <c r="E1095" s="1">
        <v>10</v>
      </c>
      <c r="F1095" s="1">
        <v>2200000000</v>
      </c>
      <c r="G1095" s="1">
        <v>5250.0000000001</v>
      </c>
      <c r="H1095" s="1">
        <v>0.64077629999999997</v>
      </c>
    </row>
    <row r="1096" spans="5:8" x14ac:dyDescent="0.4">
      <c r="E1096" s="1">
        <v>10</v>
      </c>
      <c r="F1096" s="1">
        <v>4700000000</v>
      </c>
      <c r="G1096" s="1">
        <v>5249.9999999969004</v>
      </c>
      <c r="H1096" s="1">
        <v>1.3912203999999999</v>
      </c>
    </row>
    <row r="1097" spans="5:8" x14ac:dyDescent="0.4">
      <c r="E1097" s="1">
        <v>10</v>
      </c>
      <c r="F1097" s="1">
        <v>10000000000</v>
      </c>
      <c r="G1097" s="1">
        <v>5249.9999999945003</v>
      </c>
      <c r="H1097" s="1">
        <v>2.8697260999999998</v>
      </c>
    </row>
    <row r="1098" spans="5:8" x14ac:dyDescent="0.4">
      <c r="E1098" s="1">
        <v>11</v>
      </c>
      <c r="F1098" s="1">
        <v>1</v>
      </c>
      <c r="G1098" s="1">
        <v>2550</v>
      </c>
      <c r="H1098" s="1">
        <v>1.8304E-3</v>
      </c>
    </row>
    <row r="1099" spans="5:8" x14ac:dyDescent="0.4">
      <c r="E1099" s="1">
        <v>11</v>
      </c>
      <c r="F1099" s="1">
        <v>2</v>
      </c>
      <c r="G1099" s="1">
        <v>4575</v>
      </c>
      <c r="H1099" s="1">
        <v>2.6495999999999998E-3</v>
      </c>
    </row>
    <row r="1100" spans="5:8" x14ac:dyDescent="0.4">
      <c r="E1100" s="1">
        <v>11</v>
      </c>
      <c r="F1100" s="1">
        <v>4</v>
      </c>
      <c r="G1100" s="1">
        <v>5081.25</v>
      </c>
      <c r="H1100" s="1">
        <v>2.3468E-3</v>
      </c>
    </row>
    <row r="1101" spans="5:8" x14ac:dyDescent="0.4">
      <c r="E1101" s="1">
        <v>11</v>
      </c>
      <c r="F1101" s="1">
        <v>7</v>
      </c>
      <c r="G1101" s="1">
        <v>5194.8979591836996</v>
      </c>
      <c r="H1101" s="1">
        <v>2.2634999999999999E-3</v>
      </c>
    </row>
    <row r="1102" spans="5:8" x14ac:dyDescent="0.4">
      <c r="E1102" s="1">
        <v>11</v>
      </c>
      <c r="F1102" s="1">
        <v>10</v>
      </c>
      <c r="G1102" s="1">
        <v>5223</v>
      </c>
      <c r="H1102" s="1">
        <v>2.3276E-3</v>
      </c>
    </row>
    <row r="1103" spans="5:8" x14ac:dyDescent="0.4">
      <c r="E1103" s="1">
        <v>11</v>
      </c>
      <c r="F1103" s="1">
        <v>22</v>
      </c>
      <c r="G1103" s="1">
        <v>5244.4214876033002</v>
      </c>
      <c r="H1103" s="1">
        <v>2.2452000000000001E-3</v>
      </c>
    </row>
    <row r="1104" spans="5:8" x14ac:dyDescent="0.4">
      <c r="E1104" s="1">
        <v>11</v>
      </c>
      <c r="F1104" s="1">
        <v>47</v>
      </c>
      <c r="G1104" s="1">
        <v>5248.7777274785003</v>
      </c>
      <c r="H1104" s="1">
        <v>2.2399999999999998E-3</v>
      </c>
    </row>
    <row r="1105" spans="5:8" x14ac:dyDescent="0.4">
      <c r="E1105" s="1">
        <v>11</v>
      </c>
      <c r="F1105" s="1">
        <v>100</v>
      </c>
      <c r="G1105" s="1">
        <v>5249.73</v>
      </c>
      <c r="H1105" s="1">
        <v>2.1098000000000002E-3</v>
      </c>
    </row>
    <row r="1106" spans="5:8" x14ac:dyDescent="0.4">
      <c r="E1106" s="1">
        <v>11</v>
      </c>
      <c r="F1106" s="1">
        <v>220</v>
      </c>
      <c r="G1106" s="1">
        <v>5249.9442148759999</v>
      </c>
      <c r="H1106" s="1">
        <v>2.1088999999999999E-3</v>
      </c>
    </row>
    <row r="1107" spans="5:8" x14ac:dyDescent="0.4">
      <c r="E1107" s="1">
        <v>11</v>
      </c>
      <c r="F1107" s="1">
        <v>470</v>
      </c>
      <c r="G1107" s="1">
        <v>5249.9877772747996</v>
      </c>
      <c r="H1107" s="1">
        <v>2.2190999999999999E-3</v>
      </c>
    </row>
    <row r="1108" spans="5:8" x14ac:dyDescent="0.4">
      <c r="E1108" s="1">
        <v>11</v>
      </c>
      <c r="F1108" s="1">
        <v>1000</v>
      </c>
      <c r="G1108" s="1">
        <v>5249.9973</v>
      </c>
      <c r="H1108" s="1">
        <v>2.4670999999999998E-3</v>
      </c>
    </row>
    <row r="1109" spans="5:8" x14ac:dyDescent="0.4">
      <c r="E1109" s="1">
        <v>11</v>
      </c>
      <c r="F1109" s="1">
        <v>2200</v>
      </c>
      <c r="G1109" s="1">
        <v>5249.9994421488</v>
      </c>
      <c r="H1109" s="1">
        <v>2.2309000000000001E-3</v>
      </c>
    </row>
    <row r="1110" spans="5:8" x14ac:dyDescent="0.4">
      <c r="E1110" s="1">
        <v>11</v>
      </c>
      <c r="F1110" s="1">
        <v>4700</v>
      </c>
      <c r="G1110" s="1">
        <v>5249.9998777726996</v>
      </c>
      <c r="H1110" s="1">
        <v>2.3092E-3</v>
      </c>
    </row>
    <row r="1111" spans="5:8" x14ac:dyDescent="0.4">
      <c r="E1111" s="1">
        <v>11</v>
      </c>
      <c r="F1111" s="1">
        <v>10000</v>
      </c>
      <c r="G1111" s="1">
        <v>5249.999973</v>
      </c>
      <c r="H1111" s="1">
        <v>2.2487000000000002E-3</v>
      </c>
    </row>
    <row r="1112" spans="5:8" x14ac:dyDescent="0.4">
      <c r="E1112" s="1">
        <v>11</v>
      </c>
      <c r="F1112" s="1">
        <v>22000</v>
      </c>
      <c r="G1112" s="1">
        <v>5249.9999944214997</v>
      </c>
      <c r="H1112" s="1">
        <v>2.1405999999999999E-3</v>
      </c>
    </row>
    <row r="1113" spans="5:8" x14ac:dyDescent="0.4">
      <c r="E1113" s="1">
        <v>11</v>
      </c>
      <c r="F1113" s="1">
        <v>47000</v>
      </c>
      <c r="G1113" s="1">
        <v>5249.9999987777001</v>
      </c>
      <c r="H1113" s="1">
        <v>2.1405E-3</v>
      </c>
    </row>
    <row r="1114" spans="5:8" x14ac:dyDescent="0.4">
      <c r="E1114" s="1">
        <v>11</v>
      </c>
      <c r="F1114" s="1">
        <v>100000</v>
      </c>
      <c r="G1114" s="1">
        <v>5249.9999997300001</v>
      </c>
      <c r="H1114" s="1">
        <v>2.4026999999999998E-3</v>
      </c>
    </row>
    <row r="1115" spans="5:8" x14ac:dyDescent="0.4">
      <c r="E1115" s="1">
        <v>11</v>
      </c>
      <c r="F1115" s="1">
        <v>220000</v>
      </c>
      <c r="G1115" s="1">
        <v>5249.9999999441998</v>
      </c>
      <c r="H1115" s="1">
        <v>2.3789000000000002E-3</v>
      </c>
    </row>
    <row r="1116" spans="5:8" x14ac:dyDescent="0.4">
      <c r="E1116" s="1">
        <v>11</v>
      </c>
      <c r="F1116" s="1">
        <v>470000</v>
      </c>
      <c r="G1116" s="1">
        <v>5249.9999999878</v>
      </c>
      <c r="H1116" s="1">
        <v>2.6478000000000001E-3</v>
      </c>
    </row>
    <row r="1117" spans="5:8" x14ac:dyDescent="0.4">
      <c r="E1117" s="1">
        <v>11</v>
      </c>
      <c r="F1117" s="1">
        <v>1000000</v>
      </c>
      <c r="G1117" s="1">
        <v>5249.9999999972997</v>
      </c>
      <c r="H1117" s="1">
        <v>2.8394000000000002E-3</v>
      </c>
    </row>
    <row r="1118" spans="5:8" x14ac:dyDescent="0.4">
      <c r="E1118" s="1">
        <v>11</v>
      </c>
      <c r="F1118" s="1">
        <v>2200000</v>
      </c>
      <c r="G1118" s="1">
        <v>5249.9999999993997</v>
      </c>
      <c r="H1118" s="1">
        <v>3.1827000000000001E-3</v>
      </c>
    </row>
    <row r="1119" spans="5:8" x14ac:dyDescent="0.4">
      <c r="E1119" s="1">
        <v>11</v>
      </c>
      <c r="F1119" s="1">
        <v>4700000</v>
      </c>
      <c r="G1119" s="1">
        <v>5249.9999999999</v>
      </c>
      <c r="H1119" s="1">
        <v>4.2418000000000004E-3</v>
      </c>
    </row>
    <row r="1120" spans="5:8" x14ac:dyDescent="0.4">
      <c r="E1120" s="1">
        <v>11</v>
      </c>
      <c r="F1120" s="1">
        <v>10000000</v>
      </c>
      <c r="G1120" s="1">
        <v>5250.0000000001</v>
      </c>
      <c r="H1120" s="1">
        <v>6.1501999999999998E-3</v>
      </c>
    </row>
    <row r="1121" spans="5:8" x14ac:dyDescent="0.4">
      <c r="E1121" s="1">
        <v>11</v>
      </c>
      <c r="F1121" s="1">
        <v>22000000</v>
      </c>
      <c r="G1121" s="1">
        <v>5250</v>
      </c>
      <c r="H1121" s="1">
        <v>9.9255999999999997E-3</v>
      </c>
    </row>
    <row r="1122" spans="5:8" x14ac:dyDescent="0.4">
      <c r="E1122" s="1">
        <v>11</v>
      </c>
      <c r="F1122" s="1">
        <v>47000000</v>
      </c>
      <c r="G1122" s="1">
        <v>5249.9999999999</v>
      </c>
      <c r="H1122" s="1">
        <v>1.6834700000000001E-2</v>
      </c>
    </row>
    <row r="1123" spans="5:8" x14ac:dyDescent="0.4">
      <c r="E1123" s="1">
        <v>11</v>
      </c>
      <c r="F1123" s="1">
        <v>100000000</v>
      </c>
      <c r="G1123" s="1">
        <v>5249.9999999996999</v>
      </c>
      <c r="H1123" s="1">
        <v>3.2668299999999997E-2</v>
      </c>
    </row>
    <row r="1124" spans="5:8" x14ac:dyDescent="0.4">
      <c r="E1124" s="1">
        <v>11</v>
      </c>
      <c r="F1124" s="1">
        <v>220000000</v>
      </c>
      <c r="G1124" s="1">
        <v>5250</v>
      </c>
      <c r="H1124" s="1">
        <v>6.9128999999999996E-2</v>
      </c>
    </row>
    <row r="1125" spans="5:8" x14ac:dyDescent="0.4">
      <c r="E1125" s="1">
        <v>11</v>
      </c>
      <c r="F1125" s="1">
        <v>470000000</v>
      </c>
      <c r="G1125" s="1">
        <v>5249.9999999997999</v>
      </c>
      <c r="H1125" s="1">
        <v>0.1460081</v>
      </c>
    </row>
    <row r="1126" spans="5:8" x14ac:dyDescent="0.4">
      <c r="E1126" s="1">
        <v>11</v>
      </c>
      <c r="F1126" s="1">
        <v>1000000000</v>
      </c>
      <c r="G1126" s="1">
        <v>5250</v>
      </c>
      <c r="H1126" s="1">
        <v>0.30168109999999998</v>
      </c>
    </row>
    <row r="1127" spans="5:8" x14ac:dyDescent="0.4">
      <c r="E1127" s="1">
        <v>11</v>
      </c>
      <c r="F1127" s="1">
        <v>2200000000</v>
      </c>
      <c r="G1127" s="1">
        <v>5249.9999999992997</v>
      </c>
      <c r="H1127" s="1">
        <v>0.66180340000000004</v>
      </c>
    </row>
    <row r="1128" spans="5:8" x14ac:dyDescent="0.4">
      <c r="E1128" s="1">
        <v>11</v>
      </c>
      <c r="F1128" s="1">
        <v>4700000000</v>
      </c>
      <c r="G1128" s="1">
        <v>5249.9999999946003</v>
      </c>
      <c r="H1128" s="1">
        <v>1.3508960000000001</v>
      </c>
    </row>
    <row r="1129" spans="5:8" x14ac:dyDescent="0.4">
      <c r="E1129" s="1">
        <v>11</v>
      </c>
      <c r="F1129" s="1">
        <v>10000000000</v>
      </c>
      <c r="G1129" s="1">
        <v>5249.9999999770998</v>
      </c>
      <c r="H1129" s="1">
        <v>3.0009741999999999</v>
      </c>
    </row>
    <row r="1130" spans="5:8" x14ac:dyDescent="0.4">
      <c r="E1130" s="1">
        <v>12</v>
      </c>
      <c r="F1130" s="1">
        <v>1</v>
      </c>
      <c r="G1130" s="1">
        <v>2550</v>
      </c>
      <c r="H1130" s="1">
        <v>1.9737999999999999E-3</v>
      </c>
    </row>
    <row r="1131" spans="5:8" x14ac:dyDescent="0.4">
      <c r="E1131" s="1">
        <v>12</v>
      </c>
      <c r="F1131" s="1">
        <v>2</v>
      </c>
      <c r="G1131" s="1">
        <v>4575</v>
      </c>
      <c r="H1131" s="1">
        <v>2.9501000000000002E-3</v>
      </c>
    </row>
    <row r="1132" spans="5:8" x14ac:dyDescent="0.4">
      <c r="E1132" s="1">
        <v>12</v>
      </c>
      <c r="F1132" s="1">
        <v>4</v>
      </c>
      <c r="G1132" s="1">
        <v>5081.25</v>
      </c>
      <c r="H1132" s="1">
        <v>2.2523E-3</v>
      </c>
    </row>
    <row r="1133" spans="5:8" x14ac:dyDescent="0.4">
      <c r="E1133" s="1">
        <v>12</v>
      </c>
      <c r="F1133" s="1">
        <v>7</v>
      </c>
      <c r="G1133" s="1">
        <v>5194.8979591836996</v>
      </c>
      <c r="H1133" s="1">
        <v>2.3462000000000001E-3</v>
      </c>
    </row>
    <row r="1134" spans="5:8" x14ac:dyDescent="0.4">
      <c r="E1134" s="1">
        <v>12</v>
      </c>
      <c r="F1134" s="1">
        <v>10</v>
      </c>
      <c r="G1134" s="1">
        <v>5223</v>
      </c>
      <c r="H1134" s="1">
        <v>2.4639000000000002E-3</v>
      </c>
    </row>
    <row r="1135" spans="5:8" x14ac:dyDescent="0.4">
      <c r="E1135" s="1">
        <v>12</v>
      </c>
      <c r="F1135" s="1">
        <v>22</v>
      </c>
      <c r="G1135" s="1">
        <v>5244.4214876033002</v>
      </c>
      <c r="H1135" s="1">
        <v>2.7290999999999999E-3</v>
      </c>
    </row>
    <row r="1136" spans="5:8" x14ac:dyDescent="0.4">
      <c r="E1136" s="1">
        <v>12</v>
      </c>
      <c r="F1136" s="1">
        <v>47</v>
      </c>
      <c r="G1136" s="1">
        <v>5248.7777274785003</v>
      </c>
      <c r="H1136" s="1">
        <v>2.4177999999999999E-3</v>
      </c>
    </row>
    <row r="1137" spans="5:8" x14ac:dyDescent="0.4">
      <c r="E1137" s="1">
        <v>12</v>
      </c>
      <c r="F1137" s="1">
        <v>100</v>
      </c>
      <c r="G1137" s="1">
        <v>5249.73</v>
      </c>
      <c r="H1137" s="1">
        <v>2.4997999999999999E-3</v>
      </c>
    </row>
    <row r="1138" spans="5:8" x14ac:dyDescent="0.4">
      <c r="E1138" s="1">
        <v>12</v>
      </c>
      <c r="F1138" s="1">
        <v>220</v>
      </c>
      <c r="G1138" s="1">
        <v>5249.9442148759999</v>
      </c>
      <c r="H1138" s="1">
        <v>2.4635999999999998E-3</v>
      </c>
    </row>
    <row r="1139" spans="5:8" x14ac:dyDescent="0.4">
      <c r="E1139" s="1">
        <v>12</v>
      </c>
      <c r="F1139" s="1">
        <v>470</v>
      </c>
      <c r="G1139" s="1">
        <v>5249.9877772747996</v>
      </c>
      <c r="H1139" s="1">
        <v>2.4688000000000002E-3</v>
      </c>
    </row>
    <row r="1140" spans="5:8" x14ac:dyDescent="0.4">
      <c r="E1140" s="1">
        <v>12</v>
      </c>
      <c r="F1140" s="1">
        <v>1000</v>
      </c>
      <c r="G1140" s="1">
        <v>5249.9973</v>
      </c>
      <c r="H1140" s="1">
        <v>2.2924999999999998E-3</v>
      </c>
    </row>
    <row r="1141" spans="5:8" x14ac:dyDescent="0.4">
      <c r="E1141" s="1">
        <v>12</v>
      </c>
      <c r="F1141" s="1">
        <v>2200</v>
      </c>
      <c r="G1141" s="1">
        <v>5249.9994421488</v>
      </c>
      <c r="H1141" s="1">
        <v>3.0769E-3</v>
      </c>
    </row>
    <row r="1142" spans="5:8" x14ac:dyDescent="0.4">
      <c r="E1142" s="1">
        <v>12</v>
      </c>
      <c r="F1142" s="1">
        <v>4700</v>
      </c>
      <c r="G1142" s="1">
        <v>5249.9998777726996</v>
      </c>
      <c r="H1142" s="1">
        <v>2.5263999999999998E-3</v>
      </c>
    </row>
    <row r="1143" spans="5:8" x14ac:dyDescent="0.4">
      <c r="E1143" s="1">
        <v>12</v>
      </c>
      <c r="F1143" s="1">
        <v>10000</v>
      </c>
      <c r="G1143" s="1">
        <v>5249.999973</v>
      </c>
      <c r="H1143" s="1">
        <v>2.4699000000000001E-3</v>
      </c>
    </row>
    <row r="1144" spans="5:8" x14ac:dyDescent="0.4">
      <c r="E1144" s="1">
        <v>12</v>
      </c>
      <c r="F1144" s="1">
        <v>22000</v>
      </c>
      <c r="G1144" s="1">
        <v>5249.9999944214997</v>
      </c>
      <c r="H1144" s="1">
        <v>2.3509E-3</v>
      </c>
    </row>
    <row r="1145" spans="5:8" x14ac:dyDescent="0.4">
      <c r="E1145" s="1">
        <v>12</v>
      </c>
      <c r="F1145" s="1">
        <v>47000</v>
      </c>
      <c r="G1145" s="1">
        <v>5249.9999987777001</v>
      </c>
      <c r="H1145" s="1">
        <v>2.4150999999999999E-3</v>
      </c>
    </row>
    <row r="1146" spans="5:8" x14ac:dyDescent="0.4">
      <c r="E1146" s="1">
        <v>12</v>
      </c>
      <c r="F1146" s="1">
        <v>100000</v>
      </c>
      <c r="G1146" s="1">
        <v>5249.9999997300001</v>
      </c>
      <c r="H1146" s="1">
        <v>2.624E-3</v>
      </c>
    </row>
    <row r="1147" spans="5:8" x14ac:dyDescent="0.4">
      <c r="E1147" s="1">
        <v>12</v>
      </c>
      <c r="F1147" s="1">
        <v>220000</v>
      </c>
      <c r="G1147" s="1">
        <v>5249.9999999441998</v>
      </c>
      <c r="H1147" s="1">
        <v>2.5186000000000002E-3</v>
      </c>
    </row>
    <row r="1148" spans="5:8" x14ac:dyDescent="0.4">
      <c r="E1148" s="1">
        <v>12</v>
      </c>
      <c r="F1148" s="1">
        <v>470000</v>
      </c>
      <c r="G1148" s="1">
        <v>5249.9999999878</v>
      </c>
      <c r="H1148" s="1">
        <v>2.5988000000000001E-3</v>
      </c>
    </row>
    <row r="1149" spans="5:8" x14ac:dyDescent="0.4">
      <c r="E1149" s="1">
        <v>12</v>
      </c>
      <c r="F1149" s="1">
        <v>1000000</v>
      </c>
      <c r="G1149" s="1">
        <v>5249.9999999972997</v>
      </c>
      <c r="H1149" s="1">
        <v>3.1787E-3</v>
      </c>
    </row>
    <row r="1150" spans="5:8" x14ac:dyDescent="0.4">
      <c r="E1150" s="1">
        <v>12</v>
      </c>
      <c r="F1150" s="1">
        <v>2200000</v>
      </c>
      <c r="G1150" s="1">
        <v>5249.9999999994998</v>
      </c>
      <c r="H1150" s="1">
        <v>3.5485999999999998E-3</v>
      </c>
    </row>
    <row r="1151" spans="5:8" x14ac:dyDescent="0.4">
      <c r="E1151" s="1">
        <v>12</v>
      </c>
      <c r="F1151" s="1">
        <v>4700000</v>
      </c>
      <c r="G1151" s="1">
        <v>5250</v>
      </c>
      <c r="H1151" s="1">
        <v>4.5014E-3</v>
      </c>
    </row>
    <row r="1152" spans="5:8" x14ac:dyDescent="0.4">
      <c r="E1152" s="1">
        <v>12</v>
      </c>
      <c r="F1152" s="1">
        <v>10000000</v>
      </c>
      <c r="G1152" s="1">
        <v>5250.0000000001</v>
      </c>
      <c r="H1152" s="1">
        <v>6.6725001000000001E-3</v>
      </c>
    </row>
    <row r="1153" spans="5:8" x14ac:dyDescent="0.4">
      <c r="E1153" s="1">
        <v>12</v>
      </c>
      <c r="F1153" s="1">
        <v>22000000</v>
      </c>
      <c r="G1153" s="1">
        <v>5250.0000000001</v>
      </c>
      <c r="H1153" s="1">
        <v>1.0440700000000001E-2</v>
      </c>
    </row>
    <row r="1154" spans="5:8" x14ac:dyDescent="0.4">
      <c r="E1154" s="1">
        <v>12</v>
      </c>
      <c r="F1154" s="1">
        <v>47000000</v>
      </c>
      <c r="G1154" s="1">
        <v>5249.9999999999</v>
      </c>
      <c r="H1154" s="1">
        <v>2.2714499999999999E-2</v>
      </c>
    </row>
    <row r="1155" spans="5:8" x14ac:dyDescent="0.4">
      <c r="E1155" s="1">
        <v>12</v>
      </c>
      <c r="F1155" s="1">
        <v>100000000</v>
      </c>
      <c r="G1155" s="1">
        <v>5249.9999999999</v>
      </c>
      <c r="H1155" s="1">
        <v>4.3906899999999999E-2</v>
      </c>
    </row>
    <row r="1156" spans="5:8" x14ac:dyDescent="0.4">
      <c r="E1156" s="1">
        <v>12</v>
      </c>
      <c r="F1156" s="1">
        <v>220000000</v>
      </c>
      <c r="G1156" s="1">
        <v>5250.0000000008004</v>
      </c>
      <c r="H1156" s="1">
        <v>8.0326599999999998E-2</v>
      </c>
    </row>
    <row r="1157" spans="5:8" x14ac:dyDescent="0.4">
      <c r="E1157" s="1">
        <v>12</v>
      </c>
      <c r="F1157" s="1">
        <v>470000000</v>
      </c>
      <c r="G1157" s="1">
        <v>5250.0000000013997</v>
      </c>
      <c r="H1157" s="1">
        <v>0.1581206</v>
      </c>
    </row>
    <row r="1158" spans="5:8" x14ac:dyDescent="0.4">
      <c r="E1158" s="1">
        <v>12</v>
      </c>
      <c r="F1158" s="1">
        <v>1000000000</v>
      </c>
      <c r="G1158" s="1">
        <v>5250.0000000030996</v>
      </c>
      <c r="H1158" s="1">
        <v>0.32455479999999998</v>
      </c>
    </row>
    <row r="1159" spans="5:8" x14ac:dyDescent="0.4">
      <c r="E1159" s="1">
        <v>12</v>
      </c>
      <c r="F1159" s="1">
        <v>2200000000</v>
      </c>
      <c r="G1159" s="1">
        <v>5250.0000000078999</v>
      </c>
      <c r="H1159" s="1">
        <v>0.64249350000000005</v>
      </c>
    </row>
    <row r="1160" spans="5:8" x14ac:dyDescent="0.4">
      <c r="E1160" s="1">
        <v>12</v>
      </c>
      <c r="F1160" s="1">
        <v>4700000000</v>
      </c>
      <c r="G1160" s="1">
        <v>5250.0000000197997</v>
      </c>
      <c r="H1160" s="1">
        <v>1.488426</v>
      </c>
    </row>
    <row r="1161" spans="5:8" x14ac:dyDescent="0.4">
      <c r="E1161" s="1">
        <v>12</v>
      </c>
      <c r="F1161" s="1">
        <v>10000000000</v>
      </c>
      <c r="G1161" s="1">
        <v>5250.0000000486998</v>
      </c>
      <c r="H1161" s="1">
        <v>3.1191884999999999</v>
      </c>
    </row>
    <row r="1162" spans="5:8" x14ac:dyDescent="0.4">
      <c r="E1162" s="1">
        <v>1</v>
      </c>
      <c r="F1162" s="1">
        <v>1</v>
      </c>
      <c r="G1162" s="1">
        <v>2550</v>
      </c>
      <c r="H1162" s="1">
        <v>6.6000000000000003E-6</v>
      </c>
    </row>
    <row r="1163" spans="5:8" x14ac:dyDescent="0.4">
      <c r="E1163" s="1">
        <v>1</v>
      </c>
      <c r="F1163" s="1">
        <v>2</v>
      </c>
      <c r="G1163" s="1">
        <v>4575</v>
      </c>
      <c r="H1163" s="1">
        <v>3.4000000000000001E-6</v>
      </c>
    </row>
    <row r="1164" spans="5:8" x14ac:dyDescent="0.4">
      <c r="E1164" s="1">
        <v>1</v>
      </c>
      <c r="F1164" s="1">
        <v>4</v>
      </c>
      <c r="G1164" s="1">
        <v>5081.25</v>
      </c>
      <c r="H1164" s="1">
        <v>3.5999999999999998E-6</v>
      </c>
    </row>
    <row r="1165" spans="5:8" x14ac:dyDescent="0.4">
      <c r="E1165" s="1">
        <v>1</v>
      </c>
      <c r="F1165" s="1">
        <v>7</v>
      </c>
      <c r="G1165" s="1">
        <v>5194.8979591836996</v>
      </c>
      <c r="H1165" s="1">
        <v>6.8000000000000001E-6</v>
      </c>
    </row>
    <row r="1166" spans="5:8" x14ac:dyDescent="0.4">
      <c r="E1166" s="1">
        <v>1</v>
      </c>
      <c r="F1166" s="1">
        <v>10</v>
      </c>
      <c r="G1166" s="1">
        <v>5223</v>
      </c>
      <c r="H1166" s="1">
        <v>5.4E-6</v>
      </c>
    </row>
    <row r="1167" spans="5:8" x14ac:dyDescent="0.4">
      <c r="E1167" s="1">
        <v>1</v>
      </c>
      <c r="F1167" s="1">
        <v>22</v>
      </c>
      <c r="G1167" s="1">
        <v>5244.4214876033002</v>
      </c>
      <c r="H1167" s="1">
        <v>4.0999999999999997E-6</v>
      </c>
    </row>
    <row r="1168" spans="5:8" x14ac:dyDescent="0.4">
      <c r="E1168" s="1">
        <v>1</v>
      </c>
      <c r="F1168" s="1">
        <v>47</v>
      </c>
      <c r="G1168" s="1">
        <v>5248.7777274785003</v>
      </c>
      <c r="H1168" s="1">
        <v>5.6999999999999996E-6</v>
      </c>
    </row>
    <row r="1169" spans="5:8" x14ac:dyDescent="0.4">
      <c r="E1169" s="1">
        <v>1</v>
      </c>
      <c r="F1169" s="1">
        <v>100</v>
      </c>
      <c r="G1169" s="1">
        <v>5249.73</v>
      </c>
      <c r="H1169" s="1">
        <v>5.1000000000000003E-6</v>
      </c>
    </row>
    <row r="1170" spans="5:8" x14ac:dyDescent="0.4">
      <c r="E1170" s="1">
        <v>1</v>
      </c>
      <c r="F1170" s="1">
        <v>220</v>
      </c>
      <c r="G1170" s="1">
        <v>5249.9442148759999</v>
      </c>
      <c r="H1170" s="1">
        <v>5.2000000000000002E-6</v>
      </c>
    </row>
    <row r="1171" spans="5:8" x14ac:dyDescent="0.4">
      <c r="E1171" s="1">
        <v>1</v>
      </c>
      <c r="F1171" s="1">
        <v>470</v>
      </c>
      <c r="G1171" s="1">
        <v>5249.9877772747996</v>
      </c>
      <c r="H1171" s="1">
        <v>5.2000000000000002E-6</v>
      </c>
    </row>
    <row r="1172" spans="5:8" x14ac:dyDescent="0.4">
      <c r="E1172" s="1">
        <v>1</v>
      </c>
      <c r="F1172" s="1">
        <v>1000</v>
      </c>
      <c r="G1172" s="1">
        <v>5249.9973</v>
      </c>
      <c r="H1172" s="1">
        <v>5.9000000000000003E-6</v>
      </c>
    </row>
    <row r="1173" spans="5:8" x14ac:dyDescent="0.4">
      <c r="E1173" s="1">
        <v>1</v>
      </c>
      <c r="F1173" s="1">
        <v>2200</v>
      </c>
      <c r="G1173" s="1">
        <v>5249.9994421488</v>
      </c>
      <c r="H1173" s="1">
        <v>8.1999999999999994E-6</v>
      </c>
    </row>
    <row r="1174" spans="5:8" x14ac:dyDescent="0.4">
      <c r="E1174" s="1">
        <v>1</v>
      </c>
      <c r="F1174" s="1">
        <v>4700</v>
      </c>
      <c r="G1174" s="1">
        <v>5249.9998777727997</v>
      </c>
      <c r="H1174" s="1">
        <v>1.3200000000000001E-5</v>
      </c>
    </row>
    <row r="1175" spans="5:8" x14ac:dyDescent="0.4">
      <c r="E1175" s="1">
        <v>1</v>
      </c>
      <c r="F1175" s="1">
        <v>10000</v>
      </c>
      <c r="G1175" s="1">
        <v>5249.999973</v>
      </c>
      <c r="H1175" s="1">
        <v>2.37E-5</v>
      </c>
    </row>
    <row r="1176" spans="5:8" x14ac:dyDescent="0.4">
      <c r="E1176" s="1">
        <v>1</v>
      </c>
      <c r="F1176" s="1">
        <v>22000</v>
      </c>
      <c r="G1176" s="1">
        <v>5249.9999944214997</v>
      </c>
      <c r="H1176" s="1">
        <v>4.7599999999999998E-5</v>
      </c>
    </row>
    <row r="1177" spans="5:8" x14ac:dyDescent="0.4">
      <c r="E1177" s="1">
        <v>1</v>
      </c>
      <c r="F1177" s="1">
        <v>47000</v>
      </c>
      <c r="G1177" s="1">
        <v>5249.9999987777001</v>
      </c>
      <c r="H1177" s="1">
        <v>9.87E-5</v>
      </c>
    </row>
    <row r="1178" spans="5:8" x14ac:dyDescent="0.4">
      <c r="E1178" s="1">
        <v>1</v>
      </c>
      <c r="F1178" s="1">
        <v>100000</v>
      </c>
      <c r="G1178" s="1">
        <v>5249.9999997299001</v>
      </c>
      <c r="H1178" s="1">
        <v>2.432E-4</v>
      </c>
    </row>
    <row r="1179" spans="5:8" x14ac:dyDescent="0.4">
      <c r="E1179" s="1">
        <v>1</v>
      </c>
      <c r="F1179" s="1">
        <v>220000</v>
      </c>
      <c r="G1179" s="1">
        <v>5249.9999999441998</v>
      </c>
      <c r="H1179" s="1">
        <v>4.752E-4</v>
      </c>
    </row>
    <row r="1180" spans="5:8" x14ac:dyDescent="0.4">
      <c r="E1180" s="1">
        <v>1</v>
      </c>
      <c r="F1180" s="1">
        <v>470000</v>
      </c>
      <c r="G1180" s="1">
        <v>5249.9999999877</v>
      </c>
      <c r="H1180" s="1">
        <v>9.5450000000000005E-4</v>
      </c>
    </row>
    <row r="1181" spans="5:8" x14ac:dyDescent="0.4">
      <c r="E1181" s="1">
        <v>1</v>
      </c>
      <c r="F1181" s="1">
        <v>1000000</v>
      </c>
      <c r="G1181" s="1">
        <v>5249.9999999974998</v>
      </c>
      <c r="H1181" s="1">
        <v>2.0179999999999998E-3</v>
      </c>
    </row>
    <row r="1182" spans="5:8" x14ac:dyDescent="0.4">
      <c r="E1182" s="1">
        <v>1</v>
      </c>
      <c r="F1182" s="1">
        <v>2200000</v>
      </c>
      <c r="G1182" s="1">
        <v>5249.9999999996999</v>
      </c>
      <c r="H1182" s="1">
        <v>4.7856000000000001E-3</v>
      </c>
    </row>
    <row r="1183" spans="5:8" x14ac:dyDescent="0.4">
      <c r="E1183" s="1">
        <v>1</v>
      </c>
      <c r="F1183" s="1">
        <v>4700000</v>
      </c>
      <c r="G1183" s="1">
        <v>5249.9999999992997</v>
      </c>
      <c r="H1183" s="1">
        <v>9.4991999999999993E-3</v>
      </c>
    </row>
    <row r="1184" spans="5:8" x14ac:dyDescent="0.4">
      <c r="E1184" s="1">
        <v>1</v>
      </c>
      <c r="F1184" s="1">
        <v>10000000</v>
      </c>
      <c r="G1184" s="1">
        <v>5250.0000000004002</v>
      </c>
      <c r="H1184" s="1">
        <v>2.02776E-2</v>
      </c>
    </row>
    <row r="1185" spans="5:8" x14ac:dyDescent="0.4">
      <c r="E1185" s="1">
        <v>1</v>
      </c>
      <c r="F1185" s="1">
        <v>22000000</v>
      </c>
      <c r="G1185" s="1">
        <v>5250.0000000003001</v>
      </c>
      <c r="H1185" s="1">
        <v>4.4654800000000001E-2</v>
      </c>
    </row>
    <row r="1186" spans="5:8" x14ac:dyDescent="0.4">
      <c r="E1186" s="1">
        <v>1</v>
      </c>
      <c r="F1186" s="1">
        <v>47000000</v>
      </c>
      <c r="G1186" s="1">
        <v>5250.0000000013997</v>
      </c>
      <c r="H1186" s="1">
        <v>9.5009300000000005E-2</v>
      </c>
    </row>
    <row r="1187" spans="5:8" x14ac:dyDescent="0.4">
      <c r="E1187" s="1">
        <v>1</v>
      </c>
      <c r="F1187" s="1">
        <v>100000000</v>
      </c>
      <c r="G1187" s="1">
        <v>5249.9999999996999</v>
      </c>
      <c r="H1187" s="1">
        <v>0.20425219999999999</v>
      </c>
    </row>
    <row r="1188" spans="5:8" x14ac:dyDescent="0.4">
      <c r="E1188" s="1">
        <v>1</v>
      </c>
      <c r="F1188" s="1">
        <v>220000000</v>
      </c>
      <c r="G1188" s="1">
        <v>5249.9999999989996</v>
      </c>
      <c r="H1188" s="1">
        <v>0.44881330000000003</v>
      </c>
    </row>
    <row r="1189" spans="5:8" x14ac:dyDescent="0.4">
      <c r="E1189" s="1">
        <v>1</v>
      </c>
      <c r="F1189" s="1">
        <v>470000000</v>
      </c>
      <c r="G1189" s="1">
        <v>5249.9999999987003</v>
      </c>
      <c r="H1189" s="1">
        <v>0.99047269999999998</v>
      </c>
    </row>
    <row r="1190" spans="5:8" x14ac:dyDescent="0.4">
      <c r="E1190" s="1">
        <v>1</v>
      </c>
      <c r="F1190" s="1">
        <v>1000000000</v>
      </c>
      <c r="G1190" s="1">
        <v>5249.9999999958</v>
      </c>
      <c r="H1190" s="1">
        <v>2.1128075000000002</v>
      </c>
    </row>
    <row r="1191" spans="5:8" x14ac:dyDescent="0.4">
      <c r="E1191" s="1">
        <v>1</v>
      </c>
      <c r="F1191" s="1">
        <v>2200000000</v>
      </c>
      <c r="G1191" s="1">
        <v>5249.9999999861002</v>
      </c>
      <c r="H1191" s="1">
        <v>4.5408634000000001</v>
      </c>
    </row>
    <row r="1192" spans="5:8" x14ac:dyDescent="0.4">
      <c r="E1192" s="1">
        <v>1</v>
      </c>
      <c r="F1192" s="1">
        <v>4700000000</v>
      </c>
      <c r="G1192" s="1">
        <v>5249.9999999629999</v>
      </c>
      <c r="H1192" s="1">
        <v>9.5832353000000001</v>
      </c>
    </row>
    <row r="1193" spans="5:8" x14ac:dyDescent="0.4">
      <c r="E1193" s="1">
        <v>1</v>
      </c>
      <c r="F1193" s="1">
        <v>10000000000</v>
      </c>
      <c r="G1193" s="1">
        <v>5249.9999998957001</v>
      </c>
      <c r="H1193" s="1">
        <v>20.4461716</v>
      </c>
    </row>
    <row r="1194" spans="5:8" x14ac:dyDescent="0.4">
      <c r="E1194" s="1">
        <v>2</v>
      </c>
      <c r="F1194" s="1">
        <v>1</v>
      </c>
      <c r="G1194" s="1">
        <v>2550</v>
      </c>
      <c r="H1194" s="1">
        <v>9.8919999999999998E-4</v>
      </c>
    </row>
    <row r="1195" spans="5:8" x14ac:dyDescent="0.4">
      <c r="E1195" s="1">
        <v>2</v>
      </c>
      <c r="F1195" s="1">
        <v>2</v>
      </c>
      <c r="G1195" s="1">
        <v>4575</v>
      </c>
      <c r="H1195" s="1">
        <v>4.9739999999999995E-4</v>
      </c>
    </row>
    <row r="1196" spans="5:8" x14ac:dyDescent="0.4">
      <c r="E1196" s="1">
        <v>2</v>
      </c>
      <c r="F1196" s="1">
        <v>4</v>
      </c>
      <c r="G1196" s="1">
        <v>5081.25</v>
      </c>
      <c r="H1196" s="1">
        <v>3.2959990000000001E-4</v>
      </c>
    </row>
    <row r="1197" spans="5:8" x14ac:dyDescent="0.4">
      <c r="E1197" s="1">
        <v>2</v>
      </c>
      <c r="F1197" s="1">
        <v>7</v>
      </c>
      <c r="G1197" s="1">
        <v>5194.8979591836996</v>
      </c>
      <c r="H1197" s="1">
        <v>3.8160000000000001E-4</v>
      </c>
    </row>
    <row r="1198" spans="5:8" x14ac:dyDescent="0.4">
      <c r="E1198" s="1">
        <v>2</v>
      </c>
      <c r="F1198" s="1">
        <v>10</v>
      </c>
      <c r="G1198" s="1">
        <v>5223</v>
      </c>
      <c r="H1198" s="1">
        <v>3.8719999999999998E-4</v>
      </c>
    </row>
    <row r="1199" spans="5:8" x14ac:dyDescent="0.4">
      <c r="E1199" s="1">
        <v>2</v>
      </c>
      <c r="F1199" s="1">
        <v>22</v>
      </c>
      <c r="G1199" s="1">
        <v>5244.4214876033002</v>
      </c>
      <c r="H1199" s="1">
        <v>4.3770000000000001E-4</v>
      </c>
    </row>
    <row r="1200" spans="5:8" x14ac:dyDescent="0.4">
      <c r="E1200" s="1">
        <v>2</v>
      </c>
      <c r="F1200" s="1">
        <v>47</v>
      </c>
      <c r="G1200" s="1">
        <v>5248.7777274785003</v>
      </c>
      <c r="H1200" s="1">
        <v>3.8890000000000002E-4</v>
      </c>
    </row>
    <row r="1201" spans="5:8" x14ac:dyDescent="0.4">
      <c r="E1201" s="1">
        <v>2</v>
      </c>
      <c r="F1201" s="1">
        <v>100</v>
      </c>
      <c r="G1201" s="1">
        <v>5249.73</v>
      </c>
      <c r="H1201" s="1">
        <v>4.348E-4</v>
      </c>
    </row>
    <row r="1202" spans="5:8" x14ac:dyDescent="0.4">
      <c r="E1202" s="1">
        <v>2</v>
      </c>
      <c r="F1202" s="1">
        <v>220</v>
      </c>
      <c r="G1202" s="1">
        <v>5249.9442148759999</v>
      </c>
      <c r="H1202" s="1">
        <v>3.6820000000000001E-4</v>
      </c>
    </row>
    <row r="1203" spans="5:8" x14ac:dyDescent="0.4">
      <c r="E1203" s="1">
        <v>2</v>
      </c>
      <c r="F1203" s="1">
        <v>470</v>
      </c>
      <c r="G1203" s="1">
        <v>5249.9877772747996</v>
      </c>
      <c r="H1203" s="1">
        <v>4.7100000000000001E-4</v>
      </c>
    </row>
    <row r="1204" spans="5:8" x14ac:dyDescent="0.4">
      <c r="E1204" s="1">
        <v>2</v>
      </c>
      <c r="F1204" s="1">
        <v>1000</v>
      </c>
      <c r="G1204" s="1">
        <v>5249.9973</v>
      </c>
      <c r="H1204" s="1">
        <v>4.351E-4</v>
      </c>
    </row>
    <row r="1205" spans="5:8" x14ac:dyDescent="0.4">
      <c r="E1205" s="1">
        <v>2</v>
      </c>
      <c r="F1205" s="1">
        <v>2200</v>
      </c>
      <c r="G1205" s="1">
        <v>5249.9994421488</v>
      </c>
      <c r="H1205" s="1">
        <v>4.5780000000000001E-4</v>
      </c>
    </row>
    <row r="1206" spans="5:8" x14ac:dyDescent="0.4">
      <c r="E1206" s="1">
        <v>2</v>
      </c>
      <c r="F1206" s="1">
        <v>4700</v>
      </c>
      <c r="G1206" s="1">
        <v>5249.9998777727997</v>
      </c>
      <c r="H1206" s="1">
        <v>3.9869999999999999E-4</v>
      </c>
    </row>
    <row r="1207" spans="5:8" x14ac:dyDescent="0.4">
      <c r="E1207" s="1">
        <v>2</v>
      </c>
      <c r="F1207" s="1">
        <v>10000</v>
      </c>
      <c r="G1207" s="1">
        <v>5249.999973</v>
      </c>
      <c r="H1207" s="1">
        <v>5.2539999999999998E-4</v>
      </c>
    </row>
    <row r="1208" spans="5:8" x14ac:dyDescent="0.4">
      <c r="E1208" s="1">
        <v>2</v>
      </c>
      <c r="F1208" s="1">
        <v>22000</v>
      </c>
      <c r="G1208" s="1">
        <v>5249.9999944214997</v>
      </c>
      <c r="H1208" s="1">
        <v>5.0650000000000001E-4</v>
      </c>
    </row>
    <row r="1209" spans="5:8" x14ac:dyDescent="0.4">
      <c r="E1209" s="1">
        <v>2</v>
      </c>
      <c r="F1209" s="1">
        <v>47000</v>
      </c>
      <c r="G1209" s="1">
        <v>5249.9999987777001</v>
      </c>
      <c r="H1209" s="1">
        <v>3.7819999999999998E-4</v>
      </c>
    </row>
    <row r="1210" spans="5:8" x14ac:dyDescent="0.4">
      <c r="E1210" s="1">
        <v>2</v>
      </c>
      <c r="F1210" s="1">
        <v>100000</v>
      </c>
      <c r="G1210" s="1">
        <v>5249.9999997300001</v>
      </c>
      <c r="H1210" s="1">
        <v>4.55E-4</v>
      </c>
    </row>
    <row r="1211" spans="5:8" x14ac:dyDescent="0.4">
      <c r="E1211" s="1">
        <v>2</v>
      </c>
      <c r="F1211" s="1">
        <v>220000</v>
      </c>
      <c r="G1211" s="1">
        <v>5249.9999999440997</v>
      </c>
      <c r="H1211" s="1">
        <v>7.1759999999999999E-4</v>
      </c>
    </row>
    <row r="1212" spans="5:8" x14ac:dyDescent="0.4">
      <c r="E1212" s="1">
        <v>2</v>
      </c>
      <c r="F1212" s="1">
        <v>470000</v>
      </c>
      <c r="G1212" s="1">
        <v>5249.9999999877</v>
      </c>
      <c r="H1212" s="1">
        <v>8.3540000000000003E-4</v>
      </c>
    </row>
    <row r="1213" spans="5:8" x14ac:dyDescent="0.4">
      <c r="E1213" s="1">
        <v>2</v>
      </c>
      <c r="F1213" s="1">
        <v>1000000</v>
      </c>
      <c r="G1213" s="1">
        <v>5249.9999999973998</v>
      </c>
      <c r="H1213" s="1">
        <v>1.4724E-3</v>
      </c>
    </row>
    <row r="1214" spans="5:8" x14ac:dyDescent="0.4">
      <c r="E1214" s="1">
        <v>2</v>
      </c>
      <c r="F1214" s="1">
        <v>2200000</v>
      </c>
      <c r="G1214" s="1">
        <v>5249.9999999994998</v>
      </c>
      <c r="H1214" s="1">
        <v>2.7125999999999999E-3</v>
      </c>
    </row>
    <row r="1215" spans="5:8" x14ac:dyDescent="0.4">
      <c r="E1215" s="1">
        <v>2</v>
      </c>
      <c r="F1215" s="1">
        <v>4700000</v>
      </c>
      <c r="G1215" s="1">
        <v>5249.9999999996999</v>
      </c>
      <c r="H1215" s="1">
        <v>5.2592000000000003E-3</v>
      </c>
    </row>
    <row r="1216" spans="5:8" x14ac:dyDescent="0.4">
      <c r="E1216" s="1">
        <v>2</v>
      </c>
      <c r="F1216" s="1">
        <v>10000000</v>
      </c>
      <c r="G1216" s="1">
        <v>5250</v>
      </c>
      <c r="H1216" s="1">
        <v>1.07724E-2</v>
      </c>
    </row>
    <row r="1217" spans="5:8" x14ac:dyDescent="0.4">
      <c r="E1217" s="1">
        <v>2</v>
      </c>
      <c r="F1217" s="1">
        <v>22000000</v>
      </c>
      <c r="G1217" s="1">
        <v>5250.0000000002001</v>
      </c>
      <c r="H1217" s="1">
        <v>2.3029399999999998E-2</v>
      </c>
    </row>
    <row r="1218" spans="5:8" x14ac:dyDescent="0.4">
      <c r="E1218" s="1">
        <v>2</v>
      </c>
      <c r="F1218" s="1">
        <v>47000000</v>
      </c>
      <c r="G1218" s="1">
        <v>5250.0000000007003</v>
      </c>
      <c r="H1218" s="1">
        <v>4.7783600099999997E-2</v>
      </c>
    </row>
    <row r="1219" spans="5:8" x14ac:dyDescent="0.4">
      <c r="E1219" s="1">
        <v>2</v>
      </c>
      <c r="F1219" s="1">
        <v>100000000</v>
      </c>
      <c r="G1219" s="1">
        <v>5249.9999999997999</v>
      </c>
      <c r="H1219" s="1">
        <v>0.1097672</v>
      </c>
    </row>
    <row r="1220" spans="5:8" x14ac:dyDescent="0.4">
      <c r="E1220" s="1">
        <v>2</v>
      </c>
      <c r="F1220" s="1">
        <v>220000000</v>
      </c>
      <c r="G1220" s="1">
        <v>5249.9999999992997</v>
      </c>
      <c r="H1220" s="1">
        <v>0.23097309999999999</v>
      </c>
    </row>
    <row r="1221" spans="5:8" x14ac:dyDescent="0.4">
      <c r="E1221" s="1">
        <v>2</v>
      </c>
      <c r="F1221" s="1">
        <v>470000000</v>
      </c>
      <c r="G1221" s="1">
        <v>5249.9999999983002</v>
      </c>
      <c r="H1221" s="1">
        <v>0.48164970000000001</v>
      </c>
    </row>
    <row r="1222" spans="5:8" x14ac:dyDescent="0.4">
      <c r="E1222" s="1">
        <v>2</v>
      </c>
      <c r="F1222" s="1">
        <v>1000000000</v>
      </c>
      <c r="G1222" s="1">
        <v>5249.9999999952997</v>
      </c>
      <c r="H1222" s="1">
        <v>1.0618037</v>
      </c>
    </row>
    <row r="1223" spans="5:8" x14ac:dyDescent="0.4">
      <c r="E1223" s="1">
        <v>2</v>
      </c>
      <c r="F1223" s="1">
        <v>2200000000</v>
      </c>
      <c r="G1223" s="1">
        <v>5249.9999999868996</v>
      </c>
      <c r="H1223" s="1">
        <v>2.3114058000000002</v>
      </c>
    </row>
    <row r="1224" spans="5:8" x14ac:dyDescent="0.4">
      <c r="E1224" s="1">
        <v>2</v>
      </c>
      <c r="F1224" s="1">
        <v>4700000000</v>
      </c>
      <c r="G1224" s="1">
        <v>5249.9999999626998</v>
      </c>
      <c r="H1224" s="1">
        <v>4.9848635999999997</v>
      </c>
    </row>
    <row r="1225" spans="5:8" x14ac:dyDescent="0.4">
      <c r="E1225" s="1">
        <v>2</v>
      </c>
      <c r="F1225" s="1">
        <v>10000000000</v>
      </c>
      <c r="G1225" s="1">
        <v>5249.9999998948997</v>
      </c>
      <c r="H1225" s="1">
        <v>10.662183600000001</v>
      </c>
    </row>
    <row r="1226" spans="5:8" x14ac:dyDescent="0.4">
      <c r="E1226" s="1">
        <v>3</v>
      </c>
      <c r="F1226" s="1">
        <v>1</v>
      </c>
      <c r="G1226" s="1">
        <v>2550</v>
      </c>
      <c r="H1226" s="1">
        <v>5.3160000000000002E-4</v>
      </c>
    </row>
    <row r="1227" spans="5:8" x14ac:dyDescent="0.4">
      <c r="E1227" s="1">
        <v>3</v>
      </c>
      <c r="F1227" s="1">
        <v>2</v>
      </c>
      <c r="G1227" s="1">
        <v>4575</v>
      </c>
      <c r="H1227" s="1">
        <v>5.5029999999999999E-4</v>
      </c>
    </row>
    <row r="1228" spans="5:8" x14ac:dyDescent="0.4">
      <c r="E1228" s="1">
        <v>3</v>
      </c>
      <c r="F1228" s="1">
        <v>4</v>
      </c>
      <c r="G1228" s="1">
        <v>5081.25</v>
      </c>
      <c r="H1228" s="1">
        <v>8.4420000000000003E-4</v>
      </c>
    </row>
    <row r="1229" spans="5:8" x14ac:dyDescent="0.4">
      <c r="E1229" s="1">
        <v>3</v>
      </c>
      <c r="F1229" s="1">
        <v>7</v>
      </c>
      <c r="G1229" s="1">
        <v>5194.8979591836996</v>
      </c>
      <c r="H1229" s="1">
        <v>5.953E-4</v>
      </c>
    </row>
    <row r="1230" spans="5:8" x14ac:dyDescent="0.4">
      <c r="E1230" s="1">
        <v>3</v>
      </c>
      <c r="F1230" s="1">
        <v>10</v>
      </c>
      <c r="G1230" s="1">
        <v>5223</v>
      </c>
      <c r="H1230" s="1">
        <v>6.6540000000000002E-4</v>
      </c>
    </row>
    <row r="1231" spans="5:8" x14ac:dyDescent="0.4">
      <c r="E1231" s="1">
        <v>3</v>
      </c>
      <c r="F1231" s="1">
        <v>22</v>
      </c>
      <c r="G1231" s="1">
        <v>5244.4214876033002</v>
      </c>
      <c r="H1231" s="1">
        <v>5.8359999999999998E-4</v>
      </c>
    </row>
    <row r="1232" spans="5:8" x14ac:dyDescent="0.4">
      <c r="E1232" s="1">
        <v>3</v>
      </c>
      <c r="F1232" s="1">
        <v>47</v>
      </c>
      <c r="G1232" s="1">
        <v>5248.7777274785003</v>
      </c>
      <c r="H1232" s="1">
        <v>6.6379999999999998E-4</v>
      </c>
    </row>
    <row r="1233" spans="5:8" x14ac:dyDescent="0.4">
      <c r="E1233" s="1">
        <v>3</v>
      </c>
      <c r="F1233" s="1">
        <v>100</v>
      </c>
      <c r="G1233" s="1">
        <v>5249.73</v>
      </c>
      <c r="H1233" s="1">
        <v>5.7810000000000001E-4</v>
      </c>
    </row>
    <row r="1234" spans="5:8" x14ac:dyDescent="0.4">
      <c r="E1234" s="1">
        <v>3</v>
      </c>
      <c r="F1234" s="1">
        <v>220</v>
      </c>
      <c r="G1234" s="1">
        <v>5249.9442148759999</v>
      </c>
      <c r="H1234" s="1">
        <v>5.4199999999999995E-4</v>
      </c>
    </row>
    <row r="1235" spans="5:8" x14ac:dyDescent="0.4">
      <c r="E1235" s="1">
        <v>3</v>
      </c>
      <c r="F1235" s="1">
        <v>470</v>
      </c>
      <c r="G1235" s="1">
        <v>5249.9877772747996</v>
      </c>
      <c r="H1235" s="1">
        <v>6.4289999999999996E-4</v>
      </c>
    </row>
    <row r="1236" spans="5:8" x14ac:dyDescent="0.4">
      <c r="E1236" s="1">
        <v>3</v>
      </c>
      <c r="F1236" s="1">
        <v>1000</v>
      </c>
      <c r="G1236" s="1">
        <v>5249.9973</v>
      </c>
      <c r="H1236" s="1">
        <v>5.6649990000000002E-4</v>
      </c>
    </row>
    <row r="1237" spans="5:8" x14ac:dyDescent="0.4">
      <c r="E1237" s="1">
        <v>3</v>
      </c>
      <c r="F1237" s="1">
        <v>2200</v>
      </c>
      <c r="G1237" s="1">
        <v>5249.9994421488</v>
      </c>
      <c r="H1237" s="1">
        <v>6.2569999999999998E-4</v>
      </c>
    </row>
    <row r="1238" spans="5:8" x14ac:dyDescent="0.4">
      <c r="E1238" s="1">
        <v>3</v>
      </c>
      <c r="F1238" s="1">
        <v>4700</v>
      </c>
      <c r="G1238" s="1">
        <v>5249.9998777727997</v>
      </c>
      <c r="H1238" s="1">
        <v>6.3190000000000002E-4</v>
      </c>
    </row>
    <row r="1239" spans="5:8" x14ac:dyDescent="0.4">
      <c r="E1239" s="1">
        <v>3</v>
      </c>
      <c r="F1239" s="1">
        <v>10000</v>
      </c>
      <c r="G1239" s="1">
        <v>5249.999973</v>
      </c>
      <c r="H1239" s="1">
        <v>6.7250000000000003E-4</v>
      </c>
    </row>
    <row r="1240" spans="5:8" x14ac:dyDescent="0.4">
      <c r="E1240" s="1">
        <v>3</v>
      </c>
      <c r="F1240" s="1">
        <v>22000</v>
      </c>
      <c r="G1240" s="1">
        <v>5249.9999944214997</v>
      </c>
      <c r="H1240" s="1">
        <v>7.6460000000000005E-4</v>
      </c>
    </row>
    <row r="1241" spans="5:8" x14ac:dyDescent="0.4">
      <c r="E1241" s="1">
        <v>3</v>
      </c>
      <c r="F1241" s="1">
        <v>47000</v>
      </c>
      <c r="G1241" s="1">
        <v>5249.9999987777001</v>
      </c>
      <c r="H1241" s="1">
        <v>6.4740000000000002E-4</v>
      </c>
    </row>
    <row r="1242" spans="5:8" x14ac:dyDescent="0.4">
      <c r="E1242" s="1">
        <v>3</v>
      </c>
      <c r="F1242" s="1">
        <v>100000</v>
      </c>
      <c r="G1242" s="1">
        <v>5249.9999997300001</v>
      </c>
      <c r="H1242" s="1">
        <v>7.2099999999999996E-4</v>
      </c>
    </row>
    <row r="1243" spans="5:8" x14ac:dyDescent="0.4">
      <c r="E1243" s="1">
        <v>3</v>
      </c>
      <c r="F1243" s="1">
        <v>220000</v>
      </c>
      <c r="G1243" s="1">
        <v>5249.9999999440997</v>
      </c>
      <c r="H1243" s="1">
        <v>9.8090000000000004E-4</v>
      </c>
    </row>
    <row r="1244" spans="5:8" x14ac:dyDescent="0.4">
      <c r="E1244" s="1">
        <v>3</v>
      </c>
      <c r="F1244" s="1">
        <v>470000</v>
      </c>
      <c r="G1244" s="1">
        <v>5249.9999999877</v>
      </c>
      <c r="H1244" s="1">
        <v>1.0444E-3</v>
      </c>
    </row>
    <row r="1245" spans="5:8" x14ac:dyDescent="0.4">
      <c r="E1245" s="1">
        <v>3</v>
      </c>
      <c r="F1245" s="1">
        <v>1000000</v>
      </c>
      <c r="G1245" s="1">
        <v>5249.9999999972997</v>
      </c>
      <c r="H1245" s="1">
        <v>1.3201E-3</v>
      </c>
    </row>
    <row r="1246" spans="5:8" x14ac:dyDescent="0.4">
      <c r="E1246" s="1">
        <v>3</v>
      </c>
      <c r="F1246" s="1">
        <v>2200000</v>
      </c>
      <c r="G1246" s="1">
        <v>5249.9999999993997</v>
      </c>
      <c r="H1246" s="1">
        <v>2.2215999999999998E-3</v>
      </c>
    </row>
    <row r="1247" spans="5:8" x14ac:dyDescent="0.4">
      <c r="E1247" s="1">
        <v>3</v>
      </c>
      <c r="F1247" s="1">
        <v>4700000</v>
      </c>
      <c r="G1247" s="1">
        <v>5249.9999999996999</v>
      </c>
      <c r="H1247" s="1">
        <v>3.8630000000000001E-3</v>
      </c>
    </row>
    <row r="1248" spans="5:8" x14ac:dyDescent="0.4">
      <c r="E1248" s="1">
        <v>3</v>
      </c>
      <c r="F1248" s="1">
        <v>10000000</v>
      </c>
      <c r="G1248" s="1">
        <v>5249.9999999999</v>
      </c>
      <c r="H1248" s="1">
        <v>7.2963000000000004E-3</v>
      </c>
    </row>
    <row r="1249" spans="5:8" x14ac:dyDescent="0.4">
      <c r="E1249" s="1">
        <v>3</v>
      </c>
      <c r="F1249" s="1">
        <v>22000000</v>
      </c>
      <c r="G1249" s="1">
        <v>5249.9999999999</v>
      </c>
      <c r="H1249" s="1">
        <v>2.1138899999999999E-2</v>
      </c>
    </row>
    <row r="1250" spans="5:8" x14ac:dyDescent="0.4">
      <c r="E1250" s="1">
        <v>3</v>
      </c>
      <c r="F1250" s="1">
        <v>47000000</v>
      </c>
      <c r="G1250" s="1">
        <v>5250.0000000010004</v>
      </c>
      <c r="H1250" s="1">
        <v>3.3498699999999999E-2</v>
      </c>
    </row>
    <row r="1251" spans="5:8" x14ac:dyDescent="0.4">
      <c r="E1251" s="1">
        <v>3</v>
      </c>
      <c r="F1251" s="1">
        <v>100000000</v>
      </c>
      <c r="G1251" s="1">
        <v>5250.000000002</v>
      </c>
      <c r="H1251" s="1">
        <v>7.2594800000000001E-2</v>
      </c>
    </row>
    <row r="1252" spans="5:8" x14ac:dyDescent="0.4">
      <c r="E1252" s="1">
        <v>3</v>
      </c>
      <c r="F1252" s="1">
        <v>220000000</v>
      </c>
      <c r="G1252" s="1">
        <v>5250.0000000031996</v>
      </c>
      <c r="H1252" s="1">
        <v>0.16966429999999999</v>
      </c>
    </row>
    <row r="1253" spans="5:8" x14ac:dyDescent="0.4">
      <c r="E1253" s="1">
        <v>3</v>
      </c>
      <c r="F1253" s="1">
        <v>470000000</v>
      </c>
      <c r="G1253" s="1">
        <v>5250.0000000059999</v>
      </c>
      <c r="H1253" s="1">
        <v>0.3449776</v>
      </c>
    </row>
    <row r="1254" spans="5:8" x14ac:dyDescent="0.4">
      <c r="E1254" s="1">
        <v>3</v>
      </c>
      <c r="F1254" s="1">
        <v>1000000000</v>
      </c>
      <c r="G1254" s="1">
        <v>5250.0000000197997</v>
      </c>
      <c r="H1254" s="1">
        <v>0.73280849999999997</v>
      </c>
    </row>
    <row r="1255" spans="5:8" x14ac:dyDescent="0.4">
      <c r="E1255" s="1">
        <v>3</v>
      </c>
      <c r="F1255" s="1">
        <v>2200000000</v>
      </c>
      <c r="G1255" s="1">
        <v>5250.0000000487998</v>
      </c>
      <c r="H1255" s="1">
        <v>1.5773602</v>
      </c>
    </row>
    <row r="1256" spans="5:8" x14ac:dyDescent="0.4">
      <c r="E1256" s="1">
        <v>3</v>
      </c>
      <c r="F1256" s="1">
        <v>4700000000</v>
      </c>
      <c r="G1256" s="1">
        <v>5250.0000001204999</v>
      </c>
      <c r="H1256" s="1">
        <v>3.4164623999999999</v>
      </c>
    </row>
    <row r="1257" spans="5:8" x14ac:dyDescent="0.4">
      <c r="E1257" s="1">
        <v>3</v>
      </c>
      <c r="F1257" s="1">
        <v>10000000000</v>
      </c>
      <c r="G1257" s="1">
        <v>5250.0000002979996</v>
      </c>
      <c r="H1257" s="1">
        <v>7.2082652999999999</v>
      </c>
    </row>
    <row r="1258" spans="5:8" x14ac:dyDescent="0.4">
      <c r="E1258" s="1">
        <v>4</v>
      </c>
      <c r="F1258" s="1">
        <v>1</v>
      </c>
      <c r="G1258" s="1">
        <v>2550</v>
      </c>
      <c r="H1258" s="1">
        <v>7.3510000000000003E-4</v>
      </c>
    </row>
    <row r="1259" spans="5:8" x14ac:dyDescent="0.4">
      <c r="E1259" s="1">
        <v>4</v>
      </c>
      <c r="F1259" s="1">
        <v>2</v>
      </c>
      <c r="G1259" s="1">
        <v>4575</v>
      </c>
      <c r="H1259" s="1">
        <v>9.3039999999999996E-4</v>
      </c>
    </row>
    <row r="1260" spans="5:8" x14ac:dyDescent="0.4">
      <c r="E1260" s="1">
        <v>4</v>
      </c>
      <c r="F1260" s="1">
        <v>4</v>
      </c>
      <c r="G1260" s="1">
        <v>5081.25</v>
      </c>
      <c r="H1260" s="1">
        <v>1.0468000000000001E-3</v>
      </c>
    </row>
    <row r="1261" spans="5:8" x14ac:dyDescent="0.4">
      <c r="E1261" s="1">
        <v>4</v>
      </c>
      <c r="F1261" s="1">
        <v>7</v>
      </c>
      <c r="G1261" s="1">
        <v>5194.8979591836996</v>
      </c>
      <c r="H1261" s="1">
        <v>8.2109999999999995E-4</v>
      </c>
    </row>
    <row r="1262" spans="5:8" x14ac:dyDescent="0.4">
      <c r="E1262" s="1">
        <v>4</v>
      </c>
      <c r="F1262" s="1">
        <v>10</v>
      </c>
      <c r="G1262" s="1">
        <v>5223</v>
      </c>
      <c r="H1262" s="1">
        <v>9.0030000000000004E-4</v>
      </c>
    </row>
    <row r="1263" spans="5:8" x14ac:dyDescent="0.4">
      <c r="E1263" s="1">
        <v>4</v>
      </c>
      <c r="F1263" s="1">
        <v>22</v>
      </c>
      <c r="G1263" s="1">
        <v>5244.4214876033002</v>
      </c>
      <c r="H1263" s="1">
        <v>8.0460000000000004E-4</v>
      </c>
    </row>
    <row r="1264" spans="5:8" x14ac:dyDescent="0.4">
      <c r="E1264" s="1">
        <v>4</v>
      </c>
      <c r="F1264" s="1">
        <v>47</v>
      </c>
      <c r="G1264" s="1">
        <v>5248.7777274785003</v>
      </c>
      <c r="H1264" s="1">
        <v>8.4179999999999997E-4</v>
      </c>
    </row>
    <row r="1265" spans="5:8" x14ac:dyDescent="0.4">
      <c r="E1265" s="1">
        <v>4</v>
      </c>
      <c r="F1265" s="1">
        <v>100</v>
      </c>
      <c r="G1265" s="1">
        <v>5249.73</v>
      </c>
      <c r="H1265" s="1">
        <v>1.8858E-3</v>
      </c>
    </row>
    <row r="1266" spans="5:8" x14ac:dyDescent="0.4">
      <c r="E1266" s="1">
        <v>4</v>
      </c>
      <c r="F1266" s="1">
        <v>220</v>
      </c>
      <c r="G1266" s="1">
        <v>5249.9442148759999</v>
      </c>
      <c r="H1266" s="1">
        <v>8.2589999999999996E-4</v>
      </c>
    </row>
    <row r="1267" spans="5:8" x14ac:dyDescent="0.4">
      <c r="E1267" s="1">
        <v>4</v>
      </c>
      <c r="F1267" s="1">
        <v>470</v>
      </c>
      <c r="G1267" s="1">
        <v>5249.9877772747996</v>
      </c>
      <c r="H1267" s="1">
        <v>9.1929999999999996E-4</v>
      </c>
    </row>
    <row r="1268" spans="5:8" x14ac:dyDescent="0.4">
      <c r="E1268" s="1">
        <v>4</v>
      </c>
      <c r="F1268" s="1">
        <v>1000</v>
      </c>
      <c r="G1268" s="1">
        <v>5249.9973</v>
      </c>
      <c r="H1268" s="1">
        <v>9.3119999999999997E-4</v>
      </c>
    </row>
    <row r="1269" spans="5:8" x14ac:dyDescent="0.4">
      <c r="E1269" s="1">
        <v>4</v>
      </c>
      <c r="F1269" s="1">
        <v>2200</v>
      </c>
      <c r="G1269" s="1">
        <v>5249.9994421488</v>
      </c>
      <c r="H1269" s="1">
        <v>7.6090000000000001E-4</v>
      </c>
    </row>
    <row r="1270" spans="5:8" x14ac:dyDescent="0.4">
      <c r="E1270" s="1">
        <v>4</v>
      </c>
      <c r="F1270" s="1">
        <v>4700</v>
      </c>
      <c r="G1270" s="1">
        <v>5249.9998777726996</v>
      </c>
      <c r="H1270" s="1">
        <v>9.3400000000000004E-4</v>
      </c>
    </row>
    <row r="1271" spans="5:8" x14ac:dyDescent="0.4">
      <c r="E1271" s="1">
        <v>4</v>
      </c>
      <c r="F1271" s="1">
        <v>10000</v>
      </c>
      <c r="G1271" s="1">
        <v>5249.999973</v>
      </c>
      <c r="H1271" s="1">
        <v>8.7370000000000004E-4</v>
      </c>
    </row>
    <row r="1272" spans="5:8" x14ac:dyDescent="0.4">
      <c r="E1272" s="1">
        <v>4</v>
      </c>
      <c r="F1272" s="1">
        <v>22000</v>
      </c>
      <c r="G1272" s="1">
        <v>5249.9999944214997</v>
      </c>
      <c r="H1272" s="1">
        <v>8.6530000000000005E-4</v>
      </c>
    </row>
    <row r="1273" spans="5:8" x14ac:dyDescent="0.4">
      <c r="E1273" s="1">
        <v>4</v>
      </c>
      <c r="F1273" s="1">
        <v>47000</v>
      </c>
      <c r="G1273" s="1">
        <v>5249.9999987777001</v>
      </c>
      <c r="H1273" s="1">
        <v>8.5919999999999996E-4</v>
      </c>
    </row>
    <row r="1274" spans="5:8" x14ac:dyDescent="0.4">
      <c r="E1274" s="1">
        <v>4</v>
      </c>
      <c r="F1274" s="1">
        <v>100000</v>
      </c>
      <c r="G1274" s="1">
        <v>5249.9999997300001</v>
      </c>
      <c r="H1274" s="1">
        <v>8.9519999999999997E-4</v>
      </c>
    </row>
    <row r="1275" spans="5:8" x14ac:dyDescent="0.4">
      <c r="E1275" s="1">
        <v>4</v>
      </c>
      <c r="F1275" s="1">
        <v>220000</v>
      </c>
      <c r="G1275" s="1">
        <v>5249.9999999441998</v>
      </c>
      <c r="H1275" s="1">
        <v>1.0189999999999999E-3</v>
      </c>
    </row>
    <row r="1276" spans="5:8" x14ac:dyDescent="0.4">
      <c r="E1276" s="1">
        <v>4</v>
      </c>
      <c r="F1276" s="1">
        <v>470000</v>
      </c>
      <c r="G1276" s="1">
        <v>5249.9999999877</v>
      </c>
      <c r="H1276" s="1">
        <v>9.8390000000000001E-4</v>
      </c>
    </row>
    <row r="1277" spans="5:8" x14ac:dyDescent="0.4">
      <c r="E1277" s="1">
        <v>4</v>
      </c>
      <c r="F1277" s="1">
        <v>1000000</v>
      </c>
      <c r="G1277" s="1">
        <v>5249.9999999971997</v>
      </c>
      <c r="H1277" s="1">
        <v>1.7639999999999999E-3</v>
      </c>
    </row>
    <row r="1278" spans="5:8" x14ac:dyDescent="0.4">
      <c r="E1278" s="1">
        <v>4</v>
      </c>
      <c r="F1278" s="1">
        <v>2200000</v>
      </c>
      <c r="G1278" s="1">
        <v>5249.9999999993997</v>
      </c>
      <c r="H1278" s="1">
        <v>2.6399000000000001E-3</v>
      </c>
    </row>
    <row r="1279" spans="5:8" x14ac:dyDescent="0.4">
      <c r="E1279" s="1">
        <v>4</v>
      </c>
      <c r="F1279" s="1">
        <v>4700000</v>
      </c>
      <c r="G1279" s="1">
        <v>5249.9999999996999</v>
      </c>
      <c r="H1279" s="1">
        <v>4.1526999999999996E-3</v>
      </c>
    </row>
    <row r="1280" spans="5:8" x14ac:dyDescent="0.4">
      <c r="E1280" s="1">
        <v>4</v>
      </c>
      <c r="F1280" s="1">
        <v>10000000</v>
      </c>
      <c r="G1280" s="1">
        <v>5249.9999999996999</v>
      </c>
      <c r="H1280" s="1">
        <v>6.5266999999999999E-3</v>
      </c>
    </row>
    <row r="1281" spans="5:8" x14ac:dyDescent="0.4">
      <c r="E1281" s="1">
        <v>4</v>
      </c>
      <c r="F1281" s="1">
        <v>22000000</v>
      </c>
      <c r="G1281" s="1">
        <v>5250.0000000001</v>
      </c>
      <c r="H1281" s="1">
        <v>1.2290000000000001E-2</v>
      </c>
    </row>
    <row r="1282" spans="5:8" x14ac:dyDescent="0.4">
      <c r="E1282" s="1">
        <v>4</v>
      </c>
      <c r="F1282" s="1">
        <v>47000000</v>
      </c>
      <c r="G1282" s="1">
        <v>5250.0000000002001</v>
      </c>
      <c r="H1282" s="1">
        <v>2.5583600000000001E-2</v>
      </c>
    </row>
    <row r="1283" spans="5:8" x14ac:dyDescent="0.4">
      <c r="E1283" s="1">
        <v>4</v>
      </c>
      <c r="F1283" s="1">
        <v>100000000</v>
      </c>
      <c r="G1283" s="1">
        <v>5250.0000000001</v>
      </c>
      <c r="H1283" s="1">
        <v>6.4517400000000003E-2</v>
      </c>
    </row>
    <row r="1284" spans="5:8" x14ac:dyDescent="0.4">
      <c r="E1284" s="1">
        <v>4</v>
      </c>
      <c r="F1284" s="1">
        <v>220000000</v>
      </c>
      <c r="G1284" s="1">
        <v>5249.9999999997999</v>
      </c>
      <c r="H1284" s="1">
        <v>0.1280143</v>
      </c>
    </row>
    <row r="1285" spans="5:8" x14ac:dyDescent="0.4">
      <c r="E1285" s="1">
        <v>4</v>
      </c>
      <c r="F1285" s="1">
        <v>470000000</v>
      </c>
      <c r="G1285" s="1">
        <v>5249.9999999983002</v>
      </c>
      <c r="H1285" s="1">
        <v>0.26870319999999998</v>
      </c>
    </row>
    <row r="1286" spans="5:8" x14ac:dyDescent="0.4">
      <c r="E1286" s="1">
        <v>4</v>
      </c>
      <c r="F1286" s="1">
        <v>1000000000</v>
      </c>
      <c r="G1286" s="1">
        <v>5249.9999999995998</v>
      </c>
      <c r="H1286" s="1">
        <v>0.57758030000000005</v>
      </c>
    </row>
    <row r="1287" spans="5:8" x14ac:dyDescent="0.4">
      <c r="E1287" s="1">
        <v>4</v>
      </c>
      <c r="F1287" s="1">
        <v>2200000000</v>
      </c>
      <c r="G1287" s="1">
        <v>5249.9999999984002</v>
      </c>
      <c r="H1287" s="1">
        <v>1.2484565000000001</v>
      </c>
    </row>
    <row r="1288" spans="5:8" x14ac:dyDescent="0.4">
      <c r="E1288" s="1">
        <v>4</v>
      </c>
      <c r="F1288" s="1">
        <v>4700000000</v>
      </c>
      <c r="G1288" s="1">
        <v>5249.9999999950996</v>
      </c>
      <c r="H1288" s="1">
        <v>2.6973638000000002</v>
      </c>
    </row>
    <row r="1289" spans="5:8" x14ac:dyDescent="0.4">
      <c r="E1289" s="1">
        <v>4</v>
      </c>
      <c r="F1289" s="1">
        <v>10000000000</v>
      </c>
      <c r="G1289" s="1">
        <v>5249.9999999865004</v>
      </c>
      <c r="H1289" s="1">
        <v>5.6755472999999999</v>
      </c>
    </row>
    <row r="1290" spans="5:8" x14ac:dyDescent="0.4">
      <c r="E1290" s="1">
        <v>5</v>
      </c>
      <c r="F1290" s="1">
        <v>1</v>
      </c>
      <c r="G1290" s="1">
        <v>2550</v>
      </c>
      <c r="H1290" s="1">
        <v>1.0887E-3</v>
      </c>
    </row>
    <row r="1291" spans="5:8" x14ac:dyDescent="0.4">
      <c r="E1291" s="1">
        <v>5</v>
      </c>
      <c r="F1291" s="1">
        <v>2</v>
      </c>
      <c r="G1291" s="1">
        <v>4575</v>
      </c>
      <c r="H1291" s="1">
        <v>1.145E-3</v>
      </c>
    </row>
    <row r="1292" spans="5:8" x14ac:dyDescent="0.4">
      <c r="E1292" s="1">
        <v>5</v>
      </c>
      <c r="F1292" s="1">
        <v>4</v>
      </c>
      <c r="G1292" s="1">
        <v>5081.25</v>
      </c>
      <c r="H1292" s="1">
        <v>1.06E-3</v>
      </c>
    </row>
    <row r="1293" spans="5:8" x14ac:dyDescent="0.4">
      <c r="E1293" s="1">
        <v>5</v>
      </c>
      <c r="F1293" s="1">
        <v>7</v>
      </c>
      <c r="G1293" s="1">
        <v>5194.8979591836996</v>
      </c>
      <c r="H1293" s="1">
        <v>1.0564000000000001E-3</v>
      </c>
    </row>
    <row r="1294" spans="5:8" x14ac:dyDescent="0.4">
      <c r="E1294" s="1">
        <v>5</v>
      </c>
      <c r="F1294" s="1">
        <v>10</v>
      </c>
      <c r="G1294" s="1">
        <v>5223</v>
      </c>
      <c r="H1294" s="1">
        <v>1.2749E-3</v>
      </c>
    </row>
    <row r="1295" spans="5:8" x14ac:dyDescent="0.4">
      <c r="E1295" s="1">
        <v>5</v>
      </c>
      <c r="F1295" s="1">
        <v>22</v>
      </c>
      <c r="G1295" s="1">
        <v>5244.4214876033002</v>
      </c>
      <c r="H1295" s="1">
        <v>1.2116E-3</v>
      </c>
    </row>
    <row r="1296" spans="5:8" x14ac:dyDescent="0.4">
      <c r="E1296" s="1">
        <v>5</v>
      </c>
      <c r="F1296" s="1">
        <v>47</v>
      </c>
      <c r="G1296" s="1">
        <v>5248.7777274785003</v>
      </c>
      <c r="H1296" s="1">
        <v>1.5532E-3</v>
      </c>
    </row>
    <row r="1297" spans="5:8" x14ac:dyDescent="0.4">
      <c r="E1297" s="1">
        <v>5</v>
      </c>
      <c r="F1297" s="1">
        <v>100</v>
      </c>
      <c r="G1297" s="1">
        <v>5249.73</v>
      </c>
      <c r="H1297" s="1">
        <v>1.1347E-3</v>
      </c>
    </row>
    <row r="1298" spans="5:8" x14ac:dyDescent="0.4">
      <c r="E1298" s="1">
        <v>5</v>
      </c>
      <c r="F1298" s="1">
        <v>220</v>
      </c>
      <c r="G1298" s="1">
        <v>5249.9442148759999</v>
      </c>
      <c r="H1298" s="1">
        <v>1.3549E-3</v>
      </c>
    </row>
    <row r="1299" spans="5:8" x14ac:dyDescent="0.4">
      <c r="E1299" s="1">
        <v>5</v>
      </c>
      <c r="F1299" s="1">
        <v>470</v>
      </c>
      <c r="G1299" s="1">
        <v>5249.9877772747996</v>
      </c>
      <c r="H1299" s="1">
        <v>1.1892000000000001E-3</v>
      </c>
    </row>
    <row r="1300" spans="5:8" x14ac:dyDescent="0.4">
      <c r="E1300" s="1">
        <v>5</v>
      </c>
      <c r="F1300" s="1">
        <v>1000</v>
      </c>
      <c r="G1300" s="1">
        <v>5249.9973</v>
      </c>
      <c r="H1300" s="1">
        <v>1.7726E-3</v>
      </c>
    </row>
    <row r="1301" spans="5:8" x14ac:dyDescent="0.4">
      <c r="E1301" s="1">
        <v>5</v>
      </c>
      <c r="F1301" s="1">
        <v>2200</v>
      </c>
      <c r="G1301" s="1">
        <v>5249.9994421488</v>
      </c>
      <c r="H1301" s="1">
        <v>1.1509000000000001E-3</v>
      </c>
    </row>
    <row r="1302" spans="5:8" x14ac:dyDescent="0.4">
      <c r="E1302" s="1">
        <v>5</v>
      </c>
      <c r="F1302" s="1">
        <v>4700</v>
      </c>
      <c r="G1302" s="1">
        <v>5249.9998777726996</v>
      </c>
      <c r="H1302" s="1">
        <v>1.1835999999999999E-3</v>
      </c>
    </row>
    <row r="1303" spans="5:8" x14ac:dyDescent="0.4">
      <c r="E1303" s="1">
        <v>5</v>
      </c>
      <c r="F1303" s="1">
        <v>10000</v>
      </c>
      <c r="G1303" s="1">
        <v>5249.999973</v>
      </c>
      <c r="H1303" s="1">
        <v>8.7379999999999999E-4</v>
      </c>
    </row>
    <row r="1304" spans="5:8" x14ac:dyDescent="0.4">
      <c r="E1304" s="1">
        <v>5</v>
      </c>
      <c r="F1304" s="1">
        <v>22000</v>
      </c>
      <c r="G1304" s="1">
        <v>5249.9999944214997</v>
      </c>
      <c r="H1304" s="1">
        <v>1.2011000000000001E-3</v>
      </c>
    </row>
    <row r="1305" spans="5:8" x14ac:dyDescent="0.4">
      <c r="E1305" s="1">
        <v>5</v>
      </c>
      <c r="F1305" s="1">
        <v>47000</v>
      </c>
      <c r="G1305" s="1">
        <v>5249.9999987777001</v>
      </c>
      <c r="H1305" s="1">
        <v>1.2398000000000001E-3</v>
      </c>
    </row>
    <row r="1306" spans="5:8" x14ac:dyDescent="0.4">
      <c r="E1306" s="1">
        <v>5</v>
      </c>
      <c r="F1306" s="1">
        <v>100000</v>
      </c>
      <c r="G1306" s="1">
        <v>5249.9999997300001</v>
      </c>
      <c r="H1306" s="1">
        <v>1.3142E-3</v>
      </c>
    </row>
    <row r="1307" spans="5:8" x14ac:dyDescent="0.4">
      <c r="E1307" s="1">
        <v>5</v>
      </c>
      <c r="F1307" s="1">
        <v>220000</v>
      </c>
      <c r="G1307" s="1">
        <v>5249.9999999441998</v>
      </c>
      <c r="H1307" s="1">
        <v>1.2634E-3</v>
      </c>
    </row>
    <row r="1308" spans="5:8" x14ac:dyDescent="0.4">
      <c r="E1308" s="1">
        <v>5</v>
      </c>
      <c r="F1308" s="1">
        <v>470000</v>
      </c>
      <c r="G1308" s="1">
        <v>5249.9999999878</v>
      </c>
      <c r="H1308" s="1">
        <v>1.4607000000000001E-3</v>
      </c>
    </row>
    <row r="1309" spans="5:8" x14ac:dyDescent="0.4">
      <c r="E1309" s="1">
        <v>5</v>
      </c>
      <c r="F1309" s="1">
        <v>1000000</v>
      </c>
      <c r="G1309" s="1">
        <v>5249.9999999972997</v>
      </c>
      <c r="H1309" s="1">
        <v>1.9239999999999999E-3</v>
      </c>
    </row>
    <row r="1310" spans="5:8" x14ac:dyDescent="0.4">
      <c r="E1310" s="1">
        <v>5</v>
      </c>
      <c r="F1310" s="1">
        <v>2200000</v>
      </c>
      <c r="G1310" s="1">
        <v>5249.9999999993997</v>
      </c>
      <c r="H1310" s="1">
        <v>2.2098998999999999E-3</v>
      </c>
    </row>
    <row r="1311" spans="5:8" x14ac:dyDescent="0.4">
      <c r="E1311" s="1">
        <v>5</v>
      </c>
      <c r="F1311" s="1">
        <v>4700000</v>
      </c>
      <c r="G1311" s="1">
        <v>5249.9999999996999</v>
      </c>
      <c r="H1311" s="1">
        <v>3.0046999999999999E-3</v>
      </c>
    </row>
    <row r="1312" spans="5:8" x14ac:dyDescent="0.4">
      <c r="E1312" s="1">
        <v>5</v>
      </c>
      <c r="F1312" s="1">
        <v>10000000</v>
      </c>
      <c r="G1312" s="1">
        <v>5249.9999999997999</v>
      </c>
      <c r="H1312" s="1">
        <v>6.2461000000000001E-3</v>
      </c>
    </row>
    <row r="1313" spans="5:8" x14ac:dyDescent="0.4">
      <c r="E1313" s="1">
        <v>5</v>
      </c>
      <c r="F1313" s="1">
        <v>22000000</v>
      </c>
      <c r="G1313" s="1">
        <v>5250.0000000001</v>
      </c>
      <c r="H1313" s="1">
        <v>1.13127E-2</v>
      </c>
    </row>
    <row r="1314" spans="5:8" x14ac:dyDescent="0.4">
      <c r="E1314" s="1">
        <v>5</v>
      </c>
      <c r="F1314" s="1">
        <v>47000000</v>
      </c>
      <c r="G1314" s="1">
        <v>5249.9999999999</v>
      </c>
      <c r="H1314" s="1">
        <v>2.70379E-2</v>
      </c>
    </row>
    <row r="1315" spans="5:8" x14ac:dyDescent="0.4">
      <c r="E1315" s="1">
        <v>5</v>
      </c>
      <c r="F1315" s="1">
        <v>100000000</v>
      </c>
      <c r="G1315" s="1">
        <v>5249.9999999989004</v>
      </c>
      <c r="H1315" s="1">
        <v>5.1530100000000002E-2</v>
      </c>
    </row>
    <row r="1316" spans="5:8" x14ac:dyDescent="0.4">
      <c r="E1316" s="1">
        <v>5</v>
      </c>
      <c r="F1316" s="1">
        <v>220000000</v>
      </c>
      <c r="G1316" s="1">
        <v>5250.0000000004002</v>
      </c>
      <c r="H1316" s="1">
        <v>0.1067381</v>
      </c>
    </row>
    <row r="1317" spans="5:8" x14ac:dyDescent="0.4">
      <c r="E1317" s="1">
        <v>5</v>
      </c>
      <c r="F1317" s="1">
        <v>470000000</v>
      </c>
      <c r="G1317" s="1">
        <v>5249.9999999986003</v>
      </c>
      <c r="H1317" s="1">
        <v>0.2229218</v>
      </c>
    </row>
    <row r="1318" spans="5:8" x14ac:dyDescent="0.4">
      <c r="E1318" s="1">
        <v>5</v>
      </c>
      <c r="F1318" s="1">
        <v>1000000000</v>
      </c>
      <c r="G1318" s="1">
        <v>5249.9999999990996</v>
      </c>
      <c r="H1318" s="1">
        <v>0.50035490000000005</v>
      </c>
    </row>
    <row r="1319" spans="5:8" x14ac:dyDescent="0.4">
      <c r="E1319" s="1">
        <v>5</v>
      </c>
      <c r="F1319" s="1">
        <v>2200000000</v>
      </c>
      <c r="G1319" s="1">
        <v>5249.9999999954998</v>
      </c>
      <c r="H1319" s="1">
        <v>1.0578135</v>
      </c>
    </row>
    <row r="1320" spans="5:8" x14ac:dyDescent="0.4">
      <c r="E1320" s="1">
        <v>5</v>
      </c>
      <c r="F1320" s="1">
        <v>4700000000</v>
      </c>
      <c r="G1320" s="1">
        <v>5249.9999999866004</v>
      </c>
      <c r="H1320" s="1">
        <v>2.2206974000000002</v>
      </c>
    </row>
    <row r="1321" spans="5:8" x14ac:dyDescent="0.4">
      <c r="E1321" s="1">
        <v>5</v>
      </c>
      <c r="F1321" s="1">
        <v>10000000000</v>
      </c>
      <c r="G1321" s="1">
        <v>5249.9999999615002</v>
      </c>
      <c r="H1321" s="1">
        <v>4.7044598999999998</v>
      </c>
    </row>
    <row r="1322" spans="5:8" x14ac:dyDescent="0.4">
      <c r="E1322" s="1">
        <v>6</v>
      </c>
      <c r="F1322" s="1">
        <v>1</v>
      </c>
      <c r="G1322" s="1">
        <v>2550</v>
      </c>
      <c r="H1322" s="1">
        <v>1.0411000000000001E-3</v>
      </c>
    </row>
    <row r="1323" spans="5:8" x14ac:dyDescent="0.4">
      <c r="E1323" s="1">
        <v>6</v>
      </c>
      <c r="F1323" s="1">
        <v>2</v>
      </c>
      <c r="G1323" s="1">
        <v>4575</v>
      </c>
      <c r="H1323" s="1">
        <v>1.1716999999999999E-3</v>
      </c>
    </row>
    <row r="1324" spans="5:8" x14ac:dyDescent="0.4">
      <c r="E1324" s="1">
        <v>6</v>
      </c>
      <c r="F1324" s="1">
        <v>4</v>
      </c>
      <c r="G1324" s="1">
        <v>5081.25</v>
      </c>
      <c r="H1324" s="1">
        <v>1.1734E-3</v>
      </c>
    </row>
    <row r="1325" spans="5:8" x14ac:dyDescent="0.4">
      <c r="E1325" s="1">
        <v>6</v>
      </c>
      <c r="F1325" s="1">
        <v>7</v>
      </c>
      <c r="G1325" s="1">
        <v>5194.8979591836996</v>
      </c>
      <c r="H1325" s="1">
        <v>1.3198999999999999E-3</v>
      </c>
    </row>
    <row r="1326" spans="5:8" x14ac:dyDescent="0.4">
      <c r="E1326" s="1">
        <v>6</v>
      </c>
      <c r="F1326" s="1">
        <v>10</v>
      </c>
      <c r="G1326" s="1">
        <v>5223</v>
      </c>
      <c r="H1326" s="1">
        <v>1.2078E-3</v>
      </c>
    </row>
    <row r="1327" spans="5:8" x14ac:dyDescent="0.4">
      <c r="E1327" s="1">
        <v>6</v>
      </c>
      <c r="F1327" s="1">
        <v>22</v>
      </c>
      <c r="G1327" s="1">
        <v>5244.4214876033002</v>
      </c>
      <c r="H1327" s="1">
        <v>1.2209E-3</v>
      </c>
    </row>
    <row r="1328" spans="5:8" x14ac:dyDescent="0.4">
      <c r="E1328" s="1">
        <v>6</v>
      </c>
      <c r="F1328" s="1">
        <v>47</v>
      </c>
      <c r="G1328" s="1">
        <v>5248.7777274785003</v>
      </c>
      <c r="H1328" s="1">
        <v>1.2764E-3</v>
      </c>
    </row>
    <row r="1329" spans="5:8" x14ac:dyDescent="0.4">
      <c r="E1329" s="1">
        <v>6</v>
      </c>
      <c r="F1329" s="1">
        <v>100</v>
      </c>
      <c r="G1329" s="1">
        <v>5249.73</v>
      </c>
      <c r="H1329" s="1">
        <v>1.2047E-3</v>
      </c>
    </row>
    <row r="1330" spans="5:8" x14ac:dyDescent="0.4">
      <c r="E1330" s="1">
        <v>6</v>
      </c>
      <c r="F1330" s="1">
        <v>220</v>
      </c>
      <c r="G1330" s="1">
        <v>5249.9442148759999</v>
      </c>
      <c r="H1330" s="1">
        <v>1.2455000000000001E-3</v>
      </c>
    </row>
    <row r="1331" spans="5:8" x14ac:dyDescent="0.4">
      <c r="E1331" s="1">
        <v>6</v>
      </c>
      <c r="F1331" s="1">
        <v>470</v>
      </c>
      <c r="G1331" s="1">
        <v>5249.9877772747996</v>
      </c>
      <c r="H1331" s="1">
        <v>1.4785E-3</v>
      </c>
    </row>
    <row r="1332" spans="5:8" x14ac:dyDescent="0.4">
      <c r="E1332" s="1">
        <v>6</v>
      </c>
      <c r="F1332" s="1">
        <v>1000</v>
      </c>
      <c r="G1332" s="1">
        <v>5249.9973</v>
      </c>
      <c r="H1332" s="1">
        <v>1.4039E-3</v>
      </c>
    </row>
    <row r="1333" spans="5:8" x14ac:dyDescent="0.4">
      <c r="E1333" s="1">
        <v>6</v>
      </c>
      <c r="F1333" s="1">
        <v>2200</v>
      </c>
      <c r="G1333" s="1">
        <v>5249.9994421488</v>
      </c>
      <c r="H1333" s="1">
        <v>1.2625E-3</v>
      </c>
    </row>
    <row r="1334" spans="5:8" x14ac:dyDescent="0.4">
      <c r="E1334" s="1">
        <v>6</v>
      </c>
      <c r="F1334" s="1">
        <v>4700</v>
      </c>
      <c r="G1334" s="1">
        <v>5249.9998777726996</v>
      </c>
      <c r="H1334" s="1">
        <v>1.2367000000000001E-3</v>
      </c>
    </row>
    <row r="1335" spans="5:8" x14ac:dyDescent="0.4">
      <c r="E1335" s="1">
        <v>6</v>
      </c>
      <c r="F1335" s="1">
        <v>10000</v>
      </c>
      <c r="G1335" s="1">
        <v>5249.999973</v>
      </c>
      <c r="H1335" s="1">
        <v>1.2343E-3</v>
      </c>
    </row>
    <row r="1336" spans="5:8" x14ac:dyDescent="0.4">
      <c r="E1336" s="1">
        <v>6</v>
      </c>
      <c r="F1336" s="1">
        <v>22000</v>
      </c>
      <c r="G1336" s="1">
        <v>5249.9999944214997</v>
      </c>
      <c r="H1336" s="1">
        <v>1.4379E-3</v>
      </c>
    </row>
    <row r="1337" spans="5:8" x14ac:dyDescent="0.4">
      <c r="E1337" s="1">
        <v>6</v>
      </c>
      <c r="F1337" s="1">
        <v>47000</v>
      </c>
      <c r="G1337" s="1">
        <v>5249.9999987777001</v>
      </c>
      <c r="H1337" s="1">
        <v>1.4074999000000001E-3</v>
      </c>
    </row>
    <row r="1338" spans="5:8" x14ac:dyDescent="0.4">
      <c r="E1338" s="1">
        <v>6</v>
      </c>
      <c r="F1338" s="1">
        <v>100000</v>
      </c>
      <c r="G1338" s="1">
        <v>5249.9999997300001</v>
      </c>
      <c r="H1338" s="1">
        <v>1.4947999999999999E-3</v>
      </c>
    </row>
    <row r="1339" spans="5:8" x14ac:dyDescent="0.4">
      <c r="E1339" s="1">
        <v>6</v>
      </c>
      <c r="F1339" s="1">
        <v>220000</v>
      </c>
      <c r="G1339" s="1">
        <v>5249.9999999441998</v>
      </c>
      <c r="H1339" s="1">
        <v>1.4667E-3</v>
      </c>
    </row>
    <row r="1340" spans="5:8" x14ac:dyDescent="0.4">
      <c r="E1340" s="1">
        <v>6</v>
      </c>
      <c r="F1340" s="1">
        <v>470000</v>
      </c>
      <c r="G1340" s="1">
        <v>5249.9999999878</v>
      </c>
      <c r="H1340" s="1">
        <v>1.5386E-3</v>
      </c>
    </row>
    <row r="1341" spans="5:8" x14ac:dyDescent="0.4">
      <c r="E1341" s="1">
        <v>6</v>
      </c>
      <c r="F1341" s="1">
        <v>1000000</v>
      </c>
      <c r="G1341" s="1">
        <v>5249.9999999972997</v>
      </c>
      <c r="H1341" s="1">
        <v>1.8374000000000001E-3</v>
      </c>
    </row>
    <row r="1342" spans="5:8" x14ac:dyDescent="0.4">
      <c r="E1342" s="1">
        <v>6</v>
      </c>
      <c r="F1342" s="1">
        <v>2200000</v>
      </c>
      <c r="G1342" s="1">
        <v>5249.9999999994998</v>
      </c>
      <c r="H1342" s="1">
        <v>2.222E-3</v>
      </c>
    </row>
    <row r="1343" spans="5:8" x14ac:dyDescent="0.4">
      <c r="E1343" s="1">
        <v>6</v>
      </c>
      <c r="F1343" s="1">
        <v>4700000</v>
      </c>
      <c r="G1343" s="1">
        <v>5249.9999999997999</v>
      </c>
      <c r="H1343" s="1">
        <v>3.6074000000000002E-3</v>
      </c>
    </row>
    <row r="1344" spans="5:8" x14ac:dyDescent="0.4">
      <c r="E1344" s="1">
        <v>6</v>
      </c>
      <c r="F1344" s="1">
        <v>10000000</v>
      </c>
      <c r="G1344" s="1">
        <v>5249.9999999999</v>
      </c>
      <c r="H1344" s="1">
        <v>6.3187E-3</v>
      </c>
    </row>
    <row r="1345" spans="5:8" x14ac:dyDescent="0.4">
      <c r="E1345" s="1">
        <v>6</v>
      </c>
      <c r="F1345" s="1">
        <v>22000000</v>
      </c>
      <c r="G1345" s="1">
        <v>5250.0000000001</v>
      </c>
      <c r="H1345" s="1">
        <v>1.1582800000000001E-2</v>
      </c>
    </row>
    <row r="1346" spans="5:8" x14ac:dyDescent="0.4">
      <c r="E1346" s="1">
        <v>6</v>
      </c>
      <c r="F1346" s="1">
        <v>47000000</v>
      </c>
      <c r="G1346" s="1">
        <v>5249.9999999994998</v>
      </c>
      <c r="H1346" s="1">
        <v>2.3053899999999999E-2</v>
      </c>
    </row>
    <row r="1347" spans="5:8" x14ac:dyDescent="0.4">
      <c r="E1347" s="1">
        <v>6</v>
      </c>
      <c r="F1347" s="1">
        <v>100000000</v>
      </c>
      <c r="G1347" s="1">
        <v>5249.9999999999</v>
      </c>
      <c r="H1347" s="1">
        <v>4.6646600000000003E-2</v>
      </c>
    </row>
    <row r="1348" spans="5:8" x14ac:dyDescent="0.4">
      <c r="E1348" s="1">
        <v>6</v>
      </c>
      <c r="F1348" s="1">
        <v>220000000</v>
      </c>
      <c r="G1348" s="1">
        <v>5250.0000000017999</v>
      </c>
      <c r="H1348" s="1">
        <v>0.1067314</v>
      </c>
    </row>
    <row r="1349" spans="5:8" x14ac:dyDescent="0.4">
      <c r="E1349" s="1">
        <v>6</v>
      </c>
      <c r="F1349" s="1">
        <v>470000000</v>
      </c>
      <c r="G1349" s="1">
        <v>5250.0000000027003</v>
      </c>
      <c r="H1349" s="1">
        <v>0.20381250000000001</v>
      </c>
    </row>
    <row r="1350" spans="5:8" x14ac:dyDescent="0.4">
      <c r="E1350" s="1">
        <v>6</v>
      </c>
      <c r="F1350" s="1">
        <v>1000000000</v>
      </c>
      <c r="G1350" s="1">
        <v>5250.0000000081</v>
      </c>
      <c r="H1350" s="1">
        <v>0.42180040000000002</v>
      </c>
    </row>
    <row r="1351" spans="5:8" x14ac:dyDescent="0.4">
      <c r="E1351" s="1">
        <v>6</v>
      </c>
      <c r="F1351" s="1">
        <v>2200000000</v>
      </c>
      <c r="G1351" s="1">
        <v>5250.0000000198997</v>
      </c>
      <c r="H1351" s="1">
        <v>0.90992980000000001</v>
      </c>
    </row>
    <row r="1352" spans="5:8" x14ac:dyDescent="0.4">
      <c r="E1352" s="1">
        <v>6</v>
      </c>
      <c r="F1352" s="1">
        <v>4700000000</v>
      </c>
      <c r="G1352" s="1">
        <v>5250.0000000486998</v>
      </c>
      <c r="H1352" s="1">
        <v>1.9447638</v>
      </c>
    </row>
    <row r="1353" spans="5:8" x14ac:dyDescent="0.4">
      <c r="E1353" s="1">
        <v>6</v>
      </c>
      <c r="F1353" s="1">
        <v>10000000000</v>
      </c>
      <c r="G1353" s="1">
        <v>5250.0000001202998</v>
      </c>
      <c r="H1353" s="1">
        <v>4.1473393999999999</v>
      </c>
    </row>
    <row r="1354" spans="5:8" x14ac:dyDescent="0.4">
      <c r="E1354" s="1">
        <v>7</v>
      </c>
      <c r="F1354" s="1">
        <v>1</v>
      </c>
      <c r="G1354" s="1">
        <v>2550</v>
      </c>
      <c r="H1354" s="1">
        <v>1.7413999999999999E-3</v>
      </c>
    </row>
    <row r="1355" spans="5:8" x14ac:dyDescent="0.4">
      <c r="E1355" s="1">
        <v>7</v>
      </c>
      <c r="F1355" s="1">
        <v>2</v>
      </c>
      <c r="G1355" s="1">
        <v>4575</v>
      </c>
      <c r="H1355" s="1">
        <v>2.0793999999999999E-3</v>
      </c>
    </row>
    <row r="1356" spans="5:8" x14ac:dyDescent="0.4">
      <c r="E1356" s="1">
        <v>7</v>
      </c>
      <c r="F1356" s="1">
        <v>4</v>
      </c>
      <c r="G1356" s="1">
        <v>5081.25</v>
      </c>
      <c r="H1356" s="1">
        <v>1.5352E-3</v>
      </c>
    </row>
    <row r="1357" spans="5:8" x14ac:dyDescent="0.4">
      <c r="E1357" s="1">
        <v>7</v>
      </c>
      <c r="F1357" s="1">
        <v>7</v>
      </c>
      <c r="G1357" s="1">
        <v>5194.8979591836996</v>
      </c>
      <c r="H1357" s="1">
        <v>1.7451999999999999E-3</v>
      </c>
    </row>
    <row r="1358" spans="5:8" x14ac:dyDescent="0.4">
      <c r="E1358" s="1">
        <v>7</v>
      </c>
      <c r="F1358" s="1">
        <v>10</v>
      </c>
      <c r="G1358" s="1">
        <v>5223</v>
      </c>
      <c r="H1358" s="1">
        <v>1.6272000000000001E-3</v>
      </c>
    </row>
    <row r="1359" spans="5:8" x14ac:dyDescent="0.4">
      <c r="E1359" s="1">
        <v>7</v>
      </c>
      <c r="F1359" s="1">
        <v>22</v>
      </c>
      <c r="G1359" s="1">
        <v>5244.4214876033002</v>
      </c>
      <c r="H1359" s="1">
        <v>1.6852E-3</v>
      </c>
    </row>
    <row r="1360" spans="5:8" x14ac:dyDescent="0.4">
      <c r="E1360" s="1">
        <v>7</v>
      </c>
      <c r="F1360" s="1">
        <v>47</v>
      </c>
      <c r="G1360" s="1">
        <v>5248.7777274785003</v>
      </c>
      <c r="H1360" s="1">
        <v>1.5713000000000001E-3</v>
      </c>
    </row>
    <row r="1361" spans="5:8" x14ac:dyDescent="0.4">
      <c r="E1361" s="1">
        <v>7</v>
      </c>
      <c r="F1361" s="1">
        <v>100</v>
      </c>
      <c r="G1361" s="1">
        <v>5249.73</v>
      </c>
      <c r="H1361" s="1">
        <v>1.7106000000000001E-3</v>
      </c>
    </row>
    <row r="1362" spans="5:8" x14ac:dyDescent="0.4">
      <c r="E1362" s="1">
        <v>7</v>
      </c>
      <c r="F1362" s="1">
        <v>220</v>
      </c>
      <c r="G1362" s="1">
        <v>5249.9442148759999</v>
      </c>
      <c r="H1362" s="1">
        <v>1.6199000000000001E-3</v>
      </c>
    </row>
    <row r="1363" spans="5:8" x14ac:dyDescent="0.4">
      <c r="E1363" s="1">
        <v>7</v>
      </c>
      <c r="F1363" s="1">
        <v>470</v>
      </c>
      <c r="G1363" s="1">
        <v>5249.9877772747996</v>
      </c>
      <c r="H1363" s="1">
        <v>1.5876E-3</v>
      </c>
    </row>
    <row r="1364" spans="5:8" x14ac:dyDescent="0.4">
      <c r="E1364" s="1">
        <v>7</v>
      </c>
      <c r="F1364" s="1">
        <v>1000</v>
      </c>
      <c r="G1364" s="1">
        <v>5249.9973</v>
      </c>
      <c r="H1364" s="1">
        <v>1.4821999999999999E-3</v>
      </c>
    </row>
    <row r="1365" spans="5:8" x14ac:dyDescent="0.4">
      <c r="E1365" s="1">
        <v>7</v>
      </c>
      <c r="F1365" s="1">
        <v>2200</v>
      </c>
      <c r="G1365" s="1">
        <v>5249.9994421488</v>
      </c>
      <c r="H1365" s="1">
        <v>1.6723E-3</v>
      </c>
    </row>
    <row r="1366" spans="5:8" x14ac:dyDescent="0.4">
      <c r="E1366" s="1">
        <v>7</v>
      </c>
      <c r="F1366" s="1">
        <v>4700</v>
      </c>
      <c r="G1366" s="1">
        <v>5249.9998777726996</v>
      </c>
      <c r="H1366" s="1">
        <v>1.5619E-3</v>
      </c>
    </row>
    <row r="1367" spans="5:8" x14ac:dyDescent="0.4">
      <c r="E1367" s="1">
        <v>7</v>
      </c>
      <c r="F1367" s="1">
        <v>10000</v>
      </c>
      <c r="G1367" s="1">
        <v>5249.999973</v>
      </c>
      <c r="H1367" s="1">
        <v>1.6444999999999999E-3</v>
      </c>
    </row>
    <row r="1368" spans="5:8" x14ac:dyDescent="0.4">
      <c r="E1368" s="1">
        <v>7</v>
      </c>
      <c r="F1368" s="1">
        <v>22000</v>
      </c>
      <c r="G1368" s="1">
        <v>5249.9999944214997</v>
      </c>
      <c r="H1368" s="1">
        <v>1.6306000000000001E-3</v>
      </c>
    </row>
    <row r="1369" spans="5:8" x14ac:dyDescent="0.4">
      <c r="E1369" s="1">
        <v>7</v>
      </c>
      <c r="F1369" s="1">
        <v>47000</v>
      </c>
      <c r="G1369" s="1">
        <v>5249.9999987777001</v>
      </c>
      <c r="H1369" s="1">
        <v>1.4838E-3</v>
      </c>
    </row>
    <row r="1370" spans="5:8" x14ac:dyDescent="0.4">
      <c r="E1370" s="1">
        <v>7</v>
      </c>
      <c r="F1370" s="1">
        <v>100000</v>
      </c>
      <c r="G1370" s="1">
        <v>5249.9999997300001</v>
      </c>
      <c r="H1370" s="1">
        <v>1.5347E-3</v>
      </c>
    </row>
    <row r="1371" spans="5:8" x14ac:dyDescent="0.4">
      <c r="E1371" s="1">
        <v>7</v>
      </c>
      <c r="F1371" s="1">
        <v>220000</v>
      </c>
      <c r="G1371" s="1">
        <v>5249.9999999441998</v>
      </c>
      <c r="H1371" s="1">
        <v>1.5535E-3</v>
      </c>
    </row>
    <row r="1372" spans="5:8" x14ac:dyDescent="0.4">
      <c r="E1372" s="1">
        <v>7</v>
      </c>
      <c r="F1372" s="1">
        <v>470000</v>
      </c>
      <c r="G1372" s="1">
        <v>5249.9999999878</v>
      </c>
      <c r="H1372" s="1">
        <v>1.7267999999999999E-3</v>
      </c>
    </row>
    <row r="1373" spans="5:8" x14ac:dyDescent="0.4">
      <c r="E1373" s="1">
        <v>7</v>
      </c>
      <c r="F1373" s="1">
        <v>1000000</v>
      </c>
      <c r="G1373" s="1">
        <v>5249.9999999972997</v>
      </c>
      <c r="H1373" s="1">
        <v>1.8684999999999999E-3</v>
      </c>
    </row>
    <row r="1374" spans="5:8" x14ac:dyDescent="0.4">
      <c r="E1374" s="1">
        <v>7</v>
      </c>
      <c r="F1374" s="1">
        <v>2200000</v>
      </c>
      <c r="G1374" s="1">
        <v>5249.9999999993997</v>
      </c>
      <c r="H1374" s="1">
        <v>2.4472999999999999E-3</v>
      </c>
    </row>
    <row r="1375" spans="5:8" x14ac:dyDescent="0.4">
      <c r="E1375" s="1">
        <v>7</v>
      </c>
      <c r="F1375" s="1">
        <v>4700000</v>
      </c>
      <c r="G1375" s="1">
        <v>5250</v>
      </c>
      <c r="H1375" s="1">
        <v>3.3769999999999998E-3</v>
      </c>
    </row>
    <row r="1376" spans="5:8" x14ac:dyDescent="0.4">
      <c r="E1376" s="1">
        <v>7</v>
      </c>
      <c r="F1376" s="1">
        <v>10000000</v>
      </c>
      <c r="G1376" s="1">
        <v>5249.9999999999</v>
      </c>
      <c r="H1376" s="1">
        <v>5.6601999999999998E-3</v>
      </c>
    </row>
    <row r="1377" spans="5:8" x14ac:dyDescent="0.4">
      <c r="E1377" s="1">
        <v>7</v>
      </c>
      <c r="F1377" s="1">
        <v>22000000</v>
      </c>
      <c r="G1377" s="1">
        <v>5249.9999999997999</v>
      </c>
      <c r="H1377" s="1">
        <v>1.07621E-2</v>
      </c>
    </row>
    <row r="1378" spans="5:8" x14ac:dyDescent="0.4">
      <c r="E1378" s="1">
        <v>7</v>
      </c>
      <c r="F1378" s="1">
        <v>47000000</v>
      </c>
      <c r="G1378" s="1">
        <v>5249.9999999995998</v>
      </c>
      <c r="H1378" s="1">
        <v>2.1664300000000001E-2</v>
      </c>
    </row>
    <row r="1379" spans="5:8" x14ac:dyDescent="0.4">
      <c r="E1379" s="1">
        <v>7</v>
      </c>
      <c r="F1379" s="1">
        <v>100000000</v>
      </c>
      <c r="G1379" s="1">
        <v>5249.9999999996999</v>
      </c>
      <c r="H1379" s="1">
        <v>4.0889300000000003E-2</v>
      </c>
    </row>
    <row r="1380" spans="5:8" x14ac:dyDescent="0.4">
      <c r="E1380" s="1">
        <v>7</v>
      </c>
      <c r="F1380" s="1">
        <v>220000000</v>
      </c>
      <c r="G1380" s="1">
        <v>5250.0000000007003</v>
      </c>
      <c r="H1380" s="1">
        <v>8.3342100000000002E-2</v>
      </c>
    </row>
    <row r="1381" spans="5:8" x14ac:dyDescent="0.4">
      <c r="E1381" s="1">
        <v>7</v>
      </c>
      <c r="F1381" s="1">
        <v>470000000</v>
      </c>
      <c r="G1381" s="1">
        <v>5249.9999999996999</v>
      </c>
      <c r="H1381" s="1">
        <v>0.18007819999999999</v>
      </c>
    </row>
    <row r="1382" spans="5:8" x14ac:dyDescent="0.4">
      <c r="E1382" s="1">
        <v>7</v>
      </c>
      <c r="F1382" s="1">
        <v>1000000000</v>
      </c>
      <c r="G1382" s="1">
        <v>5250.0000000006003</v>
      </c>
      <c r="H1382" s="1">
        <v>0.37495689999999998</v>
      </c>
    </row>
    <row r="1383" spans="5:8" x14ac:dyDescent="0.4">
      <c r="E1383" s="1">
        <v>7</v>
      </c>
      <c r="F1383" s="1">
        <v>2200000000</v>
      </c>
      <c r="G1383" s="1">
        <v>5249.9999999996999</v>
      </c>
      <c r="H1383" s="1">
        <v>0.84646399999999999</v>
      </c>
    </row>
    <row r="1384" spans="5:8" x14ac:dyDescent="0.4">
      <c r="E1384" s="1">
        <v>7</v>
      </c>
      <c r="F1384" s="1">
        <v>4700000000</v>
      </c>
      <c r="G1384" s="1">
        <v>5249.9999999987003</v>
      </c>
      <c r="H1384" s="1">
        <v>1.7838784999999999</v>
      </c>
    </row>
    <row r="1385" spans="5:8" x14ac:dyDescent="0.4">
      <c r="E1385" s="1">
        <v>7</v>
      </c>
      <c r="F1385" s="1">
        <v>10000000000</v>
      </c>
      <c r="G1385" s="1">
        <v>5249.9999999950996</v>
      </c>
      <c r="H1385" s="1">
        <v>3.6877797999999999</v>
      </c>
    </row>
    <row r="1386" spans="5:8" x14ac:dyDescent="0.4">
      <c r="E1386" s="1">
        <v>8</v>
      </c>
      <c r="F1386" s="1">
        <v>1</v>
      </c>
      <c r="G1386" s="1">
        <v>2550</v>
      </c>
      <c r="H1386" s="1">
        <v>1.5892E-3</v>
      </c>
    </row>
    <row r="1387" spans="5:8" x14ac:dyDescent="0.4">
      <c r="E1387" s="1">
        <v>8</v>
      </c>
      <c r="F1387" s="1">
        <v>2</v>
      </c>
      <c r="G1387" s="1">
        <v>4575</v>
      </c>
      <c r="H1387" s="1">
        <v>1.7738999999999999E-3</v>
      </c>
    </row>
    <row r="1388" spans="5:8" x14ac:dyDescent="0.4">
      <c r="E1388" s="1">
        <v>8</v>
      </c>
      <c r="F1388" s="1">
        <v>4</v>
      </c>
      <c r="G1388" s="1">
        <v>5081.25</v>
      </c>
      <c r="H1388" s="1">
        <v>2.1773000000000001E-3</v>
      </c>
    </row>
    <row r="1389" spans="5:8" x14ac:dyDescent="0.4">
      <c r="E1389" s="1">
        <v>8</v>
      </c>
      <c r="F1389" s="1">
        <v>7</v>
      </c>
      <c r="G1389" s="1">
        <v>5194.8979591836996</v>
      </c>
      <c r="H1389" s="1">
        <v>1.763E-3</v>
      </c>
    </row>
    <row r="1390" spans="5:8" x14ac:dyDescent="0.4">
      <c r="E1390" s="1">
        <v>8</v>
      </c>
      <c r="F1390" s="1">
        <v>10</v>
      </c>
      <c r="G1390" s="1">
        <v>5223</v>
      </c>
      <c r="H1390" s="1">
        <v>1.8268E-3</v>
      </c>
    </row>
    <row r="1391" spans="5:8" x14ac:dyDescent="0.4">
      <c r="E1391" s="1">
        <v>8</v>
      </c>
      <c r="F1391" s="1">
        <v>22</v>
      </c>
      <c r="G1391" s="1">
        <v>5244.4214876033002</v>
      </c>
      <c r="H1391" s="1">
        <v>2.0122E-3</v>
      </c>
    </row>
    <row r="1392" spans="5:8" x14ac:dyDescent="0.4">
      <c r="E1392" s="1">
        <v>8</v>
      </c>
      <c r="F1392" s="1">
        <v>47</v>
      </c>
      <c r="G1392" s="1">
        <v>5248.7777274785003</v>
      </c>
      <c r="H1392" s="1">
        <v>1.8901E-3</v>
      </c>
    </row>
    <row r="1393" spans="5:8" x14ac:dyDescent="0.4">
      <c r="E1393" s="1">
        <v>8</v>
      </c>
      <c r="F1393" s="1">
        <v>100</v>
      </c>
      <c r="G1393" s="1">
        <v>5249.73</v>
      </c>
      <c r="H1393" s="1">
        <v>1.8979000000000001E-3</v>
      </c>
    </row>
    <row r="1394" spans="5:8" x14ac:dyDescent="0.4">
      <c r="E1394" s="1">
        <v>8</v>
      </c>
      <c r="F1394" s="1">
        <v>220</v>
      </c>
      <c r="G1394" s="1">
        <v>5249.9442148759999</v>
      </c>
      <c r="H1394" s="1">
        <v>1.9093999999999999E-3</v>
      </c>
    </row>
    <row r="1395" spans="5:8" x14ac:dyDescent="0.4">
      <c r="E1395" s="1">
        <v>8</v>
      </c>
      <c r="F1395" s="1">
        <v>470</v>
      </c>
      <c r="G1395" s="1">
        <v>5249.9877772747996</v>
      </c>
      <c r="H1395" s="1">
        <v>1.8078E-3</v>
      </c>
    </row>
    <row r="1396" spans="5:8" x14ac:dyDescent="0.4">
      <c r="E1396" s="1">
        <v>8</v>
      </c>
      <c r="F1396" s="1">
        <v>1000</v>
      </c>
      <c r="G1396" s="1">
        <v>5249.9973</v>
      </c>
      <c r="H1396" s="1">
        <v>1.8167000000000001E-3</v>
      </c>
    </row>
    <row r="1397" spans="5:8" x14ac:dyDescent="0.4">
      <c r="E1397" s="1">
        <v>8</v>
      </c>
      <c r="F1397" s="1">
        <v>2200</v>
      </c>
      <c r="G1397" s="1">
        <v>5249.9994421488</v>
      </c>
      <c r="H1397" s="1">
        <v>1.7596000000000001E-3</v>
      </c>
    </row>
    <row r="1398" spans="5:8" x14ac:dyDescent="0.4">
      <c r="E1398" s="1">
        <v>8</v>
      </c>
      <c r="F1398" s="1">
        <v>4700</v>
      </c>
      <c r="G1398" s="1">
        <v>5249.9998777726996</v>
      </c>
      <c r="H1398" s="1">
        <v>1.6926000000000001E-3</v>
      </c>
    </row>
    <row r="1399" spans="5:8" x14ac:dyDescent="0.4">
      <c r="E1399" s="1">
        <v>8</v>
      </c>
      <c r="F1399" s="1">
        <v>10000</v>
      </c>
      <c r="G1399" s="1">
        <v>5249.999973</v>
      </c>
      <c r="H1399" s="1">
        <v>1.7538E-3</v>
      </c>
    </row>
    <row r="1400" spans="5:8" x14ac:dyDescent="0.4">
      <c r="E1400" s="1">
        <v>8</v>
      </c>
      <c r="F1400" s="1">
        <v>22000</v>
      </c>
      <c r="G1400" s="1">
        <v>5249.9999944214997</v>
      </c>
      <c r="H1400" s="1">
        <v>1.5845E-3</v>
      </c>
    </row>
    <row r="1401" spans="5:8" x14ac:dyDescent="0.4">
      <c r="E1401" s="1">
        <v>8</v>
      </c>
      <c r="F1401" s="1">
        <v>47000</v>
      </c>
      <c r="G1401" s="1">
        <v>5249.9999987777001</v>
      </c>
      <c r="H1401" s="1">
        <v>1.6775E-3</v>
      </c>
    </row>
    <row r="1402" spans="5:8" x14ac:dyDescent="0.4">
      <c r="E1402" s="1">
        <v>8</v>
      </c>
      <c r="F1402" s="1">
        <v>100000</v>
      </c>
      <c r="G1402" s="1">
        <v>5249.9999997300001</v>
      </c>
      <c r="H1402" s="1">
        <v>1.8882E-3</v>
      </c>
    </row>
    <row r="1403" spans="5:8" x14ac:dyDescent="0.4">
      <c r="E1403" s="1">
        <v>8</v>
      </c>
      <c r="F1403" s="1">
        <v>220000</v>
      </c>
      <c r="G1403" s="1">
        <v>5249.9999999441998</v>
      </c>
      <c r="H1403" s="1">
        <v>1.9876E-3</v>
      </c>
    </row>
    <row r="1404" spans="5:8" x14ac:dyDescent="0.4">
      <c r="E1404" s="1">
        <v>8</v>
      </c>
      <c r="F1404" s="1">
        <v>470000</v>
      </c>
      <c r="G1404" s="1">
        <v>5249.9999999878</v>
      </c>
      <c r="H1404" s="1">
        <v>1.7736E-3</v>
      </c>
    </row>
    <row r="1405" spans="5:8" x14ac:dyDescent="0.4">
      <c r="E1405" s="1">
        <v>8</v>
      </c>
      <c r="F1405" s="1">
        <v>1000000</v>
      </c>
      <c r="G1405" s="1">
        <v>5249.9999999972997</v>
      </c>
      <c r="H1405" s="1">
        <v>2.0172000999999998E-3</v>
      </c>
    </row>
    <row r="1406" spans="5:8" x14ac:dyDescent="0.4">
      <c r="E1406" s="1">
        <v>8</v>
      </c>
      <c r="F1406" s="1">
        <v>2200000</v>
      </c>
      <c r="G1406" s="1">
        <v>5249.9999999994998</v>
      </c>
      <c r="H1406" s="1">
        <v>2.5040000000000001E-3</v>
      </c>
    </row>
    <row r="1407" spans="5:8" x14ac:dyDescent="0.4">
      <c r="E1407" s="1">
        <v>8</v>
      </c>
      <c r="F1407" s="1">
        <v>4700000</v>
      </c>
      <c r="G1407" s="1">
        <v>5250</v>
      </c>
      <c r="H1407" s="1">
        <v>3.4570999999999998E-3</v>
      </c>
    </row>
    <row r="1408" spans="5:8" x14ac:dyDescent="0.4">
      <c r="E1408" s="1">
        <v>8</v>
      </c>
      <c r="F1408" s="1">
        <v>10000000</v>
      </c>
      <c r="G1408" s="1">
        <v>5250.0000000001</v>
      </c>
      <c r="H1408" s="1">
        <v>5.5317999999999999E-3</v>
      </c>
    </row>
    <row r="1409" spans="5:8" x14ac:dyDescent="0.4">
      <c r="E1409" s="1">
        <v>8</v>
      </c>
      <c r="F1409" s="1">
        <v>22000000</v>
      </c>
      <c r="G1409" s="1">
        <v>5250</v>
      </c>
      <c r="H1409" s="1">
        <v>1.0090399999999999E-2</v>
      </c>
    </row>
    <row r="1410" spans="5:8" x14ac:dyDescent="0.4">
      <c r="E1410" s="1">
        <v>8</v>
      </c>
      <c r="F1410" s="1">
        <v>47000000</v>
      </c>
      <c r="G1410" s="1">
        <v>5249.9999999997999</v>
      </c>
      <c r="H1410" s="1">
        <v>1.86155E-2</v>
      </c>
    </row>
    <row r="1411" spans="5:8" x14ac:dyDescent="0.4">
      <c r="E1411" s="1">
        <v>8</v>
      </c>
      <c r="F1411" s="1">
        <v>100000000</v>
      </c>
      <c r="G1411" s="1">
        <v>5249.9999999997999</v>
      </c>
      <c r="H1411" s="1">
        <v>3.6597299999999999E-2</v>
      </c>
    </row>
    <row r="1412" spans="5:8" x14ac:dyDescent="0.4">
      <c r="E1412" s="1">
        <v>8</v>
      </c>
      <c r="F1412" s="1">
        <v>220000000</v>
      </c>
      <c r="G1412" s="1">
        <v>5250.0000000006003</v>
      </c>
      <c r="H1412" s="1">
        <v>7.7308500000000002E-2</v>
      </c>
    </row>
    <row r="1413" spans="5:8" x14ac:dyDescent="0.4">
      <c r="E1413" s="1">
        <v>8</v>
      </c>
      <c r="F1413" s="1">
        <v>470000000</v>
      </c>
      <c r="G1413" s="1">
        <v>5249.9999999994998</v>
      </c>
      <c r="H1413" s="1">
        <v>0.16786999999999999</v>
      </c>
    </row>
    <row r="1414" spans="5:8" x14ac:dyDescent="0.4">
      <c r="E1414" s="1">
        <v>8</v>
      </c>
      <c r="F1414" s="1">
        <v>1000000000</v>
      </c>
      <c r="G1414" s="1">
        <v>5249.9999999994998</v>
      </c>
      <c r="H1414" s="1">
        <v>0.34627039999999998</v>
      </c>
    </row>
    <row r="1415" spans="5:8" x14ac:dyDescent="0.4">
      <c r="E1415" s="1">
        <v>8</v>
      </c>
      <c r="F1415" s="1">
        <v>2200000000</v>
      </c>
      <c r="G1415" s="1">
        <v>5249.9999999982001</v>
      </c>
      <c r="H1415" s="1">
        <v>0.7431027</v>
      </c>
    </row>
    <row r="1416" spans="5:8" x14ac:dyDescent="0.4">
      <c r="E1416" s="1">
        <v>8</v>
      </c>
      <c r="F1416" s="1">
        <v>4700000000</v>
      </c>
      <c r="G1416" s="1">
        <v>5249.9999999956999</v>
      </c>
      <c r="H1416" s="1">
        <v>1.6270359000000001</v>
      </c>
    </row>
    <row r="1417" spans="5:8" x14ac:dyDescent="0.4">
      <c r="E1417" s="1">
        <v>8</v>
      </c>
      <c r="F1417" s="1">
        <v>10000000000</v>
      </c>
      <c r="G1417" s="1">
        <v>5249.9999999871998</v>
      </c>
      <c r="H1417" s="1">
        <v>3.3704315999999999</v>
      </c>
    </row>
    <row r="1418" spans="5:8" x14ac:dyDescent="0.4">
      <c r="E1418" s="1">
        <v>9</v>
      </c>
      <c r="F1418" s="1">
        <v>1</v>
      </c>
      <c r="G1418" s="1">
        <v>2550</v>
      </c>
      <c r="H1418" s="1">
        <v>1.6371000000000001E-3</v>
      </c>
    </row>
    <row r="1419" spans="5:8" x14ac:dyDescent="0.4">
      <c r="E1419" s="1">
        <v>9</v>
      </c>
      <c r="F1419" s="1">
        <v>2</v>
      </c>
      <c r="G1419" s="1">
        <v>4575</v>
      </c>
      <c r="H1419" s="1">
        <v>1.9992999999999999E-3</v>
      </c>
    </row>
    <row r="1420" spans="5:8" x14ac:dyDescent="0.4">
      <c r="E1420" s="1">
        <v>9</v>
      </c>
      <c r="F1420" s="1">
        <v>4</v>
      </c>
      <c r="G1420" s="1">
        <v>5081.25</v>
      </c>
      <c r="H1420" s="1">
        <v>1.9548999999999999E-3</v>
      </c>
    </row>
    <row r="1421" spans="5:8" x14ac:dyDescent="0.4">
      <c r="E1421" s="1">
        <v>9</v>
      </c>
      <c r="F1421" s="1">
        <v>7</v>
      </c>
      <c r="G1421" s="1">
        <v>5194.8979591836996</v>
      </c>
      <c r="H1421" s="1">
        <v>1.9662999999999998E-3</v>
      </c>
    </row>
    <row r="1422" spans="5:8" x14ac:dyDescent="0.4">
      <c r="E1422" s="1">
        <v>9</v>
      </c>
      <c r="F1422" s="1">
        <v>10</v>
      </c>
      <c r="G1422" s="1">
        <v>5223</v>
      </c>
      <c r="H1422" s="1">
        <v>2.1139000000000002E-3</v>
      </c>
    </row>
    <row r="1423" spans="5:8" x14ac:dyDescent="0.4">
      <c r="E1423" s="1">
        <v>9</v>
      </c>
      <c r="F1423" s="1">
        <v>22</v>
      </c>
      <c r="G1423" s="1">
        <v>5244.4214876033002</v>
      </c>
      <c r="H1423" s="1">
        <v>1.9067000000000001E-3</v>
      </c>
    </row>
    <row r="1424" spans="5:8" x14ac:dyDescent="0.4">
      <c r="E1424" s="1">
        <v>9</v>
      </c>
      <c r="F1424" s="1">
        <v>47</v>
      </c>
      <c r="G1424" s="1">
        <v>5248.7777274785003</v>
      </c>
      <c r="H1424" s="1">
        <v>1.6930000000000001E-3</v>
      </c>
    </row>
    <row r="1425" spans="5:8" x14ac:dyDescent="0.4">
      <c r="E1425" s="1">
        <v>9</v>
      </c>
      <c r="F1425" s="1">
        <v>100</v>
      </c>
      <c r="G1425" s="1">
        <v>5249.73</v>
      </c>
      <c r="H1425" s="1">
        <v>1.8810000000000001E-3</v>
      </c>
    </row>
    <row r="1426" spans="5:8" x14ac:dyDescent="0.4">
      <c r="E1426" s="1">
        <v>9</v>
      </c>
      <c r="F1426" s="1">
        <v>220</v>
      </c>
      <c r="G1426" s="1">
        <v>5249.9442148759999</v>
      </c>
      <c r="H1426" s="1">
        <v>1.8435000000000001E-3</v>
      </c>
    </row>
    <row r="1427" spans="5:8" x14ac:dyDescent="0.4">
      <c r="E1427" s="1">
        <v>9</v>
      </c>
      <c r="F1427" s="1">
        <v>470</v>
      </c>
      <c r="G1427" s="1">
        <v>5249.9877772747996</v>
      </c>
      <c r="H1427" s="1">
        <v>1.8258E-3</v>
      </c>
    </row>
    <row r="1428" spans="5:8" x14ac:dyDescent="0.4">
      <c r="E1428" s="1">
        <v>9</v>
      </c>
      <c r="F1428" s="1">
        <v>1000</v>
      </c>
      <c r="G1428" s="1">
        <v>5249.9973</v>
      </c>
      <c r="H1428" s="1">
        <v>1.7491E-3</v>
      </c>
    </row>
    <row r="1429" spans="5:8" x14ac:dyDescent="0.4">
      <c r="E1429" s="1">
        <v>9</v>
      </c>
      <c r="F1429" s="1">
        <v>2200</v>
      </c>
      <c r="G1429" s="1">
        <v>5249.9994421488</v>
      </c>
      <c r="H1429" s="1">
        <v>1.8645999999999999E-3</v>
      </c>
    </row>
    <row r="1430" spans="5:8" x14ac:dyDescent="0.4">
      <c r="E1430" s="1">
        <v>9</v>
      </c>
      <c r="F1430" s="1">
        <v>4700</v>
      </c>
      <c r="G1430" s="1">
        <v>5249.9998777726996</v>
      </c>
      <c r="H1430" s="1">
        <v>1.9009000000000001E-3</v>
      </c>
    </row>
    <row r="1431" spans="5:8" x14ac:dyDescent="0.4">
      <c r="E1431" s="1">
        <v>9</v>
      </c>
      <c r="F1431" s="1">
        <v>10000</v>
      </c>
      <c r="G1431" s="1">
        <v>5249.999973</v>
      </c>
      <c r="H1431" s="1">
        <v>1.8102999999999999E-3</v>
      </c>
    </row>
    <row r="1432" spans="5:8" x14ac:dyDescent="0.4">
      <c r="E1432" s="1">
        <v>9</v>
      </c>
      <c r="F1432" s="1">
        <v>22000</v>
      </c>
      <c r="G1432" s="1">
        <v>5249.9999944214997</v>
      </c>
      <c r="H1432" s="1">
        <v>1.9572000000000001E-3</v>
      </c>
    </row>
    <row r="1433" spans="5:8" x14ac:dyDescent="0.4">
      <c r="E1433" s="1">
        <v>9</v>
      </c>
      <c r="F1433" s="1">
        <v>47000</v>
      </c>
      <c r="G1433" s="1">
        <v>5249.9999987777001</v>
      </c>
      <c r="H1433" s="1">
        <v>1.8883999999999999E-3</v>
      </c>
    </row>
    <row r="1434" spans="5:8" x14ac:dyDescent="0.4">
      <c r="E1434" s="1">
        <v>9</v>
      </c>
      <c r="F1434" s="1">
        <v>100000</v>
      </c>
      <c r="G1434" s="1">
        <v>5249.9999997300001</v>
      </c>
      <c r="H1434" s="1">
        <v>1.9103E-3</v>
      </c>
    </row>
    <row r="1435" spans="5:8" x14ac:dyDescent="0.4">
      <c r="E1435" s="1">
        <v>9</v>
      </c>
      <c r="F1435" s="1">
        <v>220000</v>
      </c>
      <c r="G1435" s="1">
        <v>5249.9999999441998</v>
      </c>
      <c r="H1435" s="1">
        <v>2.1995000000000001E-3</v>
      </c>
    </row>
    <row r="1436" spans="5:8" x14ac:dyDescent="0.4">
      <c r="E1436" s="1">
        <v>9</v>
      </c>
      <c r="F1436" s="1">
        <v>470000</v>
      </c>
      <c r="G1436" s="1">
        <v>5249.9999999878</v>
      </c>
      <c r="H1436" s="1">
        <v>1.8711000000000001E-3</v>
      </c>
    </row>
    <row r="1437" spans="5:8" x14ac:dyDescent="0.4">
      <c r="E1437" s="1">
        <v>9</v>
      </c>
      <c r="F1437" s="1">
        <v>1000000</v>
      </c>
      <c r="G1437" s="1">
        <v>5249.9999999972997</v>
      </c>
      <c r="H1437" s="1">
        <v>2.3708000000000002E-3</v>
      </c>
    </row>
    <row r="1438" spans="5:8" x14ac:dyDescent="0.4">
      <c r="E1438" s="1">
        <v>9</v>
      </c>
      <c r="F1438" s="1">
        <v>2200000</v>
      </c>
      <c r="G1438" s="1">
        <v>5249.9999999993997</v>
      </c>
      <c r="H1438" s="1">
        <v>2.8988E-3</v>
      </c>
    </row>
    <row r="1439" spans="5:8" x14ac:dyDescent="0.4">
      <c r="E1439" s="1">
        <v>9</v>
      </c>
      <c r="F1439" s="1">
        <v>4700000</v>
      </c>
      <c r="G1439" s="1">
        <v>5250</v>
      </c>
      <c r="H1439" s="1">
        <v>3.5736000000000001E-3</v>
      </c>
    </row>
    <row r="1440" spans="5:8" x14ac:dyDescent="0.4">
      <c r="E1440" s="1">
        <v>9</v>
      </c>
      <c r="F1440" s="1">
        <v>10000000</v>
      </c>
      <c r="G1440" s="1">
        <v>5250.0000000001</v>
      </c>
      <c r="H1440" s="1">
        <v>5.7094001000000004E-3</v>
      </c>
    </row>
    <row r="1441" spans="5:8" x14ac:dyDescent="0.4">
      <c r="E1441" s="1">
        <v>9</v>
      </c>
      <c r="F1441" s="1">
        <v>22000000</v>
      </c>
      <c r="G1441" s="1">
        <v>5249.9999999999</v>
      </c>
      <c r="H1441" s="1">
        <v>9.0439000000000005E-3</v>
      </c>
    </row>
    <row r="1442" spans="5:8" x14ac:dyDescent="0.4">
      <c r="E1442" s="1">
        <v>9</v>
      </c>
      <c r="F1442" s="1">
        <v>47000000</v>
      </c>
      <c r="G1442" s="1">
        <v>5250</v>
      </c>
      <c r="H1442" s="1">
        <v>1.8120500000000001E-2</v>
      </c>
    </row>
    <row r="1443" spans="5:8" x14ac:dyDescent="0.4">
      <c r="E1443" s="1">
        <v>9</v>
      </c>
      <c r="F1443" s="1">
        <v>100000000</v>
      </c>
      <c r="G1443" s="1">
        <v>5250</v>
      </c>
      <c r="H1443" s="1">
        <v>3.4563799999999999E-2</v>
      </c>
    </row>
    <row r="1444" spans="5:8" x14ac:dyDescent="0.4">
      <c r="E1444" s="1">
        <v>9</v>
      </c>
      <c r="F1444" s="1">
        <v>220000000</v>
      </c>
      <c r="G1444" s="1">
        <v>5250.0000000004002</v>
      </c>
      <c r="H1444" s="1">
        <v>7.2136400000000003E-2</v>
      </c>
    </row>
    <row r="1445" spans="5:8" x14ac:dyDescent="0.4">
      <c r="E1445" s="1">
        <v>9</v>
      </c>
      <c r="F1445" s="1">
        <v>470000000</v>
      </c>
      <c r="G1445" s="1">
        <v>5250.0000000007003</v>
      </c>
      <c r="H1445" s="1">
        <v>0.15096010000000001</v>
      </c>
    </row>
    <row r="1446" spans="5:8" x14ac:dyDescent="0.4">
      <c r="E1446" s="1">
        <v>9</v>
      </c>
      <c r="F1446" s="1">
        <v>1000000000</v>
      </c>
      <c r="G1446" s="1">
        <v>5250.0000000032996</v>
      </c>
      <c r="H1446" s="1">
        <v>0.31175979999999998</v>
      </c>
    </row>
    <row r="1447" spans="5:8" x14ac:dyDescent="0.4">
      <c r="E1447" s="1">
        <v>9</v>
      </c>
      <c r="F1447" s="1">
        <v>2200000000</v>
      </c>
      <c r="G1447" s="1">
        <v>5250.0000000079999</v>
      </c>
      <c r="H1447" s="1">
        <v>0.68982589999999999</v>
      </c>
    </row>
    <row r="1448" spans="5:8" x14ac:dyDescent="0.4">
      <c r="E1448" s="1">
        <v>9</v>
      </c>
      <c r="F1448" s="1">
        <v>4700000000</v>
      </c>
      <c r="G1448" s="1">
        <v>5250.0000000197997</v>
      </c>
      <c r="H1448" s="1">
        <v>1.4500339</v>
      </c>
    </row>
    <row r="1449" spans="5:8" x14ac:dyDescent="0.4">
      <c r="E1449" s="1">
        <v>9</v>
      </c>
      <c r="F1449" s="1">
        <v>10000000000</v>
      </c>
      <c r="G1449" s="1">
        <v>5250.0000000358996</v>
      </c>
      <c r="H1449" s="1">
        <v>3.2256933999999999</v>
      </c>
    </row>
    <row r="1450" spans="5:8" x14ac:dyDescent="0.4">
      <c r="E1450" s="1">
        <v>10</v>
      </c>
      <c r="F1450" s="1">
        <v>1</v>
      </c>
      <c r="G1450" s="1">
        <v>2550</v>
      </c>
      <c r="H1450" s="1">
        <v>2.2339999999999999E-3</v>
      </c>
    </row>
    <row r="1451" spans="5:8" x14ac:dyDescent="0.4">
      <c r="E1451" s="1">
        <v>10</v>
      </c>
      <c r="F1451" s="1">
        <v>2</v>
      </c>
      <c r="G1451" s="1">
        <v>4575</v>
      </c>
      <c r="H1451" s="1">
        <v>2.1446E-3</v>
      </c>
    </row>
    <row r="1452" spans="5:8" x14ac:dyDescent="0.4">
      <c r="E1452" s="1">
        <v>10</v>
      </c>
      <c r="F1452" s="1">
        <v>4</v>
      </c>
      <c r="G1452" s="1">
        <v>5081.25</v>
      </c>
      <c r="H1452" s="1">
        <v>1.9365999999999999E-3</v>
      </c>
    </row>
    <row r="1453" spans="5:8" x14ac:dyDescent="0.4">
      <c r="E1453" s="1">
        <v>10</v>
      </c>
      <c r="F1453" s="1">
        <v>7</v>
      </c>
      <c r="G1453" s="1">
        <v>5194.8979591836996</v>
      </c>
      <c r="H1453" s="1">
        <v>2.6078999999999998E-3</v>
      </c>
    </row>
    <row r="1454" spans="5:8" x14ac:dyDescent="0.4">
      <c r="E1454" s="1">
        <v>10</v>
      </c>
      <c r="F1454" s="1">
        <v>10</v>
      </c>
      <c r="G1454" s="1">
        <v>5223</v>
      </c>
      <c r="H1454" s="1">
        <v>1.19728E-2</v>
      </c>
    </row>
    <row r="1455" spans="5:8" x14ac:dyDescent="0.4">
      <c r="E1455" s="1">
        <v>10</v>
      </c>
      <c r="F1455" s="1">
        <v>22</v>
      </c>
      <c r="G1455" s="1">
        <v>5244.4214876033002</v>
      </c>
      <c r="H1455" s="1">
        <v>2.1957000000000001E-3</v>
      </c>
    </row>
    <row r="1456" spans="5:8" x14ac:dyDescent="0.4">
      <c r="E1456" s="1">
        <v>10</v>
      </c>
      <c r="F1456" s="1">
        <v>47</v>
      </c>
      <c r="G1456" s="1">
        <v>5248.7777274785003</v>
      </c>
      <c r="H1456" s="1">
        <v>2.1927000000000001E-3</v>
      </c>
    </row>
    <row r="1457" spans="5:8" x14ac:dyDescent="0.4">
      <c r="E1457" s="1">
        <v>10</v>
      </c>
      <c r="F1457" s="1">
        <v>100</v>
      </c>
      <c r="G1457" s="1">
        <v>5249.73</v>
      </c>
      <c r="H1457" s="1">
        <v>2.0124000000000001E-3</v>
      </c>
    </row>
    <row r="1458" spans="5:8" x14ac:dyDescent="0.4">
      <c r="E1458" s="1">
        <v>10</v>
      </c>
      <c r="F1458" s="1">
        <v>220</v>
      </c>
      <c r="G1458" s="1">
        <v>5249.9442148759999</v>
      </c>
      <c r="H1458" s="1">
        <v>2.258E-3</v>
      </c>
    </row>
    <row r="1459" spans="5:8" x14ac:dyDescent="0.4">
      <c r="E1459" s="1">
        <v>10</v>
      </c>
      <c r="F1459" s="1">
        <v>470</v>
      </c>
      <c r="G1459" s="1">
        <v>5249.9877772747996</v>
      </c>
      <c r="H1459" s="1">
        <v>2.0609999999999999E-3</v>
      </c>
    </row>
    <row r="1460" spans="5:8" x14ac:dyDescent="0.4">
      <c r="E1460" s="1">
        <v>10</v>
      </c>
      <c r="F1460" s="1">
        <v>1000</v>
      </c>
      <c r="G1460" s="1">
        <v>5249.9973</v>
      </c>
      <c r="H1460" s="1">
        <v>2.1765999999999999E-3</v>
      </c>
    </row>
    <row r="1461" spans="5:8" x14ac:dyDescent="0.4">
      <c r="E1461" s="1">
        <v>10</v>
      </c>
      <c r="F1461" s="1">
        <v>2200</v>
      </c>
      <c r="G1461" s="1">
        <v>5249.9994421488</v>
      </c>
      <c r="H1461" s="1">
        <v>2.0363E-3</v>
      </c>
    </row>
    <row r="1462" spans="5:8" x14ac:dyDescent="0.4">
      <c r="E1462" s="1">
        <v>10</v>
      </c>
      <c r="F1462" s="1">
        <v>4700</v>
      </c>
      <c r="G1462" s="1">
        <v>5249.9998777726996</v>
      </c>
      <c r="H1462" s="1">
        <v>2.0132000000000001E-3</v>
      </c>
    </row>
    <row r="1463" spans="5:8" x14ac:dyDescent="0.4">
      <c r="E1463" s="1">
        <v>10</v>
      </c>
      <c r="F1463" s="1">
        <v>10000</v>
      </c>
      <c r="G1463" s="1">
        <v>5249.999973</v>
      </c>
      <c r="H1463" s="1">
        <v>2.1900999999999999E-3</v>
      </c>
    </row>
    <row r="1464" spans="5:8" x14ac:dyDescent="0.4">
      <c r="E1464" s="1">
        <v>10</v>
      </c>
      <c r="F1464" s="1">
        <v>22000</v>
      </c>
      <c r="G1464" s="1">
        <v>5249.9999944214997</v>
      </c>
      <c r="H1464" s="1">
        <v>2.1962000000000001E-3</v>
      </c>
    </row>
    <row r="1465" spans="5:8" x14ac:dyDescent="0.4">
      <c r="E1465" s="1">
        <v>10</v>
      </c>
      <c r="F1465" s="1">
        <v>47000</v>
      </c>
      <c r="G1465" s="1">
        <v>5249.9999987777001</v>
      </c>
      <c r="H1465" s="1">
        <v>2.1196000000000001E-3</v>
      </c>
    </row>
    <row r="1466" spans="5:8" x14ac:dyDescent="0.4">
      <c r="E1466" s="1">
        <v>10</v>
      </c>
      <c r="F1466" s="1">
        <v>100000</v>
      </c>
      <c r="G1466" s="1">
        <v>5249.9999997300001</v>
      </c>
      <c r="H1466" s="1">
        <v>2.0999999999999999E-3</v>
      </c>
    </row>
    <row r="1467" spans="5:8" x14ac:dyDescent="0.4">
      <c r="E1467" s="1">
        <v>10</v>
      </c>
      <c r="F1467" s="1">
        <v>220000</v>
      </c>
      <c r="G1467" s="1">
        <v>5249.9999999441998</v>
      </c>
      <c r="H1467" s="1">
        <v>2.5079E-3</v>
      </c>
    </row>
    <row r="1468" spans="5:8" x14ac:dyDescent="0.4">
      <c r="E1468" s="1">
        <v>10</v>
      </c>
      <c r="F1468" s="1">
        <v>470000</v>
      </c>
      <c r="G1468" s="1">
        <v>5249.9999999878</v>
      </c>
      <c r="H1468" s="1">
        <v>1.9849999999999998E-3</v>
      </c>
    </row>
    <row r="1469" spans="5:8" x14ac:dyDescent="0.4">
      <c r="E1469" s="1">
        <v>10</v>
      </c>
      <c r="F1469" s="1">
        <v>1000000</v>
      </c>
      <c r="G1469" s="1">
        <v>5249.9999999972997</v>
      </c>
      <c r="H1469" s="1">
        <v>2.7252999999999999E-3</v>
      </c>
    </row>
    <row r="1470" spans="5:8" x14ac:dyDescent="0.4">
      <c r="E1470" s="1">
        <v>10</v>
      </c>
      <c r="F1470" s="1">
        <v>2200000</v>
      </c>
      <c r="G1470" s="1">
        <v>5249.9999999993997</v>
      </c>
      <c r="H1470" s="1">
        <v>3.6462E-3</v>
      </c>
    </row>
    <row r="1471" spans="5:8" x14ac:dyDescent="0.4">
      <c r="E1471" s="1">
        <v>10</v>
      </c>
      <c r="F1471" s="1">
        <v>4700000</v>
      </c>
      <c r="G1471" s="1">
        <v>5250</v>
      </c>
      <c r="H1471" s="1">
        <v>4.5582000000000001E-3</v>
      </c>
    </row>
    <row r="1472" spans="5:8" x14ac:dyDescent="0.4">
      <c r="E1472" s="1">
        <v>10</v>
      </c>
      <c r="F1472" s="1">
        <v>10000000</v>
      </c>
      <c r="G1472" s="1">
        <v>5250.0000000001</v>
      </c>
      <c r="H1472" s="1">
        <v>7.3863000000000002E-3</v>
      </c>
    </row>
    <row r="1473" spans="5:8" x14ac:dyDescent="0.4">
      <c r="E1473" s="1">
        <v>10</v>
      </c>
      <c r="F1473" s="1">
        <v>22000000</v>
      </c>
      <c r="G1473" s="1">
        <v>5250</v>
      </c>
      <c r="H1473" s="1">
        <v>1.0169600000000001E-2</v>
      </c>
    </row>
    <row r="1474" spans="5:8" x14ac:dyDescent="0.4">
      <c r="E1474" s="1">
        <v>10</v>
      </c>
      <c r="F1474" s="1">
        <v>47000000</v>
      </c>
      <c r="G1474" s="1">
        <v>5249.9999999999</v>
      </c>
      <c r="H1474" s="1">
        <v>1.7206599999999999E-2</v>
      </c>
    </row>
    <row r="1475" spans="5:8" x14ac:dyDescent="0.4">
      <c r="E1475" s="1">
        <v>10</v>
      </c>
      <c r="F1475" s="1">
        <v>100000000</v>
      </c>
      <c r="G1475" s="1">
        <v>5249.9999999996999</v>
      </c>
      <c r="H1475" s="1">
        <v>3.1561600000000002E-2</v>
      </c>
    </row>
    <row r="1476" spans="5:8" x14ac:dyDescent="0.4">
      <c r="E1476" s="1">
        <v>10</v>
      </c>
      <c r="F1476" s="1">
        <v>220000000</v>
      </c>
      <c r="G1476" s="1">
        <v>5250.0000000001</v>
      </c>
      <c r="H1476" s="1">
        <v>6.7062099999999999E-2</v>
      </c>
    </row>
    <row r="1477" spans="5:8" x14ac:dyDescent="0.4">
      <c r="E1477" s="1">
        <v>10</v>
      </c>
      <c r="F1477" s="1">
        <v>470000000</v>
      </c>
      <c r="G1477" s="1">
        <v>5249.9999999995998</v>
      </c>
      <c r="H1477" s="1">
        <v>0.14043520000000001</v>
      </c>
    </row>
    <row r="1478" spans="5:8" x14ac:dyDescent="0.4">
      <c r="E1478" s="1">
        <v>10</v>
      </c>
      <c r="F1478" s="1">
        <v>1000000000</v>
      </c>
      <c r="G1478" s="1">
        <v>5250.0000000003001</v>
      </c>
      <c r="H1478" s="1">
        <v>0.3039114</v>
      </c>
    </row>
    <row r="1479" spans="5:8" x14ac:dyDescent="0.4">
      <c r="E1479" s="1">
        <v>10</v>
      </c>
      <c r="F1479" s="1">
        <v>2200000000</v>
      </c>
      <c r="G1479" s="1">
        <v>5250.0000000001</v>
      </c>
      <c r="H1479" s="1">
        <v>0.69055520000000004</v>
      </c>
    </row>
    <row r="1480" spans="5:8" x14ac:dyDescent="0.4">
      <c r="E1480" s="1">
        <v>10</v>
      </c>
      <c r="F1480" s="1">
        <v>4700000000</v>
      </c>
      <c r="G1480" s="1">
        <v>5249.9999999969004</v>
      </c>
      <c r="H1480" s="1">
        <v>1.4101338000000001</v>
      </c>
    </row>
    <row r="1481" spans="5:8" x14ac:dyDescent="0.4">
      <c r="E1481" s="1">
        <v>10</v>
      </c>
      <c r="F1481" s="1">
        <v>10000000000</v>
      </c>
      <c r="G1481" s="1">
        <v>5249.9999999945003</v>
      </c>
      <c r="H1481" s="1">
        <v>2.910647</v>
      </c>
    </row>
    <row r="1482" spans="5:8" x14ac:dyDescent="0.4">
      <c r="E1482" s="1">
        <v>11</v>
      </c>
      <c r="F1482" s="1">
        <v>1</v>
      </c>
      <c r="G1482" s="1">
        <v>2550</v>
      </c>
      <c r="H1482" s="1">
        <v>2.2748999999999998E-3</v>
      </c>
    </row>
    <row r="1483" spans="5:8" x14ac:dyDescent="0.4">
      <c r="E1483" s="1">
        <v>11</v>
      </c>
      <c r="F1483" s="1">
        <v>2</v>
      </c>
      <c r="G1483" s="1">
        <v>4575</v>
      </c>
      <c r="H1483" s="1">
        <v>2.3857000000000001E-3</v>
      </c>
    </row>
    <row r="1484" spans="5:8" x14ac:dyDescent="0.4">
      <c r="E1484" s="1">
        <v>11</v>
      </c>
      <c r="F1484" s="1">
        <v>4</v>
      </c>
      <c r="G1484" s="1">
        <v>5081.25</v>
      </c>
      <c r="H1484" s="1">
        <v>2.6369000000000002E-3</v>
      </c>
    </row>
    <row r="1485" spans="5:8" x14ac:dyDescent="0.4">
      <c r="E1485" s="1">
        <v>11</v>
      </c>
      <c r="F1485" s="1">
        <v>7</v>
      </c>
      <c r="G1485" s="1">
        <v>5194.8979591836996</v>
      </c>
      <c r="H1485" s="1">
        <v>2.1189999999999998E-3</v>
      </c>
    </row>
    <row r="1486" spans="5:8" x14ac:dyDescent="0.4">
      <c r="E1486" s="1">
        <v>11</v>
      </c>
      <c r="F1486" s="1">
        <v>10</v>
      </c>
      <c r="G1486" s="1">
        <v>5223</v>
      </c>
      <c r="H1486" s="1">
        <v>2.4583999999999999E-3</v>
      </c>
    </row>
    <row r="1487" spans="5:8" x14ac:dyDescent="0.4">
      <c r="E1487" s="1">
        <v>11</v>
      </c>
      <c r="F1487" s="1">
        <v>22</v>
      </c>
      <c r="G1487" s="1">
        <v>5244.4214876033002</v>
      </c>
      <c r="H1487" s="1">
        <v>2.6067E-3</v>
      </c>
    </row>
    <row r="1488" spans="5:8" x14ac:dyDescent="0.4">
      <c r="E1488" s="1">
        <v>11</v>
      </c>
      <c r="F1488" s="1">
        <v>47</v>
      </c>
      <c r="G1488" s="1">
        <v>5248.7777274785003</v>
      </c>
      <c r="H1488" s="1">
        <v>2.1326000000000001E-3</v>
      </c>
    </row>
    <row r="1489" spans="5:8" x14ac:dyDescent="0.4">
      <c r="E1489" s="1">
        <v>11</v>
      </c>
      <c r="F1489" s="1">
        <v>100</v>
      </c>
      <c r="G1489" s="1">
        <v>5249.73</v>
      </c>
      <c r="H1489" s="1">
        <v>2.5860000000000002E-3</v>
      </c>
    </row>
    <row r="1490" spans="5:8" x14ac:dyDescent="0.4">
      <c r="E1490" s="1">
        <v>11</v>
      </c>
      <c r="F1490" s="1">
        <v>220</v>
      </c>
      <c r="G1490" s="1">
        <v>5249.9442148759999</v>
      </c>
      <c r="H1490" s="1">
        <v>2.2385E-3</v>
      </c>
    </row>
    <row r="1491" spans="5:8" x14ac:dyDescent="0.4">
      <c r="E1491" s="1">
        <v>11</v>
      </c>
      <c r="F1491" s="1">
        <v>470</v>
      </c>
      <c r="G1491" s="1">
        <v>5249.9877772747996</v>
      </c>
      <c r="H1491" s="1">
        <v>2.2855000000000002E-3</v>
      </c>
    </row>
    <row r="1492" spans="5:8" x14ac:dyDescent="0.4">
      <c r="E1492" s="1">
        <v>11</v>
      </c>
      <c r="F1492" s="1">
        <v>1000</v>
      </c>
      <c r="G1492" s="1">
        <v>5249.9973</v>
      </c>
      <c r="H1492" s="1">
        <v>2.3213000000000001E-3</v>
      </c>
    </row>
    <row r="1493" spans="5:8" x14ac:dyDescent="0.4">
      <c r="E1493" s="1">
        <v>11</v>
      </c>
      <c r="F1493" s="1">
        <v>2200</v>
      </c>
      <c r="G1493" s="1">
        <v>5249.9994421488</v>
      </c>
      <c r="H1493" s="1">
        <v>2.1216E-3</v>
      </c>
    </row>
    <row r="1494" spans="5:8" x14ac:dyDescent="0.4">
      <c r="E1494" s="1">
        <v>11</v>
      </c>
      <c r="F1494" s="1">
        <v>4700</v>
      </c>
      <c r="G1494" s="1">
        <v>5249.9998777726996</v>
      </c>
      <c r="H1494" s="1">
        <v>2.5163999999999998E-3</v>
      </c>
    </row>
    <row r="1495" spans="5:8" x14ac:dyDescent="0.4">
      <c r="E1495" s="1">
        <v>11</v>
      </c>
      <c r="F1495" s="1">
        <v>10000</v>
      </c>
      <c r="G1495" s="1">
        <v>5249.999973</v>
      </c>
      <c r="H1495" s="1">
        <v>2.0822000000000002E-3</v>
      </c>
    </row>
    <row r="1496" spans="5:8" x14ac:dyDescent="0.4">
      <c r="E1496" s="1">
        <v>11</v>
      </c>
      <c r="F1496" s="1">
        <v>22000</v>
      </c>
      <c r="G1496" s="1">
        <v>5249.9999944214997</v>
      </c>
      <c r="H1496" s="1">
        <v>2.2020999999999998E-3</v>
      </c>
    </row>
    <row r="1497" spans="5:8" x14ac:dyDescent="0.4">
      <c r="E1497" s="1">
        <v>11</v>
      </c>
      <c r="F1497" s="1">
        <v>47000</v>
      </c>
      <c r="G1497" s="1">
        <v>5249.9999987777001</v>
      </c>
      <c r="H1497" s="1">
        <v>2.3906999999999999E-3</v>
      </c>
    </row>
    <row r="1498" spans="5:8" x14ac:dyDescent="0.4">
      <c r="E1498" s="1">
        <v>11</v>
      </c>
      <c r="F1498" s="1">
        <v>100000</v>
      </c>
      <c r="G1498" s="1">
        <v>5249.9999997300001</v>
      </c>
      <c r="H1498" s="1">
        <v>2.2617000000000002E-3</v>
      </c>
    </row>
    <row r="1499" spans="5:8" x14ac:dyDescent="0.4">
      <c r="E1499" s="1">
        <v>11</v>
      </c>
      <c r="F1499" s="1">
        <v>220000</v>
      </c>
      <c r="G1499" s="1">
        <v>5249.9999999441998</v>
      </c>
      <c r="H1499" s="1">
        <v>2.1895E-3</v>
      </c>
    </row>
    <row r="1500" spans="5:8" x14ac:dyDescent="0.4">
      <c r="E1500" s="1">
        <v>11</v>
      </c>
      <c r="F1500" s="1">
        <v>470000</v>
      </c>
      <c r="G1500" s="1">
        <v>5249.9999999878</v>
      </c>
      <c r="H1500" s="1">
        <v>2.5010000000000002E-3</v>
      </c>
    </row>
    <row r="1501" spans="5:8" x14ac:dyDescent="0.4">
      <c r="E1501" s="1">
        <v>11</v>
      </c>
      <c r="F1501" s="1">
        <v>1000000</v>
      </c>
      <c r="G1501" s="1">
        <v>5249.9999999972997</v>
      </c>
      <c r="H1501" s="1">
        <v>2.7303000000000002E-3</v>
      </c>
    </row>
    <row r="1502" spans="5:8" x14ac:dyDescent="0.4">
      <c r="E1502" s="1">
        <v>11</v>
      </c>
      <c r="F1502" s="1">
        <v>2200000</v>
      </c>
      <c r="G1502" s="1">
        <v>5249.9999999993997</v>
      </c>
      <c r="H1502" s="1">
        <v>2.7499E-3</v>
      </c>
    </row>
    <row r="1503" spans="5:8" x14ac:dyDescent="0.4">
      <c r="E1503" s="1">
        <v>11</v>
      </c>
      <c r="F1503" s="1">
        <v>4700000</v>
      </c>
      <c r="G1503" s="1">
        <v>5249.9999999999</v>
      </c>
      <c r="H1503" s="1">
        <v>4.7299000000000004E-3</v>
      </c>
    </row>
    <row r="1504" spans="5:8" x14ac:dyDescent="0.4">
      <c r="E1504" s="1">
        <v>11</v>
      </c>
      <c r="F1504" s="1">
        <v>10000000</v>
      </c>
      <c r="G1504" s="1">
        <v>5250.0000000001</v>
      </c>
      <c r="H1504" s="1">
        <v>5.9956999999999996E-3</v>
      </c>
    </row>
    <row r="1505" spans="5:8" x14ac:dyDescent="0.4">
      <c r="E1505" s="1">
        <v>11</v>
      </c>
      <c r="F1505" s="1">
        <v>22000000</v>
      </c>
      <c r="G1505" s="1">
        <v>5250</v>
      </c>
      <c r="H1505" s="1">
        <v>1.1454799999999999E-2</v>
      </c>
    </row>
    <row r="1506" spans="5:8" x14ac:dyDescent="0.4">
      <c r="E1506" s="1">
        <v>11</v>
      </c>
      <c r="F1506" s="1">
        <v>47000000</v>
      </c>
      <c r="G1506" s="1">
        <v>5249.9999999999</v>
      </c>
      <c r="H1506" s="1">
        <v>1.94042E-2</v>
      </c>
    </row>
    <row r="1507" spans="5:8" x14ac:dyDescent="0.4">
      <c r="E1507" s="1">
        <v>11</v>
      </c>
      <c r="F1507" s="1">
        <v>100000000</v>
      </c>
      <c r="G1507" s="1">
        <v>5249.9999999996999</v>
      </c>
      <c r="H1507" s="1">
        <v>3.5077700000000003E-2</v>
      </c>
    </row>
    <row r="1508" spans="5:8" x14ac:dyDescent="0.4">
      <c r="E1508" s="1">
        <v>11</v>
      </c>
      <c r="F1508" s="1">
        <v>220000000</v>
      </c>
      <c r="G1508" s="1">
        <v>5250</v>
      </c>
      <c r="H1508" s="1">
        <v>7.7671500000000004E-2</v>
      </c>
    </row>
    <row r="1509" spans="5:8" x14ac:dyDescent="0.4">
      <c r="E1509" s="1">
        <v>11</v>
      </c>
      <c r="F1509" s="1">
        <v>470000000</v>
      </c>
      <c r="G1509" s="1">
        <v>5249.9999999997999</v>
      </c>
      <c r="H1509" s="1">
        <v>0.15444720000000001</v>
      </c>
    </row>
    <row r="1510" spans="5:8" x14ac:dyDescent="0.4">
      <c r="E1510" s="1">
        <v>11</v>
      </c>
      <c r="F1510" s="1">
        <v>1000000000</v>
      </c>
      <c r="G1510" s="1">
        <v>5250</v>
      </c>
      <c r="H1510" s="1">
        <v>0.31516739999999999</v>
      </c>
    </row>
    <row r="1511" spans="5:8" x14ac:dyDescent="0.4">
      <c r="E1511" s="1">
        <v>11</v>
      </c>
      <c r="F1511" s="1">
        <v>2200000000</v>
      </c>
      <c r="G1511" s="1">
        <v>5249.9999999992997</v>
      </c>
      <c r="H1511" s="1">
        <v>0.70093620000000001</v>
      </c>
    </row>
    <row r="1512" spans="5:8" x14ac:dyDescent="0.4">
      <c r="E1512" s="1">
        <v>11</v>
      </c>
      <c r="F1512" s="1">
        <v>4700000000</v>
      </c>
      <c r="G1512" s="1">
        <v>5249.9999999946003</v>
      </c>
      <c r="H1512" s="1">
        <v>1.379399</v>
      </c>
    </row>
    <row r="1513" spans="5:8" x14ac:dyDescent="0.4">
      <c r="E1513" s="1">
        <v>11</v>
      </c>
      <c r="F1513" s="1">
        <v>10000000000</v>
      </c>
      <c r="G1513" s="1">
        <v>5249.9999999770998</v>
      </c>
      <c r="H1513" s="1">
        <v>2.8860445000000001</v>
      </c>
    </row>
    <row r="1514" spans="5:8" x14ac:dyDescent="0.4">
      <c r="E1514" s="1">
        <v>12</v>
      </c>
      <c r="F1514" s="1">
        <v>1</v>
      </c>
      <c r="G1514" s="1">
        <v>2550</v>
      </c>
      <c r="H1514" s="1">
        <v>2.0462000000000002E-3</v>
      </c>
    </row>
    <row r="1515" spans="5:8" x14ac:dyDescent="0.4">
      <c r="E1515" s="1">
        <v>12</v>
      </c>
      <c r="F1515" s="1">
        <v>2</v>
      </c>
      <c r="G1515" s="1">
        <v>4575</v>
      </c>
      <c r="H1515" s="1">
        <v>2.4651E-3</v>
      </c>
    </row>
    <row r="1516" spans="5:8" x14ac:dyDescent="0.4">
      <c r="E1516" s="1">
        <v>12</v>
      </c>
      <c r="F1516" s="1">
        <v>4</v>
      </c>
      <c r="G1516" s="1">
        <v>5081.25</v>
      </c>
      <c r="H1516" s="1">
        <v>2.2769999999999999E-3</v>
      </c>
    </row>
    <row r="1517" spans="5:8" x14ac:dyDescent="0.4">
      <c r="E1517" s="1">
        <v>12</v>
      </c>
      <c r="F1517" s="1">
        <v>7</v>
      </c>
      <c r="G1517" s="1">
        <v>5194.8979591836996</v>
      </c>
      <c r="H1517" s="1">
        <v>2.3760000000000001E-3</v>
      </c>
    </row>
    <row r="1518" spans="5:8" x14ac:dyDescent="0.4">
      <c r="E1518" s="1">
        <v>12</v>
      </c>
      <c r="F1518" s="1">
        <v>10</v>
      </c>
      <c r="G1518" s="1">
        <v>5223</v>
      </c>
      <c r="H1518" s="1">
        <v>2.4629999999999999E-3</v>
      </c>
    </row>
    <row r="1519" spans="5:8" x14ac:dyDescent="0.4">
      <c r="E1519" s="1">
        <v>12</v>
      </c>
      <c r="F1519" s="1">
        <v>22</v>
      </c>
      <c r="G1519" s="1">
        <v>5244.4214876033002</v>
      </c>
      <c r="H1519" s="1">
        <v>2.3100999999999998E-3</v>
      </c>
    </row>
    <row r="1520" spans="5:8" x14ac:dyDescent="0.4">
      <c r="E1520" s="1">
        <v>12</v>
      </c>
      <c r="F1520" s="1">
        <v>47</v>
      </c>
      <c r="G1520" s="1">
        <v>5248.7777274785003</v>
      </c>
      <c r="H1520" s="1">
        <v>2.9266000000000001E-3</v>
      </c>
    </row>
    <row r="1521" spans="5:8" x14ac:dyDescent="0.4">
      <c r="E1521" s="1">
        <v>12</v>
      </c>
      <c r="F1521" s="1">
        <v>100</v>
      </c>
      <c r="G1521" s="1">
        <v>5249.73</v>
      </c>
      <c r="H1521" s="1">
        <v>2.2526E-3</v>
      </c>
    </row>
    <row r="1522" spans="5:8" x14ac:dyDescent="0.4">
      <c r="E1522" s="1">
        <v>12</v>
      </c>
      <c r="F1522" s="1">
        <v>220</v>
      </c>
      <c r="G1522" s="1">
        <v>5249.9442148759999</v>
      </c>
      <c r="H1522" s="1">
        <v>2.3494000000000002E-3</v>
      </c>
    </row>
    <row r="1523" spans="5:8" x14ac:dyDescent="0.4">
      <c r="E1523" s="1">
        <v>12</v>
      </c>
      <c r="F1523" s="1">
        <v>470</v>
      </c>
      <c r="G1523" s="1">
        <v>5249.9877772747996</v>
      </c>
      <c r="H1523" s="1">
        <v>2.4726000000000001E-3</v>
      </c>
    </row>
    <row r="1524" spans="5:8" x14ac:dyDescent="0.4">
      <c r="E1524" s="1">
        <v>12</v>
      </c>
      <c r="F1524" s="1">
        <v>1000</v>
      </c>
      <c r="G1524" s="1">
        <v>5249.9973</v>
      </c>
      <c r="H1524" s="1">
        <v>2.4372999999999999E-3</v>
      </c>
    </row>
    <row r="1525" spans="5:8" x14ac:dyDescent="0.4">
      <c r="E1525" s="1">
        <v>12</v>
      </c>
      <c r="F1525" s="1">
        <v>2200</v>
      </c>
      <c r="G1525" s="1">
        <v>5249.9994421488</v>
      </c>
      <c r="H1525" s="1">
        <v>2.5083000000000002E-3</v>
      </c>
    </row>
    <row r="1526" spans="5:8" x14ac:dyDescent="0.4">
      <c r="E1526" s="1">
        <v>12</v>
      </c>
      <c r="F1526" s="1">
        <v>4700</v>
      </c>
      <c r="G1526" s="1">
        <v>5249.9998777726996</v>
      </c>
      <c r="H1526" s="1">
        <v>2.4642000000000002E-3</v>
      </c>
    </row>
    <row r="1527" spans="5:8" x14ac:dyDescent="0.4">
      <c r="E1527" s="1">
        <v>12</v>
      </c>
      <c r="F1527" s="1">
        <v>10000</v>
      </c>
      <c r="G1527" s="1">
        <v>5249.999973</v>
      </c>
      <c r="H1527" s="1">
        <v>2.5690999999999999E-3</v>
      </c>
    </row>
    <row r="1528" spans="5:8" x14ac:dyDescent="0.4">
      <c r="E1528" s="1">
        <v>12</v>
      </c>
      <c r="F1528" s="1">
        <v>22000</v>
      </c>
      <c r="G1528" s="1">
        <v>5249.9999944214997</v>
      </c>
      <c r="H1528" s="1">
        <v>2.4031E-3</v>
      </c>
    </row>
    <row r="1529" spans="5:8" x14ac:dyDescent="0.4">
      <c r="E1529" s="1">
        <v>12</v>
      </c>
      <c r="F1529" s="1">
        <v>47000</v>
      </c>
      <c r="G1529" s="1">
        <v>5249.9999987777001</v>
      </c>
      <c r="H1529" s="1">
        <v>2.5929E-3</v>
      </c>
    </row>
    <row r="1530" spans="5:8" x14ac:dyDescent="0.4">
      <c r="E1530" s="1">
        <v>12</v>
      </c>
      <c r="F1530" s="1">
        <v>100000</v>
      </c>
      <c r="G1530" s="1">
        <v>5249.9999997300001</v>
      </c>
      <c r="H1530" s="1">
        <v>2.3928E-3</v>
      </c>
    </row>
    <row r="1531" spans="5:8" x14ac:dyDescent="0.4">
      <c r="E1531" s="1">
        <v>12</v>
      </c>
      <c r="F1531" s="1">
        <v>220000</v>
      </c>
      <c r="G1531" s="1">
        <v>5249.9999999441998</v>
      </c>
      <c r="H1531" s="1">
        <v>2.379E-3</v>
      </c>
    </row>
    <row r="1532" spans="5:8" x14ac:dyDescent="0.4">
      <c r="E1532" s="1">
        <v>12</v>
      </c>
      <c r="F1532" s="1">
        <v>470000</v>
      </c>
      <c r="G1532" s="1">
        <v>5249.9999999878</v>
      </c>
      <c r="H1532" s="1">
        <v>2.4894000000000001E-3</v>
      </c>
    </row>
    <row r="1533" spans="5:8" x14ac:dyDescent="0.4">
      <c r="E1533" s="1">
        <v>12</v>
      </c>
      <c r="F1533" s="1">
        <v>1000000</v>
      </c>
      <c r="G1533" s="1">
        <v>5249.9999999972997</v>
      </c>
      <c r="H1533" s="1">
        <v>2.7845000000000001E-3</v>
      </c>
    </row>
    <row r="1534" spans="5:8" x14ac:dyDescent="0.4">
      <c r="E1534" s="1">
        <v>12</v>
      </c>
      <c r="F1534" s="1">
        <v>2200000</v>
      </c>
      <c r="G1534" s="1">
        <v>5249.9999999994998</v>
      </c>
      <c r="H1534" s="1">
        <v>3.3817999999999999E-3</v>
      </c>
    </row>
    <row r="1535" spans="5:8" x14ac:dyDescent="0.4">
      <c r="E1535" s="1">
        <v>12</v>
      </c>
      <c r="F1535" s="1">
        <v>4700000</v>
      </c>
      <c r="G1535" s="1">
        <v>5250</v>
      </c>
      <c r="H1535" s="1">
        <v>4.4491000000000001E-3</v>
      </c>
    </row>
    <row r="1536" spans="5:8" x14ac:dyDescent="0.4">
      <c r="E1536" s="1">
        <v>12</v>
      </c>
      <c r="F1536" s="1">
        <v>10000000</v>
      </c>
      <c r="G1536" s="1">
        <v>5250.0000000001</v>
      </c>
      <c r="H1536" s="1">
        <v>7.0270000000000003E-3</v>
      </c>
    </row>
    <row r="1537" spans="5:8" x14ac:dyDescent="0.4">
      <c r="E1537" s="1">
        <v>12</v>
      </c>
      <c r="F1537" s="1">
        <v>22000000</v>
      </c>
      <c r="G1537" s="1">
        <v>5250.0000000001</v>
      </c>
      <c r="H1537" s="1">
        <v>1.20745E-2</v>
      </c>
    </row>
    <row r="1538" spans="5:8" x14ac:dyDescent="0.4">
      <c r="E1538" s="1">
        <v>12</v>
      </c>
      <c r="F1538" s="1">
        <v>47000000</v>
      </c>
      <c r="G1538" s="1">
        <v>5249.9999999999</v>
      </c>
      <c r="H1538" s="1">
        <v>2.0077399999999999E-2</v>
      </c>
    </row>
    <row r="1539" spans="5:8" x14ac:dyDescent="0.4">
      <c r="E1539" s="1">
        <v>12</v>
      </c>
      <c r="F1539" s="1">
        <v>100000000</v>
      </c>
      <c r="G1539" s="1">
        <v>5249.9999999999</v>
      </c>
      <c r="H1539" s="1">
        <v>4.5471400000000002E-2</v>
      </c>
    </row>
    <row r="1540" spans="5:8" x14ac:dyDescent="0.4">
      <c r="E1540" s="1">
        <v>12</v>
      </c>
      <c r="F1540" s="1">
        <v>220000000</v>
      </c>
      <c r="G1540" s="1">
        <v>5250.0000000008004</v>
      </c>
      <c r="H1540" s="1">
        <v>7.9386799999999993E-2</v>
      </c>
    </row>
    <row r="1541" spans="5:8" x14ac:dyDescent="0.4">
      <c r="E1541" s="1">
        <v>12</v>
      </c>
      <c r="F1541" s="1">
        <v>470000000</v>
      </c>
      <c r="G1541" s="1">
        <v>5250.0000000013997</v>
      </c>
      <c r="H1541" s="1">
        <v>0.1555174</v>
      </c>
    </row>
    <row r="1542" spans="5:8" x14ac:dyDescent="0.4">
      <c r="E1542" s="1">
        <v>12</v>
      </c>
      <c r="F1542" s="1">
        <v>1000000000</v>
      </c>
      <c r="G1542" s="1">
        <v>5250.0000000030996</v>
      </c>
      <c r="H1542" s="1">
        <v>0.30912269999999997</v>
      </c>
    </row>
    <row r="1543" spans="5:8" x14ac:dyDescent="0.4">
      <c r="E1543" s="1">
        <v>12</v>
      </c>
      <c r="F1543" s="1">
        <v>2200000000</v>
      </c>
      <c r="G1543" s="1">
        <v>5250.0000000078999</v>
      </c>
      <c r="H1543" s="1">
        <v>0.67393930000000002</v>
      </c>
    </row>
    <row r="1544" spans="5:8" x14ac:dyDescent="0.4">
      <c r="E1544" s="1">
        <v>12</v>
      </c>
      <c r="F1544" s="1">
        <v>4700000000</v>
      </c>
      <c r="G1544" s="1">
        <v>5250.0000000197997</v>
      </c>
      <c r="H1544" s="1">
        <v>1.3488610000000001</v>
      </c>
    </row>
    <row r="1545" spans="5:8" x14ac:dyDescent="0.4">
      <c r="E1545" s="1">
        <v>12</v>
      </c>
      <c r="F1545" s="1">
        <v>10000000000</v>
      </c>
      <c r="G1545" s="1">
        <v>5250.0000000486998</v>
      </c>
      <c r="H1545" s="1">
        <v>2.9366227</v>
      </c>
    </row>
    <row r="1546" spans="5:8" x14ac:dyDescent="0.4">
      <c r="E1546" s="1">
        <v>1</v>
      </c>
      <c r="F1546" s="1">
        <v>1</v>
      </c>
      <c r="G1546" s="1">
        <v>2550</v>
      </c>
      <c r="H1546" s="1">
        <v>4.3000000000000003E-6</v>
      </c>
    </row>
    <row r="1547" spans="5:8" x14ac:dyDescent="0.4">
      <c r="E1547" s="1">
        <v>1</v>
      </c>
      <c r="F1547" s="1">
        <v>2</v>
      </c>
      <c r="G1547" s="1">
        <v>4575</v>
      </c>
      <c r="H1547" s="1">
        <v>3.3000000000000002E-6</v>
      </c>
    </row>
    <row r="1548" spans="5:8" x14ac:dyDescent="0.4">
      <c r="E1548" s="1">
        <v>1</v>
      </c>
      <c r="F1548" s="1">
        <v>4</v>
      </c>
      <c r="G1548" s="1">
        <v>5081.25</v>
      </c>
      <c r="H1548" s="1">
        <v>3.4999999999999999E-6</v>
      </c>
    </row>
    <row r="1549" spans="5:8" x14ac:dyDescent="0.4">
      <c r="E1549" s="1">
        <v>1</v>
      </c>
      <c r="F1549" s="1">
        <v>7</v>
      </c>
      <c r="G1549" s="1">
        <v>5194.8979591836996</v>
      </c>
      <c r="H1549" s="1">
        <v>3.4999999999999999E-6</v>
      </c>
    </row>
    <row r="1550" spans="5:8" x14ac:dyDescent="0.4">
      <c r="E1550" s="1">
        <v>1</v>
      </c>
      <c r="F1550" s="1">
        <v>10</v>
      </c>
      <c r="G1550" s="1">
        <v>5223</v>
      </c>
      <c r="H1550" s="1">
        <v>3.4000000000000001E-6</v>
      </c>
    </row>
    <row r="1551" spans="5:8" x14ac:dyDescent="0.4">
      <c r="E1551" s="1">
        <v>1</v>
      </c>
      <c r="F1551" s="1">
        <v>22</v>
      </c>
      <c r="G1551" s="1">
        <v>5244.4214876033002</v>
      </c>
      <c r="H1551" s="1">
        <v>3.4999999999999999E-6</v>
      </c>
    </row>
    <row r="1552" spans="5:8" x14ac:dyDescent="0.4">
      <c r="E1552" s="1">
        <v>1</v>
      </c>
      <c r="F1552" s="1">
        <v>47</v>
      </c>
      <c r="G1552" s="1">
        <v>5248.7777274785003</v>
      </c>
      <c r="H1552" s="1">
        <v>3.8999999999999999E-6</v>
      </c>
    </row>
    <row r="1553" spans="5:8" x14ac:dyDescent="0.4">
      <c r="E1553" s="1">
        <v>1</v>
      </c>
      <c r="F1553" s="1">
        <v>100</v>
      </c>
      <c r="G1553" s="1">
        <v>5249.73</v>
      </c>
      <c r="H1553" s="1">
        <v>4.1999999999999996E-6</v>
      </c>
    </row>
    <row r="1554" spans="5:8" x14ac:dyDescent="0.4">
      <c r="E1554" s="1">
        <v>1</v>
      </c>
      <c r="F1554" s="1">
        <v>220</v>
      </c>
      <c r="G1554" s="1">
        <v>5249.9442148759999</v>
      </c>
      <c r="H1554" s="1">
        <v>7.0999999999999998E-6</v>
      </c>
    </row>
    <row r="1555" spans="5:8" x14ac:dyDescent="0.4">
      <c r="E1555" s="1">
        <v>1</v>
      </c>
      <c r="F1555" s="1">
        <v>470</v>
      </c>
      <c r="G1555" s="1">
        <v>5249.9877772747996</v>
      </c>
      <c r="H1555" s="1">
        <v>5.3000000000000001E-6</v>
      </c>
    </row>
    <row r="1556" spans="5:8" x14ac:dyDescent="0.4">
      <c r="E1556" s="1">
        <v>1</v>
      </c>
      <c r="F1556" s="1">
        <v>1000</v>
      </c>
      <c r="G1556" s="1">
        <v>5249.9973</v>
      </c>
      <c r="H1556" s="1">
        <v>5.5999999999999997E-6</v>
      </c>
    </row>
    <row r="1557" spans="5:8" x14ac:dyDescent="0.4">
      <c r="E1557" s="1">
        <v>1</v>
      </c>
      <c r="F1557" s="1">
        <v>2200</v>
      </c>
      <c r="G1557" s="1">
        <v>5249.9994421488</v>
      </c>
      <c r="H1557" s="1">
        <v>7.7000000000000008E-6</v>
      </c>
    </row>
    <row r="1558" spans="5:8" x14ac:dyDescent="0.4">
      <c r="E1558" s="1">
        <v>1</v>
      </c>
      <c r="F1558" s="1">
        <v>4700</v>
      </c>
      <c r="G1558" s="1">
        <v>5249.9998777727997</v>
      </c>
      <c r="H1558" s="1">
        <v>1.29E-5</v>
      </c>
    </row>
    <row r="1559" spans="5:8" x14ac:dyDescent="0.4">
      <c r="E1559" s="1">
        <v>1</v>
      </c>
      <c r="F1559" s="1">
        <v>10000</v>
      </c>
      <c r="G1559" s="1">
        <v>5249.999973</v>
      </c>
      <c r="H1559" s="1">
        <v>2.3499999999999999E-5</v>
      </c>
    </row>
    <row r="1560" spans="5:8" x14ac:dyDescent="0.4">
      <c r="E1560" s="1">
        <v>1</v>
      </c>
      <c r="F1560" s="1">
        <v>22000</v>
      </c>
      <c r="G1560" s="1">
        <v>5249.9999944214997</v>
      </c>
      <c r="H1560" s="1">
        <v>4.74E-5</v>
      </c>
    </row>
    <row r="1561" spans="5:8" x14ac:dyDescent="0.4">
      <c r="E1561" s="1">
        <v>1</v>
      </c>
      <c r="F1561" s="1">
        <v>47000</v>
      </c>
      <c r="G1561" s="1">
        <v>5249.9999987777001</v>
      </c>
      <c r="H1561" s="1">
        <v>1.0620000000000001E-4</v>
      </c>
    </row>
    <row r="1562" spans="5:8" x14ac:dyDescent="0.4">
      <c r="E1562" s="1">
        <v>1</v>
      </c>
      <c r="F1562" s="1">
        <v>100000</v>
      </c>
      <c r="G1562" s="1">
        <v>5249.9999997299001</v>
      </c>
      <c r="H1562" s="1">
        <v>2.0440000000000001E-4</v>
      </c>
    </row>
    <row r="1563" spans="5:8" x14ac:dyDescent="0.4">
      <c r="E1563" s="1">
        <v>1</v>
      </c>
      <c r="F1563" s="1">
        <v>220000</v>
      </c>
      <c r="G1563" s="1">
        <v>5249.9999999441998</v>
      </c>
      <c r="H1563" s="1">
        <v>4.4969999999999998E-4</v>
      </c>
    </row>
    <row r="1564" spans="5:8" x14ac:dyDescent="0.4">
      <c r="E1564" s="1">
        <v>1</v>
      </c>
      <c r="F1564" s="1">
        <v>470000</v>
      </c>
      <c r="G1564" s="1">
        <v>5249.9999999877</v>
      </c>
      <c r="H1564" s="1">
        <v>9.479E-4</v>
      </c>
    </row>
    <row r="1565" spans="5:8" x14ac:dyDescent="0.4">
      <c r="E1565" s="1">
        <v>1</v>
      </c>
      <c r="F1565" s="1">
        <v>1000000</v>
      </c>
      <c r="G1565" s="1">
        <v>5249.9999999974998</v>
      </c>
      <c r="H1565" s="1">
        <v>2.0826E-3</v>
      </c>
    </row>
    <row r="1566" spans="5:8" x14ac:dyDescent="0.4">
      <c r="E1566" s="1">
        <v>1</v>
      </c>
      <c r="F1566" s="1">
        <v>2200000</v>
      </c>
      <c r="G1566" s="1">
        <v>5249.9999999996999</v>
      </c>
      <c r="H1566" s="1">
        <v>4.4454000000000004E-3</v>
      </c>
    </row>
    <row r="1567" spans="5:8" x14ac:dyDescent="0.4">
      <c r="E1567" s="1">
        <v>1</v>
      </c>
      <c r="F1567" s="1">
        <v>4700000</v>
      </c>
      <c r="G1567" s="1">
        <v>5249.9999999992997</v>
      </c>
      <c r="H1567" s="1">
        <v>9.6118000000000002E-3</v>
      </c>
    </row>
    <row r="1568" spans="5:8" x14ac:dyDescent="0.4">
      <c r="E1568" s="1">
        <v>1</v>
      </c>
      <c r="F1568" s="1">
        <v>10000000</v>
      </c>
      <c r="G1568" s="1">
        <v>5250.0000000004002</v>
      </c>
      <c r="H1568" s="1">
        <v>2.0189599900000001E-2</v>
      </c>
    </row>
    <row r="1569" spans="5:8" x14ac:dyDescent="0.4">
      <c r="E1569" s="1">
        <v>1</v>
      </c>
      <c r="F1569" s="1">
        <v>22000000</v>
      </c>
      <c r="G1569" s="1">
        <v>5250.0000000003001</v>
      </c>
      <c r="H1569" s="1">
        <v>4.4629799999999997E-2</v>
      </c>
    </row>
    <row r="1570" spans="5:8" x14ac:dyDescent="0.4">
      <c r="E1570" s="1">
        <v>1</v>
      </c>
      <c r="F1570" s="1">
        <v>47000000</v>
      </c>
      <c r="G1570" s="1">
        <v>5250.0000000013997</v>
      </c>
      <c r="H1570" s="1">
        <v>9.6870899999999996E-2</v>
      </c>
    </row>
    <row r="1571" spans="5:8" x14ac:dyDescent="0.4">
      <c r="E1571" s="1">
        <v>1</v>
      </c>
      <c r="F1571" s="1">
        <v>100000000</v>
      </c>
      <c r="G1571" s="1">
        <v>5249.9999999996999</v>
      </c>
      <c r="H1571" s="1">
        <v>0.2044369</v>
      </c>
    </row>
    <row r="1572" spans="5:8" x14ac:dyDescent="0.4">
      <c r="E1572" s="1">
        <v>1</v>
      </c>
      <c r="F1572" s="1">
        <v>220000000</v>
      </c>
      <c r="G1572" s="1">
        <v>5249.9999999989996</v>
      </c>
      <c r="H1572" s="1">
        <v>0.44814150000000003</v>
      </c>
    </row>
    <row r="1573" spans="5:8" x14ac:dyDescent="0.4">
      <c r="E1573" s="1">
        <v>1</v>
      </c>
      <c r="F1573" s="1">
        <v>470000000</v>
      </c>
      <c r="G1573" s="1">
        <v>5249.9999999987003</v>
      </c>
      <c r="H1573" s="1">
        <v>0.95356209999999997</v>
      </c>
    </row>
    <row r="1574" spans="5:8" x14ac:dyDescent="0.4">
      <c r="E1574" s="1">
        <v>1</v>
      </c>
      <c r="F1574" s="1">
        <v>1000000000</v>
      </c>
      <c r="G1574" s="1">
        <v>5249.9999999958</v>
      </c>
      <c r="H1574" s="1">
        <v>2.0355270000000001</v>
      </c>
    </row>
    <row r="1575" spans="5:8" x14ac:dyDescent="0.4">
      <c r="E1575" s="1">
        <v>1</v>
      </c>
      <c r="F1575" s="1">
        <v>2200000000</v>
      </c>
      <c r="G1575" s="1">
        <v>5249.9999999861002</v>
      </c>
      <c r="H1575" s="1">
        <v>4.4750157000000002</v>
      </c>
    </row>
    <row r="1576" spans="5:8" x14ac:dyDescent="0.4">
      <c r="E1576" s="1">
        <v>1</v>
      </c>
      <c r="F1576" s="1">
        <v>4700000000</v>
      </c>
      <c r="G1576" s="1">
        <v>5249.9999999629999</v>
      </c>
      <c r="H1576" s="1">
        <v>9.5503915999999993</v>
      </c>
    </row>
    <row r="1577" spans="5:8" x14ac:dyDescent="0.4">
      <c r="E1577" s="1">
        <v>1</v>
      </c>
      <c r="F1577" s="1">
        <v>10000000000</v>
      </c>
      <c r="G1577" s="1">
        <v>5249.9999998957001</v>
      </c>
      <c r="H1577" s="1">
        <v>20.279434999999999</v>
      </c>
    </row>
    <row r="1578" spans="5:8" x14ac:dyDescent="0.4">
      <c r="E1578" s="1">
        <v>2</v>
      </c>
      <c r="F1578" s="1">
        <v>1</v>
      </c>
      <c r="G1578" s="1">
        <v>2550</v>
      </c>
      <c r="H1578" s="1">
        <v>4.2410000000000001E-4</v>
      </c>
    </row>
    <row r="1579" spans="5:8" x14ac:dyDescent="0.4">
      <c r="E1579" s="1">
        <v>2</v>
      </c>
      <c r="F1579" s="1">
        <v>2</v>
      </c>
      <c r="G1579" s="1">
        <v>4575</v>
      </c>
      <c r="H1579" s="1">
        <v>3.3569999999999997E-4</v>
      </c>
    </row>
    <row r="1580" spans="5:8" x14ac:dyDescent="0.4">
      <c r="E1580" s="1">
        <v>2</v>
      </c>
      <c r="F1580" s="1">
        <v>4</v>
      </c>
      <c r="G1580" s="1">
        <v>5081.25</v>
      </c>
      <c r="H1580" s="1">
        <v>8.1240000000000001E-4</v>
      </c>
    </row>
    <row r="1581" spans="5:8" x14ac:dyDescent="0.4">
      <c r="E1581" s="1">
        <v>2</v>
      </c>
      <c r="F1581" s="1">
        <v>7</v>
      </c>
      <c r="G1581" s="1">
        <v>5194.8979591836996</v>
      </c>
      <c r="H1581" s="1">
        <v>4.5649999999999998E-4</v>
      </c>
    </row>
    <row r="1582" spans="5:8" x14ac:dyDescent="0.4">
      <c r="E1582" s="1">
        <v>2</v>
      </c>
      <c r="F1582" s="1">
        <v>10</v>
      </c>
      <c r="G1582" s="1">
        <v>5223</v>
      </c>
      <c r="H1582" s="1">
        <v>4.1399999999999998E-4</v>
      </c>
    </row>
    <row r="1583" spans="5:8" x14ac:dyDescent="0.4">
      <c r="E1583" s="1">
        <v>2</v>
      </c>
      <c r="F1583" s="1">
        <v>22</v>
      </c>
      <c r="G1583" s="1">
        <v>5244.4214876033002</v>
      </c>
      <c r="H1583" s="1">
        <v>3.6279999999999998E-4</v>
      </c>
    </row>
    <row r="1584" spans="5:8" x14ac:dyDescent="0.4">
      <c r="E1584" s="1">
        <v>2</v>
      </c>
      <c r="F1584" s="1">
        <v>47</v>
      </c>
      <c r="G1584" s="1">
        <v>5248.7777274785003</v>
      </c>
      <c r="H1584" s="1">
        <v>3.3340000000000003E-4</v>
      </c>
    </row>
    <row r="1585" spans="5:8" x14ac:dyDescent="0.4">
      <c r="E1585" s="1">
        <v>2</v>
      </c>
      <c r="F1585" s="1">
        <v>100</v>
      </c>
      <c r="G1585" s="1">
        <v>5249.73</v>
      </c>
      <c r="H1585" s="1">
        <v>4.1970009999999999E-4</v>
      </c>
    </row>
    <row r="1586" spans="5:8" x14ac:dyDescent="0.4">
      <c r="E1586" s="1">
        <v>2</v>
      </c>
      <c r="F1586" s="1">
        <v>220</v>
      </c>
      <c r="G1586" s="1">
        <v>5249.9442148759999</v>
      </c>
      <c r="H1586" s="1">
        <v>6.8400000000000004E-4</v>
      </c>
    </row>
    <row r="1587" spans="5:8" x14ac:dyDescent="0.4">
      <c r="E1587" s="1">
        <v>2</v>
      </c>
      <c r="F1587" s="1">
        <v>470</v>
      </c>
      <c r="G1587" s="1">
        <v>5249.9877772747996</v>
      </c>
      <c r="H1587" s="1">
        <v>4.238E-4</v>
      </c>
    </row>
    <row r="1588" spans="5:8" x14ac:dyDescent="0.4">
      <c r="E1588" s="1">
        <v>2</v>
      </c>
      <c r="F1588" s="1">
        <v>1000</v>
      </c>
      <c r="G1588" s="1">
        <v>5249.9973</v>
      </c>
      <c r="H1588" s="1">
        <v>4.2099999999999999E-4</v>
      </c>
    </row>
    <row r="1589" spans="5:8" x14ac:dyDescent="0.4">
      <c r="E1589" s="1">
        <v>2</v>
      </c>
      <c r="F1589" s="1">
        <v>2200</v>
      </c>
      <c r="G1589" s="1">
        <v>5249.9994421488</v>
      </c>
      <c r="H1589" s="1">
        <v>3.2899999999999997E-4</v>
      </c>
    </row>
    <row r="1590" spans="5:8" x14ac:dyDescent="0.4">
      <c r="E1590" s="1">
        <v>2</v>
      </c>
      <c r="F1590" s="1">
        <v>4700</v>
      </c>
      <c r="G1590" s="1">
        <v>5249.9998777727997</v>
      </c>
      <c r="H1590" s="1">
        <v>4.3439999999999999E-4</v>
      </c>
    </row>
    <row r="1591" spans="5:8" x14ac:dyDescent="0.4">
      <c r="E1591" s="1">
        <v>2</v>
      </c>
      <c r="F1591" s="1">
        <v>10000</v>
      </c>
      <c r="G1591" s="1">
        <v>5249.999973</v>
      </c>
      <c r="H1591" s="1">
        <v>3.4989999999999999E-4</v>
      </c>
    </row>
    <row r="1592" spans="5:8" x14ac:dyDescent="0.4">
      <c r="E1592" s="1">
        <v>2</v>
      </c>
      <c r="F1592" s="1">
        <v>22000</v>
      </c>
      <c r="G1592" s="1">
        <v>5249.9999944214997</v>
      </c>
      <c r="H1592" s="1">
        <v>6.1269999999999999E-4</v>
      </c>
    </row>
    <row r="1593" spans="5:8" x14ac:dyDescent="0.4">
      <c r="E1593" s="1">
        <v>2</v>
      </c>
      <c r="F1593" s="1">
        <v>47000</v>
      </c>
      <c r="G1593" s="1">
        <v>5249.9999987777001</v>
      </c>
      <c r="H1593" s="1">
        <v>4.7110000000000001E-4</v>
      </c>
    </row>
    <row r="1594" spans="5:8" x14ac:dyDescent="0.4">
      <c r="E1594" s="1">
        <v>2</v>
      </c>
      <c r="F1594" s="1">
        <v>100000</v>
      </c>
      <c r="G1594" s="1">
        <v>5249.9999997300001</v>
      </c>
      <c r="H1594" s="1">
        <v>1.0032000000000001E-3</v>
      </c>
    </row>
    <row r="1595" spans="5:8" x14ac:dyDescent="0.4">
      <c r="E1595" s="1">
        <v>2</v>
      </c>
      <c r="F1595" s="1">
        <v>220000</v>
      </c>
      <c r="G1595" s="1">
        <v>5249.9999999440997</v>
      </c>
      <c r="H1595" s="1">
        <v>6.535E-4</v>
      </c>
    </row>
    <row r="1596" spans="5:8" x14ac:dyDescent="0.4">
      <c r="E1596" s="1">
        <v>2</v>
      </c>
      <c r="F1596" s="1">
        <v>470000</v>
      </c>
      <c r="G1596" s="1">
        <v>5249.9999999877</v>
      </c>
      <c r="H1596" s="1">
        <v>8.8999999999999995E-4</v>
      </c>
    </row>
    <row r="1597" spans="5:8" x14ac:dyDescent="0.4">
      <c r="E1597" s="1">
        <v>2</v>
      </c>
      <c r="F1597" s="1">
        <v>1000000</v>
      </c>
      <c r="G1597" s="1">
        <v>5249.9999999973998</v>
      </c>
      <c r="H1597" s="1">
        <v>1.5223000000000001E-3</v>
      </c>
    </row>
    <row r="1598" spans="5:8" x14ac:dyDescent="0.4">
      <c r="E1598" s="1">
        <v>2</v>
      </c>
      <c r="F1598" s="1">
        <v>2200000</v>
      </c>
      <c r="G1598" s="1">
        <v>5249.9999999994998</v>
      </c>
      <c r="H1598" s="1">
        <v>2.7399999999999998E-3</v>
      </c>
    </row>
    <row r="1599" spans="5:8" x14ac:dyDescent="0.4">
      <c r="E1599" s="1">
        <v>2</v>
      </c>
      <c r="F1599" s="1">
        <v>4700000</v>
      </c>
      <c r="G1599" s="1">
        <v>5249.9999999996999</v>
      </c>
      <c r="H1599" s="1">
        <v>5.2702000000000001E-3</v>
      </c>
    </row>
    <row r="1600" spans="5:8" x14ac:dyDescent="0.4">
      <c r="E1600" s="1">
        <v>2</v>
      </c>
      <c r="F1600" s="1">
        <v>10000000</v>
      </c>
      <c r="G1600" s="1">
        <v>5250</v>
      </c>
      <c r="H1600" s="1">
        <v>1.05585E-2</v>
      </c>
    </row>
    <row r="1601" spans="5:8" x14ac:dyDescent="0.4">
      <c r="E1601" s="1">
        <v>2</v>
      </c>
      <c r="F1601" s="1">
        <v>22000000</v>
      </c>
      <c r="G1601" s="1">
        <v>5250.0000000002001</v>
      </c>
      <c r="H1601" s="1">
        <v>2.2710899999999999E-2</v>
      </c>
    </row>
    <row r="1602" spans="5:8" x14ac:dyDescent="0.4">
      <c r="E1602" s="1">
        <v>2</v>
      </c>
      <c r="F1602" s="1">
        <v>47000000</v>
      </c>
      <c r="G1602" s="1">
        <v>5250.0000000007003</v>
      </c>
      <c r="H1602" s="1">
        <v>5.3398399999999999E-2</v>
      </c>
    </row>
    <row r="1603" spans="5:8" x14ac:dyDescent="0.4">
      <c r="E1603" s="1">
        <v>2</v>
      </c>
      <c r="F1603" s="1">
        <v>100000000</v>
      </c>
      <c r="G1603" s="1">
        <v>5249.9999999997999</v>
      </c>
      <c r="H1603" s="1">
        <v>0.10099420000000001</v>
      </c>
    </row>
    <row r="1604" spans="5:8" x14ac:dyDescent="0.4">
      <c r="E1604" s="1">
        <v>2</v>
      </c>
      <c r="F1604" s="1">
        <v>220000000</v>
      </c>
      <c r="G1604" s="1">
        <v>5249.9999999992997</v>
      </c>
      <c r="H1604" s="1">
        <v>0.232652</v>
      </c>
    </row>
    <row r="1605" spans="5:8" x14ac:dyDescent="0.4">
      <c r="E1605" s="1">
        <v>2</v>
      </c>
      <c r="F1605" s="1">
        <v>470000000</v>
      </c>
      <c r="G1605" s="1">
        <v>5249.9999999983002</v>
      </c>
      <c r="H1605" s="1">
        <v>0.49876569999999998</v>
      </c>
    </row>
    <row r="1606" spans="5:8" x14ac:dyDescent="0.4">
      <c r="E1606" s="1">
        <v>2</v>
      </c>
      <c r="F1606" s="1">
        <v>1000000000</v>
      </c>
      <c r="G1606" s="1">
        <v>5249.9999999952997</v>
      </c>
      <c r="H1606" s="1">
        <v>1.0334810000000001</v>
      </c>
    </row>
    <row r="1607" spans="5:8" x14ac:dyDescent="0.4">
      <c r="E1607" s="1">
        <v>2</v>
      </c>
      <c r="F1607" s="1">
        <v>2200000000</v>
      </c>
      <c r="G1607" s="1">
        <v>5249.9999999868996</v>
      </c>
      <c r="H1607" s="1">
        <v>2.3506081999999999</v>
      </c>
    </row>
    <row r="1608" spans="5:8" x14ac:dyDescent="0.4">
      <c r="E1608" s="1">
        <v>2</v>
      </c>
      <c r="F1608" s="1">
        <v>4700000000</v>
      </c>
      <c r="G1608" s="1">
        <v>5249.9999999626998</v>
      </c>
      <c r="H1608" s="1">
        <v>4.9474356999999998</v>
      </c>
    </row>
    <row r="1609" spans="5:8" x14ac:dyDescent="0.4">
      <c r="E1609" s="1">
        <v>2</v>
      </c>
      <c r="F1609" s="1">
        <v>10000000000</v>
      </c>
      <c r="G1609" s="1">
        <v>5249.9999998948997</v>
      </c>
      <c r="H1609" s="1">
        <v>10.5350482</v>
      </c>
    </row>
    <row r="1610" spans="5:8" x14ac:dyDescent="0.4">
      <c r="E1610" s="1">
        <v>3</v>
      </c>
      <c r="F1610" s="1">
        <v>1</v>
      </c>
      <c r="G1610" s="1">
        <v>2550</v>
      </c>
      <c r="H1610" s="1">
        <v>9.6089999999999999E-4</v>
      </c>
    </row>
    <row r="1611" spans="5:8" x14ac:dyDescent="0.4">
      <c r="E1611" s="1">
        <v>3</v>
      </c>
      <c r="F1611" s="1">
        <v>2</v>
      </c>
      <c r="G1611" s="1">
        <v>4575</v>
      </c>
      <c r="H1611" s="1">
        <v>7.4220000000000004E-4</v>
      </c>
    </row>
    <row r="1612" spans="5:8" x14ac:dyDescent="0.4">
      <c r="E1612" s="1">
        <v>3</v>
      </c>
      <c r="F1612" s="1">
        <v>4</v>
      </c>
      <c r="G1612" s="1">
        <v>5081.25</v>
      </c>
      <c r="H1612" s="1">
        <v>6.3679999999999997E-4</v>
      </c>
    </row>
    <row r="1613" spans="5:8" x14ac:dyDescent="0.4">
      <c r="E1613" s="1">
        <v>3</v>
      </c>
      <c r="F1613" s="1">
        <v>7</v>
      </c>
      <c r="G1613" s="1">
        <v>5194.8979591836996</v>
      </c>
      <c r="H1613" s="1">
        <v>6.8820000000000003E-4</v>
      </c>
    </row>
    <row r="1614" spans="5:8" x14ac:dyDescent="0.4">
      <c r="E1614" s="1">
        <v>3</v>
      </c>
      <c r="F1614" s="1">
        <v>10</v>
      </c>
      <c r="G1614" s="1">
        <v>5223</v>
      </c>
      <c r="H1614" s="1">
        <v>6.5519999999999999E-4</v>
      </c>
    </row>
    <row r="1615" spans="5:8" x14ac:dyDescent="0.4">
      <c r="E1615" s="1">
        <v>3</v>
      </c>
      <c r="F1615" s="1">
        <v>22</v>
      </c>
      <c r="G1615" s="1">
        <v>5244.4214876033002</v>
      </c>
      <c r="H1615" s="1">
        <v>5.6300000000000002E-4</v>
      </c>
    </row>
    <row r="1616" spans="5:8" x14ac:dyDescent="0.4">
      <c r="E1616" s="1">
        <v>3</v>
      </c>
      <c r="F1616" s="1">
        <v>47</v>
      </c>
      <c r="G1616" s="1">
        <v>5248.7777274785003</v>
      </c>
      <c r="H1616" s="1">
        <v>6.045E-4</v>
      </c>
    </row>
    <row r="1617" spans="5:8" x14ac:dyDescent="0.4">
      <c r="E1617" s="1">
        <v>3</v>
      </c>
      <c r="F1617" s="1">
        <v>100</v>
      </c>
      <c r="G1617" s="1">
        <v>5249.73</v>
      </c>
      <c r="H1617" s="1">
        <v>6.6489999999999995E-4</v>
      </c>
    </row>
    <row r="1618" spans="5:8" x14ac:dyDescent="0.4">
      <c r="E1618" s="1">
        <v>3</v>
      </c>
      <c r="F1618" s="1">
        <v>220</v>
      </c>
      <c r="G1618" s="1">
        <v>5249.9442148759999</v>
      </c>
      <c r="H1618" s="1">
        <v>6.2009999999999995E-4</v>
      </c>
    </row>
    <row r="1619" spans="5:8" x14ac:dyDescent="0.4">
      <c r="E1619" s="1">
        <v>3</v>
      </c>
      <c r="F1619" s="1">
        <v>470</v>
      </c>
      <c r="G1619" s="1">
        <v>5249.9877772747996</v>
      </c>
      <c r="H1619" s="1">
        <v>6.912E-4</v>
      </c>
    </row>
    <row r="1620" spans="5:8" x14ac:dyDescent="0.4">
      <c r="E1620" s="1">
        <v>3</v>
      </c>
      <c r="F1620" s="1">
        <v>1000</v>
      </c>
      <c r="G1620" s="1">
        <v>5249.9973</v>
      </c>
      <c r="H1620" s="1">
        <v>6.6350000000000003E-4</v>
      </c>
    </row>
    <row r="1621" spans="5:8" x14ac:dyDescent="0.4">
      <c r="E1621" s="1">
        <v>3</v>
      </c>
      <c r="F1621" s="1">
        <v>2200</v>
      </c>
      <c r="G1621" s="1">
        <v>5249.9994421488</v>
      </c>
      <c r="H1621" s="1">
        <v>5.9440000000000003E-4</v>
      </c>
    </row>
    <row r="1622" spans="5:8" x14ac:dyDescent="0.4">
      <c r="E1622" s="1">
        <v>3</v>
      </c>
      <c r="F1622" s="1">
        <v>4700</v>
      </c>
      <c r="G1622" s="1">
        <v>5249.9998777727997</v>
      </c>
      <c r="H1622" s="1">
        <v>7.071E-4</v>
      </c>
    </row>
    <row r="1623" spans="5:8" x14ac:dyDescent="0.4">
      <c r="E1623" s="1">
        <v>3</v>
      </c>
      <c r="F1623" s="1">
        <v>10000</v>
      </c>
      <c r="G1623" s="1">
        <v>5249.999973</v>
      </c>
      <c r="H1623" s="1">
        <v>5.4909999999999996E-4</v>
      </c>
    </row>
    <row r="1624" spans="5:8" x14ac:dyDescent="0.4">
      <c r="E1624" s="1">
        <v>3</v>
      </c>
      <c r="F1624" s="1">
        <v>22000</v>
      </c>
      <c r="G1624" s="1">
        <v>5249.9999944214997</v>
      </c>
      <c r="H1624" s="1">
        <v>5.9100000000000005E-4</v>
      </c>
    </row>
    <row r="1625" spans="5:8" x14ac:dyDescent="0.4">
      <c r="E1625" s="1">
        <v>3</v>
      </c>
      <c r="F1625" s="1">
        <v>47000</v>
      </c>
      <c r="G1625" s="1">
        <v>5249.9999987777001</v>
      </c>
      <c r="H1625" s="1">
        <v>6.7259999999999998E-4</v>
      </c>
    </row>
    <row r="1626" spans="5:8" x14ac:dyDescent="0.4">
      <c r="E1626" s="1">
        <v>3</v>
      </c>
      <c r="F1626" s="1">
        <v>100000</v>
      </c>
      <c r="G1626" s="1">
        <v>5249.9999997300001</v>
      </c>
      <c r="H1626" s="1">
        <v>6.4110000000000002E-4</v>
      </c>
    </row>
    <row r="1627" spans="5:8" x14ac:dyDescent="0.4">
      <c r="E1627" s="1">
        <v>3</v>
      </c>
      <c r="F1627" s="1">
        <v>220000</v>
      </c>
      <c r="G1627" s="1">
        <v>5249.9999999440997</v>
      </c>
      <c r="H1627" s="1">
        <v>7.7450000000000001E-4</v>
      </c>
    </row>
    <row r="1628" spans="5:8" x14ac:dyDescent="0.4">
      <c r="E1628" s="1">
        <v>3</v>
      </c>
      <c r="F1628" s="1">
        <v>470000</v>
      </c>
      <c r="G1628" s="1">
        <v>5249.9999999877</v>
      </c>
      <c r="H1628" s="1">
        <v>1.0717000000000001E-3</v>
      </c>
    </row>
    <row r="1629" spans="5:8" x14ac:dyDescent="0.4">
      <c r="E1629" s="1">
        <v>3</v>
      </c>
      <c r="F1629" s="1">
        <v>1000000</v>
      </c>
      <c r="G1629" s="1">
        <v>5249.9999999972997</v>
      </c>
      <c r="H1629" s="1">
        <v>1.4058E-3</v>
      </c>
    </row>
    <row r="1630" spans="5:8" x14ac:dyDescent="0.4">
      <c r="E1630" s="1">
        <v>3</v>
      </c>
      <c r="F1630" s="1">
        <v>2200000</v>
      </c>
      <c r="G1630" s="1">
        <v>5249.9999999993997</v>
      </c>
      <c r="H1630" s="1">
        <v>2.4965999999999999E-3</v>
      </c>
    </row>
    <row r="1631" spans="5:8" x14ac:dyDescent="0.4">
      <c r="E1631" s="1">
        <v>3</v>
      </c>
      <c r="F1631" s="1">
        <v>4700000</v>
      </c>
      <c r="G1631" s="1">
        <v>5249.9999999996999</v>
      </c>
      <c r="H1631" s="1">
        <v>3.8925000000000001E-3</v>
      </c>
    </row>
    <row r="1632" spans="5:8" x14ac:dyDescent="0.4">
      <c r="E1632" s="1">
        <v>3</v>
      </c>
      <c r="F1632" s="1">
        <v>10000000</v>
      </c>
      <c r="G1632" s="1">
        <v>5249.9999999999</v>
      </c>
      <c r="H1632" s="1">
        <v>7.2069999999999999E-3</v>
      </c>
    </row>
    <row r="1633" spans="5:8" x14ac:dyDescent="0.4">
      <c r="E1633" s="1">
        <v>3</v>
      </c>
      <c r="F1633" s="1">
        <v>22000000</v>
      </c>
      <c r="G1633" s="1">
        <v>5249.9999999999</v>
      </c>
      <c r="H1633" s="1">
        <v>1.92307E-2</v>
      </c>
    </row>
    <row r="1634" spans="5:8" x14ac:dyDescent="0.4">
      <c r="E1634" s="1">
        <v>3</v>
      </c>
      <c r="F1634" s="1">
        <v>47000000</v>
      </c>
      <c r="G1634" s="1">
        <v>5250.0000000010004</v>
      </c>
      <c r="H1634" s="1">
        <v>3.6173900000000002E-2</v>
      </c>
    </row>
    <row r="1635" spans="5:8" x14ac:dyDescent="0.4">
      <c r="E1635" s="1">
        <v>3</v>
      </c>
      <c r="F1635" s="1">
        <v>100000000</v>
      </c>
      <c r="G1635" s="1">
        <v>5250.000000002</v>
      </c>
      <c r="H1635" s="1">
        <v>6.9871199999999994E-2</v>
      </c>
    </row>
    <row r="1636" spans="5:8" x14ac:dyDescent="0.4">
      <c r="E1636" s="1">
        <v>3</v>
      </c>
      <c r="F1636" s="1">
        <v>220000000</v>
      </c>
      <c r="G1636" s="1">
        <v>5250.0000000031996</v>
      </c>
      <c r="H1636" s="1">
        <v>0.1548697</v>
      </c>
    </row>
    <row r="1637" spans="5:8" x14ac:dyDescent="0.4">
      <c r="E1637" s="1">
        <v>3</v>
      </c>
      <c r="F1637" s="1">
        <v>470000000</v>
      </c>
      <c r="G1637" s="1">
        <v>5250.0000000059999</v>
      </c>
      <c r="H1637" s="1">
        <v>0.34837190000000001</v>
      </c>
    </row>
    <row r="1638" spans="5:8" x14ac:dyDescent="0.4">
      <c r="E1638" s="1">
        <v>3</v>
      </c>
      <c r="F1638" s="1">
        <v>1000000000</v>
      </c>
      <c r="G1638" s="1">
        <v>5250.0000000197997</v>
      </c>
      <c r="H1638" s="1">
        <v>0.71392690000000003</v>
      </c>
    </row>
    <row r="1639" spans="5:8" x14ac:dyDescent="0.4">
      <c r="E1639" s="1">
        <v>3</v>
      </c>
      <c r="F1639" s="1">
        <v>2200000000</v>
      </c>
      <c r="G1639" s="1">
        <v>5250.0000000487998</v>
      </c>
      <c r="H1639" s="1">
        <v>1.5995329</v>
      </c>
    </row>
    <row r="1640" spans="5:8" x14ac:dyDescent="0.4">
      <c r="E1640" s="1">
        <v>3</v>
      </c>
      <c r="F1640" s="1">
        <v>4700000000</v>
      </c>
      <c r="G1640" s="1">
        <v>5250.0000001204999</v>
      </c>
      <c r="H1640" s="1">
        <v>3.3728742999999999</v>
      </c>
    </row>
    <row r="1641" spans="5:8" x14ac:dyDescent="0.4">
      <c r="E1641" s="1">
        <v>3</v>
      </c>
      <c r="F1641" s="1">
        <v>10000000000</v>
      </c>
      <c r="G1641" s="1">
        <v>5250.0000002979996</v>
      </c>
      <c r="H1641" s="1">
        <v>7.1855682999999999</v>
      </c>
    </row>
    <row r="1642" spans="5:8" x14ac:dyDescent="0.4">
      <c r="E1642" s="1">
        <v>4</v>
      </c>
      <c r="F1642" s="1">
        <v>1</v>
      </c>
      <c r="G1642" s="1">
        <v>2550</v>
      </c>
      <c r="H1642" s="1">
        <v>6.7170000000000001E-4</v>
      </c>
    </row>
    <row r="1643" spans="5:8" x14ac:dyDescent="0.4">
      <c r="E1643" s="1">
        <v>4</v>
      </c>
      <c r="F1643" s="1">
        <v>2</v>
      </c>
      <c r="G1643" s="1">
        <v>4575</v>
      </c>
      <c r="H1643" s="1">
        <v>8.4489999999999999E-4</v>
      </c>
    </row>
    <row r="1644" spans="5:8" x14ac:dyDescent="0.4">
      <c r="E1644" s="1">
        <v>4</v>
      </c>
      <c r="F1644" s="1">
        <v>4</v>
      </c>
      <c r="G1644" s="1">
        <v>5081.25</v>
      </c>
      <c r="H1644" s="1">
        <v>9.2549989999999996E-4</v>
      </c>
    </row>
    <row r="1645" spans="5:8" x14ac:dyDescent="0.4">
      <c r="E1645" s="1">
        <v>4</v>
      </c>
      <c r="F1645" s="1">
        <v>7</v>
      </c>
      <c r="G1645" s="1">
        <v>5194.8979591836996</v>
      </c>
      <c r="H1645" s="1">
        <v>8.0519999999999995E-4</v>
      </c>
    </row>
    <row r="1646" spans="5:8" x14ac:dyDescent="0.4">
      <c r="E1646" s="1">
        <v>4</v>
      </c>
      <c r="F1646" s="1">
        <v>10</v>
      </c>
      <c r="G1646" s="1">
        <v>5223</v>
      </c>
      <c r="H1646" s="1">
        <v>8.0420000000000003E-4</v>
      </c>
    </row>
    <row r="1647" spans="5:8" x14ac:dyDescent="0.4">
      <c r="E1647" s="1">
        <v>4</v>
      </c>
      <c r="F1647" s="1">
        <v>22</v>
      </c>
      <c r="G1647" s="1">
        <v>5244.4214876033002</v>
      </c>
      <c r="H1647" s="1">
        <v>1.3438E-3</v>
      </c>
    </row>
    <row r="1648" spans="5:8" x14ac:dyDescent="0.4">
      <c r="E1648" s="1">
        <v>4</v>
      </c>
      <c r="F1648" s="1">
        <v>47</v>
      </c>
      <c r="G1648" s="1">
        <v>5248.7777274785003</v>
      </c>
      <c r="H1648" s="1">
        <v>8.03E-4</v>
      </c>
    </row>
    <row r="1649" spans="5:8" x14ac:dyDescent="0.4">
      <c r="E1649" s="1">
        <v>4</v>
      </c>
      <c r="F1649" s="1">
        <v>100</v>
      </c>
      <c r="G1649" s="1">
        <v>5249.73</v>
      </c>
      <c r="H1649" s="1">
        <v>9.4660000000000002E-4</v>
      </c>
    </row>
    <row r="1650" spans="5:8" x14ac:dyDescent="0.4">
      <c r="E1650" s="1">
        <v>4</v>
      </c>
      <c r="F1650" s="1">
        <v>220</v>
      </c>
      <c r="G1650" s="1">
        <v>5249.9442148759999</v>
      </c>
      <c r="H1650" s="1">
        <v>8.3609999999999999E-4</v>
      </c>
    </row>
    <row r="1651" spans="5:8" x14ac:dyDescent="0.4">
      <c r="E1651" s="1">
        <v>4</v>
      </c>
      <c r="F1651" s="1">
        <v>470</v>
      </c>
      <c r="G1651" s="1">
        <v>5249.9877772747996</v>
      </c>
      <c r="H1651" s="1">
        <v>1.0349000000000001E-3</v>
      </c>
    </row>
    <row r="1652" spans="5:8" x14ac:dyDescent="0.4">
      <c r="E1652" s="1">
        <v>4</v>
      </c>
      <c r="F1652" s="1">
        <v>1000</v>
      </c>
      <c r="G1652" s="1">
        <v>5249.9973</v>
      </c>
      <c r="H1652" s="1">
        <v>8.1649999999999995E-4</v>
      </c>
    </row>
    <row r="1653" spans="5:8" x14ac:dyDescent="0.4">
      <c r="E1653" s="1">
        <v>4</v>
      </c>
      <c r="F1653" s="1">
        <v>2200</v>
      </c>
      <c r="G1653" s="1">
        <v>5249.9994421488</v>
      </c>
      <c r="H1653" s="1">
        <v>7.9659999999999996E-4</v>
      </c>
    </row>
    <row r="1654" spans="5:8" x14ac:dyDescent="0.4">
      <c r="E1654" s="1">
        <v>4</v>
      </c>
      <c r="F1654" s="1">
        <v>4700</v>
      </c>
      <c r="G1654" s="1">
        <v>5249.9998777726996</v>
      </c>
      <c r="H1654" s="1">
        <v>8.1959999999999997E-4</v>
      </c>
    </row>
    <row r="1655" spans="5:8" x14ac:dyDescent="0.4">
      <c r="E1655" s="1">
        <v>4</v>
      </c>
      <c r="F1655" s="1">
        <v>10000</v>
      </c>
      <c r="G1655" s="1">
        <v>5249.999973</v>
      </c>
      <c r="H1655" s="1">
        <v>7.7269999999999997E-4</v>
      </c>
    </row>
    <row r="1656" spans="5:8" x14ac:dyDescent="0.4">
      <c r="E1656" s="1">
        <v>4</v>
      </c>
      <c r="F1656" s="1">
        <v>22000</v>
      </c>
      <c r="G1656" s="1">
        <v>5249.9999944214997</v>
      </c>
      <c r="H1656" s="1">
        <v>8.1649999999999995E-4</v>
      </c>
    </row>
    <row r="1657" spans="5:8" x14ac:dyDescent="0.4">
      <c r="E1657" s="1">
        <v>4</v>
      </c>
      <c r="F1657" s="1">
        <v>47000</v>
      </c>
      <c r="G1657" s="1">
        <v>5249.9999987777001</v>
      </c>
      <c r="H1657" s="1">
        <v>6.9999999999999999E-4</v>
      </c>
    </row>
    <row r="1658" spans="5:8" x14ac:dyDescent="0.4">
      <c r="E1658" s="1">
        <v>4</v>
      </c>
      <c r="F1658" s="1">
        <v>100000</v>
      </c>
      <c r="G1658" s="1">
        <v>5249.9999997300001</v>
      </c>
      <c r="H1658" s="1">
        <v>9.6679999999999997E-4</v>
      </c>
    </row>
    <row r="1659" spans="5:8" x14ac:dyDescent="0.4">
      <c r="E1659" s="1">
        <v>4</v>
      </c>
      <c r="F1659" s="1">
        <v>220000</v>
      </c>
      <c r="G1659" s="1">
        <v>5249.9999999441998</v>
      </c>
      <c r="H1659" s="1">
        <v>9.4160000000000001E-4</v>
      </c>
    </row>
    <row r="1660" spans="5:8" x14ac:dyDescent="0.4">
      <c r="E1660" s="1">
        <v>4</v>
      </c>
      <c r="F1660" s="1">
        <v>470000</v>
      </c>
      <c r="G1660" s="1">
        <v>5249.9999999877</v>
      </c>
      <c r="H1660" s="1">
        <v>1.1906E-3</v>
      </c>
    </row>
    <row r="1661" spans="5:8" x14ac:dyDescent="0.4">
      <c r="E1661" s="1">
        <v>4</v>
      </c>
      <c r="F1661" s="1">
        <v>1000000</v>
      </c>
      <c r="G1661" s="1">
        <v>5249.9999999971997</v>
      </c>
      <c r="H1661" s="1">
        <v>1.3427000000000001E-3</v>
      </c>
    </row>
    <row r="1662" spans="5:8" x14ac:dyDescent="0.4">
      <c r="E1662" s="1">
        <v>4</v>
      </c>
      <c r="F1662" s="1">
        <v>2200000</v>
      </c>
      <c r="G1662" s="1">
        <v>5249.9999999993997</v>
      </c>
      <c r="H1662" s="1">
        <v>2.4179000000000002E-3</v>
      </c>
    </row>
    <row r="1663" spans="5:8" x14ac:dyDescent="0.4">
      <c r="E1663" s="1">
        <v>4</v>
      </c>
      <c r="F1663" s="1">
        <v>4700000</v>
      </c>
      <c r="G1663" s="1">
        <v>5249.9999999996999</v>
      </c>
      <c r="H1663" s="1">
        <v>4.1605000000000001E-3</v>
      </c>
    </row>
    <row r="1664" spans="5:8" x14ac:dyDescent="0.4">
      <c r="E1664" s="1">
        <v>4</v>
      </c>
      <c r="F1664" s="1">
        <v>10000000</v>
      </c>
      <c r="G1664" s="1">
        <v>5249.9999999996999</v>
      </c>
      <c r="H1664" s="1">
        <v>8.5997000000000001E-3</v>
      </c>
    </row>
    <row r="1665" spans="5:8" x14ac:dyDescent="0.4">
      <c r="E1665" s="1">
        <v>4</v>
      </c>
      <c r="F1665" s="1">
        <v>22000000</v>
      </c>
      <c r="G1665" s="1">
        <v>5250.0000000001</v>
      </c>
      <c r="H1665" s="1">
        <v>1.4532399999999999E-2</v>
      </c>
    </row>
    <row r="1666" spans="5:8" x14ac:dyDescent="0.4">
      <c r="E1666" s="1">
        <v>4</v>
      </c>
      <c r="F1666" s="1">
        <v>47000000</v>
      </c>
      <c r="G1666" s="1">
        <v>5250.0000000002001</v>
      </c>
      <c r="H1666" s="1">
        <v>3.1811600000000002E-2</v>
      </c>
    </row>
    <row r="1667" spans="5:8" x14ac:dyDescent="0.4">
      <c r="E1667" s="1">
        <v>4</v>
      </c>
      <c r="F1667" s="1">
        <v>100000000</v>
      </c>
      <c r="G1667" s="1">
        <v>5250.0000000001</v>
      </c>
      <c r="H1667" s="1">
        <v>5.9682199999999998E-2</v>
      </c>
    </row>
    <row r="1668" spans="5:8" x14ac:dyDescent="0.4">
      <c r="E1668" s="1">
        <v>4</v>
      </c>
      <c r="F1668" s="1">
        <v>220000000</v>
      </c>
      <c r="G1668" s="1">
        <v>5249.9999999997999</v>
      </c>
      <c r="H1668" s="1">
        <v>0.1292104</v>
      </c>
    </row>
    <row r="1669" spans="5:8" x14ac:dyDescent="0.4">
      <c r="E1669" s="1">
        <v>4</v>
      </c>
      <c r="F1669" s="1">
        <v>470000000</v>
      </c>
      <c r="G1669" s="1">
        <v>5249.9999999983002</v>
      </c>
      <c r="H1669" s="1">
        <v>0.27804329999999999</v>
      </c>
    </row>
    <row r="1670" spans="5:8" x14ac:dyDescent="0.4">
      <c r="E1670" s="1">
        <v>4</v>
      </c>
      <c r="F1670" s="1">
        <v>1000000000</v>
      </c>
      <c r="G1670" s="1">
        <v>5249.9999999995998</v>
      </c>
      <c r="H1670" s="1">
        <v>0.5773935</v>
      </c>
    </row>
    <row r="1671" spans="5:8" x14ac:dyDescent="0.4">
      <c r="E1671" s="1">
        <v>4</v>
      </c>
      <c r="F1671" s="1">
        <v>2200000000</v>
      </c>
      <c r="G1671" s="1">
        <v>5249.9999999984002</v>
      </c>
      <c r="H1671" s="1">
        <v>1.2571418999999999</v>
      </c>
    </row>
    <row r="1672" spans="5:8" x14ac:dyDescent="0.4">
      <c r="E1672" s="1">
        <v>4</v>
      </c>
      <c r="F1672" s="1">
        <v>4700000000</v>
      </c>
      <c r="G1672" s="1">
        <v>5249.9999999950996</v>
      </c>
      <c r="H1672" s="1">
        <v>2.6806616000000001</v>
      </c>
    </row>
    <row r="1673" spans="5:8" x14ac:dyDescent="0.4">
      <c r="E1673" s="1">
        <v>4</v>
      </c>
      <c r="F1673" s="1">
        <v>10000000000</v>
      </c>
      <c r="G1673" s="1">
        <v>5249.9999999865004</v>
      </c>
      <c r="H1673" s="1">
        <v>5.6325807000000001</v>
      </c>
    </row>
    <row r="1674" spans="5:8" x14ac:dyDescent="0.4">
      <c r="E1674" s="1">
        <v>5</v>
      </c>
      <c r="F1674" s="1">
        <v>1</v>
      </c>
      <c r="G1674" s="1">
        <v>2550</v>
      </c>
      <c r="H1674" s="1">
        <v>1.1677E-3</v>
      </c>
    </row>
    <row r="1675" spans="5:8" x14ac:dyDescent="0.4">
      <c r="E1675" s="1">
        <v>5</v>
      </c>
      <c r="F1675" s="1">
        <v>2</v>
      </c>
      <c r="G1675" s="1">
        <v>4575</v>
      </c>
      <c r="H1675" s="1">
        <v>1.1359E-3</v>
      </c>
    </row>
    <row r="1676" spans="5:8" x14ac:dyDescent="0.4">
      <c r="E1676" s="1">
        <v>5</v>
      </c>
      <c r="F1676" s="1">
        <v>4</v>
      </c>
      <c r="G1676" s="1">
        <v>5081.25</v>
      </c>
      <c r="H1676" s="1">
        <v>1.054E-3</v>
      </c>
    </row>
    <row r="1677" spans="5:8" x14ac:dyDescent="0.4">
      <c r="E1677" s="1">
        <v>5</v>
      </c>
      <c r="F1677" s="1">
        <v>7</v>
      </c>
      <c r="G1677" s="1">
        <v>5194.8979591836996</v>
      </c>
      <c r="H1677" s="1">
        <v>8.1340000000000004E-4</v>
      </c>
    </row>
    <row r="1678" spans="5:8" x14ac:dyDescent="0.4">
      <c r="E1678" s="1">
        <v>5</v>
      </c>
      <c r="F1678" s="1">
        <v>10</v>
      </c>
      <c r="G1678" s="1">
        <v>5223</v>
      </c>
      <c r="H1678" s="1">
        <v>6.9539999999999999E-4</v>
      </c>
    </row>
    <row r="1679" spans="5:8" x14ac:dyDescent="0.4">
      <c r="E1679" s="1">
        <v>5</v>
      </c>
      <c r="F1679" s="1">
        <v>22</v>
      </c>
      <c r="G1679" s="1">
        <v>5244.4214876033002</v>
      </c>
      <c r="H1679" s="1">
        <v>1.0644000000000001E-3</v>
      </c>
    </row>
    <row r="1680" spans="5:8" x14ac:dyDescent="0.4">
      <c r="E1680" s="1">
        <v>5</v>
      </c>
      <c r="F1680" s="1">
        <v>47</v>
      </c>
      <c r="G1680" s="1">
        <v>5248.7777274785003</v>
      </c>
      <c r="H1680" s="1">
        <v>9.8269999999999998E-4</v>
      </c>
    </row>
    <row r="1681" spans="5:8" x14ac:dyDescent="0.4">
      <c r="E1681" s="1">
        <v>5</v>
      </c>
      <c r="F1681" s="1">
        <v>100</v>
      </c>
      <c r="G1681" s="1">
        <v>5249.73</v>
      </c>
      <c r="H1681" s="1">
        <v>1.0882999999999999E-3</v>
      </c>
    </row>
    <row r="1682" spans="5:8" x14ac:dyDescent="0.4">
      <c r="E1682" s="1">
        <v>5</v>
      </c>
      <c r="F1682" s="1">
        <v>220</v>
      </c>
      <c r="G1682" s="1">
        <v>5249.9442148759999</v>
      </c>
      <c r="H1682" s="1">
        <v>1.062E-3</v>
      </c>
    </row>
    <row r="1683" spans="5:8" x14ac:dyDescent="0.4">
      <c r="E1683" s="1">
        <v>5</v>
      </c>
      <c r="F1683" s="1">
        <v>470</v>
      </c>
      <c r="G1683" s="1">
        <v>5249.9877772747996</v>
      </c>
      <c r="H1683" s="1">
        <v>1.0537999999999999E-3</v>
      </c>
    </row>
    <row r="1684" spans="5:8" x14ac:dyDescent="0.4">
      <c r="E1684" s="1">
        <v>5</v>
      </c>
      <c r="F1684" s="1">
        <v>1000</v>
      </c>
      <c r="G1684" s="1">
        <v>5249.9973</v>
      </c>
      <c r="H1684" s="1">
        <v>1.1293E-3</v>
      </c>
    </row>
    <row r="1685" spans="5:8" x14ac:dyDescent="0.4">
      <c r="E1685" s="1">
        <v>5</v>
      </c>
      <c r="F1685" s="1">
        <v>2200</v>
      </c>
      <c r="G1685" s="1">
        <v>5249.9994421488</v>
      </c>
      <c r="H1685" s="1">
        <v>1.0841E-3</v>
      </c>
    </row>
    <row r="1686" spans="5:8" x14ac:dyDescent="0.4">
      <c r="E1686" s="1">
        <v>5</v>
      </c>
      <c r="F1686" s="1">
        <v>4700</v>
      </c>
      <c r="G1686" s="1">
        <v>5249.9998777726996</v>
      </c>
      <c r="H1686" s="1">
        <v>9.7909999999999989E-4</v>
      </c>
    </row>
    <row r="1687" spans="5:8" x14ac:dyDescent="0.4">
      <c r="E1687" s="1">
        <v>5</v>
      </c>
      <c r="F1687" s="1">
        <v>10000</v>
      </c>
      <c r="G1687" s="1">
        <v>5249.999973</v>
      </c>
      <c r="H1687" s="1">
        <v>1.1018E-3</v>
      </c>
    </row>
    <row r="1688" spans="5:8" x14ac:dyDescent="0.4">
      <c r="E1688" s="1">
        <v>5</v>
      </c>
      <c r="F1688" s="1">
        <v>22000</v>
      </c>
      <c r="G1688" s="1">
        <v>5249.9999944214997</v>
      </c>
      <c r="H1688" s="1">
        <v>1.8293000000000001E-3</v>
      </c>
    </row>
    <row r="1689" spans="5:8" x14ac:dyDescent="0.4">
      <c r="E1689" s="1">
        <v>5</v>
      </c>
      <c r="F1689" s="1">
        <v>47000</v>
      </c>
      <c r="G1689" s="1">
        <v>5249.9999987777001</v>
      </c>
      <c r="H1689" s="1">
        <v>1.3461E-3</v>
      </c>
    </row>
    <row r="1690" spans="5:8" x14ac:dyDescent="0.4">
      <c r="E1690" s="1">
        <v>5</v>
      </c>
      <c r="F1690" s="1">
        <v>100000</v>
      </c>
      <c r="G1690" s="1">
        <v>5249.9999997300001</v>
      </c>
      <c r="H1690" s="1">
        <v>1.1789000000000001E-3</v>
      </c>
    </row>
    <row r="1691" spans="5:8" x14ac:dyDescent="0.4">
      <c r="E1691" s="1">
        <v>5</v>
      </c>
      <c r="F1691" s="1">
        <v>220000</v>
      </c>
      <c r="G1691" s="1">
        <v>5249.9999999441998</v>
      </c>
      <c r="H1691" s="1">
        <v>1.3060000000000001E-3</v>
      </c>
    </row>
    <row r="1692" spans="5:8" x14ac:dyDescent="0.4">
      <c r="E1692" s="1">
        <v>5</v>
      </c>
      <c r="F1692" s="1">
        <v>470000</v>
      </c>
      <c r="G1692" s="1">
        <v>5249.9999999878</v>
      </c>
      <c r="H1692" s="1">
        <v>1.4312999999999999E-3</v>
      </c>
    </row>
    <row r="1693" spans="5:8" x14ac:dyDescent="0.4">
      <c r="E1693" s="1">
        <v>5</v>
      </c>
      <c r="F1693" s="1">
        <v>1000000</v>
      </c>
      <c r="G1693" s="1">
        <v>5249.9999999972997</v>
      </c>
      <c r="H1693" s="1">
        <v>1.0589400000000001E-2</v>
      </c>
    </row>
    <row r="1694" spans="5:8" x14ac:dyDescent="0.4">
      <c r="E1694" s="1">
        <v>5</v>
      </c>
      <c r="F1694" s="1">
        <v>2200000</v>
      </c>
      <c r="G1694" s="1">
        <v>5249.9999999993997</v>
      </c>
      <c r="H1694" s="1">
        <v>1.9838999999999998E-3</v>
      </c>
    </row>
    <row r="1695" spans="5:8" x14ac:dyDescent="0.4">
      <c r="E1695" s="1">
        <v>5</v>
      </c>
      <c r="F1695" s="1">
        <v>4700000</v>
      </c>
      <c r="G1695" s="1">
        <v>5249.9999999996999</v>
      </c>
      <c r="H1695" s="1">
        <v>3.7659999999999998E-3</v>
      </c>
    </row>
    <row r="1696" spans="5:8" x14ac:dyDescent="0.4">
      <c r="E1696" s="1">
        <v>5</v>
      </c>
      <c r="F1696" s="1">
        <v>10000000</v>
      </c>
      <c r="G1696" s="1">
        <v>5249.9999999997999</v>
      </c>
      <c r="H1696" s="1">
        <v>5.3270000000000001E-3</v>
      </c>
    </row>
    <row r="1697" spans="5:8" x14ac:dyDescent="0.4">
      <c r="E1697" s="1">
        <v>5</v>
      </c>
      <c r="F1697" s="1">
        <v>22000000</v>
      </c>
      <c r="G1697" s="1">
        <v>5250.0000000001</v>
      </c>
      <c r="H1697" s="1">
        <v>1.0824500000000001E-2</v>
      </c>
    </row>
    <row r="1698" spans="5:8" x14ac:dyDescent="0.4">
      <c r="E1698" s="1">
        <v>5</v>
      </c>
      <c r="F1698" s="1">
        <v>47000000</v>
      </c>
      <c r="G1698" s="1">
        <v>5249.9999999999</v>
      </c>
      <c r="H1698" s="1">
        <v>2.4651900000000001E-2</v>
      </c>
    </row>
    <row r="1699" spans="5:8" x14ac:dyDescent="0.4">
      <c r="E1699" s="1">
        <v>5</v>
      </c>
      <c r="F1699" s="1">
        <v>100000000</v>
      </c>
      <c r="G1699" s="1">
        <v>5249.9999999989004</v>
      </c>
      <c r="H1699" s="1">
        <v>5.50403E-2</v>
      </c>
    </row>
    <row r="1700" spans="5:8" x14ac:dyDescent="0.4">
      <c r="E1700" s="1">
        <v>5</v>
      </c>
      <c r="F1700" s="1">
        <v>220000000</v>
      </c>
      <c r="G1700" s="1">
        <v>5250.0000000004002</v>
      </c>
      <c r="H1700" s="1">
        <v>0.1199683</v>
      </c>
    </row>
    <row r="1701" spans="5:8" x14ac:dyDescent="0.4">
      <c r="E1701" s="1">
        <v>5</v>
      </c>
      <c r="F1701" s="1">
        <v>470000000</v>
      </c>
      <c r="G1701" s="1">
        <v>5249.9999999986003</v>
      </c>
      <c r="H1701" s="1">
        <v>0.23743739999999999</v>
      </c>
    </row>
    <row r="1702" spans="5:8" x14ac:dyDescent="0.4">
      <c r="E1702" s="1">
        <v>5</v>
      </c>
      <c r="F1702" s="1">
        <v>1000000000</v>
      </c>
      <c r="G1702" s="1">
        <v>5249.9999999990996</v>
      </c>
      <c r="H1702" s="1">
        <v>0.4761262</v>
      </c>
    </row>
    <row r="1703" spans="5:8" x14ac:dyDescent="0.4">
      <c r="E1703" s="1">
        <v>5</v>
      </c>
      <c r="F1703" s="1">
        <v>2200000000</v>
      </c>
      <c r="G1703" s="1">
        <v>5249.9999999954998</v>
      </c>
      <c r="H1703" s="1">
        <v>1.032535</v>
      </c>
    </row>
    <row r="1704" spans="5:8" x14ac:dyDescent="0.4">
      <c r="E1704" s="1">
        <v>5</v>
      </c>
      <c r="F1704" s="1">
        <v>4700000000</v>
      </c>
      <c r="G1704" s="1">
        <v>5249.9999999866004</v>
      </c>
      <c r="H1704" s="1">
        <v>2.2636072999999999</v>
      </c>
    </row>
    <row r="1705" spans="5:8" x14ac:dyDescent="0.4">
      <c r="E1705" s="1">
        <v>5</v>
      </c>
      <c r="F1705" s="1">
        <v>10000000000</v>
      </c>
      <c r="G1705" s="1">
        <v>5249.9999999615002</v>
      </c>
      <c r="H1705" s="1">
        <v>4.6998483999999996</v>
      </c>
    </row>
    <row r="1706" spans="5:8" x14ac:dyDescent="0.4">
      <c r="E1706" s="1">
        <v>6</v>
      </c>
      <c r="F1706" s="1">
        <v>1</v>
      </c>
      <c r="G1706" s="1">
        <v>2550</v>
      </c>
      <c r="H1706" s="1">
        <v>9.6880000000000002E-4</v>
      </c>
    </row>
    <row r="1707" spans="5:8" x14ac:dyDescent="0.4">
      <c r="E1707" s="1">
        <v>6</v>
      </c>
      <c r="F1707" s="1">
        <v>2</v>
      </c>
      <c r="G1707" s="1">
        <v>4575</v>
      </c>
      <c r="H1707" s="1">
        <v>1.2254E-3</v>
      </c>
    </row>
    <row r="1708" spans="5:8" x14ac:dyDescent="0.4">
      <c r="E1708" s="1">
        <v>6</v>
      </c>
      <c r="F1708" s="1">
        <v>4</v>
      </c>
      <c r="G1708" s="1">
        <v>5081.25</v>
      </c>
      <c r="H1708" s="1">
        <v>1.2558999999999999E-3</v>
      </c>
    </row>
    <row r="1709" spans="5:8" x14ac:dyDescent="0.4">
      <c r="E1709" s="1">
        <v>6</v>
      </c>
      <c r="F1709" s="1">
        <v>7</v>
      </c>
      <c r="G1709" s="1">
        <v>5194.8979591836996</v>
      </c>
      <c r="H1709" s="1">
        <v>1.1979E-3</v>
      </c>
    </row>
    <row r="1710" spans="5:8" x14ac:dyDescent="0.4">
      <c r="E1710" s="1">
        <v>6</v>
      </c>
      <c r="F1710" s="1">
        <v>10</v>
      </c>
      <c r="G1710" s="1">
        <v>5223</v>
      </c>
      <c r="H1710" s="1">
        <v>1.3345E-3</v>
      </c>
    </row>
    <row r="1711" spans="5:8" x14ac:dyDescent="0.4">
      <c r="E1711" s="1">
        <v>6</v>
      </c>
      <c r="F1711" s="1">
        <v>22</v>
      </c>
      <c r="G1711" s="1">
        <v>5244.4214876033002</v>
      </c>
      <c r="H1711" s="1">
        <v>1.5039999999999999E-3</v>
      </c>
    </row>
    <row r="1712" spans="5:8" x14ac:dyDescent="0.4">
      <c r="E1712" s="1">
        <v>6</v>
      </c>
      <c r="F1712" s="1">
        <v>47</v>
      </c>
      <c r="G1712" s="1">
        <v>5248.7777274785003</v>
      </c>
      <c r="H1712" s="1">
        <v>1.4986000000000001E-3</v>
      </c>
    </row>
    <row r="1713" spans="5:8" x14ac:dyDescent="0.4">
      <c r="E1713" s="1">
        <v>6</v>
      </c>
      <c r="F1713" s="1">
        <v>100</v>
      </c>
      <c r="G1713" s="1">
        <v>5249.73</v>
      </c>
      <c r="H1713" s="1">
        <v>1.2612000000000001E-3</v>
      </c>
    </row>
    <row r="1714" spans="5:8" x14ac:dyDescent="0.4">
      <c r="E1714" s="1">
        <v>6</v>
      </c>
      <c r="F1714" s="1">
        <v>220</v>
      </c>
      <c r="G1714" s="1">
        <v>5249.9442148759999</v>
      </c>
      <c r="H1714" s="1">
        <v>1.2492E-3</v>
      </c>
    </row>
    <row r="1715" spans="5:8" x14ac:dyDescent="0.4">
      <c r="E1715" s="1">
        <v>6</v>
      </c>
      <c r="F1715" s="1">
        <v>470</v>
      </c>
      <c r="G1715" s="1">
        <v>5249.9877772747996</v>
      </c>
      <c r="H1715" s="1">
        <v>1.2823000000000001E-3</v>
      </c>
    </row>
    <row r="1716" spans="5:8" x14ac:dyDescent="0.4">
      <c r="E1716" s="1">
        <v>6</v>
      </c>
      <c r="F1716" s="1">
        <v>1000</v>
      </c>
      <c r="G1716" s="1">
        <v>5249.9973</v>
      </c>
      <c r="H1716" s="1">
        <v>1.5097000000000001E-3</v>
      </c>
    </row>
    <row r="1717" spans="5:8" x14ac:dyDescent="0.4">
      <c r="E1717" s="1">
        <v>6</v>
      </c>
      <c r="F1717" s="1">
        <v>2200</v>
      </c>
      <c r="G1717" s="1">
        <v>5249.9994421488</v>
      </c>
      <c r="H1717" s="1">
        <v>1.3986000000000001E-3</v>
      </c>
    </row>
    <row r="1718" spans="5:8" x14ac:dyDescent="0.4">
      <c r="E1718" s="1">
        <v>6</v>
      </c>
      <c r="F1718" s="1">
        <v>4700</v>
      </c>
      <c r="G1718" s="1">
        <v>5249.9998777726996</v>
      </c>
      <c r="H1718" s="1">
        <v>1.2884000000000001E-3</v>
      </c>
    </row>
    <row r="1719" spans="5:8" x14ac:dyDescent="0.4">
      <c r="E1719" s="1">
        <v>6</v>
      </c>
      <c r="F1719" s="1">
        <v>10000</v>
      </c>
      <c r="G1719" s="1">
        <v>5249.999973</v>
      </c>
      <c r="H1719" s="1">
        <v>1.4534999999999999E-3</v>
      </c>
    </row>
    <row r="1720" spans="5:8" x14ac:dyDescent="0.4">
      <c r="E1720" s="1">
        <v>6</v>
      </c>
      <c r="F1720" s="1">
        <v>22000</v>
      </c>
      <c r="G1720" s="1">
        <v>5249.9999944214997</v>
      </c>
      <c r="H1720" s="1">
        <v>1.2522E-3</v>
      </c>
    </row>
    <row r="1721" spans="5:8" x14ac:dyDescent="0.4">
      <c r="E1721" s="1">
        <v>6</v>
      </c>
      <c r="F1721" s="1">
        <v>47000</v>
      </c>
      <c r="G1721" s="1">
        <v>5249.9999987777001</v>
      </c>
      <c r="H1721" s="1">
        <v>1.6674000000000001E-3</v>
      </c>
    </row>
    <row r="1722" spans="5:8" x14ac:dyDescent="0.4">
      <c r="E1722" s="1">
        <v>6</v>
      </c>
      <c r="F1722" s="1">
        <v>100000</v>
      </c>
      <c r="G1722" s="1">
        <v>5249.9999997300001</v>
      </c>
      <c r="H1722" s="1">
        <v>1.4101999999999999E-3</v>
      </c>
    </row>
    <row r="1723" spans="5:8" x14ac:dyDescent="0.4">
      <c r="E1723" s="1">
        <v>6</v>
      </c>
      <c r="F1723" s="1">
        <v>220000</v>
      </c>
      <c r="G1723" s="1">
        <v>5249.9999999441998</v>
      </c>
      <c r="H1723" s="1">
        <v>1.5191E-3</v>
      </c>
    </row>
    <row r="1724" spans="5:8" x14ac:dyDescent="0.4">
      <c r="E1724" s="1">
        <v>6</v>
      </c>
      <c r="F1724" s="1">
        <v>470000</v>
      </c>
      <c r="G1724" s="1">
        <v>5249.9999999878</v>
      </c>
      <c r="H1724" s="1">
        <v>1.6314000000000001E-3</v>
      </c>
    </row>
    <row r="1725" spans="5:8" x14ac:dyDescent="0.4">
      <c r="E1725" s="1">
        <v>6</v>
      </c>
      <c r="F1725" s="1">
        <v>1000000</v>
      </c>
      <c r="G1725" s="1">
        <v>5249.9999999972997</v>
      </c>
      <c r="H1725" s="1">
        <v>1.92E-3</v>
      </c>
    </row>
    <row r="1726" spans="5:8" x14ac:dyDescent="0.4">
      <c r="E1726" s="1">
        <v>6</v>
      </c>
      <c r="F1726" s="1">
        <v>2200000</v>
      </c>
      <c r="G1726" s="1">
        <v>5249.9999999994998</v>
      </c>
      <c r="H1726" s="1">
        <v>2.4269000000000001E-3</v>
      </c>
    </row>
    <row r="1727" spans="5:8" x14ac:dyDescent="0.4">
      <c r="E1727" s="1">
        <v>6</v>
      </c>
      <c r="F1727" s="1">
        <v>4700000</v>
      </c>
      <c r="G1727" s="1">
        <v>5249.9999999997999</v>
      </c>
      <c r="H1727" s="1">
        <v>3.6089999999999998E-3</v>
      </c>
    </row>
    <row r="1728" spans="5:8" x14ac:dyDescent="0.4">
      <c r="E1728" s="1">
        <v>6</v>
      </c>
      <c r="F1728" s="1">
        <v>10000000</v>
      </c>
      <c r="G1728" s="1">
        <v>5249.9999999999</v>
      </c>
      <c r="H1728" s="1">
        <v>6.3647E-3</v>
      </c>
    </row>
    <row r="1729" spans="5:8" x14ac:dyDescent="0.4">
      <c r="E1729" s="1">
        <v>6</v>
      </c>
      <c r="F1729" s="1">
        <v>22000000</v>
      </c>
      <c r="G1729" s="1">
        <v>5250.0000000001</v>
      </c>
      <c r="H1729" s="1">
        <v>1.2220200000000001E-2</v>
      </c>
    </row>
    <row r="1730" spans="5:8" x14ac:dyDescent="0.4">
      <c r="E1730" s="1">
        <v>6</v>
      </c>
      <c r="F1730" s="1">
        <v>47000000</v>
      </c>
      <c r="G1730" s="1">
        <v>5249.9999999994998</v>
      </c>
      <c r="H1730" s="1">
        <v>2.4669099900000001E-2</v>
      </c>
    </row>
    <row r="1731" spans="5:8" x14ac:dyDescent="0.4">
      <c r="E1731" s="1">
        <v>6</v>
      </c>
      <c r="F1731" s="1">
        <v>100000000</v>
      </c>
      <c r="G1731" s="1">
        <v>5249.9999999999</v>
      </c>
      <c r="H1731" s="1">
        <v>4.4915900000000002E-2</v>
      </c>
    </row>
    <row r="1732" spans="5:8" x14ac:dyDescent="0.4">
      <c r="E1732" s="1">
        <v>6</v>
      </c>
      <c r="F1732" s="1">
        <v>220000000</v>
      </c>
      <c r="G1732" s="1">
        <v>5250.0000000017999</v>
      </c>
      <c r="H1732" s="1">
        <v>0.1128226</v>
      </c>
    </row>
    <row r="1733" spans="5:8" x14ac:dyDescent="0.4">
      <c r="E1733" s="1">
        <v>6</v>
      </c>
      <c r="F1733" s="1">
        <v>470000000</v>
      </c>
      <c r="G1733" s="1">
        <v>5250.0000000027003</v>
      </c>
      <c r="H1733" s="1">
        <v>0.2118382</v>
      </c>
    </row>
    <row r="1734" spans="5:8" x14ac:dyDescent="0.4">
      <c r="E1734" s="1">
        <v>6</v>
      </c>
      <c r="F1734" s="1">
        <v>1000000000</v>
      </c>
      <c r="G1734" s="1">
        <v>5250.0000000081</v>
      </c>
      <c r="H1734" s="1">
        <v>0.42667719999999998</v>
      </c>
    </row>
    <row r="1735" spans="5:8" x14ac:dyDescent="0.4">
      <c r="E1735" s="1">
        <v>6</v>
      </c>
      <c r="F1735" s="1">
        <v>2200000000</v>
      </c>
      <c r="G1735" s="1">
        <v>5250.0000000198997</v>
      </c>
      <c r="H1735" s="1">
        <v>0.9326953</v>
      </c>
    </row>
    <row r="1736" spans="5:8" x14ac:dyDescent="0.4">
      <c r="E1736" s="1">
        <v>6</v>
      </c>
      <c r="F1736" s="1">
        <v>4700000000</v>
      </c>
      <c r="G1736" s="1">
        <v>5250.0000000486998</v>
      </c>
      <c r="H1736" s="1">
        <v>1.9614056</v>
      </c>
    </row>
    <row r="1737" spans="5:8" x14ac:dyDescent="0.4">
      <c r="E1737" s="1">
        <v>6</v>
      </c>
      <c r="F1737" s="1">
        <v>10000000000</v>
      </c>
      <c r="G1737" s="1">
        <v>5250.0000001202998</v>
      </c>
      <c r="H1737" s="1">
        <v>4.1971056000000004</v>
      </c>
    </row>
    <row r="1738" spans="5:8" x14ac:dyDescent="0.4">
      <c r="E1738" s="1">
        <v>7</v>
      </c>
      <c r="F1738" s="1">
        <v>1</v>
      </c>
      <c r="G1738" s="1">
        <v>2550</v>
      </c>
      <c r="H1738" s="1">
        <v>1.3833999999999999E-3</v>
      </c>
    </row>
    <row r="1739" spans="5:8" x14ac:dyDescent="0.4">
      <c r="E1739" s="1">
        <v>7</v>
      </c>
      <c r="F1739" s="1">
        <v>2</v>
      </c>
      <c r="G1739" s="1">
        <v>4575</v>
      </c>
      <c r="H1739" s="1">
        <v>1.6578999999999999E-3</v>
      </c>
    </row>
    <row r="1740" spans="5:8" x14ac:dyDescent="0.4">
      <c r="E1740" s="1">
        <v>7</v>
      </c>
      <c r="F1740" s="1">
        <v>4</v>
      </c>
      <c r="G1740" s="1">
        <v>5081.25</v>
      </c>
      <c r="H1740" s="1">
        <v>2.0295000000000001E-3</v>
      </c>
    </row>
    <row r="1741" spans="5:8" x14ac:dyDescent="0.4">
      <c r="E1741" s="1">
        <v>7</v>
      </c>
      <c r="F1741" s="1">
        <v>7</v>
      </c>
      <c r="G1741" s="1">
        <v>5194.8979591836996</v>
      </c>
      <c r="H1741" s="1">
        <v>1.8048999999999999E-3</v>
      </c>
    </row>
    <row r="1742" spans="5:8" x14ac:dyDescent="0.4">
      <c r="E1742" s="1">
        <v>7</v>
      </c>
      <c r="F1742" s="1">
        <v>10</v>
      </c>
      <c r="G1742" s="1">
        <v>5223</v>
      </c>
      <c r="H1742" s="1">
        <v>1.9197000000000001E-3</v>
      </c>
    </row>
    <row r="1743" spans="5:8" x14ac:dyDescent="0.4">
      <c r="E1743" s="1">
        <v>7</v>
      </c>
      <c r="F1743" s="1">
        <v>22</v>
      </c>
      <c r="G1743" s="1">
        <v>5244.4214876033002</v>
      </c>
      <c r="H1743" s="1">
        <v>1.7581999999999999E-3</v>
      </c>
    </row>
    <row r="1744" spans="5:8" x14ac:dyDescent="0.4">
      <c r="E1744" s="1">
        <v>7</v>
      </c>
      <c r="F1744" s="1">
        <v>47</v>
      </c>
      <c r="G1744" s="1">
        <v>5248.7777274785003</v>
      </c>
      <c r="H1744" s="1">
        <v>1.6724999999999999E-3</v>
      </c>
    </row>
    <row r="1745" spans="5:8" x14ac:dyDescent="0.4">
      <c r="E1745" s="1">
        <v>7</v>
      </c>
      <c r="F1745" s="1">
        <v>100</v>
      </c>
      <c r="G1745" s="1">
        <v>5249.73</v>
      </c>
      <c r="H1745" s="1">
        <v>1.7474999999999999E-3</v>
      </c>
    </row>
    <row r="1746" spans="5:8" x14ac:dyDescent="0.4">
      <c r="E1746" s="1">
        <v>7</v>
      </c>
      <c r="F1746" s="1">
        <v>220</v>
      </c>
      <c r="G1746" s="1">
        <v>5249.9442148759999</v>
      </c>
      <c r="H1746" s="1">
        <v>1.7556E-3</v>
      </c>
    </row>
    <row r="1747" spans="5:8" x14ac:dyDescent="0.4">
      <c r="E1747" s="1">
        <v>7</v>
      </c>
      <c r="F1747" s="1">
        <v>470</v>
      </c>
      <c r="G1747" s="1">
        <v>5249.9877772747996</v>
      </c>
      <c r="H1747" s="1">
        <v>1.3114999999999999E-3</v>
      </c>
    </row>
    <row r="1748" spans="5:8" x14ac:dyDescent="0.4">
      <c r="E1748" s="1">
        <v>7</v>
      </c>
      <c r="F1748" s="1">
        <v>1000</v>
      </c>
      <c r="G1748" s="1">
        <v>5249.9973</v>
      </c>
      <c r="H1748" s="1">
        <v>1.7821999E-3</v>
      </c>
    </row>
    <row r="1749" spans="5:8" x14ac:dyDescent="0.4">
      <c r="E1749" s="1">
        <v>7</v>
      </c>
      <c r="F1749" s="1">
        <v>2200</v>
      </c>
      <c r="G1749" s="1">
        <v>5249.9994421488</v>
      </c>
      <c r="H1749" s="1">
        <v>1.7106000000000001E-3</v>
      </c>
    </row>
    <row r="1750" spans="5:8" x14ac:dyDescent="0.4">
      <c r="E1750" s="1">
        <v>7</v>
      </c>
      <c r="F1750" s="1">
        <v>4700</v>
      </c>
      <c r="G1750" s="1">
        <v>5249.9998777726996</v>
      </c>
      <c r="H1750" s="1">
        <v>1.7788000000000001E-3</v>
      </c>
    </row>
    <row r="1751" spans="5:8" x14ac:dyDescent="0.4">
      <c r="E1751" s="1">
        <v>7</v>
      </c>
      <c r="F1751" s="1">
        <v>10000</v>
      </c>
      <c r="G1751" s="1">
        <v>5249.999973</v>
      </c>
      <c r="H1751" s="1">
        <v>1.3912E-3</v>
      </c>
    </row>
    <row r="1752" spans="5:8" x14ac:dyDescent="0.4">
      <c r="E1752" s="1">
        <v>7</v>
      </c>
      <c r="F1752" s="1">
        <v>22000</v>
      </c>
      <c r="G1752" s="1">
        <v>5249.9999944214997</v>
      </c>
      <c r="H1752" s="1">
        <v>1.5016999999999999E-3</v>
      </c>
    </row>
    <row r="1753" spans="5:8" x14ac:dyDescent="0.4">
      <c r="E1753" s="1">
        <v>7</v>
      </c>
      <c r="F1753" s="1">
        <v>47000</v>
      </c>
      <c r="G1753" s="1">
        <v>5249.9999987777001</v>
      </c>
      <c r="H1753" s="1">
        <v>1.4584000000000001E-3</v>
      </c>
    </row>
    <row r="1754" spans="5:8" x14ac:dyDescent="0.4">
      <c r="E1754" s="1">
        <v>7</v>
      </c>
      <c r="F1754" s="1">
        <v>100000</v>
      </c>
      <c r="G1754" s="1">
        <v>5249.9999997300001</v>
      </c>
      <c r="H1754" s="1">
        <v>1.6180999999999999E-3</v>
      </c>
    </row>
    <row r="1755" spans="5:8" x14ac:dyDescent="0.4">
      <c r="E1755" s="1">
        <v>7</v>
      </c>
      <c r="F1755" s="1">
        <v>220000</v>
      </c>
      <c r="G1755" s="1">
        <v>5249.9999999441998</v>
      </c>
      <c r="H1755" s="1">
        <v>1.4237E-3</v>
      </c>
    </row>
    <row r="1756" spans="5:8" x14ac:dyDescent="0.4">
      <c r="E1756" s="1">
        <v>7</v>
      </c>
      <c r="F1756" s="1">
        <v>470000</v>
      </c>
      <c r="G1756" s="1">
        <v>5249.9999999878</v>
      </c>
      <c r="H1756" s="1">
        <v>1.9073E-3</v>
      </c>
    </row>
    <row r="1757" spans="5:8" x14ac:dyDescent="0.4">
      <c r="E1757" s="1">
        <v>7</v>
      </c>
      <c r="F1757" s="1">
        <v>1000000</v>
      </c>
      <c r="G1757" s="1">
        <v>5249.9999999972997</v>
      </c>
      <c r="H1757" s="1">
        <v>1.6758999999999999E-3</v>
      </c>
    </row>
    <row r="1758" spans="5:8" x14ac:dyDescent="0.4">
      <c r="E1758" s="1">
        <v>7</v>
      </c>
      <c r="F1758" s="1">
        <v>2200000</v>
      </c>
      <c r="G1758" s="1">
        <v>5249.9999999993997</v>
      </c>
      <c r="H1758" s="1">
        <v>2.4932000000000001E-3</v>
      </c>
    </row>
    <row r="1759" spans="5:8" x14ac:dyDescent="0.4">
      <c r="E1759" s="1">
        <v>7</v>
      </c>
      <c r="F1759" s="1">
        <v>4700000</v>
      </c>
      <c r="G1759" s="1">
        <v>5250</v>
      </c>
      <c r="H1759" s="1">
        <v>3.5431E-3</v>
      </c>
    </row>
    <row r="1760" spans="5:8" x14ac:dyDescent="0.4">
      <c r="E1760" s="1">
        <v>7</v>
      </c>
      <c r="F1760" s="1">
        <v>10000000</v>
      </c>
      <c r="G1760" s="1">
        <v>5249.9999999999</v>
      </c>
      <c r="H1760" s="1">
        <v>5.8311999999999999E-3</v>
      </c>
    </row>
    <row r="1761" spans="5:8" x14ac:dyDescent="0.4">
      <c r="E1761" s="1">
        <v>7</v>
      </c>
      <c r="F1761" s="1">
        <v>22000000</v>
      </c>
      <c r="G1761" s="1">
        <v>5249.9999999997999</v>
      </c>
      <c r="H1761" s="1">
        <v>1.11565E-2</v>
      </c>
    </row>
    <row r="1762" spans="5:8" x14ac:dyDescent="0.4">
      <c r="E1762" s="1">
        <v>7</v>
      </c>
      <c r="F1762" s="1">
        <v>47000000</v>
      </c>
      <c r="G1762" s="1">
        <v>5249.9999999995998</v>
      </c>
      <c r="H1762" s="1">
        <v>2.0054300000000001E-2</v>
      </c>
    </row>
    <row r="1763" spans="5:8" x14ac:dyDescent="0.4">
      <c r="E1763" s="1">
        <v>7</v>
      </c>
      <c r="F1763" s="1">
        <v>100000000</v>
      </c>
      <c r="G1763" s="1">
        <v>5249.9999999996999</v>
      </c>
      <c r="H1763" s="1">
        <v>4.1315999999999999E-2</v>
      </c>
    </row>
    <row r="1764" spans="5:8" x14ac:dyDescent="0.4">
      <c r="E1764" s="1">
        <v>7</v>
      </c>
      <c r="F1764" s="1">
        <v>220000000</v>
      </c>
      <c r="G1764" s="1">
        <v>5250.0000000007003</v>
      </c>
      <c r="H1764" s="1">
        <v>8.5880499999999999E-2</v>
      </c>
    </row>
    <row r="1765" spans="5:8" x14ac:dyDescent="0.4">
      <c r="E1765" s="1">
        <v>7</v>
      </c>
      <c r="F1765" s="1">
        <v>470000000</v>
      </c>
      <c r="G1765" s="1">
        <v>5249.9999999996999</v>
      </c>
      <c r="H1765" s="1">
        <v>0.18341789999999999</v>
      </c>
    </row>
    <row r="1766" spans="5:8" x14ac:dyDescent="0.4">
      <c r="E1766" s="1">
        <v>7</v>
      </c>
      <c r="F1766" s="1">
        <v>1000000000</v>
      </c>
      <c r="G1766" s="1">
        <v>5250.0000000006003</v>
      </c>
      <c r="H1766" s="1">
        <v>0.38145420000000002</v>
      </c>
    </row>
    <row r="1767" spans="5:8" x14ac:dyDescent="0.4">
      <c r="E1767" s="1">
        <v>7</v>
      </c>
      <c r="F1767" s="1">
        <v>2200000000</v>
      </c>
      <c r="G1767" s="1">
        <v>5249.9999999996999</v>
      </c>
      <c r="H1767" s="1">
        <v>0.83728930000000001</v>
      </c>
    </row>
    <row r="1768" spans="5:8" x14ac:dyDescent="0.4">
      <c r="E1768" s="1">
        <v>7</v>
      </c>
      <c r="F1768" s="1">
        <v>4700000000</v>
      </c>
      <c r="G1768" s="1">
        <v>5249.9999999987003</v>
      </c>
      <c r="H1768" s="1">
        <v>1.7538043999999999</v>
      </c>
    </row>
    <row r="1769" spans="5:8" x14ac:dyDescent="0.4">
      <c r="E1769" s="1">
        <v>7</v>
      </c>
      <c r="F1769" s="1">
        <v>10000000000</v>
      </c>
      <c r="G1769" s="1">
        <v>5249.9999999950996</v>
      </c>
      <c r="H1769" s="1">
        <v>3.7102521999999998</v>
      </c>
    </row>
    <row r="1770" spans="5:8" x14ac:dyDescent="0.4">
      <c r="E1770" s="1">
        <v>8</v>
      </c>
      <c r="F1770" s="1">
        <v>1</v>
      </c>
      <c r="G1770" s="1">
        <v>2550</v>
      </c>
      <c r="H1770" s="1">
        <v>2.9132999000000001E-3</v>
      </c>
    </row>
    <row r="1771" spans="5:8" x14ac:dyDescent="0.4">
      <c r="E1771" s="1">
        <v>8</v>
      </c>
      <c r="F1771" s="1">
        <v>2</v>
      </c>
      <c r="G1771" s="1">
        <v>4575</v>
      </c>
      <c r="H1771" s="1">
        <v>1.5686000000000001E-3</v>
      </c>
    </row>
    <row r="1772" spans="5:8" x14ac:dyDescent="0.4">
      <c r="E1772" s="1">
        <v>8</v>
      </c>
      <c r="F1772" s="1">
        <v>4</v>
      </c>
      <c r="G1772" s="1">
        <v>5081.25</v>
      </c>
      <c r="H1772" s="1">
        <v>1.8158E-3</v>
      </c>
    </row>
    <row r="1773" spans="5:8" x14ac:dyDescent="0.4">
      <c r="E1773" s="1">
        <v>8</v>
      </c>
      <c r="F1773" s="1">
        <v>7</v>
      </c>
      <c r="G1773" s="1">
        <v>5194.8979591836996</v>
      </c>
      <c r="H1773" s="1">
        <v>2.0306E-3</v>
      </c>
    </row>
    <row r="1774" spans="5:8" x14ac:dyDescent="0.4">
      <c r="E1774" s="1">
        <v>8</v>
      </c>
      <c r="F1774" s="1">
        <v>10</v>
      </c>
      <c r="G1774" s="1">
        <v>5223</v>
      </c>
      <c r="H1774" s="1">
        <v>1.6783E-3</v>
      </c>
    </row>
    <row r="1775" spans="5:8" x14ac:dyDescent="0.4">
      <c r="E1775" s="1">
        <v>8</v>
      </c>
      <c r="F1775" s="1">
        <v>22</v>
      </c>
      <c r="G1775" s="1">
        <v>5244.4214876033002</v>
      </c>
      <c r="H1775" s="1">
        <v>2.1516E-3</v>
      </c>
    </row>
    <row r="1776" spans="5:8" x14ac:dyDescent="0.4">
      <c r="E1776" s="1">
        <v>8</v>
      </c>
      <c r="F1776" s="1">
        <v>47</v>
      </c>
      <c r="G1776" s="1">
        <v>5248.7777274785003</v>
      </c>
      <c r="H1776" s="1">
        <v>1.9480000000000001E-3</v>
      </c>
    </row>
    <row r="1777" spans="5:8" x14ac:dyDescent="0.4">
      <c r="E1777" s="1">
        <v>8</v>
      </c>
      <c r="F1777" s="1">
        <v>100</v>
      </c>
      <c r="G1777" s="1">
        <v>5249.73</v>
      </c>
      <c r="H1777" s="1">
        <v>1.6627E-3</v>
      </c>
    </row>
    <row r="1778" spans="5:8" x14ac:dyDescent="0.4">
      <c r="E1778" s="1">
        <v>8</v>
      </c>
      <c r="F1778" s="1">
        <v>220</v>
      </c>
      <c r="G1778" s="1">
        <v>5249.9442148759999</v>
      </c>
      <c r="H1778" s="1">
        <v>1.8844000000000001E-3</v>
      </c>
    </row>
    <row r="1779" spans="5:8" x14ac:dyDescent="0.4">
      <c r="E1779" s="1">
        <v>8</v>
      </c>
      <c r="F1779" s="1">
        <v>470</v>
      </c>
      <c r="G1779" s="1">
        <v>5249.9877772747996</v>
      </c>
      <c r="H1779" s="1">
        <v>1.8886E-3</v>
      </c>
    </row>
    <row r="1780" spans="5:8" x14ac:dyDescent="0.4">
      <c r="E1780" s="1">
        <v>8</v>
      </c>
      <c r="F1780" s="1">
        <v>1000</v>
      </c>
      <c r="G1780" s="1">
        <v>5249.9973</v>
      </c>
      <c r="H1780" s="1">
        <v>1.4824001000000001E-3</v>
      </c>
    </row>
    <row r="1781" spans="5:8" x14ac:dyDescent="0.4">
      <c r="E1781" s="1">
        <v>8</v>
      </c>
      <c r="F1781" s="1">
        <v>2200</v>
      </c>
      <c r="G1781" s="1">
        <v>5249.9994421488</v>
      </c>
      <c r="H1781" s="1">
        <v>1.8013E-3</v>
      </c>
    </row>
    <row r="1782" spans="5:8" x14ac:dyDescent="0.4">
      <c r="E1782" s="1">
        <v>8</v>
      </c>
      <c r="F1782" s="1">
        <v>4700</v>
      </c>
      <c r="G1782" s="1">
        <v>5249.9998777726996</v>
      </c>
      <c r="H1782" s="1">
        <v>1.7922000000000001E-3</v>
      </c>
    </row>
    <row r="1783" spans="5:8" x14ac:dyDescent="0.4">
      <c r="E1783" s="1">
        <v>8</v>
      </c>
      <c r="F1783" s="1">
        <v>10000</v>
      </c>
      <c r="G1783" s="1">
        <v>5249.999973</v>
      </c>
      <c r="H1783" s="1">
        <v>1.735E-3</v>
      </c>
    </row>
    <row r="1784" spans="5:8" x14ac:dyDescent="0.4">
      <c r="E1784" s="1">
        <v>8</v>
      </c>
      <c r="F1784" s="1">
        <v>22000</v>
      </c>
      <c r="G1784" s="1">
        <v>5249.9999944214997</v>
      </c>
      <c r="H1784" s="1">
        <v>2.2872999999999999E-3</v>
      </c>
    </row>
    <row r="1785" spans="5:8" x14ac:dyDescent="0.4">
      <c r="E1785" s="1">
        <v>8</v>
      </c>
      <c r="F1785" s="1">
        <v>47000</v>
      </c>
      <c r="G1785" s="1">
        <v>5249.9999987777001</v>
      </c>
      <c r="H1785" s="1">
        <v>1.7783E-3</v>
      </c>
    </row>
    <row r="1786" spans="5:8" x14ac:dyDescent="0.4">
      <c r="E1786" s="1">
        <v>8</v>
      </c>
      <c r="F1786" s="1">
        <v>100000</v>
      </c>
      <c r="G1786" s="1">
        <v>5249.9999997300001</v>
      </c>
      <c r="H1786" s="1">
        <v>1.8285E-3</v>
      </c>
    </row>
    <row r="1787" spans="5:8" x14ac:dyDescent="0.4">
      <c r="E1787" s="1">
        <v>8</v>
      </c>
      <c r="F1787" s="1">
        <v>220000</v>
      </c>
      <c r="G1787" s="1">
        <v>5249.9999999441998</v>
      </c>
      <c r="H1787" s="1">
        <v>1.8854E-3</v>
      </c>
    </row>
    <row r="1788" spans="5:8" x14ac:dyDescent="0.4">
      <c r="E1788" s="1">
        <v>8</v>
      </c>
      <c r="F1788" s="1">
        <v>470000</v>
      </c>
      <c r="G1788" s="1">
        <v>5249.9999999878</v>
      </c>
      <c r="H1788" s="1">
        <v>1.9281999999999999E-3</v>
      </c>
    </row>
    <row r="1789" spans="5:8" x14ac:dyDescent="0.4">
      <c r="E1789" s="1">
        <v>8</v>
      </c>
      <c r="F1789" s="1">
        <v>1000000</v>
      </c>
      <c r="G1789" s="1">
        <v>5249.9999999972997</v>
      </c>
      <c r="H1789" s="1">
        <v>2.1892000000000001E-3</v>
      </c>
    </row>
    <row r="1790" spans="5:8" x14ac:dyDescent="0.4">
      <c r="E1790" s="1">
        <v>8</v>
      </c>
      <c r="F1790" s="1">
        <v>2200000</v>
      </c>
      <c r="G1790" s="1">
        <v>5249.9999999994998</v>
      </c>
      <c r="H1790" s="1">
        <v>2.8314E-3</v>
      </c>
    </row>
    <row r="1791" spans="5:8" x14ac:dyDescent="0.4">
      <c r="E1791" s="1">
        <v>8</v>
      </c>
      <c r="F1791" s="1">
        <v>4700000</v>
      </c>
      <c r="G1791" s="1">
        <v>5250</v>
      </c>
      <c r="H1791" s="1">
        <v>3.8658E-3</v>
      </c>
    </row>
    <row r="1792" spans="5:8" x14ac:dyDescent="0.4">
      <c r="E1792" s="1">
        <v>8</v>
      </c>
      <c r="F1792" s="1">
        <v>10000000</v>
      </c>
      <c r="G1792" s="1">
        <v>5250.0000000001</v>
      </c>
      <c r="H1792" s="1">
        <v>5.6828E-3</v>
      </c>
    </row>
    <row r="1793" spans="5:8" x14ac:dyDescent="0.4">
      <c r="E1793" s="1">
        <v>8</v>
      </c>
      <c r="F1793" s="1">
        <v>22000000</v>
      </c>
      <c r="G1793" s="1">
        <v>5250</v>
      </c>
      <c r="H1793" s="1">
        <v>9.9381000000000001E-3</v>
      </c>
    </row>
    <row r="1794" spans="5:8" x14ac:dyDescent="0.4">
      <c r="E1794" s="1">
        <v>8</v>
      </c>
      <c r="F1794" s="1">
        <v>47000000</v>
      </c>
      <c r="G1794" s="1">
        <v>5249.9999999997999</v>
      </c>
      <c r="H1794" s="1">
        <v>2.2802800000000002E-2</v>
      </c>
    </row>
    <row r="1795" spans="5:8" x14ac:dyDescent="0.4">
      <c r="E1795" s="1">
        <v>8</v>
      </c>
      <c r="F1795" s="1">
        <v>100000000</v>
      </c>
      <c r="G1795" s="1">
        <v>5249.9999999997999</v>
      </c>
      <c r="H1795" s="1">
        <v>3.7845499999999997E-2</v>
      </c>
    </row>
    <row r="1796" spans="5:8" x14ac:dyDescent="0.4">
      <c r="E1796" s="1">
        <v>8</v>
      </c>
      <c r="F1796" s="1">
        <v>220000000</v>
      </c>
      <c r="G1796" s="1">
        <v>5250.0000000006003</v>
      </c>
      <c r="H1796" s="1">
        <v>8.6845099999999995E-2</v>
      </c>
    </row>
    <row r="1797" spans="5:8" x14ac:dyDescent="0.4">
      <c r="E1797" s="1">
        <v>8</v>
      </c>
      <c r="F1797" s="1">
        <v>470000000</v>
      </c>
      <c r="G1797" s="1">
        <v>5249.9999999994998</v>
      </c>
      <c r="H1797" s="1">
        <v>0.16464200000000001</v>
      </c>
    </row>
    <row r="1798" spans="5:8" x14ac:dyDescent="0.4">
      <c r="E1798" s="1">
        <v>8</v>
      </c>
      <c r="F1798" s="1">
        <v>1000000000</v>
      </c>
      <c r="G1798" s="1">
        <v>5249.9999999994998</v>
      </c>
      <c r="H1798" s="1">
        <v>0.36378670000000002</v>
      </c>
    </row>
    <row r="1799" spans="5:8" x14ac:dyDescent="0.4">
      <c r="E1799" s="1">
        <v>8</v>
      </c>
      <c r="F1799" s="1">
        <v>2200000000</v>
      </c>
      <c r="G1799" s="1">
        <v>5249.9999999982001</v>
      </c>
      <c r="H1799" s="1">
        <v>0.7607565999</v>
      </c>
    </row>
    <row r="1800" spans="5:8" x14ac:dyDescent="0.4">
      <c r="E1800" s="1">
        <v>8</v>
      </c>
      <c r="F1800" s="1">
        <v>4700000000</v>
      </c>
      <c r="G1800" s="1">
        <v>5249.9999999956999</v>
      </c>
      <c r="H1800" s="1">
        <v>1.6050183999000001</v>
      </c>
    </row>
    <row r="1801" spans="5:8" x14ac:dyDescent="0.4">
      <c r="E1801" s="1">
        <v>8</v>
      </c>
      <c r="F1801" s="1">
        <v>10000000000</v>
      </c>
      <c r="G1801" s="1">
        <v>5249.9999999871998</v>
      </c>
      <c r="H1801" s="1">
        <v>3.4063835999999998</v>
      </c>
    </row>
    <row r="1802" spans="5:8" x14ac:dyDescent="0.4">
      <c r="E1802" s="1">
        <v>9</v>
      </c>
      <c r="F1802" s="1">
        <v>1</v>
      </c>
      <c r="G1802" s="1">
        <v>2550</v>
      </c>
      <c r="H1802" s="1">
        <v>2.0165999999999999E-3</v>
      </c>
    </row>
    <row r="1803" spans="5:8" x14ac:dyDescent="0.4">
      <c r="E1803" s="1">
        <v>9</v>
      </c>
      <c r="F1803" s="1">
        <v>2</v>
      </c>
      <c r="G1803" s="1">
        <v>4575</v>
      </c>
      <c r="H1803" s="1">
        <v>1.7315E-3</v>
      </c>
    </row>
    <row r="1804" spans="5:8" x14ac:dyDescent="0.4">
      <c r="E1804" s="1">
        <v>9</v>
      </c>
      <c r="F1804" s="1">
        <v>4</v>
      </c>
      <c r="G1804" s="1">
        <v>5081.25</v>
      </c>
      <c r="H1804" s="1">
        <v>2.5726E-3</v>
      </c>
    </row>
    <row r="1805" spans="5:8" x14ac:dyDescent="0.4">
      <c r="E1805" s="1">
        <v>9</v>
      </c>
      <c r="F1805" s="1">
        <v>7</v>
      </c>
      <c r="G1805" s="1">
        <v>5194.8979591836996</v>
      </c>
      <c r="H1805" s="1">
        <v>2.3157999999999998E-3</v>
      </c>
    </row>
    <row r="1806" spans="5:8" x14ac:dyDescent="0.4">
      <c r="E1806" s="1">
        <v>9</v>
      </c>
      <c r="F1806" s="1">
        <v>10</v>
      </c>
      <c r="G1806" s="1">
        <v>5223</v>
      </c>
      <c r="H1806" s="1">
        <v>2.1258000000000002E-3</v>
      </c>
    </row>
    <row r="1807" spans="5:8" x14ac:dyDescent="0.4">
      <c r="E1807" s="1">
        <v>9</v>
      </c>
      <c r="F1807" s="1">
        <v>22</v>
      </c>
      <c r="G1807" s="1">
        <v>5244.4214876033002</v>
      </c>
      <c r="H1807" s="1">
        <v>2.1909999999999998E-3</v>
      </c>
    </row>
    <row r="1808" spans="5:8" x14ac:dyDescent="0.4">
      <c r="E1808" s="1">
        <v>9</v>
      </c>
      <c r="F1808" s="1">
        <v>47</v>
      </c>
      <c r="G1808" s="1">
        <v>5248.7777274785003</v>
      </c>
      <c r="H1808" s="1">
        <v>2.3387999999999998E-3</v>
      </c>
    </row>
    <row r="1809" spans="5:8" x14ac:dyDescent="0.4">
      <c r="E1809" s="1">
        <v>9</v>
      </c>
      <c r="F1809" s="1">
        <v>100</v>
      </c>
      <c r="G1809" s="1">
        <v>5249.73</v>
      </c>
      <c r="H1809" s="1">
        <v>2.1264999999999999E-3</v>
      </c>
    </row>
    <row r="1810" spans="5:8" x14ac:dyDescent="0.4">
      <c r="E1810" s="1">
        <v>9</v>
      </c>
      <c r="F1810" s="1">
        <v>220</v>
      </c>
      <c r="G1810" s="1">
        <v>5249.9442148759999</v>
      </c>
      <c r="H1810" s="1">
        <v>2.2001E-3</v>
      </c>
    </row>
    <row r="1811" spans="5:8" x14ac:dyDescent="0.4">
      <c r="E1811" s="1">
        <v>9</v>
      </c>
      <c r="F1811" s="1">
        <v>470</v>
      </c>
      <c r="G1811" s="1">
        <v>5249.9877772747996</v>
      </c>
      <c r="H1811" s="1">
        <v>2.1110999999999999E-3</v>
      </c>
    </row>
    <row r="1812" spans="5:8" x14ac:dyDescent="0.4">
      <c r="E1812" s="1">
        <v>9</v>
      </c>
      <c r="F1812" s="1">
        <v>1000</v>
      </c>
      <c r="G1812" s="1">
        <v>5249.9973</v>
      </c>
      <c r="H1812" s="1">
        <v>2.5850999999999999E-3</v>
      </c>
    </row>
    <row r="1813" spans="5:8" x14ac:dyDescent="0.4">
      <c r="E1813" s="1">
        <v>9</v>
      </c>
      <c r="F1813" s="1">
        <v>2200</v>
      </c>
      <c r="G1813" s="1">
        <v>5249.9994421488</v>
      </c>
      <c r="H1813" s="1">
        <v>2.3792000000000002E-3</v>
      </c>
    </row>
    <row r="1814" spans="5:8" x14ac:dyDescent="0.4">
      <c r="E1814" s="1">
        <v>9</v>
      </c>
      <c r="F1814" s="1">
        <v>4700</v>
      </c>
      <c r="G1814" s="1">
        <v>5249.9998777726996</v>
      </c>
      <c r="H1814" s="1">
        <v>2.124E-3</v>
      </c>
    </row>
    <row r="1815" spans="5:8" x14ac:dyDescent="0.4">
      <c r="E1815" s="1">
        <v>9</v>
      </c>
      <c r="F1815" s="1">
        <v>10000</v>
      </c>
      <c r="G1815" s="1">
        <v>5249.999973</v>
      </c>
      <c r="H1815" s="1">
        <v>2.5024000000000001E-3</v>
      </c>
    </row>
    <row r="1816" spans="5:8" x14ac:dyDescent="0.4">
      <c r="E1816" s="1">
        <v>9</v>
      </c>
      <c r="F1816" s="1">
        <v>22000</v>
      </c>
      <c r="G1816" s="1">
        <v>5249.9999944214997</v>
      </c>
      <c r="H1816" s="1">
        <v>2.2634999999999999E-3</v>
      </c>
    </row>
    <row r="1817" spans="5:8" x14ac:dyDescent="0.4">
      <c r="E1817" s="1">
        <v>9</v>
      </c>
      <c r="F1817" s="1">
        <v>47000</v>
      </c>
      <c r="G1817" s="1">
        <v>5249.9999987777001</v>
      </c>
      <c r="H1817" s="1">
        <v>1.9773E-3</v>
      </c>
    </row>
    <row r="1818" spans="5:8" x14ac:dyDescent="0.4">
      <c r="E1818" s="1">
        <v>9</v>
      </c>
      <c r="F1818" s="1">
        <v>100000</v>
      </c>
      <c r="G1818" s="1">
        <v>5249.9999997300001</v>
      </c>
      <c r="H1818" s="1">
        <v>2.4949999999999998E-3</v>
      </c>
    </row>
    <row r="1819" spans="5:8" x14ac:dyDescent="0.4">
      <c r="E1819" s="1">
        <v>9</v>
      </c>
      <c r="F1819" s="1">
        <v>220000</v>
      </c>
      <c r="G1819" s="1">
        <v>5249.9999999441998</v>
      </c>
      <c r="H1819" s="1">
        <v>2.2382999999999999E-3</v>
      </c>
    </row>
    <row r="1820" spans="5:8" x14ac:dyDescent="0.4">
      <c r="E1820" s="1">
        <v>9</v>
      </c>
      <c r="F1820" s="1">
        <v>470000</v>
      </c>
      <c r="G1820" s="1">
        <v>5249.9999999878</v>
      </c>
      <c r="H1820" s="1">
        <v>2.2309999999999999E-3</v>
      </c>
    </row>
    <row r="1821" spans="5:8" x14ac:dyDescent="0.4">
      <c r="E1821" s="1">
        <v>9</v>
      </c>
      <c r="F1821" s="1">
        <v>1000000</v>
      </c>
      <c r="G1821" s="1">
        <v>5249.9999999972997</v>
      </c>
      <c r="H1821" s="1">
        <v>2.4784E-3</v>
      </c>
    </row>
    <row r="1822" spans="5:8" x14ac:dyDescent="0.4">
      <c r="E1822" s="1">
        <v>9</v>
      </c>
      <c r="F1822" s="1">
        <v>2200000</v>
      </c>
      <c r="G1822" s="1">
        <v>5249.9999999993997</v>
      </c>
      <c r="H1822" s="1">
        <v>3.3368E-3</v>
      </c>
    </row>
    <row r="1823" spans="5:8" x14ac:dyDescent="0.4">
      <c r="E1823" s="1">
        <v>9</v>
      </c>
      <c r="F1823" s="1">
        <v>4700000</v>
      </c>
      <c r="G1823" s="1">
        <v>5250</v>
      </c>
      <c r="H1823" s="1">
        <v>3.741E-3</v>
      </c>
    </row>
    <row r="1824" spans="5:8" x14ac:dyDescent="0.4">
      <c r="E1824" s="1">
        <v>9</v>
      </c>
      <c r="F1824" s="1">
        <v>10000000</v>
      </c>
      <c r="G1824" s="1">
        <v>5250.0000000001</v>
      </c>
      <c r="H1824" s="1">
        <v>6.0200999999999996E-3</v>
      </c>
    </row>
    <row r="1825" spans="5:8" x14ac:dyDescent="0.4">
      <c r="E1825" s="1">
        <v>9</v>
      </c>
      <c r="F1825" s="1">
        <v>22000000</v>
      </c>
      <c r="G1825" s="1">
        <v>5249.9999999999</v>
      </c>
      <c r="H1825" s="1">
        <v>9.6231000000000008E-3</v>
      </c>
    </row>
    <row r="1826" spans="5:8" x14ac:dyDescent="0.4">
      <c r="E1826" s="1">
        <v>9</v>
      </c>
      <c r="F1826" s="1">
        <v>47000000</v>
      </c>
      <c r="G1826" s="1">
        <v>5250</v>
      </c>
      <c r="H1826" s="1">
        <v>1.78075E-2</v>
      </c>
    </row>
    <row r="1827" spans="5:8" x14ac:dyDescent="0.4">
      <c r="E1827" s="1">
        <v>9</v>
      </c>
      <c r="F1827" s="1">
        <v>100000000</v>
      </c>
      <c r="G1827" s="1">
        <v>5250</v>
      </c>
      <c r="H1827" s="1">
        <v>3.4669800000000001E-2</v>
      </c>
    </row>
    <row r="1828" spans="5:8" x14ac:dyDescent="0.4">
      <c r="E1828" s="1">
        <v>9</v>
      </c>
      <c r="F1828" s="1">
        <v>220000000</v>
      </c>
      <c r="G1828" s="1">
        <v>5250.0000000004002</v>
      </c>
      <c r="H1828" s="1">
        <v>7.3508100000000007E-2</v>
      </c>
    </row>
    <row r="1829" spans="5:8" x14ac:dyDescent="0.4">
      <c r="E1829" s="1">
        <v>9</v>
      </c>
      <c r="F1829" s="1">
        <v>470000000</v>
      </c>
      <c r="G1829" s="1">
        <v>5250.0000000007003</v>
      </c>
      <c r="H1829" s="1">
        <v>0.14857300000000001</v>
      </c>
    </row>
    <row r="1830" spans="5:8" x14ac:dyDescent="0.4">
      <c r="E1830" s="1">
        <v>9</v>
      </c>
      <c r="F1830" s="1">
        <v>1000000000</v>
      </c>
      <c r="G1830" s="1">
        <v>5250.0000000032996</v>
      </c>
      <c r="H1830" s="1">
        <v>0.3210208</v>
      </c>
    </row>
    <row r="1831" spans="5:8" x14ac:dyDescent="0.4">
      <c r="E1831" s="1">
        <v>9</v>
      </c>
      <c r="F1831" s="1">
        <v>2200000000</v>
      </c>
      <c r="G1831" s="1">
        <v>5250.0000000079999</v>
      </c>
      <c r="H1831" s="1">
        <v>0.74767380000000006</v>
      </c>
    </row>
    <row r="1832" spans="5:8" x14ac:dyDescent="0.4">
      <c r="E1832" s="1">
        <v>9</v>
      </c>
      <c r="F1832" s="1">
        <v>4700000000</v>
      </c>
      <c r="G1832" s="1">
        <v>5250.0000000197997</v>
      </c>
      <c r="H1832" s="1">
        <v>1.4854369999999999</v>
      </c>
    </row>
    <row r="1833" spans="5:8" x14ac:dyDescent="0.4">
      <c r="E1833" s="1">
        <v>9</v>
      </c>
      <c r="F1833" s="1">
        <v>10000000000</v>
      </c>
      <c r="G1833" s="1">
        <v>5250.0000000358996</v>
      </c>
      <c r="H1833" s="1">
        <v>3.1034799999999998</v>
      </c>
    </row>
    <row r="1834" spans="5:8" x14ac:dyDescent="0.4">
      <c r="E1834" s="1">
        <v>10</v>
      </c>
      <c r="F1834" s="1">
        <v>1</v>
      </c>
      <c r="G1834" s="1">
        <v>2550</v>
      </c>
      <c r="H1834" s="1">
        <v>1.6726E-3</v>
      </c>
    </row>
    <row r="1835" spans="5:8" x14ac:dyDescent="0.4">
      <c r="E1835" s="1">
        <v>10</v>
      </c>
      <c r="F1835" s="1">
        <v>2</v>
      </c>
      <c r="G1835" s="1">
        <v>4575</v>
      </c>
      <c r="H1835" s="1">
        <v>2.1906E-3</v>
      </c>
    </row>
    <row r="1836" spans="5:8" x14ac:dyDescent="0.4">
      <c r="E1836" s="1">
        <v>10</v>
      </c>
      <c r="F1836" s="1">
        <v>4</v>
      </c>
      <c r="G1836" s="1">
        <v>5081.25</v>
      </c>
      <c r="H1836" s="1">
        <v>2.5590999999999999E-3</v>
      </c>
    </row>
    <row r="1837" spans="5:8" x14ac:dyDescent="0.4">
      <c r="E1837" s="1">
        <v>10</v>
      </c>
      <c r="F1837" s="1">
        <v>7</v>
      </c>
      <c r="G1837" s="1">
        <v>5194.8979591836996</v>
      </c>
      <c r="H1837" s="1">
        <v>2.4388999999999999E-3</v>
      </c>
    </row>
    <row r="1838" spans="5:8" x14ac:dyDescent="0.4">
      <c r="E1838" s="1">
        <v>10</v>
      </c>
      <c r="F1838" s="1">
        <v>10</v>
      </c>
      <c r="G1838" s="1">
        <v>5223</v>
      </c>
      <c r="H1838" s="1">
        <v>2.4897000000000001E-3</v>
      </c>
    </row>
    <row r="1839" spans="5:8" x14ac:dyDescent="0.4">
      <c r="E1839" s="1">
        <v>10</v>
      </c>
      <c r="F1839" s="1">
        <v>22</v>
      </c>
      <c r="G1839" s="1">
        <v>5244.4214876033002</v>
      </c>
      <c r="H1839" s="1">
        <v>1.7195999999999999E-3</v>
      </c>
    </row>
    <row r="1840" spans="5:8" x14ac:dyDescent="0.4">
      <c r="E1840" s="1">
        <v>10</v>
      </c>
      <c r="F1840" s="1">
        <v>47</v>
      </c>
      <c r="G1840" s="1">
        <v>5248.7777274785003</v>
      </c>
      <c r="H1840" s="1">
        <v>2.3276E-3</v>
      </c>
    </row>
    <row r="1841" spans="5:8" x14ac:dyDescent="0.4">
      <c r="E1841" s="1">
        <v>10</v>
      </c>
      <c r="F1841" s="1">
        <v>100</v>
      </c>
      <c r="G1841" s="1">
        <v>5249.73</v>
      </c>
      <c r="H1841" s="1">
        <v>2.7422000000000002E-3</v>
      </c>
    </row>
    <row r="1842" spans="5:8" x14ac:dyDescent="0.4">
      <c r="E1842" s="1">
        <v>10</v>
      </c>
      <c r="F1842" s="1">
        <v>220</v>
      </c>
      <c r="G1842" s="1">
        <v>5249.9442148759999</v>
      </c>
      <c r="H1842" s="1">
        <v>2.3459000000000002E-3</v>
      </c>
    </row>
    <row r="1843" spans="5:8" x14ac:dyDescent="0.4">
      <c r="E1843" s="1">
        <v>10</v>
      </c>
      <c r="F1843" s="1">
        <v>470</v>
      </c>
      <c r="G1843" s="1">
        <v>5249.9877772747996</v>
      </c>
      <c r="H1843" s="1">
        <v>2.2418999999999998E-3</v>
      </c>
    </row>
    <row r="1844" spans="5:8" x14ac:dyDescent="0.4">
      <c r="E1844" s="1">
        <v>10</v>
      </c>
      <c r="F1844" s="1">
        <v>1000</v>
      </c>
      <c r="G1844" s="1">
        <v>5249.9973</v>
      </c>
      <c r="H1844" s="1">
        <v>3.2323E-3</v>
      </c>
    </row>
    <row r="1845" spans="5:8" x14ac:dyDescent="0.4">
      <c r="E1845" s="1">
        <v>10</v>
      </c>
      <c r="F1845" s="1">
        <v>2200</v>
      </c>
      <c r="G1845" s="1">
        <v>5249.9994421488</v>
      </c>
      <c r="H1845" s="1">
        <v>2.3565999999999999E-3</v>
      </c>
    </row>
    <row r="1846" spans="5:8" x14ac:dyDescent="0.4">
      <c r="E1846" s="1">
        <v>10</v>
      </c>
      <c r="F1846" s="1">
        <v>4700</v>
      </c>
      <c r="G1846" s="1">
        <v>5249.9998777726996</v>
      </c>
      <c r="H1846" s="1">
        <v>2.3195999999999998E-3</v>
      </c>
    </row>
    <row r="1847" spans="5:8" x14ac:dyDescent="0.4">
      <c r="E1847" s="1">
        <v>10</v>
      </c>
      <c r="F1847" s="1">
        <v>10000</v>
      </c>
      <c r="G1847" s="1">
        <v>5249.999973</v>
      </c>
      <c r="H1847" s="1">
        <v>2.4634000000000001E-3</v>
      </c>
    </row>
    <row r="1848" spans="5:8" x14ac:dyDescent="0.4">
      <c r="E1848" s="1">
        <v>10</v>
      </c>
      <c r="F1848" s="1">
        <v>22000</v>
      </c>
      <c r="G1848" s="1">
        <v>5249.9999944214997</v>
      </c>
      <c r="H1848" s="1">
        <v>2.5136999999999998E-3</v>
      </c>
    </row>
    <row r="1849" spans="5:8" x14ac:dyDescent="0.4">
      <c r="E1849" s="1">
        <v>10</v>
      </c>
      <c r="F1849" s="1">
        <v>47000</v>
      </c>
      <c r="G1849" s="1">
        <v>5249.9999987777001</v>
      </c>
      <c r="H1849" s="1">
        <v>2.8249E-3</v>
      </c>
    </row>
    <row r="1850" spans="5:8" x14ac:dyDescent="0.4">
      <c r="E1850" s="1">
        <v>10</v>
      </c>
      <c r="F1850" s="1">
        <v>100000</v>
      </c>
      <c r="G1850" s="1">
        <v>5249.9999997300001</v>
      </c>
      <c r="H1850" s="1">
        <v>2.4965999999999999E-3</v>
      </c>
    </row>
    <row r="1851" spans="5:8" x14ac:dyDescent="0.4">
      <c r="E1851" s="1">
        <v>10</v>
      </c>
      <c r="F1851" s="1">
        <v>220000</v>
      </c>
      <c r="G1851" s="1">
        <v>5249.9999999441998</v>
      </c>
      <c r="H1851" s="1">
        <v>2.7693000000000001E-3</v>
      </c>
    </row>
    <row r="1852" spans="5:8" x14ac:dyDescent="0.4">
      <c r="E1852" s="1">
        <v>10</v>
      </c>
      <c r="F1852" s="1">
        <v>470000</v>
      </c>
      <c r="G1852" s="1">
        <v>5249.9999999878</v>
      </c>
      <c r="H1852" s="1">
        <v>2.4962999999999999E-3</v>
      </c>
    </row>
    <row r="1853" spans="5:8" x14ac:dyDescent="0.4">
      <c r="E1853" s="1">
        <v>10</v>
      </c>
      <c r="F1853" s="1">
        <v>1000000</v>
      </c>
      <c r="G1853" s="1">
        <v>5249.9999999972997</v>
      </c>
      <c r="H1853" s="1">
        <v>2.5961000000000001E-3</v>
      </c>
    </row>
    <row r="1854" spans="5:8" x14ac:dyDescent="0.4">
      <c r="E1854" s="1">
        <v>10</v>
      </c>
      <c r="F1854" s="1">
        <v>2200000</v>
      </c>
      <c r="G1854" s="1">
        <v>5249.9999999993997</v>
      </c>
      <c r="H1854" s="1">
        <v>3.2813999999999999E-3</v>
      </c>
    </row>
    <row r="1855" spans="5:8" x14ac:dyDescent="0.4">
      <c r="E1855" s="1">
        <v>10</v>
      </c>
      <c r="F1855" s="1">
        <v>4700000</v>
      </c>
      <c r="G1855" s="1">
        <v>5250</v>
      </c>
      <c r="H1855" s="1">
        <v>4.4955999999999998E-3</v>
      </c>
    </row>
    <row r="1856" spans="5:8" x14ac:dyDescent="0.4">
      <c r="E1856" s="1">
        <v>10</v>
      </c>
      <c r="F1856" s="1">
        <v>10000000</v>
      </c>
      <c r="G1856" s="1">
        <v>5250.0000000001</v>
      </c>
      <c r="H1856" s="1">
        <v>6.6362000000000001E-3</v>
      </c>
    </row>
    <row r="1857" spans="5:8" x14ac:dyDescent="0.4">
      <c r="E1857" s="1">
        <v>10</v>
      </c>
      <c r="F1857" s="1">
        <v>22000000</v>
      </c>
      <c r="G1857" s="1">
        <v>5250</v>
      </c>
      <c r="H1857" s="1">
        <v>9.8989999999999998E-3</v>
      </c>
    </row>
    <row r="1858" spans="5:8" x14ac:dyDescent="0.4">
      <c r="E1858" s="1">
        <v>10</v>
      </c>
      <c r="F1858" s="1">
        <v>47000000</v>
      </c>
      <c r="G1858" s="1">
        <v>5249.9999999999</v>
      </c>
      <c r="H1858" s="1">
        <v>1.80687E-2</v>
      </c>
    </row>
    <row r="1859" spans="5:8" x14ac:dyDescent="0.4">
      <c r="E1859" s="1">
        <v>10</v>
      </c>
      <c r="F1859" s="1">
        <v>100000000</v>
      </c>
      <c r="G1859" s="1">
        <v>5249.9999999996999</v>
      </c>
      <c r="H1859" s="1">
        <v>3.6334199999999997E-2</v>
      </c>
    </row>
    <row r="1860" spans="5:8" x14ac:dyDescent="0.4">
      <c r="E1860" s="1">
        <v>10</v>
      </c>
      <c r="F1860" s="1">
        <v>220000000</v>
      </c>
      <c r="G1860" s="1">
        <v>5250.0000000001</v>
      </c>
      <c r="H1860" s="1">
        <v>8.2432699999999998E-2</v>
      </c>
    </row>
    <row r="1861" spans="5:8" x14ac:dyDescent="0.4">
      <c r="E1861" s="1">
        <v>10</v>
      </c>
      <c r="F1861" s="1">
        <v>470000000</v>
      </c>
      <c r="G1861" s="1">
        <v>5249.9999999995998</v>
      </c>
      <c r="H1861" s="1">
        <v>0.14808940000000001</v>
      </c>
    </row>
    <row r="1862" spans="5:8" x14ac:dyDescent="0.4">
      <c r="E1862" s="1">
        <v>10</v>
      </c>
      <c r="F1862" s="1">
        <v>1000000000</v>
      </c>
      <c r="G1862" s="1">
        <v>5250.0000000003001</v>
      </c>
      <c r="H1862" s="1">
        <v>0.2973228</v>
      </c>
    </row>
    <row r="1863" spans="5:8" x14ac:dyDescent="0.4">
      <c r="E1863" s="1">
        <v>10</v>
      </c>
      <c r="F1863" s="1">
        <v>2200000000</v>
      </c>
      <c r="G1863" s="1">
        <v>5250.0000000001</v>
      </c>
      <c r="H1863" s="1">
        <v>0.64659509999999998</v>
      </c>
    </row>
    <row r="1864" spans="5:8" x14ac:dyDescent="0.4">
      <c r="E1864" s="1">
        <v>10</v>
      </c>
      <c r="F1864" s="1">
        <v>4700000000</v>
      </c>
      <c r="G1864" s="1">
        <v>5249.9999999969004</v>
      </c>
      <c r="H1864" s="1">
        <v>1.4045357000000001</v>
      </c>
    </row>
    <row r="1865" spans="5:8" x14ac:dyDescent="0.4">
      <c r="E1865" s="1">
        <v>10</v>
      </c>
      <c r="F1865" s="1">
        <v>10000000000</v>
      </c>
      <c r="G1865" s="1">
        <v>5249.9999999945003</v>
      </c>
      <c r="H1865" s="1">
        <v>2.9798678000000001</v>
      </c>
    </row>
    <row r="1866" spans="5:8" x14ac:dyDescent="0.4">
      <c r="E1866" s="1">
        <v>11</v>
      </c>
      <c r="F1866" s="1">
        <v>1</v>
      </c>
      <c r="G1866" s="1">
        <v>2550</v>
      </c>
      <c r="H1866" s="1">
        <v>1.8657000000000001E-3</v>
      </c>
    </row>
    <row r="1867" spans="5:8" x14ac:dyDescent="0.4">
      <c r="E1867" s="1">
        <v>11</v>
      </c>
      <c r="F1867" s="1">
        <v>2</v>
      </c>
      <c r="G1867" s="1">
        <v>4575</v>
      </c>
      <c r="H1867" s="1">
        <v>2.3944000000000001E-3</v>
      </c>
    </row>
    <row r="1868" spans="5:8" x14ac:dyDescent="0.4">
      <c r="E1868" s="1">
        <v>11</v>
      </c>
      <c r="F1868" s="1">
        <v>4</v>
      </c>
      <c r="G1868" s="1">
        <v>5081.25</v>
      </c>
      <c r="H1868" s="1">
        <v>2.3519999999999999E-3</v>
      </c>
    </row>
    <row r="1869" spans="5:8" x14ac:dyDescent="0.4">
      <c r="E1869" s="1">
        <v>11</v>
      </c>
      <c r="F1869" s="1">
        <v>7</v>
      </c>
      <c r="G1869" s="1">
        <v>5194.8979591836996</v>
      </c>
      <c r="H1869" s="1">
        <v>2.5435000000000002E-3</v>
      </c>
    </row>
    <row r="1870" spans="5:8" x14ac:dyDescent="0.4">
      <c r="E1870" s="1">
        <v>11</v>
      </c>
      <c r="F1870" s="1">
        <v>10</v>
      </c>
      <c r="G1870" s="1">
        <v>5223</v>
      </c>
      <c r="H1870" s="1">
        <v>2.4940000000000001E-3</v>
      </c>
    </row>
    <row r="1871" spans="5:8" x14ac:dyDescent="0.4">
      <c r="E1871" s="1">
        <v>11</v>
      </c>
      <c r="F1871" s="1">
        <v>22</v>
      </c>
      <c r="G1871" s="1">
        <v>5244.4214876033002</v>
      </c>
      <c r="H1871" s="1">
        <v>2.8904998999999998E-3</v>
      </c>
    </row>
    <row r="1872" spans="5:8" x14ac:dyDescent="0.4">
      <c r="E1872" s="1">
        <v>11</v>
      </c>
      <c r="F1872" s="1">
        <v>47</v>
      </c>
      <c r="G1872" s="1">
        <v>5248.7777274785003</v>
      </c>
      <c r="H1872" s="1">
        <v>2.5179999999999998E-3</v>
      </c>
    </row>
    <row r="1873" spans="5:8" x14ac:dyDescent="0.4">
      <c r="E1873" s="1">
        <v>11</v>
      </c>
      <c r="F1873" s="1">
        <v>100</v>
      </c>
      <c r="G1873" s="1">
        <v>5249.73</v>
      </c>
      <c r="H1873" s="1">
        <v>2.4561000000000001E-3</v>
      </c>
    </row>
    <row r="1874" spans="5:8" x14ac:dyDescent="0.4">
      <c r="E1874" s="1">
        <v>11</v>
      </c>
      <c r="F1874" s="1">
        <v>220</v>
      </c>
      <c r="G1874" s="1">
        <v>5249.9442148759999</v>
      </c>
      <c r="H1874" s="1">
        <v>2.0603000000000002E-3</v>
      </c>
    </row>
    <row r="1875" spans="5:8" x14ac:dyDescent="0.4">
      <c r="E1875" s="1">
        <v>11</v>
      </c>
      <c r="F1875" s="1">
        <v>470</v>
      </c>
      <c r="G1875" s="1">
        <v>5249.9877772747996</v>
      </c>
      <c r="H1875" s="1">
        <v>2.4095000000000002E-3</v>
      </c>
    </row>
    <row r="1876" spans="5:8" x14ac:dyDescent="0.4">
      <c r="E1876" s="1">
        <v>11</v>
      </c>
      <c r="F1876" s="1">
        <v>1000</v>
      </c>
      <c r="G1876" s="1">
        <v>5249.9973</v>
      </c>
      <c r="H1876" s="1">
        <v>2.3400999999999999E-3</v>
      </c>
    </row>
    <row r="1877" spans="5:8" x14ac:dyDescent="0.4">
      <c r="E1877" s="1">
        <v>11</v>
      </c>
      <c r="F1877" s="1">
        <v>2200</v>
      </c>
      <c r="G1877" s="1">
        <v>5249.9994421488</v>
      </c>
      <c r="H1877" s="1">
        <v>2.4028999999999999E-3</v>
      </c>
    </row>
    <row r="1878" spans="5:8" x14ac:dyDescent="0.4">
      <c r="E1878" s="1">
        <v>11</v>
      </c>
      <c r="F1878" s="1">
        <v>4700</v>
      </c>
      <c r="G1878" s="1">
        <v>5249.9998777726996</v>
      </c>
      <c r="H1878" s="1">
        <v>2.3733999999999999E-3</v>
      </c>
    </row>
    <row r="1879" spans="5:8" x14ac:dyDescent="0.4">
      <c r="E1879" s="1">
        <v>11</v>
      </c>
      <c r="F1879" s="1">
        <v>10000</v>
      </c>
      <c r="G1879" s="1">
        <v>5249.999973</v>
      </c>
      <c r="H1879" s="1">
        <v>9.0831999999999996E-3</v>
      </c>
    </row>
    <row r="1880" spans="5:8" x14ac:dyDescent="0.4">
      <c r="E1880" s="1">
        <v>11</v>
      </c>
      <c r="F1880" s="1">
        <v>22000</v>
      </c>
      <c r="G1880" s="1">
        <v>5249.9999944214997</v>
      </c>
      <c r="H1880" s="1">
        <v>2.7404E-3</v>
      </c>
    </row>
    <row r="1881" spans="5:8" x14ac:dyDescent="0.4">
      <c r="E1881" s="1">
        <v>11</v>
      </c>
      <c r="F1881" s="1">
        <v>47000</v>
      </c>
      <c r="G1881" s="1">
        <v>5249.9999987777001</v>
      </c>
      <c r="H1881" s="1">
        <v>2.4066999999999999E-3</v>
      </c>
    </row>
    <row r="1882" spans="5:8" x14ac:dyDescent="0.4">
      <c r="E1882" s="1">
        <v>11</v>
      </c>
      <c r="F1882" s="1">
        <v>100000</v>
      </c>
      <c r="G1882" s="1">
        <v>5249.9999997300001</v>
      </c>
      <c r="H1882" s="1">
        <v>2.2493000000000001E-3</v>
      </c>
    </row>
    <row r="1883" spans="5:8" x14ac:dyDescent="0.4">
      <c r="E1883" s="1">
        <v>11</v>
      </c>
      <c r="F1883" s="1">
        <v>220000</v>
      </c>
      <c r="G1883" s="1">
        <v>5249.9999999441998</v>
      </c>
      <c r="H1883" s="1">
        <v>2.4279000000000002E-3</v>
      </c>
    </row>
    <row r="1884" spans="5:8" x14ac:dyDescent="0.4">
      <c r="E1884" s="1">
        <v>11</v>
      </c>
      <c r="F1884" s="1">
        <v>470000</v>
      </c>
      <c r="G1884" s="1">
        <v>5249.9999999878</v>
      </c>
      <c r="H1884" s="1">
        <v>2.7747000000000002E-3</v>
      </c>
    </row>
    <row r="1885" spans="5:8" x14ac:dyDescent="0.4">
      <c r="E1885" s="1">
        <v>11</v>
      </c>
      <c r="F1885" s="1">
        <v>1000000</v>
      </c>
      <c r="G1885" s="1">
        <v>5249.9999999972997</v>
      </c>
      <c r="H1885" s="1">
        <v>2.7285E-3</v>
      </c>
    </row>
    <row r="1886" spans="5:8" x14ac:dyDescent="0.4">
      <c r="E1886" s="1">
        <v>11</v>
      </c>
      <c r="F1886" s="1">
        <v>2200000</v>
      </c>
      <c r="G1886" s="1">
        <v>5249.9999999993997</v>
      </c>
      <c r="H1886" s="1">
        <v>3.9643999999999999E-3</v>
      </c>
    </row>
    <row r="1887" spans="5:8" x14ac:dyDescent="0.4">
      <c r="E1887" s="1">
        <v>11</v>
      </c>
      <c r="F1887" s="1">
        <v>4700000</v>
      </c>
      <c r="G1887" s="1">
        <v>5249.9999999999</v>
      </c>
      <c r="H1887" s="1">
        <v>4.0014999999999998E-3</v>
      </c>
    </row>
    <row r="1888" spans="5:8" x14ac:dyDescent="0.4">
      <c r="E1888" s="1">
        <v>11</v>
      </c>
      <c r="F1888" s="1">
        <v>10000000</v>
      </c>
      <c r="G1888" s="1">
        <v>5250.0000000001</v>
      </c>
      <c r="H1888" s="1">
        <v>6.3496999999999998E-3</v>
      </c>
    </row>
    <row r="1889" spans="5:8" x14ac:dyDescent="0.4">
      <c r="E1889" s="1">
        <v>11</v>
      </c>
      <c r="F1889" s="1">
        <v>22000000</v>
      </c>
      <c r="G1889" s="1">
        <v>5250</v>
      </c>
      <c r="H1889" s="1">
        <v>1.07122E-2</v>
      </c>
    </row>
    <row r="1890" spans="5:8" x14ac:dyDescent="0.4">
      <c r="E1890" s="1">
        <v>11</v>
      </c>
      <c r="F1890" s="1">
        <v>47000000</v>
      </c>
      <c r="G1890" s="1">
        <v>5249.9999999999</v>
      </c>
      <c r="H1890" s="1">
        <v>1.8053300000000001E-2</v>
      </c>
    </row>
    <row r="1891" spans="5:8" x14ac:dyDescent="0.4">
      <c r="E1891" s="1">
        <v>11</v>
      </c>
      <c r="F1891" s="1">
        <v>100000000</v>
      </c>
      <c r="G1891" s="1">
        <v>5249.9999999996999</v>
      </c>
      <c r="H1891" s="1">
        <v>3.4306499999999997E-2</v>
      </c>
    </row>
    <row r="1892" spans="5:8" x14ac:dyDescent="0.4">
      <c r="E1892" s="1">
        <v>11</v>
      </c>
      <c r="F1892" s="1">
        <v>220000000</v>
      </c>
      <c r="G1892" s="1">
        <v>5250</v>
      </c>
      <c r="H1892" s="1">
        <v>7.5320600000000001E-2</v>
      </c>
    </row>
    <row r="1893" spans="5:8" x14ac:dyDescent="0.4">
      <c r="E1893" s="1">
        <v>11</v>
      </c>
      <c r="F1893" s="1">
        <v>470000000</v>
      </c>
      <c r="G1893" s="1">
        <v>5249.9999999997999</v>
      </c>
      <c r="H1893" s="1">
        <v>0.1508092</v>
      </c>
    </row>
    <row r="1894" spans="5:8" x14ac:dyDescent="0.4">
      <c r="E1894" s="1">
        <v>11</v>
      </c>
      <c r="F1894" s="1">
        <v>1000000000</v>
      </c>
      <c r="G1894" s="1">
        <v>5250</v>
      </c>
      <c r="H1894" s="1">
        <v>0.31422250000000002</v>
      </c>
    </row>
    <row r="1895" spans="5:8" x14ac:dyDescent="0.4">
      <c r="E1895" s="1">
        <v>11</v>
      </c>
      <c r="F1895" s="1">
        <v>2200000000</v>
      </c>
      <c r="G1895" s="1">
        <v>5249.9999999992997</v>
      </c>
      <c r="H1895" s="1">
        <v>0.66668490000000002</v>
      </c>
    </row>
    <row r="1896" spans="5:8" x14ac:dyDescent="0.4">
      <c r="E1896" s="1">
        <v>11</v>
      </c>
      <c r="F1896" s="1">
        <v>4700000000</v>
      </c>
      <c r="G1896" s="1">
        <v>5249.9999999946003</v>
      </c>
      <c r="H1896" s="1">
        <v>1.3771895000000001</v>
      </c>
    </row>
    <row r="1897" spans="5:8" x14ac:dyDescent="0.4">
      <c r="E1897" s="1">
        <v>11</v>
      </c>
      <c r="F1897" s="1">
        <v>10000000000</v>
      </c>
      <c r="G1897" s="1">
        <v>5249.9999999770998</v>
      </c>
      <c r="H1897" s="1">
        <v>3.0663195999999999</v>
      </c>
    </row>
    <row r="1898" spans="5:8" x14ac:dyDescent="0.4">
      <c r="E1898" s="1">
        <v>12</v>
      </c>
      <c r="F1898" s="1">
        <v>1</v>
      </c>
      <c r="G1898" s="1">
        <v>2550</v>
      </c>
      <c r="H1898" s="1">
        <v>2.3522E-3</v>
      </c>
    </row>
    <row r="1899" spans="5:8" x14ac:dyDescent="0.4">
      <c r="E1899" s="1">
        <v>12</v>
      </c>
      <c r="F1899" s="1">
        <v>2</v>
      </c>
      <c r="G1899" s="1">
        <v>4575</v>
      </c>
      <c r="H1899" s="1">
        <v>2.4066999999999999E-3</v>
      </c>
    </row>
    <row r="1900" spans="5:8" x14ac:dyDescent="0.4">
      <c r="E1900" s="1">
        <v>12</v>
      </c>
      <c r="F1900" s="1">
        <v>4</v>
      </c>
      <c r="G1900" s="1">
        <v>5081.25</v>
      </c>
      <c r="H1900" s="1">
        <v>2.3649999999999999E-3</v>
      </c>
    </row>
    <row r="1901" spans="5:8" x14ac:dyDescent="0.4">
      <c r="E1901" s="1">
        <v>12</v>
      </c>
      <c r="F1901" s="1">
        <v>7</v>
      </c>
      <c r="G1901" s="1">
        <v>5194.8979591836996</v>
      </c>
      <c r="H1901" s="1">
        <v>2.7723000000000001E-3</v>
      </c>
    </row>
    <row r="1902" spans="5:8" x14ac:dyDescent="0.4">
      <c r="E1902" s="1">
        <v>12</v>
      </c>
      <c r="F1902" s="1">
        <v>10</v>
      </c>
      <c r="G1902" s="1">
        <v>5223</v>
      </c>
      <c r="H1902" s="1">
        <v>3.2098000000000001E-3</v>
      </c>
    </row>
    <row r="1903" spans="5:8" x14ac:dyDescent="0.4">
      <c r="E1903" s="1">
        <v>12</v>
      </c>
      <c r="F1903" s="1">
        <v>22</v>
      </c>
      <c r="G1903" s="1">
        <v>5244.4214876033002</v>
      </c>
      <c r="H1903" s="1">
        <v>2.8576999999999999E-3</v>
      </c>
    </row>
    <row r="1904" spans="5:8" x14ac:dyDescent="0.4">
      <c r="E1904" s="1">
        <v>12</v>
      </c>
      <c r="F1904" s="1">
        <v>47</v>
      </c>
      <c r="G1904" s="1">
        <v>5248.7777274785003</v>
      </c>
      <c r="H1904" s="1">
        <v>2.5658999999999999E-3</v>
      </c>
    </row>
    <row r="1905" spans="5:8" x14ac:dyDescent="0.4">
      <c r="E1905" s="1">
        <v>12</v>
      </c>
      <c r="F1905" s="1">
        <v>100</v>
      </c>
      <c r="G1905" s="1">
        <v>5249.73</v>
      </c>
      <c r="H1905" s="1">
        <v>2.6178E-3</v>
      </c>
    </row>
    <row r="1906" spans="5:8" x14ac:dyDescent="0.4">
      <c r="E1906" s="1">
        <v>12</v>
      </c>
      <c r="F1906" s="1">
        <v>220</v>
      </c>
      <c r="G1906" s="1">
        <v>5249.9442148759999</v>
      </c>
      <c r="H1906" s="1">
        <v>2.6208999999999998E-3</v>
      </c>
    </row>
    <row r="1907" spans="5:8" x14ac:dyDescent="0.4">
      <c r="E1907" s="1">
        <v>12</v>
      </c>
      <c r="F1907" s="1">
        <v>470</v>
      </c>
      <c r="G1907" s="1">
        <v>5249.9877772747996</v>
      </c>
      <c r="H1907" s="1">
        <v>2.6400999999999998E-3</v>
      </c>
    </row>
    <row r="1908" spans="5:8" x14ac:dyDescent="0.4">
      <c r="E1908" s="1">
        <v>12</v>
      </c>
      <c r="F1908" s="1">
        <v>1000</v>
      </c>
      <c r="G1908" s="1">
        <v>5249.9973</v>
      </c>
      <c r="H1908" s="1">
        <v>2.7363000000000001E-3</v>
      </c>
    </row>
    <row r="1909" spans="5:8" x14ac:dyDescent="0.4">
      <c r="E1909" s="1">
        <v>12</v>
      </c>
      <c r="F1909" s="1">
        <v>2200</v>
      </c>
      <c r="G1909" s="1">
        <v>5249.9994421488</v>
      </c>
      <c r="H1909" s="1">
        <v>2.2826999999999999E-3</v>
      </c>
    </row>
    <row r="1910" spans="5:8" x14ac:dyDescent="0.4">
      <c r="E1910" s="1">
        <v>12</v>
      </c>
      <c r="F1910" s="1">
        <v>4700</v>
      </c>
      <c r="G1910" s="1">
        <v>5249.9998777726996</v>
      </c>
      <c r="H1910" s="1">
        <v>2.3108999999999998E-3</v>
      </c>
    </row>
    <row r="1911" spans="5:8" x14ac:dyDescent="0.4">
      <c r="E1911" s="1">
        <v>12</v>
      </c>
      <c r="F1911" s="1">
        <v>10000</v>
      </c>
      <c r="G1911" s="1">
        <v>5249.999973</v>
      </c>
      <c r="H1911" s="1">
        <v>2.4981999999999999E-3</v>
      </c>
    </row>
    <row r="1912" spans="5:8" x14ac:dyDescent="0.4">
      <c r="E1912" s="1">
        <v>12</v>
      </c>
      <c r="F1912" s="1">
        <v>22000</v>
      </c>
      <c r="G1912" s="1">
        <v>5249.9999944214997</v>
      </c>
      <c r="H1912" s="1">
        <v>2.7466000000000001E-3</v>
      </c>
    </row>
    <row r="1913" spans="5:8" x14ac:dyDescent="0.4">
      <c r="E1913" s="1">
        <v>12</v>
      </c>
      <c r="F1913" s="1">
        <v>47000</v>
      </c>
      <c r="G1913" s="1">
        <v>5249.9999987777001</v>
      </c>
      <c r="H1913" s="1">
        <v>2.6941000000000001E-3</v>
      </c>
    </row>
    <row r="1914" spans="5:8" x14ac:dyDescent="0.4">
      <c r="E1914" s="1">
        <v>12</v>
      </c>
      <c r="F1914" s="1">
        <v>100000</v>
      </c>
      <c r="G1914" s="1">
        <v>5249.9999997300001</v>
      </c>
      <c r="H1914" s="1">
        <v>2.6538E-3</v>
      </c>
    </row>
    <row r="1915" spans="5:8" x14ac:dyDescent="0.4">
      <c r="E1915" s="1">
        <v>12</v>
      </c>
      <c r="F1915" s="1">
        <v>220000</v>
      </c>
      <c r="G1915" s="1">
        <v>5249.9999999441998</v>
      </c>
      <c r="H1915" s="1">
        <v>2.6183000000000001E-3</v>
      </c>
    </row>
    <row r="1916" spans="5:8" x14ac:dyDescent="0.4">
      <c r="E1916" s="1">
        <v>12</v>
      </c>
      <c r="F1916" s="1">
        <v>470000</v>
      </c>
      <c r="G1916" s="1">
        <v>5249.9999999878</v>
      </c>
      <c r="H1916" s="1">
        <v>2.5829999999999998E-3</v>
      </c>
    </row>
    <row r="1917" spans="5:8" x14ac:dyDescent="0.4">
      <c r="E1917" s="1">
        <v>12</v>
      </c>
      <c r="F1917" s="1">
        <v>1000000</v>
      </c>
      <c r="G1917" s="1">
        <v>5249.9999999972997</v>
      </c>
      <c r="H1917" s="1">
        <v>3.2344000000000001E-3</v>
      </c>
    </row>
    <row r="1918" spans="5:8" x14ac:dyDescent="0.4">
      <c r="E1918" s="1">
        <v>12</v>
      </c>
      <c r="F1918" s="1">
        <v>2200000</v>
      </c>
      <c r="G1918" s="1">
        <v>5249.9999999994998</v>
      </c>
      <c r="H1918" s="1">
        <v>3.2339000000000001E-3</v>
      </c>
    </row>
    <row r="1919" spans="5:8" x14ac:dyDescent="0.4">
      <c r="E1919" s="1">
        <v>12</v>
      </c>
      <c r="F1919" s="1">
        <v>4700000</v>
      </c>
      <c r="G1919" s="1">
        <v>5250</v>
      </c>
      <c r="H1919" s="1">
        <v>4.5203999999999999E-3</v>
      </c>
    </row>
    <row r="1920" spans="5:8" x14ac:dyDescent="0.4">
      <c r="E1920" s="1">
        <v>12</v>
      </c>
      <c r="F1920" s="1">
        <v>10000000</v>
      </c>
      <c r="G1920" s="1">
        <v>5250.0000000001</v>
      </c>
      <c r="H1920" s="1">
        <v>6.8913999999999998E-3</v>
      </c>
    </row>
    <row r="1921" spans="5:8" x14ac:dyDescent="0.4">
      <c r="E1921" s="1">
        <v>12</v>
      </c>
      <c r="F1921" s="1">
        <v>22000000</v>
      </c>
      <c r="G1921" s="1">
        <v>5250.0000000001</v>
      </c>
      <c r="H1921" s="1">
        <v>1.1571100000000001E-2</v>
      </c>
    </row>
    <row r="1922" spans="5:8" x14ac:dyDescent="0.4">
      <c r="E1922" s="1">
        <v>12</v>
      </c>
      <c r="F1922" s="1">
        <v>47000000</v>
      </c>
      <c r="G1922" s="1">
        <v>5249.9999999999</v>
      </c>
      <c r="H1922" s="1">
        <v>2.1859E-2</v>
      </c>
    </row>
    <row r="1923" spans="5:8" x14ac:dyDescent="0.4">
      <c r="E1923" s="1">
        <v>12</v>
      </c>
      <c r="F1923" s="1">
        <v>100000000</v>
      </c>
      <c r="G1923" s="1">
        <v>5249.9999999999</v>
      </c>
      <c r="H1923" s="1">
        <v>4.6131900000000003E-2</v>
      </c>
    </row>
    <row r="1924" spans="5:8" x14ac:dyDescent="0.4">
      <c r="E1924" s="1">
        <v>12</v>
      </c>
      <c r="F1924" s="1">
        <v>220000000</v>
      </c>
      <c r="G1924" s="1">
        <v>5250.0000000008004</v>
      </c>
      <c r="H1924" s="1">
        <v>7.7941700000000003E-2</v>
      </c>
    </row>
    <row r="1925" spans="5:8" x14ac:dyDescent="0.4">
      <c r="E1925" s="1">
        <v>12</v>
      </c>
      <c r="F1925" s="1">
        <v>470000000</v>
      </c>
      <c r="G1925" s="1">
        <v>5250.0000000013997</v>
      </c>
      <c r="H1925" s="1">
        <v>0.14329939999999999</v>
      </c>
    </row>
    <row r="1926" spans="5:8" x14ac:dyDescent="0.4">
      <c r="E1926" s="1">
        <v>12</v>
      </c>
      <c r="F1926" s="1">
        <v>1000000000</v>
      </c>
      <c r="G1926" s="1">
        <v>5250.0000000030996</v>
      </c>
      <c r="H1926" s="1">
        <v>0.32355299999999998</v>
      </c>
    </row>
    <row r="1927" spans="5:8" x14ac:dyDescent="0.4">
      <c r="E1927" s="1">
        <v>12</v>
      </c>
      <c r="F1927" s="1">
        <v>2200000000</v>
      </c>
      <c r="G1927" s="1">
        <v>5250.0000000078999</v>
      </c>
      <c r="H1927" s="1">
        <v>0.67565109999999995</v>
      </c>
    </row>
    <row r="1928" spans="5:8" x14ac:dyDescent="0.4">
      <c r="E1928" s="1">
        <v>12</v>
      </c>
      <c r="F1928" s="1">
        <v>4700000000</v>
      </c>
      <c r="G1928" s="1">
        <v>5250.0000000197997</v>
      </c>
      <c r="H1928" s="1">
        <v>1.3949802</v>
      </c>
    </row>
    <row r="1929" spans="5:8" x14ac:dyDescent="0.4">
      <c r="E1929" s="1">
        <v>12</v>
      </c>
      <c r="F1929" s="1">
        <v>10000000000</v>
      </c>
      <c r="G1929" s="1">
        <v>5250.0000000486998</v>
      </c>
      <c r="H1929" s="1">
        <v>2.9307164000000001</v>
      </c>
    </row>
  </sheetData>
  <mergeCells count="2">
    <mergeCell ref="X77:AI77"/>
    <mergeCell ref="AJ77:AU77"/>
  </mergeCells>
  <hyperlinks>
    <hyperlink ref="B1" location="'02. Оглавление'!A1" display="Вернуться к оглавлению" xr:uid="{D06D7D5F-A66A-42E6-9AED-188F17048EB8}"/>
  </hyperlinks>
  <pageMargins left="0.7" right="0.7" top="0.75" bottom="0.75" header="0.3" footer="0.3"/>
  <drawing r:id="rId3"/>
  <tableParts count="1">
    <tablePart r:id="rId4"/>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CFBD-A6D1-4E1A-8C22-B375E419FE65}">
  <dimension ref="A1:B1"/>
  <sheetViews>
    <sheetView workbookViewId="0">
      <selection activeCell="A28" sqref="A28"/>
    </sheetView>
  </sheetViews>
  <sheetFormatPr defaultRowHeight="14.5" x14ac:dyDescent="0.35"/>
  <cols>
    <col min="1" max="1" width="62" customWidth="1"/>
  </cols>
  <sheetData>
    <row r="1" spans="1:2" ht="18" x14ac:dyDescent="0.4">
      <c r="A1" s="63" t="s">
        <v>262</v>
      </c>
      <c r="B1" s="64" t="s">
        <v>51</v>
      </c>
    </row>
  </sheetData>
  <hyperlinks>
    <hyperlink ref="B1" location="'02. Оглавление'!A1" display="Вернуться к оглавлению" xr:uid="{30C05D13-EA8A-45D6-9035-2EE371C966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4CED-5273-4474-BFCD-1D66D4518581}">
  <dimension ref="A1:G23"/>
  <sheetViews>
    <sheetView workbookViewId="0">
      <selection activeCell="B45" sqref="B45"/>
    </sheetView>
  </sheetViews>
  <sheetFormatPr defaultColWidth="9.1796875" defaultRowHeight="18" x14ac:dyDescent="0.4"/>
  <cols>
    <col min="1" max="1" width="21.6328125" style="1" bestFit="1" customWidth="1"/>
    <col min="2" max="2" width="78.7265625" style="1" customWidth="1"/>
    <col min="3" max="3" width="31.08984375" style="1" bestFit="1" customWidth="1"/>
    <col min="4" max="4" width="53.26953125" style="1" bestFit="1" customWidth="1"/>
    <col min="5" max="5" width="87.08984375" style="1" bestFit="1" customWidth="1"/>
    <col min="6" max="6" width="17" style="1" customWidth="1"/>
    <col min="7" max="16384" width="9.1796875" style="1"/>
  </cols>
  <sheetData>
    <row r="1" spans="1:5" x14ac:dyDescent="0.4">
      <c r="A1" s="1" t="s">
        <v>81</v>
      </c>
      <c r="B1" s="7" t="s">
        <v>51</v>
      </c>
    </row>
    <row r="2" spans="1:5" ht="36" x14ac:dyDescent="0.4">
      <c r="A2" s="1" t="s">
        <v>82</v>
      </c>
      <c r="B2" s="9" t="s">
        <v>83</v>
      </c>
    </row>
    <row r="3" spans="1:5" ht="18.5" x14ac:dyDescent="0.45">
      <c r="B3" s="9"/>
      <c r="C3" s="11"/>
      <c r="D3" s="12" t="s">
        <v>84</v>
      </c>
      <c r="E3" s="12" t="s">
        <v>85</v>
      </c>
    </row>
    <row r="4" spans="1:5" ht="18.5" x14ac:dyDescent="0.45">
      <c r="C4" s="11" t="s">
        <v>86</v>
      </c>
      <c r="D4" s="12" t="s">
        <v>87</v>
      </c>
      <c r="E4" s="12" t="s">
        <v>88</v>
      </c>
    </row>
    <row r="5" spans="1:5" ht="18.5" x14ac:dyDescent="0.45">
      <c r="C5" s="11" t="s">
        <v>89</v>
      </c>
      <c r="D5" s="13" t="s">
        <v>90</v>
      </c>
      <c r="E5" s="12" t="s">
        <v>91</v>
      </c>
    </row>
    <row r="6" spans="1:5" ht="18.5" x14ac:dyDescent="0.45">
      <c r="C6" s="11" t="s">
        <v>92</v>
      </c>
      <c r="D6" s="13" t="s">
        <v>93</v>
      </c>
      <c r="E6" s="12" t="s">
        <v>94</v>
      </c>
    </row>
    <row r="7" spans="1:5" ht="18.5" x14ac:dyDescent="0.45">
      <c r="C7" s="11" t="s">
        <v>95</v>
      </c>
      <c r="D7" s="13" t="s">
        <v>96</v>
      </c>
      <c r="E7" s="12" t="s">
        <v>97</v>
      </c>
    </row>
    <row r="8" spans="1:5" ht="18.5" x14ac:dyDescent="0.45">
      <c r="C8" s="11" t="s">
        <v>98</v>
      </c>
      <c r="D8" s="11" t="s">
        <v>99</v>
      </c>
      <c r="E8" s="12" t="s">
        <v>88</v>
      </c>
    </row>
    <row r="9" spans="1:5" ht="18.5" x14ac:dyDescent="0.45">
      <c r="C9" s="11" t="s">
        <v>100</v>
      </c>
      <c r="D9" s="11" t="s">
        <v>99</v>
      </c>
      <c r="E9" s="12" t="s">
        <v>101</v>
      </c>
    </row>
    <row r="10" spans="1:5" x14ac:dyDescent="0.4">
      <c r="C10" s="11" t="s">
        <v>102</v>
      </c>
      <c r="D10" s="11" t="s">
        <v>99</v>
      </c>
      <c r="E10" s="11" t="s">
        <v>99</v>
      </c>
    </row>
    <row r="11" spans="1:5" x14ac:dyDescent="0.4">
      <c r="C11" s="11" t="s">
        <v>103</v>
      </c>
      <c r="D11" s="11" t="s">
        <v>99</v>
      </c>
      <c r="E11" s="11" t="s">
        <v>99</v>
      </c>
    </row>
    <row r="12" spans="1:5" x14ac:dyDescent="0.4">
      <c r="C12" s="11" t="s">
        <v>104</v>
      </c>
      <c r="D12" s="13" t="s">
        <v>105</v>
      </c>
      <c r="E12" s="11" t="s">
        <v>99</v>
      </c>
    </row>
    <row r="13" spans="1:5" x14ac:dyDescent="0.4">
      <c r="C13" s="11" t="s">
        <v>106</v>
      </c>
      <c r="D13" s="13" t="s">
        <v>90</v>
      </c>
      <c r="E13" s="11" t="s">
        <v>99</v>
      </c>
    </row>
    <row r="23" spans="7:7" x14ac:dyDescent="0.4">
      <c r="G23" s="14"/>
    </row>
  </sheetData>
  <hyperlinks>
    <hyperlink ref="B1" location="'02. Оглавление'!A1" display="Вернуться к оглавлению" xr:uid="{D2E32CAE-F448-448E-907A-5ADBE8D528B8}"/>
    <hyperlink ref="D3" r:id="rId1" xr:uid="{4487C8B4-89EF-4E36-B159-C897C937C7CE}"/>
    <hyperlink ref="E3" r:id="rId2" xr:uid="{9AF642F2-C06B-459B-8080-6EE53530F30B}"/>
    <hyperlink ref="D4" r:id="rId3" xr:uid="{0949C70A-75B0-45AB-A9D4-BEF96D4C9AD4}"/>
    <hyperlink ref="D5" r:id="rId4" xr:uid="{CB754950-B6ED-4D04-8680-D8B288BCE7EB}"/>
    <hyperlink ref="D6" r:id="rId5" xr:uid="{5064D70E-C038-4F5A-99F2-DE3B7D3E5C49}"/>
    <hyperlink ref="D12" r:id="rId6" xr:uid="{75129704-CC88-402A-9BD8-359B51C85F19}"/>
    <hyperlink ref="D13" r:id="rId7" xr:uid="{45D6026A-3703-4C2C-B9EB-F013F9005A2C}"/>
    <hyperlink ref="E4" r:id="rId8" xr:uid="{3F63C27B-97F7-4423-95BB-6ECB17CC7CE4}"/>
    <hyperlink ref="E5" r:id="rId9" xr:uid="{85DC435B-036B-4D07-9841-12D6E671C0EA}"/>
    <hyperlink ref="E6" r:id="rId10" xr:uid="{47B3DCAE-2BFB-4230-9C75-2C4BC167BFA9}"/>
    <hyperlink ref="E7" r:id="rId11" xr:uid="{2237B2B0-E16F-4BFD-AEA6-4C6DF0461D1F}"/>
    <hyperlink ref="E8" r:id="rId12" xr:uid="{585CDDA9-862F-4F70-92ED-E599E31BB894}"/>
    <hyperlink ref="E9" r:id="rId13" xr:uid="{42AC7071-6491-456E-9F96-D386ED60442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15CF-3D15-47D7-BFA2-BA328CF28528}">
  <dimension ref="A1:G23"/>
  <sheetViews>
    <sheetView workbookViewId="0">
      <selection activeCell="B21" sqref="B21:B22"/>
    </sheetView>
  </sheetViews>
  <sheetFormatPr defaultColWidth="9.1796875" defaultRowHeight="18" x14ac:dyDescent="0.4"/>
  <cols>
    <col min="1" max="1" width="41.54296875" style="1" customWidth="1"/>
    <col min="2" max="2" width="78.7265625" style="1" customWidth="1"/>
    <col min="3" max="5" width="9.1796875" style="1"/>
    <col min="6" max="6" width="17" style="1" customWidth="1"/>
    <col min="7" max="16384" width="9.1796875" style="1"/>
  </cols>
  <sheetData>
    <row r="1" spans="1:2" x14ac:dyDescent="0.4">
      <c r="A1" s="1" t="s">
        <v>107</v>
      </c>
      <c r="B1" s="7" t="s">
        <v>51</v>
      </c>
    </row>
    <row r="2" spans="1:2" ht="36" x14ac:dyDescent="0.4">
      <c r="A2" s="1" t="s">
        <v>82</v>
      </c>
      <c r="B2" s="9" t="s">
        <v>108</v>
      </c>
    </row>
    <row r="3" spans="1:2" ht="108" x14ac:dyDescent="0.4">
      <c r="A3" s="1" t="s">
        <v>109</v>
      </c>
      <c r="B3" s="9" t="s">
        <v>110</v>
      </c>
    </row>
    <row r="4" spans="1:2" x14ac:dyDescent="0.4">
      <c r="A4" s="1" t="s">
        <v>111</v>
      </c>
    </row>
    <row r="23" spans="7:7" x14ac:dyDescent="0.4">
      <c r="G23" s="14"/>
    </row>
  </sheetData>
  <hyperlinks>
    <hyperlink ref="B1" location="'02. Оглавление'!A1" display="Вернуться к оглавлению" xr:uid="{8FA9205F-5B1C-46E6-A78B-F4F6B462FD6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D1CF-D92C-4333-82BD-78B2784B4009}">
  <dimension ref="A1:G4"/>
  <sheetViews>
    <sheetView workbookViewId="0">
      <selection activeCell="D47" sqref="D47"/>
    </sheetView>
  </sheetViews>
  <sheetFormatPr defaultColWidth="9.1796875" defaultRowHeight="18" x14ac:dyDescent="0.4"/>
  <cols>
    <col min="1" max="1" width="24" style="1" customWidth="1"/>
    <col min="2" max="2" width="47.7265625" style="1" customWidth="1"/>
    <col min="3" max="5" width="9.1796875" style="1"/>
    <col min="6" max="6" width="18.26953125" style="1" bestFit="1" customWidth="1"/>
    <col min="7" max="16384" width="9.1796875" style="1"/>
  </cols>
  <sheetData>
    <row r="1" spans="1:7" x14ac:dyDescent="0.4">
      <c r="A1" s="1" t="s">
        <v>112</v>
      </c>
      <c r="B1" s="7" t="s">
        <v>51</v>
      </c>
    </row>
    <row r="2" spans="1:7" ht="108" x14ac:dyDescent="0.4">
      <c r="A2" s="15" t="s">
        <v>82</v>
      </c>
      <c r="B2" s="9" t="s">
        <v>113</v>
      </c>
    </row>
    <row r="3" spans="1:7" ht="198" x14ac:dyDescent="0.4">
      <c r="A3" s="1" t="s">
        <v>109</v>
      </c>
      <c r="B3" s="9" t="s">
        <v>114</v>
      </c>
    </row>
    <row r="4" spans="1:7" x14ac:dyDescent="0.4">
      <c r="F4" s="1" t="s">
        <v>115</v>
      </c>
      <c r="G4" s="7" t="s">
        <v>116</v>
      </c>
    </row>
  </sheetData>
  <hyperlinks>
    <hyperlink ref="B1" location="'02. Оглавление'!A1" display="Вернуться к оглавлению" xr:uid="{0A21038E-BDB9-41C9-A073-9A05D5E0E209}"/>
    <hyperlink ref="G4" r:id="rId1" xr:uid="{2AE88D81-8EE8-4A64-B0D3-759558DFF41B}"/>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097F-0DCF-46A3-8A8E-045AE94B7708}">
  <dimension ref="A1:B4"/>
  <sheetViews>
    <sheetView workbookViewId="0">
      <selection activeCell="E32" sqref="E32"/>
    </sheetView>
  </sheetViews>
  <sheetFormatPr defaultColWidth="9.1796875" defaultRowHeight="18" x14ac:dyDescent="0.4"/>
  <cols>
    <col min="1" max="1" width="20.7265625" style="1" bestFit="1" customWidth="1"/>
    <col min="2" max="2" width="63" style="1" customWidth="1"/>
    <col min="3" max="16384" width="9.1796875" style="1"/>
  </cols>
  <sheetData>
    <row r="1" spans="1:2" x14ac:dyDescent="0.4">
      <c r="A1" s="1" t="s">
        <v>117</v>
      </c>
      <c r="B1" s="7" t="s">
        <v>51</v>
      </c>
    </row>
    <row r="2" spans="1:2" ht="72" x14ac:dyDescent="0.4">
      <c r="A2" s="15" t="s">
        <v>82</v>
      </c>
      <c r="B2" s="9" t="s">
        <v>118</v>
      </c>
    </row>
    <row r="3" spans="1:2" ht="126" x14ac:dyDescent="0.4">
      <c r="A3" s="1" t="s">
        <v>119</v>
      </c>
      <c r="B3" s="9" t="s">
        <v>120</v>
      </c>
    </row>
    <row r="4" spans="1:2" x14ac:dyDescent="0.4">
      <c r="A4" s="1" t="s">
        <v>121</v>
      </c>
    </row>
  </sheetData>
  <hyperlinks>
    <hyperlink ref="B1" location="'02. Оглавление'!A1" display="Вернуться к оглавлению" xr:uid="{55EA9FA6-0AE6-4505-A74E-178A1CA2E3E3}"/>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7CDFD-9ABF-4017-A1CD-E352DF064697}">
  <dimension ref="A1:B4"/>
  <sheetViews>
    <sheetView workbookViewId="0">
      <selection sqref="A1:C22"/>
    </sheetView>
  </sheetViews>
  <sheetFormatPr defaultColWidth="9.1796875" defaultRowHeight="18" x14ac:dyDescent="0.4"/>
  <cols>
    <col min="1" max="1" width="26.453125" style="1" bestFit="1" customWidth="1"/>
    <col min="2" max="2" width="54.90625" style="1" customWidth="1"/>
    <col min="3" max="3" width="15.26953125" style="1" customWidth="1"/>
    <col min="4" max="16384" width="9.1796875" style="1"/>
  </cols>
  <sheetData>
    <row r="1" spans="1:2" x14ac:dyDescent="0.4">
      <c r="A1" s="1" t="s">
        <v>122</v>
      </c>
      <c r="B1" s="7" t="s">
        <v>51</v>
      </c>
    </row>
    <row r="2" spans="1:2" x14ac:dyDescent="0.4">
      <c r="A2" s="15" t="s">
        <v>82</v>
      </c>
      <c r="B2" s="9" t="s">
        <v>123</v>
      </c>
    </row>
    <row r="3" spans="1:2" ht="162" x14ac:dyDescent="0.4">
      <c r="A3" s="1" t="s">
        <v>124</v>
      </c>
      <c r="B3" s="9" t="s">
        <v>125</v>
      </c>
    </row>
    <row r="4" spans="1:2" x14ac:dyDescent="0.4">
      <c r="A4" s="1" t="s">
        <v>111</v>
      </c>
    </row>
  </sheetData>
  <hyperlinks>
    <hyperlink ref="B1" location="'02. Оглавление'!A1" display="Вернуться к оглавлению" xr:uid="{236489A6-D3F3-46DD-B2DE-CDF2EE063B88}"/>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8726F-6DA9-4A92-96D6-92F70A0CBC1D}">
  <dimension ref="A1:B21"/>
  <sheetViews>
    <sheetView workbookViewId="0">
      <selection activeCell="L5" sqref="L5"/>
    </sheetView>
  </sheetViews>
  <sheetFormatPr defaultColWidth="9.1796875" defaultRowHeight="18" x14ac:dyDescent="0.4"/>
  <cols>
    <col min="1" max="1" width="32.81640625" style="1" customWidth="1"/>
    <col min="2" max="2" width="64.7265625" style="1" customWidth="1"/>
    <col min="3" max="16384" width="9.1796875" style="1"/>
  </cols>
  <sheetData>
    <row r="1" spans="1:2" x14ac:dyDescent="0.4">
      <c r="A1" s="1" t="s">
        <v>126</v>
      </c>
      <c r="B1" s="7" t="s">
        <v>51</v>
      </c>
    </row>
    <row r="2" spans="1:2" ht="198" x14ac:dyDescent="0.4">
      <c r="A2" s="15" t="s">
        <v>82</v>
      </c>
      <c r="B2" s="9" t="s">
        <v>127</v>
      </c>
    </row>
    <row r="21" spans="1:1" x14ac:dyDescent="0.4">
      <c r="A21" s="1" t="s">
        <v>128</v>
      </c>
    </row>
  </sheetData>
  <hyperlinks>
    <hyperlink ref="B1" location="'02. Оглавление'!A1" display="Вернуться к оглавлению" xr:uid="{8F7E8DCE-3A10-42BD-BFE6-DDD9CFA02D97}"/>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c r p C W Q L 2 g d q n A A A A + A A A A B I A H A B D b 2 5 m a W c v U G F j a 2 F n Z S 5 4 b W w g o h g A K K A U A A A A A A A A A A A A A A A A A A A A A A A A A A A A h Y + x D o I w F E V / h X S n r y A G Q h 5 l c J X E a D S u B C o 0 Q j F t E f 7 N w U / y F y R R 1 M 3 x n p z h 3 M f t j u n Y N s 5 V a C M 7 l R C P M u I I V X S l V F V C e n t y I 5 J y 3 O T F O a + E M 8 n K x K M p E 1 J b e 4 k B h m G g w 4 J 2 u g K f M Q + O 2 X p X 1 K L N y U e W / 2 V X K m N z V Q j C 8 f C K 4 T 4 N I 7 o M A 0 a D y E O Y M W Z S f R V / K q Y M 4 Q f i q m 9 s r w X X v b v d I 8 w T 4 f 2 C P w F Q S w M E F A A C A A g A c r p 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6 Q l n x D x M v W A E A A A 8 C A A A T A B w A R m 9 y b X V s Y X M v U 2 V j d G l v b j E u b S C i G A A o o B Q A A A A A A A A A A A A A A A A A A A A A A A A A A A C N k E 1 O w k A c x d c 2 6 R 0 m d Q N J 0 6 S I L C R d k K L R D d G 0 r h g X p f y F J u 1 M M x 8 G Q l j o R h M v w M 4 r G A 0 R U f A K 0 x s 5 i I b g i t n M x 5 t 5 v / e G Q y w S S l C w n t 2 6 a Z g G 7 0 c M u k j A Q C A P p S B M A + m h J s V t c a e W x b 1 a q J m a a 8 3 n N 0 6 T x j I D I k o n S Q q O T 4 n Q G 1 6 y / C N 8 y Y F x 3 J E M A H M q W Q y Y Q U 4 5 b u T 5 g e v i Q a 2 K m 9 C R P b x i O W I g r L L d b k K a Z I k A 5 l l 7 l o 1 8 m s q M c K 9 i o 2 M S 0 2 5 C e p 5 b O X R t d C G p g E A M U / A 2 S 6 d F C V y V 7 X X m f U s 9 q a V 6 K R 6 L B z X V u R f F o 5 o i 9 a a e 1 a s W P l a i m q u Z p d u E U U e / P 2 c 0 0 2 a n E H V 1 + t L / 1 j Z q / 9 5 o p G k Q R 2 n E u C e Y 3 G J O N O D z h / f H f E f a Z K a + N p y Q R Y R f U 5 a t C 4 b D H H h p 9 7 z 2 a G S F / Z b M 9 B e d E V G r O i u H s Y 1 G V r B 9 N C 6 b R k J 2 y V b / B l B L A Q I t A B Q A A g A I A H K 6 Q l k C 9 o H a p w A A A P g A A A A S A A A A A A A A A A A A A A A A A A A A A A B D b 2 5 m a W c v U G F j a 2 F n Z S 5 4 b W x Q S w E C L Q A U A A I A C A B y u k J Z D 8 r p q 6 Q A A A D p A A A A E w A A A A A A A A A A A A A A A A D z A A A A W 0 N v b n R l b n R f V H l w Z X N d L n h t b F B L A Q I t A B Q A A g A I A H K 6 Q l n x D x M v W A E A A A 8 C A A A T A A A A A A A A A A A A A A A A A O Q 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K A A A A A A A A O w 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e H 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C I g L z 4 8 R W 5 0 c n k g V H l w Z T 0 i U m V j b 3 Z l c n l U Y X J n Z X R D b 2 x 1 b W 4 i I F Z h b H V l P S J s O S I g L z 4 8 R W 5 0 c n k g V H l w Z T 0 i U m V j b 3 Z l c n l U Y X J n Z X R S b 3 c i I F Z h b H V l P S J s M T U i I C 8 + P E V u d H J 5 I F R 5 c G U 9 I k Z p b G x U Y X J n Z X Q i I F Z h b H V l P S J z d G V 4 d F 8 x I i A v P j x F b n R y e S B U e X B l P S J G a W x s Z W R D b 2 1 w b G V 0 Z V J l c 3 V s d F R v V 2 9 y a 3 N o Z W V 0 I i B W Y W x 1 Z T 0 i b D E i I C 8 + P E V u d H J 5 I F R 5 c G U 9 I k Z p b G x T d G F 0 d X M i I F Z h b H V l P S J z Q 2 9 t c G x l d G U i I C 8 + P E V u d H J 5 I F R 5 c G U 9 I k Z p b G x D b 2 x 1 b W 5 O Y W 1 l c y I g V m F s d W U 9 I n N b J n F 1 b 3 Q 7 V G h O d W 0 m c X V v d D s s J n F 1 b 3 Q 7 U y Z x d W 9 0 O 1 0 i I C 8 + P E V u d H J 5 I F R 5 c G U 9 I k Z p b G x D b 2 x 1 b W 5 U e X B l c y I g V m F s d W U 9 I n N B d 0 0 9 I i A v P j x F b n R y e S B U e X B l P S J G a W x s T G F z d F V w Z G F 0 Z W Q i I F Z h b H V l P S J k M j A y N C 0 x M C 0 w M l Q x M z o y N z o x N C 4 y M T M z N z A 2 W i I g L z 4 8 R W 5 0 c n k g V H l w Z T 0 i R m l s b E V y c m 9 y Q 2 9 1 b n Q i I F Z h b H V l P S J s M C I g L z 4 8 R W 5 0 c n k g V H l w Z T 0 i R m l s b E V y c m 9 y Q 2 9 k Z S I g V m F s d W U 9 I n N V b m t u b 3 d u I i A v P j x F b n R y e S B U e X B l P S J G a W x s Q 2 9 1 b n Q i I F Z h b H V l P S J s M T A 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d G V 4 d C / Q m N C 3 0 L z Q t d C 9 0 L X Q v d C 9 0 Y v Q u S D R g t C 4 0 L 8 u e 1 R o T n V t L D B 9 J n F 1 b 3 Q 7 L C Z x d W 9 0 O 1 N l Y 3 R p b 2 4 x L 3 R l e H Q v 0 J j Q t 9 C 8 0 L X Q v d C 1 0 L 3 Q v d G L 0 L k g 0 Y L Q u N C / L n t T L D F 9 J n F 1 b 3 Q 7 X S w m c X V v d D t D b 2 x 1 b W 5 D b 3 V u d C Z x d W 9 0 O z o y L C Z x d W 9 0 O 0 t l e U N v b H V t b k 5 h b W V z J n F 1 b 3 Q 7 O l t d L C Z x d W 9 0 O 0 N v b H V t b k l k Z W 5 0 a X R p Z X M m c X V v d D s 6 W y Z x d W 9 0 O 1 N l Y 3 R p b 2 4 x L 3 R l e H Q v 0 J j Q t 9 C 8 0 L X Q v d C 1 0 L 3 Q v d G L 0 L k g 0 Y L Q u N C / L n t U a E 5 1 b S w w f S Z x d W 9 0 O y w m c X V v d D t T Z W N 0 a W 9 u M S 9 0 Z X h 0 L 9 C Y 0 L f Q v N C 1 0 L 3 Q t d C 9 0 L 3 R i 9 C 5 I N G C 0 L j Q v y 5 7 U y w x f S Z x d W 9 0 O 1 0 s J n F 1 b 3 Q 7 U m V s Y X R p b 2 5 z a G l w S W 5 m b y Z x d W 9 0 O z p b X X 0 i I C 8 + P C 9 T d G F i b G V F b n R y a W V z P j w v S X R l b T 4 8 S X R l b T 4 8 S X R l b U x v Y 2 F 0 a W 9 u P j x J d G V t V H l w Z T 5 G b 3 J t d W x h P C 9 J d G V t V H l w Z T 4 8 S X R l b V B h d G g + U 2 V j d G l v b j E v d G V 4 d C 8 l R D A l O T g l R D E l O D E l R D E l O D I l R D A l Q k U l R D E l O D c l R D A l Q k Q l R D A l Q j g l R D A l Q k E 8 L 0 l 0 Z W 1 Q Y X R o P j w v S X R l b U x v Y 2 F 0 a W 9 u P j x T d G F i b G V F b n R y a W V z I C 8 + P C 9 J d G V t P j x J d G V t P j x J d G V t T G 9 j Y X R p b 2 4 + P E l 0 Z W 1 U e X B l P k Z v c m 1 1 b G E 8 L 0 l 0 Z W 1 U e X B l P j x J d G V t U G F 0 a D 5 T Z W N 0 a W 9 u M S 9 0 Z X h 0 L y V E M C U 5 R i V E M C V C R S V E M C V C M i V E M S U 4 Q i V E M S U 4 O C V E M C V C N S V E M C V C R C V E M C V C R C V E M S U 4 Q i V E M C V C N S U y M C V E M C V C N y V E M C V C M C V E M C V C M y V E M C V C R S V E M C V C Q i V E M C V C R S V E M C V C M i V E M C V C Q S V E M C V C O D w v S X R l b V B h d G g + P C 9 J d G V t T G 9 j Y X R p b 2 4 + P F N 0 Y W J s Z U V u d H J p Z X M g L z 4 8 L 0 l 0 Z W 0 + P E l 0 Z W 0 + P E l 0 Z W 1 M b 2 N h d G l v b j 4 8 S X R l b V R 5 c G U + R m 9 y b X V s Y T w v S X R l b V R 5 c G U + P E l 0 Z W 1 Q Y X R o P l N l Y 3 R p b 2 4 x L 3 R l e H Q v J U Q w J T k 4 J U Q w J U I 3 J U Q w J U J D J U Q w J U I 1 J U Q w J U J E J U Q w J U I 1 J U Q w J U J E J U Q w J U J E J U Q x J T h C J U Q w J U I 5 J T I w J U Q x J T g y J U Q w J U I 4 J U Q w J U J G P C 9 J d G V t U G F 0 a D 4 8 L 0 l 0 Z W 1 M b 2 N h d G l v b j 4 8 U 3 R h Y m x l R W 5 0 c m l l c y A v P j w v S X R l b T 4 8 L 0 l 0 Z W 1 z P j w v T G 9 j Y W x Q Y W N r Y W d l T W V 0 Y W R h d G F G a W x l P h Y A A A B Q S w U G A A A A A A A A A A A A A A A A A A A A A A A A J g E A A A E A A A D Q j J 3 f A R X R E Y x 6 A M B P w p f r A Q A A A A v I r 9 b R P + x N i o u D J p v r 3 H Q A A A A A A g A A A A A A E G Y A A A A B A A A g A A A A m E x H k Y / L j F 3 8 l a e i P G L h R b d j A 3 Q U S L p q S 1 w W R h I E w b 0 A A A A A D o A A A A A C A A A g A A A A p d N E W t Q B y j P o 5 g w d r 1 D E t 9 5 j 5 9 V A s D z I 3 1 y H Z u / L k G V Q A A A A h p s 0 R o w 5 w z A I k S i w o 9 / 7 f W H b 0 k C l f o p i l f o Z X Z + v R I 5 z / f M + f b C w q 5 6 d k t z e 1 N p e X r T c L k r r 9 t A v j U B Q m / Z 7 4 r H a X 7 V 9 2 x Z u D V s Q k l Y T 0 z d A A A A A i 6 Y V d a 1 d x N t O 4 u f 1 u V w V n 8 6 6 B H d / h 2 N u u V 3 D 5 k h Y R R r R 3 / v m q g H K 8 d z Y n S f v q / u u X p z A 1 n X A 9 O 5 A + x 6 i H I x D 4 w = = < / D a t a M a s h u p > 
</file>

<file path=customXml/itemProps1.xml><?xml version="1.0" encoding="utf-8"?>
<ds:datastoreItem xmlns:ds="http://schemas.openxmlformats.org/officeDocument/2006/customXml" ds:itemID="{313871E0-0304-4B56-9E7A-DFF0006DB1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33</vt:i4>
      </vt:variant>
      <vt:variant>
        <vt:lpstr>Именованные диапазоны</vt:lpstr>
      </vt:variant>
      <vt:variant>
        <vt:i4>6</vt:i4>
      </vt:variant>
    </vt:vector>
  </HeadingPairs>
  <TitlesOfParts>
    <vt:vector size="39" baseType="lpstr">
      <vt:lpstr>01. Титульный лист</vt:lpstr>
      <vt:lpstr>02. Оглавление</vt:lpstr>
      <vt:lpstr>03. Термины и понятия</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 Вывод</vt:lpstr>
      <vt:lpstr>'19'!text</vt:lpstr>
      <vt:lpstr>'20'!text</vt:lpstr>
      <vt:lpstr>'21'!text</vt:lpstr>
      <vt:lpstr>'22'!text</vt:lpstr>
      <vt:lpstr>'23'!text</vt:lpstr>
      <vt:lpstr>'25'!text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 Bureev</dc:creator>
  <cp:lastModifiedBy>Artem Bureev</cp:lastModifiedBy>
  <dcterms:created xsi:type="dcterms:W3CDTF">2024-10-02T13:32:13Z</dcterms:created>
  <dcterms:modified xsi:type="dcterms:W3CDTF">2024-10-02T18:32:48Z</dcterms:modified>
</cp:coreProperties>
</file>