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60" windowHeight="7755" tabRatio="698"/>
  </bookViews>
  <sheets>
    <sheet name="Sheet2" sheetId="22" r:id="rId1"/>
  </sheets>
  <calcPr calcId="144525"/>
</workbook>
</file>

<file path=xl/calcChain.xml><?xml version="1.0" encoding="utf-8"?>
<calcChain xmlns="http://schemas.openxmlformats.org/spreadsheetml/2006/main">
  <c r="P110" i="22" l="1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09" i="22"/>
  <c r="N97" i="22"/>
  <c r="P97" i="22"/>
  <c r="N98" i="22"/>
  <c r="P98" i="22"/>
  <c r="N99" i="22"/>
  <c r="P99" i="22"/>
  <c r="N100" i="22"/>
  <c r="P100" i="22"/>
  <c r="P101" i="22"/>
  <c r="N102" i="22"/>
  <c r="P102" i="22"/>
  <c r="N103" i="22"/>
  <c r="P103" i="22"/>
  <c r="N104" i="22"/>
  <c r="P104" i="22"/>
  <c r="N105" i="22"/>
  <c r="P105" i="22"/>
  <c r="N106" i="22"/>
  <c r="P106" i="22"/>
  <c r="M107" i="22"/>
  <c r="N107" i="22" s="1"/>
  <c r="P107" i="22"/>
  <c r="O109" i="22"/>
  <c r="O110" i="22"/>
  <c r="O111" i="22"/>
  <c r="O112" i="22"/>
  <c r="O113" i="22"/>
  <c r="O114" i="22"/>
  <c r="O115" i="22"/>
  <c r="O116" i="22"/>
  <c r="O117" i="22"/>
  <c r="O118" i="22"/>
  <c r="Q29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66" i="22"/>
  <c r="P67" i="22"/>
  <c r="P68" i="22"/>
  <c r="P69" i="22"/>
  <c r="P70" i="22"/>
  <c r="P71" i="22"/>
  <c r="P72" i="22"/>
  <c r="P73" i="22"/>
  <c r="P74" i="22"/>
  <c r="P75" i="22"/>
  <c r="P76" i="22"/>
  <c r="P78" i="22"/>
  <c r="P79" i="22"/>
  <c r="P80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25" i="22"/>
  <c r="P26" i="22"/>
  <c r="P27" i="22"/>
  <c r="P28" i="22"/>
  <c r="P29" i="22"/>
  <c r="P30" i="22"/>
  <c r="P31" i="22"/>
  <c r="P21" i="22"/>
  <c r="P22" i="22"/>
  <c r="P23" i="22"/>
  <c r="P24" i="22"/>
  <c r="P20" i="22"/>
  <c r="P16" i="22"/>
  <c r="P17" i="22"/>
  <c r="P18" i="22"/>
  <c r="P15" i="22"/>
  <c r="P13" i="22"/>
  <c r="P14" i="22"/>
  <c r="P5" i="22"/>
  <c r="P6" i="22"/>
  <c r="P7" i="22"/>
  <c r="P8" i="22"/>
  <c r="P9" i="22"/>
  <c r="P10" i="22"/>
  <c r="P11" i="22"/>
  <c r="P4" i="22"/>
  <c r="O151" i="22" l="1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38" i="22"/>
  <c r="O137" i="22"/>
  <c r="O136" i="22"/>
  <c r="O135" i="22"/>
  <c r="O133" i="22"/>
  <c r="O132" i="22"/>
  <c r="O131" i="22"/>
  <c r="O130" i="22"/>
  <c r="O129" i="22"/>
  <c r="O128" i="22"/>
  <c r="O127" i="22"/>
  <c r="O125" i="22"/>
  <c r="O123" i="22"/>
  <c r="O121" i="22"/>
  <c r="O120" i="22"/>
  <c r="O119" i="22"/>
  <c r="M95" i="22"/>
  <c r="N95" i="22" s="1"/>
  <c r="M94" i="22"/>
  <c r="N94" i="22" s="1"/>
  <c r="M91" i="22"/>
  <c r="N91" i="22" s="1"/>
  <c r="N89" i="22"/>
  <c r="M88" i="22"/>
  <c r="N88" i="22" s="1"/>
  <c r="M86" i="22"/>
  <c r="N86" i="22" s="1"/>
  <c r="M84" i="22"/>
  <c r="N84" i="22" s="1"/>
  <c r="M82" i="22"/>
  <c r="N82" i="22" s="1"/>
  <c r="M80" i="22"/>
  <c r="N80" i="22" s="1"/>
  <c r="N79" i="22"/>
  <c r="N78" i="22"/>
  <c r="M74" i="22"/>
  <c r="N74" i="22" s="1"/>
  <c r="M72" i="22"/>
  <c r="N72" i="22" s="1"/>
  <c r="M70" i="22"/>
  <c r="N70" i="22" s="1"/>
  <c r="M69" i="22"/>
  <c r="N69" i="22" s="1"/>
  <c r="M68" i="22"/>
  <c r="N68" i="22" s="1"/>
  <c r="M66" i="22"/>
  <c r="N66" i="22" s="1"/>
  <c r="M64" i="22"/>
  <c r="N64" i="22" s="1"/>
  <c r="M63" i="22"/>
  <c r="N63" i="22" s="1"/>
  <c r="M60" i="22"/>
  <c r="N60" i="22" s="1"/>
  <c r="M58" i="22"/>
  <c r="N58" i="22" s="1"/>
  <c r="M56" i="22"/>
  <c r="N56" i="22" s="1"/>
  <c r="M55" i="22"/>
  <c r="N55" i="22" s="1"/>
  <c r="M53" i="22"/>
  <c r="N53" i="22" s="1"/>
  <c r="M52" i="22"/>
  <c r="N52" i="22" s="1"/>
  <c r="M51" i="22"/>
  <c r="N51" i="22" s="1"/>
  <c r="M49" i="22"/>
  <c r="N49" i="22" s="1"/>
  <c r="M47" i="22"/>
  <c r="N47" i="22" s="1"/>
  <c r="M45" i="22"/>
  <c r="N45" i="22" s="1"/>
  <c r="M42" i="22"/>
  <c r="N42" i="22" s="1"/>
  <c r="M39" i="22"/>
  <c r="N39" i="22" s="1"/>
  <c r="M37" i="22"/>
  <c r="N37" i="22" s="1"/>
  <c r="M35" i="22"/>
  <c r="N35" i="22" s="1"/>
  <c r="M33" i="22"/>
  <c r="N33" i="22" s="1"/>
  <c r="N31" i="22"/>
  <c r="N30" i="22"/>
  <c r="N28" i="22"/>
  <c r="N27" i="22"/>
  <c r="N26" i="22"/>
  <c r="N24" i="22"/>
  <c r="N20" i="22"/>
  <c r="P19" i="22"/>
  <c r="N18" i="22"/>
  <c r="N17" i="22"/>
  <c r="N16" i="22"/>
  <c r="N15" i="22"/>
  <c r="Q12" i="22"/>
  <c r="P12" i="22" s="1"/>
  <c r="N11" i="22"/>
  <c r="N10" i="22"/>
  <c r="N9" i="22"/>
  <c r="N8" i="22"/>
  <c r="N7" i="22"/>
  <c r="N6" i="22"/>
  <c r="N5" i="22"/>
  <c r="N4" i="22"/>
  <c r="F96" i="22" l="1"/>
  <c r="F32" i="22"/>
  <c r="F38" i="22"/>
  <c r="F46" i="22"/>
  <c r="F50" i="22"/>
  <c r="F48" i="22"/>
  <c r="F65" i="22"/>
  <c r="F87" i="22"/>
  <c r="F71" i="22"/>
  <c r="F90" i="22"/>
</calcChain>
</file>

<file path=xl/sharedStrings.xml><?xml version="1.0" encoding="utf-8"?>
<sst xmlns="http://schemas.openxmlformats.org/spreadsheetml/2006/main" count="528" uniqueCount="287">
  <si>
    <t>ተጨማሪ ምርጫ</t>
  </si>
  <si>
    <t>ቅናሽ  በ% በብር</t>
  </si>
  <si>
    <t>አማካይ
 የካሬ
ዋጋ</t>
  </si>
  <si>
    <t>BS-01</t>
  </si>
  <si>
    <t>√</t>
  </si>
  <si>
    <t>x</t>
  </si>
  <si>
    <t>BS-02</t>
  </si>
  <si>
    <t>X</t>
  </si>
  <si>
    <t>BS-03</t>
  </si>
  <si>
    <t>Abanebso Desalegn</t>
  </si>
  <si>
    <t>BS-05</t>
  </si>
  <si>
    <t>BS-06</t>
  </si>
  <si>
    <t>GROUND FLOOR</t>
  </si>
  <si>
    <t>Zeituna Redwan</t>
  </si>
  <si>
    <t>Alemayehu Yirga</t>
  </si>
  <si>
    <t>Maxrez Graphics</t>
  </si>
  <si>
    <t>Nejiba Aman</t>
  </si>
  <si>
    <t>Nardos Tena</t>
  </si>
  <si>
    <t>Jemanesh Hussien</t>
  </si>
  <si>
    <t>Tadesse Tekle</t>
  </si>
  <si>
    <t>Ayalnesh Degu</t>
  </si>
  <si>
    <t>1st FLOOR</t>
  </si>
  <si>
    <t>1F-101</t>
  </si>
  <si>
    <t>1F-102</t>
  </si>
  <si>
    <t>1F-103</t>
  </si>
  <si>
    <t>1F-104</t>
  </si>
  <si>
    <t>Temam Bizane</t>
  </si>
  <si>
    <t>1F-105</t>
  </si>
  <si>
    <t>1F-106</t>
  </si>
  <si>
    <t>1F-107</t>
  </si>
  <si>
    <t>1F-108</t>
  </si>
  <si>
    <t>1F-109</t>
  </si>
  <si>
    <t>1F-110</t>
  </si>
  <si>
    <t>1F-111</t>
  </si>
  <si>
    <t>Mekonnen Mikru</t>
  </si>
  <si>
    <t>Alsam PLC</t>
  </si>
  <si>
    <t>1F-117</t>
  </si>
  <si>
    <t>1F-118</t>
  </si>
  <si>
    <t>1F-119</t>
  </si>
  <si>
    <t>1F-120</t>
  </si>
  <si>
    <t>1F-121</t>
  </si>
  <si>
    <t>1F-123</t>
  </si>
  <si>
    <t>1F-124</t>
  </si>
  <si>
    <t>1F-126</t>
  </si>
  <si>
    <t>1F-127</t>
  </si>
  <si>
    <t>ምጣኔ</t>
  </si>
  <si>
    <t>የቅናሽ ዋጋ</t>
  </si>
  <si>
    <t>BS-04</t>
  </si>
  <si>
    <t>BS-07</t>
  </si>
  <si>
    <t>Ashebir Mihret</t>
  </si>
  <si>
    <t>BS-08/A</t>
  </si>
  <si>
    <t>BS-08/B</t>
  </si>
  <si>
    <t>BS-09/A</t>
  </si>
  <si>
    <t>BS-09/B</t>
  </si>
  <si>
    <t xml:space="preserve">Aba Maleko </t>
  </si>
  <si>
    <t>BS-10</t>
  </si>
  <si>
    <t>BS-11</t>
  </si>
  <si>
    <t>Aster Shamil</t>
  </si>
  <si>
    <t>BS-12</t>
  </si>
  <si>
    <t>Buzunesh Asfaw</t>
  </si>
  <si>
    <t>BS-13/A</t>
  </si>
  <si>
    <t>BS-13/B</t>
  </si>
  <si>
    <t>BS-14/A</t>
  </si>
  <si>
    <t>BS-14/B</t>
  </si>
  <si>
    <t>BS-15/A</t>
  </si>
  <si>
    <t>BS-15/B</t>
  </si>
  <si>
    <t>BS-16/A</t>
  </si>
  <si>
    <t>BS-16/B</t>
  </si>
  <si>
    <t>Elfnesh Ahmed</t>
  </si>
  <si>
    <t>BS-17</t>
  </si>
  <si>
    <t>BS-18</t>
  </si>
  <si>
    <t>GF-01</t>
  </si>
  <si>
    <t>Fetiya Kedir</t>
  </si>
  <si>
    <t>GF-02/A</t>
  </si>
  <si>
    <t>GF-02/B</t>
  </si>
  <si>
    <t>GF-03/A</t>
  </si>
  <si>
    <t>GF-03/B</t>
  </si>
  <si>
    <t>GF-04/A</t>
  </si>
  <si>
    <t>GF-04/B</t>
  </si>
  <si>
    <t>GF-05/A</t>
  </si>
  <si>
    <t>GF-05/B</t>
  </si>
  <si>
    <t>GF-06/A</t>
  </si>
  <si>
    <t>GF-06/B</t>
  </si>
  <si>
    <t>GF-06/C</t>
  </si>
  <si>
    <t>GF-07/A</t>
  </si>
  <si>
    <t>GF-07B</t>
  </si>
  <si>
    <t>GF-07C</t>
  </si>
  <si>
    <t>GF-08/A</t>
  </si>
  <si>
    <t>GF-08/B</t>
  </si>
  <si>
    <t>Netsa PLC</t>
  </si>
  <si>
    <t>GF-09/A</t>
  </si>
  <si>
    <t>GF-09/B</t>
  </si>
  <si>
    <t>GF-10/A</t>
  </si>
  <si>
    <t>GF-10/B</t>
  </si>
  <si>
    <t>GF-11</t>
  </si>
  <si>
    <t>Beshir Mohamed</t>
  </si>
  <si>
    <t>GF-12</t>
  </si>
  <si>
    <t>GF-13/A</t>
  </si>
  <si>
    <t>GF-13/B</t>
  </si>
  <si>
    <t>GF-14</t>
  </si>
  <si>
    <t>Abdurazak Heyru</t>
  </si>
  <si>
    <t>GF-15/A</t>
  </si>
  <si>
    <t>GF-15/B</t>
  </si>
  <si>
    <t>GF-16/A</t>
  </si>
  <si>
    <t>GF-16/B</t>
  </si>
  <si>
    <t>Bedrudin Bussier</t>
  </si>
  <si>
    <t>GF-17/A</t>
  </si>
  <si>
    <t>GF-17/B</t>
  </si>
  <si>
    <t>GF-17/C</t>
  </si>
  <si>
    <t>GF-18</t>
  </si>
  <si>
    <t>GF-19/A</t>
  </si>
  <si>
    <t>GF-19/B</t>
  </si>
  <si>
    <t>GF-20/A</t>
  </si>
  <si>
    <t>GF-20/B</t>
  </si>
  <si>
    <t>Elfnesh Kassa</t>
  </si>
  <si>
    <t>GF-21</t>
  </si>
  <si>
    <t>GF-22</t>
  </si>
  <si>
    <t>GF-23/A</t>
  </si>
  <si>
    <t>GF-23/B</t>
  </si>
  <si>
    <t>GF-24/A</t>
  </si>
  <si>
    <t>GF-24/B</t>
  </si>
  <si>
    <t>GF-25/A</t>
  </si>
  <si>
    <t>GF-25/B</t>
  </si>
  <si>
    <t>GF-25/C</t>
  </si>
  <si>
    <t>GF-27</t>
  </si>
  <si>
    <t>GF-28/A</t>
  </si>
  <si>
    <t>GF-28/B</t>
  </si>
  <si>
    <t>GF-29/A</t>
  </si>
  <si>
    <t>GF-29/B</t>
  </si>
  <si>
    <t>GF-30/A</t>
  </si>
  <si>
    <t>GF-30/B</t>
  </si>
  <si>
    <t>GF-31/A</t>
  </si>
  <si>
    <t>GF-31/B</t>
  </si>
  <si>
    <t>GF-32</t>
  </si>
  <si>
    <t>GF-33/A</t>
  </si>
  <si>
    <t>GF-33/B</t>
  </si>
  <si>
    <t>GF-34/A</t>
  </si>
  <si>
    <t>GF-34/B</t>
  </si>
  <si>
    <t>GF-34/C</t>
  </si>
  <si>
    <t>GF-35</t>
  </si>
  <si>
    <t>Siti Jemal</t>
  </si>
  <si>
    <t>GF-36/A</t>
  </si>
  <si>
    <t>GF-36/B</t>
  </si>
  <si>
    <t>Aisha Senkemo</t>
  </si>
  <si>
    <t>GF-37</t>
  </si>
  <si>
    <t>GF-38</t>
  </si>
  <si>
    <t>Desalegn Hailu</t>
  </si>
  <si>
    <t>GF-39</t>
  </si>
  <si>
    <t>GF-40/A</t>
  </si>
  <si>
    <t>GF-40/B</t>
  </si>
  <si>
    <t>GF-41</t>
  </si>
  <si>
    <t>GF-42</t>
  </si>
  <si>
    <t>GF-43</t>
  </si>
  <si>
    <t>GF-44</t>
  </si>
  <si>
    <t>GF-45</t>
  </si>
  <si>
    <t>Almi Import/Export</t>
  </si>
  <si>
    <t>GF-46</t>
  </si>
  <si>
    <t>ADH Trading</t>
  </si>
  <si>
    <t>Luxury &amp; Popuar</t>
  </si>
  <si>
    <t>1F-112</t>
  </si>
  <si>
    <t>1F-113/A</t>
  </si>
  <si>
    <t>1F-113/B</t>
  </si>
  <si>
    <t>1F-114/A</t>
  </si>
  <si>
    <t>1F-114/B</t>
  </si>
  <si>
    <t>Yidnekachew Hunetaw</t>
  </si>
  <si>
    <t>1F-115/A</t>
  </si>
  <si>
    <t>1F-115/B</t>
  </si>
  <si>
    <t>1F-116</t>
  </si>
  <si>
    <t>1F-122/A</t>
  </si>
  <si>
    <t>1F-122/B</t>
  </si>
  <si>
    <t>1F-125</t>
  </si>
  <si>
    <t>1F-128</t>
  </si>
  <si>
    <t>1F-129</t>
  </si>
  <si>
    <t>1F-130</t>
  </si>
  <si>
    <t>1F-131</t>
  </si>
  <si>
    <t>1F-132</t>
  </si>
  <si>
    <t>1F-133</t>
  </si>
  <si>
    <t>1F-134</t>
  </si>
  <si>
    <t>1F-135</t>
  </si>
  <si>
    <t>1F-136</t>
  </si>
  <si>
    <t>1F-138</t>
  </si>
  <si>
    <t>1F-139</t>
  </si>
  <si>
    <t>1F-137 A/B</t>
  </si>
  <si>
    <t>BS-19</t>
  </si>
  <si>
    <t xml:space="preserve">    </t>
  </si>
  <si>
    <t>Tenant Name</t>
  </si>
  <si>
    <t xml:space="preserve">Tenant address </t>
  </si>
  <si>
    <t>Merkato</t>
  </si>
  <si>
    <t>Room size</t>
  </si>
  <si>
    <t>office no</t>
  </si>
  <si>
    <t>block</t>
  </si>
  <si>
    <t>start date</t>
  </si>
  <si>
    <t>end date</t>
  </si>
  <si>
    <t xml:space="preserve">rent per month </t>
  </si>
  <si>
    <t>deposit</t>
  </si>
  <si>
    <t>initial payment</t>
  </si>
  <si>
    <t>payment interval</t>
  </si>
  <si>
    <t>30/10/2017</t>
  </si>
  <si>
    <t xml:space="preserve">size </t>
  </si>
  <si>
    <t>siraj mhamed</t>
  </si>
  <si>
    <t>capital plc</t>
  </si>
  <si>
    <t>Getachew mela</t>
  </si>
  <si>
    <t>kefele fikiru</t>
  </si>
  <si>
    <t>tsiyon getineti</t>
  </si>
  <si>
    <t>Abubeker taha</t>
  </si>
  <si>
    <t>mubareki negash</t>
  </si>
  <si>
    <t>kibnesh tefera</t>
  </si>
  <si>
    <t>fetya munire</t>
  </si>
  <si>
    <t>husen shkur</t>
  </si>
  <si>
    <t>fetiya birehanu</t>
  </si>
  <si>
    <t>lemra jemal</t>
  </si>
  <si>
    <t>Dinberu shiketa</t>
  </si>
  <si>
    <t>kebebush ginbaru</t>
  </si>
  <si>
    <t>Debayi Alemu</t>
  </si>
  <si>
    <t xml:space="preserve">lazimu teyib </t>
  </si>
  <si>
    <t>Abel tesfaye</t>
  </si>
  <si>
    <t>werku aragaw</t>
  </si>
  <si>
    <t>Rahel gizaw</t>
  </si>
  <si>
    <t>seladin drja</t>
  </si>
  <si>
    <t>mikiyas feyfu</t>
  </si>
  <si>
    <t>Adimkachew mirani</t>
  </si>
  <si>
    <t>Nesure hayle</t>
  </si>
  <si>
    <t>wahda plc</t>
  </si>
  <si>
    <t>Aster birhanu</t>
  </si>
  <si>
    <t>Nesredin adem</t>
  </si>
  <si>
    <t>Nuredin teha</t>
  </si>
  <si>
    <t>tilahun mechal</t>
  </si>
  <si>
    <t>yewerdanos yilama</t>
  </si>
  <si>
    <t>ginbaru ansa</t>
  </si>
  <si>
    <t>qalkidan tsegaye</t>
  </si>
  <si>
    <t>jemal seyid</t>
  </si>
  <si>
    <t>a.ga plc</t>
  </si>
  <si>
    <t>Anwar sherif</t>
  </si>
  <si>
    <t>geneti hyilu</t>
  </si>
  <si>
    <t>hamza muhaba</t>
  </si>
  <si>
    <t>Tebareki ali</t>
  </si>
  <si>
    <t>GF-26/a</t>
  </si>
  <si>
    <t>GF-26/b</t>
  </si>
  <si>
    <t>aweqe kindu</t>
  </si>
  <si>
    <t>tahir adem</t>
  </si>
  <si>
    <t>juhara jemal</t>
  </si>
  <si>
    <t>Amar sadiq</t>
  </si>
  <si>
    <t>feleqe erstu</t>
  </si>
  <si>
    <t>Abdulfeta sultan</t>
  </si>
  <si>
    <t>Mujiba seman</t>
  </si>
  <si>
    <t>mebratu Aumi</t>
  </si>
  <si>
    <t>hfiza tofiq</t>
  </si>
  <si>
    <t>Amira siraji</t>
  </si>
  <si>
    <t>Aumer sultant</t>
  </si>
  <si>
    <t>tadesse semek</t>
  </si>
  <si>
    <t>fuadi  meqsud</t>
  </si>
  <si>
    <t>Seada Aqyu</t>
  </si>
  <si>
    <t>meqdes teshome</t>
  </si>
  <si>
    <t>Abreham getu</t>
  </si>
  <si>
    <t>Tigist birhanu</t>
  </si>
  <si>
    <t>Elsabeti asirati</t>
  </si>
  <si>
    <t>Jemal liqa</t>
  </si>
  <si>
    <t>Amira redi</t>
  </si>
  <si>
    <t>(Habte Tefera)</t>
  </si>
  <si>
    <t>shemsedin kemal</t>
  </si>
  <si>
    <t>seadi husen</t>
  </si>
  <si>
    <t>Demse deneqe</t>
  </si>
  <si>
    <t xml:space="preserve">
(GetAs International)</t>
  </si>
  <si>
    <t>Emran mehamde</t>
  </si>
  <si>
    <t>Fetiya gedi</t>
  </si>
  <si>
    <t>fanakoplc</t>
  </si>
  <si>
    <t>Shewareg Dinbo</t>
  </si>
  <si>
    <t>zinash boka</t>
  </si>
  <si>
    <t>Abate kibret</t>
  </si>
  <si>
    <t xml:space="preserve">mhamed nuri </t>
  </si>
  <si>
    <t>Emebrati birhanu</t>
  </si>
  <si>
    <t>Birhanu tamee</t>
  </si>
  <si>
    <t>rahma Mohammed</t>
  </si>
  <si>
    <t>kefela girma</t>
  </si>
  <si>
    <t>biyans belayi</t>
  </si>
  <si>
    <t>Sali mhmdi</t>
  </si>
  <si>
    <t>hareg abeje</t>
  </si>
  <si>
    <t>kidisti werqu</t>
  </si>
  <si>
    <t>Abduselam husen</t>
  </si>
  <si>
    <t>bizuayew arega</t>
  </si>
  <si>
    <t>SwA PLC</t>
  </si>
  <si>
    <t>Hanser serbela</t>
  </si>
  <si>
    <t>Alemitu alemu</t>
  </si>
  <si>
    <t>tsfaye g/yohans</t>
  </si>
  <si>
    <t>zulfa shkur</t>
  </si>
  <si>
    <t>Ayimen kedir</t>
  </si>
  <si>
    <t>hayder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</si>
</sst>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Rockwell Extra Bold"/>
      <family val="1"/>
    </font>
    <font>
      <b/>
      <sz val="9"/>
      <color theme="1"/>
      <name val="Times New Roman"/>
      <family val="1"/>
    </font>
    <font>
      <b/>
      <sz val="14"/>
      <name val="Showcard Gothic"/>
      <family val="5"/>
    </font>
    <font>
      <b/>
      <u val="singleAccounting"/>
      <sz val="14"/>
      <color theme="1"/>
      <name val="Times New Roman"/>
      <family val="1"/>
    </font>
    <font>
      <b/>
      <sz val="10"/>
      <color rgb="FF000000"/>
      <name val="Calibri"/>
      <family val="2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Rockwell Extra Bold"/>
      <family val="1"/>
    </font>
    <font>
      <b/>
      <sz val="10"/>
      <name val="Showcard Gothic"/>
      <family val="5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11">
    <xf numFmtId="0" fontId="0" fillId="0" borderId="0" xfId="0"/>
    <xf numFmtId="0" fontId="3" fillId="0" borderId="2" xfId="0" applyFont="1" applyFill="1" applyBorder="1" applyAlignment="1">
      <alignment horizontal="center" wrapText="1"/>
    </xf>
    <xf numFmtId="165" fontId="3" fillId="0" borderId="2" xfId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center"/>
    </xf>
    <xf numFmtId="3" fontId="7" fillId="0" borderId="7" xfId="1" applyNumberFormat="1" applyFont="1" applyFill="1" applyBorder="1" applyAlignment="1">
      <alignment horizontal="center"/>
    </xf>
    <xf numFmtId="43" fontId="11" fillId="0" borderId="0" xfId="0" applyNumberFormat="1" applyFont="1" applyFill="1" applyBorder="1"/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3" fontId="3" fillId="0" borderId="7" xfId="1" applyNumberFormat="1" applyFont="1" applyFill="1" applyBorder="1" applyAlignment="1">
      <alignment horizontal="center"/>
    </xf>
    <xf numFmtId="3" fontId="6" fillId="0" borderId="1" xfId="1" applyNumberFormat="1" applyFont="1" applyFill="1" applyBorder="1" applyAlignment="1">
      <alignment horizontal="center"/>
    </xf>
    <xf numFmtId="165" fontId="6" fillId="0" borderId="4" xfId="1" applyFont="1" applyFill="1" applyBorder="1"/>
    <xf numFmtId="0" fontId="3" fillId="0" borderId="6" xfId="0" applyFont="1" applyFill="1" applyBorder="1" applyAlignment="1">
      <alignment horizontal="center" vertical="center" wrapText="1"/>
    </xf>
    <xf numFmtId="3" fontId="3" fillId="0" borderId="6" xfId="1" applyNumberFormat="1" applyFont="1" applyFill="1" applyBorder="1" applyAlignment="1">
      <alignment horizontal="center"/>
    </xf>
    <xf numFmtId="3" fontId="6" fillId="0" borderId="8" xfId="1" applyNumberFormat="1" applyFont="1" applyFill="1" applyBorder="1" applyAlignment="1">
      <alignment horizontal="center"/>
    </xf>
    <xf numFmtId="3" fontId="7" fillId="0" borderId="6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 wrapText="1"/>
    </xf>
    <xf numFmtId="43" fontId="3" fillId="0" borderId="2" xfId="1" applyNumberFormat="1" applyFont="1" applyFill="1" applyBorder="1" applyAlignment="1">
      <alignment horizontal="center" vertical="center" wrapText="1"/>
    </xf>
    <xf numFmtId="43" fontId="3" fillId="0" borderId="6" xfId="1" applyNumberFormat="1" applyFont="1" applyFill="1" applyBorder="1" applyAlignment="1">
      <alignment horizontal="center" vertical="center" wrapText="1"/>
    </xf>
    <xf numFmtId="43" fontId="3" fillId="0" borderId="3" xfId="1" applyNumberFormat="1" applyFont="1" applyFill="1" applyBorder="1" applyAlignment="1">
      <alignment horizontal="center" vertical="center" wrapText="1"/>
    </xf>
    <xf numFmtId="43" fontId="3" fillId="0" borderId="9" xfId="1" applyNumberFormat="1" applyFont="1" applyFill="1" applyBorder="1" applyAlignment="1">
      <alignment horizontal="center" vertical="center" wrapText="1"/>
    </xf>
    <xf numFmtId="3" fontId="6" fillId="0" borderId="10" xfId="1" applyNumberFormat="1" applyFont="1" applyFill="1" applyBorder="1" applyAlignment="1">
      <alignment horizontal="center"/>
    </xf>
    <xf numFmtId="43" fontId="3" fillId="0" borderId="11" xfId="1" applyNumberFormat="1" applyFont="1" applyFill="1" applyBorder="1" applyAlignment="1">
      <alignment horizontal="center" vertical="center" wrapText="1"/>
    </xf>
    <xf numFmtId="43" fontId="3" fillId="0" borderId="7" xfId="1" applyNumberFormat="1" applyFont="1" applyFill="1" applyBorder="1" applyAlignment="1">
      <alignment horizontal="center" vertical="center" wrapText="1"/>
    </xf>
    <xf numFmtId="166" fontId="3" fillId="0" borderId="2" xfId="1" applyNumberFormat="1" applyFont="1" applyFill="1" applyBorder="1" applyAlignment="1">
      <alignment horizontal="center" vertical="center" wrapText="1"/>
    </xf>
    <xf numFmtId="166" fontId="3" fillId="0" borderId="6" xfId="1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3" fontId="4" fillId="0" borderId="2" xfId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43" fontId="4" fillId="0" borderId="2" xfId="0" applyNumberFormat="1" applyFont="1" applyFill="1" applyBorder="1" applyAlignment="1">
      <alignment horizontal="center" vertical="center" wrapText="1"/>
    </xf>
    <xf numFmtId="3" fontId="14" fillId="0" borderId="2" xfId="1" applyNumberFormat="1" applyFont="1" applyFill="1" applyBorder="1" applyAlignment="1">
      <alignment horizontal="center"/>
    </xf>
    <xf numFmtId="165" fontId="14" fillId="0" borderId="2" xfId="1" applyFont="1" applyFill="1" applyBorder="1"/>
    <xf numFmtId="0" fontId="13" fillId="0" borderId="2" xfId="0" applyFont="1" applyFill="1" applyBorder="1" applyAlignment="1">
      <alignment horizontal="center" vertical="center"/>
    </xf>
    <xf numFmtId="3" fontId="4" fillId="0" borderId="2" xfId="1" applyNumberFormat="1" applyFont="1" applyFill="1" applyBorder="1" applyAlignment="1">
      <alignment horizont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3" fontId="14" fillId="0" borderId="2" xfId="1" applyNumberFormat="1" applyFont="1" applyFill="1" applyBorder="1" applyAlignment="1">
      <alignment horizontal="center" wrapText="1"/>
    </xf>
    <xf numFmtId="3" fontId="4" fillId="0" borderId="3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3" fontId="14" fillId="0" borderId="3" xfId="1" applyNumberFormat="1" applyFont="1" applyFill="1" applyBorder="1" applyAlignment="1">
      <alignment horizontal="center"/>
    </xf>
    <xf numFmtId="3" fontId="14" fillId="0" borderId="4" xfId="1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Border="1"/>
    <xf numFmtId="0" fontId="6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/>
    </xf>
    <xf numFmtId="0" fontId="3" fillId="0" borderId="3" xfId="0" applyFont="1" applyFill="1" applyBorder="1" applyAlignment="1"/>
    <xf numFmtId="0" fontId="12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15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0" fontId="8" fillId="0" borderId="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43" fontId="4" fillId="0" borderId="3" xfId="0" applyNumberFormat="1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/>
    </xf>
    <xf numFmtId="165" fontId="14" fillId="0" borderId="3" xfId="1" applyFont="1" applyFill="1" applyBorder="1"/>
    <xf numFmtId="0" fontId="4" fillId="0" borderId="4" xfId="0" applyFont="1" applyFill="1" applyBorder="1" applyAlignment="1">
      <alignment horizontal="center" vertical="center" wrapText="1"/>
    </xf>
    <xf numFmtId="43" fontId="4" fillId="0" borderId="4" xfId="0" applyNumberFormat="1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/>
    </xf>
    <xf numFmtId="165" fontId="14" fillId="0" borderId="4" xfId="1" applyFont="1" applyFill="1" applyBorder="1"/>
    <xf numFmtId="0" fontId="4" fillId="2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165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138" workbookViewId="0">
      <selection activeCell="G156" sqref="G156"/>
    </sheetView>
  </sheetViews>
  <sheetFormatPr defaultRowHeight="15" x14ac:dyDescent="0.25"/>
  <cols>
    <col min="1" max="1" width="22" customWidth="1"/>
    <col min="2" max="2" width="15.28515625" customWidth="1"/>
    <col min="3" max="3" width="10.5703125" customWidth="1"/>
    <col min="5" max="6" width="0" hidden="1" customWidth="1"/>
    <col min="7" max="7" width="7.5703125" customWidth="1"/>
    <col min="8" max="8" width="0" hidden="1" customWidth="1"/>
    <col min="10" max="10" width="10.28515625" customWidth="1"/>
    <col min="13" max="15" width="0" hidden="1" customWidth="1"/>
    <col min="16" max="16" width="13.42578125" customWidth="1"/>
    <col min="17" max="17" width="10.5703125" customWidth="1"/>
  </cols>
  <sheetData>
    <row r="1" spans="1:17" ht="15.75" x14ac:dyDescent="0.2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</row>
    <row r="2" spans="1:17" ht="15.75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47.25" x14ac:dyDescent="0.25">
      <c r="A3" s="67" t="s">
        <v>185</v>
      </c>
      <c r="B3" s="67" t="s">
        <v>186</v>
      </c>
      <c r="C3" s="67" t="s">
        <v>189</v>
      </c>
      <c r="D3" s="1" t="s">
        <v>190</v>
      </c>
      <c r="E3" s="1" t="s">
        <v>188</v>
      </c>
      <c r="F3" s="67" t="s">
        <v>45</v>
      </c>
      <c r="G3" s="1" t="s">
        <v>198</v>
      </c>
      <c r="H3" s="3" t="s">
        <v>0</v>
      </c>
      <c r="I3" s="84" t="s">
        <v>191</v>
      </c>
      <c r="J3" s="84" t="s">
        <v>192</v>
      </c>
      <c r="K3" s="1" t="s">
        <v>193</v>
      </c>
      <c r="L3" s="2" t="s">
        <v>194</v>
      </c>
      <c r="M3" s="2" t="s">
        <v>1</v>
      </c>
      <c r="N3" s="2" t="s">
        <v>46</v>
      </c>
      <c r="O3" s="1" t="s">
        <v>2</v>
      </c>
      <c r="P3" s="4" t="s">
        <v>195</v>
      </c>
      <c r="Q3" s="5" t="s">
        <v>196</v>
      </c>
    </row>
    <row r="4" spans="1:17" ht="15.75" x14ac:dyDescent="0.25">
      <c r="A4" s="62" t="s">
        <v>199</v>
      </c>
      <c r="B4" s="58" t="s">
        <v>187</v>
      </c>
      <c r="C4" s="61" t="s">
        <v>3</v>
      </c>
      <c r="D4" s="61">
        <v>2</v>
      </c>
      <c r="E4" s="36">
        <v>4.92</v>
      </c>
      <c r="F4" s="36"/>
      <c r="G4" s="37">
        <v>5.1416666666666702</v>
      </c>
      <c r="H4" s="30"/>
      <c r="I4" s="85">
        <v>42380</v>
      </c>
      <c r="J4" s="30" t="s">
        <v>197</v>
      </c>
      <c r="K4" s="38">
        <v>15425</v>
      </c>
      <c r="L4" s="34"/>
      <c r="M4" s="38"/>
      <c r="N4" s="38">
        <f>K4</f>
        <v>15425</v>
      </c>
      <c r="O4" s="38">
        <v>3000</v>
      </c>
      <c r="P4" s="39">
        <f>K4*6</f>
        <v>92550</v>
      </c>
      <c r="Q4" s="76">
        <v>6</v>
      </c>
    </row>
    <row r="5" spans="1:17" x14ac:dyDescent="0.25">
      <c r="A5" s="62" t="s">
        <v>13</v>
      </c>
      <c r="B5" s="62"/>
      <c r="C5" s="61" t="s">
        <v>6</v>
      </c>
      <c r="D5" s="76">
        <v>2</v>
      </c>
      <c r="E5" s="36">
        <v>5.29</v>
      </c>
      <c r="F5" s="36"/>
      <c r="G5" s="37">
        <v>5.333333333333333</v>
      </c>
      <c r="H5" s="60" t="s">
        <v>4</v>
      </c>
      <c r="I5" s="85">
        <v>42380</v>
      </c>
      <c r="J5" s="30" t="s">
        <v>197</v>
      </c>
      <c r="K5" s="38">
        <v>20000</v>
      </c>
      <c r="L5" s="34"/>
      <c r="M5" s="38"/>
      <c r="N5" s="38">
        <f t="shared" ref="N5:N11" si="0">K5</f>
        <v>20000</v>
      </c>
      <c r="O5" s="38">
        <v>3000</v>
      </c>
      <c r="P5" s="39">
        <f t="shared" ref="P5:P11" si="1">K5*6</f>
        <v>120000</v>
      </c>
      <c r="Q5" s="76">
        <v>6</v>
      </c>
    </row>
    <row r="6" spans="1:17" x14ac:dyDescent="0.25">
      <c r="A6" s="62" t="s">
        <v>200</v>
      </c>
      <c r="B6" s="62"/>
      <c r="C6" s="61" t="s">
        <v>8</v>
      </c>
      <c r="D6" s="63">
        <v>2</v>
      </c>
      <c r="E6" s="36">
        <v>5.29</v>
      </c>
      <c r="F6" s="36"/>
      <c r="G6" s="37">
        <v>5.333333333333333</v>
      </c>
      <c r="H6" s="30"/>
      <c r="I6" s="85">
        <v>42380</v>
      </c>
      <c r="J6" s="30" t="s">
        <v>197</v>
      </c>
      <c r="K6" s="38">
        <v>20000</v>
      </c>
      <c r="L6" s="34"/>
      <c r="M6" s="38"/>
      <c r="N6" s="38">
        <f t="shared" si="0"/>
        <v>20000</v>
      </c>
      <c r="O6" s="38">
        <v>3000</v>
      </c>
      <c r="P6" s="39">
        <f t="shared" si="1"/>
        <v>120000</v>
      </c>
      <c r="Q6" s="76">
        <v>6</v>
      </c>
    </row>
    <row r="7" spans="1:17" x14ac:dyDescent="0.25">
      <c r="A7" s="62" t="s">
        <v>201</v>
      </c>
      <c r="B7" s="62"/>
      <c r="C7" s="61" t="s">
        <v>47</v>
      </c>
      <c r="D7" s="79">
        <v>2</v>
      </c>
      <c r="E7" s="36">
        <v>6.5</v>
      </c>
      <c r="F7" s="36"/>
      <c r="G7" s="37">
        <v>5.333333333333333</v>
      </c>
      <c r="H7" s="60" t="s">
        <v>4</v>
      </c>
      <c r="I7" s="85">
        <v>42380</v>
      </c>
      <c r="J7" s="30" t="s">
        <v>197</v>
      </c>
      <c r="K7" s="38">
        <v>20000</v>
      </c>
      <c r="L7" s="34"/>
      <c r="M7" s="38"/>
      <c r="N7" s="38">
        <f t="shared" si="0"/>
        <v>20000</v>
      </c>
      <c r="O7" s="38">
        <v>3000</v>
      </c>
      <c r="P7" s="39">
        <f t="shared" si="1"/>
        <v>120000</v>
      </c>
      <c r="Q7" s="76">
        <v>6</v>
      </c>
    </row>
    <row r="8" spans="1:17" x14ac:dyDescent="0.25">
      <c r="A8" s="56" t="s">
        <v>202</v>
      </c>
      <c r="B8" s="56"/>
      <c r="C8" s="61" t="s">
        <v>10</v>
      </c>
      <c r="D8" s="79">
        <v>2</v>
      </c>
      <c r="E8" s="36">
        <v>6.7</v>
      </c>
      <c r="F8" s="36"/>
      <c r="G8" s="37">
        <v>5.333333333333333</v>
      </c>
      <c r="H8" s="60" t="s">
        <v>4</v>
      </c>
      <c r="I8" s="85">
        <v>42380</v>
      </c>
      <c r="J8" s="30" t="s">
        <v>197</v>
      </c>
      <c r="K8" s="38">
        <v>20000</v>
      </c>
      <c r="L8" s="34"/>
      <c r="M8" s="38"/>
      <c r="N8" s="38">
        <f t="shared" si="0"/>
        <v>20000</v>
      </c>
      <c r="O8" s="38">
        <v>3000</v>
      </c>
      <c r="P8" s="39">
        <f t="shared" si="1"/>
        <v>120000</v>
      </c>
      <c r="Q8" s="76">
        <v>6</v>
      </c>
    </row>
    <row r="9" spans="1:17" x14ac:dyDescent="0.25">
      <c r="A9" s="62" t="s">
        <v>203</v>
      </c>
      <c r="B9" s="62"/>
      <c r="C9" s="61" t="s">
        <v>11</v>
      </c>
      <c r="D9" s="79">
        <v>2</v>
      </c>
      <c r="E9" s="36">
        <v>6.7</v>
      </c>
      <c r="F9" s="36"/>
      <c r="G9" s="37">
        <v>5.333333333333333</v>
      </c>
      <c r="H9" s="60" t="s">
        <v>4</v>
      </c>
      <c r="I9" s="85">
        <v>42380</v>
      </c>
      <c r="J9" s="30" t="s">
        <v>197</v>
      </c>
      <c r="K9" s="38">
        <v>20000</v>
      </c>
      <c r="L9" s="34"/>
      <c r="M9" s="38"/>
      <c r="N9" s="38">
        <f t="shared" si="0"/>
        <v>20000</v>
      </c>
      <c r="O9" s="38">
        <v>3000</v>
      </c>
      <c r="P9" s="39">
        <f t="shared" si="1"/>
        <v>120000</v>
      </c>
      <c r="Q9" s="76">
        <v>6</v>
      </c>
    </row>
    <row r="10" spans="1:17" x14ac:dyDescent="0.25">
      <c r="A10" s="81" t="s">
        <v>18</v>
      </c>
      <c r="B10" s="81"/>
      <c r="C10" s="86" t="s">
        <v>48</v>
      </c>
      <c r="D10" s="71">
        <v>2</v>
      </c>
      <c r="E10" s="87">
        <v>4.6399999999999997</v>
      </c>
      <c r="F10" s="87"/>
      <c r="G10" s="88">
        <v>5.333333333333333</v>
      </c>
      <c r="H10" s="73" t="s">
        <v>4</v>
      </c>
      <c r="I10" s="89">
        <v>42380</v>
      </c>
      <c r="J10" s="32" t="s">
        <v>197</v>
      </c>
      <c r="K10" s="46">
        <v>20000</v>
      </c>
      <c r="L10" s="44"/>
      <c r="M10" s="46"/>
      <c r="N10" s="46">
        <f t="shared" si="0"/>
        <v>20000</v>
      </c>
      <c r="O10" s="46">
        <v>3000</v>
      </c>
      <c r="P10" s="90">
        <f t="shared" si="1"/>
        <v>120000</v>
      </c>
      <c r="Q10" s="86">
        <v>6</v>
      </c>
    </row>
    <row r="11" spans="1:17" s="50" customFormat="1" x14ac:dyDescent="0.25">
      <c r="A11" s="80" t="s">
        <v>204</v>
      </c>
      <c r="B11" s="80"/>
      <c r="C11" s="57" t="s">
        <v>50</v>
      </c>
      <c r="D11" s="79">
        <v>2</v>
      </c>
      <c r="E11" s="36">
        <v>2.3199999999999998</v>
      </c>
      <c r="F11" s="37">
        <v>2.67</v>
      </c>
      <c r="G11" s="37">
        <v>5.333333333333333</v>
      </c>
      <c r="H11" s="78" t="s">
        <v>4</v>
      </c>
      <c r="I11" s="85">
        <v>42380</v>
      </c>
      <c r="J11" s="30" t="s">
        <v>197</v>
      </c>
      <c r="K11" s="38">
        <v>20000</v>
      </c>
      <c r="L11" s="34"/>
      <c r="M11" s="38"/>
      <c r="N11" s="38">
        <f t="shared" si="0"/>
        <v>20000</v>
      </c>
      <c r="O11" s="38">
        <v>3000</v>
      </c>
      <c r="P11" s="39">
        <f t="shared" si="1"/>
        <v>120000</v>
      </c>
      <c r="Q11" s="76">
        <v>6</v>
      </c>
    </row>
    <row r="12" spans="1:17" x14ac:dyDescent="0.25">
      <c r="A12" s="82"/>
      <c r="B12" s="82"/>
      <c r="C12" s="83" t="s">
        <v>51</v>
      </c>
      <c r="D12" s="72">
        <v>2</v>
      </c>
      <c r="E12" s="91">
        <v>2.3199999999999998</v>
      </c>
      <c r="F12" s="91">
        <v>2.66</v>
      </c>
      <c r="G12" s="92"/>
      <c r="H12" s="74" t="s">
        <v>4</v>
      </c>
      <c r="I12" s="93">
        <v>42380</v>
      </c>
      <c r="J12" s="33" t="s">
        <v>197</v>
      </c>
      <c r="K12" s="47"/>
      <c r="L12" s="45"/>
      <c r="M12" s="47"/>
      <c r="N12" s="47"/>
      <c r="O12" s="47"/>
      <c r="P12" s="94">
        <f t="shared" ref="P12:P19" si="2">Q12*0.25</f>
        <v>0</v>
      </c>
      <c r="Q12" s="94">
        <f t="shared" ref="Q12:Q29" si="3">N12/1.25</f>
        <v>0</v>
      </c>
    </row>
    <row r="13" spans="1:17" x14ac:dyDescent="0.25">
      <c r="A13" s="77" t="s">
        <v>206</v>
      </c>
      <c r="B13" s="62"/>
      <c r="C13" s="57" t="s">
        <v>52</v>
      </c>
      <c r="D13" s="79">
        <v>2</v>
      </c>
      <c r="E13" s="36">
        <v>4.5</v>
      </c>
      <c r="F13" s="36">
        <v>2.5</v>
      </c>
      <c r="G13" s="37">
        <v>6.666666666666667</v>
      </c>
      <c r="H13" s="96" t="s">
        <v>5</v>
      </c>
      <c r="I13" s="85">
        <v>42380</v>
      </c>
      <c r="J13" s="30" t="s">
        <v>197</v>
      </c>
      <c r="K13" s="38">
        <v>25000</v>
      </c>
      <c r="L13" s="34"/>
      <c r="M13" s="38"/>
      <c r="N13" s="38">
        <v>25000</v>
      </c>
      <c r="O13" s="38">
        <v>3000</v>
      </c>
      <c r="P13" s="39">
        <f>K13*6</f>
        <v>150000</v>
      </c>
      <c r="Q13" s="76">
        <v>6</v>
      </c>
    </row>
    <row r="14" spans="1:17" x14ac:dyDescent="0.25">
      <c r="A14" s="77" t="s">
        <v>205</v>
      </c>
      <c r="B14" s="62"/>
      <c r="C14" s="57" t="s">
        <v>53</v>
      </c>
      <c r="D14" s="79">
        <v>2</v>
      </c>
      <c r="E14" s="36">
        <v>4.5</v>
      </c>
      <c r="F14" s="36">
        <v>2.5</v>
      </c>
      <c r="G14" s="37"/>
      <c r="H14" s="96"/>
      <c r="I14" s="85">
        <v>42380</v>
      </c>
      <c r="J14" s="30" t="s">
        <v>197</v>
      </c>
      <c r="K14" s="38"/>
      <c r="L14" s="34"/>
      <c r="M14" s="38"/>
      <c r="N14" s="38"/>
      <c r="O14" s="38"/>
      <c r="P14" s="39">
        <f t="shared" si="2"/>
        <v>1.5</v>
      </c>
      <c r="Q14" s="76">
        <v>6</v>
      </c>
    </row>
    <row r="15" spans="1:17" x14ac:dyDescent="0.25">
      <c r="A15" s="62" t="s">
        <v>54</v>
      </c>
      <c r="B15" s="62"/>
      <c r="C15" s="61" t="s">
        <v>55</v>
      </c>
      <c r="D15" s="79">
        <v>2</v>
      </c>
      <c r="E15" s="36">
        <v>9.14</v>
      </c>
      <c r="F15" s="36"/>
      <c r="G15" s="37">
        <v>5.333333333333333</v>
      </c>
      <c r="H15" s="60" t="s">
        <v>4</v>
      </c>
      <c r="I15" s="85">
        <v>42380</v>
      </c>
      <c r="J15" s="30" t="s">
        <v>197</v>
      </c>
      <c r="K15" s="38">
        <v>20000</v>
      </c>
      <c r="L15" s="34"/>
      <c r="M15" s="60"/>
      <c r="N15" s="38">
        <f>K15</f>
        <v>20000</v>
      </c>
      <c r="O15" s="38">
        <v>3000</v>
      </c>
      <c r="P15" s="39">
        <f>K15*6</f>
        <v>120000</v>
      </c>
      <c r="Q15" s="76">
        <v>6</v>
      </c>
    </row>
    <row r="16" spans="1:17" x14ac:dyDescent="0.25">
      <c r="A16" s="62" t="s">
        <v>207</v>
      </c>
      <c r="B16" s="62"/>
      <c r="C16" s="61" t="s">
        <v>56</v>
      </c>
      <c r="D16" s="79">
        <v>2</v>
      </c>
      <c r="E16" s="36">
        <v>6.07</v>
      </c>
      <c r="F16" s="36"/>
      <c r="G16" s="37">
        <v>4</v>
      </c>
      <c r="H16" s="60" t="s">
        <v>4</v>
      </c>
      <c r="I16" s="85">
        <v>42380</v>
      </c>
      <c r="J16" s="30" t="s">
        <v>197</v>
      </c>
      <c r="K16" s="38">
        <v>15000</v>
      </c>
      <c r="L16" s="34"/>
      <c r="M16" s="60"/>
      <c r="N16" s="38">
        <f>K16</f>
        <v>15000</v>
      </c>
      <c r="O16" s="38">
        <v>3000</v>
      </c>
      <c r="P16" s="39">
        <f t="shared" ref="P16:P81" si="4">K16*6</f>
        <v>90000</v>
      </c>
      <c r="Q16" s="76">
        <v>6</v>
      </c>
    </row>
    <row r="17" spans="1:17" x14ac:dyDescent="0.25">
      <c r="A17" s="62" t="s">
        <v>57</v>
      </c>
      <c r="B17" s="62"/>
      <c r="C17" s="61" t="s">
        <v>58</v>
      </c>
      <c r="D17" s="79">
        <v>2</v>
      </c>
      <c r="E17" s="36">
        <v>6.12</v>
      </c>
      <c r="F17" s="36"/>
      <c r="G17" s="37">
        <v>4</v>
      </c>
      <c r="H17" s="60" t="s">
        <v>4</v>
      </c>
      <c r="I17" s="85">
        <v>42380</v>
      </c>
      <c r="J17" s="30" t="s">
        <v>197</v>
      </c>
      <c r="K17" s="38">
        <v>15000</v>
      </c>
      <c r="L17" s="34"/>
      <c r="M17" s="60"/>
      <c r="N17" s="38">
        <f>K17</f>
        <v>15000</v>
      </c>
      <c r="O17" s="38">
        <v>3000</v>
      </c>
      <c r="P17" s="39">
        <f t="shared" si="4"/>
        <v>90000</v>
      </c>
      <c r="Q17" s="76">
        <v>6</v>
      </c>
    </row>
    <row r="18" spans="1:17" x14ac:dyDescent="0.25">
      <c r="A18" s="97" t="s">
        <v>59</v>
      </c>
      <c r="B18" s="62"/>
      <c r="C18" s="57" t="s">
        <v>60</v>
      </c>
      <c r="D18" s="79">
        <v>2</v>
      </c>
      <c r="E18" s="36">
        <v>3</v>
      </c>
      <c r="F18" s="36">
        <v>2</v>
      </c>
      <c r="G18" s="37">
        <v>4</v>
      </c>
      <c r="H18" s="96" t="s">
        <v>4</v>
      </c>
      <c r="I18" s="85">
        <v>42380</v>
      </c>
      <c r="J18" s="30" t="s">
        <v>197</v>
      </c>
      <c r="K18" s="38">
        <v>15000</v>
      </c>
      <c r="L18" s="34"/>
      <c r="M18" s="96"/>
      <c r="N18" s="38">
        <f>K18</f>
        <v>15000</v>
      </c>
      <c r="O18" s="38">
        <v>3000</v>
      </c>
      <c r="P18" s="39">
        <f t="shared" si="4"/>
        <v>90000</v>
      </c>
      <c r="Q18" s="76">
        <v>6</v>
      </c>
    </row>
    <row r="19" spans="1:17" x14ac:dyDescent="0.25">
      <c r="A19" s="97"/>
      <c r="B19" s="62"/>
      <c r="C19" s="57" t="s">
        <v>61</v>
      </c>
      <c r="D19" s="79">
        <v>2</v>
      </c>
      <c r="E19" s="36">
        <v>3</v>
      </c>
      <c r="F19" s="36">
        <v>2</v>
      </c>
      <c r="G19" s="37"/>
      <c r="H19" s="96"/>
      <c r="I19" s="85">
        <v>42380</v>
      </c>
      <c r="J19" s="30" t="s">
        <v>197</v>
      </c>
      <c r="K19" s="38"/>
      <c r="L19" s="34"/>
      <c r="M19" s="96"/>
      <c r="N19" s="38"/>
      <c r="O19" s="38"/>
      <c r="P19" s="39">
        <f t="shared" si="2"/>
        <v>1.5</v>
      </c>
      <c r="Q19" s="76">
        <v>6</v>
      </c>
    </row>
    <row r="20" spans="1:17" x14ac:dyDescent="0.25">
      <c r="A20" s="77" t="s">
        <v>212</v>
      </c>
      <c r="B20" s="62"/>
      <c r="C20" s="57" t="s">
        <v>62</v>
      </c>
      <c r="D20" s="79">
        <v>2</v>
      </c>
      <c r="E20" s="36">
        <v>3</v>
      </c>
      <c r="F20" s="36">
        <v>2</v>
      </c>
      <c r="G20" s="37">
        <v>4</v>
      </c>
      <c r="H20" s="96" t="s">
        <v>4</v>
      </c>
      <c r="I20" s="85">
        <v>42380</v>
      </c>
      <c r="J20" s="30" t="s">
        <v>197</v>
      </c>
      <c r="K20" s="38">
        <v>15000</v>
      </c>
      <c r="L20" s="34"/>
      <c r="M20" s="96"/>
      <c r="N20" s="38">
        <f>K20</f>
        <v>15000</v>
      </c>
      <c r="O20" s="38">
        <v>3000</v>
      </c>
      <c r="P20" s="39">
        <f t="shared" si="4"/>
        <v>90000</v>
      </c>
      <c r="Q20" s="76">
        <v>6</v>
      </c>
    </row>
    <row r="21" spans="1:17" x14ac:dyDescent="0.25">
      <c r="A21" s="77" t="s">
        <v>213</v>
      </c>
      <c r="B21" s="62"/>
      <c r="C21" s="57" t="s">
        <v>63</v>
      </c>
      <c r="D21" s="79">
        <v>2</v>
      </c>
      <c r="E21" s="36">
        <v>3</v>
      </c>
      <c r="F21" s="36">
        <v>2</v>
      </c>
      <c r="G21" s="37"/>
      <c r="H21" s="96"/>
      <c r="I21" s="85">
        <v>42380</v>
      </c>
      <c r="J21" s="30" t="s">
        <v>197</v>
      </c>
      <c r="K21" s="38"/>
      <c r="L21" s="34"/>
      <c r="M21" s="96"/>
      <c r="N21" s="38"/>
      <c r="O21" s="38"/>
      <c r="P21" s="39">
        <f t="shared" si="4"/>
        <v>0</v>
      </c>
      <c r="Q21" s="76">
        <v>6</v>
      </c>
    </row>
    <row r="22" spans="1:17" x14ac:dyDescent="0.25">
      <c r="A22" s="77" t="s">
        <v>209</v>
      </c>
      <c r="B22" s="62"/>
      <c r="C22" s="57" t="s">
        <v>64</v>
      </c>
      <c r="D22" s="79">
        <v>2</v>
      </c>
      <c r="E22" s="36">
        <v>3.16</v>
      </c>
      <c r="F22" s="36">
        <v>2.81</v>
      </c>
      <c r="G22" s="37">
        <v>4.5333333333333332</v>
      </c>
      <c r="H22" s="96" t="s">
        <v>5</v>
      </c>
      <c r="I22" s="85">
        <v>42380</v>
      </c>
      <c r="J22" s="30" t="s">
        <v>197</v>
      </c>
      <c r="K22" s="38">
        <v>17000</v>
      </c>
      <c r="L22" s="34"/>
      <c r="M22" s="38"/>
      <c r="N22" s="38">
        <v>17000</v>
      </c>
      <c r="O22" s="38">
        <v>3000</v>
      </c>
      <c r="P22" s="39">
        <f t="shared" si="4"/>
        <v>102000</v>
      </c>
      <c r="Q22" s="76">
        <v>6</v>
      </c>
    </row>
    <row r="23" spans="1:17" x14ac:dyDescent="0.25">
      <c r="A23" s="77" t="s">
        <v>208</v>
      </c>
      <c r="B23" s="62"/>
      <c r="C23" s="57" t="s">
        <v>65</v>
      </c>
      <c r="D23" s="79">
        <v>2</v>
      </c>
      <c r="E23" s="36">
        <v>2.84</v>
      </c>
      <c r="F23" s="36">
        <v>2.52</v>
      </c>
      <c r="G23" s="37"/>
      <c r="H23" s="96"/>
      <c r="I23" s="85">
        <v>42380</v>
      </c>
      <c r="J23" s="30" t="s">
        <v>197</v>
      </c>
      <c r="K23" s="38"/>
      <c r="L23" s="34"/>
      <c r="M23" s="38"/>
      <c r="N23" s="38"/>
      <c r="O23" s="38"/>
      <c r="P23" s="39">
        <f t="shared" si="4"/>
        <v>0</v>
      </c>
      <c r="Q23" s="76">
        <v>6</v>
      </c>
    </row>
    <row r="24" spans="1:17" x14ac:dyDescent="0.25">
      <c r="A24" s="77" t="s">
        <v>210</v>
      </c>
      <c r="B24" s="62"/>
      <c r="C24" s="57" t="s">
        <v>66</v>
      </c>
      <c r="D24" s="79">
        <v>2</v>
      </c>
      <c r="E24" s="36">
        <v>3</v>
      </c>
      <c r="F24" s="36">
        <v>2.5</v>
      </c>
      <c r="G24" s="37">
        <v>5.333333333333333</v>
      </c>
      <c r="H24" s="96" t="s">
        <v>4</v>
      </c>
      <c r="I24" s="85">
        <v>42380</v>
      </c>
      <c r="J24" s="30" t="s">
        <v>197</v>
      </c>
      <c r="K24" s="38">
        <v>20000</v>
      </c>
      <c r="L24" s="34"/>
      <c r="M24" s="38"/>
      <c r="N24" s="38">
        <f>K24</f>
        <v>20000</v>
      </c>
      <c r="O24" s="38">
        <v>3000</v>
      </c>
      <c r="P24" s="39">
        <f t="shared" si="4"/>
        <v>120000</v>
      </c>
      <c r="Q24" s="76">
        <v>6</v>
      </c>
    </row>
    <row r="25" spans="1:17" x14ac:dyDescent="0.25">
      <c r="A25" s="77" t="s">
        <v>211</v>
      </c>
      <c r="B25" s="62"/>
      <c r="C25" s="57" t="s">
        <v>67</v>
      </c>
      <c r="D25" s="79">
        <v>2</v>
      </c>
      <c r="E25" s="36">
        <v>3.4</v>
      </c>
      <c r="F25" s="36">
        <v>2.83</v>
      </c>
      <c r="G25" s="37"/>
      <c r="H25" s="96"/>
      <c r="I25" s="85">
        <v>42380</v>
      </c>
      <c r="J25" s="30" t="s">
        <v>197</v>
      </c>
      <c r="K25" s="38"/>
      <c r="L25" s="34"/>
      <c r="M25" s="38"/>
      <c r="N25" s="38"/>
      <c r="O25" s="38"/>
      <c r="P25" s="39">
        <f t="shared" si="4"/>
        <v>0</v>
      </c>
      <c r="Q25" s="76">
        <v>6</v>
      </c>
    </row>
    <row r="26" spans="1:17" x14ac:dyDescent="0.25">
      <c r="A26" s="62" t="s">
        <v>68</v>
      </c>
      <c r="B26" s="62"/>
      <c r="C26" s="61" t="s">
        <v>69</v>
      </c>
      <c r="D26" s="79">
        <v>2</v>
      </c>
      <c r="E26" s="36">
        <v>10.62</v>
      </c>
      <c r="F26" s="63"/>
      <c r="G26" s="37">
        <v>5.333333333333333</v>
      </c>
      <c r="H26" s="60" t="s">
        <v>4</v>
      </c>
      <c r="I26" s="85">
        <v>42380</v>
      </c>
      <c r="J26" s="30" t="s">
        <v>197</v>
      </c>
      <c r="K26" s="38">
        <v>20000</v>
      </c>
      <c r="L26" s="63"/>
      <c r="M26" s="38"/>
      <c r="N26" s="38">
        <f>K26</f>
        <v>20000</v>
      </c>
      <c r="O26" s="38">
        <v>3000</v>
      </c>
      <c r="P26" s="39">
        <f t="shared" si="4"/>
        <v>120000</v>
      </c>
      <c r="Q26" s="76">
        <v>6</v>
      </c>
    </row>
    <row r="27" spans="1:17" x14ac:dyDescent="0.25">
      <c r="A27" s="62" t="s">
        <v>214</v>
      </c>
      <c r="B27" s="62"/>
      <c r="C27" s="61" t="s">
        <v>70</v>
      </c>
      <c r="D27" s="79">
        <v>2</v>
      </c>
      <c r="E27" s="36">
        <v>3.54</v>
      </c>
      <c r="F27" s="63"/>
      <c r="G27" s="37">
        <v>5.333333333333333</v>
      </c>
      <c r="H27" s="60" t="s">
        <v>4</v>
      </c>
      <c r="I27" s="85">
        <v>42380</v>
      </c>
      <c r="J27" s="30" t="s">
        <v>197</v>
      </c>
      <c r="K27" s="38">
        <v>20000</v>
      </c>
      <c r="L27" s="63"/>
      <c r="M27" s="38"/>
      <c r="N27" s="38">
        <f>K27</f>
        <v>20000</v>
      </c>
      <c r="O27" s="38">
        <v>3000</v>
      </c>
      <c r="P27" s="39">
        <f t="shared" si="4"/>
        <v>120000</v>
      </c>
      <c r="Q27" s="76">
        <v>6</v>
      </c>
    </row>
    <row r="28" spans="1:17" x14ac:dyDescent="0.25">
      <c r="A28" s="62" t="s">
        <v>164</v>
      </c>
      <c r="B28" s="62"/>
      <c r="C28" s="61" t="s">
        <v>183</v>
      </c>
      <c r="D28" s="79">
        <v>2</v>
      </c>
      <c r="E28" s="36">
        <v>3.54</v>
      </c>
      <c r="F28" s="63"/>
      <c r="G28" s="37">
        <v>5.333333333333333</v>
      </c>
      <c r="H28" s="60" t="s">
        <v>4</v>
      </c>
      <c r="I28" s="85">
        <v>42380</v>
      </c>
      <c r="J28" s="30" t="s">
        <v>197</v>
      </c>
      <c r="K28" s="38">
        <v>20000</v>
      </c>
      <c r="L28" s="63"/>
      <c r="M28" s="38"/>
      <c r="N28" s="38">
        <f>K28</f>
        <v>20000</v>
      </c>
      <c r="O28" s="38">
        <v>3000</v>
      </c>
      <c r="P28" s="39">
        <f t="shared" si="4"/>
        <v>120000</v>
      </c>
      <c r="Q28" s="76">
        <v>6</v>
      </c>
    </row>
    <row r="29" spans="1:17" x14ac:dyDescent="0.25">
      <c r="A29" s="62" t="s">
        <v>12</v>
      </c>
      <c r="B29" s="62"/>
      <c r="C29" s="61"/>
      <c r="D29" s="61"/>
      <c r="E29" s="36"/>
      <c r="F29" s="36"/>
      <c r="G29" s="37"/>
      <c r="H29" s="40"/>
      <c r="I29" s="85">
        <v>42380</v>
      </c>
      <c r="J29" s="30" t="s">
        <v>197</v>
      </c>
      <c r="K29" s="31"/>
      <c r="L29" s="34"/>
      <c r="M29" s="38"/>
      <c r="N29" s="38"/>
      <c r="O29" s="38"/>
      <c r="P29" s="39">
        <f t="shared" si="4"/>
        <v>0</v>
      </c>
      <c r="Q29" s="39">
        <f t="shared" si="3"/>
        <v>0</v>
      </c>
    </row>
    <row r="30" spans="1:17" x14ac:dyDescent="0.25">
      <c r="A30" s="62" t="s">
        <v>17</v>
      </c>
      <c r="B30" s="62"/>
      <c r="C30" s="61" t="s">
        <v>71</v>
      </c>
      <c r="D30" s="79">
        <v>2</v>
      </c>
      <c r="E30" s="36">
        <v>9</v>
      </c>
      <c r="F30" s="36"/>
      <c r="G30" s="37">
        <v>10</v>
      </c>
      <c r="H30" s="60" t="s">
        <v>4</v>
      </c>
      <c r="I30" s="85">
        <v>42380</v>
      </c>
      <c r="J30" s="30" t="s">
        <v>197</v>
      </c>
      <c r="K30" s="41">
        <v>40000</v>
      </c>
      <c r="L30" s="34"/>
      <c r="M30" s="38"/>
      <c r="N30" s="38">
        <f>K30</f>
        <v>40000</v>
      </c>
      <c r="O30" s="38">
        <v>3200</v>
      </c>
      <c r="P30" s="39">
        <f t="shared" si="4"/>
        <v>240000</v>
      </c>
      <c r="Q30" s="76">
        <v>6</v>
      </c>
    </row>
    <row r="31" spans="1:17" x14ac:dyDescent="0.25">
      <c r="A31" s="109" t="s">
        <v>72</v>
      </c>
      <c r="B31" s="62"/>
      <c r="C31" s="57" t="s">
        <v>73</v>
      </c>
      <c r="D31" s="79">
        <v>2</v>
      </c>
      <c r="E31" s="36">
        <v>7.6</v>
      </c>
      <c r="F31" s="36">
        <v>4.3600000000000003</v>
      </c>
      <c r="G31" s="37">
        <v>7.5</v>
      </c>
      <c r="H31" s="96" t="s">
        <v>5</v>
      </c>
      <c r="I31" s="85">
        <v>42380</v>
      </c>
      <c r="J31" s="30" t="s">
        <v>197</v>
      </c>
      <c r="K31" s="41">
        <v>30000</v>
      </c>
      <c r="L31" s="34"/>
      <c r="M31" s="38"/>
      <c r="N31" s="38">
        <f t="shared" ref="N31:N95" si="5">K31-M31</f>
        <v>30000</v>
      </c>
      <c r="O31" s="38">
        <v>3200</v>
      </c>
      <c r="P31" s="39">
        <f t="shared" si="4"/>
        <v>180000</v>
      </c>
      <c r="Q31" s="76">
        <v>6</v>
      </c>
    </row>
    <row r="32" spans="1:17" x14ac:dyDescent="0.25">
      <c r="A32" s="110"/>
      <c r="B32" s="62"/>
      <c r="C32" s="57" t="s">
        <v>74</v>
      </c>
      <c r="D32" s="79">
        <v>2</v>
      </c>
      <c r="E32" s="36">
        <v>5.65</v>
      </c>
      <c r="F32" s="37">
        <f>G31-F31</f>
        <v>3.1399999999999997</v>
      </c>
      <c r="G32" s="37"/>
      <c r="H32" s="96"/>
      <c r="I32" s="85">
        <v>42380</v>
      </c>
      <c r="J32" s="30" t="s">
        <v>197</v>
      </c>
      <c r="K32" s="31"/>
      <c r="L32" s="34"/>
      <c r="M32" s="38"/>
      <c r="N32" s="38"/>
      <c r="O32" s="38"/>
      <c r="P32" s="39">
        <f t="shared" si="4"/>
        <v>0</v>
      </c>
      <c r="Q32" s="76">
        <v>6</v>
      </c>
    </row>
    <row r="33" spans="1:17" x14ac:dyDescent="0.25">
      <c r="A33" s="77" t="s">
        <v>215</v>
      </c>
      <c r="B33" s="62"/>
      <c r="C33" s="57" t="s">
        <v>75</v>
      </c>
      <c r="D33" s="79">
        <v>2</v>
      </c>
      <c r="E33" s="36">
        <v>5.74</v>
      </c>
      <c r="F33" s="36">
        <v>6.52</v>
      </c>
      <c r="G33" s="37">
        <v>10</v>
      </c>
      <c r="H33" s="96" t="s">
        <v>4</v>
      </c>
      <c r="I33" s="85">
        <v>42380</v>
      </c>
      <c r="J33" s="30" t="s">
        <v>197</v>
      </c>
      <c r="K33" s="41">
        <v>50000</v>
      </c>
      <c r="L33" s="34"/>
      <c r="M33" s="38">
        <f>K33*0.2</f>
        <v>10000</v>
      </c>
      <c r="N33" s="38">
        <f>K33-M33</f>
        <v>40000</v>
      </c>
      <c r="O33" s="38">
        <v>3200</v>
      </c>
      <c r="P33" s="39">
        <f t="shared" si="4"/>
        <v>300000</v>
      </c>
      <c r="Q33" s="76">
        <v>6</v>
      </c>
    </row>
    <row r="34" spans="1:17" x14ac:dyDescent="0.25">
      <c r="A34" s="77" t="s">
        <v>216</v>
      </c>
      <c r="B34" s="62"/>
      <c r="C34" s="57" t="s">
        <v>76</v>
      </c>
      <c r="D34" s="79">
        <v>2</v>
      </c>
      <c r="E34" s="36">
        <v>5.27</v>
      </c>
      <c r="F34" s="37">
        <v>5.98</v>
      </c>
      <c r="G34" s="37"/>
      <c r="H34" s="96"/>
      <c r="I34" s="85">
        <v>42380</v>
      </c>
      <c r="J34" s="30" t="s">
        <v>197</v>
      </c>
      <c r="K34" s="41"/>
      <c r="L34" s="34"/>
      <c r="M34" s="38"/>
      <c r="N34" s="38"/>
      <c r="O34" s="38"/>
      <c r="P34" s="39">
        <f t="shared" si="4"/>
        <v>0</v>
      </c>
      <c r="Q34" s="76">
        <v>6</v>
      </c>
    </row>
    <row r="35" spans="1:17" x14ac:dyDescent="0.25">
      <c r="A35" s="97" t="s">
        <v>217</v>
      </c>
      <c r="B35" s="62"/>
      <c r="C35" s="57" t="s">
        <v>77</v>
      </c>
      <c r="D35" s="79">
        <v>2</v>
      </c>
      <c r="E35" s="36">
        <v>6.5</v>
      </c>
      <c r="F35" s="36">
        <v>6.8</v>
      </c>
      <c r="G35" s="37">
        <v>12.557575757575757</v>
      </c>
      <c r="H35" s="96" t="s">
        <v>5</v>
      </c>
      <c r="I35" s="85">
        <v>42380</v>
      </c>
      <c r="J35" s="30" t="s">
        <v>197</v>
      </c>
      <c r="K35" s="31">
        <v>70000</v>
      </c>
      <c r="L35" s="34"/>
      <c r="M35" s="38">
        <f>K35*0.26</f>
        <v>18200</v>
      </c>
      <c r="N35" s="38">
        <f t="shared" si="5"/>
        <v>51800</v>
      </c>
      <c r="O35" s="38">
        <v>3300</v>
      </c>
      <c r="P35" s="39">
        <f t="shared" si="4"/>
        <v>420000</v>
      </c>
      <c r="Q35" s="76">
        <v>6</v>
      </c>
    </row>
    <row r="36" spans="1:17" x14ac:dyDescent="0.25">
      <c r="A36" s="97"/>
      <c r="B36" s="62"/>
      <c r="C36" s="57" t="s">
        <v>78</v>
      </c>
      <c r="D36" s="79">
        <v>2</v>
      </c>
      <c r="E36" s="42">
        <v>5.4989999999999997</v>
      </c>
      <c r="F36" s="42">
        <v>5.76</v>
      </c>
      <c r="G36" s="37"/>
      <c r="H36" s="96"/>
      <c r="I36" s="85">
        <v>42380</v>
      </c>
      <c r="J36" s="30" t="s">
        <v>197</v>
      </c>
      <c r="K36" s="31"/>
      <c r="L36" s="34"/>
      <c r="M36" s="38"/>
      <c r="N36" s="38"/>
      <c r="O36" s="38"/>
      <c r="P36" s="39">
        <f t="shared" si="4"/>
        <v>0</v>
      </c>
      <c r="Q36" s="76">
        <v>6</v>
      </c>
    </row>
    <row r="37" spans="1:17" x14ac:dyDescent="0.25">
      <c r="A37" s="77" t="s">
        <v>219</v>
      </c>
      <c r="B37" s="62"/>
      <c r="C37" s="57" t="s">
        <v>79</v>
      </c>
      <c r="D37" s="79">
        <v>2</v>
      </c>
      <c r="E37" s="36">
        <v>7.8</v>
      </c>
      <c r="F37" s="36">
        <v>9.31</v>
      </c>
      <c r="G37" s="37">
        <v>15.515151515151516</v>
      </c>
      <c r="H37" s="96" t="s">
        <v>5</v>
      </c>
      <c r="I37" s="85">
        <v>42380</v>
      </c>
      <c r="J37" s="30" t="s">
        <v>197</v>
      </c>
      <c r="K37" s="41">
        <v>80000</v>
      </c>
      <c r="L37" s="34"/>
      <c r="M37" s="38">
        <f>K37*0.2</f>
        <v>16000</v>
      </c>
      <c r="N37" s="38">
        <f t="shared" si="5"/>
        <v>64000</v>
      </c>
      <c r="O37" s="38">
        <v>3300</v>
      </c>
      <c r="P37" s="39">
        <f t="shared" si="4"/>
        <v>480000</v>
      </c>
      <c r="Q37" s="76">
        <v>6</v>
      </c>
    </row>
    <row r="38" spans="1:17" x14ac:dyDescent="0.25">
      <c r="A38" s="77" t="s">
        <v>218</v>
      </c>
      <c r="B38" s="62"/>
      <c r="C38" s="57" t="s">
        <v>80</v>
      </c>
      <c r="D38" s="79">
        <v>2</v>
      </c>
      <c r="E38" s="36">
        <v>5.2</v>
      </c>
      <c r="F38" s="37">
        <f>G37-F37</f>
        <v>6.2051515151515151</v>
      </c>
      <c r="G38" s="37"/>
      <c r="H38" s="96"/>
      <c r="I38" s="85">
        <v>42380</v>
      </c>
      <c r="J38" s="30" t="s">
        <v>197</v>
      </c>
      <c r="K38" s="41"/>
      <c r="L38" s="34"/>
      <c r="M38" s="38"/>
      <c r="N38" s="38"/>
      <c r="O38" s="38"/>
      <c r="P38" s="39">
        <f t="shared" si="4"/>
        <v>0</v>
      </c>
      <c r="Q38" s="76">
        <v>6</v>
      </c>
    </row>
    <row r="39" spans="1:17" x14ac:dyDescent="0.25">
      <c r="A39" s="97" t="s">
        <v>34</v>
      </c>
      <c r="B39" s="62"/>
      <c r="C39" s="57" t="s">
        <v>81</v>
      </c>
      <c r="D39" s="79">
        <v>2</v>
      </c>
      <c r="E39" s="36">
        <v>5.46</v>
      </c>
      <c r="F39" s="36">
        <v>4.97</v>
      </c>
      <c r="G39" s="37">
        <v>20.363636363636363</v>
      </c>
      <c r="H39" s="96" t="s">
        <v>5</v>
      </c>
      <c r="I39" s="85">
        <v>42380</v>
      </c>
      <c r="J39" s="30" t="s">
        <v>197</v>
      </c>
      <c r="K39" s="41">
        <v>120000</v>
      </c>
      <c r="L39" s="34"/>
      <c r="M39" s="38">
        <f>K39*0.3</f>
        <v>36000</v>
      </c>
      <c r="N39" s="38">
        <f t="shared" si="5"/>
        <v>84000</v>
      </c>
      <c r="O39" s="38">
        <v>3300</v>
      </c>
      <c r="P39" s="39">
        <f t="shared" si="4"/>
        <v>720000</v>
      </c>
      <c r="Q39" s="76">
        <v>6</v>
      </c>
    </row>
    <row r="40" spans="1:17" x14ac:dyDescent="0.25">
      <c r="A40" s="97"/>
      <c r="B40" s="62"/>
      <c r="C40" s="57" t="s">
        <v>82</v>
      </c>
      <c r="D40" s="79">
        <v>2</v>
      </c>
      <c r="E40" s="36">
        <v>5.0999999999999996</v>
      </c>
      <c r="F40" s="36">
        <v>4.6399999999999997</v>
      </c>
      <c r="G40" s="37"/>
      <c r="H40" s="96"/>
      <c r="I40" s="85">
        <v>42380</v>
      </c>
      <c r="J40" s="30" t="s">
        <v>197</v>
      </c>
      <c r="K40" s="41"/>
      <c r="L40" s="34"/>
      <c r="M40" s="38"/>
      <c r="N40" s="38"/>
      <c r="O40" s="38"/>
      <c r="P40" s="39">
        <f t="shared" si="4"/>
        <v>0</v>
      </c>
      <c r="Q40" s="76">
        <v>6</v>
      </c>
    </row>
    <row r="41" spans="1:17" x14ac:dyDescent="0.25">
      <c r="A41" s="97"/>
      <c r="B41" s="62"/>
      <c r="C41" s="57" t="s">
        <v>83</v>
      </c>
      <c r="D41" s="79">
        <v>2</v>
      </c>
      <c r="E41" s="36">
        <v>11.82</v>
      </c>
      <c r="F41" s="36">
        <v>10.75</v>
      </c>
      <c r="G41" s="37"/>
      <c r="H41" s="96"/>
      <c r="I41" s="85">
        <v>42380</v>
      </c>
      <c r="J41" s="30" t="s">
        <v>197</v>
      </c>
      <c r="K41" s="41"/>
      <c r="L41" s="34"/>
      <c r="M41" s="38"/>
      <c r="N41" s="38"/>
      <c r="O41" s="38"/>
      <c r="P41" s="39">
        <f t="shared" si="4"/>
        <v>0</v>
      </c>
      <c r="Q41" s="76">
        <v>6</v>
      </c>
    </row>
    <row r="42" spans="1:17" x14ac:dyDescent="0.25">
      <c r="A42" s="97" t="s">
        <v>26</v>
      </c>
      <c r="B42" s="62"/>
      <c r="C42" s="57" t="s">
        <v>84</v>
      </c>
      <c r="D42" s="79">
        <v>2</v>
      </c>
      <c r="E42" s="36">
        <v>7.88</v>
      </c>
      <c r="F42" s="36">
        <v>9.17</v>
      </c>
      <c r="G42" s="37">
        <v>21.527272727272727</v>
      </c>
      <c r="H42" s="96" t="s">
        <v>5</v>
      </c>
      <c r="I42" s="85">
        <v>42380</v>
      </c>
      <c r="J42" s="30" t="s">
        <v>197</v>
      </c>
      <c r="K42" s="31">
        <v>120000</v>
      </c>
      <c r="L42" s="34"/>
      <c r="M42" s="38">
        <f>K42*0.26</f>
        <v>31200</v>
      </c>
      <c r="N42" s="38">
        <f t="shared" si="5"/>
        <v>88800</v>
      </c>
      <c r="O42" s="38">
        <v>3300</v>
      </c>
      <c r="P42" s="39">
        <f t="shared" si="4"/>
        <v>720000</v>
      </c>
      <c r="Q42" s="76">
        <v>6</v>
      </c>
    </row>
    <row r="43" spans="1:17" x14ac:dyDescent="0.25">
      <c r="A43" s="97"/>
      <c r="B43" s="62"/>
      <c r="C43" s="57" t="s">
        <v>85</v>
      </c>
      <c r="D43" s="79">
        <v>2</v>
      </c>
      <c r="E43" s="36">
        <v>4.7</v>
      </c>
      <c r="F43" s="36">
        <v>5.47</v>
      </c>
      <c r="G43" s="37"/>
      <c r="H43" s="96"/>
      <c r="I43" s="85">
        <v>42380</v>
      </c>
      <c r="J43" s="30" t="s">
        <v>197</v>
      </c>
      <c r="K43" s="31"/>
      <c r="L43" s="34"/>
      <c r="M43" s="38"/>
      <c r="N43" s="38"/>
      <c r="O43" s="38"/>
      <c r="P43" s="39">
        <f t="shared" si="4"/>
        <v>0</v>
      </c>
      <c r="Q43" s="76">
        <v>6</v>
      </c>
    </row>
    <row r="44" spans="1:17" x14ac:dyDescent="0.25">
      <c r="A44" s="97"/>
      <c r="B44" s="62"/>
      <c r="C44" s="57" t="s">
        <v>86</v>
      </c>
      <c r="D44" s="79">
        <v>2</v>
      </c>
      <c r="E44" s="36">
        <v>5.92</v>
      </c>
      <c r="F44" s="36">
        <v>6.89</v>
      </c>
      <c r="G44" s="37"/>
      <c r="H44" s="96"/>
      <c r="I44" s="85">
        <v>42380</v>
      </c>
      <c r="J44" s="30" t="s">
        <v>197</v>
      </c>
      <c r="K44" s="31"/>
      <c r="L44" s="34"/>
      <c r="M44" s="38"/>
      <c r="N44" s="38"/>
      <c r="O44" s="38"/>
      <c r="P44" s="39">
        <f t="shared" si="4"/>
        <v>0</v>
      </c>
      <c r="Q44" s="76">
        <v>6</v>
      </c>
    </row>
    <row r="45" spans="1:17" x14ac:dyDescent="0.25">
      <c r="A45" s="77" t="s">
        <v>220</v>
      </c>
      <c r="B45" s="62"/>
      <c r="C45" s="57" t="s">
        <v>87</v>
      </c>
      <c r="D45" s="79">
        <v>2</v>
      </c>
      <c r="E45" s="36">
        <v>9.4499999999999993</v>
      </c>
      <c r="F45" s="36">
        <v>12.2</v>
      </c>
      <c r="G45" s="37">
        <v>19.393939393939394</v>
      </c>
      <c r="H45" s="96" t="s">
        <v>5</v>
      </c>
      <c r="I45" s="85">
        <v>42380</v>
      </c>
      <c r="J45" s="30" t="s">
        <v>197</v>
      </c>
      <c r="K45" s="41">
        <v>100000</v>
      </c>
      <c r="L45" s="34"/>
      <c r="M45" s="38">
        <f>K45*0.2</f>
        <v>20000</v>
      </c>
      <c r="N45" s="38">
        <f t="shared" si="5"/>
        <v>80000</v>
      </c>
      <c r="O45" s="38">
        <v>3300</v>
      </c>
      <c r="P45" s="39">
        <f t="shared" si="4"/>
        <v>600000</v>
      </c>
      <c r="Q45" s="76">
        <v>6</v>
      </c>
    </row>
    <row r="46" spans="1:17" x14ac:dyDescent="0.25">
      <c r="A46" s="77" t="s">
        <v>221</v>
      </c>
      <c r="B46" s="62"/>
      <c r="C46" s="57" t="s">
        <v>88</v>
      </c>
      <c r="D46" s="79">
        <v>2</v>
      </c>
      <c r="E46" s="36">
        <v>5.57</v>
      </c>
      <c r="F46" s="37">
        <f>G45-F45</f>
        <v>7.1939393939393952</v>
      </c>
      <c r="G46" s="37"/>
      <c r="H46" s="96"/>
      <c r="I46" s="85">
        <v>42380</v>
      </c>
      <c r="J46" s="30" t="s">
        <v>197</v>
      </c>
      <c r="K46" s="41"/>
      <c r="L46" s="34"/>
      <c r="M46" s="38"/>
      <c r="N46" s="38"/>
      <c r="O46" s="38"/>
      <c r="P46" s="39">
        <f t="shared" si="4"/>
        <v>0</v>
      </c>
      <c r="Q46" s="76">
        <v>6</v>
      </c>
    </row>
    <row r="47" spans="1:17" x14ac:dyDescent="0.25">
      <c r="A47" s="97" t="s">
        <v>89</v>
      </c>
      <c r="B47" s="62"/>
      <c r="C47" s="57" t="s">
        <v>90</v>
      </c>
      <c r="D47" s="79">
        <v>2</v>
      </c>
      <c r="E47" s="36">
        <v>9.8800000000000008</v>
      </c>
      <c r="F47" s="36">
        <v>12.01</v>
      </c>
      <c r="G47" s="37">
        <v>17.939393939393938</v>
      </c>
      <c r="H47" s="96" t="s">
        <v>5</v>
      </c>
      <c r="I47" s="85">
        <v>42380</v>
      </c>
      <c r="J47" s="30" t="s">
        <v>197</v>
      </c>
      <c r="K47" s="31">
        <v>100000</v>
      </c>
      <c r="L47" s="34"/>
      <c r="M47" s="38">
        <f>K47*0.26</f>
        <v>26000</v>
      </c>
      <c r="N47" s="38">
        <f t="shared" si="5"/>
        <v>74000</v>
      </c>
      <c r="O47" s="38">
        <v>3300</v>
      </c>
      <c r="P47" s="39">
        <f t="shared" si="4"/>
        <v>600000</v>
      </c>
      <c r="Q47" s="76">
        <v>6</v>
      </c>
    </row>
    <row r="48" spans="1:17" x14ac:dyDescent="0.25">
      <c r="A48" s="97"/>
      <c r="B48" s="62"/>
      <c r="C48" s="57" t="s">
        <v>91</v>
      </c>
      <c r="D48" s="79">
        <v>2</v>
      </c>
      <c r="E48" s="36">
        <v>4.88</v>
      </c>
      <c r="F48" s="37">
        <f>G47-F47</f>
        <v>5.9293939393939379</v>
      </c>
      <c r="G48" s="37"/>
      <c r="H48" s="96"/>
      <c r="I48" s="85">
        <v>42380</v>
      </c>
      <c r="J48" s="30" t="s">
        <v>197</v>
      </c>
      <c r="K48" s="31"/>
      <c r="L48" s="34"/>
      <c r="M48" s="38"/>
      <c r="N48" s="38"/>
      <c r="O48" s="38"/>
      <c r="P48" s="39">
        <f t="shared" si="4"/>
        <v>0</v>
      </c>
      <c r="Q48" s="76">
        <v>6</v>
      </c>
    </row>
    <row r="49" spans="1:17" x14ac:dyDescent="0.25">
      <c r="A49" s="97" t="s">
        <v>35</v>
      </c>
      <c r="B49" s="62"/>
      <c r="C49" s="57" t="s">
        <v>92</v>
      </c>
      <c r="D49" s="79">
        <v>2</v>
      </c>
      <c r="E49" s="36">
        <v>17.850000000000001</v>
      </c>
      <c r="F49" s="36">
        <v>17.46</v>
      </c>
      <c r="G49" s="37">
        <v>20.363636363636363</v>
      </c>
      <c r="H49" s="96" t="s">
        <v>5</v>
      </c>
      <c r="I49" s="85">
        <v>42380</v>
      </c>
      <c r="J49" s="30" t="s">
        <v>197</v>
      </c>
      <c r="K49" s="41">
        <v>120000</v>
      </c>
      <c r="L49" s="34"/>
      <c r="M49" s="38">
        <f>K49*0.3</f>
        <v>36000</v>
      </c>
      <c r="N49" s="38">
        <f t="shared" si="5"/>
        <v>84000</v>
      </c>
      <c r="O49" s="38">
        <v>3300</v>
      </c>
      <c r="P49" s="39">
        <f t="shared" si="4"/>
        <v>720000</v>
      </c>
      <c r="Q49" s="76">
        <v>6</v>
      </c>
    </row>
    <row r="50" spans="1:17" x14ac:dyDescent="0.25">
      <c r="A50" s="97"/>
      <c r="B50" s="62"/>
      <c r="C50" s="57" t="s">
        <v>93</v>
      </c>
      <c r="D50" s="79">
        <v>2</v>
      </c>
      <c r="E50" s="36">
        <v>2.97</v>
      </c>
      <c r="F50" s="37">
        <f>G49-F49</f>
        <v>2.9036363636363625</v>
      </c>
      <c r="G50" s="37"/>
      <c r="H50" s="96"/>
      <c r="I50" s="85">
        <v>42380</v>
      </c>
      <c r="J50" s="30" t="s">
        <v>197</v>
      </c>
      <c r="K50" s="43"/>
      <c r="L50" s="34"/>
      <c r="M50" s="38"/>
      <c r="N50" s="38"/>
      <c r="O50" s="38"/>
      <c r="P50" s="39">
        <f t="shared" si="4"/>
        <v>0</v>
      </c>
      <c r="Q50" s="76">
        <v>6</v>
      </c>
    </row>
    <row r="51" spans="1:17" x14ac:dyDescent="0.25">
      <c r="A51" s="62" t="s">
        <v>59</v>
      </c>
      <c r="B51" s="62"/>
      <c r="C51" s="61" t="s">
        <v>94</v>
      </c>
      <c r="D51" s="79">
        <v>2</v>
      </c>
      <c r="E51" s="36">
        <v>16.77</v>
      </c>
      <c r="F51" s="36"/>
      <c r="G51" s="37">
        <v>11.636363636363637</v>
      </c>
      <c r="H51" s="60" t="s">
        <v>5</v>
      </c>
      <c r="I51" s="85">
        <v>42380</v>
      </c>
      <c r="J51" s="30" t="s">
        <v>197</v>
      </c>
      <c r="K51" s="41">
        <v>60000</v>
      </c>
      <c r="L51" s="34"/>
      <c r="M51" s="38">
        <f>K51*0.2</f>
        <v>12000</v>
      </c>
      <c r="N51" s="38">
        <f t="shared" si="5"/>
        <v>48000</v>
      </c>
      <c r="O51" s="38">
        <v>3300</v>
      </c>
      <c r="P51" s="39">
        <f t="shared" si="4"/>
        <v>360000</v>
      </c>
      <c r="Q51" s="76">
        <v>6</v>
      </c>
    </row>
    <row r="52" spans="1:17" x14ac:dyDescent="0.25">
      <c r="A52" s="62" t="s">
        <v>95</v>
      </c>
      <c r="B52" s="62"/>
      <c r="C52" s="61" t="s">
        <v>96</v>
      </c>
      <c r="D52" s="79">
        <v>2</v>
      </c>
      <c r="E52" s="36">
        <v>10.73</v>
      </c>
      <c r="F52" s="36"/>
      <c r="G52" s="37">
        <v>15.515151515151516</v>
      </c>
      <c r="H52" s="60" t="s">
        <v>5</v>
      </c>
      <c r="I52" s="85">
        <v>42380</v>
      </c>
      <c r="J52" s="30" t="s">
        <v>197</v>
      </c>
      <c r="K52" s="31">
        <v>80000</v>
      </c>
      <c r="L52" s="34"/>
      <c r="M52" s="38">
        <f>K52*0.2</f>
        <v>16000</v>
      </c>
      <c r="N52" s="38">
        <f t="shared" si="5"/>
        <v>64000</v>
      </c>
      <c r="O52" s="38">
        <v>3300</v>
      </c>
      <c r="P52" s="39">
        <f t="shared" si="4"/>
        <v>480000</v>
      </c>
      <c r="Q52" s="76">
        <v>6</v>
      </c>
    </row>
    <row r="53" spans="1:17" x14ac:dyDescent="0.25">
      <c r="A53" s="97" t="s">
        <v>20</v>
      </c>
      <c r="B53" s="62"/>
      <c r="C53" s="57" t="s">
        <v>97</v>
      </c>
      <c r="D53" s="79">
        <v>2</v>
      </c>
      <c r="E53" s="42">
        <v>4.1760000000000002</v>
      </c>
      <c r="F53" s="42">
        <v>3.34</v>
      </c>
      <c r="G53" s="37">
        <v>10.111111111111111</v>
      </c>
      <c r="H53" s="60" t="s">
        <v>5</v>
      </c>
      <c r="I53" s="85">
        <v>42380</v>
      </c>
      <c r="J53" s="30" t="s">
        <v>197</v>
      </c>
      <c r="K53" s="31">
        <v>65000</v>
      </c>
      <c r="L53" s="34"/>
      <c r="M53" s="38">
        <f>K53*0.3</f>
        <v>19500</v>
      </c>
      <c r="N53" s="38">
        <f t="shared" si="5"/>
        <v>45500</v>
      </c>
      <c r="O53" s="38">
        <v>3600</v>
      </c>
      <c r="P53" s="39">
        <f t="shared" si="4"/>
        <v>390000</v>
      </c>
      <c r="Q53" s="76">
        <v>6</v>
      </c>
    </row>
    <row r="54" spans="1:17" x14ac:dyDescent="0.25">
      <c r="A54" s="97"/>
      <c r="B54" s="62"/>
      <c r="C54" s="57" t="s">
        <v>98</v>
      </c>
      <c r="D54" s="79">
        <v>2</v>
      </c>
      <c r="E54" s="42">
        <v>9.7439999999999998</v>
      </c>
      <c r="F54" s="42">
        <v>7.78</v>
      </c>
      <c r="G54" s="37"/>
      <c r="H54" s="60" t="s">
        <v>5</v>
      </c>
      <c r="I54" s="85">
        <v>42380</v>
      </c>
      <c r="J54" s="30" t="s">
        <v>197</v>
      </c>
      <c r="K54" s="31"/>
      <c r="L54" s="34"/>
      <c r="M54" s="38"/>
      <c r="N54" s="38"/>
      <c r="O54" s="38"/>
      <c r="P54" s="39">
        <f t="shared" si="4"/>
        <v>0</v>
      </c>
      <c r="Q54" s="76">
        <v>6</v>
      </c>
    </row>
    <row r="55" spans="1:17" x14ac:dyDescent="0.25">
      <c r="A55" s="62" t="s">
        <v>222</v>
      </c>
      <c r="B55" s="62"/>
      <c r="C55" s="61" t="s">
        <v>99</v>
      </c>
      <c r="D55" s="79">
        <v>2</v>
      </c>
      <c r="E55" s="36">
        <v>12.13</v>
      </c>
      <c r="F55" s="36"/>
      <c r="G55" s="37">
        <v>11.977777777777778</v>
      </c>
      <c r="H55" s="60" t="s">
        <v>5</v>
      </c>
      <c r="I55" s="85">
        <v>42380</v>
      </c>
      <c r="J55" s="30" t="s">
        <v>197</v>
      </c>
      <c r="K55" s="31">
        <v>70000</v>
      </c>
      <c r="L55" s="34"/>
      <c r="M55" s="38">
        <f>K55*0.23</f>
        <v>16100</v>
      </c>
      <c r="N55" s="38">
        <f t="shared" si="5"/>
        <v>53900</v>
      </c>
      <c r="O55" s="38">
        <v>3600</v>
      </c>
      <c r="P55" s="39">
        <f t="shared" si="4"/>
        <v>420000</v>
      </c>
      <c r="Q55" s="76">
        <v>6</v>
      </c>
    </row>
    <row r="56" spans="1:17" x14ac:dyDescent="0.25">
      <c r="A56" s="109" t="s">
        <v>100</v>
      </c>
      <c r="B56" s="62"/>
      <c r="C56" s="95" t="s">
        <v>101</v>
      </c>
      <c r="D56" s="79">
        <v>2</v>
      </c>
      <c r="E56" s="36">
        <v>5.5</v>
      </c>
      <c r="F56" s="36">
        <v>5.55</v>
      </c>
      <c r="G56" s="37">
        <v>14.222222222222221</v>
      </c>
      <c r="H56" s="96" t="s">
        <v>5</v>
      </c>
      <c r="I56" s="85">
        <v>42380</v>
      </c>
      <c r="J56" s="30" t="s">
        <v>197</v>
      </c>
      <c r="K56" s="31">
        <v>80000</v>
      </c>
      <c r="L56" s="34"/>
      <c r="M56" s="38">
        <f>K56*0.2</f>
        <v>16000</v>
      </c>
      <c r="N56" s="38">
        <f t="shared" si="5"/>
        <v>64000</v>
      </c>
      <c r="O56" s="38">
        <v>3600</v>
      </c>
      <c r="P56" s="39">
        <f t="shared" si="4"/>
        <v>480000</v>
      </c>
      <c r="Q56" s="76">
        <v>6</v>
      </c>
    </row>
    <row r="57" spans="1:17" x14ac:dyDescent="0.25">
      <c r="A57" s="110"/>
      <c r="B57" s="62"/>
      <c r="C57" s="95" t="s">
        <v>102</v>
      </c>
      <c r="D57" s="79">
        <v>2</v>
      </c>
      <c r="E57" s="36">
        <v>8.58</v>
      </c>
      <c r="F57" s="37">
        <v>8.67</v>
      </c>
      <c r="G57" s="37"/>
      <c r="H57" s="96"/>
      <c r="I57" s="85">
        <v>42380</v>
      </c>
      <c r="J57" s="30" t="s">
        <v>197</v>
      </c>
      <c r="K57" s="31"/>
      <c r="L57" s="34"/>
      <c r="M57" s="38"/>
      <c r="N57" s="38"/>
      <c r="O57" s="38"/>
      <c r="P57" s="39">
        <f t="shared" si="4"/>
        <v>0</v>
      </c>
      <c r="Q57" s="76">
        <v>6</v>
      </c>
    </row>
    <row r="58" spans="1:17" x14ac:dyDescent="0.25">
      <c r="A58" s="77" t="s">
        <v>223</v>
      </c>
      <c r="B58" s="62"/>
      <c r="C58" s="57" t="s">
        <v>103</v>
      </c>
      <c r="D58" s="79">
        <v>2</v>
      </c>
      <c r="E58" s="36">
        <v>5.46</v>
      </c>
      <c r="F58" s="36">
        <v>4.04</v>
      </c>
      <c r="G58" s="37">
        <v>8.2222222222222214</v>
      </c>
      <c r="H58" s="96" t="s">
        <v>5</v>
      </c>
      <c r="I58" s="85">
        <v>42380</v>
      </c>
      <c r="J58" s="30" t="s">
        <v>197</v>
      </c>
      <c r="K58" s="31">
        <v>50000</v>
      </c>
      <c r="L58" s="34"/>
      <c r="M58" s="38">
        <f>K58*0.26</f>
        <v>13000</v>
      </c>
      <c r="N58" s="38">
        <f t="shared" si="5"/>
        <v>37000</v>
      </c>
      <c r="O58" s="38">
        <v>3600</v>
      </c>
      <c r="P58" s="39">
        <f t="shared" si="4"/>
        <v>300000</v>
      </c>
      <c r="Q58" s="76">
        <v>6</v>
      </c>
    </row>
    <row r="59" spans="1:17" x14ac:dyDescent="0.25">
      <c r="A59" s="77" t="s">
        <v>224</v>
      </c>
      <c r="B59" s="62"/>
      <c r="C59" s="57" t="s">
        <v>104</v>
      </c>
      <c r="D59" s="79">
        <v>2</v>
      </c>
      <c r="E59" s="36">
        <v>5.66</v>
      </c>
      <c r="F59" s="37">
        <v>4.18</v>
      </c>
      <c r="G59" s="37"/>
      <c r="H59" s="96"/>
      <c r="I59" s="85">
        <v>42380</v>
      </c>
      <c r="J59" s="30" t="s">
        <v>197</v>
      </c>
      <c r="K59" s="31"/>
      <c r="L59" s="34"/>
      <c r="M59" s="38"/>
      <c r="N59" s="38"/>
      <c r="O59" s="38"/>
      <c r="P59" s="39">
        <f t="shared" si="4"/>
        <v>0</v>
      </c>
      <c r="Q59" s="76">
        <v>6</v>
      </c>
    </row>
    <row r="60" spans="1:17" x14ac:dyDescent="0.25">
      <c r="A60" s="97" t="s">
        <v>105</v>
      </c>
      <c r="B60" s="62"/>
      <c r="C60" s="57" t="s">
        <v>106</v>
      </c>
      <c r="D60" s="79">
        <v>2</v>
      </c>
      <c r="E60" s="36">
        <v>3.26</v>
      </c>
      <c r="F60" s="36">
        <v>4.0999999999999996</v>
      </c>
      <c r="G60" s="37">
        <v>14.222222222222221</v>
      </c>
      <c r="H60" s="60" t="s">
        <v>5</v>
      </c>
      <c r="I60" s="85">
        <v>42380</v>
      </c>
      <c r="J60" s="30" t="s">
        <v>197</v>
      </c>
      <c r="K60" s="31">
        <v>80000</v>
      </c>
      <c r="L60" s="34"/>
      <c r="M60" s="38">
        <f>K60*0.2</f>
        <v>16000</v>
      </c>
      <c r="N60" s="38">
        <f t="shared" si="5"/>
        <v>64000</v>
      </c>
      <c r="O60" s="38">
        <v>3600</v>
      </c>
      <c r="P60" s="39">
        <f t="shared" si="4"/>
        <v>480000</v>
      </c>
      <c r="Q60" s="76">
        <v>6</v>
      </c>
    </row>
    <row r="61" spans="1:17" x14ac:dyDescent="0.25">
      <c r="A61" s="97"/>
      <c r="B61" s="62"/>
      <c r="C61" s="57" t="s">
        <v>107</v>
      </c>
      <c r="D61" s="79">
        <v>2</v>
      </c>
      <c r="E61" s="36">
        <v>5.08</v>
      </c>
      <c r="F61" s="36">
        <v>6.39</v>
      </c>
      <c r="G61" s="37"/>
      <c r="H61" s="60" t="s">
        <v>5</v>
      </c>
      <c r="I61" s="85">
        <v>42380</v>
      </c>
      <c r="J61" s="30" t="s">
        <v>197</v>
      </c>
      <c r="K61" s="31"/>
      <c r="L61" s="34"/>
      <c r="M61" s="38"/>
      <c r="N61" s="38"/>
      <c r="O61" s="38"/>
      <c r="P61" s="39">
        <f t="shared" si="4"/>
        <v>0</v>
      </c>
      <c r="Q61" s="76">
        <v>6</v>
      </c>
    </row>
    <row r="62" spans="1:17" x14ac:dyDescent="0.25">
      <c r="A62" s="97"/>
      <c r="B62" s="62"/>
      <c r="C62" s="57" t="s">
        <v>108</v>
      </c>
      <c r="D62" s="79">
        <v>2</v>
      </c>
      <c r="E62" s="36">
        <v>2.97</v>
      </c>
      <c r="F62" s="36">
        <v>3.73</v>
      </c>
      <c r="G62" s="37"/>
      <c r="H62" s="60" t="s">
        <v>5</v>
      </c>
      <c r="I62" s="85">
        <v>42380</v>
      </c>
      <c r="J62" s="30" t="s">
        <v>197</v>
      </c>
      <c r="K62" s="31"/>
      <c r="L62" s="34"/>
      <c r="M62" s="38"/>
      <c r="N62" s="38"/>
      <c r="O62" s="38"/>
      <c r="P62" s="39">
        <f t="shared" si="4"/>
        <v>0</v>
      </c>
      <c r="Q62" s="76">
        <v>6</v>
      </c>
    </row>
    <row r="63" spans="1:17" x14ac:dyDescent="0.25">
      <c r="A63" s="62" t="s">
        <v>225</v>
      </c>
      <c r="B63" s="62"/>
      <c r="C63" s="61" t="s">
        <v>109</v>
      </c>
      <c r="D63" s="79">
        <v>2</v>
      </c>
      <c r="E63" s="36">
        <v>13.87</v>
      </c>
      <c r="F63" s="36"/>
      <c r="G63" s="37">
        <v>9.625</v>
      </c>
      <c r="H63" s="60" t="s">
        <v>5</v>
      </c>
      <c r="I63" s="85">
        <v>42380</v>
      </c>
      <c r="J63" s="30" t="s">
        <v>197</v>
      </c>
      <c r="K63" s="31">
        <v>50000</v>
      </c>
      <c r="L63" s="34"/>
      <c r="M63" s="38">
        <f>K63*0.23</f>
        <v>11500</v>
      </c>
      <c r="N63" s="38">
        <f t="shared" si="5"/>
        <v>38500</v>
      </c>
      <c r="O63" s="38">
        <v>3200</v>
      </c>
      <c r="P63" s="39">
        <f t="shared" si="4"/>
        <v>300000</v>
      </c>
      <c r="Q63" s="76">
        <v>6</v>
      </c>
    </row>
    <row r="64" spans="1:17" x14ac:dyDescent="0.25">
      <c r="A64" s="77" t="s">
        <v>227</v>
      </c>
      <c r="B64" s="62"/>
      <c r="C64" s="57" t="s">
        <v>110</v>
      </c>
      <c r="D64" s="79">
        <v>2</v>
      </c>
      <c r="E64" s="36">
        <v>5.43</v>
      </c>
      <c r="F64" s="36">
        <v>6.53</v>
      </c>
      <c r="G64" s="37">
        <v>13.2</v>
      </c>
      <c r="H64" s="60" t="s">
        <v>5</v>
      </c>
      <c r="I64" s="85">
        <v>42380</v>
      </c>
      <c r="J64" s="30" t="s">
        <v>197</v>
      </c>
      <c r="K64" s="31">
        <v>60000</v>
      </c>
      <c r="L64" s="34"/>
      <c r="M64" s="38">
        <f>K64*0.12</f>
        <v>7200</v>
      </c>
      <c r="N64" s="38">
        <f t="shared" si="5"/>
        <v>52800</v>
      </c>
      <c r="O64" s="38">
        <v>3200</v>
      </c>
      <c r="P64" s="39">
        <f t="shared" si="4"/>
        <v>360000</v>
      </c>
      <c r="Q64" s="76">
        <v>6</v>
      </c>
    </row>
    <row r="65" spans="1:17" x14ac:dyDescent="0.25">
      <c r="A65" s="77" t="s">
        <v>226</v>
      </c>
      <c r="B65" s="62"/>
      <c r="C65" s="57" t="s">
        <v>111</v>
      </c>
      <c r="D65" s="79">
        <v>2</v>
      </c>
      <c r="E65" s="36">
        <v>5.55</v>
      </c>
      <c r="F65" s="37">
        <f>G64-F64</f>
        <v>6.669999999999999</v>
      </c>
      <c r="G65" s="37"/>
      <c r="H65" s="60" t="s">
        <v>5</v>
      </c>
      <c r="I65" s="85">
        <v>42380</v>
      </c>
      <c r="J65" s="30" t="s">
        <v>197</v>
      </c>
      <c r="K65" s="31"/>
      <c r="L65" s="34"/>
      <c r="M65" s="38"/>
      <c r="N65" s="38"/>
      <c r="O65" s="38"/>
      <c r="P65" s="39">
        <f t="shared" si="4"/>
        <v>0</v>
      </c>
      <c r="Q65" s="76">
        <v>6</v>
      </c>
    </row>
    <row r="66" spans="1:17" x14ac:dyDescent="0.25">
      <c r="A66" s="77" t="s">
        <v>228</v>
      </c>
      <c r="B66" s="62"/>
      <c r="C66" s="57" t="s">
        <v>112</v>
      </c>
      <c r="D66" s="79">
        <v>2</v>
      </c>
      <c r="E66" s="36">
        <v>5.0999999999999996</v>
      </c>
      <c r="F66" s="36">
        <v>4.91</v>
      </c>
      <c r="G66" s="37">
        <v>10</v>
      </c>
      <c r="H66" s="96" t="s">
        <v>5</v>
      </c>
      <c r="I66" s="85">
        <v>42380</v>
      </c>
      <c r="J66" s="30" t="s">
        <v>197</v>
      </c>
      <c r="K66" s="31">
        <v>50000</v>
      </c>
      <c r="L66" s="34"/>
      <c r="M66" s="38">
        <f>K66*0.2</f>
        <v>10000</v>
      </c>
      <c r="N66" s="38">
        <f t="shared" si="5"/>
        <v>40000</v>
      </c>
      <c r="O66" s="38">
        <v>3200</v>
      </c>
      <c r="P66" s="39">
        <f t="shared" si="4"/>
        <v>300000</v>
      </c>
      <c r="Q66" s="76">
        <v>6</v>
      </c>
    </row>
    <row r="67" spans="1:17" x14ac:dyDescent="0.25">
      <c r="A67" s="77" t="s">
        <v>229</v>
      </c>
      <c r="B67" s="62"/>
      <c r="C67" s="57" t="s">
        <v>113</v>
      </c>
      <c r="D67" s="79">
        <v>2</v>
      </c>
      <c r="E67" s="36">
        <v>5.28</v>
      </c>
      <c r="F67" s="36">
        <v>5.09</v>
      </c>
      <c r="G67" s="37"/>
      <c r="H67" s="96"/>
      <c r="I67" s="85">
        <v>42380</v>
      </c>
      <c r="J67" s="30" t="s">
        <v>197</v>
      </c>
      <c r="K67" s="31"/>
      <c r="L67" s="34"/>
      <c r="M67" s="38"/>
      <c r="N67" s="38"/>
      <c r="O67" s="38"/>
      <c r="P67" s="39">
        <f t="shared" si="4"/>
        <v>0</v>
      </c>
      <c r="Q67" s="76">
        <v>6</v>
      </c>
    </row>
    <row r="68" spans="1:17" x14ac:dyDescent="0.25">
      <c r="A68" s="62" t="s">
        <v>114</v>
      </c>
      <c r="B68" s="62"/>
      <c r="C68" s="61" t="s">
        <v>115</v>
      </c>
      <c r="D68" s="79">
        <v>2</v>
      </c>
      <c r="E68" s="36">
        <v>10.17</v>
      </c>
      <c r="F68" s="36"/>
      <c r="G68" s="37">
        <v>10</v>
      </c>
      <c r="H68" s="60" t="s">
        <v>5</v>
      </c>
      <c r="I68" s="85">
        <v>42380</v>
      </c>
      <c r="J68" s="30" t="s">
        <v>197</v>
      </c>
      <c r="K68" s="31">
        <v>50000</v>
      </c>
      <c r="L68" s="34"/>
      <c r="M68" s="38">
        <f>K68*0.2</f>
        <v>10000</v>
      </c>
      <c r="N68" s="38">
        <f t="shared" si="5"/>
        <v>40000</v>
      </c>
      <c r="O68" s="38">
        <v>3200</v>
      </c>
      <c r="P68" s="39">
        <f t="shared" si="4"/>
        <v>300000</v>
      </c>
      <c r="Q68" s="76">
        <v>6</v>
      </c>
    </row>
    <row r="69" spans="1:17" x14ac:dyDescent="0.25">
      <c r="A69" s="62" t="s">
        <v>230</v>
      </c>
      <c r="B69" s="62"/>
      <c r="C69" s="61" t="s">
        <v>116</v>
      </c>
      <c r="D69" s="79">
        <v>2</v>
      </c>
      <c r="E69" s="36">
        <v>10.17</v>
      </c>
      <c r="F69" s="36"/>
      <c r="G69" s="37">
        <v>7.7</v>
      </c>
      <c r="H69" s="60" t="s">
        <v>5</v>
      </c>
      <c r="I69" s="85">
        <v>42380</v>
      </c>
      <c r="J69" s="30" t="s">
        <v>197</v>
      </c>
      <c r="K69" s="31">
        <v>40000</v>
      </c>
      <c r="L69" s="34"/>
      <c r="M69" s="38">
        <f>K69*0.23</f>
        <v>9200</v>
      </c>
      <c r="N69" s="38">
        <f t="shared" si="5"/>
        <v>30800</v>
      </c>
      <c r="O69" s="38">
        <v>3200</v>
      </c>
      <c r="P69" s="39">
        <f t="shared" si="4"/>
        <v>240000</v>
      </c>
      <c r="Q69" s="76">
        <v>6</v>
      </c>
    </row>
    <row r="70" spans="1:17" x14ac:dyDescent="0.25">
      <c r="A70" s="97" t="s">
        <v>9</v>
      </c>
      <c r="B70" s="62"/>
      <c r="C70" s="57" t="s">
        <v>117</v>
      </c>
      <c r="D70" s="79">
        <v>2</v>
      </c>
      <c r="E70" s="36">
        <v>8.58</v>
      </c>
      <c r="F70" s="36">
        <v>5.46</v>
      </c>
      <c r="G70" s="37">
        <v>7.7</v>
      </c>
      <c r="H70" s="96" t="s">
        <v>5</v>
      </c>
      <c r="I70" s="85">
        <v>42380</v>
      </c>
      <c r="J70" s="30" t="s">
        <v>197</v>
      </c>
      <c r="K70" s="31">
        <v>40000</v>
      </c>
      <c r="L70" s="34"/>
      <c r="M70" s="38">
        <f>K70*0.23</f>
        <v>9200</v>
      </c>
      <c r="N70" s="38">
        <f t="shared" si="5"/>
        <v>30800</v>
      </c>
      <c r="O70" s="38">
        <v>3200</v>
      </c>
      <c r="P70" s="39">
        <f t="shared" si="4"/>
        <v>240000</v>
      </c>
      <c r="Q70" s="76">
        <v>6</v>
      </c>
    </row>
    <row r="71" spans="1:17" x14ac:dyDescent="0.25">
      <c r="A71" s="97"/>
      <c r="B71" s="62"/>
      <c r="C71" s="57" t="s">
        <v>118</v>
      </c>
      <c r="D71" s="79">
        <v>2</v>
      </c>
      <c r="E71" s="36">
        <v>3.52</v>
      </c>
      <c r="F71" s="37">
        <f>G70-F70</f>
        <v>2.2400000000000002</v>
      </c>
      <c r="G71" s="37"/>
      <c r="H71" s="96"/>
      <c r="I71" s="85">
        <v>42380</v>
      </c>
      <c r="J71" s="30" t="s">
        <v>197</v>
      </c>
      <c r="K71" s="31"/>
      <c r="L71" s="34"/>
      <c r="M71" s="38"/>
      <c r="N71" s="38"/>
      <c r="O71" s="38"/>
      <c r="P71" s="39">
        <f t="shared" si="4"/>
        <v>0</v>
      </c>
      <c r="Q71" s="76">
        <v>6</v>
      </c>
    </row>
    <row r="72" spans="1:17" x14ac:dyDescent="0.25">
      <c r="A72" s="77" t="s">
        <v>231</v>
      </c>
      <c r="B72" s="62"/>
      <c r="C72" s="57" t="s">
        <v>119</v>
      </c>
      <c r="D72" s="79">
        <v>2</v>
      </c>
      <c r="E72" s="36">
        <v>4.54</v>
      </c>
      <c r="F72" s="36">
        <v>3.03</v>
      </c>
      <c r="G72" s="37"/>
      <c r="H72" s="96" t="s">
        <v>5</v>
      </c>
      <c r="I72" s="85">
        <v>42380</v>
      </c>
      <c r="J72" s="30" t="s">
        <v>197</v>
      </c>
      <c r="K72" s="31">
        <v>30000</v>
      </c>
      <c r="L72" s="34"/>
      <c r="M72" s="38">
        <f>K72*0.2</f>
        <v>6000</v>
      </c>
      <c r="N72" s="38">
        <f t="shared" si="5"/>
        <v>24000</v>
      </c>
      <c r="O72" s="38" t="s">
        <v>184</v>
      </c>
      <c r="P72" s="39">
        <f t="shared" si="4"/>
        <v>180000</v>
      </c>
      <c r="Q72" s="76">
        <v>6</v>
      </c>
    </row>
    <row r="73" spans="1:17" x14ac:dyDescent="0.25">
      <c r="A73" s="77" t="s">
        <v>232</v>
      </c>
      <c r="B73" s="62"/>
      <c r="C73" s="57" t="s">
        <v>120</v>
      </c>
      <c r="D73" s="79">
        <v>2</v>
      </c>
      <c r="E73" s="36">
        <v>4.46</v>
      </c>
      <c r="F73" s="37"/>
      <c r="G73" s="37"/>
      <c r="H73" s="96"/>
      <c r="I73" s="85">
        <v>42380</v>
      </c>
      <c r="J73" s="30" t="s">
        <v>197</v>
      </c>
      <c r="K73" s="31"/>
      <c r="L73" s="34"/>
      <c r="M73" s="38"/>
      <c r="N73" s="38"/>
      <c r="O73" s="38"/>
      <c r="P73" s="39">
        <f t="shared" si="4"/>
        <v>0</v>
      </c>
      <c r="Q73" s="76">
        <v>6</v>
      </c>
    </row>
    <row r="74" spans="1:17" x14ac:dyDescent="0.25">
      <c r="A74" s="77" t="s">
        <v>235</v>
      </c>
      <c r="B74" s="62"/>
      <c r="C74" s="57" t="s">
        <v>121</v>
      </c>
      <c r="D74" s="79">
        <v>2</v>
      </c>
      <c r="E74" s="36">
        <v>8.74</v>
      </c>
      <c r="F74" s="36">
        <v>5.46</v>
      </c>
      <c r="G74" s="37">
        <v>10.5</v>
      </c>
      <c r="H74" s="96" t="s">
        <v>5</v>
      </c>
      <c r="I74" s="85">
        <v>42380</v>
      </c>
      <c r="J74" s="30" t="s">
        <v>197</v>
      </c>
      <c r="K74" s="31">
        <v>60000</v>
      </c>
      <c r="L74" s="34"/>
      <c r="M74" s="38">
        <f>K74*0.3</f>
        <v>18000</v>
      </c>
      <c r="N74" s="38">
        <f t="shared" si="5"/>
        <v>42000</v>
      </c>
      <c r="O74" s="38">
        <v>3200</v>
      </c>
      <c r="P74" s="39">
        <f t="shared" si="4"/>
        <v>360000</v>
      </c>
      <c r="Q74" s="76">
        <v>6</v>
      </c>
    </row>
    <row r="75" spans="1:17" x14ac:dyDescent="0.25">
      <c r="A75" s="77" t="s">
        <v>234</v>
      </c>
      <c r="B75" s="62"/>
      <c r="C75" s="57" t="s">
        <v>122</v>
      </c>
      <c r="D75" s="79">
        <v>2</v>
      </c>
      <c r="E75" s="36">
        <v>4.22</v>
      </c>
      <c r="F75" s="36">
        <v>2.64</v>
      </c>
      <c r="G75" s="37"/>
      <c r="H75" s="96"/>
      <c r="I75" s="85">
        <v>42380</v>
      </c>
      <c r="J75" s="30" t="s">
        <v>197</v>
      </c>
      <c r="K75" s="31"/>
      <c r="L75" s="34"/>
      <c r="M75" s="38"/>
      <c r="N75" s="38"/>
      <c r="O75" s="38"/>
      <c r="P75" s="39">
        <f t="shared" si="4"/>
        <v>0</v>
      </c>
      <c r="Q75" s="76">
        <v>6</v>
      </c>
    </row>
    <row r="76" spans="1:17" x14ac:dyDescent="0.25">
      <c r="A76" s="77" t="s">
        <v>233</v>
      </c>
      <c r="B76" s="62"/>
      <c r="C76" s="57" t="s">
        <v>123</v>
      </c>
      <c r="D76" s="79">
        <v>2</v>
      </c>
      <c r="E76" s="36">
        <v>3.84</v>
      </c>
      <c r="F76" s="36">
        <v>2.4</v>
      </c>
      <c r="G76" s="37"/>
      <c r="H76" s="60" t="s">
        <v>4</v>
      </c>
      <c r="I76" s="85">
        <v>42380</v>
      </c>
      <c r="J76" s="30" t="s">
        <v>197</v>
      </c>
      <c r="K76" s="31"/>
      <c r="L76" s="34"/>
      <c r="M76" s="38"/>
      <c r="N76" s="38"/>
      <c r="O76" s="38"/>
      <c r="P76" s="39">
        <f t="shared" si="4"/>
        <v>0</v>
      </c>
      <c r="Q76" s="76">
        <v>6</v>
      </c>
    </row>
    <row r="77" spans="1:17" x14ac:dyDescent="0.25">
      <c r="A77" s="77" t="s">
        <v>239</v>
      </c>
      <c r="B77" s="77"/>
      <c r="C77" s="76" t="s">
        <v>236</v>
      </c>
      <c r="D77" s="79"/>
      <c r="E77" s="36"/>
      <c r="F77" s="36"/>
      <c r="G77" s="37"/>
      <c r="H77" s="78"/>
      <c r="I77" s="85">
        <v>42380</v>
      </c>
      <c r="J77" s="30"/>
      <c r="K77" s="31"/>
      <c r="L77" s="34"/>
      <c r="M77" s="38"/>
      <c r="N77" s="38"/>
      <c r="O77" s="38"/>
      <c r="P77" s="39"/>
      <c r="Q77" s="76"/>
    </row>
    <row r="78" spans="1:17" x14ac:dyDescent="0.25">
      <c r="A78" s="62" t="s">
        <v>238</v>
      </c>
      <c r="B78" s="62"/>
      <c r="C78" s="61" t="s">
        <v>237</v>
      </c>
      <c r="D78" s="79">
        <v>2</v>
      </c>
      <c r="E78" s="36">
        <v>7</v>
      </c>
      <c r="F78" s="36"/>
      <c r="G78" s="37">
        <v>5</v>
      </c>
      <c r="H78" s="60" t="s">
        <v>4</v>
      </c>
      <c r="I78" s="85">
        <v>42380</v>
      </c>
      <c r="J78" s="30" t="s">
        <v>197</v>
      </c>
      <c r="K78" s="31">
        <v>20000</v>
      </c>
      <c r="L78" s="34"/>
      <c r="M78" s="38"/>
      <c r="N78" s="38">
        <f>K78</f>
        <v>20000</v>
      </c>
      <c r="O78" s="38">
        <v>3200</v>
      </c>
      <c r="P78" s="39">
        <f t="shared" si="4"/>
        <v>120000</v>
      </c>
      <c r="Q78" s="76">
        <v>6</v>
      </c>
    </row>
    <row r="79" spans="1:17" x14ac:dyDescent="0.25">
      <c r="A79" s="62" t="s">
        <v>240</v>
      </c>
      <c r="B79" s="62"/>
      <c r="C79" s="61" t="s">
        <v>124</v>
      </c>
      <c r="D79" s="79">
        <v>2</v>
      </c>
      <c r="E79" s="36">
        <v>7</v>
      </c>
      <c r="F79" s="36"/>
      <c r="G79" s="37">
        <v>5</v>
      </c>
      <c r="H79" s="60" t="s">
        <v>4</v>
      </c>
      <c r="I79" s="85">
        <v>42380</v>
      </c>
      <c r="J79" s="30" t="s">
        <v>197</v>
      </c>
      <c r="K79" s="31">
        <v>20000</v>
      </c>
      <c r="L79" s="34"/>
      <c r="M79" s="38"/>
      <c r="N79" s="38">
        <f>K79</f>
        <v>20000</v>
      </c>
      <c r="O79" s="38">
        <v>3200</v>
      </c>
      <c r="P79" s="39">
        <f t="shared" si="4"/>
        <v>120000</v>
      </c>
      <c r="Q79" s="76">
        <v>6</v>
      </c>
    </row>
    <row r="80" spans="1:17" x14ac:dyDescent="0.25">
      <c r="A80" s="77" t="s">
        <v>241</v>
      </c>
      <c r="B80" s="62"/>
      <c r="C80" s="57" t="s">
        <v>125</v>
      </c>
      <c r="D80" s="79">
        <v>2</v>
      </c>
      <c r="E80" s="36">
        <v>4.28</v>
      </c>
      <c r="F80" s="36">
        <v>4.28</v>
      </c>
      <c r="G80" s="37">
        <v>9</v>
      </c>
      <c r="H80" s="96" t="s">
        <v>5</v>
      </c>
      <c r="I80" s="85">
        <v>42380</v>
      </c>
      <c r="J80" s="30" t="s">
        <v>197</v>
      </c>
      <c r="K80" s="31">
        <v>45000</v>
      </c>
      <c r="L80" s="34"/>
      <c r="M80" s="38">
        <f t="shared" ref="M80:M86" si="6">K80*0.2</f>
        <v>9000</v>
      </c>
      <c r="N80" s="38">
        <f t="shared" si="5"/>
        <v>36000</v>
      </c>
      <c r="O80" s="38">
        <v>3200</v>
      </c>
      <c r="P80" s="39">
        <f t="shared" si="4"/>
        <v>270000</v>
      </c>
      <c r="Q80" s="76">
        <v>6</v>
      </c>
    </row>
    <row r="81" spans="1:17" x14ac:dyDescent="0.25">
      <c r="A81" s="77"/>
      <c r="B81" s="62"/>
      <c r="C81" s="57" t="s">
        <v>126</v>
      </c>
      <c r="D81" s="79">
        <v>2</v>
      </c>
      <c r="E81" s="36">
        <v>4.72</v>
      </c>
      <c r="F81" s="36">
        <v>4.72</v>
      </c>
      <c r="G81" s="37"/>
      <c r="H81" s="96"/>
      <c r="I81" s="85">
        <v>42380</v>
      </c>
      <c r="J81" s="30" t="s">
        <v>197</v>
      </c>
      <c r="K81" s="31"/>
      <c r="L81" s="34"/>
      <c r="M81" s="38"/>
      <c r="N81" s="38"/>
      <c r="O81" s="38"/>
      <c r="P81" s="39">
        <f t="shared" si="4"/>
        <v>0</v>
      </c>
      <c r="Q81" s="76">
        <v>6</v>
      </c>
    </row>
    <row r="82" spans="1:17" x14ac:dyDescent="0.25">
      <c r="A82" s="77" t="s">
        <v>243</v>
      </c>
      <c r="B82" s="62"/>
      <c r="C82" s="57" t="s">
        <v>127</v>
      </c>
      <c r="D82" s="79">
        <v>2</v>
      </c>
      <c r="E82" s="36">
        <v>4.63</v>
      </c>
      <c r="F82" s="36">
        <v>4.17</v>
      </c>
      <c r="G82" s="37">
        <v>9</v>
      </c>
      <c r="H82" s="96" t="s">
        <v>5</v>
      </c>
      <c r="I82" s="85">
        <v>42380</v>
      </c>
      <c r="J82" s="30" t="s">
        <v>197</v>
      </c>
      <c r="K82" s="31">
        <v>45000</v>
      </c>
      <c r="L82" s="34"/>
      <c r="M82" s="38">
        <f t="shared" si="6"/>
        <v>9000</v>
      </c>
      <c r="N82" s="38">
        <f t="shared" si="5"/>
        <v>36000</v>
      </c>
      <c r="O82" s="38">
        <v>3200</v>
      </c>
      <c r="P82" s="39">
        <f t="shared" ref="P82:P107" si="7">K82*6</f>
        <v>270000</v>
      </c>
      <c r="Q82" s="76">
        <v>6</v>
      </c>
    </row>
    <row r="83" spans="1:17" x14ac:dyDescent="0.25">
      <c r="A83" s="77" t="s">
        <v>242</v>
      </c>
      <c r="B83" s="62"/>
      <c r="C83" s="57" t="s">
        <v>128</v>
      </c>
      <c r="D83" s="79">
        <v>2</v>
      </c>
      <c r="E83" s="36">
        <v>5.37</v>
      </c>
      <c r="F83" s="37">
        <v>4.83</v>
      </c>
      <c r="G83" s="37"/>
      <c r="H83" s="96"/>
      <c r="I83" s="85">
        <v>42380</v>
      </c>
      <c r="J83" s="30" t="s">
        <v>197</v>
      </c>
      <c r="K83" s="31"/>
      <c r="L83" s="34"/>
      <c r="M83" s="38"/>
      <c r="N83" s="38"/>
      <c r="O83" s="38"/>
      <c r="P83" s="39">
        <f t="shared" si="7"/>
        <v>0</v>
      </c>
      <c r="Q83" s="76">
        <v>6</v>
      </c>
    </row>
    <row r="84" spans="1:17" x14ac:dyDescent="0.25">
      <c r="A84" s="97" t="s">
        <v>16</v>
      </c>
      <c r="B84" s="62"/>
      <c r="C84" s="57" t="s">
        <v>129</v>
      </c>
      <c r="D84" s="79">
        <v>2</v>
      </c>
      <c r="E84" s="36">
        <v>5.27</v>
      </c>
      <c r="F84" s="36">
        <v>4.8899999999999997</v>
      </c>
      <c r="G84" s="37">
        <v>10</v>
      </c>
      <c r="H84" s="96" t="s">
        <v>5</v>
      </c>
      <c r="I84" s="85">
        <v>42380</v>
      </c>
      <c r="J84" s="30" t="s">
        <v>197</v>
      </c>
      <c r="K84" s="31">
        <v>50000</v>
      </c>
      <c r="L84" s="34"/>
      <c r="M84" s="38">
        <f t="shared" si="6"/>
        <v>10000</v>
      </c>
      <c r="N84" s="38">
        <f t="shared" si="5"/>
        <v>40000</v>
      </c>
      <c r="O84" s="38">
        <v>3200</v>
      </c>
      <c r="P84" s="39">
        <f t="shared" si="7"/>
        <v>300000</v>
      </c>
      <c r="Q84" s="76">
        <v>6</v>
      </c>
    </row>
    <row r="85" spans="1:17" x14ac:dyDescent="0.25">
      <c r="A85" s="97"/>
      <c r="B85" s="62"/>
      <c r="C85" s="57" t="s">
        <v>130</v>
      </c>
      <c r="D85" s="79">
        <v>2</v>
      </c>
      <c r="E85" s="36">
        <v>5.51</v>
      </c>
      <c r="F85" s="37">
        <v>5.1100000000000003</v>
      </c>
      <c r="G85" s="37"/>
      <c r="H85" s="96"/>
      <c r="I85" s="85">
        <v>42380</v>
      </c>
      <c r="J85" s="30" t="s">
        <v>197</v>
      </c>
      <c r="K85" s="31"/>
      <c r="L85" s="34"/>
      <c r="M85" s="38"/>
      <c r="N85" s="38"/>
      <c r="O85" s="38"/>
      <c r="P85" s="39">
        <f t="shared" si="7"/>
        <v>0</v>
      </c>
      <c r="Q85" s="76">
        <v>6</v>
      </c>
    </row>
    <row r="86" spans="1:17" x14ac:dyDescent="0.25">
      <c r="A86" s="97" t="s">
        <v>49</v>
      </c>
      <c r="B86" s="62"/>
      <c r="C86" s="57" t="s">
        <v>131</v>
      </c>
      <c r="D86" s="79">
        <v>2</v>
      </c>
      <c r="E86" s="42">
        <v>7.3650000000000002</v>
      </c>
      <c r="F86" s="42">
        <v>5.52</v>
      </c>
      <c r="G86" s="37">
        <v>12</v>
      </c>
      <c r="H86" s="30"/>
      <c r="I86" s="85">
        <v>42380</v>
      </c>
      <c r="J86" s="30" t="s">
        <v>197</v>
      </c>
      <c r="K86" s="31">
        <v>60000</v>
      </c>
      <c r="L86" s="34"/>
      <c r="M86" s="38">
        <f t="shared" si="6"/>
        <v>12000</v>
      </c>
      <c r="N86" s="38">
        <f t="shared" si="5"/>
        <v>48000</v>
      </c>
      <c r="O86" s="38">
        <v>3200</v>
      </c>
      <c r="P86" s="39">
        <f t="shared" si="7"/>
        <v>360000</v>
      </c>
      <c r="Q86" s="76">
        <v>6</v>
      </c>
    </row>
    <row r="87" spans="1:17" x14ac:dyDescent="0.25">
      <c r="A87" s="97"/>
      <c r="B87" s="62"/>
      <c r="C87" s="57" t="s">
        <v>132</v>
      </c>
      <c r="D87" s="79">
        <v>2</v>
      </c>
      <c r="E87" s="42">
        <v>8.6349999999999998</v>
      </c>
      <c r="F87" s="42">
        <f>G86-F86</f>
        <v>6.48</v>
      </c>
      <c r="G87" s="37"/>
      <c r="H87" s="30"/>
      <c r="I87" s="85">
        <v>42380</v>
      </c>
      <c r="J87" s="30" t="s">
        <v>197</v>
      </c>
      <c r="K87" s="31"/>
      <c r="L87" s="34"/>
      <c r="M87" s="38"/>
      <c r="N87" s="38"/>
      <c r="O87" s="38"/>
      <c r="P87" s="39">
        <f t="shared" si="7"/>
        <v>0</v>
      </c>
      <c r="Q87" s="76">
        <v>6</v>
      </c>
    </row>
    <row r="88" spans="1:17" x14ac:dyDescent="0.25">
      <c r="A88" s="62" t="s">
        <v>244</v>
      </c>
      <c r="B88" s="62"/>
      <c r="C88" s="61" t="s">
        <v>133</v>
      </c>
      <c r="D88" s="79">
        <v>2</v>
      </c>
      <c r="E88" s="36">
        <v>17</v>
      </c>
      <c r="F88" s="36"/>
      <c r="G88" s="37">
        <v>7</v>
      </c>
      <c r="H88" s="30"/>
      <c r="I88" s="85">
        <v>42380</v>
      </c>
      <c r="J88" s="30" t="s">
        <v>197</v>
      </c>
      <c r="K88" s="31">
        <v>40000</v>
      </c>
      <c r="L88" s="34"/>
      <c r="M88" s="38">
        <f>K88*0.3</f>
        <v>12000</v>
      </c>
      <c r="N88" s="38">
        <f t="shared" si="5"/>
        <v>28000</v>
      </c>
      <c r="O88" s="38">
        <v>3200</v>
      </c>
      <c r="P88" s="39">
        <f t="shared" si="7"/>
        <v>240000</v>
      </c>
      <c r="Q88" s="76">
        <v>6</v>
      </c>
    </row>
    <row r="89" spans="1:17" x14ac:dyDescent="0.25">
      <c r="A89" s="97" t="s">
        <v>245</v>
      </c>
      <c r="B89" s="62"/>
      <c r="C89" s="57" t="s">
        <v>134</v>
      </c>
      <c r="D89" s="79">
        <v>2</v>
      </c>
      <c r="E89" s="36">
        <v>10.99</v>
      </c>
      <c r="F89" s="36">
        <v>10.27</v>
      </c>
      <c r="G89" s="37">
        <v>14</v>
      </c>
      <c r="H89" s="30"/>
      <c r="I89" s="85">
        <v>42380</v>
      </c>
      <c r="J89" s="30" t="s">
        <v>197</v>
      </c>
      <c r="K89" s="31">
        <v>70000</v>
      </c>
      <c r="L89" s="34"/>
      <c r="M89" s="38">
        <v>14000</v>
      </c>
      <c r="N89" s="38">
        <f t="shared" si="5"/>
        <v>56000</v>
      </c>
      <c r="O89" s="38">
        <v>3200</v>
      </c>
      <c r="P89" s="39">
        <f t="shared" si="7"/>
        <v>420000</v>
      </c>
      <c r="Q89" s="76">
        <v>6</v>
      </c>
    </row>
    <row r="90" spans="1:17" x14ac:dyDescent="0.25">
      <c r="A90" s="97"/>
      <c r="B90" s="62"/>
      <c r="C90" s="57" t="s">
        <v>135</v>
      </c>
      <c r="D90" s="79">
        <v>2</v>
      </c>
      <c r="E90" s="36">
        <v>4.93</v>
      </c>
      <c r="F90" s="37">
        <f>G89-F89</f>
        <v>3.7300000000000004</v>
      </c>
      <c r="G90" s="37"/>
      <c r="H90" s="30"/>
      <c r="I90" s="85">
        <v>42380</v>
      </c>
      <c r="J90" s="30" t="s">
        <v>197</v>
      </c>
      <c r="K90" s="31"/>
      <c r="L90" s="34"/>
      <c r="M90" s="38"/>
      <c r="N90" s="38"/>
      <c r="O90" s="38"/>
      <c r="P90" s="39">
        <f t="shared" si="7"/>
        <v>0</v>
      </c>
      <c r="Q90" s="76">
        <v>6</v>
      </c>
    </row>
    <row r="91" spans="1:17" x14ac:dyDescent="0.25">
      <c r="A91" s="77" t="s">
        <v>248</v>
      </c>
      <c r="B91" s="62"/>
      <c r="C91" s="57" t="s">
        <v>136</v>
      </c>
      <c r="D91" s="79">
        <v>2</v>
      </c>
      <c r="E91" s="36">
        <v>8.64</v>
      </c>
      <c r="F91" s="36">
        <v>6.21</v>
      </c>
      <c r="G91" s="37">
        <v>15</v>
      </c>
      <c r="H91" s="96" t="s">
        <v>5</v>
      </c>
      <c r="I91" s="85">
        <v>42380</v>
      </c>
      <c r="J91" s="30" t="s">
        <v>197</v>
      </c>
      <c r="K91" s="31">
        <v>75000</v>
      </c>
      <c r="L91" s="34"/>
      <c r="M91" s="38">
        <f>K91*0.2</f>
        <v>15000</v>
      </c>
      <c r="N91" s="38">
        <f t="shared" si="5"/>
        <v>60000</v>
      </c>
      <c r="O91" s="38">
        <v>3200</v>
      </c>
      <c r="P91" s="39">
        <f t="shared" si="7"/>
        <v>450000</v>
      </c>
      <c r="Q91" s="76">
        <v>6</v>
      </c>
    </row>
    <row r="92" spans="1:17" x14ac:dyDescent="0.25">
      <c r="A92" s="77" t="s">
        <v>247</v>
      </c>
      <c r="B92" s="62"/>
      <c r="C92" s="57" t="s">
        <v>137</v>
      </c>
      <c r="D92" s="79">
        <v>2</v>
      </c>
      <c r="E92" s="36">
        <v>8.26</v>
      </c>
      <c r="F92" s="36">
        <v>5.93</v>
      </c>
      <c r="G92" s="37"/>
      <c r="H92" s="96"/>
      <c r="I92" s="85">
        <v>42380</v>
      </c>
      <c r="J92" s="30" t="s">
        <v>197</v>
      </c>
      <c r="K92" s="31"/>
      <c r="L92" s="34"/>
      <c r="M92" s="38"/>
      <c r="N92" s="38"/>
      <c r="O92" s="38"/>
      <c r="P92" s="39">
        <f t="shared" si="7"/>
        <v>0</v>
      </c>
      <c r="Q92" s="76">
        <v>6</v>
      </c>
    </row>
    <row r="93" spans="1:17" x14ac:dyDescent="0.25">
      <c r="A93" s="77" t="s">
        <v>246</v>
      </c>
      <c r="B93" s="62"/>
      <c r="C93" s="57" t="s">
        <v>138</v>
      </c>
      <c r="D93" s="79">
        <v>2</v>
      </c>
      <c r="E93" s="36">
        <v>3.98</v>
      </c>
      <c r="F93" s="36">
        <v>2.86</v>
      </c>
      <c r="G93" s="37"/>
      <c r="H93" s="96"/>
      <c r="I93" s="85">
        <v>42380</v>
      </c>
      <c r="J93" s="30" t="s">
        <v>197</v>
      </c>
      <c r="K93" s="31"/>
      <c r="L93" s="34"/>
      <c r="M93" s="38"/>
      <c r="N93" s="38"/>
      <c r="O93" s="38"/>
      <c r="P93" s="39">
        <f t="shared" si="7"/>
        <v>0</v>
      </c>
      <c r="Q93" s="76">
        <v>6</v>
      </c>
    </row>
    <row r="94" spans="1:17" x14ac:dyDescent="0.25">
      <c r="A94" s="62" t="s">
        <v>249</v>
      </c>
      <c r="B94" s="62"/>
      <c r="C94" s="61" t="s">
        <v>139</v>
      </c>
      <c r="D94" s="79">
        <v>2</v>
      </c>
      <c r="E94" s="36">
        <v>17</v>
      </c>
      <c r="F94" s="36"/>
      <c r="G94" s="37">
        <v>7</v>
      </c>
      <c r="H94" s="30"/>
      <c r="I94" s="85">
        <v>42380</v>
      </c>
      <c r="J94" s="30" t="s">
        <v>197</v>
      </c>
      <c r="K94" s="31">
        <v>40000</v>
      </c>
      <c r="L94" s="34"/>
      <c r="M94" s="38">
        <f>K94*0.3</f>
        <v>12000</v>
      </c>
      <c r="N94" s="38">
        <f t="shared" si="5"/>
        <v>28000</v>
      </c>
      <c r="O94" s="38">
        <v>3200</v>
      </c>
      <c r="P94" s="39">
        <f t="shared" si="7"/>
        <v>240000</v>
      </c>
      <c r="Q94" s="76">
        <v>6</v>
      </c>
    </row>
    <row r="95" spans="1:17" x14ac:dyDescent="0.25">
      <c r="A95" s="97" t="s">
        <v>140</v>
      </c>
      <c r="B95" s="62"/>
      <c r="C95" s="57" t="s">
        <v>141</v>
      </c>
      <c r="D95" s="79">
        <v>2</v>
      </c>
      <c r="E95" s="36">
        <v>4.93</v>
      </c>
      <c r="F95" s="36">
        <v>2.2400000000000002</v>
      </c>
      <c r="G95" s="37">
        <v>8</v>
      </c>
      <c r="H95" s="30"/>
      <c r="I95" s="85">
        <v>42380</v>
      </c>
      <c r="J95" s="30" t="s">
        <v>197</v>
      </c>
      <c r="K95" s="31">
        <v>40000</v>
      </c>
      <c r="L95" s="34"/>
      <c r="M95" s="38">
        <f>K95*0.2</f>
        <v>8000</v>
      </c>
      <c r="N95" s="38">
        <f t="shared" si="5"/>
        <v>32000</v>
      </c>
      <c r="O95" s="38">
        <v>3200</v>
      </c>
      <c r="P95" s="39">
        <f t="shared" si="7"/>
        <v>240000</v>
      </c>
      <c r="Q95" s="76">
        <v>6</v>
      </c>
    </row>
    <row r="96" spans="1:17" x14ac:dyDescent="0.25">
      <c r="A96" s="97"/>
      <c r="B96" s="62"/>
      <c r="C96" s="57" t="s">
        <v>142</v>
      </c>
      <c r="D96" s="79">
        <v>2</v>
      </c>
      <c r="E96" s="36">
        <v>12.71</v>
      </c>
      <c r="F96" s="37">
        <f>G95-F95</f>
        <v>5.76</v>
      </c>
      <c r="G96" s="37"/>
      <c r="H96" s="30"/>
      <c r="I96" s="85">
        <v>42380</v>
      </c>
      <c r="J96" s="30" t="s">
        <v>197</v>
      </c>
      <c r="K96" s="31"/>
      <c r="L96" s="34"/>
      <c r="M96" s="38"/>
      <c r="N96" s="38"/>
      <c r="O96" s="38"/>
      <c r="P96" s="39">
        <f t="shared" si="7"/>
        <v>0</v>
      </c>
      <c r="Q96" s="76">
        <v>6</v>
      </c>
    </row>
    <row r="97" spans="1:17" x14ac:dyDescent="0.25">
      <c r="A97" s="62" t="s">
        <v>143</v>
      </c>
      <c r="B97" s="62"/>
      <c r="C97" s="61" t="s">
        <v>144</v>
      </c>
      <c r="D97" s="79">
        <v>2</v>
      </c>
      <c r="E97" s="36">
        <v>5</v>
      </c>
      <c r="F97" s="36"/>
      <c r="G97" s="37">
        <v>7.5</v>
      </c>
      <c r="H97" s="30"/>
      <c r="I97" s="85">
        <v>42380</v>
      </c>
      <c r="J97" s="30" t="s">
        <v>197</v>
      </c>
      <c r="K97" s="31">
        <v>30000</v>
      </c>
      <c r="L97" s="34"/>
      <c r="M97" s="38"/>
      <c r="N97" s="38">
        <f>K97-M97</f>
        <v>30000</v>
      </c>
      <c r="O97" s="38">
        <v>3200</v>
      </c>
      <c r="P97" s="39">
        <f t="shared" si="7"/>
        <v>180000</v>
      </c>
      <c r="Q97" s="76">
        <v>6</v>
      </c>
    </row>
    <row r="98" spans="1:17" x14ac:dyDescent="0.25">
      <c r="A98" s="62" t="s">
        <v>250</v>
      </c>
      <c r="B98" s="62"/>
      <c r="C98" s="61" t="s">
        <v>145</v>
      </c>
      <c r="D98" s="79">
        <v>2</v>
      </c>
      <c r="E98" s="36">
        <v>5.4</v>
      </c>
      <c r="F98" s="36"/>
      <c r="G98" s="37">
        <v>5</v>
      </c>
      <c r="H98" s="60" t="s">
        <v>4</v>
      </c>
      <c r="I98" s="85">
        <v>42380</v>
      </c>
      <c r="J98" s="30" t="s">
        <v>197</v>
      </c>
      <c r="K98" s="31">
        <v>20000</v>
      </c>
      <c r="L98" s="34"/>
      <c r="M98" s="38"/>
      <c r="N98" s="38">
        <f>K98</f>
        <v>20000</v>
      </c>
      <c r="O98" s="38">
        <v>3200</v>
      </c>
      <c r="P98" s="39">
        <f t="shared" si="7"/>
        <v>120000</v>
      </c>
      <c r="Q98" s="76">
        <v>6</v>
      </c>
    </row>
    <row r="99" spans="1:17" x14ac:dyDescent="0.25">
      <c r="A99" s="62" t="s">
        <v>251</v>
      </c>
      <c r="B99" s="62"/>
      <c r="C99" s="61" t="s">
        <v>147</v>
      </c>
      <c r="D99" s="79">
        <v>2</v>
      </c>
      <c r="E99" s="36">
        <v>6</v>
      </c>
      <c r="F99" s="36"/>
      <c r="G99" s="37">
        <v>7.5</v>
      </c>
      <c r="H99" s="63" t="s">
        <v>7</v>
      </c>
      <c r="I99" s="85">
        <v>42380</v>
      </c>
      <c r="J99" s="30" t="s">
        <v>197</v>
      </c>
      <c r="K99" s="31">
        <v>30000</v>
      </c>
      <c r="L99" s="34"/>
      <c r="M99" s="38"/>
      <c r="N99" s="38">
        <f>K99</f>
        <v>30000</v>
      </c>
      <c r="O99" s="38">
        <v>3200</v>
      </c>
      <c r="P99" s="39">
        <f t="shared" si="7"/>
        <v>180000</v>
      </c>
      <c r="Q99" s="76">
        <v>6</v>
      </c>
    </row>
    <row r="100" spans="1:17" x14ac:dyDescent="0.25">
      <c r="A100" s="77" t="s">
        <v>253</v>
      </c>
      <c r="B100" s="62"/>
      <c r="C100" s="57" t="s">
        <v>148</v>
      </c>
      <c r="D100" s="79">
        <v>2</v>
      </c>
      <c r="E100" s="36">
        <v>2.94</v>
      </c>
      <c r="F100" s="36">
        <v>3.43</v>
      </c>
      <c r="G100" s="37">
        <v>8.75</v>
      </c>
      <c r="H100" s="30"/>
      <c r="I100" s="85">
        <v>42380</v>
      </c>
      <c r="J100" s="30" t="s">
        <v>197</v>
      </c>
      <c r="K100" s="31">
        <v>35000</v>
      </c>
      <c r="L100" s="34"/>
      <c r="M100" s="38"/>
      <c r="N100" s="38">
        <f>K100-M100</f>
        <v>35000</v>
      </c>
      <c r="O100" s="38">
        <v>3200</v>
      </c>
      <c r="P100" s="39">
        <f t="shared" si="7"/>
        <v>210000</v>
      </c>
      <c r="Q100" s="76">
        <v>6</v>
      </c>
    </row>
    <row r="101" spans="1:17" x14ac:dyDescent="0.25">
      <c r="A101" s="77" t="s">
        <v>252</v>
      </c>
      <c r="B101" s="62"/>
      <c r="C101" s="57" t="s">
        <v>149</v>
      </c>
      <c r="D101" s="79">
        <v>2</v>
      </c>
      <c r="E101" s="36">
        <v>3.06</v>
      </c>
      <c r="F101" s="37">
        <v>3.57</v>
      </c>
      <c r="G101" s="37"/>
      <c r="H101" s="30"/>
      <c r="I101" s="85">
        <v>42380</v>
      </c>
      <c r="J101" s="30" t="s">
        <v>197</v>
      </c>
      <c r="K101" s="31"/>
      <c r="L101" s="34"/>
      <c r="M101" s="38"/>
      <c r="N101" s="38"/>
      <c r="O101" s="38"/>
      <c r="P101" s="39">
        <f t="shared" si="7"/>
        <v>0</v>
      </c>
      <c r="Q101" s="76">
        <v>6</v>
      </c>
    </row>
    <row r="102" spans="1:17" x14ac:dyDescent="0.25">
      <c r="A102" s="62" t="s">
        <v>254</v>
      </c>
      <c r="B102" s="62"/>
      <c r="C102" s="61" t="s">
        <v>150</v>
      </c>
      <c r="D102" s="79">
        <v>2</v>
      </c>
      <c r="E102" s="36">
        <v>6</v>
      </c>
      <c r="F102" s="36"/>
      <c r="G102" s="37">
        <v>7.741935483870968</v>
      </c>
      <c r="H102" s="60" t="s">
        <v>4</v>
      </c>
      <c r="I102" s="85">
        <v>42380</v>
      </c>
      <c r="J102" s="30" t="s">
        <v>197</v>
      </c>
      <c r="K102" s="31">
        <v>30000</v>
      </c>
      <c r="L102" s="34"/>
      <c r="M102" s="38"/>
      <c r="N102" s="38">
        <f>K102</f>
        <v>30000</v>
      </c>
      <c r="O102" s="38">
        <v>3100</v>
      </c>
      <c r="P102" s="39">
        <f t="shared" si="7"/>
        <v>180000</v>
      </c>
      <c r="Q102" s="76">
        <v>6</v>
      </c>
    </row>
    <row r="103" spans="1:17" x14ac:dyDescent="0.25">
      <c r="A103" s="62" t="s">
        <v>255</v>
      </c>
      <c r="B103" s="62"/>
      <c r="C103" s="61" t="s">
        <v>151</v>
      </c>
      <c r="D103" s="79">
        <v>2</v>
      </c>
      <c r="E103" s="36">
        <v>6</v>
      </c>
      <c r="F103" s="36"/>
      <c r="G103" s="37">
        <v>7.741935483870968</v>
      </c>
      <c r="H103" s="60" t="s">
        <v>4</v>
      </c>
      <c r="I103" s="85">
        <v>42380</v>
      </c>
      <c r="J103" s="30" t="s">
        <v>197</v>
      </c>
      <c r="K103" s="31">
        <v>30000</v>
      </c>
      <c r="L103" s="34"/>
      <c r="M103" s="38"/>
      <c r="N103" s="38">
        <f>K103</f>
        <v>30000</v>
      </c>
      <c r="O103" s="38">
        <v>3100</v>
      </c>
      <c r="P103" s="39">
        <f t="shared" si="7"/>
        <v>180000</v>
      </c>
      <c r="Q103" s="76">
        <v>6</v>
      </c>
    </row>
    <row r="104" spans="1:17" x14ac:dyDescent="0.25">
      <c r="A104" s="62" t="s">
        <v>256</v>
      </c>
      <c r="B104" s="62"/>
      <c r="C104" s="61" t="s">
        <v>152</v>
      </c>
      <c r="D104" s="79">
        <v>2</v>
      </c>
      <c r="E104" s="36">
        <v>6</v>
      </c>
      <c r="F104" s="36"/>
      <c r="G104" s="37">
        <v>7.741935483870968</v>
      </c>
      <c r="H104" s="30"/>
      <c r="I104" s="85">
        <v>42380</v>
      </c>
      <c r="J104" s="30" t="s">
        <v>197</v>
      </c>
      <c r="K104" s="31">
        <v>30000</v>
      </c>
      <c r="L104" s="34"/>
      <c r="M104" s="38"/>
      <c r="N104" s="38">
        <f>K104</f>
        <v>30000</v>
      </c>
      <c r="O104" s="38">
        <v>3100</v>
      </c>
      <c r="P104" s="39">
        <f t="shared" si="7"/>
        <v>180000</v>
      </c>
      <c r="Q104" s="76">
        <v>6</v>
      </c>
    </row>
    <row r="105" spans="1:17" x14ac:dyDescent="0.25">
      <c r="A105" s="62" t="s">
        <v>257</v>
      </c>
      <c r="B105" s="62"/>
      <c r="C105" s="76" t="s">
        <v>153</v>
      </c>
      <c r="D105" s="79">
        <v>2</v>
      </c>
      <c r="E105" s="36">
        <v>6</v>
      </c>
      <c r="F105" s="36"/>
      <c r="G105" s="37">
        <v>7.741935483870968</v>
      </c>
      <c r="H105" s="60" t="s">
        <v>4</v>
      </c>
      <c r="I105" s="85">
        <v>42380</v>
      </c>
      <c r="J105" s="30" t="s">
        <v>197</v>
      </c>
      <c r="K105" s="31">
        <v>30000</v>
      </c>
      <c r="L105" s="34"/>
      <c r="M105" s="38"/>
      <c r="N105" s="38">
        <f>K105</f>
        <v>30000</v>
      </c>
      <c r="O105" s="38">
        <v>3100</v>
      </c>
      <c r="P105" s="39">
        <f t="shared" si="7"/>
        <v>180000</v>
      </c>
      <c r="Q105" s="76">
        <v>6</v>
      </c>
    </row>
    <row r="106" spans="1:17" x14ac:dyDescent="0.25">
      <c r="A106" s="62" t="s">
        <v>258</v>
      </c>
      <c r="B106" s="62"/>
      <c r="C106" s="61" t="s">
        <v>154</v>
      </c>
      <c r="D106" s="79">
        <v>2</v>
      </c>
      <c r="E106" s="36">
        <v>6</v>
      </c>
      <c r="F106" s="36"/>
      <c r="G106" s="37">
        <v>7.741935483870968</v>
      </c>
      <c r="H106" s="60" t="s">
        <v>4</v>
      </c>
      <c r="I106" s="85">
        <v>42380</v>
      </c>
      <c r="J106" s="30" t="s">
        <v>197</v>
      </c>
      <c r="K106" s="31">
        <v>30000</v>
      </c>
      <c r="L106" s="34"/>
      <c r="M106" s="38"/>
      <c r="N106" s="38">
        <f>K106</f>
        <v>30000</v>
      </c>
      <c r="O106" s="38">
        <v>3100</v>
      </c>
      <c r="P106" s="39">
        <f t="shared" si="7"/>
        <v>180000</v>
      </c>
      <c r="Q106" s="76">
        <v>6</v>
      </c>
    </row>
    <row r="107" spans="1:17" x14ac:dyDescent="0.25">
      <c r="A107" s="62" t="s">
        <v>155</v>
      </c>
      <c r="B107" s="62"/>
      <c r="C107" s="61" t="s">
        <v>156</v>
      </c>
      <c r="D107" s="79">
        <v>2</v>
      </c>
      <c r="E107" s="36">
        <v>6</v>
      </c>
      <c r="F107" s="36"/>
      <c r="G107" s="37">
        <v>8.258064516129032</v>
      </c>
      <c r="H107" s="60" t="s">
        <v>5</v>
      </c>
      <c r="I107" s="85">
        <v>42380</v>
      </c>
      <c r="J107" s="30" t="s">
        <v>197</v>
      </c>
      <c r="K107" s="31">
        <v>40000</v>
      </c>
      <c r="L107" s="34"/>
      <c r="M107" s="38">
        <f>K107*0.2</f>
        <v>8000</v>
      </c>
      <c r="N107" s="38">
        <f>K107-M107</f>
        <v>32000</v>
      </c>
      <c r="O107" s="38">
        <v>3100</v>
      </c>
      <c r="P107" s="39">
        <f t="shared" si="7"/>
        <v>240000</v>
      </c>
      <c r="Q107" s="76">
        <v>6</v>
      </c>
    </row>
    <row r="108" spans="1:17" ht="23.25" x14ac:dyDescent="0.6">
      <c r="A108" s="106" t="s">
        <v>21</v>
      </c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9"/>
    </row>
    <row r="109" spans="1:17" ht="18" x14ac:dyDescent="0.25">
      <c r="A109" s="65" t="s">
        <v>259</v>
      </c>
      <c r="B109" s="65"/>
      <c r="C109" s="51" t="s">
        <v>22</v>
      </c>
      <c r="D109" s="70">
        <v>2</v>
      </c>
      <c r="E109" s="10">
        <v>9.3000000000000007</v>
      </c>
      <c r="F109" s="11"/>
      <c r="G109" s="11">
        <v>9.3000000000000007</v>
      </c>
      <c r="H109" s="52" t="s">
        <v>4</v>
      </c>
      <c r="I109" s="85">
        <v>42380</v>
      </c>
      <c r="J109" s="30" t="s">
        <v>197</v>
      </c>
      <c r="K109" s="12">
        <v>18000</v>
      </c>
      <c r="L109" s="70"/>
      <c r="M109" s="13"/>
      <c r="N109" s="8"/>
      <c r="O109" s="8">
        <f>K109/G109</f>
        <v>1935.4838709677417</v>
      </c>
      <c r="P109" s="14">
        <f>K109*6</f>
        <v>108000</v>
      </c>
      <c r="Q109" s="76">
        <v>6</v>
      </c>
    </row>
    <row r="110" spans="1:17" ht="18" x14ac:dyDescent="0.25">
      <c r="A110" s="58" t="s">
        <v>260</v>
      </c>
      <c r="B110" s="58"/>
      <c r="C110" s="35" t="s">
        <v>23</v>
      </c>
      <c r="D110" s="75">
        <v>2</v>
      </c>
      <c r="E110" s="6">
        <v>11</v>
      </c>
      <c r="F110" s="15"/>
      <c r="G110" s="15">
        <v>11</v>
      </c>
      <c r="H110" s="66" t="s">
        <v>4</v>
      </c>
      <c r="I110" s="85">
        <v>42380</v>
      </c>
      <c r="J110" s="30" t="s">
        <v>197</v>
      </c>
      <c r="K110" s="16">
        <v>18000</v>
      </c>
      <c r="L110" s="59"/>
      <c r="M110" s="17"/>
      <c r="N110" s="18"/>
      <c r="O110" s="18">
        <f t="shared" ref="O110:O151" si="8">K110/G110</f>
        <v>1636.3636363636363</v>
      </c>
      <c r="P110" s="14">
        <f t="shared" ref="P110:P151" si="9">K110*6</f>
        <v>108000</v>
      </c>
      <c r="Q110" s="76">
        <v>6</v>
      </c>
    </row>
    <row r="111" spans="1:17" ht="18" x14ac:dyDescent="0.25">
      <c r="A111" s="58" t="s">
        <v>261</v>
      </c>
      <c r="B111" s="58"/>
      <c r="C111" s="35" t="s">
        <v>24</v>
      </c>
      <c r="D111" s="75">
        <v>2</v>
      </c>
      <c r="E111" s="6">
        <v>10.23</v>
      </c>
      <c r="F111" s="15"/>
      <c r="G111" s="15">
        <v>10.23</v>
      </c>
      <c r="H111" s="66" t="s">
        <v>4</v>
      </c>
      <c r="I111" s="85">
        <v>42380</v>
      </c>
      <c r="J111" s="30" t="s">
        <v>197</v>
      </c>
      <c r="K111" s="16">
        <v>18000</v>
      </c>
      <c r="L111" s="59"/>
      <c r="M111" s="17"/>
      <c r="N111" s="18"/>
      <c r="O111" s="18">
        <f t="shared" si="8"/>
        <v>1759.5307917888563</v>
      </c>
      <c r="P111" s="14">
        <f t="shared" si="9"/>
        <v>108000</v>
      </c>
      <c r="Q111" s="76">
        <v>6</v>
      </c>
    </row>
    <row r="112" spans="1:17" ht="18" x14ac:dyDescent="0.25">
      <c r="A112" s="58" t="s">
        <v>217</v>
      </c>
      <c r="B112" s="58"/>
      <c r="C112" s="35" t="s">
        <v>25</v>
      </c>
      <c r="D112" s="75">
        <v>2</v>
      </c>
      <c r="E112" s="6">
        <v>11</v>
      </c>
      <c r="F112" s="15"/>
      <c r="G112" s="15">
        <v>11</v>
      </c>
      <c r="H112" s="66" t="s">
        <v>4</v>
      </c>
      <c r="I112" s="85">
        <v>42380</v>
      </c>
      <c r="J112" s="30" t="s">
        <v>197</v>
      </c>
      <c r="K112" s="16">
        <v>18000</v>
      </c>
      <c r="L112" s="59"/>
      <c r="M112" s="17"/>
      <c r="N112" s="18"/>
      <c r="O112" s="18">
        <f t="shared" si="8"/>
        <v>1636.3636363636363</v>
      </c>
      <c r="P112" s="14">
        <f t="shared" si="9"/>
        <v>108000</v>
      </c>
      <c r="Q112" s="76">
        <v>6</v>
      </c>
    </row>
    <row r="113" spans="1:17" ht="31.5" x14ac:dyDescent="0.25">
      <c r="A113" s="19" t="s">
        <v>262</v>
      </c>
      <c r="B113" s="19"/>
      <c r="C113" s="35" t="s">
        <v>27</v>
      </c>
      <c r="D113" s="75">
        <v>2</v>
      </c>
      <c r="E113" s="6">
        <v>13</v>
      </c>
      <c r="F113" s="15"/>
      <c r="G113" s="15">
        <v>13</v>
      </c>
      <c r="H113" s="66" t="s">
        <v>4</v>
      </c>
      <c r="I113" s="85">
        <v>42380</v>
      </c>
      <c r="J113" s="30" t="s">
        <v>197</v>
      </c>
      <c r="K113" s="16">
        <v>18000</v>
      </c>
      <c r="L113" s="7"/>
      <c r="M113" s="17"/>
      <c r="N113" s="18"/>
      <c r="O113" s="18">
        <f t="shared" si="8"/>
        <v>1384.6153846153845</v>
      </c>
      <c r="P113" s="14">
        <f t="shared" si="9"/>
        <v>108000</v>
      </c>
      <c r="Q113" s="76">
        <v>6</v>
      </c>
    </row>
    <row r="114" spans="1:17" ht="18" x14ac:dyDescent="0.25">
      <c r="A114" s="58" t="s">
        <v>263</v>
      </c>
      <c r="B114" s="58"/>
      <c r="C114" s="35" t="s">
        <v>28</v>
      </c>
      <c r="D114" s="75">
        <v>2</v>
      </c>
      <c r="E114" s="6">
        <v>13</v>
      </c>
      <c r="F114" s="15"/>
      <c r="G114" s="15">
        <v>13</v>
      </c>
      <c r="H114" s="66" t="s">
        <v>4</v>
      </c>
      <c r="I114" s="85">
        <v>42380</v>
      </c>
      <c r="J114" s="30" t="s">
        <v>197</v>
      </c>
      <c r="K114" s="16">
        <v>18000</v>
      </c>
      <c r="L114" s="7"/>
      <c r="M114" s="17"/>
      <c r="N114" s="18"/>
      <c r="O114" s="18">
        <f t="shared" si="8"/>
        <v>1384.6153846153845</v>
      </c>
      <c r="P114" s="14">
        <f t="shared" si="9"/>
        <v>108000</v>
      </c>
      <c r="Q114" s="76">
        <v>6</v>
      </c>
    </row>
    <row r="115" spans="1:17" ht="18" x14ac:dyDescent="0.25">
      <c r="A115" s="58" t="s">
        <v>89</v>
      </c>
      <c r="B115" s="58"/>
      <c r="C115" s="35" t="s">
        <v>29</v>
      </c>
      <c r="D115" s="75">
        <v>2</v>
      </c>
      <c r="E115" s="6">
        <v>9</v>
      </c>
      <c r="F115" s="15"/>
      <c r="G115" s="15">
        <v>9</v>
      </c>
      <c r="H115" s="66" t="s">
        <v>4</v>
      </c>
      <c r="I115" s="85">
        <v>42380</v>
      </c>
      <c r="J115" s="30" t="s">
        <v>197</v>
      </c>
      <c r="K115" s="16">
        <v>18000</v>
      </c>
      <c r="L115" s="53"/>
      <c r="M115" s="17"/>
      <c r="N115" s="18"/>
      <c r="O115" s="18">
        <f t="shared" si="8"/>
        <v>2000</v>
      </c>
      <c r="P115" s="14">
        <f t="shared" si="9"/>
        <v>108000</v>
      </c>
      <c r="Q115" s="76">
        <v>6</v>
      </c>
    </row>
    <row r="116" spans="1:17" ht="18" x14ac:dyDescent="0.25">
      <c r="A116" s="58" t="s">
        <v>157</v>
      </c>
      <c r="B116" s="58"/>
      <c r="C116" s="35" t="s">
        <v>30</v>
      </c>
      <c r="D116" s="75">
        <v>2</v>
      </c>
      <c r="E116" s="6">
        <v>9</v>
      </c>
      <c r="F116" s="15"/>
      <c r="G116" s="15">
        <v>9</v>
      </c>
      <c r="H116" s="66" t="s">
        <v>4</v>
      </c>
      <c r="I116" s="85">
        <v>42380</v>
      </c>
      <c r="J116" s="30" t="s">
        <v>197</v>
      </c>
      <c r="K116" s="16">
        <v>18000</v>
      </c>
      <c r="L116" s="53"/>
      <c r="M116" s="17"/>
      <c r="N116" s="18"/>
      <c r="O116" s="18">
        <f t="shared" si="8"/>
        <v>2000</v>
      </c>
      <c r="P116" s="14">
        <f t="shared" si="9"/>
        <v>108000</v>
      </c>
      <c r="Q116" s="76">
        <v>6</v>
      </c>
    </row>
    <row r="117" spans="1:17" ht="18" x14ac:dyDescent="0.25">
      <c r="A117" s="58" t="s">
        <v>264</v>
      </c>
      <c r="B117" s="58"/>
      <c r="C117" s="35" t="s">
        <v>31</v>
      </c>
      <c r="D117" s="75">
        <v>2</v>
      </c>
      <c r="E117" s="6">
        <v>10.84</v>
      </c>
      <c r="F117" s="15"/>
      <c r="G117" s="15">
        <v>10.84</v>
      </c>
      <c r="H117" s="66" t="s">
        <v>4</v>
      </c>
      <c r="I117" s="85">
        <v>42380</v>
      </c>
      <c r="J117" s="30" t="s">
        <v>197</v>
      </c>
      <c r="K117" s="16">
        <v>20000</v>
      </c>
      <c r="L117" s="7"/>
      <c r="M117" s="17"/>
      <c r="N117" s="18"/>
      <c r="O117" s="18">
        <f t="shared" si="8"/>
        <v>1845.0184501845019</v>
      </c>
      <c r="P117" s="14">
        <f t="shared" si="9"/>
        <v>120000</v>
      </c>
      <c r="Q117" s="76">
        <v>6</v>
      </c>
    </row>
    <row r="118" spans="1:17" ht="18" x14ac:dyDescent="0.25">
      <c r="A118" s="58" t="s">
        <v>265</v>
      </c>
      <c r="B118" s="58"/>
      <c r="C118" s="35" t="s">
        <v>32</v>
      </c>
      <c r="D118" s="75">
        <v>2</v>
      </c>
      <c r="E118" s="6">
        <v>10.92</v>
      </c>
      <c r="F118" s="15"/>
      <c r="G118" s="15">
        <v>10.92</v>
      </c>
      <c r="H118" s="66" t="s">
        <v>4</v>
      </c>
      <c r="I118" s="85">
        <v>42380</v>
      </c>
      <c r="J118" s="30" t="s">
        <v>197</v>
      </c>
      <c r="K118" s="16">
        <v>15000</v>
      </c>
      <c r="L118" s="7"/>
      <c r="M118" s="17"/>
      <c r="N118" s="18"/>
      <c r="O118" s="18">
        <f t="shared" si="8"/>
        <v>1373.6263736263736</v>
      </c>
      <c r="P118" s="14">
        <f t="shared" si="9"/>
        <v>90000</v>
      </c>
      <c r="Q118" s="76">
        <v>6</v>
      </c>
    </row>
    <row r="119" spans="1:17" ht="15.75" x14ac:dyDescent="0.25">
      <c r="A119" s="58" t="s">
        <v>15</v>
      </c>
      <c r="B119" s="58"/>
      <c r="C119" s="35" t="s">
        <v>33</v>
      </c>
      <c r="D119" s="75">
        <v>2</v>
      </c>
      <c r="E119" s="6">
        <v>12</v>
      </c>
      <c r="F119" s="15"/>
      <c r="G119" s="15">
        <v>12</v>
      </c>
      <c r="H119" s="49"/>
      <c r="I119" s="85">
        <v>42380</v>
      </c>
      <c r="J119" s="30" t="s">
        <v>197</v>
      </c>
      <c r="K119" s="16">
        <v>18000</v>
      </c>
      <c r="L119" s="7"/>
      <c r="M119" s="17"/>
      <c r="N119" s="18"/>
      <c r="O119" s="18">
        <f t="shared" si="8"/>
        <v>1500</v>
      </c>
      <c r="P119" s="14">
        <f t="shared" si="9"/>
        <v>108000</v>
      </c>
      <c r="Q119" s="76">
        <v>6</v>
      </c>
    </row>
    <row r="120" spans="1:17" ht="18" x14ac:dyDescent="0.25">
      <c r="A120" s="58" t="s">
        <v>158</v>
      </c>
      <c r="B120" s="58"/>
      <c r="C120" s="35" t="s">
        <v>159</v>
      </c>
      <c r="D120" s="75">
        <v>2</v>
      </c>
      <c r="E120" s="6">
        <v>11.98</v>
      </c>
      <c r="F120" s="15"/>
      <c r="G120" s="15">
        <v>11.98</v>
      </c>
      <c r="H120" s="66" t="s">
        <v>4</v>
      </c>
      <c r="I120" s="85">
        <v>42380</v>
      </c>
      <c r="J120" s="30" t="s">
        <v>197</v>
      </c>
      <c r="K120" s="16">
        <v>18000</v>
      </c>
      <c r="L120" s="66"/>
      <c r="M120" s="17"/>
      <c r="N120" s="18"/>
      <c r="O120" s="18">
        <f t="shared" si="8"/>
        <v>1502.5041736227045</v>
      </c>
      <c r="P120" s="14">
        <f t="shared" si="9"/>
        <v>108000</v>
      </c>
      <c r="Q120" s="76">
        <v>6</v>
      </c>
    </row>
    <row r="121" spans="1:17" ht="15.75" x14ac:dyDescent="0.25">
      <c r="A121" s="100" t="s">
        <v>266</v>
      </c>
      <c r="B121" s="64"/>
      <c r="C121" s="67" t="s">
        <v>160</v>
      </c>
      <c r="D121" s="75">
        <v>2</v>
      </c>
      <c r="E121" s="6">
        <v>5.23</v>
      </c>
      <c r="F121" s="15"/>
      <c r="G121" s="15">
        <v>10.6</v>
      </c>
      <c r="H121" s="104" t="s">
        <v>4</v>
      </c>
      <c r="I121" s="85">
        <v>42380</v>
      </c>
      <c r="J121" s="30" t="s">
        <v>197</v>
      </c>
      <c r="K121" s="16">
        <v>18000</v>
      </c>
      <c r="L121" s="104"/>
      <c r="M121" s="17"/>
      <c r="N121" s="18"/>
      <c r="O121" s="18">
        <f t="shared" si="8"/>
        <v>1698.1132075471698</v>
      </c>
      <c r="P121" s="14">
        <f t="shared" si="9"/>
        <v>108000</v>
      </c>
      <c r="Q121" s="76">
        <v>6</v>
      </c>
    </row>
    <row r="122" spans="1:17" ht="15.75" x14ac:dyDescent="0.25">
      <c r="A122" s="101"/>
      <c r="B122" s="65"/>
      <c r="C122" s="67" t="s">
        <v>161</v>
      </c>
      <c r="D122" s="75">
        <v>2</v>
      </c>
      <c r="E122" s="6">
        <v>5.37</v>
      </c>
      <c r="F122" s="15"/>
      <c r="G122" s="15"/>
      <c r="H122" s="105"/>
      <c r="I122" s="85">
        <v>42380</v>
      </c>
      <c r="J122" s="30" t="s">
        <v>197</v>
      </c>
      <c r="K122" s="16"/>
      <c r="L122" s="105"/>
      <c r="M122" s="17"/>
      <c r="N122" s="18"/>
      <c r="O122" s="18"/>
      <c r="P122" s="14">
        <f t="shared" si="9"/>
        <v>0</v>
      </c>
      <c r="Q122" s="76">
        <v>6</v>
      </c>
    </row>
    <row r="123" spans="1:17" ht="15.75" x14ac:dyDescent="0.25">
      <c r="A123" s="58" t="s">
        <v>267</v>
      </c>
      <c r="B123" s="64"/>
      <c r="C123" s="67" t="s">
        <v>162</v>
      </c>
      <c r="D123" s="75">
        <v>2</v>
      </c>
      <c r="E123" s="6">
        <v>6.27</v>
      </c>
      <c r="F123" s="15"/>
      <c r="G123" s="15">
        <v>11</v>
      </c>
      <c r="H123" s="104" t="s">
        <v>4</v>
      </c>
      <c r="I123" s="85">
        <v>42380</v>
      </c>
      <c r="J123" s="30" t="s">
        <v>197</v>
      </c>
      <c r="K123" s="16">
        <v>18000</v>
      </c>
      <c r="L123" s="104"/>
      <c r="M123" s="17"/>
      <c r="N123" s="18"/>
      <c r="O123" s="18">
        <f t="shared" si="8"/>
        <v>1636.3636363636363</v>
      </c>
      <c r="P123" s="14">
        <f t="shared" si="9"/>
        <v>108000</v>
      </c>
      <c r="Q123" s="76">
        <v>6</v>
      </c>
    </row>
    <row r="124" spans="1:17" ht="15.75" x14ac:dyDescent="0.25">
      <c r="A124" s="58" t="s">
        <v>268</v>
      </c>
      <c r="B124" s="65"/>
      <c r="C124" s="67" t="s">
        <v>163</v>
      </c>
      <c r="D124" s="75">
        <v>2</v>
      </c>
      <c r="E124" s="6">
        <v>4.7300000000000004</v>
      </c>
      <c r="F124" s="15"/>
      <c r="G124" s="15"/>
      <c r="H124" s="105"/>
      <c r="I124" s="85">
        <v>42380</v>
      </c>
      <c r="J124" s="30" t="s">
        <v>197</v>
      </c>
      <c r="K124" s="16"/>
      <c r="L124" s="105"/>
      <c r="M124" s="17"/>
      <c r="N124" s="18"/>
      <c r="O124" s="18"/>
      <c r="P124" s="14">
        <f t="shared" si="9"/>
        <v>0</v>
      </c>
      <c r="Q124" s="76">
        <v>6</v>
      </c>
    </row>
    <row r="125" spans="1:17" ht="15.75" x14ac:dyDescent="0.25">
      <c r="A125" s="100" t="s">
        <v>164</v>
      </c>
      <c r="B125" s="64"/>
      <c r="C125" s="67" t="s">
        <v>165</v>
      </c>
      <c r="D125" s="75">
        <v>2</v>
      </c>
      <c r="E125" s="6">
        <v>4.4800000000000004</v>
      </c>
      <c r="F125" s="15"/>
      <c r="G125" s="15">
        <v>9.26</v>
      </c>
      <c r="H125" s="102" t="s">
        <v>7</v>
      </c>
      <c r="I125" s="85">
        <v>42380</v>
      </c>
      <c r="J125" s="30" t="s">
        <v>197</v>
      </c>
      <c r="K125" s="16">
        <v>18000</v>
      </c>
      <c r="L125" s="7"/>
      <c r="M125" s="17"/>
      <c r="N125" s="18"/>
      <c r="O125" s="18">
        <f t="shared" si="8"/>
        <v>1943.8444924406049</v>
      </c>
      <c r="P125" s="14">
        <f t="shared" si="9"/>
        <v>108000</v>
      </c>
      <c r="Q125" s="76">
        <v>6</v>
      </c>
    </row>
    <row r="126" spans="1:17" ht="15.75" x14ac:dyDescent="0.25">
      <c r="A126" s="101"/>
      <c r="B126" s="65"/>
      <c r="C126" s="67" t="s">
        <v>166</v>
      </c>
      <c r="D126" s="75">
        <v>2</v>
      </c>
      <c r="E126" s="6">
        <v>4.78</v>
      </c>
      <c r="F126" s="15"/>
      <c r="G126" s="15"/>
      <c r="H126" s="103"/>
      <c r="I126" s="85">
        <v>42380</v>
      </c>
      <c r="J126" s="30" t="s">
        <v>197</v>
      </c>
      <c r="K126" s="16"/>
      <c r="L126" s="7"/>
      <c r="M126" s="17"/>
      <c r="N126" s="18"/>
      <c r="O126" s="18"/>
      <c r="P126" s="14">
        <f t="shared" si="9"/>
        <v>0</v>
      </c>
      <c r="Q126" s="76">
        <v>6</v>
      </c>
    </row>
    <row r="127" spans="1:17" ht="18" x14ac:dyDescent="0.25">
      <c r="A127" s="58" t="s">
        <v>269</v>
      </c>
      <c r="B127" s="58"/>
      <c r="C127" s="35" t="s">
        <v>167</v>
      </c>
      <c r="D127" s="75">
        <v>2</v>
      </c>
      <c r="E127" s="6">
        <v>10.73</v>
      </c>
      <c r="F127" s="15"/>
      <c r="G127" s="15">
        <v>10.73</v>
      </c>
      <c r="H127" s="66" t="s">
        <v>4</v>
      </c>
      <c r="I127" s="85">
        <v>42380</v>
      </c>
      <c r="J127" s="30" t="s">
        <v>197</v>
      </c>
      <c r="K127" s="16">
        <v>19000</v>
      </c>
      <c r="L127" s="53"/>
      <c r="M127" s="17"/>
      <c r="N127" s="18"/>
      <c r="O127" s="18">
        <f t="shared" si="8"/>
        <v>1770.7362534948741</v>
      </c>
      <c r="P127" s="14">
        <f t="shared" si="9"/>
        <v>114000</v>
      </c>
      <c r="Q127" s="76">
        <v>6</v>
      </c>
    </row>
    <row r="128" spans="1:17" ht="18" x14ac:dyDescent="0.25">
      <c r="A128" s="58" t="s">
        <v>270</v>
      </c>
      <c r="B128" s="58"/>
      <c r="C128" s="35" t="s">
        <v>36</v>
      </c>
      <c r="D128" s="75">
        <v>2</v>
      </c>
      <c r="E128" s="6">
        <v>10.55</v>
      </c>
      <c r="F128" s="15"/>
      <c r="G128" s="15">
        <v>10.55</v>
      </c>
      <c r="H128" s="66" t="s">
        <v>4</v>
      </c>
      <c r="I128" s="85">
        <v>42380</v>
      </c>
      <c r="J128" s="30" t="s">
        <v>197</v>
      </c>
      <c r="K128" s="16">
        <v>17000</v>
      </c>
      <c r="L128" s="53"/>
      <c r="M128" s="17"/>
      <c r="N128" s="18"/>
      <c r="O128" s="18">
        <f t="shared" si="8"/>
        <v>1611.3744075829384</v>
      </c>
      <c r="P128" s="14">
        <f t="shared" si="9"/>
        <v>102000</v>
      </c>
      <c r="Q128" s="76">
        <v>6</v>
      </c>
    </row>
    <row r="129" spans="1:17" ht="15.75" x14ac:dyDescent="0.25">
      <c r="A129" s="58" t="s">
        <v>271</v>
      </c>
      <c r="B129" s="58"/>
      <c r="C129" s="35" t="s">
        <v>37</v>
      </c>
      <c r="D129" s="75">
        <v>2</v>
      </c>
      <c r="E129" s="20">
        <v>10.56</v>
      </c>
      <c r="F129" s="21"/>
      <c r="G129" s="15">
        <v>10.56</v>
      </c>
      <c r="H129" s="35"/>
      <c r="I129" s="85">
        <v>42380</v>
      </c>
      <c r="J129" s="30" t="s">
        <v>197</v>
      </c>
      <c r="K129" s="16">
        <v>16000</v>
      </c>
      <c r="L129" s="49"/>
      <c r="M129" s="17"/>
      <c r="N129" s="18"/>
      <c r="O129" s="18">
        <f t="shared" si="8"/>
        <v>1515.151515151515</v>
      </c>
      <c r="P129" s="14">
        <f t="shared" si="9"/>
        <v>96000</v>
      </c>
      <c r="Q129" s="76">
        <v>6</v>
      </c>
    </row>
    <row r="130" spans="1:17" ht="18.75" thickBot="1" x14ac:dyDescent="0.3">
      <c r="A130" s="64" t="s">
        <v>272</v>
      </c>
      <c r="B130" s="64"/>
      <c r="C130" s="48" t="s">
        <v>38</v>
      </c>
      <c r="D130" s="75">
        <v>2</v>
      </c>
      <c r="E130" s="22">
        <v>10.58</v>
      </c>
      <c r="F130" s="23"/>
      <c r="G130" s="15">
        <v>10.58</v>
      </c>
      <c r="H130" s="66" t="s">
        <v>4</v>
      </c>
      <c r="I130" s="85">
        <v>42380</v>
      </c>
      <c r="J130" s="30" t="s">
        <v>197</v>
      </c>
      <c r="K130" s="16">
        <v>15000</v>
      </c>
      <c r="L130" s="53"/>
      <c r="M130" s="24"/>
      <c r="N130" s="18"/>
      <c r="O130" s="18">
        <f t="shared" si="8"/>
        <v>1417.7693761814744</v>
      </c>
      <c r="P130" s="14">
        <f t="shared" si="9"/>
        <v>90000</v>
      </c>
      <c r="Q130" s="76">
        <v>6</v>
      </c>
    </row>
    <row r="131" spans="1:17" ht="18" x14ac:dyDescent="0.25">
      <c r="A131" s="29" t="s">
        <v>9</v>
      </c>
      <c r="B131" s="29"/>
      <c r="C131" s="54" t="s">
        <v>39</v>
      </c>
      <c r="D131" s="75">
        <v>2</v>
      </c>
      <c r="E131" s="25">
        <v>10.53</v>
      </c>
      <c r="F131" s="26"/>
      <c r="G131" s="15">
        <v>10.53</v>
      </c>
      <c r="H131" s="66" t="s">
        <v>4</v>
      </c>
      <c r="I131" s="85">
        <v>42380</v>
      </c>
      <c r="J131" s="30" t="s">
        <v>197</v>
      </c>
      <c r="K131" s="16">
        <v>15000</v>
      </c>
      <c r="L131" s="53"/>
      <c r="M131" s="13"/>
      <c r="N131" s="18"/>
      <c r="O131" s="18">
        <f t="shared" si="8"/>
        <v>1424.5014245014245</v>
      </c>
      <c r="P131" s="14">
        <f t="shared" si="9"/>
        <v>90000</v>
      </c>
      <c r="Q131" s="76">
        <v>6</v>
      </c>
    </row>
    <row r="132" spans="1:17" ht="18" x14ac:dyDescent="0.25">
      <c r="A132" s="58" t="s">
        <v>68</v>
      </c>
      <c r="B132" s="58"/>
      <c r="C132" s="35" t="s">
        <v>40</v>
      </c>
      <c r="D132" s="75">
        <v>2</v>
      </c>
      <c r="E132" s="20">
        <v>11.45</v>
      </c>
      <c r="F132" s="21"/>
      <c r="G132" s="15">
        <v>11.45</v>
      </c>
      <c r="H132" s="66" t="s">
        <v>4</v>
      </c>
      <c r="I132" s="85">
        <v>42380</v>
      </c>
      <c r="J132" s="30" t="s">
        <v>197</v>
      </c>
      <c r="K132" s="16">
        <v>15000</v>
      </c>
      <c r="L132" s="53"/>
      <c r="M132" s="17"/>
      <c r="N132" s="18"/>
      <c r="O132" s="18">
        <f t="shared" si="8"/>
        <v>1310.0436681222709</v>
      </c>
      <c r="P132" s="14">
        <f t="shared" si="9"/>
        <v>90000</v>
      </c>
      <c r="Q132" s="76">
        <v>6</v>
      </c>
    </row>
    <row r="133" spans="1:17" ht="18" x14ac:dyDescent="0.25">
      <c r="A133" s="107" t="s">
        <v>273</v>
      </c>
      <c r="B133" s="68"/>
      <c r="C133" s="67" t="s">
        <v>168</v>
      </c>
      <c r="D133" s="75">
        <v>2</v>
      </c>
      <c r="E133" s="20">
        <v>7.41</v>
      </c>
      <c r="F133" s="21"/>
      <c r="G133" s="15">
        <v>11.34</v>
      </c>
      <c r="H133" s="66" t="s">
        <v>4</v>
      </c>
      <c r="I133" s="85">
        <v>42380</v>
      </c>
      <c r="J133" s="30" t="s">
        <v>197</v>
      </c>
      <c r="K133" s="16">
        <v>13000</v>
      </c>
      <c r="L133" s="7"/>
      <c r="M133" s="17"/>
      <c r="N133" s="18"/>
      <c r="O133" s="18">
        <f t="shared" si="8"/>
        <v>1146.3844797178131</v>
      </c>
      <c r="P133" s="14">
        <f t="shared" si="9"/>
        <v>78000</v>
      </c>
      <c r="Q133" s="76">
        <v>6</v>
      </c>
    </row>
    <row r="134" spans="1:17" ht="15.75" x14ac:dyDescent="0.25">
      <c r="A134" s="108"/>
      <c r="B134" s="69"/>
      <c r="C134" s="67" t="s">
        <v>169</v>
      </c>
      <c r="D134" s="75">
        <v>2</v>
      </c>
      <c r="E134" s="20">
        <v>3.93</v>
      </c>
      <c r="F134" s="21"/>
      <c r="G134" s="15"/>
      <c r="H134" s="49"/>
      <c r="I134" s="85">
        <v>42380</v>
      </c>
      <c r="J134" s="30" t="s">
        <v>197</v>
      </c>
      <c r="K134" s="16"/>
      <c r="L134" s="7"/>
      <c r="M134" s="17"/>
      <c r="N134" s="18"/>
      <c r="O134" s="18"/>
      <c r="P134" s="14">
        <f t="shared" si="9"/>
        <v>0</v>
      </c>
      <c r="Q134" s="76">
        <v>6</v>
      </c>
    </row>
    <row r="135" spans="1:17" ht="18" x14ac:dyDescent="0.25">
      <c r="A135" s="58" t="s">
        <v>274</v>
      </c>
      <c r="B135" s="58"/>
      <c r="C135" s="35" t="s">
        <v>41</v>
      </c>
      <c r="D135" s="75">
        <v>2</v>
      </c>
      <c r="E135" s="20">
        <v>10.36</v>
      </c>
      <c r="F135" s="21"/>
      <c r="G135" s="15">
        <v>10.36</v>
      </c>
      <c r="H135" s="66" t="s">
        <v>4</v>
      </c>
      <c r="I135" s="85">
        <v>42380</v>
      </c>
      <c r="J135" s="30" t="s">
        <v>197</v>
      </c>
      <c r="K135" s="16">
        <v>13000</v>
      </c>
      <c r="L135" s="53"/>
      <c r="M135" s="17"/>
      <c r="N135" s="18"/>
      <c r="O135" s="18">
        <f t="shared" si="8"/>
        <v>1254.8262548262549</v>
      </c>
      <c r="P135" s="14">
        <f t="shared" si="9"/>
        <v>78000</v>
      </c>
      <c r="Q135" s="76">
        <v>6</v>
      </c>
    </row>
    <row r="136" spans="1:17" ht="18" x14ac:dyDescent="0.25">
      <c r="A136" s="58" t="s">
        <v>275</v>
      </c>
      <c r="B136" s="58"/>
      <c r="C136" s="35" t="s">
        <v>42</v>
      </c>
      <c r="D136" s="75">
        <v>2</v>
      </c>
      <c r="E136" s="20">
        <v>10.75</v>
      </c>
      <c r="F136" s="21"/>
      <c r="G136" s="15">
        <v>10.75</v>
      </c>
      <c r="H136" s="66" t="s">
        <v>4</v>
      </c>
      <c r="I136" s="85">
        <v>42380</v>
      </c>
      <c r="J136" s="30" t="s">
        <v>197</v>
      </c>
      <c r="K136" s="16">
        <v>13000</v>
      </c>
      <c r="L136" s="53"/>
      <c r="M136" s="17"/>
      <c r="N136" s="18"/>
      <c r="O136" s="18">
        <f t="shared" si="8"/>
        <v>1209.3023255813953</v>
      </c>
      <c r="P136" s="14">
        <f t="shared" si="9"/>
        <v>78000</v>
      </c>
      <c r="Q136" s="76">
        <v>6</v>
      </c>
    </row>
    <row r="137" spans="1:17" ht="15.75" x14ac:dyDescent="0.25">
      <c r="A137" s="58" t="s">
        <v>276</v>
      </c>
      <c r="B137" s="58"/>
      <c r="C137" s="35" t="s">
        <v>170</v>
      </c>
      <c r="D137" s="75">
        <v>2</v>
      </c>
      <c r="E137" s="27">
        <v>10</v>
      </c>
      <c r="F137" s="28"/>
      <c r="G137" s="15">
        <v>10</v>
      </c>
      <c r="H137" s="35"/>
      <c r="I137" s="85">
        <v>42380</v>
      </c>
      <c r="J137" s="30" t="s">
        <v>197</v>
      </c>
      <c r="K137" s="16">
        <v>10000</v>
      </c>
      <c r="L137" s="49"/>
      <c r="M137" s="17"/>
      <c r="N137" s="18"/>
      <c r="O137" s="18">
        <f t="shared" si="8"/>
        <v>1000</v>
      </c>
      <c r="P137" s="14">
        <f t="shared" si="9"/>
        <v>60000</v>
      </c>
      <c r="Q137" s="76">
        <v>6</v>
      </c>
    </row>
    <row r="138" spans="1:17" ht="18" x14ac:dyDescent="0.25">
      <c r="A138" s="58" t="s">
        <v>277</v>
      </c>
      <c r="B138" s="58"/>
      <c r="C138" s="35" t="s">
        <v>43</v>
      </c>
      <c r="D138" s="75">
        <v>2</v>
      </c>
      <c r="E138" s="27">
        <v>11</v>
      </c>
      <c r="F138" s="28"/>
      <c r="G138" s="15">
        <v>11</v>
      </c>
      <c r="H138" s="66" t="s">
        <v>4</v>
      </c>
      <c r="I138" s="85">
        <v>42380</v>
      </c>
      <c r="J138" s="30" t="s">
        <v>197</v>
      </c>
      <c r="K138" s="16">
        <v>25000</v>
      </c>
      <c r="L138" s="53"/>
      <c r="M138" s="17"/>
      <c r="N138" s="18"/>
      <c r="O138" s="18">
        <f t="shared" si="8"/>
        <v>2272.7272727272725</v>
      </c>
      <c r="P138" s="14">
        <f t="shared" si="9"/>
        <v>150000</v>
      </c>
      <c r="Q138" s="76">
        <v>6</v>
      </c>
    </row>
    <row r="139" spans="1:17" ht="18" x14ac:dyDescent="0.25">
      <c r="A139" s="56" t="s">
        <v>278</v>
      </c>
      <c r="B139" s="56"/>
      <c r="C139" s="35" t="s">
        <v>44</v>
      </c>
      <c r="D139" s="75">
        <v>2</v>
      </c>
      <c r="E139" s="20">
        <v>10.58</v>
      </c>
      <c r="F139" s="21"/>
      <c r="G139" s="15">
        <v>10.58</v>
      </c>
      <c r="H139" s="66" t="s">
        <v>4</v>
      </c>
      <c r="I139" s="85">
        <v>42380</v>
      </c>
      <c r="J139" s="30" t="s">
        <v>197</v>
      </c>
      <c r="K139" s="16">
        <v>13000</v>
      </c>
      <c r="L139" s="53"/>
      <c r="M139" s="17"/>
      <c r="N139" s="18"/>
      <c r="O139" s="18">
        <f t="shared" si="8"/>
        <v>1228.733459357278</v>
      </c>
      <c r="P139" s="14">
        <f t="shared" si="9"/>
        <v>78000</v>
      </c>
      <c r="Q139" s="76">
        <v>6</v>
      </c>
    </row>
    <row r="140" spans="1:17" ht="18" x14ac:dyDescent="0.25">
      <c r="A140" s="58" t="s">
        <v>279</v>
      </c>
      <c r="B140" s="58"/>
      <c r="C140" s="35" t="s">
        <v>171</v>
      </c>
      <c r="D140" s="75">
        <v>2</v>
      </c>
      <c r="E140" s="20">
        <v>10.31</v>
      </c>
      <c r="F140" s="21"/>
      <c r="G140" s="15">
        <v>10.31</v>
      </c>
      <c r="H140" s="66" t="s">
        <v>4</v>
      </c>
      <c r="I140" s="85">
        <v>42380</v>
      </c>
      <c r="J140" s="30" t="s">
        <v>197</v>
      </c>
      <c r="K140" s="16">
        <v>14000</v>
      </c>
      <c r="L140" s="53"/>
      <c r="M140" s="17"/>
      <c r="N140" s="18"/>
      <c r="O140" s="18">
        <f t="shared" si="8"/>
        <v>1357.9049466537342</v>
      </c>
      <c r="P140" s="14">
        <f t="shared" si="9"/>
        <v>84000</v>
      </c>
      <c r="Q140" s="76">
        <v>6</v>
      </c>
    </row>
    <row r="141" spans="1:17" ht="18" x14ac:dyDescent="0.25">
      <c r="A141" s="55" t="s">
        <v>280</v>
      </c>
      <c r="B141" s="55"/>
      <c r="C141" s="35" t="s">
        <v>172</v>
      </c>
      <c r="D141" s="75">
        <v>2</v>
      </c>
      <c r="E141" s="20">
        <v>8.8000000000000007</v>
      </c>
      <c r="F141" s="21"/>
      <c r="G141" s="15">
        <v>8.8000000000000007</v>
      </c>
      <c r="H141" s="66" t="s">
        <v>4</v>
      </c>
      <c r="I141" s="85">
        <v>42380</v>
      </c>
      <c r="J141" s="30" t="s">
        <v>197</v>
      </c>
      <c r="K141" s="16">
        <v>12000</v>
      </c>
      <c r="L141" s="53"/>
      <c r="M141" s="17"/>
      <c r="N141" s="18"/>
      <c r="O141" s="18">
        <f t="shared" si="8"/>
        <v>1363.6363636363635</v>
      </c>
      <c r="P141" s="14">
        <f t="shared" si="9"/>
        <v>72000</v>
      </c>
      <c r="Q141" s="76">
        <v>6</v>
      </c>
    </row>
    <row r="142" spans="1:17" ht="18" x14ac:dyDescent="0.25">
      <c r="A142" s="58" t="s">
        <v>281</v>
      </c>
      <c r="B142" s="58"/>
      <c r="C142" s="35" t="s">
        <v>173</v>
      </c>
      <c r="D142" s="75">
        <v>2</v>
      </c>
      <c r="E142" s="20">
        <v>9.8699999999999992</v>
      </c>
      <c r="F142" s="21"/>
      <c r="G142" s="15">
        <v>9.8699999999999992</v>
      </c>
      <c r="H142" s="66" t="s">
        <v>4</v>
      </c>
      <c r="I142" s="85">
        <v>42380</v>
      </c>
      <c r="J142" s="30" t="s">
        <v>197</v>
      </c>
      <c r="K142" s="16">
        <v>20000</v>
      </c>
      <c r="L142" s="53"/>
      <c r="M142" s="17"/>
      <c r="N142" s="18"/>
      <c r="O142" s="18">
        <f t="shared" si="8"/>
        <v>2026.3424518743668</v>
      </c>
      <c r="P142" s="14">
        <f t="shared" si="9"/>
        <v>120000</v>
      </c>
      <c r="Q142" s="76">
        <v>6</v>
      </c>
    </row>
    <row r="143" spans="1:17" ht="15.75" x14ac:dyDescent="0.25">
      <c r="A143" s="58" t="s">
        <v>282</v>
      </c>
      <c r="B143" s="58"/>
      <c r="C143" s="35" t="s">
        <v>174</v>
      </c>
      <c r="D143" s="75">
        <v>2</v>
      </c>
      <c r="E143" s="20">
        <v>9.8699999999999992</v>
      </c>
      <c r="F143" s="21"/>
      <c r="G143" s="15">
        <v>9.8699999999999992</v>
      </c>
      <c r="H143" s="49"/>
      <c r="I143" s="85">
        <v>42380</v>
      </c>
      <c r="J143" s="30" t="s">
        <v>197</v>
      </c>
      <c r="K143" s="16">
        <v>20000</v>
      </c>
      <c r="L143" s="7"/>
      <c r="M143" s="17"/>
      <c r="N143" s="18"/>
      <c r="O143" s="18">
        <f t="shared" si="8"/>
        <v>2026.3424518743668</v>
      </c>
      <c r="P143" s="14">
        <f t="shared" si="9"/>
        <v>120000</v>
      </c>
      <c r="Q143" s="76">
        <v>6</v>
      </c>
    </row>
    <row r="144" spans="1:17" ht="15.75" x14ac:dyDescent="0.25">
      <c r="A144" s="58" t="s">
        <v>19</v>
      </c>
      <c r="B144" s="58"/>
      <c r="C144" s="35" t="s">
        <v>175</v>
      </c>
      <c r="D144" s="75">
        <v>2</v>
      </c>
      <c r="E144" s="20">
        <v>10.4</v>
      </c>
      <c r="F144" s="21"/>
      <c r="G144" s="15">
        <v>10.4</v>
      </c>
      <c r="H144" s="49"/>
      <c r="I144" s="85">
        <v>42380</v>
      </c>
      <c r="J144" s="30" t="s">
        <v>197</v>
      </c>
      <c r="K144" s="16">
        <v>25000</v>
      </c>
      <c r="L144" s="7"/>
      <c r="M144" s="17"/>
      <c r="N144" s="18"/>
      <c r="O144" s="18">
        <f t="shared" si="8"/>
        <v>2403.8461538461538</v>
      </c>
      <c r="P144" s="14">
        <f t="shared" si="9"/>
        <v>150000</v>
      </c>
      <c r="Q144" s="76">
        <v>6</v>
      </c>
    </row>
    <row r="145" spans="1:17" ht="18" x14ac:dyDescent="0.25">
      <c r="A145" s="58" t="s">
        <v>35</v>
      </c>
      <c r="B145" s="58"/>
      <c r="C145" s="35" t="s">
        <v>176</v>
      </c>
      <c r="D145" s="75">
        <v>2</v>
      </c>
      <c r="E145" s="20">
        <v>11.66</v>
      </c>
      <c r="F145" s="21"/>
      <c r="G145" s="15">
        <v>11.66</v>
      </c>
      <c r="H145" s="66" t="s">
        <v>4</v>
      </c>
      <c r="I145" s="85">
        <v>42380</v>
      </c>
      <c r="J145" s="30" t="s">
        <v>197</v>
      </c>
      <c r="K145" s="16">
        <v>20000</v>
      </c>
      <c r="L145" s="7"/>
      <c r="M145" s="17"/>
      <c r="N145" s="18"/>
      <c r="O145" s="18">
        <f t="shared" si="8"/>
        <v>1715.2658662092624</v>
      </c>
      <c r="P145" s="14">
        <f t="shared" si="9"/>
        <v>120000</v>
      </c>
      <c r="Q145" s="76">
        <v>6</v>
      </c>
    </row>
    <row r="146" spans="1:17" ht="18" x14ac:dyDescent="0.25">
      <c r="A146" s="58" t="s">
        <v>283</v>
      </c>
      <c r="B146" s="58"/>
      <c r="C146" s="35" t="s">
        <v>177</v>
      </c>
      <c r="D146" s="75">
        <v>2</v>
      </c>
      <c r="E146" s="20">
        <v>12.63</v>
      </c>
      <c r="F146" s="21"/>
      <c r="G146" s="15">
        <v>12.63</v>
      </c>
      <c r="H146" s="66" t="s">
        <v>4</v>
      </c>
      <c r="I146" s="85">
        <v>42380</v>
      </c>
      <c r="J146" s="30" t="s">
        <v>197</v>
      </c>
      <c r="K146" s="16">
        <v>25000</v>
      </c>
      <c r="L146" s="7"/>
      <c r="M146" s="17"/>
      <c r="N146" s="18"/>
      <c r="O146" s="18">
        <f t="shared" si="8"/>
        <v>1979.414093428345</v>
      </c>
      <c r="P146" s="14">
        <f t="shared" si="9"/>
        <v>150000</v>
      </c>
      <c r="Q146" s="76">
        <v>6</v>
      </c>
    </row>
    <row r="147" spans="1:17" ht="18" x14ac:dyDescent="0.25">
      <c r="A147" s="58" t="s">
        <v>146</v>
      </c>
      <c r="B147" s="58"/>
      <c r="C147" s="35" t="s">
        <v>178</v>
      </c>
      <c r="D147" s="75">
        <v>2</v>
      </c>
      <c r="E147" s="20">
        <v>12.58</v>
      </c>
      <c r="F147" s="21"/>
      <c r="G147" s="15">
        <v>12.58</v>
      </c>
      <c r="H147" s="66" t="s">
        <v>4</v>
      </c>
      <c r="I147" s="85">
        <v>42380</v>
      </c>
      <c r="J147" s="30" t="s">
        <v>197</v>
      </c>
      <c r="K147" s="16">
        <v>25000</v>
      </c>
      <c r="L147" s="7"/>
      <c r="M147" s="17"/>
      <c r="N147" s="18"/>
      <c r="O147" s="18">
        <f t="shared" si="8"/>
        <v>1987.281399046105</v>
      </c>
      <c r="P147" s="14">
        <f t="shared" si="9"/>
        <v>150000</v>
      </c>
      <c r="Q147" s="76">
        <v>6</v>
      </c>
    </row>
    <row r="148" spans="1:17" ht="18" x14ac:dyDescent="0.25">
      <c r="A148" s="58" t="s">
        <v>14</v>
      </c>
      <c r="B148" s="58"/>
      <c r="C148" s="35" t="s">
        <v>179</v>
      </c>
      <c r="D148" s="75">
        <v>2</v>
      </c>
      <c r="E148" s="20">
        <v>12.9</v>
      </c>
      <c r="F148" s="21"/>
      <c r="G148" s="15">
        <v>12.9</v>
      </c>
      <c r="H148" s="66" t="s">
        <v>4</v>
      </c>
      <c r="I148" s="85">
        <v>42380</v>
      </c>
      <c r="J148" s="30" t="s">
        <v>197</v>
      </c>
      <c r="K148" s="16">
        <v>23000</v>
      </c>
      <c r="L148" s="7"/>
      <c r="M148" s="17"/>
      <c r="N148" s="18"/>
      <c r="O148" s="18">
        <f t="shared" si="8"/>
        <v>1782.9457364341085</v>
      </c>
      <c r="P148" s="14">
        <f t="shared" si="9"/>
        <v>138000</v>
      </c>
      <c r="Q148" s="76">
        <v>6</v>
      </c>
    </row>
    <row r="149" spans="1:17" ht="15.75" x14ac:dyDescent="0.25">
      <c r="A149" s="58" t="s">
        <v>284</v>
      </c>
      <c r="B149" s="58"/>
      <c r="C149" s="35" t="s">
        <v>182</v>
      </c>
      <c r="D149" s="75">
        <v>2</v>
      </c>
      <c r="E149" s="20">
        <v>10.89</v>
      </c>
      <c r="F149" s="21"/>
      <c r="G149" s="15">
        <v>10.89</v>
      </c>
      <c r="H149" s="49"/>
      <c r="I149" s="85">
        <v>42380</v>
      </c>
      <c r="J149" s="30" t="s">
        <v>197</v>
      </c>
      <c r="K149" s="16">
        <v>25000</v>
      </c>
      <c r="L149" s="7"/>
      <c r="M149" s="17"/>
      <c r="N149" s="18"/>
      <c r="O149" s="18">
        <f t="shared" si="8"/>
        <v>2295.684113865932</v>
      </c>
      <c r="P149" s="14">
        <f t="shared" si="9"/>
        <v>150000</v>
      </c>
      <c r="Q149" s="76">
        <v>6</v>
      </c>
    </row>
    <row r="150" spans="1:17" ht="15.75" x14ac:dyDescent="0.25">
      <c r="A150" s="58" t="s">
        <v>285</v>
      </c>
      <c r="B150" s="58"/>
      <c r="C150" s="35" t="s">
        <v>180</v>
      </c>
      <c r="D150" s="75">
        <v>2</v>
      </c>
      <c r="E150" s="20">
        <v>11.57</v>
      </c>
      <c r="F150" s="21"/>
      <c r="G150" s="15">
        <v>11.57</v>
      </c>
      <c r="H150" s="49"/>
      <c r="I150" s="85">
        <v>42380</v>
      </c>
      <c r="J150" s="30" t="s">
        <v>197</v>
      </c>
      <c r="K150" s="16">
        <v>20000</v>
      </c>
      <c r="L150" s="7"/>
      <c r="M150" s="17"/>
      <c r="N150" s="18"/>
      <c r="O150" s="18">
        <f t="shared" si="8"/>
        <v>1728.6084701815039</v>
      </c>
      <c r="P150" s="14">
        <f t="shared" si="9"/>
        <v>120000</v>
      </c>
      <c r="Q150" s="76">
        <v>6</v>
      </c>
    </row>
    <row r="151" spans="1:17" ht="15.75" x14ac:dyDescent="0.25">
      <c r="A151" s="58" t="s">
        <v>286</v>
      </c>
      <c r="B151" s="58"/>
      <c r="C151" s="35" t="s">
        <v>181</v>
      </c>
      <c r="D151" s="75">
        <v>2</v>
      </c>
      <c r="E151" s="20">
        <v>9.24</v>
      </c>
      <c r="F151" s="21"/>
      <c r="G151" s="15">
        <v>9.24</v>
      </c>
      <c r="H151" s="49"/>
      <c r="I151" s="85">
        <v>42380</v>
      </c>
      <c r="J151" s="30" t="s">
        <v>197</v>
      </c>
      <c r="K151" s="16">
        <v>12860</v>
      </c>
      <c r="L151" s="7"/>
      <c r="M151" s="17"/>
      <c r="N151" s="18"/>
      <c r="O151" s="18">
        <f t="shared" si="8"/>
        <v>1391.7748917748918</v>
      </c>
      <c r="P151" s="14">
        <f t="shared" si="9"/>
        <v>77160</v>
      </c>
      <c r="Q151" s="76">
        <v>6</v>
      </c>
    </row>
  </sheetData>
  <mergeCells count="52">
    <mergeCell ref="A1:Q1"/>
    <mergeCell ref="A2:Q2"/>
    <mergeCell ref="H13:H14"/>
    <mergeCell ref="A18:A19"/>
    <mergeCell ref="H18:H19"/>
    <mergeCell ref="M18:M19"/>
    <mergeCell ref="H20:H21"/>
    <mergeCell ref="M20:M21"/>
    <mergeCell ref="H22:H23"/>
    <mergeCell ref="H24:H25"/>
    <mergeCell ref="A31:A32"/>
    <mergeCell ref="H31:H32"/>
    <mergeCell ref="H33:H34"/>
    <mergeCell ref="A35:A36"/>
    <mergeCell ref="H35:H36"/>
    <mergeCell ref="H37:H38"/>
    <mergeCell ref="A39:A41"/>
    <mergeCell ref="H39:H41"/>
    <mergeCell ref="A49:A50"/>
    <mergeCell ref="H49:H50"/>
    <mergeCell ref="A53:A54"/>
    <mergeCell ref="A42:A44"/>
    <mergeCell ref="H42:H44"/>
    <mergeCell ref="H45:H46"/>
    <mergeCell ref="A47:A48"/>
    <mergeCell ref="H47:H48"/>
    <mergeCell ref="A60:A62"/>
    <mergeCell ref="A56:A57"/>
    <mergeCell ref="H66:H67"/>
    <mergeCell ref="A70:A71"/>
    <mergeCell ref="H70:H71"/>
    <mergeCell ref="H56:H57"/>
    <mergeCell ref="H58:H59"/>
    <mergeCell ref="H72:H73"/>
    <mergeCell ref="H74:H75"/>
    <mergeCell ref="H80:H81"/>
    <mergeCell ref="H82:H83"/>
    <mergeCell ref="A89:A90"/>
    <mergeCell ref="H91:H93"/>
    <mergeCell ref="A84:A85"/>
    <mergeCell ref="H84:H85"/>
    <mergeCell ref="A86:A87"/>
    <mergeCell ref="A95:A96"/>
    <mergeCell ref="A108:P108"/>
    <mergeCell ref="A121:A122"/>
    <mergeCell ref="H121:H122"/>
    <mergeCell ref="L121:L122"/>
    <mergeCell ref="A133:A134"/>
    <mergeCell ref="H123:H124"/>
    <mergeCell ref="L123:L124"/>
    <mergeCell ref="A125:A126"/>
    <mergeCell ref="H125:H12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</dc:creator>
  <cp:lastModifiedBy>Finance-Hed</cp:lastModifiedBy>
  <cp:lastPrinted>2025-03-07T11:40:11Z</cp:lastPrinted>
  <dcterms:created xsi:type="dcterms:W3CDTF">2023-12-05T03:45:17Z</dcterms:created>
  <dcterms:modified xsi:type="dcterms:W3CDTF">2025-03-17T13:19:55Z</dcterms:modified>
</cp:coreProperties>
</file>