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ka\OneDrive\Desktop\Phd2\Publications\Sophia\"/>
    </mc:Choice>
  </mc:AlternateContent>
  <xr:revisionPtr revIDLastSave="0" documentId="13_ncr:1_{3B36F604-19C8-45BA-A080-DA4DEC665BED}" xr6:coauthVersionLast="47" xr6:coauthVersionMax="47" xr10:uidLastSave="{00000000-0000-0000-0000-000000000000}"/>
  <bookViews>
    <workbookView xWindow="-110" yWindow="-110" windowWidth="19420" windowHeight="10300" tabRatio="845" activeTab="9" xr2:uid="{00000000-000D-0000-FFFF-FFFF00000000}"/>
  </bookViews>
  <sheets>
    <sheet name="Details" sheetId="10" r:id="rId1"/>
    <sheet name="psd_summary" sheetId="3" r:id="rId2"/>
    <sheet name="viscosity" sheetId="11" r:id="rId3"/>
    <sheet name="multicomparison" sheetId="9" r:id="rId4"/>
    <sheet name="DSC" sheetId="5" state="hidden" r:id="rId5"/>
    <sheet name="DSC_final" sheetId="7" state="hidden" r:id="rId6"/>
    <sheet name="CP_single" sheetId="6" r:id="rId7"/>
    <sheet name="CP_multiple" sheetId="8" r:id="rId8"/>
    <sheet name="PCA" sheetId="12" r:id="rId9"/>
    <sheet name="DSC_New" sheetId="13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1" l="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I60" i="13"/>
  <c r="I61" i="13"/>
  <c r="I62" i="13"/>
  <c r="I63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I36" i="13"/>
  <c r="I37" i="13"/>
  <c r="I38" i="13"/>
  <c r="I39" i="13"/>
  <c r="I40" i="13"/>
  <c r="I41" i="13"/>
  <c r="I42" i="13"/>
  <c r="I43" i="13"/>
  <c r="I44" i="13"/>
  <c r="I45" i="13"/>
  <c r="C36" i="13"/>
  <c r="B36" i="13"/>
  <c r="I33" i="13"/>
  <c r="I34" i="13"/>
  <c r="I35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I23" i="13"/>
  <c r="I24" i="13"/>
  <c r="I25" i="13"/>
  <c r="I26" i="13"/>
  <c r="I27" i="13"/>
  <c r="I28" i="13"/>
  <c r="I29" i="13"/>
  <c r="I30" i="13"/>
  <c r="I31" i="13"/>
  <c r="I32" i="13"/>
  <c r="C25" i="13"/>
  <c r="B25" i="13"/>
  <c r="C24" i="13"/>
  <c r="B24" i="13"/>
  <c r="C23" i="13"/>
  <c r="B23" i="13"/>
  <c r="I20" i="13"/>
  <c r="I21" i="13"/>
  <c r="I22" i="13"/>
  <c r="C22" i="13"/>
  <c r="B22" i="13"/>
  <c r="C21" i="13"/>
  <c r="B21" i="13"/>
  <c r="C20" i="13"/>
  <c r="B20" i="13"/>
  <c r="I16" i="13"/>
  <c r="I17" i="13"/>
  <c r="I18" i="13"/>
  <c r="I19" i="13"/>
  <c r="C19" i="13"/>
  <c r="B19" i="13"/>
  <c r="C18" i="13"/>
  <c r="B18" i="13"/>
  <c r="C17" i="13"/>
  <c r="B17" i="13"/>
  <c r="C16" i="13"/>
  <c r="B16" i="13"/>
  <c r="C15" i="13"/>
  <c r="B15" i="13"/>
  <c r="I12" i="13"/>
  <c r="I13" i="13"/>
  <c r="I14" i="13"/>
  <c r="I15" i="13"/>
  <c r="C14" i="13"/>
  <c r="B14" i="13"/>
  <c r="C13" i="13"/>
  <c r="B13" i="13"/>
  <c r="C12" i="13"/>
  <c r="B12" i="13"/>
  <c r="I8" i="13"/>
  <c r="I9" i="13"/>
  <c r="I10" i="13"/>
  <c r="I11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I3" i="13"/>
  <c r="I4" i="13"/>
  <c r="I5" i="13"/>
  <c r="I6" i="13"/>
  <c r="I7" i="13"/>
  <c r="C4" i="13"/>
  <c r="B4" i="13"/>
  <c r="C3" i="13"/>
  <c r="B3" i="13"/>
  <c r="I2" i="13"/>
  <c r="C2" i="13"/>
  <c r="B2" i="13"/>
  <c r="D4" i="12" l="1"/>
  <c r="E4" i="12"/>
  <c r="F4" i="12"/>
  <c r="G4" i="12"/>
  <c r="H4" i="12"/>
  <c r="D5" i="12"/>
  <c r="E5" i="12"/>
  <c r="F5" i="12"/>
  <c r="G5" i="12"/>
  <c r="H5" i="12"/>
  <c r="D6" i="12"/>
  <c r="E6" i="12"/>
  <c r="F6" i="12"/>
  <c r="G6" i="12"/>
  <c r="H6" i="12"/>
  <c r="D7" i="12"/>
  <c r="E7" i="12"/>
  <c r="F7" i="12"/>
  <c r="G7" i="12"/>
  <c r="H7" i="12"/>
  <c r="D8" i="12"/>
  <c r="E8" i="12"/>
  <c r="F8" i="12"/>
  <c r="G8" i="12"/>
  <c r="H8" i="12"/>
  <c r="D9" i="12"/>
  <c r="E9" i="12"/>
  <c r="F9" i="12"/>
  <c r="G9" i="12"/>
  <c r="H9" i="12"/>
  <c r="D10" i="12"/>
  <c r="E10" i="12"/>
  <c r="F10" i="12"/>
  <c r="G10" i="12"/>
  <c r="H10" i="12"/>
  <c r="D11" i="12"/>
  <c r="E11" i="12"/>
  <c r="F11" i="12"/>
  <c r="G11" i="12"/>
  <c r="H11" i="12"/>
  <c r="D12" i="12"/>
  <c r="E12" i="12"/>
  <c r="F12" i="12"/>
  <c r="G12" i="12"/>
  <c r="H12" i="12"/>
  <c r="D13" i="12"/>
  <c r="E13" i="12"/>
  <c r="F13" i="12"/>
  <c r="G13" i="12"/>
  <c r="H13" i="12"/>
  <c r="D14" i="12"/>
  <c r="E14" i="12"/>
  <c r="F14" i="12"/>
  <c r="G14" i="12"/>
  <c r="H14" i="12"/>
  <c r="D15" i="12"/>
  <c r="E15" i="12"/>
  <c r="F15" i="12"/>
  <c r="G15" i="12"/>
  <c r="H15" i="12"/>
  <c r="C15" i="12"/>
  <c r="C14" i="12"/>
  <c r="C13" i="12"/>
  <c r="C12" i="12"/>
  <c r="C11" i="12"/>
  <c r="C10" i="12"/>
  <c r="C9" i="12"/>
  <c r="C8" i="12"/>
  <c r="C7" i="12"/>
  <c r="C6" i="12"/>
  <c r="C5" i="12"/>
  <c r="C4" i="12"/>
  <c r="D3" i="12"/>
  <c r="E3" i="12"/>
  <c r="F3" i="12"/>
  <c r="G3" i="12"/>
  <c r="H3" i="12"/>
  <c r="C3" i="12"/>
  <c r="E2" i="12"/>
  <c r="F2" i="12"/>
  <c r="G2" i="12"/>
  <c r="H2" i="12"/>
  <c r="D2" i="12"/>
  <c r="C2" i="12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N2" i="9" l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2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" i="7"/>
  <c r="O13" i="5"/>
  <c r="N13" i="5"/>
  <c r="B35" i="3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B3" i="8"/>
  <c r="D3" i="8" s="1"/>
  <c r="B4" i="8"/>
  <c r="D4" i="8" s="1"/>
  <c r="B5" i="8"/>
  <c r="D5" i="8" s="1"/>
  <c r="B6" i="8"/>
  <c r="D6" i="8" s="1"/>
  <c r="B7" i="8"/>
  <c r="D7" i="8" s="1"/>
  <c r="B8" i="8"/>
  <c r="C8" i="8" s="1"/>
  <c r="B9" i="8"/>
  <c r="D9" i="8" s="1"/>
  <c r="B10" i="8"/>
  <c r="C10" i="8" s="1"/>
  <c r="B11" i="8"/>
  <c r="D11" i="8" s="1"/>
  <c r="B12" i="8"/>
  <c r="D12" i="8" s="1"/>
  <c r="B13" i="8"/>
  <c r="D13" i="8" s="1"/>
  <c r="B14" i="8"/>
  <c r="C14" i="8" s="1"/>
  <c r="B15" i="8"/>
  <c r="D15" i="8" s="1"/>
  <c r="B16" i="8"/>
  <c r="C16" i="8" s="1"/>
  <c r="B17" i="8"/>
  <c r="D17" i="8" s="1"/>
  <c r="B18" i="8"/>
  <c r="C18" i="8" s="1"/>
  <c r="B19" i="8"/>
  <c r="D19" i="8" s="1"/>
  <c r="B20" i="8"/>
  <c r="D20" i="8" s="1"/>
  <c r="B21" i="8"/>
  <c r="D21" i="8" s="1"/>
  <c r="B22" i="8"/>
  <c r="D22" i="8" s="1"/>
  <c r="B23" i="8"/>
  <c r="D23" i="8" s="1"/>
  <c r="B24" i="8"/>
  <c r="C24" i="8" s="1"/>
  <c r="B25" i="8"/>
  <c r="D25" i="8" s="1"/>
  <c r="B26" i="8"/>
  <c r="D26" i="8" s="1"/>
  <c r="B27" i="8"/>
  <c r="C27" i="8" s="1"/>
  <c r="B28" i="8"/>
  <c r="D28" i="8" s="1"/>
  <c r="B29" i="8"/>
  <c r="D29" i="8" s="1"/>
  <c r="B30" i="8"/>
  <c r="D30" i="8" s="1"/>
  <c r="B31" i="8"/>
  <c r="C31" i="8" s="1"/>
  <c r="B32" i="8"/>
  <c r="C32" i="8" s="1"/>
  <c r="B33" i="8"/>
  <c r="D33" i="8" s="1"/>
  <c r="B34" i="8"/>
  <c r="D34" i="8" s="1"/>
  <c r="B35" i="8"/>
  <c r="D35" i="8" s="1"/>
  <c r="B36" i="8"/>
  <c r="C36" i="8" s="1"/>
  <c r="B37" i="8"/>
  <c r="D37" i="8" s="1"/>
  <c r="B38" i="8"/>
  <c r="D38" i="8" s="1"/>
  <c r="B39" i="8"/>
  <c r="D39" i="8" s="1"/>
  <c r="B40" i="8"/>
  <c r="C40" i="8" s="1"/>
  <c r="B41" i="8"/>
  <c r="C41" i="8" s="1"/>
  <c r="B42" i="8"/>
  <c r="D42" i="8" s="1"/>
  <c r="B43" i="8"/>
  <c r="D43" i="8" s="1"/>
  <c r="B44" i="8"/>
  <c r="D44" i="8" s="1"/>
  <c r="B45" i="8"/>
  <c r="D45" i="8" s="1"/>
  <c r="B46" i="8"/>
  <c r="D46" i="8" s="1"/>
  <c r="B47" i="8"/>
  <c r="D47" i="8" s="1"/>
  <c r="B48" i="8"/>
  <c r="C48" i="8" s="1"/>
  <c r="B49" i="8"/>
  <c r="C49" i="8" s="1"/>
  <c r="B50" i="8"/>
  <c r="D50" i="8" s="1"/>
  <c r="B51" i="8"/>
  <c r="C51" i="8" s="1"/>
  <c r="B52" i="8"/>
  <c r="D52" i="8" s="1"/>
  <c r="B53" i="8"/>
  <c r="D53" i="8" s="1"/>
  <c r="B54" i="8"/>
  <c r="D54" i="8" s="1"/>
  <c r="B55" i="8"/>
  <c r="D55" i="8" s="1"/>
  <c r="B56" i="8"/>
  <c r="C56" i="8" s="1"/>
  <c r="B57" i="8"/>
  <c r="D57" i="8" s="1"/>
  <c r="B58" i="8"/>
  <c r="C58" i="8" s="1"/>
  <c r="B59" i="8"/>
  <c r="C59" i="8" s="1"/>
  <c r="B60" i="8"/>
  <c r="D60" i="8" s="1"/>
  <c r="B61" i="8"/>
  <c r="D61" i="8" s="1"/>
  <c r="B62" i="8"/>
  <c r="D62" i="8" s="1"/>
  <c r="B63" i="8"/>
  <c r="D63" i="8" s="1"/>
  <c r="B64" i="8"/>
  <c r="C64" i="8" s="1"/>
  <c r="B65" i="8"/>
  <c r="D65" i="8" s="1"/>
  <c r="B66" i="8"/>
  <c r="D66" i="8" s="1"/>
  <c r="B67" i="8"/>
  <c r="D67" i="8" s="1"/>
  <c r="B68" i="8"/>
  <c r="D68" i="8" s="1"/>
  <c r="B69" i="8"/>
  <c r="D69" i="8" s="1"/>
  <c r="B70" i="8"/>
  <c r="C70" i="8" s="1"/>
  <c r="B71" i="8"/>
  <c r="C71" i="8" s="1"/>
  <c r="B72" i="8"/>
  <c r="C72" i="8" s="1"/>
  <c r="B73" i="8"/>
  <c r="D73" i="8" s="1"/>
  <c r="B74" i="8"/>
  <c r="D74" i="8" s="1"/>
  <c r="B75" i="8"/>
  <c r="D75" i="8" s="1"/>
  <c r="B76" i="8"/>
  <c r="D76" i="8" s="1"/>
  <c r="B77" i="8"/>
  <c r="D77" i="8" s="1"/>
  <c r="B78" i="8"/>
  <c r="D78" i="8" s="1"/>
  <c r="B79" i="8"/>
  <c r="C79" i="8" s="1"/>
  <c r="B80" i="8"/>
  <c r="C80" i="8" s="1"/>
  <c r="B81" i="8"/>
  <c r="D81" i="8" s="1"/>
  <c r="B82" i="8"/>
  <c r="C82" i="8" s="1"/>
  <c r="B83" i="8"/>
  <c r="D83" i="8" s="1"/>
  <c r="B84" i="8"/>
  <c r="D84" i="8" s="1"/>
  <c r="B85" i="8"/>
  <c r="D85" i="8" s="1"/>
  <c r="B86" i="8"/>
  <c r="D86" i="8" s="1"/>
  <c r="B87" i="8"/>
  <c r="C87" i="8" s="1"/>
  <c r="B88" i="8"/>
  <c r="C88" i="8" s="1"/>
  <c r="B89" i="8"/>
  <c r="D89" i="8" s="1"/>
  <c r="B90" i="8"/>
  <c r="D90" i="8" s="1"/>
  <c r="B91" i="8"/>
  <c r="D91" i="8" s="1"/>
  <c r="B92" i="8"/>
  <c r="D92" i="8" s="1"/>
  <c r="B93" i="8"/>
  <c r="D93" i="8" s="1"/>
  <c r="B94" i="8"/>
  <c r="D94" i="8" s="1"/>
  <c r="B95" i="8"/>
  <c r="D95" i="8" s="1"/>
  <c r="B96" i="8"/>
  <c r="C96" i="8" s="1"/>
  <c r="B97" i="8"/>
  <c r="D97" i="8" s="1"/>
  <c r="B98" i="8"/>
  <c r="D98" i="8" s="1"/>
  <c r="B99" i="8"/>
  <c r="D99" i="8" s="1"/>
  <c r="B100" i="8"/>
  <c r="D100" i="8" s="1"/>
  <c r="B101" i="8"/>
  <c r="D101" i="8" s="1"/>
  <c r="B102" i="8"/>
  <c r="C102" i="8" s="1"/>
  <c r="B103" i="8"/>
  <c r="D103" i="8" s="1"/>
  <c r="B104" i="8"/>
  <c r="C104" i="8" s="1"/>
  <c r="B105" i="8"/>
  <c r="D105" i="8" s="1"/>
  <c r="B106" i="8"/>
  <c r="D106" i="8" s="1"/>
  <c r="B107" i="8"/>
  <c r="D107" i="8" s="1"/>
  <c r="B108" i="8"/>
  <c r="D108" i="8" s="1"/>
  <c r="B109" i="8"/>
  <c r="D109" i="8" s="1"/>
  <c r="B110" i="8"/>
  <c r="D110" i="8" s="1"/>
  <c r="B111" i="8"/>
  <c r="D111" i="8" s="1"/>
  <c r="B112" i="8"/>
  <c r="C112" i="8" s="1"/>
  <c r="B113" i="8"/>
  <c r="D113" i="8" s="1"/>
  <c r="G2" i="8"/>
  <c r="B2" i="8"/>
  <c r="D2" i="8" s="1"/>
  <c r="C113" i="8"/>
  <c r="C111" i="8"/>
  <c r="C110" i="8"/>
  <c r="C105" i="8"/>
  <c r="C103" i="8"/>
  <c r="C97" i="8"/>
  <c r="C93" i="8"/>
  <c r="C92" i="8"/>
  <c r="C89" i="8"/>
  <c r="C81" i="8"/>
  <c r="C77" i="8"/>
  <c r="C73" i="8"/>
  <c r="C69" i="8"/>
  <c r="C68" i="8"/>
  <c r="C65" i="8"/>
  <c r="C62" i="8"/>
  <c r="C61" i="8"/>
  <c r="C60" i="8"/>
  <c r="C57" i="8"/>
  <c r="C55" i="8"/>
  <c r="C53" i="8"/>
  <c r="C52" i="8"/>
  <c r="C50" i="8"/>
  <c r="C47" i="8"/>
  <c r="C45" i="8"/>
  <c r="C39" i="8"/>
  <c r="C38" i="8"/>
  <c r="C37" i="8"/>
  <c r="C33" i="8"/>
  <c r="C30" i="8"/>
  <c r="C29" i="8"/>
  <c r="C28" i="8"/>
  <c r="C25" i="8"/>
  <c r="C23" i="8"/>
  <c r="C21" i="8"/>
  <c r="C20" i="8"/>
  <c r="C17" i="8"/>
  <c r="C13" i="8"/>
  <c r="C9" i="8"/>
  <c r="C7" i="8"/>
  <c r="C6" i="8"/>
  <c r="C5" i="8"/>
  <c r="C4" i="8"/>
  <c r="C3" i="8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27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2" i="6"/>
  <c r="F18" i="5"/>
  <c r="E18" i="5"/>
  <c r="F13" i="5"/>
  <c r="E13" i="5"/>
  <c r="F3" i="5"/>
  <c r="E3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6" i="3"/>
  <c r="B37" i="3"/>
  <c r="B38" i="3"/>
  <c r="B39" i="3"/>
  <c r="B40" i="3"/>
  <c r="B41" i="3"/>
  <c r="B42" i="3"/>
  <c r="B43" i="3"/>
  <c r="B2" i="3"/>
  <c r="C90" i="8" l="1"/>
  <c r="C106" i="8"/>
  <c r="C91" i="8"/>
  <c r="C19" i="8"/>
  <c r="C11" i="8"/>
  <c r="C26" i="8"/>
  <c r="C42" i="8"/>
  <c r="C75" i="8"/>
  <c r="C99" i="8"/>
  <c r="C67" i="8"/>
  <c r="C84" i="8"/>
  <c r="C83" i="8"/>
  <c r="C108" i="8"/>
  <c r="C101" i="8"/>
  <c r="C85" i="8"/>
  <c r="D112" i="8"/>
  <c r="D104" i="8"/>
  <c r="D18" i="8"/>
  <c r="D10" i="8"/>
  <c r="C94" i="8"/>
  <c r="C12" i="8"/>
  <c r="C86" i="8"/>
  <c r="C98" i="8"/>
  <c r="C107" i="8"/>
  <c r="D102" i="8"/>
  <c r="D80" i="8"/>
  <c r="D32" i="8"/>
  <c r="D24" i="8"/>
  <c r="D16" i="8"/>
  <c r="D8" i="8"/>
  <c r="C46" i="8"/>
  <c r="C76" i="8"/>
  <c r="C100" i="8"/>
  <c r="C109" i="8"/>
  <c r="D31" i="8"/>
  <c r="D14" i="8"/>
  <c r="D72" i="8"/>
  <c r="D27" i="8"/>
  <c r="D96" i="8"/>
  <c r="D88" i="8"/>
  <c r="C95" i="8"/>
  <c r="D87" i="8"/>
  <c r="D82" i="8"/>
  <c r="D79" i="8"/>
  <c r="D71" i="8"/>
  <c r="C78" i="8"/>
  <c r="D70" i="8"/>
  <c r="C74" i="8"/>
  <c r="C66" i="8"/>
  <c r="C54" i="8"/>
  <c r="C63" i="8"/>
  <c r="D59" i="8"/>
  <c r="D51" i="8"/>
  <c r="D58" i="8"/>
  <c r="D64" i="8"/>
  <c r="D56" i="8"/>
  <c r="D49" i="8"/>
  <c r="D41" i="8"/>
  <c r="C43" i="8"/>
  <c r="C35" i="8"/>
  <c r="D48" i="8"/>
  <c r="D40" i="8"/>
  <c r="C44" i="8"/>
  <c r="D36" i="8"/>
  <c r="C34" i="8"/>
  <c r="C22" i="8"/>
  <c r="C15" i="8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tc={C4F06E9D-8121-476E-83D8-5AB349476E9D}</author>
  </authors>
  <commentList>
    <comment ref="C37" authorId="0" shapeId="0" xr:uid="{C4F06E9D-8121-476E-83D8-5AB349476E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Ungültig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tc={91E1334A-C720-4EE8-A767-C4A278DD9C3C}</author>
  </authors>
  <commentList>
    <comment ref="P1" authorId="0" shapeId="0" xr:uid="{91E1334A-C720-4EE8-A767-C4A278DD9C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Thinking
Idea in Correlation
2 Sessions - where the samples were produced separately I from two different batches and the samples are now allocated to the two different sessions of sensory (not really correlation) - otherwise convergence not possible</t>
      </text>
    </comment>
  </commentList>
</comments>
</file>

<file path=xl/sharedStrings.xml><?xml version="1.0" encoding="utf-8"?>
<sst xmlns="http://schemas.openxmlformats.org/spreadsheetml/2006/main" count="1318" uniqueCount="128">
  <si>
    <t>Mean</t>
  </si>
  <si>
    <t>04-0</t>
  </si>
  <si>
    <t>04-18</t>
  </si>
  <si>
    <t>23-0</t>
  </si>
  <si>
    <t>23-9</t>
  </si>
  <si>
    <t>23-18</t>
  </si>
  <si>
    <t>42-0</t>
  </si>
  <si>
    <t>42-18</t>
  </si>
  <si>
    <t>span</t>
  </si>
  <si>
    <t>Sugar</t>
  </si>
  <si>
    <t>Oil</t>
  </si>
  <si>
    <t>BM04-0</t>
  </si>
  <si>
    <t>SD</t>
  </si>
  <si>
    <t>N</t>
  </si>
  <si>
    <t>Onset Temperature</t>
  </si>
  <si>
    <t>Offset Temperature</t>
  </si>
  <si>
    <t>Low</t>
  </si>
  <si>
    <t>Comment</t>
  </si>
  <si>
    <t>04.11 - Only Peak Corrected</t>
  </si>
  <si>
    <t>Peak Temperature [°C]</t>
  </si>
  <si>
    <t>Melting Enthalpy [J/g]</t>
  </si>
  <si>
    <t>BM04-18</t>
  </si>
  <si>
    <t>High</t>
  </si>
  <si>
    <t>BM23-0</t>
  </si>
  <si>
    <t>Medium</t>
  </si>
  <si>
    <t>BM23-9</t>
  </si>
  <si>
    <t>BM23-18</t>
  </si>
  <si>
    <t>BM42-0</t>
  </si>
  <si>
    <t>BM42-18</t>
  </si>
  <si>
    <t>Mass</t>
  </si>
  <si>
    <t>Panelist</t>
  </si>
  <si>
    <t>Session</t>
  </si>
  <si>
    <t>Sample</t>
  </si>
  <si>
    <t xml:space="preserve">Sugar </t>
  </si>
  <si>
    <t>Smoothness</t>
  </si>
  <si>
    <t>Sweetness</t>
  </si>
  <si>
    <t>Bitterness</t>
  </si>
  <si>
    <t>Melting</t>
  </si>
  <si>
    <t>5</t>
  </si>
  <si>
    <t>Onet Temperature [°C]</t>
  </si>
  <si>
    <t>Offset Temperature [°C]</t>
  </si>
  <si>
    <t>Layers</t>
  </si>
  <si>
    <t>230 2318 3</t>
  </si>
  <si>
    <t>MeltingTime</t>
  </si>
  <si>
    <t>Bitter</t>
  </si>
  <si>
    <t>Sweetness_TOT</t>
  </si>
  <si>
    <t>Smoothness_TOT</t>
  </si>
  <si>
    <t>239 0  1</t>
  </si>
  <si>
    <t>2318 230 3</t>
  </si>
  <si>
    <t>420 418 3</t>
  </si>
  <si>
    <t>4218 40  3</t>
  </si>
  <si>
    <t>420 418 5</t>
  </si>
  <si>
    <t>4218 40 5</t>
  </si>
  <si>
    <t>BMBM23-9</t>
  </si>
  <si>
    <t>BMBM23-18</t>
  </si>
  <si>
    <t>…</t>
  </si>
  <si>
    <t>d90</t>
  </si>
  <si>
    <t>Peak</t>
  </si>
  <si>
    <t>Enthalpy</t>
  </si>
  <si>
    <t>Onset</t>
  </si>
  <si>
    <t>Offset</t>
  </si>
  <si>
    <t>Sequence</t>
  </si>
  <si>
    <t>1</t>
  </si>
  <si>
    <t>2</t>
  </si>
  <si>
    <t>3</t>
  </si>
  <si>
    <t>4</t>
  </si>
  <si>
    <t>6</t>
  </si>
  <si>
    <t>7</t>
  </si>
  <si>
    <t>SAMPLE</t>
  </si>
  <si>
    <t>Index</t>
  </si>
  <si>
    <t>Repetition</t>
  </si>
  <si>
    <t>Repetitions</t>
  </si>
  <si>
    <t>peak</t>
  </si>
  <si>
    <t>enthalpy</t>
  </si>
  <si>
    <t>onset</t>
  </si>
  <si>
    <t>Batch</t>
  </si>
  <si>
    <t>Measured by</t>
  </si>
  <si>
    <t>PSD_Factorial Design</t>
  </si>
  <si>
    <t>Rheo_Factorial_Design</t>
  </si>
  <si>
    <t>YS (Osc)</t>
  </si>
  <si>
    <t>n10</t>
  </si>
  <si>
    <t>n20</t>
  </si>
  <si>
    <t>n50</t>
  </si>
  <si>
    <t>DSC</t>
  </si>
  <si>
    <t>ME</t>
  </si>
  <si>
    <t>Factorial_Design SugarxOil - Instrument</t>
  </si>
  <si>
    <t xml:space="preserve">Sensory - Sugar x Oil </t>
  </si>
  <si>
    <t>Correlation b/t DV</t>
  </si>
  <si>
    <t>Correlation b/t Everything</t>
  </si>
  <si>
    <t>1-NH</t>
  </si>
  <si>
    <t>NH</t>
  </si>
  <si>
    <t>x</t>
  </si>
  <si>
    <t>2-NH</t>
  </si>
  <si>
    <t>JB</t>
  </si>
  <si>
    <t>Needs to be measured</t>
  </si>
  <si>
    <t>No</t>
  </si>
  <si>
    <t>Yes</t>
  </si>
  <si>
    <t>o</t>
  </si>
  <si>
    <t>NK</t>
  </si>
  <si>
    <t>Needs to be Produced</t>
  </si>
  <si>
    <t>CB/JB</t>
  </si>
  <si>
    <t xml:space="preserve">Composed - Sugar x Oil </t>
  </si>
  <si>
    <t>tbM</t>
  </si>
  <si>
    <t>A</t>
  </si>
  <si>
    <t>B</t>
  </si>
  <si>
    <t>C</t>
  </si>
  <si>
    <t xml:space="preserve">42-0 I 19.1 </t>
  </si>
  <si>
    <t>42-0 I NEW</t>
  </si>
  <si>
    <t>42-18 I 7.1</t>
  </si>
  <si>
    <t>42-18 I 1.11</t>
  </si>
  <si>
    <t>23-0 I 14.1</t>
  </si>
  <si>
    <t>23-0 I NEW</t>
  </si>
  <si>
    <t>23-18 I 11.01.22</t>
  </si>
  <si>
    <t>04-0 I 13.10.22</t>
  </si>
  <si>
    <t>1U</t>
  </si>
  <si>
    <t>2U</t>
  </si>
  <si>
    <t>3U</t>
  </si>
  <si>
    <t>4U</t>
  </si>
  <si>
    <t>Gegossen 28.11</t>
  </si>
  <si>
    <t>Gegossen 29.11</t>
  </si>
  <si>
    <t>Gemessen 29,.11</t>
  </si>
  <si>
    <t>04-18 I 5.11.22 (DR)</t>
  </si>
  <si>
    <t>23-9 I 22.3.22 (DR)</t>
  </si>
  <si>
    <t>PSD</t>
  </si>
  <si>
    <t>3x</t>
  </si>
  <si>
    <t xml:space="preserve">US - for 1' /at 80 Hz </t>
  </si>
  <si>
    <t>2x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</si>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</sst>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2"/>
      <color rgb="FF0A010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rgb="FF1E1E1E"/>
      <name val="Segoe U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" fontId="2" fillId="0" borderId="0" xfId="0" quotePrefix="1" applyNumberFormat="1" applyFont="1"/>
    <xf numFmtId="0" fontId="2" fillId="0" borderId="0" xfId="0" applyFont="1"/>
    <xf numFmtId="16" fontId="2" fillId="0" borderId="0" xfId="0" quotePrefix="1" applyNumberFormat="1" applyFont="1"/>
    <xf numFmtId="0" fontId="4" fillId="0" borderId="0" xfId="0" applyFont="1"/>
    <xf numFmtId="0" fontId="5" fillId="0" borderId="0" xfId="0" applyFont="1"/>
    <xf numFmtId="0" fontId="2" fillId="0" borderId="0" xfId="0" quotePrefix="1" applyFont="1"/>
    <xf numFmtId="17" fontId="0" fillId="0" borderId="0" xfId="0" quotePrefix="1" applyNumberFormat="1"/>
    <xf numFmtId="0" fontId="0" fillId="0" borderId="0" xfId="0" quotePrefix="1"/>
    <xf numFmtId="0" fontId="0" fillId="2" borderId="4" xfId="0" applyFill="1" applyBorder="1"/>
    <xf numFmtId="0" fontId="6" fillId="0" borderId="0" xfId="1"/>
    <xf numFmtId="0" fontId="4" fillId="0" borderId="2" xfId="0" applyFont="1" applyBorder="1"/>
    <xf numFmtId="0" fontId="2" fillId="0" borderId="2" xfId="0" applyFont="1" applyBorder="1"/>
    <xf numFmtId="14" fontId="0" fillId="0" borderId="2" xfId="0" applyNumberFormat="1" applyBorder="1"/>
    <xf numFmtId="17" fontId="2" fillId="0" borderId="2" xfId="0" quotePrefix="1" applyNumberFormat="1" applyFont="1" applyBorder="1"/>
    <xf numFmtId="0" fontId="4" fillId="3" borderId="2" xfId="0" applyFont="1" applyFill="1" applyBorder="1"/>
    <xf numFmtId="14" fontId="2" fillId="0" borderId="2" xfId="0" applyNumberFormat="1" applyFont="1" applyBorder="1"/>
    <xf numFmtId="2" fontId="2" fillId="0" borderId="0" xfId="0" applyNumberFormat="1" applyFont="1"/>
    <xf numFmtId="2" fontId="0" fillId="0" borderId="0" xfId="0" applyNumberFormat="1"/>
    <xf numFmtId="17" fontId="2" fillId="2" borderId="2" xfId="0" quotePrefix="1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" fontId="2" fillId="0" borderId="0" xfId="0" applyNumberFormat="1" applyFont="1"/>
    <xf numFmtId="0" fontId="4" fillId="0" borderId="14" xfId="0" applyFont="1" applyBorder="1"/>
    <xf numFmtId="0" fontId="4" fillId="3" borderId="0" xfId="0" applyFont="1" applyFill="1"/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4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278C578C-4DC4-4E93-8510-F5D26C68EDF8}"/>
  </cellStyles>
  <dxfs count="4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nes" id="{E2BED177-76F6-4E83-82B5-80661BC171ED}" userId="Johann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" dT="2022-11-29T10:04:10.30" personId="{E2BED177-76F6-4E83-82B5-80661BC171ED}" id="{C4F06E9D-8121-476E-83D8-5AB349476E9D}">
    <text xml:space="preserve">Ungültig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11-17T11:53:39.35" personId="{E2BED177-76F6-4E83-82B5-80661BC171ED}" id="{91E1334A-C720-4EE8-A767-C4A278DD9C3C}">
    <text>Thinking
Idea in Correlation
2 Sessions - where the samples were produced separately I from two different batches and the samples are now allocated to the two different sessions of sensory (not really correlation) - otherwise convergence not possible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B616-E68F-4920-B862-5EEFB4BDFD7B}">
  <dimension ref="A1:S49"/>
  <sheetViews>
    <sheetView zoomScale="72" zoomScaleNormal="115" workbookViewId="0">
      <selection activeCell="A4" sqref="A4:XFD4"/>
    </sheetView>
  </sheetViews>
  <sheetFormatPr defaultRowHeight="12.5" x14ac:dyDescent="0.25"/>
  <cols>
    <col min="2" max="2" width="20.453125" bestFit="1" customWidth="1"/>
    <col min="3" max="3" width="9.7265625" bestFit="1" customWidth="1"/>
    <col min="4" max="4" width="11.26953125" bestFit="1" customWidth="1"/>
    <col min="5" max="5" width="11.26953125" customWidth="1"/>
    <col min="6" max="6" width="18.6328125" bestFit="1" customWidth="1"/>
    <col min="16" max="16" width="18.81640625" bestFit="1" customWidth="1"/>
    <col min="17" max="17" width="15.26953125" bestFit="1" customWidth="1"/>
    <col min="18" max="18" width="21.26953125" bestFit="1" customWidth="1"/>
    <col min="19" max="19" width="18.81640625" bestFit="1" customWidth="1"/>
  </cols>
  <sheetData>
    <row r="1" spans="1:19" ht="13" x14ac:dyDescent="0.3">
      <c r="A1" s="51" t="s">
        <v>32</v>
      </c>
      <c r="B1" s="52" t="s">
        <v>75</v>
      </c>
      <c r="C1" s="51" t="s">
        <v>71</v>
      </c>
      <c r="D1" s="51" t="s">
        <v>76</v>
      </c>
      <c r="E1" s="52" t="s">
        <v>94</v>
      </c>
      <c r="F1" s="51" t="s">
        <v>85</v>
      </c>
      <c r="G1" s="51"/>
      <c r="H1" s="51"/>
      <c r="I1" s="51"/>
      <c r="J1" s="51"/>
      <c r="K1" s="51"/>
      <c r="L1" s="51"/>
      <c r="M1" s="51"/>
      <c r="N1" s="51"/>
      <c r="O1" s="51"/>
      <c r="P1" s="53" t="s">
        <v>86</v>
      </c>
      <c r="Q1" s="51" t="s">
        <v>87</v>
      </c>
      <c r="R1" s="51" t="s">
        <v>88</v>
      </c>
      <c r="S1" s="53" t="s">
        <v>101</v>
      </c>
    </row>
    <row r="2" spans="1:19" ht="13" x14ac:dyDescent="0.3">
      <c r="A2" s="51"/>
      <c r="B2" s="52"/>
      <c r="C2" s="51"/>
      <c r="D2" s="51"/>
      <c r="E2" s="52"/>
      <c r="F2" s="51" t="s">
        <v>77</v>
      </c>
      <c r="G2" s="51"/>
      <c r="H2" s="51" t="s">
        <v>78</v>
      </c>
      <c r="I2" s="51"/>
      <c r="J2" s="51"/>
      <c r="K2" s="51"/>
      <c r="L2" s="51" t="s">
        <v>83</v>
      </c>
      <c r="M2" s="51"/>
      <c r="N2" s="51"/>
      <c r="O2" s="51"/>
      <c r="P2" s="53"/>
      <c r="Q2" s="51"/>
      <c r="R2" s="51"/>
      <c r="S2" s="53"/>
    </row>
    <row r="3" spans="1:19" ht="13" x14ac:dyDescent="0.3">
      <c r="A3" s="51"/>
      <c r="B3" s="52"/>
      <c r="C3" s="51"/>
      <c r="D3" s="51"/>
      <c r="E3" s="52"/>
      <c r="F3" s="24" t="s">
        <v>56</v>
      </c>
      <c r="G3" s="24" t="s">
        <v>8</v>
      </c>
      <c r="H3" s="24" t="s">
        <v>79</v>
      </c>
      <c r="I3" s="24" t="s">
        <v>80</v>
      </c>
      <c r="J3" s="24" t="s">
        <v>81</v>
      </c>
      <c r="K3" s="24" t="s">
        <v>82</v>
      </c>
      <c r="L3" s="24" t="s">
        <v>59</v>
      </c>
      <c r="M3" s="24" t="s">
        <v>57</v>
      </c>
      <c r="N3" s="24" t="s">
        <v>60</v>
      </c>
      <c r="O3" s="24" t="s">
        <v>84</v>
      </c>
      <c r="P3" s="53"/>
      <c r="Q3" s="51"/>
      <c r="R3" s="51"/>
      <c r="S3" s="53"/>
    </row>
    <row r="4" spans="1:19" ht="13" x14ac:dyDescent="0.3">
      <c r="A4" s="3" t="s">
        <v>1</v>
      </c>
      <c r="B4" s="3" t="s">
        <v>89</v>
      </c>
      <c r="C4" s="24">
        <v>3</v>
      </c>
      <c r="D4" s="3" t="s">
        <v>90</v>
      </c>
      <c r="E4" s="25" t="s">
        <v>95</v>
      </c>
      <c r="F4" s="3" t="s">
        <v>91</v>
      </c>
      <c r="G4" s="3" t="s">
        <v>91</v>
      </c>
      <c r="H4" s="3" t="s">
        <v>91</v>
      </c>
      <c r="I4" s="24" t="s">
        <v>91</v>
      </c>
      <c r="J4" s="24" t="s">
        <v>91</v>
      </c>
      <c r="K4" s="24" t="s">
        <v>91</v>
      </c>
      <c r="L4" s="3" t="s">
        <v>91</v>
      </c>
      <c r="M4" s="3" t="s">
        <v>91</v>
      </c>
      <c r="N4" s="3" t="s">
        <v>91</v>
      </c>
      <c r="O4" s="3" t="s">
        <v>91</v>
      </c>
      <c r="P4" s="3" t="s">
        <v>91</v>
      </c>
      <c r="Q4" s="3" t="s">
        <v>91</v>
      </c>
      <c r="R4" s="3" t="s">
        <v>91</v>
      </c>
      <c r="S4" s="3" t="s">
        <v>91</v>
      </c>
    </row>
    <row r="5" spans="1:19" ht="13" x14ac:dyDescent="0.3">
      <c r="A5" s="3" t="s">
        <v>1</v>
      </c>
      <c r="B5" s="25" t="s">
        <v>92</v>
      </c>
      <c r="C5" s="24">
        <v>3</v>
      </c>
      <c r="D5" s="3" t="s">
        <v>90</v>
      </c>
      <c r="E5" s="25" t="s">
        <v>95</v>
      </c>
      <c r="F5" s="3" t="s">
        <v>91</v>
      </c>
      <c r="G5" s="3" t="s">
        <v>91</v>
      </c>
      <c r="H5" s="25" t="s">
        <v>97</v>
      </c>
      <c r="I5" s="25" t="s">
        <v>97</v>
      </c>
      <c r="J5" s="25" t="s">
        <v>97</v>
      </c>
      <c r="K5" s="25" t="s">
        <v>97</v>
      </c>
      <c r="L5" s="25" t="s">
        <v>97</v>
      </c>
      <c r="M5" s="25" t="s">
        <v>97</v>
      </c>
      <c r="N5" s="25" t="s">
        <v>97</v>
      </c>
      <c r="O5" s="25" t="s">
        <v>97</v>
      </c>
      <c r="P5" s="3" t="s">
        <v>91</v>
      </c>
      <c r="Q5" s="3" t="s">
        <v>91</v>
      </c>
      <c r="R5" s="3" t="s">
        <v>91</v>
      </c>
      <c r="S5" s="3" t="s">
        <v>91</v>
      </c>
    </row>
    <row r="6" spans="1:19" ht="13" x14ac:dyDescent="0.3">
      <c r="A6" s="25" t="s">
        <v>1</v>
      </c>
      <c r="B6" s="26">
        <v>44847</v>
      </c>
      <c r="C6" s="3">
        <v>3</v>
      </c>
      <c r="D6" s="25" t="s">
        <v>93</v>
      </c>
      <c r="E6" s="25" t="s">
        <v>96</v>
      </c>
      <c r="F6" s="25">
        <v>29.11</v>
      </c>
      <c r="G6" s="25">
        <v>29.11</v>
      </c>
      <c r="H6" s="24" t="s">
        <v>91</v>
      </c>
      <c r="I6" s="24" t="s">
        <v>91</v>
      </c>
      <c r="J6" s="24" t="s">
        <v>91</v>
      </c>
      <c r="K6" s="24" t="s">
        <v>91</v>
      </c>
      <c r="L6" s="25">
        <v>29.11</v>
      </c>
      <c r="M6" s="25">
        <v>29.11</v>
      </c>
      <c r="N6" s="25">
        <v>29.11</v>
      </c>
      <c r="O6" s="25">
        <v>29.11</v>
      </c>
      <c r="P6" s="3"/>
      <c r="Q6" s="3"/>
      <c r="R6" s="3"/>
      <c r="S6" s="3"/>
    </row>
    <row r="7" spans="1:19" x14ac:dyDescent="0.25">
      <c r="A7" s="25" t="s">
        <v>1</v>
      </c>
      <c r="B7" s="26">
        <v>44574</v>
      </c>
      <c r="C7" s="3">
        <v>3</v>
      </c>
      <c r="D7" s="25" t="s">
        <v>98</v>
      </c>
      <c r="E7" s="25" t="s">
        <v>96</v>
      </c>
      <c r="F7" s="25" t="s">
        <v>102</v>
      </c>
      <c r="G7" s="25" t="s">
        <v>102</v>
      </c>
      <c r="H7" s="25" t="s">
        <v>97</v>
      </c>
      <c r="I7" s="25" t="s">
        <v>97</v>
      </c>
      <c r="J7" s="25" t="s">
        <v>97</v>
      </c>
      <c r="K7" s="25" t="s">
        <v>97</v>
      </c>
      <c r="L7" s="25" t="s">
        <v>102</v>
      </c>
      <c r="M7" s="25" t="s">
        <v>102</v>
      </c>
      <c r="N7" s="25" t="s">
        <v>102</v>
      </c>
      <c r="O7" s="25" t="s">
        <v>102</v>
      </c>
      <c r="P7" s="3"/>
      <c r="Q7" s="3"/>
      <c r="R7" s="3"/>
      <c r="S7" s="3"/>
    </row>
    <row r="8" spans="1:19" ht="13" x14ac:dyDescent="0.3">
      <c r="A8" s="32" t="s">
        <v>2</v>
      </c>
      <c r="B8" s="3" t="s">
        <v>89</v>
      </c>
      <c r="C8" s="24">
        <v>3</v>
      </c>
      <c r="D8" s="3" t="s">
        <v>90</v>
      </c>
      <c r="E8" s="25" t="s">
        <v>95</v>
      </c>
      <c r="F8" s="3" t="s">
        <v>91</v>
      </c>
      <c r="G8" s="3" t="s">
        <v>91</v>
      </c>
      <c r="H8" s="3" t="s">
        <v>91</v>
      </c>
      <c r="I8" s="3" t="s">
        <v>91</v>
      </c>
      <c r="J8" s="3" t="s">
        <v>91</v>
      </c>
      <c r="K8" s="3" t="s">
        <v>91</v>
      </c>
      <c r="L8" s="3" t="s">
        <v>91</v>
      </c>
      <c r="M8" s="3" t="s">
        <v>91</v>
      </c>
      <c r="N8" s="3" t="s">
        <v>91</v>
      </c>
      <c r="O8" s="3" t="s">
        <v>91</v>
      </c>
      <c r="P8" s="3" t="s">
        <v>91</v>
      </c>
      <c r="Q8" s="3" t="s">
        <v>91</v>
      </c>
      <c r="R8" s="3" t="s">
        <v>91</v>
      </c>
      <c r="S8" s="3" t="s">
        <v>91</v>
      </c>
    </row>
    <row r="9" spans="1:19" ht="13" x14ac:dyDescent="0.3">
      <c r="A9" s="32" t="s">
        <v>2</v>
      </c>
      <c r="B9" s="25" t="s">
        <v>92</v>
      </c>
      <c r="C9" s="24">
        <v>3</v>
      </c>
      <c r="D9" s="3" t="s">
        <v>90</v>
      </c>
      <c r="E9" s="25" t="s">
        <v>95</v>
      </c>
      <c r="F9" s="3" t="s">
        <v>91</v>
      </c>
      <c r="G9" s="3" t="s">
        <v>91</v>
      </c>
      <c r="H9" s="25" t="s">
        <v>97</v>
      </c>
      <c r="I9" s="25" t="s">
        <v>97</v>
      </c>
      <c r="J9" s="25" t="s">
        <v>97</v>
      </c>
      <c r="K9" s="25" t="s">
        <v>97</v>
      </c>
      <c r="L9" s="25" t="s">
        <v>97</v>
      </c>
      <c r="M9" s="25" t="s">
        <v>97</v>
      </c>
      <c r="N9" s="25" t="s">
        <v>97</v>
      </c>
      <c r="O9" s="25" t="s">
        <v>97</v>
      </c>
      <c r="P9" s="3" t="s">
        <v>91</v>
      </c>
      <c r="Q9" s="3" t="s">
        <v>91</v>
      </c>
      <c r="R9" s="3" t="s">
        <v>91</v>
      </c>
      <c r="S9" s="3" t="s">
        <v>91</v>
      </c>
    </row>
    <row r="10" spans="1:19" ht="13" x14ac:dyDescent="0.3">
      <c r="A10" s="32" t="s">
        <v>2</v>
      </c>
      <c r="B10" s="28" t="s">
        <v>99</v>
      </c>
      <c r="C10" s="24">
        <v>3</v>
      </c>
      <c r="D10" s="3"/>
      <c r="E10" s="25" t="s">
        <v>96</v>
      </c>
      <c r="F10" s="25" t="s">
        <v>97</v>
      </c>
      <c r="G10" s="25" t="s">
        <v>97</v>
      </c>
      <c r="H10" s="25" t="s">
        <v>97</v>
      </c>
      <c r="I10" s="25" t="s">
        <v>97</v>
      </c>
      <c r="J10" s="25" t="s">
        <v>97</v>
      </c>
      <c r="K10" s="25" t="s">
        <v>97</v>
      </c>
      <c r="L10" s="25" t="s">
        <v>97</v>
      </c>
      <c r="M10" s="25" t="s">
        <v>97</v>
      </c>
      <c r="N10" s="25" t="s">
        <v>97</v>
      </c>
      <c r="O10" s="25" t="s">
        <v>97</v>
      </c>
      <c r="P10" s="3"/>
      <c r="Q10" s="3"/>
      <c r="R10" s="3"/>
      <c r="S10" s="3"/>
    </row>
    <row r="11" spans="1:19" ht="13" x14ac:dyDescent="0.3">
      <c r="A11" s="32" t="s">
        <v>2</v>
      </c>
      <c r="B11" s="26">
        <v>44540</v>
      </c>
      <c r="C11" s="24">
        <v>3</v>
      </c>
      <c r="D11" s="25" t="s">
        <v>98</v>
      </c>
      <c r="E11" s="25" t="s">
        <v>96</v>
      </c>
      <c r="F11" s="25" t="s">
        <v>102</v>
      </c>
      <c r="G11" s="25" t="s">
        <v>102</v>
      </c>
      <c r="H11" s="25" t="s">
        <v>102</v>
      </c>
      <c r="I11" s="25" t="s">
        <v>102</v>
      </c>
      <c r="J11" s="25" t="s">
        <v>102</v>
      </c>
      <c r="K11" s="25" t="s">
        <v>102</v>
      </c>
      <c r="L11" s="25" t="s">
        <v>102</v>
      </c>
      <c r="M11" s="25" t="s">
        <v>102</v>
      </c>
      <c r="N11" s="25" t="s">
        <v>102</v>
      </c>
      <c r="O11" s="25" t="s">
        <v>102</v>
      </c>
      <c r="P11" s="3"/>
      <c r="Q11" s="3"/>
      <c r="R11" s="3"/>
      <c r="S11" s="3"/>
    </row>
    <row r="12" spans="1:19" ht="13" x14ac:dyDescent="0.3">
      <c r="A12" s="27" t="s">
        <v>3</v>
      </c>
      <c r="B12" s="3" t="s">
        <v>89</v>
      </c>
      <c r="C12" s="24">
        <v>3</v>
      </c>
      <c r="D12" s="3" t="s">
        <v>90</v>
      </c>
      <c r="E12" s="25" t="s">
        <v>95</v>
      </c>
      <c r="F12" s="3" t="s">
        <v>91</v>
      </c>
      <c r="G12" s="3" t="s">
        <v>91</v>
      </c>
      <c r="H12" s="3" t="s">
        <v>91</v>
      </c>
      <c r="I12" s="3" t="s">
        <v>91</v>
      </c>
      <c r="J12" s="3" t="s">
        <v>91</v>
      </c>
      <c r="K12" s="3" t="s">
        <v>91</v>
      </c>
      <c r="L12" s="3" t="s">
        <v>91</v>
      </c>
      <c r="M12" s="3" t="s">
        <v>91</v>
      </c>
      <c r="N12" s="3" t="s">
        <v>91</v>
      </c>
      <c r="O12" s="3" t="s">
        <v>91</v>
      </c>
      <c r="P12" s="3" t="s">
        <v>91</v>
      </c>
      <c r="Q12" s="3" t="s">
        <v>91</v>
      </c>
      <c r="R12" s="3" t="s">
        <v>91</v>
      </c>
      <c r="S12" s="3" t="s">
        <v>91</v>
      </c>
    </row>
    <row r="13" spans="1:19" ht="13" x14ac:dyDescent="0.3">
      <c r="A13" s="27" t="s">
        <v>3</v>
      </c>
      <c r="B13" s="25" t="s">
        <v>92</v>
      </c>
      <c r="C13" s="24">
        <v>3</v>
      </c>
      <c r="D13" s="3" t="s">
        <v>90</v>
      </c>
      <c r="E13" s="25" t="s">
        <v>95</v>
      </c>
      <c r="F13" s="3" t="s">
        <v>91</v>
      </c>
      <c r="G13" s="3" t="s">
        <v>91</v>
      </c>
      <c r="H13" s="25" t="s">
        <v>97</v>
      </c>
      <c r="I13" s="25" t="s">
        <v>97</v>
      </c>
      <c r="J13" s="25" t="s">
        <v>97</v>
      </c>
      <c r="K13" s="25" t="s">
        <v>97</v>
      </c>
      <c r="L13" s="25" t="s">
        <v>97</v>
      </c>
      <c r="M13" s="25" t="s">
        <v>97</v>
      </c>
      <c r="N13" s="25" t="s">
        <v>97</v>
      </c>
      <c r="O13" s="25" t="s">
        <v>97</v>
      </c>
      <c r="P13" s="3" t="s">
        <v>91</v>
      </c>
      <c r="Q13" s="3" t="s">
        <v>91</v>
      </c>
      <c r="R13" s="3" t="s">
        <v>91</v>
      </c>
      <c r="S13" s="3" t="s">
        <v>91</v>
      </c>
    </row>
    <row r="14" spans="1:19" ht="13" x14ac:dyDescent="0.3">
      <c r="A14" s="27" t="s">
        <v>3</v>
      </c>
      <c r="B14" s="26">
        <v>44575</v>
      </c>
      <c r="C14" s="24">
        <v>3</v>
      </c>
      <c r="D14" s="25" t="s">
        <v>98</v>
      </c>
      <c r="E14" s="25" t="s">
        <v>96</v>
      </c>
      <c r="F14" s="25">
        <v>29.11</v>
      </c>
      <c r="G14" s="25">
        <v>29.11</v>
      </c>
      <c r="H14" s="25" t="s">
        <v>97</v>
      </c>
      <c r="I14" s="25" t="s">
        <v>97</v>
      </c>
      <c r="J14" s="25" t="s">
        <v>97</v>
      </c>
      <c r="K14" s="25" t="s">
        <v>97</v>
      </c>
      <c r="L14" s="25">
        <v>29.11</v>
      </c>
      <c r="M14" s="25">
        <v>29.11</v>
      </c>
      <c r="N14" s="25">
        <v>29.11</v>
      </c>
      <c r="O14" s="25">
        <v>29.11</v>
      </c>
      <c r="P14" s="3"/>
      <c r="Q14" s="3"/>
      <c r="R14" s="3"/>
      <c r="S14" s="3"/>
    </row>
    <row r="15" spans="1:19" ht="13" x14ac:dyDescent="0.3">
      <c r="A15" s="27" t="s">
        <v>3</v>
      </c>
      <c r="B15" s="26">
        <v>44851</v>
      </c>
      <c r="C15" s="24">
        <v>3</v>
      </c>
      <c r="D15" s="25" t="s">
        <v>100</v>
      </c>
      <c r="E15" s="25" t="s">
        <v>96</v>
      </c>
      <c r="F15" s="25">
        <v>29.11</v>
      </c>
      <c r="G15" s="25">
        <v>29.11</v>
      </c>
      <c r="H15" s="25" t="s">
        <v>102</v>
      </c>
      <c r="I15" s="24" t="s">
        <v>91</v>
      </c>
      <c r="J15" s="24" t="s">
        <v>91</v>
      </c>
      <c r="K15" s="24" t="s">
        <v>91</v>
      </c>
      <c r="L15" s="25">
        <v>29.11</v>
      </c>
      <c r="M15" s="25">
        <v>29.11</v>
      </c>
      <c r="N15" s="25">
        <v>29.11</v>
      </c>
      <c r="O15" s="25">
        <v>29.11</v>
      </c>
      <c r="P15" s="3"/>
      <c r="Q15" s="3"/>
      <c r="R15" s="3"/>
      <c r="S15" s="3"/>
    </row>
    <row r="16" spans="1:19" ht="13" x14ac:dyDescent="0.3">
      <c r="A16" s="32" t="s">
        <v>4</v>
      </c>
      <c r="B16" s="3" t="s">
        <v>89</v>
      </c>
      <c r="C16" s="24">
        <v>3</v>
      </c>
      <c r="D16" s="3" t="s">
        <v>90</v>
      </c>
      <c r="E16" s="25" t="s">
        <v>95</v>
      </c>
      <c r="F16" s="3" t="s">
        <v>91</v>
      </c>
      <c r="G16" s="3" t="s">
        <v>91</v>
      </c>
      <c r="H16" s="3" t="s">
        <v>91</v>
      </c>
      <c r="I16" s="25" t="s">
        <v>91</v>
      </c>
      <c r="J16" s="25" t="s">
        <v>91</v>
      </c>
      <c r="K16" s="25" t="s">
        <v>91</v>
      </c>
      <c r="L16" s="3" t="s">
        <v>91</v>
      </c>
      <c r="M16" s="3" t="s">
        <v>91</v>
      </c>
      <c r="N16" s="3" t="s">
        <v>91</v>
      </c>
      <c r="O16" s="3" t="s">
        <v>91</v>
      </c>
      <c r="P16" s="3" t="s">
        <v>91</v>
      </c>
      <c r="Q16" s="3" t="s">
        <v>91</v>
      </c>
      <c r="R16" s="3" t="s">
        <v>91</v>
      </c>
      <c r="S16" s="3" t="s">
        <v>91</v>
      </c>
    </row>
    <row r="17" spans="1:19" ht="13" x14ac:dyDescent="0.3">
      <c r="A17" s="32" t="s">
        <v>4</v>
      </c>
      <c r="B17" s="25" t="s">
        <v>92</v>
      </c>
      <c r="C17" s="24">
        <v>3</v>
      </c>
      <c r="D17" s="3" t="s">
        <v>90</v>
      </c>
      <c r="E17" s="25" t="s">
        <v>95</v>
      </c>
      <c r="F17" s="3" t="s">
        <v>91</v>
      </c>
      <c r="G17" s="3" t="s">
        <v>91</v>
      </c>
      <c r="H17" s="25" t="s">
        <v>97</v>
      </c>
      <c r="I17" s="25" t="s">
        <v>97</v>
      </c>
      <c r="J17" s="25" t="s">
        <v>97</v>
      </c>
      <c r="K17" s="25" t="s">
        <v>97</v>
      </c>
      <c r="L17" s="25" t="s">
        <v>97</v>
      </c>
      <c r="M17" s="25" t="s">
        <v>97</v>
      </c>
      <c r="N17" s="25" t="s">
        <v>97</v>
      </c>
      <c r="O17" s="25" t="s">
        <v>97</v>
      </c>
      <c r="P17" s="3" t="s">
        <v>91</v>
      </c>
      <c r="Q17" s="3" t="s">
        <v>91</v>
      </c>
      <c r="R17" s="3" t="s">
        <v>91</v>
      </c>
      <c r="S17" s="3" t="s">
        <v>91</v>
      </c>
    </row>
    <row r="18" spans="1:19" ht="13" x14ac:dyDescent="0.3">
      <c r="A18" s="32" t="s">
        <v>4</v>
      </c>
      <c r="B18" s="26">
        <v>44551</v>
      </c>
      <c r="C18" s="24">
        <v>3</v>
      </c>
      <c r="D18" s="25" t="s">
        <v>98</v>
      </c>
      <c r="E18" s="25" t="s">
        <v>96</v>
      </c>
      <c r="F18" s="25" t="s">
        <v>102</v>
      </c>
      <c r="G18" s="25" t="s">
        <v>102</v>
      </c>
      <c r="H18" s="25" t="s">
        <v>102</v>
      </c>
      <c r="I18" s="25" t="s">
        <v>102</v>
      </c>
      <c r="J18" s="25" t="s">
        <v>102</v>
      </c>
      <c r="K18" s="25" t="s">
        <v>102</v>
      </c>
      <c r="L18" s="25" t="s">
        <v>102</v>
      </c>
      <c r="M18" s="25" t="s">
        <v>102</v>
      </c>
      <c r="N18" s="25" t="s">
        <v>102</v>
      </c>
      <c r="O18" s="25" t="s">
        <v>102</v>
      </c>
      <c r="P18" s="3"/>
      <c r="Q18" s="3"/>
      <c r="R18" s="3"/>
      <c r="S18" s="3"/>
    </row>
    <row r="19" spans="1:19" ht="13" x14ac:dyDescent="0.3">
      <c r="A19" s="32" t="s">
        <v>4</v>
      </c>
      <c r="B19" s="28" t="s">
        <v>99</v>
      </c>
      <c r="C19" s="24">
        <v>3</v>
      </c>
      <c r="D19" s="25" t="s">
        <v>93</v>
      </c>
      <c r="E19" s="25" t="s">
        <v>96</v>
      </c>
      <c r="F19" s="3" t="s">
        <v>97</v>
      </c>
      <c r="G19" s="3" t="s">
        <v>97</v>
      </c>
      <c r="H19" s="25" t="s">
        <v>97</v>
      </c>
      <c r="I19" s="25" t="s">
        <v>97</v>
      </c>
      <c r="J19" s="25" t="s">
        <v>97</v>
      </c>
      <c r="K19" s="25" t="s">
        <v>97</v>
      </c>
      <c r="L19" s="25" t="s">
        <v>97</v>
      </c>
      <c r="M19" s="25" t="s">
        <v>97</v>
      </c>
      <c r="N19" s="25" t="s">
        <v>97</v>
      </c>
      <c r="O19" s="25" t="s">
        <v>97</v>
      </c>
      <c r="P19" s="3"/>
      <c r="Q19" s="3"/>
      <c r="R19" s="3"/>
      <c r="S19" s="3"/>
    </row>
    <row r="20" spans="1:19" ht="13" x14ac:dyDescent="0.3">
      <c r="A20" s="27" t="s">
        <v>5</v>
      </c>
      <c r="B20" s="3" t="s">
        <v>89</v>
      </c>
      <c r="C20" s="24">
        <v>3</v>
      </c>
      <c r="D20" s="3" t="s">
        <v>90</v>
      </c>
      <c r="E20" s="25" t="s">
        <v>95</v>
      </c>
      <c r="F20" s="3" t="s">
        <v>91</v>
      </c>
      <c r="G20" s="3" t="s">
        <v>91</v>
      </c>
      <c r="H20" s="3" t="s">
        <v>91</v>
      </c>
      <c r="I20" s="3" t="s">
        <v>91</v>
      </c>
      <c r="J20" s="3" t="s">
        <v>91</v>
      </c>
      <c r="K20" s="3" t="s">
        <v>91</v>
      </c>
      <c r="L20" s="3" t="s">
        <v>91</v>
      </c>
      <c r="M20" s="3" t="s">
        <v>91</v>
      </c>
      <c r="N20" s="3" t="s">
        <v>91</v>
      </c>
      <c r="O20" s="3" t="s">
        <v>91</v>
      </c>
      <c r="P20" s="3" t="s">
        <v>91</v>
      </c>
      <c r="Q20" s="3" t="s">
        <v>91</v>
      </c>
      <c r="R20" s="3" t="s">
        <v>91</v>
      </c>
      <c r="S20" s="3" t="s">
        <v>91</v>
      </c>
    </row>
    <row r="21" spans="1:19" ht="13" x14ac:dyDescent="0.3">
      <c r="A21" s="27" t="s">
        <v>5</v>
      </c>
      <c r="B21" s="25" t="s">
        <v>92</v>
      </c>
      <c r="C21" s="24">
        <v>3</v>
      </c>
      <c r="D21" s="3" t="s">
        <v>90</v>
      </c>
      <c r="E21" s="25" t="s">
        <v>95</v>
      </c>
      <c r="F21" s="3" t="s">
        <v>91</v>
      </c>
      <c r="G21" s="3" t="s">
        <v>91</v>
      </c>
      <c r="H21" s="25" t="s">
        <v>97</v>
      </c>
      <c r="I21" s="25" t="s">
        <v>97</v>
      </c>
      <c r="J21" s="25" t="s">
        <v>97</v>
      </c>
      <c r="K21" s="25" t="s">
        <v>97</v>
      </c>
      <c r="L21" s="25" t="s">
        <v>97</v>
      </c>
      <c r="M21" s="25" t="s">
        <v>97</v>
      </c>
      <c r="N21" s="25" t="s">
        <v>97</v>
      </c>
      <c r="O21" s="25" t="s">
        <v>97</v>
      </c>
      <c r="P21" s="3" t="s">
        <v>91</v>
      </c>
      <c r="Q21" s="3" t="s">
        <v>91</v>
      </c>
      <c r="R21" s="3" t="s">
        <v>91</v>
      </c>
      <c r="S21" s="3" t="s">
        <v>91</v>
      </c>
    </row>
    <row r="22" spans="1:19" ht="13" x14ac:dyDescent="0.3">
      <c r="A22" s="27" t="s">
        <v>5</v>
      </c>
      <c r="B22" s="26">
        <v>44572</v>
      </c>
      <c r="C22" s="24">
        <v>3</v>
      </c>
      <c r="D22" s="25" t="s">
        <v>98</v>
      </c>
      <c r="E22" s="25" t="s">
        <v>96</v>
      </c>
      <c r="F22" s="25">
        <v>29.11</v>
      </c>
      <c r="G22" s="25">
        <v>29.11</v>
      </c>
      <c r="H22" s="25" t="s">
        <v>102</v>
      </c>
      <c r="I22" s="25" t="s">
        <v>102</v>
      </c>
      <c r="J22" s="25" t="s">
        <v>102</v>
      </c>
      <c r="K22" s="25" t="s">
        <v>102</v>
      </c>
      <c r="L22" s="25">
        <v>29.11</v>
      </c>
      <c r="M22" s="25">
        <v>29.11</v>
      </c>
      <c r="N22" s="25">
        <v>29.11</v>
      </c>
      <c r="O22" s="25">
        <v>29.11</v>
      </c>
      <c r="P22" s="3"/>
      <c r="Q22" s="3"/>
      <c r="R22" s="3"/>
      <c r="S22" s="3"/>
    </row>
    <row r="23" spans="1:19" ht="13" x14ac:dyDescent="0.3">
      <c r="A23" s="27" t="s">
        <v>5</v>
      </c>
      <c r="B23" s="28" t="s">
        <v>99</v>
      </c>
      <c r="C23" s="24">
        <v>3</v>
      </c>
      <c r="D23" s="25" t="s">
        <v>98</v>
      </c>
      <c r="E23" s="25" t="s">
        <v>96</v>
      </c>
      <c r="F23" s="3" t="s">
        <v>97</v>
      </c>
      <c r="G23" s="3" t="s">
        <v>97</v>
      </c>
      <c r="H23" s="25" t="s">
        <v>97</v>
      </c>
      <c r="I23" s="25" t="s">
        <v>97</v>
      </c>
      <c r="J23" s="25" t="s">
        <v>97</v>
      </c>
      <c r="K23" s="25" t="s">
        <v>97</v>
      </c>
      <c r="L23" s="25" t="s">
        <v>97</v>
      </c>
      <c r="M23" s="25" t="s">
        <v>97</v>
      </c>
      <c r="N23" s="25" t="s">
        <v>97</v>
      </c>
      <c r="O23" s="25" t="s">
        <v>97</v>
      </c>
      <c r="P23" s="3"/>
      <c r="Q23" s="3"/>
      <c r="R23" s="3"/>
      <c r="S23" s="3"/>
    </row>
    <row r="24" spans="1:19" ht="13" x14ac:dyDescent="0.3">
      <c r="A24" s="27" t="s">
        <v>6</v>
      </c>
      <c r="B24" s="3" t="s">
        <v>89</v>
      </c>
      <c r="C24" s="24">
        <v>3</v>
      </c>
      <c r="D24" s="3" t="s">
        <v>90</v>
      </c>
      <c r="E24" s="25" t="s">
        <v>95</v>
      </c>
      <c r="F24" s="3" t="s">
        <v>91</v>
      </c>
      <c r="G24" s="3" t="s">
        <v>91</v>
      </c>
      <c r="H24" s="3" t="s">
        <v>91</v>
      </c>
      <c r="I24" s="3" t="s">
        <v>91</v>
      </c>
      <c r="J24" s="3" t="s">
        <v>91</v>
      </c>
      <c r="K24" s="3" t="s">
        <v>91</v>
      </c>
      <c r="L24" s="3" t="s">
        <v>91</v>
      </c>
      <c r="M24" s="3" t="s">
        <v>91</v>
      </c>
      <c r="N24" s="3" t="s">
        <v>91</v>
      </c>
      <c r="O24" s="3" t="s">
        <v>91</v>
      </c>
      <c r="P24" s="3" t="s">
        <v>91</v>
      </c>
      <c r="Q24" s="3" t="s">
        <v>91</v>
      </c>
      <c r="R24" s="3" t="s">
        <v>91</v>
      </c>
      <c r="S24" s="3" t="s">
        <v>91</v>
      </c>
    </row>
    <row r="25" spans="1:19" ht="13" x14ac:dyDescent="0.3">
      <c r="A25" s="27" t="s">
        <v>6</v>
      </c>
      <c r="B25" s="25" t="s">
        <v>92</v>
      </c>
      <c r="C25" s="24">
        <v>3</v>
      </c>
      <c r="D25" s="3" t="s">
        <v>90</v>
      </c>
      <c r="E25" s="25" t="s">
        <v>95</v>
      </c>
      <c r="F25" s="3" t="s">
        <v>91</v>
      </c>
      <c r="G25" s="3" t="s">
        <v>91</v>
      </c>
      <c r="H25" s="25" t="s">
        <v>97</v>
      </c>
      <c r="I25" s="25" t="s">
        <v>97</v>
      </c>
      <c r="J25" s="25" t="s">
        <v>97</v>
      </c>
      <c r="K25" s="25" t="s">
        <v>97</v>
      </c>
      <c r="L25" s="25" t="s">
        <v>97</v>
      </c>
      <c r="M25" s="25" t="s">
        <v>97</v>
      </c>
      <c r="N25" s="25" t="s">
        <v>97</v>
      </c>
      <c r="O25" s="25" t="s">
        <v>97</v>
      </c>
      <c r="P25" s="3" t="s">
        <v>91</v>
      </c>
      <c r="Q25" s="3" t="s">
        <v>91</v>
      </c>
      <c r="R25" s="3" t="s">
        <v>91</v>
      </c>
      <c r="S25" s="3" t="s">
        <v>91</v>
      </c>
    </row>
    <row r="26" spans="1:19" ht="13" x14ac:dyDescent="0.3">
      <c r="A26" s="27" t="s">
        <v>6</v>
      </c>
      <c r="B26" s="26">
        <v>44852</v>
      </c>
      <c r="C26" s="24">
        <v>3</v>
      </c>
      <c r="D26" s="25" t="s">
        <v>93</v>
      </c>
      <c r="E26" s="25" t="s">
        <v>95</v>
      </c>
      <c r="F26" s="25">
        <v>29.11</v>
      </c>
      <c r="G26" s="25">
        <v>29.11</v>
      </c>
      <c r="H26" s="24" t="s">
        <v>91</v>
      </c>
      <c r="I26" s="24" t="s">
        <v>91</v>
      </c>
      <c r="J26" s="24" t="s">
        <v>91</v>
      </c>
      <c r="K26" s="24" t="s">
        <v>91</v>
      </c>
      <c r="L26" s="25">
        <v>29.11</v>
      </c>
      <c r="M26" s="25">
        <v>29.11</v>
      </c>
      <c r="N26" s="25">
        <v>29.11</v>
      </c>
      <c r="O26" s="25">
        <v>29.11</v>
      </c>
      <c r="P26" s="3"/>
      <c r="Q26" s="3"/>
      <c r="R26" s="3"/>
      <c r="S26" s="3"/>
    </row>
    <row r="27" spans="1:19" ht="13" x14ac:dyDescent="0.3">
      <c r="A27" s="27" t="s">
        <v>6</v>
      </c>
      <c r="B27" s="26">
        <v>44580</v>
      </c>
      <c r="C27" s="24">
        <v>3</v>
      </c>
      <c r="D27" s="25" t="s">
        <v>98</v>
      </c>
      <c r="E27" s="25" t="s">
        <v>96</v>
      </c>
      <c r="F27" s="25">
        <v>29.11</v>
      </c>
      <c r="G27" s="25">
        <v>29.11</v>
      </c>
      <c r="H27" s="25" t="s">
        <v>97</v>
      </c>
      <c r="I27" s="25" t="s">
        <v>97</v>
      </c>
      <c r="J27" s="25" t="s">
        <v>97</v>
      </c>
      <c r="K27" s="25" t="s">
        <v>97</v>
      </c>
      <c r="L27" s="25">
        <v>29.11</v>
      </c>
      <c r="M27" s="25">
        <v>29.11</v>
      </c>
      <c r="N27" s="25">
        <v>29.11</v>
      </c>
      <c r="O27" s="25">
        <v>29.11</v>
      </c>
      <c r="P27" s="3"/>
      <c r="Q27" s="3"/>
      <c r="R27" s="3"/>
      <c r="S27" s="3"/>
    </row>
    <row r="28" spans="1:19" ht="13" x14ac:dyDescent="0.3">
      <c r="A28" s="27" t="s">
        <v>7</v>
      </c>
      <c r="B28" s="3" t="s">
        <v>89</v>
      </c>
      <c r="C28" s="24">
        <v>3</v>
      </c>
      <c r="D28" s="3" t="s">
        <v>90</v>
      </c>
      <c r="E28" s="25" t="s">
        <v>95</v>
      </c>
      <c r="F28" s="3" t="s">
        <v>91</v>
      </c>
      <c r="G28" s="3" t="s">
        <v>91</v>
      </c>
      <c r="H28" s="3" t="s">
        <v>91</v>
      </c>
      <c r="I28" s="3" t="s">
        <v>91</v>
      </c>
      <c r="J28" s="3" t="s">
        <v>91</v>
      </c>
      <c r="K28" s="3" t="s">
        <v>91</v>
      </c>
      <c r="L28" s="3" t="s">
        <v>91</v>
      </c>
      <c r="M28" s="3" t="s">
        <v>91</v>
      </c>
      <c r="N28" s="3" t="s">
        <v>91</v>
      </c>
      <c r="O28" s="3" t="s">
        <v>91</v>
      </c>
      <c r="P28" s="3" t="s">
        <v>91</v>
      </c>
      <c r="Q28" s="3" t="s">
        <v>91</v>
      </c>
      <c r="R28" s="3" t="s">
        <v>91</v>
      </c>
      <c r="S28" s="3" t="s">
        <v>91</v>
      </c>
    </row>
    <row r="29" spans="1:19" ht="13" x14ac:dyDescent="0.3">
      <c r="A29" s="27" t="s">
        <v>7</v>
      </c>
      <c r="B29" s="25" t="s">
        <v>92</v>
      </c>
      <c r="C29" s="24">
        <v>3</v>
      </c>
      <c r="D29" s="3" t="s">
        <v>90</v>
      </c>
      <c r="E29" s="25" t="s">
        <v>95</v>
      </c>
      <c r="F29" s="3" t="s">
        <v>91</v>
      </c>
      <c r="G29" s="3" t="s">
        <v>91</v>
      </c>
      <c r="H29" s="25" t="s">
        <v>97</v>
      </c>
      <c r="I29" s="25" t="s">
        <v>97</v>
      </c>
      <c r="J29" s="25" t="s">
        <v>97</v>
      </c>
      <c r="K29" s="25" t="s">
        <v>97</v>
      </c>
      <c r="L29" s="25" t="s">
        <v>97</v>
      </c>
      <c r="M29" s="25" t="s">
        <v>97</v>
      </c>
      <c r="N29" s="25" t="s">
        <v>97</v>
      </c>
      <c r="O29" s="25" t="s">
        <v>97</v>
      </c>
      <c r="P29" s="3" t="s">
        <v>91</v>
      </c>
      <c r="Q29" s="3" t="s">
        <v>91</v>
      </c>
      <c r="R29" s="3" t="s">
        <v>91</v>
      </c>
      <c r="S29" s="3" t="s">
        <v>91</v>
      </c>
    </row>
    <row r="30" spans="1:19" ht="13" x14ac:dyDescent="0.3">
      <c r="A30" s="27" t="s">
        <v>7</v>
      </c>
      <c r="B30" s="29">
        <v>44568</v>
      </c>
      <c r="C30" s="24">
        <v>3</v>
      </c>
      <c r="D30" s="25" t="s">
        <v>98</v>
      </c>
      <c r="E30" s="25" t="s">
        <v>96</v>
      </c>
      <c r="F30" s="25">
        <v>29.11</v>
      </c>
      <c r="G30" s="25">
        <v>29.11</v>
      </c>
      <c r="H30" s="25" t="s">
        <v>97</v>
      </c>
      <c r="I30" s="25" t="s">
        <v>97</v>
      </c>
      <c r="J30" s="25" t="s">
        <v>97</v>
      </c>
      <c r="K30" s="25" t="s">
        <v>97</v>
      </c>
      <c r="L30" s="25">
        <v>29.11</v>
      </c>
      <c r="M30" s="25">
        <v>29.11</v>
      </c>
      <c r="N30" s="25">
        <v>29.11</v>
      </c>
      <c r="O30" s="25">
        <v>29.11</v>
      </c>
      <c r="P30" s="3"/>
      <c r="Q30" s="3"/>
      <c r="R30" s="3"/>
      <c r="S30" s="3"/>
    </row>
    <row r="31" spans="1:19" ht="13" x14ac:dyDescent="0.3">
      <c r="A31" s="27" t="s">
        <v>7</v>
      </c>
      <c r="B31" s="26">
        <v>44866</v>
      </c>
      <c r="C31" s="24">
        <v>3</v>
      </c>
      <c r="D31" s="25" t="s">
        <v>93</v>
      </c>
      <c r="E31" s="25" t="s">
        <v>96</v>
      </c>
      <c r="F31" s="25">
        <v>29.11</v>
      </c>
      <c r="G31" s="25">
        <v>29.11</v>
      </c>
      <c r="H31" s="25" t="s">
        <v>102</v>
      </c>
      <c r="I31" s="25" t="s">
        <v>102</v>
      </c>
      <c r="J31" s="25" t="s">
        <v>102</v>
      </c>
      <c r="K31" s="25" t="s">
        <v>102</v>
      </c>
      <c r="L31" s="25">
        <v>29.11</v>
      </c>
      <c r="M31" s="25">
        <v>29.11</v>
      </c>
      <c r="N31" s="25">
        <v>29.11</v>
      </c>
      <c r="O31" s="25">
        <v>29.11</v>
      </c>
      <c r="P31" s="3"/>
      <c r="Q31" s="3"/>
      <c r="R31" s="3"/>
      <c r="S31" s="3"/>
    </row>
    <row r="34" spans="1:11" ht="13" customHeight="1" x14ac:dyDescent="0.3">
      <c r="B34" s="50" t="s">
        <v>83</v>
      </c>
      <c r="C34" s="50"/>
      <c r="D34" s="50"/>
      <c r="E34" s="50"/>
      <c r="F34" s="50"/>
      <c r="G34" s="50"/>
      <c r="H34" s="50"/>
      <c r="I34" s="17" t="s">
        <v>123</v>
      </c>
    </row>
    <row r="35" spans="1:11" ht="13" thickBot="1" x14ac:dyDescent="0.3">
      <c r="B35" t="s">
        <v>103</v>
      </c>
      <c r="C35" t="s">
        <v>104</v>
      </c>
      <c r="D35" t="s">
        <v>105</v>
      </c>
    </row>
    <row r="36" spans="1:11" ht="13" x14ac:dyDescent="0.3">
      <c r="A36" s="33">
        <v>1</v>
      </c>
      <c r="B36" s="42">
        <v>6.5339999999999998</v>
      </c>
      <c r="C36" s="42">
        <v>5.6459999999999999</v>
      </c>
      <c r="D36" s="42">
        <v>5.4130000000000003</v>
      </c>
      <c r="E36" s="34" t="s">
        <v>106</v>
      </c>
      <c r="F36" s="34" t="s">
        <v>118</v>
      </c>
      <c r="G36" s="34" t="s">
        <v>120</v>
      </c>
      <c r="H36" s="35"/>
      <c r="I36" s="44" t="s">
        <v>126</v>
      </c>
      <c r="J36">
        <v>29.11</v>
      </c>
      <c r="K36" t="s">
        <v>125</v>
      </c>
    </row>
    <row r="37" spans="1:11" ht="13" x14ac:dyDescent="0.3">
      <c r="A37" s="36">
        <v>2</v>
      </c>
      <c r="B37" s="17">
        <v>6.9669999999999996</v>
      </c>
      <c r="C37" s="43">
        <v>6.2309999999999999</v>
      </c>
      <c r="D37" s="17">
        <v>5.8310000000000004</v>
      </c>
      <c r="E37" t="s">
        <v>107</v>
      </c>
      <c r="F37" t="s">
        <v>118</v>
      </c>
      <c r="G37" t="s">
        <v>120</v>
      </c>
      <c r="H37" s="37"/>
      <c r="I37" s="44" t="s">
        <v>124</v>
      </c>
      <c r="J37">
        <v>29.11</v>
      </c>
      <c r="K37" t="s">
        <v>125</v>
      </c>
    </row>
    <row r="38" spans="1:11" ht="13" x14ac:dyDescent="0.3">
      <c r="A38" s="36">
        <v>3</v>
      </c>
      <c r="B38" s="17">
        <v>5.7389999999999999</v>
      </c>
      <c r="C38" s="17">
        <v>6.49</v>
      </c>
      <c r="D38" s="43">
        <v>5.4</v>
      </c>
      <c r="E38" t="s">
        <v>108</v>
      </c>
      <c r="F38" t="s">
        <v>118</v>
      </c>
      <c r="G38" t="s">
        <v>120</v>
      </c>
      <c r="H38" s="37"/>
      <c r="I38" t="s">
        <v>124</v>
      </c>
    </row>
    <row r="39" spans="1:11" ht="13" x14ac:dyDescent="0.3">
      <c r="A39" s="36">
        <v>4</v>
      </c>
      <c r="B39" s="17">
        <v>5.5640000000000001</v>
      </c>
      <c r="C39" s="17">
        <v>5.2670000000000003</v>
      </c>
      <c r="D39" s="17">
        <v>6.319</v>
      </c>
      <c r="E39" t="s">
        <v>109</v>
      </c>
      <c r="F39" t="s">
        <v>118</v>
      </c>
      <c r="G39" t="s">
        <v>120</v>
      </c>
      <c r="H39" s="37"/>
      <c r="I39" t="s">
        <v>124</v>
      </c>
    </row>
    <row r="40" spans="1:11" ht="13" x14ac:dyDescent="0.3">
      <c r="A40" s="36">
        <v>5</v>
      </c>
      <c r="B40" s="17">
        <v>6.04</v>
      </c>
      <c r="C40" s="17">
        <v>5.5149999999999997</v>
      </c>
      <c r="D40" s="17">
        <v>5.6859999999999999</v>
      </c>
      <c r="E40" t="s">
        <v>110</v>
      </c>
      <c r="F40" t="s">
        <v>118</v>
      </c>
      <c r="G40" t="s">
        <v>120</v>
      </c>
      <c r="H40" s="37"/>
    </row>
    <row r="41" spans="1:11" ht="13" x14ac:dyDescent="0.3">
      <c r="A41" s="36">
        <v>6</v>
      </c>
      <c r="B41" s="17">
        <v>5.9560000000000004</v>
      </c>
      <c r="C41" s="43">
        <v>5.7510000000000003</v>
      </c>
      <c r="D41" s="17">
        <v>6.5869999999999997</v>
      </c>
      <c r="E41" t="s">
        <v>111</v>
      </c>
      <c r="F41" t="s">
        <v>118</v>
      </c>
      <c r="G41" t="s">
        <v>120</v>
      </c>
      <c r="H41" s="37"/>
    </row>
    <row r="42" spans="1:11" ht="13" x14ac:dyDescent="0.3">
      <c r="A42" s="36" t="s">
        <v>114</v>
      </c>
      <c r="B42" s="17">
        <v>5.298</v>
      </c>
      <c r="C42" s="17">
        <v>5.2649999999999997</v>
      </c>
      <c r="D42" s="17">
        <v>5.3310000000000004</v>
      </c>
      <c r="E42" t="s">
        <v>112</v>
      </c>
      <c r="F42" t="s">
        <v>118</v>
      </c>
      <c r="G42" t="s">
        <v>120</v>
      </c>
      <c r="H42" s="37"/>
    </row>
    <row r="43" spans="1:11" ht="13" x14ac:dyDescent="0.3">
      <c r="A43" s="36" t="s">
        <v>115</v>
      </c>
      <c r="B43" s="43">
        <v>5.2320000000000002</v>
      </c>
      <c r="C43" s="43">
        <v>5.758</v>
      </c>
      <c r="D43" s="43">
        <v>6.7069999999999999</v>
      </c>
      <c r="E43" t="s">
        <v>112</v>
      </c>
      <c r="F43" t="s">
        <v>118</v>
      </c>
      <c r="G43" t="s">
        <v>120</v>
      </c>
      <c r="H43" s="37"/>
    </row>
    <row r="44" spans="1:11" ht="13" x14ac:dyDescent="0.3">
      <c r="A44" s="36" t="s">
        <v>116</v>
      </c>
      <c r="B44" s="17">
        <v>5.2539999999999996</v>
      </c>
      <c r="C44" s="43">
        <v>5.6120000000000001</v>
      </c>
      <c r="D44" s="17">
        <v>5.7960000000000003</v>
      </c>
      <c r="E44" t="s">
        <v>113</v>
      </c>
      <c r="F44" t="s">
        <v>118</v>
      </c>
      <c r="G44" t="s">
        <v>120</v>
      </c>
      <c r="H44" s="37"/>
    </row>
    <row r="45" spans="1:11" ht="13" x14ac:dyDescent="0.3">
      <c r="A45" s="36" t="s">
        <v>117</v>
      </c>
      <c r="B45" s="17">
        <v>6.8680000000000003</v>
      </c>
      <c r="C45" s="43">
        <v>5.39</v>
      </c>
      <c r="D45" s="43">
        <v>6.4989999999999997</v>
      </c>
      <c r="E45" t="s">
        <v>113</v>
      </c>
      <c r="F45" t="s">
        <v>118</v>
      </c>
      <c r="G45" t="s">
        <v>120</v>
      </c>
      <c r="H45" s="37"/>
    </row>
    <row r="46" spans="1:11" x14ac:dyDescent="0.25">
      <c r="A46" s="36">
        <v>1</v>
      </c>
      <c r="B46">
        <v>5.5419999999999998</v>
      </c>
      <c r="C46">
        <v>5.2249999999999996</v>
      </c>
      <c r="D46">
        <v>6.1749999999999998</v>
      </c>
      <c r="E46" s="15" t="s">
        <v>121</v>
      </c>
      <c r="F46" t="s">
        <v>119</v>
      </c>
      <c r="G46" t="s">
        <v>120</v>
      </c>
      <c r="H46" s="37"/>
    </row>
    <row r="47" spans="1:11" x14ac:dyDescent="0.25">
      <c r="A47" s="36">
        <v>2</v>
      </c>
      <c r="B47">
        <v>5.7619999999999996</v>
      </c>
      <c r="C47">
        <v>5.4279999999999999</v>
      </c>
      <c r="D47">
        <v>5.69</v>
      </c>
      <c r="E47" s="15" t="s">
        <v>121</v>
      </c>
      <c r="F47" t="s">
        <v>119</v>
      </c>
      <c r="G47" t="s">
        <v>120</v>
      </c>
      <c r="H47" s="37"/>
    </row>
    <row r="48" spans="1:11" x14ac:dyDescent="0.25">
      <c r="A48" s="36">
        <v>3</v>
      </c>
      <c r="B48">
        <v>6.2309999999999999</v>
      </c>
      <c r="C48">
        <v>5.0039999999999996</v>
      </c>
      <c r="D48">
        <v>6.524</v>
      </c>
      <c r="E48" s="41" t="s">
        <v>122</v>
      </c>
      <c r="F48" t="s">
        <v>119</v>
      </c>
      <c r="G48" t="s">
        <v>120</v>
      </c>
      <c r="H48" s="37"/>
    </row>
    <row r="49" spans="1:8" ht="13" thickBot="1" x14ac:dyDescent="0.3">
      <c r="A49" s="38">
        <v>4</v>
      </c>
      <c r="B49" s="39">
        <v>6.7030000000000003</v>
      </c>
      <c r="C49" s="39">
        <v>5.0990000000000002</v>
      </c>
      <c r="D49" s="39">
        <v>5.234</v>
      </c>
      <c r="E49" s="41" t="s">
        <v>122</v>
      </c>
      <c r="F49" s="39" t="s">
        <v>119</v>
      </c>
      <c r="G49" s="39" t="s">
        <v>120</v>
      </c>
      <c r="H49" s="40"/>
    </row>
  </sheetData>
  <mergeCells count="14">
    <mergeCell ref="S1:S3"/>
    <mergeCell ref="P1:P3"/>
    <mergeCell ref="Q1:Q3"/>
    <mergeCell ref="R1:R3"/>
    <mergeCell ref="L2:O2"/>
    <mergeCell ref="B34:H34"/>
    <mergeCell ref="H2:K2"/>
    <mergeCell ref="F2:G2"/>
    <mergeCell ref="F1:O1"/>
    <mergeCell ref="A1:A3"/>
    <mergeCell ref="B1:B3"/>
    <mergeCell ref="C1:C3"/>
    <mergeCell ref="D1:D3"/>
    <mergeCell ref="E1:E3"/>
  </mergeCells>
  <conditionalFormatting sqref="F37:G49 F4:R33 F35:R36 H37:R39 I34:R34">
    <cfRule type="containsText" dxfId="3" priority="3" operator="containsText" text="o">
      <formula>NOT(ISERROR(SEARCH("o",F4)))</formula>
    </cfRule>
    <cfRule type="containsText" dxfId="2" priority="4" operator="containsText" text="x">
      <formula>NOT(ISERROR(SEARCH("x",F4)))</formula>
    </cfRule>
  </conditionalFormatting>
  <conditionalFormatting sqref="S4:S39">
    <cfRule type="containsText" dxfId="1" priority="1" operator="containsText" text="o">
      <formula>NOT(ISERROR(SEARCH("o",S4)))</formula>
    </cfRule>
    <cfRule type="containsText" dxfId="0" priority="2" operator="containsText" text="x">
      <formula>NOT(ISERROR(SEARCH("x",S4)))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9F1C-95F2-4680-AE13-59C8ED3F04B1}">
  <dimension ref="A1:I78"/>
  <sheetViews>
    <sheetView tabSelected="1" workbookViewId="0">
      <selection activeCell="F11" sqref="F11"/>
    </sheetView>
  </sheetViews>
  <sheetFormatPr defaultRowHeight="12.5" x14ac:dyDescent="0.25"/>
  <cols>
    <col min="4" max="4" width="9.7265625" bestFit="1" customWidth="1"/>
    <col min="5" max="5" width="20.1796875" bestFit="1" customWidth="1"/>
    <col min="6" max="6" width="19.26953125" bestFit="1" customWidth="1"/>
    <col min="7" max="7" width="19.81640625" bestFit="1" customWidth="1"/>
    <col min="8" max="8" width="20.7265625" bestFit="1" customWidth="1"/>
  </cols>
  <sheetData>
    <row r="1" spans="1:9" x14ac:dyDescent="0.25">
      <c r="A1" s="15" t="s">
        <v>32</v>
      </c>
      <c r="B1" s="15" t="s">
        <v>9</v>
      </c>
      <c r="C1" s="15" t="s">
        <v>10</v>
      </c>
      <c r="D1" s="15" t="s">
        <v>71</v>
      </c>
      <c r="E1" t="s">
        <v>57</v>
      </c>
      <c r="F1" t="s">
        <v>58</v>
      </c>
      <c r="G1" t="s">
        <v>59</v>
      </c>
      <c r="H1" t="s">
        <v>60</v>
      </c>
      <c r="I1" t="s">
        <v>69</v>
      </c>
    </row>
    <row r="2" spans="1:9" x14ac:dyDescent="0.25">
      <c r="A2" t="s">
        <v>11</v>
      </c>
      <c r="B2" t="str">
        <f>IF(ISNUMBER(SEARCH("04",A2))=TRUE,"LOW",IF(ISNUMBER(SEARCH("23",A2))=TRUE,"MEDIUM",IF(ISNUMBER(SEARCH("42",A2))=TRUE,"HIGH",)))</f>
        <v>LOW</v>
      </c>
      <c r="C2" t="str">
        <f>IF(ISNUMBER(SEARCH("-0",A2))=TRUE,"LOW",IF(ISNUMBER(SEARCH("-9",A2))=TRUE,"MEDIUM",IF(ISNUMBER(SEARCH("-18",A2))=TRUE,"HIGH",)))</f>
        <v>LOW</v>
      </c>
      <c r="D2">
        <v>1</v>
      </c>
      <c r="E2">
        <v>32.81</v>
      </c>
      <c r="F2">
        <v>-45.655059999999999</v>
      </c>
      <c r="G2">
        <v>26.711839999999999</v>
      </c>
      <c r="H2">
        <v>34.642989999999998</v>
      </c>
      <c r="I2">
        <f>H2-G2</f>
        <v>7.9311499999999988</v>
      </c>
    </row>
    <row r="3" spans="1:9" x14ac:dyDescent="0.25">
      <c r="A3" t="s">
        <v>11</v>
      </c>
      <c r="B3" t="str">
        <f t="shared" ref="B3:B4" si="0">IF(ISNUMBER(SEARCH("04",A3))=TRUE,"LOW",IF(ISNUMBER(SEARCH("23",A3))=TRUE,"MEDIUM",IF(ISNUMBER(SEARCH("42",A3))=TRUE,"HIGH",)))</f>
        <v>LOW</v>
      </c>
      <c r="C3" t="str">
        <f t="shared" ref="C3:C4" si="1">IF(ISNUMBER(SEARCH("-0",A3))=TRUE,"LOW",IF(ISNUMBER(SEARCH("-9",A3))=TRUE,"MEDIUM",IF(ISNUMBER(SEARCH("-18",A3))=TRUE,"HIGH",)))</f>
        <v>LOW</v>
      </c>
      <c r="D3">
        <v>1</v>
      </c>
      <c r="E3">
        <v>32.704999999999998</v>
      </c>
      <c r="F3">
        <v>-46.384160000000001</v>
      </c>
      <c r="G3">
        <v>26.73349</v>
      </c>
      <c r="H3">
        <v>34.447090000000003</v>
      </c>
      <c r="I3">
        <f t="shared" ref="I3:I63" si="2">H3-G3</f>
        <v>7.7136000000000031</v>
      </c>
    </row>
    <row r="4" spans="1:9" x14ac:dyDescent="0.25">
      <c r="A4" t="s">
        <v>11</v>
      </c>
      <c r="B4" t="str">
        <f t="shared" si="0"/>
        <v>LOW</v>
      </c>
      <c r="C4" t="str">
        <f t="shared" si="1"/>
        <v>LOW</v>
      </c>
      <c r="D4">
        <v>1</v>
      </c>
      <c r="E4">
        <v>32.700000000000003</v>
      </c>
      <c r="F4">
        <v>-45.650449999999999</v>
      </c>
      <c r="G4">
        <v>26.66865</v>
      </c>
      <c r="H4">
        <v>34.684570000000001</v>
      </c>
      <c r="I4">
        <f t="shared" si="2"/>
        <v>8.0159200000000013</v>
      </c>
    </row>
    <row r="5" spans="1:9" x14ac:dyDescent="0.25">
      <c r="A5" t="s">
        <v>11</v>
      </c>
      <c r="B5" t="str">
        <f t="shared" ref="B5:B10" si="3">IF(ISNUMBER(SEARCH("04",A5))=TRUE,"LOW",IF(ISNUMBER(SEARCH("23",A5))=TRUE,"MEDIUM",IF(ISNUMBER(SEARCH("42",A5))=TRUE,"HIGH",)))</f>
        <v>LOW</v>
      </c>
      <c r="C5" t="str">
        <f t="shared" ref="C5:C10" si="4">IF(ISNUMBER(SEARCH("-0",A5))=TRUE,"LOW",IF(ISNUMBER(SEARCH("-9",A5))=TRUE,"MEDIUM",IF(ISNUMBER(SEARCH("-18",A5))=TRUE,"HIGH",)))</f>
        <v>LOW</v>
      </c>
      <c r="D5">
        <v>1</v>
      </c>
      <c r="E5">
        <v>33.288699999999999</v>
      </c>
      <c r="F5">
        <v>-45.207450000000001</v>
      </c>
      <c r="G5">
        <v>26.12106</v>
      </c>
      <c r="H5">
        <v>35.058390000000003</v>
      </c>
      <c r="I5">
        <f t="shared" si="2"/>
        <v>8.9373300000000029</v>
      </c>
    </row>
    <row r="6" spans="1:9" x14ac:dyDescent="0.25">
      <c r="A6" t="s">
        <v>11</v>
      </c>
      <c r="B6" t="str">
        <f t="shared" si="3"/>
        <v>LOW</v>
      </c>
      <c r="C6" t="str">
        <f t="shared" si="4"/>
        <v>LOW</v>
      </c>
      <c r="D6">
        <v>1</v>
      </c>
      <c r="E6">
        <v>33.724499999999999</v>
      </c>
      <c r="F6">
        <v>-46.021590000000003</v>
      </c>
      <c r="G6">
        <v>26.241710000000001</v>
      </c>
      <c r="H6">
        <v>35.395850000000003</v>
      </c>
      <c r="I6">
        <f t="shared" si="2"/>
        <v>9.1541400000000017</v>
      </c>
    </row>
    <row r="7" spans="1:9" x14ac:dyDescent="0.25">
      <c r="A7" t="s">
        <v>11</v>
      </c>
      <c r="B7" t="str">
        <f t="shared" si="3"/>
        <v>LOW</v>
      </c>
      <c r="C7" t="str">
        <f t="shared" si="4"/>
        <v>LOW</v>
      </c>
      <c r="D7">
        <v>1</v>
      </c>
      <c r="E7">
        <v>32.011800000000001</v>
      </c>
      <c r="F7">
        <v>-42.154260000000001</v>
      </c>
      <c r="G7">
        <v>26.038900000000002</v>
      </c>
      <c r="H7">
        <v>34.466949999999997</v>
      </c>
      <c r="I7">
        <f t="shared" si="2"/>
        <v>8.4280499999999954</v>
      </c>
    </row>
    <row r="8" spans="1:9" ht="14.5" x14ac:dyDescent="0.35">
      <c r="A8" t="s">
        <v>11</v>
      </c>
      <c r="B8" t="str">
        <f t="shared" si="3"/>
        <v>LOW</v>
      </c>
      <c r="C8" t="str">
        <f t="shared" si="4"/>
        <v>LOW</v>
      </c>
      <c r="D8">
        <v>2</v>
      </c>
      <c r="E8" s="45">
        <v>32.779000000000003</v>
      </c>
      <c r="F8" s="45">
        <v>-41.480780000000003</v>
      </c>
      <c r="G8">
        <v>26.121020000000001</v>
      </c>
      <c r="H8">
        <v>34.222720000000002</v>
      </c>
      <c r="I8">
        <f t="shared" si="2"/>
        <v>8.101700000000001</v>
      </c>
    </row>
    <row r="9" spans="1:9" ht="14.5" x14ac:dyDescent="0.35">
      <c r="A9" t="s">
        <v>11</v>
      </c>
      <c r="B9" t="str">
        <f t="shared" si="3"/>
        <v>LOW</v>
      </c>
      <c r="C9" t="str">
        <f t="shared" si="4"/>
        <v>LOW</v>
      </c>
      <c r="D9">
        <v>2</v>
      </c>
      <c r="E9" s="45">
        <v>32.274999999999999</v>
      </c>
      <c r="F9" s="45">
        <v>-44.210340000000002</v>
      </c>
      <c r="G9">
        <v>26.01465</v>
      </c>
      <c r="H9">
        <v>34.362499999999997</v>
      </c>
      <c r="I9">
        <f t="shared" si="2"/>
        <v>8.3478499999999976</v>
      </c>
    </row>
    <row r="10" spans="1:9" ht="14.5" x14ac:dyDescent="0.35">
      <c r="A10" t="s">
        <v>11</v>
      </c>
      <c r="B10" t="str">
        <f t="shared" si="3"/>
        <v>LOW</v>
      </c>
      <c r="C10" t="str">
        <f t="shared" si="4"/>
        <v>LOW</v>
      </c>
      <c r="D10">
        <v>2</v>
      </c>
      <c r="E10" s="45">
        <v>32.808</v>
      </c>
      <c r="F10" s="45">
        <v>-45.400410000000001</v>
      </c>
      <c r="G10">
        <v>26.145109999999999</v>
      </c>
      <c r="H10">
        <v>34.312629999999999</v>
      </c>
      <c r="I10">
        <f t="shared" si="2"/>
        <v>8.1675199999999997</v>
      </c>
    </row>
    <row r="11" spans="1:9" ht="14.5" x14ac:dyDescent="0.35">
      <c r="A11" t="s">
        <v>11</v>
      </c>
      <c r="B11" t="str">
        <f t="shared" ref="B11:B14" si="5">IF(ISNUMBER(SEARCH("04",A11))=TRUE,"LOW",IF(ISNUMBER(SEARCH("23",A11))=TRUE,"MEDIUM",IF(ISNUMBER(SEARCH("42",A11))=TRUE,"HIGH",)))</f>
        <v>LOW</v>
      </c>
      <c r="C11" t="str">
        <f t="shared" ref="C11:C14" si="6">IF(ISNUMBER(SEARCH("-0",A11))=TRUE,"LOW",IF(ISNUMBER(SEARCH("-9",A11))=TRUE,"MEDIUM",IF(ISNUMBER(SEARCH("-18",A11))=TRUE,"HIGH",)))</f>
        <v>LOW</v>
      </c>
      <c r="D11">
        <v>2</v>
      </c>
      <c r="E11" s="45">
        <v>32.576000000000001</v>
      </c>
      <c r="F11" s="45">
        <v>-45.640839999999997</v>
      </c>
      <c r="G11">
        <v>25.867339999999999</v>
      </c>
      <c r="H11">
        <v>34.63597</v>
      </c>
      <c r="I11">
        <f t="shared" si="2"/>
        <v>8.7686300000000017</v>
      </c>
    </row>
    <row r="12" spans="1:9" x14ac:dyDescent="0.25">
      <c r="A12" t="s">
        <v>21</v>
      </c>
      <c r="B12" t="str">
        <f t="shared" si="5"/>
        <v>LOW</v>
      </c>
      <c r="C12" t="str">
        <f t="shared" si="6"/>
        <v>HIGH</v>
      </c>
      <c r="D12">
        <v>1</v>
      </c>
      <c r="E12">
        <v>32.008400000000002</v>
      </c>
      <c r="F12">
        <v>-37.235239999999997</v>
      </c>
      <c r="G12">
        <v>25.18938</v>
      </c>
      <c r="H12">
        <v>33.913600000000002</v>
      </c>
      <c r="I12">
        <f t="shared" si="2"/>
        <v>8.7242200000000025</v>
      </c>
    </row>
    <row r="13" spans="1:9" x14ac:dyDescent="0.25">
      <c r="A13" t="s">
        <v>21</v>
      </c>
      <c r="B13" t="str">
        <f t="shared" si="5"/>
        <v>LOW</v>
      </c>
      <c r="C13" t="str">
        <f t="shared" si="6"/>
        <v>HIGH</v>
      </c>
      <c r="D13">
        <v>1</v>
      </c>
      <c r="E13">
        <v>31.312100000000001</v>
      </c>
      <c r="F13">
        <v>-37.837380000000003</v>
      </c>
      <c r="G13">
        <v>25.157959999999999</v>
      </c>
      <c r="H13">
        <v>34.032119999999999</v>
      </c>
      <c r="I13">
        <f t="shared" si="2"/>
        <v>8.8741599999999998</v>
      </c>
    </row>
    <row r="14" spans="1:9" x14ac:dyDescent="0.25">
      <c r="A14" t="s">
        <v>21</v>
      </c>
      <c r="B14" t="str">
        <f t="shared" si="5"/>
        <v>LOW</v>
      </c>
      <c r="C14" t="str">
        <f t="shared" si="6"/>
        <v>HIGH</v>
      </c>
      <c r="D14">
        <v>1</v>
      </c>
      <c r="E14">
        <v>32.340800000000002</v>
      </c>
      <c r="F14">
        <v>-38.019489999999998</v>
      </c>
      <c r="G14">
        <v>25.342739999999999</v>
      </c>
      <c r="H14">
        <v>34.063479999999998</v>
      </c>
      <c r="I14">
        <f t="shared" si="2"/>
        <v>8.7207399999999993</v>
      </c>
    </row>
    <row r="15" spans="1:9" x14ac:dyDescent="0.25">
      <c r="A15" t="s">
        <v>21</v>
      </c>
      <c r="B15" t="str">
        <f t="shared" ref="B15" si="7">IF(ISNUMBER(SEARCH("04",A15))=TRUE,"LOW",IF(ISNUMBER(SEARCH("23",A15))=TRUE,"MEDIUM",IF(ISNUMBER(SEARCH("42",A15))=TRUE,"HIGH",)))</f>
        <v>LOW</v>
      </c>
      <c r="C15" t="str">
        <f t="shared" ref="C15" si="8">IF(ISNUMBER(SEARCH("-0",A15))=TRUE,"LOW",IF(ISNUMBER(SEARCH("-9",A15))=TRUE,"MEDIUM",IF(ISNUMBER(SEARCH("-18",A15))=TRUE,"HIGH",)))</f>
        <v>HIGH</v>
      </c>
      <c r="D15">
        <v>1</v>
      </c>
      <c r="E15">
        <v>32.365400000000001</v>
      </c>
      <c r="F15">
        <v>-37.429769999999998</v>
      </c>
      <c r="G15">
        <v>25.359210000000001</v>
      </c>
      <c r="H15">
        <v>33.947800000000001</v>
      </c>
      <c r="I15">
        <f t="shared" si="2"/>
        <v>8.5885899999999999</v>
      </c>
    </row>
    <row r="16" spans="1:9" ht="14.5" x14ac:dyDescent="0.35">
      <c r="A16" t="s">
        <v>21</v>
      </c>
      <c r="B16" t="str">
        <f t="shared" ref="B16:B20" si="9">IF(ISNUMBER(SEARCH("04",A16))=TRUE,"LOW",IF(ISNUMBER(SEARCH("23",A16))=TRUE,"MEDIUM",IF(ISNUMBER(SEARCH("42",A16))=TRUE,"HIGH",)))</f>
        <v>LOW</v>
      </c>
      <c r="C16" t="str">
        <f t="shared" ref="C16:C20" si="10">IF(ISNUMBER(SEARCH("-0",A16))=TRUE,"LOW",IF(ISNUMBER(SEARCH("-9",A16))=TRUE,"MEDIUM",IF(ISNUMBER(SEARCH("-18",A16))=TRUE,"HIGH",)))</f>
        <v>HIGH</v>
      </c>
      <c r="D16">
        <v>2</v>
      </c>
      <c r="E16" s="45">
        <v>32.183999999999997</v>
      </c>
      <c r="F16" s="45">
        <v>-36.672559999999997</v>
      </c>
      <c r="G16">
        <v>25.262350000000001</v>
      </c>
      <c r="H16">
        <v>33.415399999999998</v>
      </c>
      <c r="I16">
        <f t="shared" si="2"/>
        <v>8.1530499999999968</v>
      </c>
    </row>
    <row r="17" spans="1:9" ht="14.5" x14ac:dyDescent="0.35">
      <c r="A17" t="s">
        <v>21</v>
      </c>
      <c r="B17" t="str">
        <f t="shared" si="9"/>
        <v>LOW</v>
      </c>
      <c r="C17" t="str">
        <f t="shared" si="10"/>
        <v>HIGH</v>
      </c>
      <c r="D17">
        <v>2</v>
      </c>
      <c r="E17" s="45">
        <v>32.121000000000002</v>
      </c>
      <c r="F17" s="45">
        <v>-36.362389999999998</v>
      </c>
      <c r="G17">
        <v>25.40325</v>
      </c>
      <c r="H17">
        <v>33.83099</v>
      </c>
      <c r="I17">
        <f t="shared" si="2"/>
        <v>8.42774</v>
      </c>
    </row>
    <row r="18" spans="1:9" ht="14.5" x14ac:dyDescent="0.35">
      <c r="A18" t="s">
        <v>21</v>
      </c>
      <c r="B18" t="str">
        <f t="shared" si="9"/>
        <v>LOW</v>
      </c>
      <c r="C18" t="str">
        <f t="shared" si="10"/>
        <v>HIGH</v>
      </c>
      <c r="D18">
        <v>2</v>
      </c>
      <c r="E18" s="45">
        <v>32.600999999999999</v>
      </c>
      <c r="F18" s="45">
        <v>-36.586390000000002</v>
      </c>
      <c r="G18">
        <v>25.414090000000002</v>
      </c>
      <c r="H18">
        <v>33.828020000000002</v>
      </c>
      <c r="I18">
        <f t="shared" si="2"/>
        <v>8.4139300000000006</v>
      </c>
    </row>
    <row r="19" spans="1:9" ht="14.5" x14ac:dyDescent="0.35">
      <c r="A19" t="s">
        <v>21</v>
      </c>
      <c r="B19" t="str">
        <f t="shared" si="9"/>
        <v>LOW</v>
      </c>
      <c r="C19" t="str">
        <f t="shared" si="10"/>
        <v>HIGH</v>
      </c>
      <c r="D19">
        <v>2</v>
      </c>
      <c r="E19" s="45">
        <v>32.088000000000001</v>
      </c>
      <c r="F19" s="45">
        <v>-35.477640000000001</v>
      </c>
      <c r="G19">
        <v>25.4312</v>
      </c>
      <c r="H19">
        <v>33.510249999999999</v>
      </c>
      <c r="I19">
        <f t="shared" si="2"/>
        <v>8.0790499999999987</v>
      </c>
    </row>
    <row r="20" spans="1:9" ht="14.5" x14ac:dyDescent="0.35">
      <c r="A20" t="s">
        <v>23</v>
      </c>
      <c r="B20" t="str">
        <f t="shared" si="9"/>
        <v>MEDIUM</v>
      </c>
      <c r="C20" t="str">
        <f t="shared" si="10"/>
        <v>LOW</v>
      </c>
      <c r="D20">
        <v>2</v>
      </c>
      <c r="E20" s="45">
        <v>32.424999999999997</v>
      </c>
      <c r="F20" s="45">
        <v>-45.701549999999997</v>
      </c>
      <c r="G20">
        <v>25.633939999999999</v>
      </c>
      <c r="H20">
        <v>34.100639999999999</v>
      </c>
      <c r="I20">
        <f t="shared" si="2"/>
        <v>8.4666999999999994</v>
      </c>
    </row>
    <row r="21" spans="1:9" ht="14.5" x14ac:dyDescent="0.35">
      <c r="A21" t="s">
        <v>23</v>
      </c>
      <c r="B21" t="str">
        <f t="shared" ref="B21:B22" si="11">IF(ISNUMBER(SEARCH("04",A21))=TRUE,"LOW",IF(ISNUMBER(SEARCH("23",A21))=TRUE,"MEDIUM",IF(ISNUMBER(SEARCH("42",A21))=TRUE,"HIGH",)))</f>
        <v>MEDIUM</v>
      </c>
      <c r="C21" t="str">
        <f t="shared" ref="C21:C22" si="12">IF(ISNUMBER(SEARCH("-0",A21))=TRUE,"LOW",IF(ISNUMBER(SEARCH("-9",A21))=TRUE,"MEDIUM",IF(ISNUMBER(SEARCH("-18",A21))=TRUE,"HIGH",)))</f>
        <v>LOW</v>
      </c>
      <c r="D21">
        <v>2</v>
      </c>
      <c r="E21" s="45">
        <v>32.343000000000004</v>
      </c>
      <c r="F21" s="45">
        <v>-45.784190000000002</v>
      </c>
      <c r="G21">
        <v>25.777200000000001</v>
      </c>
      <c r="H21">
        <v>34.12547</v>
      </c>
      <c r="I21">
        <f t="shared" si="2"/>
        <v>8.3482699999999994</v>
      </c>
    </row>
    <row r="22" spans="1:9" ht="14.5" x14ac:dyDescent="0.35">
      <c r="A22" t="s">
        <v>23</v>
      </c>
      <c r="B22" t="str">
        <f t="shared" si="11"/>
        <v>MEDIUM</v>
      </c>
      <c r="C22" t="str">
        <f t="shared" si="12"/>
        <v>LOW</v>
      </c>
      <c r="D22">
        <v>2</v>
      </c>
      <c r="E22" s="45">
        <v>32.491999999999997</v>
      </c>
      <c r="F22" s="45">
        <v>-45.638010000000001</v>
      </c>
      <c r="G22">
        <v>26.015090000000001</v>
      </c>
      <c r="H22">
        <v>34.260840000000002</v>
      </c>
      <c r="I22">
        <f t="shared" si="2"/>
        <v>8.245750000000001</v>
      </c>
    </row>
    <row r="23" spans="1:9" x14ac:dyDescent="0.25">
      <c r="A23" t="s">
        <v>23</v>
      </c>
      <c r="B23" t="str">
        <f t="shared" ref="B23" si="13">IF(ISNUMBER(SEARCH("04",A23))=TRUE,"LOW",IF(ISNUMBER(SEARCH("23",A23))=TRUE,"MEDIUM",IF(ISNUMBER(SEARCH("42",A23))=TRUE,"HIGH",)))</f>
        <v>MEDIUM</v>
      </c>
      <c r="C23" t="str">
        <f t="shared" ref="C23" si="14">IF(ISNUMBER(SEARCH("-0",A23))=TRUE,"LOW",IF(ISNUMBER(SEARCH("-9",A23))=TRUE,"MEDIUM",IF(ISNUMBER(SEARCH("-18",A23))=TRUE,"HIGH",)))</f>
        <v>LOW</v>
      </c>
      <c r="D23">
        <v>1</v>
      </c>
      <c r="E23">
        <v>32.838000000000001</v>
      </c>
      <c r="F23">
        <v>-44.38194</v>
      </c>
      <c r="G23">
        <v>26.588730000000002</v>
      </c>
      <c r="H23">
        <v>34.713299999999997</v>
      </c>
      <c r="I23">
        <f t="shared" si="2"/>
        <v>8.124569999999995</v>
      </c>
    </row>
    <row r="24" spans="1:9" x14ac:dyDescent="0.25">
      <c r="A24" t="s">
        <v>23</v>
      </c>
      <c r="B24" t="str">
        <f t="shared" ref="B24:B26" si="15">IF(ISNUMBER(SEARCH("04",A24))=TRUE,"LOW",IF(ISNUMBER(SEARCH("23",A24))=TRUE,"MEDIUM",IF(ISNUMBER(SEARCH("42",A24))=TRUE,"HIGH",)))</f>
        <v>MEDIUM</v>
      </c>
      <c r="C24" t="str">
        <f t="shared" ref="C24:C26" si="16">IF(ISNUMBER(SEARCH("-0",A24))=TRUE,"LOW",IF(ISNUMBER(SEARCH("-9",A24))=TRUE,"MEDIUM",IF(ISNUMBER(SEARCH("-18",A24))=TRUE,"HIGH",)))</f>
        <v>LOW</v>
      </c>
      <c r="D24">
        <v>1</v>
      </c>
      <c r="E24">
        <v>32.488</v>
      </c>
      <c r="F24">
        <v>-44.83052</v>
      </c>
      <c r="G24">
        <v>26.80162</v>
      </c>
      <c r="H24">
        <v>34.931620000000002</v>
      </c>
      <c r="I24">
        <f t="shared" si="2"/>
        <v>8.1300000000000026</v>
      </c>
    </row>
    <row r="25" spans="1:9" x14ac:dyDescent="0.25">
      <c r="A25" t="s">
        <v>23</v>
      </c>
      <c r="B25" t="str">
        <f t="shared" si="15"/>
        <v>MEDIUM</v>
      </c>
      <c r="C25" t="str">
        <f t="shared" si="16"/>
        <v>LOW</v>
      </c>
      <c r="D25">
        <v>1</v>
      </c>
      <c r="E25">
        <v>33.390300000000003</v>
      </c>
      <c r="F25">
        <v>-42.83811</v>
      </c>
      <c r="G25">
        <v>26.23836</v>
      </c>
      <c r="H25">
        <v>35.482280000000003</v>
      </c>
      <c r="I25">
        <f t="shared" si="2"/>
        <v>9.2439200000000028</v>
      </c>
    </row>
    <row r="26" spans="1:9" ht="14.5" x14ac:dyDescent="0.35">
      <c r="A26" t="s">
        <v>25</v>
      </c>
      <c r="B26" t="str">
        <f t="shared" si="15"/>
        <v>MEDIUM</v>
      </c>
      <c r="C26" t="str">
        <f t="shared" si="16"/>
        <v>MEDIUM</v>
      </c>
      <c r="D26">
        <v>1</v>
      </c>
      <c r="E26" s="46">
        <v>32.179400000000001</v>
      </c>
      <c r="F26">
        <v>-41.124429999999997</v>
      </c>
      <c r="G26">
        <v>25.892333000000001</v>
      </c>
      <c r="H26">
        <v>34.434530000000002</v>
      </c>
      <c r="I26">
        <f t="shared" si="2"/>
        <v>8.5421970000000016</v>
      </c>
    </row>
    <row r="27" spans="1:9" ht="14.5" x14ac:dyDescent="0.35">
      <c r="A27" t="s">
        <v>25</v>
      </c>
      <c r="B27" t="str">
        <f t="shared" ref="B27:B36" si="17">IF(ISNUMBER(SEARCH("04",A27))=TRUE,"LOW",IF(ISNUMBER(SEARCH("23",A27))=TRUE,"MEDIUM",IF(ISNUMBER(SEARCH("42",A27))=TRUE,"HIGH",)))</f>
        <v>MEDIUM</v>
      </c>
      <c r="C27" t="str">
        <f t="shared" ref="C27:C36" si="18">IF(ISNUMBER(SEARCH("-0",A27))=TRUE,"LOW",IF(ISNUMBER(SEARCH("-9",A27))=TRUE,"MEDIUM",IF(ISNUMBER(SEARCH("-18",A27))=TRUE,"HIGH",)))</f>
        <v>MEDIUM</v>
      </c>
      <c r="D27">
        <v>1</v>
      </c>
      <c r="E27" s="46">
        <v>32.436999999999998</v>
      </c>
      <c r="F27">
        <v>-40.526519999999998</v>
      </c>
      <c r="G27">
        <v>25.830400000000001</v>
      </c>
      <c r="H27">
        <v>34.461860000000001</v>
      </c>
      <c r="I27">
        <f t="shared" si="2"/>
        <v>8.6314600000000006</v>
      </c>
    </row>
    <row r="28" spans="1:9" x14ac:dyDescent="0.25">
      <c r="A28" t="s">
        <v>25</v>
      </c>
      <c r="B28" t="str">
        <f t="shared" si="17"/>
        <v>MEDIUM</v>
      </c>
      <c r="C28" t="str">
        <f t="shared" si="18"/>
        <v>MEDIUM</v>
      </c>
      <c r="D28">
        <v>1</v>
      </c>
      <c r="E28">
        <v>32.723599999999998</v>
      </c>
      <c r="F28">
        <v>-39.695099999999996</v>
      </c>
      <c r="G28">
        <v>26.028040000000001</v>
      </c>
      <c r="H28">
        <v>35.586260000000003</v>
      </c>
      <c r="I28">
        <f t="shared" si="2"/>
        <v>9.5582200000000022</v>
      </c>
    </row>
    <row r="29" spans="1:9" x14ac:dyDescent="0.25">
      <c r="A29" t="s">
        <v>25</v>
      </c>
      <c r="B29" t="str">
        <f t="shared" si="17"/>
        <v>MEDIUM</v>
      </c>
      <c r="C29" t="str">
        <f t="shared" si="18"/>
        <v>MEDIUM</v>
      </c>
      <c r="D29">
        <v>1</v>
      </c>
      <c r="E29">
        <v>31.871099999999998</v>
      </c>
      <c r="F29">
        <v>-41.185850000000002</v>
      </c>
      <c r="G29">
        <v>25.742239999999999</v>
      </c>
      <c r="H29">
        <v>34.380899999999997</v>
      </c>
      <c r="I29">
        <f t="shared" si="2"/>
        <v>8.638659999999998</v>
      </c>
    </row>
    <row r="30" spans="1:9" ht="14.5" x14ac:dyDescent="0.35">
      <c r="A30" t="s">
        <v>25</v>
      </c>
      <c r="B30" t="str">
        <f t="shared" si="17"/>
        <v>MEDIUM</v>
      </c>
      <c r="C30" t="str">
        <f t="shared" si="18"/>
        <v>MEDIUM</v>
      </c>
      <c r="D30">
        <v>2</v>
      </c>
      <c r="E30" s="45">
        <v>32.436999999999998</v>
      </c>
      <c r="F30" s="45">
        <v>-41.947240000000001</v>
      </c>
      <c r="G30">
        <v>25.526499999999999</v>
      </c>
      <c r="H30">
        <v>34.357900000000001</v>
      </c>
      <c r="I30">
        <f t="shared" si="2"/>
        <v>8.8314000000000021</v>
      </c>
    </row>
    <row r="31" spans="1:9" ht="14.5" x14ac:dyDescent="0.35">
      <c r="A31" t="s">
        <v>25</v>
      </c>
      <c r="B31" t="str">
        <f t="shared" si="17"/>
        <v>MEDIUM</v>
      </c>
      <c r="C31" t="str">
        <f t="shared" si="18"/>
        <v>MEDIUM</v>
      </c>
      <c r="D31">
        <v>2</v>
      </c>
      <c r="E31" s="45">
        <v>32.591999999999999</v>
      </c>
      <c r="F31" s="45">
        <v>-41.363030000000002</v>
      </c>
      <c r="G31">
        <v>25.6709</v>
      </c>
      <c r="H31">
        <v>34.291379999999997</v>
      </c>
      <c r="I31">
        <f t="shared" si="2"/>
        <v>8.620479999999997</v>
      </c>
    </row>
    <row r="32" spans="1:9" ht="14.5" x14ac:dyDescent="0.35">
      <c r="A32" t="s">
        <v>25</v>
      </c>
      <c r="B32" t="str">
        <f t="shared" si="17"/>
        <v>MEDIUM</v>
      </c>
      <c r="C32" t="str">
        <f t="shared" si="18"/>
        <v>MEDIUM</v>
      </c>
      <c r="D32">
        <v>2</v>
      </c>
      <c r="E32" s="45">
        <v>32.703000000000003</v>
      </c>
      <c r="F32" s="45">
        <v>-41.828130000000002</v>
      </c>
      <c r="G32">
        <v>25.673310000000001</v>
      </c>
      <c r="H32">
        <v>34.281829999999999</v>
      </c>
      <c r="I32">
        <f t="shared" si="2"/>
        <v>8.6085199999999986</v>
      </c>
    </row>
    <row r="33" spans="1:9" ht="14.5" x14ac:dyDescent="0.35">
      <c r="A33" t="s">
        <v>25</v>
      </c>
      <c r="B33" t="str">
        <f t="shared" si="17"/>
        <v>MEDIUM</v>
      </c>
      <c r="C33" t="str">
        <f t="shared" si="18"/>
        <v>MEDIUM</v>
      </c>
      <c r="D33">
        <v>2</v>
      </c>
      <c r="E33" s="45">
        <v>32.253</v>
      </c>
      <c r="F33" s="45">
        <v>-41.19209</v>
      </c>
      <c r="G33">
        <v>25.616910000000001</v>
      </c>
      <c r="H33">
        <v>33.5321</v>
      </c>
      <c r="I33">
        <f t="shared" si="2"/>
        <v>7.9151899999999991</v>
      </c>
    </row>
    <row r="34" spans="1:9" ht="14.5" x14ac:dyDescent="0.35">
      <c r="A34" t="s">
        <v>25</v>
      </c>
      <c r="B34" t="str">
        <f t="shared" si="17"/>
        <v>MEDIUM</v>
      </c>
      <c r="C34" t="str">
        <f t="shared" si="18"/>
        <v>MEDIUM</v>
      </c>
      <c r="D34">
        <v>2</v>
      </c>
      <c r="E34" s="45">
        <v>33.122999999999998</v>
      </c>
      <c r="F34" s="45">
        <v>-41.240639999999999</v>
      </c>
      <c r="G34">
        <v>25.362089999999998</v>
      </c>
      <c r="H34">
        <v>34.018239999999999</v>
      </c>
      <c r="I34">
        <f t="shared" si="2"/>
        <v>8.6561500000000002</v>
      </c>
    </row>
    <row r="35" spans="1:9" ht="14.5" x14ac:dyDescent="0.35">
      <c r="A35" t="s">
        <v>25</v>
      </c>
      <c r="B35" t="str">
        <f t="shared" si="17"/>
        <v>MEDIUM</v>
      </c>
      <c r="C35" t="str">
        <f t="shared" si="18"/>
        <v>MEDIUM</v>
      </c>
      <c r="D35">
        <v>2</v>
      </c>
      <c r="E35" s="45">
        <v>32.256999999999998</v>
      </c>
      <c r="F35" s="45">
        <v>-41.486640000000001</v>
      </c>
      <c r="G35">
        <v>25.63664</v>
      </c>
      <c r="H35">
        <v>33.638809999999999</v>
      </c>
      <c r="I35">
        <f t="shared" si="2"/>
        <v>8.0021699999999996</v>
      </c>
    </row>
    <row r="36" spans="1:9" ht="14.5" x14ac:dyDescent="0.35">
      <c r="A36" t="s">
        <v>26</v>
      </c>
      <c r="B36" t="str">
        <f t="shared" si="17"/>
        <v>MEDIUM</v>
      </c>
      <c r="C36" t="str">
        <f t="shared" si="18"/>
        <v>HIGH</v>
      </c>
      <c r="D36">
        <v>2</v>
      </c>
      <c r="E36" s="47">
        <v>32</v>
      </c>
      <c r="F36" s="47">
        <v>-34.622199999999999</v>
      </c>
      <c r="G36" s="48">
        <v>25.175650000000001</v>
      </c>
      <c r="H36" s="48">
        <v>33.205100000000002</v>
      </c>
      <c r="I36">
        <f t="shared" si="2"/>
        <v>8.0294500000000006</v>
      </c>
    </row>
    <row r="37" spans="1:9" ht="14.5" x14ac:dyDescent="0.35">
      <c r="A37" t="s">
        <v>26</v>
      </c>
      <c r="B37" t="str">
        <f t="shared" ref="B37:B38" si="19">IF(ISNUMBER(SEARCH("04",A37))=TRUE,"LOW",IF(ISNUMBER(SEARCH("23",A37))=TRUE,"MEDIUM",IF(ISNUMBER(SEARCH("42",A37))=TRUE,"HIGH",)))</f>
        <v>MEDIUM</v>
      </c>
      <c r="C37" t="str">
        <f t="shared" ref="C37:C38" si="20">IF(ISNUMBER(SEARCH("-0",A37))=TRUE,"LOW",IF(ISNUMBER(SEARCH("-9",A37))=TRUE,"MEDIUM",IF(ISNUMBER(SEARCH("-18",A37))=TRUE,"HIGH",)))</f>
        <v>HIGH</v>
      </c>
      <c r="D37">
        <v>2</v>
      </c>
      <c r="E37" s="47">
        <v>32.027000000000001</v>
      </c>
      <c r="F37" s="47">
        <v>-34.440779999999997</v>
      </c>
      <c r="G37" s="48">
        <v>25.010179999999998</v>
      </c>
      <c r="H37" s="48">
        <v>33.397599999999997</v>
      </c>
      <c r="I37">
        <f t="shared" si="2"/>
        <v>8.3874199999999988</v>
      </c>
    </row>
    <row r="38" spans="1:9" ht="14.5" x14ac:dyDescent="0.35">
      <c r="A38" t="s">
        <v>26</v>
      </c>
      <c r="B38" t="str">
        <f t="shared" si="19"/>
        <v>MEDIUM</v>
      </c>
      <c r="C38" t="str">
        <f t="shared" si="20"/>
        <v>HIGH</v>
      </c>
      <c r="D38">
        <v>2</v>
      </c>
      <c r="E38" s="48">
        <v>32.698999999999998</v>
      </c>
      <c r="F38" s="47">
        <v>-34.455770000000001</v>
      </c>
      <c r="G38" s="48">
        <v>24.92098</v>
      </c>
      <c r="H38" s="48">
        <v>34.816409999999998</v>
      </c>
      <c r="I38">
        <f t="shared" si="2"/>
        <v>9.8954299999999975</v>
      </c>
    </row>
    <row r="39" spans="1:9" x14ac:dyDescent="0.25">
      <c r="A39" t="s">
        <v>26</v>
      </c>
      <c r="B39" t="str">
        <f t="shared" ref="B39:B43" si="21">IF(ISNUMBER(SEARCH("04",A39))=TRUE,"LOW",IF(ISNUMBER(SEARCH("23",A39))=TRUE,"MEDIUM",IF(ISNUMBER(SEARCH("42",A39))=TRUE,"HIGH",)))</f>
        <v>MEDIUM</v>
      </c>
      <c r="C39" t="str">
        <f t="shared" ref="C39:C43" si="22">IF(ISNUMBER(SEARCH("-0",A39))=TRUE,"LOW",IF(ISNUMBER(SEARCH("-9",A39))=TRUE,"MEDIUM",IF(ISNUMBER(SEARCH("-18",A39))=TRUE,"HIGH",)))</f>
        <v>HIGH</v>
      </c>
      <c r="D39">
        <v>1</v>
      </c>
      <c r="E39">
        <v>32.1295</v>
      </c>
      <c r="F39">
        <v>-36.552619999999997</v>
      </c>
      <c r="G39">
        <v>24.992570000000001</v>
      </c>
      <c r="H39">
        <v>34.282330000000002</v>
      </c>
      <c r="I39">
        <f t="shared" si="2"/>
        <v>9.2897600000000011</v>
      </c>
    </row>
    <row r="40" spans="1:9" x14ac:dyDescent="0.25">
      <c r="A40" t="s">
        <v>26</v>
      </c>
      <c r="B40" t="str">
        <f t="shared" si="21"/>
        <v>MEDIUM</v>
      </c>
      <c r="C40" t="str">
        <f t="shared" si="22"/>
        <v>HIGH</v>
      </c>
      <c r="D40">
        <v>1</v>
      </c>
      <c r="E40">
        <v>32.142899999999997</v>
      </c>
      <c r="F40">
        <v>-35.714219999999997</v>
      </c>
      <c r="G40">
        <v>25.276589999999999</v>
      </c>
      <c r="H40">
        <v>34.374510000000001</v>
      </c>
      <c r="I40">
        <f t="shared" si="2"/>
        <v>9.097920000000002</v>
      </c>
    </row>
    <row r="41" spans="1:9" x14ac:dyDescent="0.25">
      <c r="A41" t="s">
        <v>26</v>
      </c>
      <c r="B41" t="str">
        <f t="shared" si="21"/>
        <v>MEDIUM</v>
      </c>
      <c r="C41" t="str">
        <f t="shared" si="22"/>
        <v>HIGH</v>
      </c>
      <c r="D41">
        <v>1</v>
      </c>
      <c r="E41">
        <v>32.838900000000002</v>
      </c>
      <c r="F41">
        <v>-35.817120000000003</v>
      </c>
      <c r="G41">
        <v>25.214020000000001</v>
      </c>
      <c r="H41">
        <v>34.339533000000003</v>
      </c>
      <c r="I41">
        <f t="shared" si="2"/>
        <v>9.1255130000000015</v>
      </c>
    </row>
    <row r="42" spans="1:9" x14ac:dyDescent="0.25">
      <c r="A42" t="s">
        <v>26</v>
      </c>
      <c r="B42" t="str">
        <f t="shared" si="21"/>
        <v>MEDIUM</v>
      </c>
      <c r="C42" t="str">
        <f t="shared" si="22"/>
        <v>HIGH</v>
      </c>
      <c r="D42">
        <v>1</v>
      </c>
      <c r="E42">
        <v>31.714300000000001</v>
      </c>
      <c r="F42">
        <v>-35.369900000000001</v>
      </c>
      <c r="G42">
        <v>25.260999999999999</v>
      </c>
      <c r="H42">
        <v>34.0306</v>
      </c>
      <c r="I42">
        <f t="shared" si="2"/>
        <v>8.7696000000000005</v>
      </c>
    </row>
    <row r="43" spans="1:9" x14ac:dyDescent="0.25">
      <c r="A43" t="s">
        <v>27</v>
      </c>
      <c r="B43" t="str">
        <f t="shared" si="21"/>
        <v>HIGH</v>
      </c>
      <c r="C43" t="str">
        <f t="shared" si="22"/>
        <v>LOW</v>
      </c>
      <c r="D43">
        <v>1</v>
      </c>
      <c r="E43">
        <v>33.573300000000003</v>
      </c>
      <c r="F43">
        <v>-45.014159999999997</v>
      </c>
      <c r="G43">
        <v>26.84413</v>
      </c>
      <c r="H43">
        <v>35.031379999999999</v>
      </c>
      <c r="I43">
        <f t="shared" si="2"/>
        <v>8.1872499999999988</v>
      </c>
    </row>
    <row r="44" spans="1:9" x14ac:dyDescent="0.25">
      <c r="A44" t="s">
        <v>27</v>
      </c>
      <c r="B44" t="str">
        <f t="shared" ref="B44:B49" si="23">IF(ISNUMBER(SEARCH("04",A44))=TRUE,"LOW",IF(ISNUMBER(SEARCH("23",A44))=TRUE,"MEDIUM",IF(ISNUMBER(SEARCH("42",A44))=TRUE,"HIGH",)))</f>
        <v>HIGH</v>
      </c>
      <c r="C44" t="str">
        <f t="shared" ref="C44:C49" si="24">IF(ISNUMBER(SEARCH("-0",A44))=TRUE,"LOW",IF(ISNUMBER(SEARCH("-9",A44))=TRUE,"MEDIUM",IF(ISNUMBER(SEARCH("-18",A44))=TRUE,"HIGH",)))</f>
        <v>LOW</v>
      </c>
      <c r="D44">
        <v>1</v>
      </c>
      <c r="E44">
        <v>33.506700000000002</v>
      </c>
      <c r="F44">
        <v>-43.120899999999999</v>
      </c>
      <c r="G44">
        <v>26.774529999999999</v>
      </c>
      <c r="H44">
        <v>34.838299999999997</v>
      </c>
      <c r="I44">
        <f t="shared" si="2"/>
        <v>8.0637699999999981</v>
      </c>
    </row>
    <row r="45" spans="1:9" x14ac:dyDescent="0.25">
      <c r="A45" t="s">
        <v>27</v>
      </c>
      <c r="B45" t="str">
        <f t="shared" si="23"/>
        <v>HIGH</v>
      </c>
      <c r="C45" t="str">
        <f t="shared" si="24"/>
        <v>LOW</v>
      </c>
      <c r="D45">
        <v>1</v>
      </c>
      <c r="E45">
        <v>33.493299999999998</v>
      </c>
      <c r="F45">
        <v>-45.01276</v>
      </c>
      <c r="G45">
        <v>26.844719999999999</v>
      </c>
      <c r="H45">
        <v>35.549909999999997</v>
      </c>
      <c r="I45">
        <f t="shared" si="2"/>
        <v>8.7051899999999982</v>
      </c>
    </row>
    <row r="46" spans="1:9" x14ac:dyDescent="0.25">
      <c r="A46" t="s">
        <v>27</v>
      </c>
      <c r="B46" t="str">
        <f t="shared" si="23"/>
        <v>HIGH</v>
      </c>
      <c r="C46" t="str">
        <f t="shared" si="24"/>
        <v>LOW</v>
      </c>
      <c r="D46">
        <v>1</v>
      </c>
      <c r="E46">
        <v>32.326900000000002</v>
      </c>
      <c r="F46">
        <v>-44.483609999999999</v>
      </c>
      <c r="G46">
        <v>25.929729999999999</v>
      </c>
      <c r="H46">
        <v>34.002400000000002</v>
      </c>
      <c r="I46">
        <f t="shared" si="2"/>
        <v>8.0726700000000022</v>
      </c>
    </row>
    <row r="47" spans="1:9" x14ac:dyDescent="0.25">
      <c r="A47" t="s">
        <v>27</v>
      </c>
      <c r="B47" t="str">
        <f t="shared" si="23"/>
        <v>HIGH</v>
      </c>
      <c r="C47" t="str">
        <f t="shared" si="24"/>
        <v>LOW</v>
      </c>
      <c r="D47">
        <v>1</v>
      </c>
      <c r="E47">
        <v>32.209899999999998</v>
      </c>
      <c r="F47">
        <v>-45.8142</v>
      </c>
      <c r="G47">
        <v>25.630369999999999</v>
      </c>
      <c r="H47">
        <v>34.118340000000003</v>
      </c>
      <c r="I47">
        <f t="shared" si="2"/>
        <v>8.4879700000000042</v>
      </c>
    </row>
    <row r="48" spans="1:9" x14ac:dyDescent="0.25">
      <c r="A48" t="s">
        <v>27</v>
      </c>
      <c r="B48" t="str">
        <f t="shared" si="23"/>
        <v>HIGH</v>
      </c>
      <c r="C48" t="str">
        <f t="shared" si="24"/>
        <v>LOW</v>
      </c>
      <c r="D48">
        <v>1</v>
      </c>
      <c r="E48">
        <v>32.326900000000002</v>
      </c>
      <c r="F48">
        <v>-45.83907</v>
      </c>
      <c r="G48">
        <v>26.100020000000001</v>
      </c>
      <c r="H48">
        <v>34.030659999999997</v>
      </c>
      <c r="I48">
        <f t="shared" si="2"/>
        <v>7.9306399999999968</v>
      </c>
    </row>
    <row r="49" spans="1:9" x14ac:dyDescent="0.25">
      <c r="A49" t="s">
        <v>27</v>
      </c>
      <c r="B49" t="str">
        <f t="shared" si="23"/>
        <v>HIGH</v>
      </c>
      <c r="C49" t="str">
        <f t="shared" si="24"/>
        <v>LOW</v>
      </c>
      <c r="D49">
        <v>1</v>
      </c>
      <c r="E49">
        <v>32.3536</v>
      </c>
      <c r="F49">
        <v>-43.231760000000001</v>
      </c>
      <c r="G49">
        <v>25.955570000000002</v>
      </c>
      <c r="H49">
        <v>34.410290000000003</v>
      </c>
      <c r="I49">
        <f t="shared" si="2"/>
        <v>8.4547200000000018</v>
      </c>
    </row>
    <row r="50" spans="1:9" ht="14.5" x14ac:dyDescent="0.35">
      <c r="A50" t="s">
        <v>27</v>
      </c>
      <c r="B50" t="str">
        <f t="shared" ref="B50:B52" si="25">IF(ISNUMBER(SEARCH("04",A50))=TRUE,"LOW",IF(ISNUMBER(SEARCH("23",A50))=TRUE,"MEDIUM",IF(ISNUMBER(SEARCH("42",A50))=TRUE,"HIGH",)))</f>
        <v>HIGH</v>
      </c>
      <c r="C50" t="str">
        <f t="shared" ref="C50:C52" si="26">IF(ISNUMBER(SEARCH("-0",A50))=TRUE,"LOW",IF(ISNUMBER(SEARCH("-9",A50))=TRUE,"MEDIUM",IF(ISNUMBER(SEARCH("-18",A50))=TRUE,"HIGH",)))</f>
        <v>LOW</v>
      </c>
      <c r="D50">
        <v>2</v>
      </c>
      <c r="E50" s="47">
        <v>32.524000000000001</v>
      </c>
      <c r="F50" s="47">
        <v>-45.690339999999999</v>
      </c>
      <c r="G50" s="48">
        <v>25.081630000000001</v>
      </c>
      <c r="H50" s="48">
        <v>34.363799999999998</v>
      </c>
      <c r="I50">
        <f t="shared" si="2"/>
        <v>9.2821699999999971</v>
      </c>
    </row>
    <row r="51" spans="1:9" ht="14.5" x14ac:dyDescent="0.35">
      <c r="A51" t="s">
        <v>27</v>
      </c>
      <c r="B51" t="str">
        <f t="shared" si="25"/>
        <v>HIGH</v>
      </c>
      <c r="C51" t="str">
        <f t="shared" si="26"/>
        <v>LOW</v>
      </c>
      <c r="D51">
        <v>2</v>
      </c>
      <c r="E51" s="47">
        <v>33.088000000000001</v>
      </c>
      <c r="F51" s="47">
        <v>-44.015689999999999</v>
      </c>
      <c r="G51" s="48">
        <v>25.949079999999999</v>
      </c>
      <c r="H51" s="48">
        <v>35.17859</v>
      </c>
      <c r="I51">
        <f t="shared" si="2"/>
        <v>9.2295100000000012</v>
      </c>
    </row>
    <row r="52" spans="1:9" x14ac:dyDescent="0.25">
      <c r="A52" t="s">
        <v>28</v>
      </c>
      <c r="B52" t="str">
        <f t="shared" si="25"/>
        <v>HIGH</v>
      </c>
      <c r="C52" t="str">
        <f t="shared" si="26"/>
        <v>HIGH</v>
      </c>
      <c r="D52">
        <v>2</v>
      </c>
      <c r="E52">
        <v>31.71</v>
      </c>
      <c r="F52">
        <v>-37.301000000000002</v>
      </c>
      <c r="G52">
        <v>24.674630000000001</v>
      </c>
      <c r="H52">
        <v>33.332700000000003</v>
      </c>
      <c r="I52">
        <f t="shared" si="2"/>
        <v>8.6580700000000022</v>
      </c>
    </row>
    <row r="53" spans="1:9" x14ac:dyDescent="0.25">
      <c r="A53" t="s">
        <v>28</v>
      </c>
      <c r="B53" t="str">
        <f t="shared" ref="B53:B57" si="27">IF(ISNUMBER(SEARCH("04",A53))=TRUE,"LOW",IF(ISNUMBER(SEARCH("23",A53))=TRUE,"MEDIUM",IF(ISNUMBER(SEARCH("42",A53))=TRUE,"HIGH",)))</f>
        <v>HIGH</v>
      </c>
      <c r="C53" t="str">
        <f t="shared" ref="C53:C57" si="28">IF(ISNUMBER(SEARCH("-0",A53))=TRUE,"LOW",IF(ISNUMBER(SEARCH("-9",A53))=TRUE,"MEDIUM",IF(ISNUMBER(SEARCH("-18",A53))=TRUE,"HIGH",)))</f>
        <v>HIGH</v>
      </c>
      <c r="D53">
        <v>2</v>
      </c>
      <c r="E53">
        <v>32.545000000000002</v>
      </c>
      <c r="F53">
        <v>-33.742690000000003</v>
      </c>
      <c r="G53">
        <v>25.173089999999998</v>
      </c>
      <c r="H53">
        <v>33.952939999999998</v>
      </c>
      <c r="I53">
        <f t="shared" si="2"/>
        <v>8.7798499999999997</v>
      </c>
    </row>
    <row r="54" spans="1:9" x14ac:dyDescent="0.25">
      <c r="A54" t="s">
        <v>28</v>
      </c>
      <c r="B54" t="str">
        <f t="shared" si="27"/>
        <v>HIGH</v>
      </c>
      <c r="C54" t="str">
        <f t="shared" si="28"/>
        <v>HIGH</v>
      </c>
      <c r="D54">
        <v>2</v>
      </c>
      <c r="E54">
        <v>32.35</v>
      </c>
      <c r="F54">
        <v>-36.06691</v>
      </c>
      <c r="G54">
        <v>25.147089999999999</v>
      </c>
      <c r="H54">
        <v>33.57949</v>
      </c>
      <c r="I54">
        <f t="shared" si="2"/>
        <v>8.4324000000000012</v>
      </c>
    </row>
    <row r="55" spans="1:9" x14ac:dyDescent="0.25">
      <c r="A55" t="s">
        <v>28</v>
      </c>
      <c r="B55" t="str">
        <f t="shared" si="27"/>
        <v>HIGH</v>
      </c>
      <c r="C55" t="str">
        <f t="shared" si="28"/>
        <v>HIGH</v>
      </c>
      <c r="D55">
        <v>2</v>
      </c>
      <c r="E55">
        <v>32.399000000000001</v>
      </c>
      <c r="F55">
        <v>-37.392690000000002</v>
      </c>
      <c r="G55">
        <v>25.082989999999999</v>
      </c>
      <c r="H55">
        <v>33.792340000000003</v>
      </c>
      <c r="I55">
        <f t="shared" si="2"/>
        <v>8.7093500000000041</v>
      </c>
    </row>
    <row r="56" spans="1:9" x14ac:dyDescent="0.25">
      <c r="A56" t="s">
        <v>28</v>
      </c>
      <c r="B56" t="str">
        <f t="shared" si="27"/>
        <v>HIGH</v>
      </c>
      <c r="C56" t="str">
        <f t="shared" si="28"/>
        <v>HIGH</v>
      </c>
      <c r="D56">
        <v>2</v>
      </c>
      <c r="E56">
        <v>32.539000000000001</v>
      </c>
      <c r="F56">
        <v>-36.73574</v>
      </c>
      <c r="G56">
        <v>24.902719999999999</v>
      </c>
      <c r="H56">
        <v>34.191160000000004</v>
      </c>
      <c r="I56">
        <f t="shared" si="2"/>
        <v>9.2884400000000049</v>
      </c>
    </row>
    <row r="57" spans="1:9" x14ac:dyDescent="0.25">
      <c r="A57" t="s">
        <v>28</v>
      </c>
      <c r="B57" t="str">
        <f t="shared" si="27"/>
        <v>HIGH</v>
      </c>
      <c r="C57" t="str">
        <f t="shared" si="28"/>
        <v>HIGH</v>
      </c>
      <c r="D57">
        <v>1</v>
      </c>
      <c r="E57">
        <v>32.902999999999999</v>
      </c>
      <c r="F57">
        <v>-37.433999999999997</v>
      </c>
      <c r="G57">
        <v>25.673030000000001</v>
      </c>
      <c r="H57">
        <v>34.912199999999999</v>
      </c>
      <c r="I57">
        <f t="shared" si="2"/>
        <v>9.2391699999999979</v>
      </c>
    </row>
    <row r="58" spans="1:9" x14ac:dyDescent="0.25">
      <c r="A58" t="s">
        <v>28</v>
      </c>
      <c r="B58" t="str">
        <f t="shared" ref="B58:B63" si="29">IF(ISNUMBER(SEARCH("04",A58))=TRUE,"LOW",IF(ISNUMBER(SEARCH("23",A58))=TRUE,"MEDIUM",IF(ISNUMBER(SEARCH("42",A58))=TRUE,"HIGH",)))</f>
        <v>HIGH</v>
      </c>
      <c r="C58" t="str">
        <f t="shared" ref="C58:C63" si="30">IF(ISNUMBER(SEARCH("-0",A58))=TRUE,"LOW",IF(ISNUMBER(SEARCH("-9",A58))=TRUE,"MEDIUM",IF(ISNUMBER(SEARCH("-18",A58))=TRUE,"HIGH",)))</f>
        <v>HIGH</v>
      </c>
      <c r="D58">
        <v>1</v>
      </c>
      <c r="E58">
        <v>32.472000000000001</v>
      </c>
      <c r="F58">
        <v>-37.429110000000001</v>
      </c>
      <c r="G58">
        <v>25.449629999999999</v>
      </c>
      <c r="H58">
        <v>33.378100000000003</v>
      </c>
      <c r="I58">
        <f t="shared" si="2"/>
        <v>7.9284700000000043</v>
      </c>
    </row>
    <row r="59" spans="1:9" x14ac:dyDescent="0.25">
      <c r="A59" t="s">
        <v>28</v>
      </c>
      <c r="B59" t="str">
        <f t="shared" si="29"/>
        <v>HIGH</v>
      </c>
      <c r="C59" t="str">
        <f t="shared" si="30"/>
        <v>HIGH</v>
      </c>
      <c r="D59">
        <v>1</v>
      </c>
      <c r="E59">
        <v>32.088999999999999</v>
      </c>
      <c r="F59">
        <v>-36.937199999999997</v>
      </c>
      <c r="G59">
        <v>25.36975</v>
      </c>
      <c r="H59">
        <v>33.768630000000002</v>
      </c>
      <c r="I59">
        <f t="shared" si="2"/>
        <v>8.3988800000000019</v>
      </c>
    </row>
    <row r="60" spans="1:9" x14ac:dyDescent="0.25">
      <c r="A60" t="s">
        <v>28</v>
      </c>
      <c r="B60" t="str">
        <f t="shared" si="29"/>
        <v>HIGH</v>
      </c>
      <c r="C60" t="str">
        <f t="shared" si="30"/>
        <v>HIGH</v>
      </c>
      <c r="D60">
        <v>1</v>
      </c>
      <c r="E60">
        <v>31.956099999999999</v>
      </c>
      <c r="F60">
        <v>-35.012819999999998</v>
      </c>
      <c r="G60">
        <v>25.217669999999998</v>
      </c>
      <c r="H60">
        <v>34.054830000000003</v>
      </c>
      <c r="I60">
        <f t="shared" si="2"/>
        <v>8.8371600000000043</v>
      </c>
    </row>
    <row r="61" spans="1:9" x14ac:dyDescent="0.25">
      <c r="A61" t="s">
        <v>28</v>
      </c>
      <c r="B61" t="str">
        <f t="shared" si="29"/>
        <v>HIGH</v>
      </c>
      <c r="C61" t="str">
        <f t="shared" si="30"/>
        <v>HIGH</v>
      </c>
      <c r="D61">
        <v>1</v>
      </c>
      <c r="E61">
        <v>32.987200000000001</v>
      </c>
      <c r="F61">
        <v>-35.774540000000002</v>
      </c>
      <c r="G61">
        <v>25.323029999999999</v>
      </c>
      <c r="H61">
        <v>34.358690000000003</v>
      </c>
      <c r="I61">
        <f t="shared" si="2"/>
        <v>9.0356600000000036</v>
      </c>
    </row>
    <row r="62" spans="1:9" x14ac:dyDescent="0.25">
      <c r="A62" t="s">
        <v>28</v>
      </c>
      <c r="B62" t="str">
        <f t="shared" si="29"/>
        <v>HIGH</v>
      </c>
      <c r="C62" t="str">
        <f t="shared" si="30"/>
        <v>HIGH</v>
      </c>
      <c r="D62">
        <v>1</v>
      </c>
      <c r="E62">
        <v>33.568739999999998</v>
      </c>
      <c r="F62">
        <v>-36.081040000000002</v>
      </c>
      <c r="G62">
        <v>25.35416</v>
      </c>
      <c r="H62">
        <v>34.641133000000004</v>
      </c>
      <c r="I62">
        <f t="shared" si="2"/>
        <v>9.2869730000000033</v>
      </c>
    </row>
    <row r="63" spans="1:9" x14ac:dyDescent="0.25">
      <c r="A63" t="s">
        <v>28</v>
      </c>
      <c r="B63" t="str">
        <f t="shared" si="29"/>
        <v>HIGH</v>
      </c>
      <c r="C63" t="str">
        <f t="shared" si="30"/>
        <v>HIGH</v>
      </c>
      <c r="D63">
        <v>1</v>
      </c>
      <c r="E63">
        <v>32.2545</v>
      </c>
      <c r="F63">
        <v>-35.983130000000003</v>
      </c>
      <c r="G63">
        <v>25.35134</v>
      </c>
      <c r="H63">
        <v>34.1828</v>
      </c>
      <c r="I63">
        <f t="shared" si="2"/>
        <v>8.8314599999999999</v>
      </c>
    </row>
    <row r="64" spans="1:9" ht="14.5" x14ac:dyDescent="0.35">
      <c r="E64" s="45"/>
      <c r="F64" s="45"/>
    </row>
    <row r="65" spans="5:6" ht="14.5" x14ac:dyDescent="0.35">
      <c r="E65" s="45"/>
      <c r="F65" s="45"/>
    </row>
    <row r="66" spans="5:6" ht="14.5" x14ac:dyDescent="0.35">
      <c r="E66" s="45"/>
      <c r="F66" s="45"/>
    </row>
    <row r="78" spans="5:6" ht="13" x14ac:dyDescent="0.3">
      <c r="F7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3"/>
  <sheetViews>
    <sheetView topLeftCell="A14" workbookViewId="0">
      <selection activeCell="F13" sqref="F13:H31"/>
    </sheetView>
  </sheetViews>
  <sheetFormatPr defaultRowHeight="12.5" x14ac:dyDescent="0.25"/>
  <cols>
    <col min="1" max="1" width="6.81640625" bestFit="1" customWidth="1"/>
    <col min="2" max="3" width="8.08984375" bestFit="1" customWidth="1"/>
    <col min="4" max="4" width="8.81640625" bestFit="1" customWidth="1"/>
    <col min="5" max="5" width="10.90625" bestFit="1" customWidth="1"/>
    <col min="6" max="6" width="7.81640625" bestFit="1" customWidth="1"/>
    <col min="7" max="7" width="11.81640625" customWidth="1"/>
  </cols>
  <sheetData>
    <row r="1" spans="1:9" x14ac:dyDescent="0.25">
      <c r="A1" s="15" t="s">
        <v>32</v>
      </c>
      <c r="B1" t="s">
        <v>9</v>
      </c>
      <c r="C1" t="s">
        <v>10</v>
      </c>
      <c r="D1" t="s">
        <v>70</v>
      </c>
      <c r="E1" t="s">
        <v>55</v>
      </c>
      <c r="F1" t="s">
        <v>56</v>
      </c>
      <c r="G1" t="s">
        <v>8</v>
      </c>
    </row>
    <row r="2" spans="1:9" ht="15.5" x14ac:dyDescent="0.35">
      <c r="A2" t="s">
        <v>1</v>
      </c>
      <c r="B2" t="str">
        <f t="shared" ref="B2:B43" si="0">IF(ISNUMBER(SEARCH("04",E2))=TRUE,"LOW",IF(ISNUMBER(SEARCH("23",E2))=TRUE,"MEDIUM",IF(ISNUMBER(SEARCH("42",E2))=TRUE,"HIGH",)))</f>
        <v>LOW</v>
      </c>
      <c r="C2" t="str">
        <f t="shared" ref="C2:C43" si="1">IF(ISNUMBER(SEARCH("-0",E2))=TRUE,"LOW",IF(ISNUMBER(SEARCH("-9",E2))=TRUE,"MEDIUM",IF(ISNUMBER(SEARCH("-18",E2))=TRUE,"HIGH",)))</f>
        <v>LOW</v>
      </c>
      <c r="D2">
        <v>1</v>
      </c>
      <c r="E2" t="s">
        <v>11</v>
      </c>
      <c r="F2">
        <v>29.7989</v>
      </c>
      <c r="G2">
        <v>3.11726203797752</v>
      </c>
      <c r="I2" s="1"/>
    </row>
    <row r="3" spans="1:9" x14ac:dyDescent="0.25">
      <c r="A3" t="s">
        <v>1</v>
      </c>
      <c r="B3" t="str">
        <f t="shared" si="0"/>
        <v>LOW</v>
      </c>
      <c r="C3" t="str">
        <f t="shared" si="1"/>
        <v>LOW</v>
      </c>
      <c r="D3">
        <v>1</v>
      </c>
      <c r="E3" t="s">
        <v>11</v>
      </c>
      <c r="F3">
        <v>29.725100000000001</v>
      </c>
      <c r="G3">
        <v>3.1145701979545901</v>
      </c>
    </row>
    <row r="4" spans="1:9" x14ac:dyDescent="0.25">
      <c r="A4" t="s">
        <v>1</v>
      </c>
      <c r="B4" t="str">
        <f t="shared" si="0"/>
        <v>LOW</v>
      </c>
      <c r="C4" t="str">
        <f t="shared" si="1"/>
        <v>LOW</v>
      </c>
      <c r="D4">
        <v>1</v>
      </c>
      <c r="E4" t="s">
        <v>11</v>
      </c>
      <c r="F4">
        <v>29.778300000000002</v>
      </c>
      <c r="G4">
        <v>3.1180270940966901</v>
      </c>
    </row>
    <row r="5" spans="1:9" x14ac:dyDescent="0.25">
      <c r="A5" s="20" t="s">
        <v>2</v>
      </c>
      <c r="B5" t="str">
        <f t="shared" si="0"/>
        <v>LOW</v>
      </c>
      <c r="C5" t="str">
        <f t="shared" si="1"/>
        <v>HIGH</v>
      </c>
      <c r="D5">
        <v>2</v>
      </c>
      <c r="E5" t="s">
        <v>21</v>
      </c>
      <c r="F5">
        <v>23.584900000000001</v>
      </c>
      <c r="G5">
        <v>2.7389674870812599</v>
      </c>
    </row>
    <row r="6" spans="1:9" x14ac:dyDescent="0.25">
      <c r="A6" s="20" t="s">
        <v>2</v>
      </c>
      <c r="B6" t="str">
        <f t="shared" si="0"/>
        <v>LOW</v>
      </c>
      <c r="C6" t="str">
        <f t="shared" si="1"/>
        <v>HIGH</v>
      </c>
      <c r="D6">
        <v>2</v>
      </c>
      <c r="E6" t="s">
        <v>21</v>
      </c>
      <c r="F6">
        <v>23.546700000000001</v>
      </c>
      <c r="G6">
        <v>2.7265115388496599</v>
      </c>
    </row>
    <row r="7" spans="1:9" x14ac:dyDescent="0.25">
      <c r="A7" s="20" t="s">
        <v>2</v>
      </c>
      <c r="B7" t="str">
        <f t="shared" si="0"/>
        <v>LOW</v>
      </c>
      <c r="C7" t="str">
        <f t="shared" si="1"/>
        <v>HIGH</v>
      </c>
      <c r="D7">
        <v>2</v>
      </c>
      <c r="E7" t="s">
        <v>21</v>
      </c>
      <c r="F7">
        <v>23.505099999999999</v>
      </c>
      <c r="G7">
        <v>2.7230266689952698</v>
      </c>
    </row>
    <row r="8" spans="1:9" x14ac:dyDescent="0.25">
      <c r="A8" s="21" t="s">
        <v>3</v>
      </c>
      <c r="B8" t="str">
        <f t="shared" si="0"/>
        <v>MEDIUM</v>
      </c>
      <c r="C8" t="str">
        <f t="shared" si="1"/>
        <v>LOW</v>
      </c>
      <c r="D8">
        <v>3</v>
      </c>
      <c r="E8" t="s">
        <v>23</v>
      </c>
      <c r="F8">
        <v>24.151800000000001</v>
      </c>
      <c r="G8">
        <v>2.88464251184759</v>
      </c>
    </row>
    <row r="9" spans="1:9" x14ac:dyDescent="0.25">
      <c r="A9" s="21" t="s">
        <v>3</v>
      </c>
      <c r="B9" t="str">
        <f t="shared" si="0"/>
        <v>MEDIUM</v>
      </c>
      <c r="C9" t="str">
        <f t="shared" si="1"/>
        <v>LOW</v>
      </c>
      <c r="D9">
        <v>3</v>
      </c>
      <c r="E9" t="s">
        <v>23</v>
      </c>
      <c r="F9">
        <v>24.178000000000001</v>
      </c>
      <c r="G9">
        <v>2.8881718754333701</v>
      </c>
    </row>
    <row r="10" spans="1:9" x14ac:dyDescent="0.25">
      <c r="A10" s="21" t="s">
        <v>3</v>
      </c>
      <c r="B10" t="str">
        <f t="shared" si="0"/>
        <v>MEDIUM</v>
      </c>
      <c r="C10" t="str">
        <f t="shared" si="1"/>
        <v>LOW</v>
      </c>
      <c r="D10">
        <v>3</v>
      </c>
      <c r="E10" t="s">
        <v>23</v>
      </c>
      <c r="F10">
        <v>24.309000000000001</v>
      </c>
      <c r="G10">
        <v>2.9026082665477402</v>
      </c>
    </row>
    <row r="11" spans="1:9" x14ac:dyDescent="0.25">
      <c r="A11" s="21" t="s">
        <v>4</v>
      </c>
      <c r="B11" t="str">
        <f t="shared" si="0"/>
        <v>MEDIUM</v>
      </c>
      <c r="C11" t="str">
        <f t="shared" si="1"/>
        <v>MEDIUM</v>
      </c>
      <c r="D11">
        <v>4</v>
      </c>
      <c r="E11" t="s">
        <v>53</v>
      </c>
      <c r="F11">
        <v>23.078299999999999</v>
      </c>
      <c r="G11">
        <v>2.8196990754564402</v>
      </c>
    </row>
    <row r="12" spans="1:9" x14ac:dyDescent="0.25">
      <c r="A12" s="21" t="s">
        <v>4</v>
      </c>
      <c r="B12" t="str">
        <f t="shared" si="0"/>
        <v>MEDIUM</v>
      </c>
      <c r="C12" t="str">
        <f t="shared" si="1"/>
        <v>MEDIUM</v>
      </c>
      <c r="D12">
        <v>4</v>
      </c>
      <c r="E12" t="s">
        <v>53</v>
      </c>
      <c r="F12">
        <v>23.307200000000002</v>
      </c>
      <c r="G12">
        <v>2.83476508672174</v>
      </c>
    </row>
    <row r="13" spans="1:9" x14ac:dyDescent="0.25">
      <c r="A13" s="21" t="s">
        <v>4</v>
      </c>
      <c r="B13" t="str">
        <f t="shared" si="0"/>
        <v>MEDIUM</v>
      </c>
      <c r="C13" t="str">
        <f t="shared" si="1"/>
        <v>MEDIUM</v>
      </c>
      <c r="D13">
        <v>4</v>
      </c>
      <c r="E13" t="s">
        <v>53</v>
      </c>
      <c r="F13">
        <v>23.334499999999998</v>
      </c>
      <c r="G13">
        <v>2.8352906587834199</v>
      </c>
    </row>
    <row r="14" spans="1:9" x14ac:dyDescent="0.25">
      <c r="A14" s="21" t="s">
        <v>5</v>
      </c>
      <c r="B14" t="str">
        <f t="shared" si="0"/>
        <v>MEDIUM</v>
      </c>
      <c r="C14" t="str">
        <f t="shared" si="1"/>
        <v>HIGH</v>
      </c>
      <c r="D14">
        <v>5</v>
      </c>
      <c r="E14" t="s">
        <v>54</v>
      </c>
      <c r="F14">
        <v>28.436699999999998</v>
      </c>
      <c r="G14">
        <v>3.2076864483239702</v>
      </c>
    </row>
    <row r="15" spans="1:9" x14ac:dyDescent="0.25">
      <c r="A15" s="21" t="s">
        <v>5</v>
      </c>
      <c r="B15" t="str">
        <f t="shared" si="0"/>
        <v>MEDIUM</v>
      </c>
      <c r="C15" t="str">
        <f t="shared" si="1"/>
        <v>HIGH</v>
      </c>
      <c r="D15">
        <v>5</v>
      </c>
      <c r="E15" t="s">
        <v>54</v>
      </c>
      <c r="F15">
        <v>28.427900000000001</v>
      </c>
      <c r="G15">
        <v>3.2055002445566099</v>
      </c>
    </row>
    <row r="16" spans="1:9" x14ac:dyDescent="0.25">
      <c r="A16" s="21" t="s">
        <v>5</v>
      </c>
      <c r="B16" t="str">
        <f t="shared" si="0"/>
        <v>MEDIUM</v>
      </c>
      <c r="C16" t="str">
        <f t="shared" si="1"/>
        <v>HIGH</v>
      </c>
      <c r="D16">
        <v>5</v>
      </c>
      <c r="E16" t="s">
        <v>54</v>
      </c>
      <c r="F16">
        <v>28.389099999999999</v>
      </c>
      <c r="G16">
        <v>3.2012231104803401</v>
      </c>
    </row>
    <row r="17" spans="1:7" x14ac:dyDescent="0.25">
      <c r="A17" s="21" t="s">
        <v>6</v>
      </c>
      <c r="B17" t="str">
        <f t="shared" si="0"/>
        <v>HIGH</v>
      </c>
      <c r="C17" t="str">
        <f t="shared" si="1"/>
        <v>LOW</v>
      </c>
      <c r="D17">
        <v>6</v>
      </c>
      <c r="E17" t="s">
        <v>27</v>
      </c>
      <c r="F17">
        <v>26.106400000000001</v>
      </c>
      <c r="G17">
        <v>3.1670615815579799</v>
      </c>
    </row>
    <row r="18" spans="1:7" x14ac:dyDescent="0.25">
      <c r="A18" s="21" t="s">
        <v>6</v>
      </c>
      <c r="B18" t="str">
        <f t="shared" si="0"/>
        <v>HIGH</v>
      </c>
      <c r="C18" t="str">
        <f t="shared" si="1"/>
        <v>LOW</v>
      </c>
      <c r="D18">
        <v>6</v>
      </c>
      <c r="E18" t="s">
        <v>27</v>
      </c>
      <c r="F18">
        <v>26.172999999999998</v>
      </c>
      <c r="G18">
        <v>3.1739190861620501</v>
      </c>
    </row>
    <row r="19" spans="1:7" x14ac:dyDescent="0.25">
      <c r="A19" s="21" t="s">
        <v>6</v>
      </c>
      <c r="B19" t="str">
        <f t="shared" si="0"/>
        <v>HIGH</v>
      </c>
      <c r="C19" t="str">
        <f t="shared" si="1"/>
        <v>LOW</v>
      </c>
      <c r="D19">
        <v>6</v>
      </c>
      <c r="E19" t="s">
        <v>27</v>
      </c>
      <c r="F19">
        <v>26.173999999999999</v>
      </c>
      <c r="G19">
        <v>3.17373898589506</v>
      </c>
    </row>
    <row r="20" spans="1:7" x14ac:dyDescent="0.25">
      <c r="A20" s="14" t="s">
        <v>7</v>
      </c>
      <c r="B20" t="str">
        <f t="shared" si="0"/>
        <v>HIGH</v>
      </c>
      <c r="C20" t="str">
        <f t="shared" si="1"/>
        <v>HIGH</v>
      </c>
      <c r="D20">
        <v>7</v>
      </c>
      <c r="E20" t="s">
        <v>28</v>
      </c>
      <c r="F20">
        <v>28.1112</v>
      </c>
      <c r="G20">
        <v>3.3347700927058002</v>
      </c>
    </row>
    <row r="21" spans="1:7" x14ac:dyDescent="0.25">
      <c r="A21" s="14" t="s">
        <v>7</v>
      </c>
      <c r="B21" t="str">
        <f t="shared" si="0"/>
        <v>HIGH</v>
      </c>
      <c r="C21" t="str">
        <f t="shared" si="1"/>
        <v>HIGH</v>
      </c>
      <c r="D21">
        <v>7</v>
      </c>
      <c r="E21" t="s">
        <v>28</v>
      </c>
      <c r="F21">
        <v>28.024100000000001</v>
      </c>
      <c r="G21">
        <v>3.3265925203050499</v>
      </c>
    </row>
    <row r="22" spans="1:7" x14ac:dyDescent="0.25">
      <c r="A22" s="14" t="s">
        <v>7</v>
      </c>
      <c r="B22" t="str">
        <f t="shared" si="0"/>
        <v>HIGH</v>
      </c>
      <c r="C22" t="str">
        <f t="shared" si="1"/>
        <v>HIGH</v>
      </c>
      <c r="D22">
        <v>7</v>
      </c>
      <c r="E22" t="s">
        <v>28</v>
      </c>
      <c r="F22">
        <v>27.986999999999998</v>
      </c>
      <c r="G22">
        <v>3.3221555370765401</v>
      </c>
    </row>
    <row r="23" spans="1:7" x14ac:dyDescent="0.25">
      <c r="A23" t="s">
        <v>1</v>
      </c>
      <c r="B23" t="str">
        <f t="shared" si="0"/>
        <v>LOW</v>
      </c>
      <c r="C23" t="str">
        <f t="shared" si="1"/>
        <v>LOW</v>
      </c>
      <c r="D23">
        <v>8</v>
      </c>
      <c r="E23" t="s">
        <v>11</v>
      </c>
      <c r="F23">
        <v>28.8521</v>
      </c>
      <c r="G23">
        <v>3.0649914397359699</v>
      </c>
    </row>
    <row r="24" spans="1:7" x14ac:dyDescent="0.25">
      <c r="A24" t="s">
        <v>1</v>
      </c>
      <c r="B24" t="str">
        <f t="shared" si="0"/>
        <v>LOW</v>
      </c>
      <c r="C24" t="str">
        <f t="shared" si="1"/>
        <v>LOW</v>
      </c>
      <c r="D24">
        <v>8</v>
      </c>
      <c r="E24" t="s">
        <v>11</v>
      </c>
      <c r="F24">
        <v>28.8734</v>
      </c>
      <c r="G24">
        <v>3.0602407392953901</v>
      </c>
    </row>
    <row r="25" spans="1:7" x14ac:dyDescent="0.25">
      <c r="A25" t="s">
        <v>1</v>
      </c>
      <c r="B25" t="str">
        <f t="shared" si="0"/>
        <v>LOW</v>
      </c>
      <c r="C25" t="str">
        <f t="shared" si="1"/>
        <v>LOW</v>
      </c>
      <c r="D25">
        <v>8</v>
      </c>
      <c r="E25" t="s">
        <v>11</v>
      </c>
      <c r="F25">
        <v>28.923500000000001</v>
      </c>
      <c r="G25">
        <v>3.06728496386794</v>
      </c>
    </row>
    <row r="26" spans="1:7" x14ac:dyDescent="0.25">
      <c r="A26" s="20" t="s">
        <v>2</v>
      </c>
      <c r="B26" t="str">
        <f t="shared" si="0"/>
        <v>LOW</v>
      </c>
      <c r="C26" t="str">
        <f t="shared" si="1"/>
        <v>HIGH</v>
      </c>
      <c r="D26">
        <v>9</v>
      </c>
      <c r="E26" t="s">
        <v>21</v>
      </c>
      <c r="F26">
        <v>29.407699999999998</v>
      </c>
      <c r="G26">
        <v>3.1362348964697202</v>
      </c>
    </row>
    <row r="27" spans="1:7" x14ac:dyDescent="0.25">
      <c r="A27" s="20" t="s">
        <v>2</v>
      </c>
      <c r="B27" t="str">
        <f t="shared" si="0"/>
        <v>LOW</v>
      </c>
      <c r="C27" t="str">
        <f t="shared" si="1"/>
        <v>HIGH</v>
      </c>
      <c r="D27">
        <v>9</v>
      </c>
      <c r="E27" t="s">
        <v>21</v>
      </c>
      <c r="F27">
        <v>29.461500000000001</v>
      </c>
      <c r="G27">
        <v>3.14398300173846</v>
      </c>
    </row>
    <row r="28" spans="1:7" x14ac:dyDescent="0.25">
      <c r="A28" s="20" t="s">
        <v>2</v>
      </c>
      <c r="B28" t="str">
        <f t="shared" si="0"/>
        <v>LOW</v>
      </c>
      <c r="C28" t="str">
        <f t="shared" si="1"/>
        <v>HIGH</v>
      </c>
      <c r="D28">
        <v>9</v>
      </c>
      <c r="E28" t="s">
        <v>21</v>
      </c>
      <c r="F28">
        <v>29.475999999999999</v>
      </c>
      <c r="G28">
        <v>3.1434906416096098</v>
      </c>
    </row>
    <row r="29" spans="1:7" x14ac:dyDescent="0.25">
      <c r="A29" s="21" t="s">
        <v>3</v>
      </c>
      <c r="B29" t="str">
        <f t="shared" si="0"/>
        <v>MEDIUM</v>
      </c>
      <c r="C29" t="str">
        <f t="shared" si="1"/>
        <v>LOW</v>
      </c>
      <c r="D29">
        <v>10</v>
      </c>
      <c r="E29" t="s">
        <v>23</v>
      </c>
      <c r="F29">
        <v>27.752300000000002</v>
      </c>
      <c r="G29">
        <v>3.23461788100541</v>
      </c>
    </row>
    <row r="30" spans="1:7" x14ac:dyDescent="0.25">
      <c r="A30" s="21" t="s">
        <v>3</v>
      </c>
      <c r="B30" t="str">
        <f t="shared" si="0"/>
        <v>MEDIUM</v>
      </c>
      <c r="C30" t="str">
        <f t="shared" si="1"/>
        <v>LOW</v>
      </c>
      <c r="D30">
        <v>10</v>
      </c>
      <c r="E30" t="s">
        <v>23</v>
      </c>
      <c r="F30">
        <v>27.8307</v>
      </c>
      <c r="G30">
        <v>3.23766709051946</v>
      </c>
    </row>
    <row r="31" spans="1:7" x14ac:dyDescent="0.25">
      <c r="A31" s="21" t="s">
        <v>3</v>
      </c>
      <c r="B31" t="str">
        <f t="shared" si="0"/>
        <v>MEDIUM</v>
      </c>
      <c r="C31" t="str">
        <f t="shared" si="1"/>
        <v>LOW</v>
      </c>
      <c r="D31">
        <v>10</v>
      </c>
      <c r="E31" t="s">
        <v>23</v>
      </c>
      <c r="F31">
        <v>27.7303</v>
      </c>
      <c r="G31">
        <v>3.2305172251470098</v>
      </c>
    </row>
    <row r="32" spans="1:7" x14ac:dyDescent="0.25">
      <c r="A32" s="21" t="s">
        <v>4</v>
      </c>
      <c r="B32" t="str">
        <f t="shared" si="0"/>
        <v>MEDIUM</v>
      </c>
      <c r="C32" t="str">
        <f t="shared" si="1"/>
        <v>MEDIUM</v>
      </c>
      <c r="D32">
        <v>11</v>
      </c>
      <c r="E32" t="s">
        <v>53</v>
      </c>
      <c r="F32">
        <v>27.540500000000002</v>
      </c>
      <c r="G32">
        <v>3.16457349669288</v>
      </c>
    </row>
    <row r="33" spans="1:7" x14ac:dyDescent="0.25">
      <c r="A33" s="21" t="s">
        <v>4</v>
      </c>
      <c r="B33" t="str">
        <f t="shared" si="0"/>
        <v>MEDIUM</v>
      </c>
      <c r="C33" t="str">
        <f t="shared" si="1"/>
        <v>MEDIUM</v>
      </c>
      <c r="D33">
        <v>11</v>
      </c>
      <c r="E33" t="s">
        <v>53</v>
      </c>
      <c r="F33">
        <v>27.603100000000001</v>
      </c>
      <c r="G33">
        <v>3.1712119516069599</v>
      </c>
    </row>
    <row r="34" spans="1:7" x14ac:dyDescent="0.25">
      <c r="A34" s="21" t="s">
        <v>4</v>
      </c>
      <c r="B34" t="str">
        <f t="shared" si="0"/>
        <v>MEDIUM</v>
      </c>
      <c r="C34" t="str">
        <f t="shared" si="1"/>
        <v>MEDIUM</v>
      </c>
      <c r="D34">
        <v>11</v>
      </c>
      <c r="E34" t="s">
        <v>53</v>
      </c>
      <c r="F34">
        <v>27.640899999999998</v>
      </c>
      <c r="G34">
        <v>3.1725383738940698</v>
      </c>
    </row>
    <row r="35" spans="1:7" x14ac:dyDescent="0.25">
      <c r="A35" s="21" t="s">
        <v>5</v>
      </c>
      <c r="B35" t="str">
        <f t="shared" si="0"/>
        <v>MEDIUM</v>
      </c>
      <c r="C35" t="str">
        <f t="shared" si="1"/>
        <v>HIGH</v>
      </c>
      <c r="D35">
        <v>12</v>
      </c>
      <c r="E35" t="s">
        <v>54</v>
      </c>
      <c r="F35">
        <v>26.615500000000001</v>
      </c>
      <c r="G35">
        <v>3.0953882301862499</v>
      </c>
    </row>
    <row r="36" spans="1:7" x14ac:dyDescent="0.25">
      <c r="A36" s="21" t="s">
        <v>5</v>
      </c>
      <c r="B36" t="str">
        <f t="shared" si="0"/>
        <v>MEDIUM</v>
      </c>
      <c r="C36" t="str">
        <f t="shared" si="1"/>
        <v>HIGH</v>
      </c>
      <c r="D36">
        <v>12</v>
      </c>
      <c r="E36" t="s">
        <v>54</v>
      </c>
      <c r="F36">
        <v>26.736799999999999</v>
      </c>
      <c r="G36">
        <v>3.1084415592700498</v>
      </c>
    </row>
    <row r="37" spans="1:7" x14ac:dyDescent="0.25">
      <c r="A37" s="21" t="s">
        <v>5</v>
      </c>
      <c r="B37" t="str">
        <f t="shared" si="0"/>
        <v>MEDIUM</v>
      </c>
      <c r="C37" t="str">
        <f t="shared" si="1"/>
        <v>HIGH</v>
      </c>
      <c r="D37">
        <v>12</v>
      </c>
      <c r="E37" t="s">
        <v>54</v>
      </c>
      <c r="F37">
        <v>26.7027</v>
      </c>
      <c r="G37">
        <v>3.10766299864907</v>
      </c>
    </row>
    <row r="38" spans="1:7" x14ac:dyDescent="0.25">
      <c r="A38" s="21" t="s">
        <v>6</v>
      </c>
      <c r="B38" t="str">
        <f t="shared" si="0"/>
        <v>HIGH</v>
      </c>
      <c r="C38" t="str">
        <f t="shared" si="1"/>
        <v>LOW</v>
      </c>
      <c r="D38">
        <v>13</v>
      </c>
      <c r="E38" t="s">
        <v>27</v>
      </c>
      <c r="F38">
        <v>26.5579</v>
      </c>
      <c r="G38">
        <v>3.2470725012884598</v>
      </c>
    </row>
    <row r="39" spans="1:7" x14ac:dyDescent="0.25">
      <c r="A39" s="21" t="s">
        <v>6</v>
      </c>
      <c r="B39" t="str">
        <f t="shared" si="0"/>
        <v>HIGH</v>
      </c>
      <c r="C39" t="str">
        <f t="shared" si="1"/>
        <v>LOW</v>
      </c>
      <c r="D39">
        <v>13</v>
      </c>
      <c r="E39" t="s">
        <v>27</v>
      </c>
      <c r="F39">
        <v>26.699200000000001</v>
      </c>
      <c r="G39">
        <v>3.2458673933992301</v>
      </c>
    </row>
    <row r="40" spans="1:7" x14ac:dyDescent="0.25">
      <c r="A40" s="21" t="s">
        <v>6</v>
      </c>
      <c r="B40" t="str">
        <f t="shared" si="0"/>
        <v>HIGH</v>
      </c>
      <c r="C40" t="str">
        <f t="shared" si="1"/>
        <v>LOW</v>
      </c>
      <c r="D40">
        <v>13</v>
      </c>
      <c r="E40" t="s">
        <v>27</v>
      </c>
      <c r="F40">
        <v>26.940300000000001</v>
      </c>
      <c r="G40">
        <v>3.2620819438267601</v>
      </c>
    </row>
    <row r="41" spans="1:7" x14ac:dyDescent="0.25">
      <c r="A41" s="14" t="s">
        <v>7</v>
      </c>
      <c r="B41" t="str">
        <f t="shared" si="0"/>
        <v>HIGH</v>
      </c>
      <c r="C41" t="str">
        <f t="shared" si="1"/>
        <v>HIGH</v>
      </c>
      <c r="D41">
        <v>14</v>
      </c>
      <c r="E41" t="s">
        <v>28</v>
      </c>
      <c r="F41">
        <v>25.790099999999999</v>
      </c>
      <c r="G41">
        <v>3.1615343753521201</v>
      </c>
    </row>
    <row r="42" spans="1:7" x14ac:dyDescent="0.25">
      <c r="A42" s="14" t="s">
        <v>7</v>
      </c>
      <c r="B42" t="str">
        <f t="shared" si="0"/>
        <v>HIGH</v>
      </c>
      <c r="C42" t="str">
        <f t="shared" si="1"/>
        <v>HIGH</v>
      </c>
      <c r="D42">
        <v>14</v>
      </c>
      <c r="E42" t="s">
        <v>28</v>
      </c>
      <c r="F42">
        <v>25.877500000000001</v>
      </c>
      <c r="G42">
        <v>3.15053083249878</v>
      </c>
    </row>
    <row r="43" spans="1:7" x14ac:dyDescent="0.25">
      <c r="A43" s="14" t="s">
        <v>7</v>
      </c>
      <c r="B43" t="str">
        <f t="shared" si="0"/>
        <v>HIGH</v>
      </c>
      <c r="C43" t="str">
        <f t="shared" si="1"/>
        <v>HIGH</v>
      </c>
      <c r="D43">
        <v>14</v>
      </c>
      <c r="E43" t="s">
        <v>28</v>
      </c>
      <c r="F43">
        <v>26.230699999999999</v>
      </c>
      <c r="G43">
        <v>3.1814030267179501</v>
      </c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2296-F0E3-4BEE-AA08-E4999F10C56D}">
  <dimension ref="A1:H45"/>
  <sheetViews>
    <sheetView workbookViewId="0">
      <selection activeCell="E8" sqref="E8"/>
    </sheetView>
  </sheetViews>
  <sheetFormatPr defaultRowHeight="12.5" x14ac:dyDescent="0.25"/>
  <cols>
    <col min="1" max="1" width="6.81640625" bestFit="1" customWidth="1"/>
    <col min="2" max="3" width="8.08984375" bestFit="1" customWidth="1"/>
    <col min="4" max="4" width="9.7265625" bestFit="1" customWidth="1"/>
    <col min="5" max="5" width="10.90625" bestFit="1" customWidth="1"/>
    <col min="6" max="6" width="7.81640625" bestFit="1" customWidth="1"/>
    <col min="7" max="7" width="11.81640625" customWidth="1"/>
  </cols>
  <sheetData>
    <row r="1" spans="1:8" x14ac:dyDescent="0.25">
      <c r="A1" s="15" t="s">
        <v>32</v>
      </c>
      <c r="B1" t="s">
        <v>9</v>
      </c>
      <c r="C1" t="s">
        <v>10</v>
      </c>
      <c r="D1" t="s">
        <v>71</v>
      </c>
      <c r="E1" t="s">
        <v>55</v>
      </c>
      <c r="F1" t="s">
        <v>80</v>
      </c>
      <c r="G1" t="s">
        <v>81</v>
      </c>
      <c r="H1" t="s">
        <v>82</v>
      </c>
    </row>
    <row r="2" spans="1:8" x14ac:dyDescent="0.25">
      <c r="A2" t="s">
        <v>1</v>
      </c>
      <c r="B2" t="str">
        <f t="shared" ref="B2:B15" si="0">IF(ISNUMBER(SEARCH("04",E2))=TRUE,"LOW",IF(ISNUMBER(SEARCH("23",E2))=TRUE,"MEDIUM",IF(ISNUMBER(SEARCH("42",E2))=TRUE,"HIGH",)))</f>
        <v>LOW</v>
      </c>
      <c r="C2" t="str">
        <f t="shared" ref="C2:C15" si="1">IF(ISNUMBER(SEARCH("-0",E2))=TRUE,"LOW",IF(ISNUMBER(SEARCH("-9",E2))=TRUE,"MEDIUM",IF(ISNUMBER(SEARCH("-18",E2))=TRUE,"HIGH",)))</f>
        <v>LOW</v>
      </c>
      <c r="D2">
        <v>1</v>
      </c>
      <c r="E2" t="s">
        <v>11</v>
      </c>
      <c r="F2">
        <v>6.5943699999999996</v>
      </c>
      <c r="G2">
        <v>5.4452699999999998</v>
      </c>
      <c r="H2">
        <v>4.6749000000000001</v>
      </c>
    </row>
    <row r="3" spans="1:8" x14ac:dyDescent="0.25">
      <c r="A3" s="20" t="s">
        <v>2</v>
      </c>
      <c r="B3" t="str">
        <f t="shared" si="0"/>
        <v>LOW</v>
      </c>
      <c r="C3" t="str">
        <f t="shared" si="1"/>
        <v>HIGH</v>
      </c>
      <c r="D3">
        <v>1</v>
      </c>
      <c r="E3" t="s">
        <v>21</v>
      </c>
      <c r="F3" s="49">
        <v>5.9975699999999996</v>
      </c>
      <c r="G3" s="49">
        <v>4.9062000000000001</v>
      </c>
      <c r="H3" s="49">
        <v>4.1541699999999997</v>
      </c>
    </row>
    <row r="4" spans="1:8" x14ac:dyDescent="0.25">
      <c r="A4" s="21" t="s">
        <v>3</v>
      </c>
      <c r="B4" t="str">
        <f t="shared" si="0"/>
        <v>MEDIUM</v>
      </c>
      <c r="C4" t="str">
        <f t="shared" si="1"/>
        <v>LOW</v>
      </c>
      <c r="D4">
        <v>1</v>
      </c>
      <c r="E4" t="s">
        <v>23</v>
      </c>
      <c r="F4">
        <v>6.4608699999999999</v>
      </c>
      <c r="G4">
        <v>5.11632</v>
      </c>
      <c r="H4">
        <v>4.2118000000000002</v>
      </c>
    </row>
    <row r="5" spans="1:8" x14ac:dyDescent="0.25">
      <c r="A5" s="21" t="s">
        <v>4</v>
      </c>
      <c r="B5" t="str">
        <f t="shared" si="0"/>
        <v>MEDIUM</v>
      </c>
      <c r="C5" t="str">
        <f t="shared" si="1"/>
        <v>MEDIUM</v>
      </c>
      <c r="D5">
        <v>1</v>
      </c>
      <c r="E5" t="s">
        <v>25</v>
      </c>
      <c r="F5">
        <v>6.5074199999999998</v>
      </c>
      <c r="G5">
        <v>5.1393199999999997</v>
      </c>
      <c r="H5">
        <v>4.1781699999999997</v>
      </c>
    </row>
    <row r="6" spans="1:8" x14ac:dyDescent="0.25">
      <c r="A6" s="21" t="s">
        <v>5</v>
      </c>
      <c r="B6" t="str">
        <f t="shared" si="0"/>
        <v>MEDIUM</v>
      </c>
      <c r="C6" t="str">
        <f t="shared" si="1"/>
        <v>HIGH</v>
      </c>
      <c r="D6">
        <v>1</v>
      </c>
      <c r="E6" t="s">
        <v>26</v>
      </c>
      <c r="F6">
        <v>5.9715699999999998</v>
      </c>
      <c r="G6">
        <v>4.6006999999999998</v>
      </c>
      <c r="H6">
        <v>3.91255</v>
      </c>
    </row>
    <row r="7" spans="1:8" x14ac:dyDescent="0.25">
      <c r="A7" s="21" t="s">
        <v>6</v>
      </c>
      <c r="B7" t="str">
        <f t="shared" si="0"/>
        <v>HIGH</v>
      </c>
      <c r="C7" t="str">
        <f t="shared" si="1"/>
        <v>LOW</v>
      </c>
      <c r="D7">
        <v>1</v>
      </c>
      <c r="E7" t="s">
        <v>27</v>
      </c>
      <c r="F7">
        <v>7.51485</v>
      </c>
      <c r="G7">
        <v>5.8366699999999998</v>
      </c>
      <c r="H7">
        <v>4.6980700000000004</v>
      </c>
    </row>
    <row r="8" spans="1:8" x14ac:dyDescent="0.25">
      <c r="A8" s="14" t="s">
        <v>7</v>
      </c>
      <c r="B8" t="str">
        <f t="shared" si="0"/>
        <v>HIGH</v>
      </c>
      <c r="C8" t="str">
        <f t="shared" si="1"/>
        <v>HIGH</v>
      </c>
      <c r="D8">
        <v>1</v>
      </c>
      <c r="E8" t="s">
        <v>28</v>
      </c>
      <c r="F8">
        <v>6.97607</v>
      </c>
      <c r="G8">
        <v>5.44625</v>
      </c>
      <c r="H8">
        <v>4.4101999999999997</v>
      </c>
    </row>
    <row r="9" spans="1:8" x14ac:dyDescent="0.25">
      <c r="A9" t="s">
        <v>1</v>
      </c>
      <c r="B9" t="str">
        <f t="shared" si="0"/>
        <v>LOW</v>
      </c>
      <c r="C9" t="str">
        <f t="shared" si="1"/>
        <v>LOW</v>
      </c>
      <c r="D9">
        <v>2</v>
      </c>
      <c r="E9" t="s">
        <v>11</v>
      </c>
      <c r="F9">
        <v>6.0985399999999998</v>
      </c>
      <c r="G9">
        <v>4.9588799999999997</v>
      </c>
      <c r="H9">
        <v>4.2034799999999999</v>
      </c>
    </row>
    <row r="10" spans="1:8" x14ac:dyDescent="0.25">
      <c r="A10" s="20" t="s">
        <v>2</v>
      </c>
      <c r="B10" t="str">
        <f t="shared" si="0"/>
        <v>LOW</v>
      </c>
      <c r="C10" t="str">
        <f t="shared" si="1"/>
        <v>HIGH</v>
      </c>
      <c r="D10">
        <v>2</v>
      </c>
      <c r="E10" t="s">
        <v>21</v>
      </c>
      <c r="F10" s="49">
        <v>5.9975699999999996</v>
      </c>
      <c r="G10" s="49">
        <v>4.9062000000000001</v>
      </c>
      <c r="H10" s="49">
        <v>4.1541699999999997</v>
      </c>
    </row>
    <row r="11" spans="1:8" x14ac:dyDescent="0.25">
      <c r="A11" s="21" t="s">
        <v>3</v>
      </c>
      <c r="B11" t="str">
        <f t="shared" si="0"/>
        <v>MEDIUM</v>
      </c>
      <c r="C11" t="str">
        <f t="shared" si="1"/>
        <v>LOW</v>
      </c>
      <c r="D11">
        <v>2</v>
      </c>
      <c r="E11" t="s">
        <v>23</v>
      </c>
      <c r="F11">
        <v>6.3544499999999999</v>
      </c>
      <c r="G11">
        <v>5.0542800000000003</v>
      </c>
      <c r="H11">
        <v>4.1319299999999997</v>
      </c>
    </row>
    <row r="12" spans="1:8" x14ac:dyDescent="0.25">
      <c r="A12" s="21" t="s">
        <v>4</v>
      </c>
      <c r="B12" t="str">
        <f t="shared" si="0"/>
        <v>MEDIUM</v>
      </c>
      <c r="C12" t="str">
        <f t="shared" si="1"/>
        <v>MEDIUM</v>
      </c>
      <c r="D12">
        <v>2</v>
      </c>
      <c r="E12" t="s">
        <v>25</v>
      </c>
      <c r="F12">
        <v>6.7514500000000002</v>
      </c>
      <c r="G12">
        <v>5.3731299999999997</v>
      </c>
      <c r="H12">
        <v>4.4123799999999997</v>
      </c>
    </row>
    <row r="13" spans="1:8" x14ac:dyDescent="0.25">
      <c r="A13" s="21" t="s">
        <v>5</v>
      </c>
      <c r="B13" t="str">
        <f t="shared" si="0"/>
        <v>MEDIUM</v>
      </c>
      <c r="C13" t="str">
        <f t="shared" si="1"/>
        <v>HIGH</v>
      </c>
      <c r="D13">
        <v>2</v>
      </c>
      <c r="E13" t="s">
        <v>26</v>
      </c>
      <c r="F13">
        <v>6.55</v>
      </c>
      <c r="G13">
        <v>5.2587999999999999</v>
      </c>
      <c r="H13">
        <v>4.3989000000000003</v>
      </c>
    </row>
    <row r="14" spans="1:8" x14ac:dyDescent="0.25">
      <c r="A14" s="21" t="s">
        <v>6</v>
      </c>
      <c r="B14" t="str">
        <f t="shared" si="0"/>
        <v>HIGH</v>
      </c>
      <c r="C14" t="str">
        <f t="shared" si="1"/>
        <v>LOW</v>
      </c>
      <c r="D14">
        <v>2</v>
      </c>
      <c r="E14" t="s">
        <v>27</v>
      </c>
      <c r="F14">
        <v>8.1000999999999994</v>
      </c>
      <c r="G14">
        <v>6.2953000000000001</v>
      </c>
      <c r="H14">
        <v>5.0667299999999997</v>
      </c>
    </row>
    <row r="15" spans="1:8" x14ac:dyDescent="0.25">
      <c r="A15" s="14" t="s">
        <v>7</v>
      </c>
      <c r="B15" t="str">
        <f t="shared" si="0"/>
        <v>HIGH</v>
      </c>
      <c r="C15" t="str">
        <f t="shared" si="1"/>
        <v>HIGH</v>
      </c>
      <c r="D15">
        <v>2</v>
      </c>
      <c r="E15" t="s">
        <v>28</v>
      </c>
      <c r="F15">
        <v>7.6612299999999998</v>
      </c>
      <c r="G15">
        <v>5.8985900000000004</v>
      </c>
      <c r="H15">
        <v>4.6648300000000003</v>
      </c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D3AB-779C-4B3D-B69E-981134CD5DB4}">
  <dimension ref="A1:P72"/>
  <sheetViews>
    <sheetView workbookViewId="0">
      <selection activeCell="H17" sqref="H17"/>
    </sheetView>
  </sheetViews>
  <sheetFormatPr defaultRowHeight="12.5" x14ac:dyDescent="0.25"/>
  <cols>
    <col min="12" max="14" width="11.81640625" bestFit="1" customWidth="1"/>
  </cols>
  <sheetData>
    <row r="1" spans="1:16" x14ac:dyDescent="0.25">
      <c r="A1" s="15" t="s">
        <v>32</v>
      </c>
      <c r="B1" s="15" t="s">
        <v>31</v>
      </c>
      <c r="C1" t="s">
        <v>56</v>
      </c>
      <c r="D1" t="s">
        <v>8</v>
      </c>
      <c r="E1" t="s">
        <v>72</v>
      </c>
      <c r="F1" t="s">
        <v>73</v>
      </c>
      <c r="G1" t="s">
        <v>74</v>
      </c>
      <c r="H1" t="s">
        <v>127</v>
      </c>
      <c r="I1" t="s">
        <v>80</v>
      </c>
      <c r="J1" t="s">
        <v>81</v>
      </c>
      <c r="K1" t="s">
        <v>82</v>
      </c>
      <c r="L1" t="s">
        <v>34</v>
      </c>
      <c r="M1" t="s">
        <v>35</v>
      </c>
      <c r="N1" t="s">
        <v>36</v>
      </c>
      <c r="O1" s="15" t="s">
        <v>37</v>
      </c>
    </row>
    <row r="2" spans="1:16" x14ac:dyDescent="0.25">
      <c r="A2" t="s">
        <v>1</v>
      </c>
      <c r="B2">
        <v>1</v>
      </c>
      <c r="C2">
        <f>AVERAGE(psd_summary!F2:F4)</f>
        <v>29.767433333333333</v>
      </c>
      <c r="D2">
        <f>AVERAGE(psd_summary!G2:G4)</f>
        <v>3.1166197766762664</v>
      </c>
      <c r="E2">
        <v>32.8733</v>
      </c>
      <c r="F2">
        <v>-45.178800000000003</v>
      </c>
      <c r="G2">
        <v>26.419329999999999</v>
      </c>
      <c r="H2">
        <v>34.782600000000002</v>
      </c>
      <c r="I2">
        <v>6.5943699999999996</v>
      </c>
      <c r="J2">
        <v>5.4452699999999998</v>
      </c>
      <c r="K2">
        <v>4.6749000000000001</v>
      </c>
      <c r="L2">
        <f>AVERAGE(CP_single!G2:G10)</f>
        <v>32.75555555555556</v>
      </c>
      <c r="M2">
        <f>AVERAGE(CP_single!H2:H10)</f>
        <v>31.266666666666666</v>
      </c>
      <c r="N2">
        <f>AVERAGE(CP_single!I2:I10)</f>
        <v>66.977777777777774</v>
      </c>
      <c r="O2">
        <f>AVERAGE(CP_single!J2:J10)</f>
        <v>106.37777777777778</v>
      </c>
    </row>
    <row r="3" spans="1:16" x14ac:dyDescent="0.25">
      <c r="A3" t="s">
        <v>1</v>
      </c>
      <c r="B3">
        <v>2</v>
      </c>
      <c r="C3">
        <f>AVERAGE(psd_summary!F23:F25)</f>
        <v>28.882999999999999</v>
      </c>
      <c r="D3">
        <f>AVERAGE(psd_summary!G3:G5)</f>
        <v>2.9905215930441802</v>
      </c>
      <c r="E3">
        <v>32.609499999999997</v>
      </c>
      <c r="F3">
        <v>-44.183100000000003</v>
      </c>
      <c r="G3">
        <v>26.036999999999999</v>
      </c>
      <c r="H3">
        <v>34.383499999999998</v>
      </c>
      <c r="I3">
        <v>6.0985399999999998</v>
      </c>
      <c r="J3">
        <v>4.9588799999999997</v>
      </c>
      <c r="K3">
        <v>4.2034799999999999</v>
      </c>
      <c r="L3">
        <f>AVERAGE(CP_single!G11:G19)</f>
        <v>36.411111111111119</v>
      </c>
      <c r="M3">
        <f>AVERAGE(CP_single!H11:H19)</f>
        <v>31.044444444444448</v>
      </c>
      <c r="N3">
        <f>AVERAGE(CP_single!I11:I19)</f>
        <v>66.62222222222222</v>
      </c>
      <c r="O3">
        <f>AVERAGE(CP_single!J11:J19)</f>
        <v>99.411111111111097</v>
      </c>
    </row>
    <row r="4" spans="1:16" x14ac:dyDescent="0.25">
      <c r="A4" s="20" t="s">
        <v>2</v>
      </c>
      <c r="B4">
        <v>1</v>
      </c>
      <c r="C4">
        <f>AVERAGE(psd_summary!F5:F7)</f>
        <v>23.545566666666669</v>
      </c>
      <c r="D4">
        <f>AVERAGE(psd_summary!G4:G6)</f>
        <v>2.8611687066758704</v>
      </c>
      <c r="E4" s="5">
        <v>32.006675000000001</v>
      </c>
      <c r="F4" s="5">
        <v>-37.630469999999995</v>
      </c>
      <c r="G4" s="5">
        <v>25.2623225</v>
      </c>
      <c r="H4" s="5">
        <v>33.989249999999998</v>
      </c>
      <c r="L4">
        <f>AVERAGE(CP_single!G20:G28)</f>
        <v>35.655555555555551</v>
      </c>
      <c r="M4">
        <f>AVERAGE(CP_single!H20:H28)</f>
        <v>32.511111111111106</v>
      </c>
      <c r="N4">
        <f>AVERAGE(CP_single!I20:I28)</f>
        <v>69.100000000000009</v>
      </c>
      <c r="O4">
        <f>AVERAGE(CP_single!J20:J28)</f>
        <v>87.833333333333314</v>
      </c>
    </row>
    <row r="5" spans="1:16" x14ac:dyDescent="0.25">
      <c r="A5" s="20" t="s">
        <v>2</v>
      </c>
      <c r="B5">
        <v>2</v>
      </c>
      <c r="C5">
        <f>AVERAGE(psd_summary!F26:F28)</f>
        <v>29.448400000000003</v>
      </c>
      <c r="D5">
        <f>AVERAGE(psd_summary!G5:G7)</f>
        <v>2.7295018983087296</v>
      </c>
      <c r="E5">
        <v>32.2485</v>
      </c>
      <c r="F5">
        <v>-36.274745000000003</v>
      </c>
      <c r="G5">
        <v>25.377722500000001</v>
      </c>
      <c r="H5">
        <v>33.646164999999996</v>
      </c>
      <c r="I5" s="49">
        <v>5.9975699999999996</v>
      </c>
      <c r="J5" s="49">
        <v>4.9062000000000001</v>
      </c>
      <c r="K5" s="49">
        <v>4.1541699999999997</v>
      </c>
      <c r="L5">
        <f>AVERAGE(CP_single!G29:G37)</f>
        <v>38.844444444444449</v>
      </c>
      <c r="M5">
        <f>AVERAGE(CP_single!H29:H37)</f>
        <v>30.888888888888889</v>
      </c>
      <c r="N5">
        <f>AVERAGE(CP_single!I29:I37)</f>
        <v>65.48888888888888</v>
      </c>
      <c r="O5">
        <f>AVERAGE(CP_single!J29:J37)</f>
        <v>86.48888888888888</v>
      </c>
    </row>
    <row r="6" spans="1:16" x14ac:dyDescent="0.25">
      <c r="A6" s="21" t="s">
        <v>3</v>
      </c>
      <c r="B6">
        <v>1</v>
      </c>
      <c r="C6">
        <f>AVERAGE(psd_summary!F8:F10)</f>
        <v>24.212933333333336</v>
      </c>
      <c r="D6">
        <f>AVERAGE(psd_summary!G6:G8)</f>
        <v>2.7780602398975063</v>
      </c>
      <c r="E6" s="5">
        <v>32.905433333333328</v>
      </c>
      <c r="F6" s="5">
        <v>-44.016856666666662</v>
      </c>
      <c r="G6" s="5">
        <v>26.542903333333332</v>
      </c>
      <c r="H6" s="5">
        <v>35.042400000000001</v>
      </c>
      <c r="I6">
        <v>6.4608699999999999</v>
      </c>
      <c r="J6">
        <v>5.11632</v>
      </c>
      <c r="K6">
        <v>4.2118000000000002</v>
      </c>
      <c r="L6">
        <f>AVERAGE(CP_single!G38:G46)</f>
        <v>47.4</v>
      </c>
      <c r="M6">
        <f>AVERAGE(CP_single!H38:H46)</f>
        <v>49.577777777777783</v>
      </c>
      <c r="N6">
        <f>AVERAGE(CP_single!I38:I46)</f>
        <v>50.711111111111116</v>
      </c>
      <c r="O6">
        <f>AVERAGE(CP_single!J38:J46)</f>
        <v>121.03333333333333</v>
      </c>
    </row>
    <row r="7" spans="1:16" x14ac:dyDescent="0.25">
      <c r="A7" s="21" t="s">
        <v>3</v>
      </c>
      <c r="B7">
        <v>2</v>
      </c>
      <c r="C7">
        <f>AVERAGE(psd_summary!F29:F31)</f>
        <v>27.771100000000001</v>
      </c>
      <c r="D7">
        <f>AVERAGE(psd_summary!G7:G9)</f>
        <v>2.8319470187587434</v>
      </c>
      <c r="E7">
        <v>32.419999999999995</v>
      </c>
      <c r="F7">
        <v>-45.707916666666669</v>
      </c>
      <c r="G7">
        <v>25.808743333333336</v>
      </c>
      <c r="H7">
        <v>34.162316666666669</v>
      </c>
      <c r="I7">
        <v>6.3544499999999999</v>
      </c>
      <c r="J7">
        <v>5.0542800000000003</v>
      </c>
      <c r="K7">
        <v>4.1319299999999997</v>
      </c>
      <c r="L7">
        <f>AVERAGE(CP_single!G47:G55)</f>
        <v>45.966666666666669</v>
      </c>
      <c r="M7">
        <f>AVERAGE(CP_single!H47:H55)</f>
        <v>50.722222222222221</v>
      </c>
      <c r="N7">
        <f>AVERAGE(CP_single!I47:I55)</f>
        <v>51.877777777777773</v>
      </c>
      <c r="O7">
        <f>AVERAGE(CP_single!J47:J55)</f>
        <v>113.92222222222222</v>
      </c>
    </row>
    <row r="8" spans="1:16" x14ac:dyDescent="0.25">
      <c r="A8" s="21" t="s">
        <v>4</v>
      </c>
      <c r="B8">
        <v>1</v>
      </c>
      <c r="C8">
        <f>AVERAGE(psd_summary!F11:F13)</f>
        <v>23.24</v>
      </c>
      <c r="D8">
        <f>AVERAGE(psd_summary!G8:G10)</f>
        <v>2.8918075512762336</v>
      </c>
      <c r="E8" s="5">
        <v>32.302774999999997</v>
      </c>
      <c r="F8" s="5">
        <v>-40.632975000000002</v>
      </c>
      <c r="G8" s="5">
        <v>25.873253250000001</v>
      </c>
      <c r="H8" s="5">
        <v>34.715887500000001</v>
      </c>
      <c r="I8">
        <v>6.5074199999999998</v>
      </c>
      <c r="J8">
        <v>5.1393199999999997</v>
      </c>
      <c r="K8">
        <v>4.1781699999999997</v>
      </c>
      <c r="L8">
        <f>AVERAGE(CP_single!G56:G64)</f>
        <v>52.833333333333336</v>
      </c>
      <c r="M8">
        <f>AVERAGE(CP_single!H56:H64)</f>
        <v>53.211111111111109</v>
      </c>
      <c r="N8">
        <f>AVERAGE(CP_single!I56:I64)</f>
        <v>48.233333333333334</v>
      </c>
      <c r="O8">
        <f>AVERAGE(CP_single!J56:J64)</f>
        <v>106.43333333333334</v>
      </c>
    </row>
    <row r="9" spans="1:16" x14ac:dyDescent="0.25">
      <c r="A9" s="21" t="s">
        <v>4</v>
      </c>
      <c r="B9">
        <v>2</v>
      </c>
      <c r="C9">
        <f>AVERAGE(psd_summary!F32:F34)</f>
        <v>27.594833333333337</v>
      </c>
      <c r="D9">
        <f>AVERAGE(psd_summary!G9:G11)</f>
        <v>2.87015973914585</v>
      </c>
      <c r="E9">
        <v>32.560833333333335</v>
      </c>
      <c r="F9">
        <v>-41.509628333333332</v>
      </c>
      <c r="G9">
        <v>25.581058333333335</v>
      </c>
      <c r="H9">
        <v>34.020043333333334</v>
      </c>
      <c r="I9">
        <v>6.7514500000000002</v>
      </c>
      <c r="J9">
        <v>5.3731299999999997</v>
      </c>
      <c r="K9">
        <v>4.4123799999999997</v>
      </c>
      <c r="L9">
        <f>AVERAGE(CP_single!G65:G73)</f>
        <v>52.43333333333333</v>
      </c>
      <c r="M9">
        <f>AVERAGE(CP_single!H65:H73)</f>
        <v>49.822222222222223</v>
      </c>
      <c r="N9">
        <f>AVERAGE(CP_single!I65:I73)</f>
        <v>51.099999999999994</v>
      </c>
      <c r="O9">
        <f>AVERAGE(CP_single!J65:J73)</f>
        <v>103.69999999999999</v>
      </c>
    </row>
    <row r="10" spans="1:16" x14ac:dyDescent="0.25">
      <c r="A10" s="21" t="s">
        <v>5</v>
      </c>
      <c r="B10">
        <v>1</v>
      </c>
      <c r="C10">
        <f>AVERAGE(psd_summary!F14:F16)</f>
        <v>28.417899999999999</v>
      </c>
      <c r="D10">
        <f>AVERAGE(psd_summary!G10:G12)</f>
        <v>2.8523574762419734</v>
      </c>
      <c r="E10" s="5">
        <v>32.206400000000002</v>
      </c>
      <c r="F10" s="5">
        <v>-35.863465000000005</v>
      </c>
      <c r="G10" s="5">
        <v>25.186045</v>
      </c>
      <c r="H10" s="5">
        <v>34.25674325</v>
      </c>
      <c r="I10">
        <v>5.9715699999999998</v>
      </c>
      <c r="J10">
        <v>4.6006999999999998</v>
      </c>
      <c r="K10">
        <v>3.91255</v>
      </c>
      <c r="L10">
        <f>AVERAGE(CP_single!G74:G82)</f>
        <v>60.866666666666674</v>
      </c>
      <c r="M10">
        <f>AVERAGE(CP_single!H74:H82)</f>
        <v>59.944444444444443</v>
      </c>
      <c r="N10">
        <f>AVERAGE(CP_single!I74:I82)</f>
        <v>42.444444444444443</v>
      </c>
      <c r="O10">
        <f>AVERAGE(CP_single!J74:J82)</f>
        <v>88.866666666666674</v>
      </c>
    </row>
    <row r="11" spans="1:16" x14ac:dyDescent="0.25">
      <c r="A11" s="21" t="s">
        <v>5</v>
      </c>
      <c r="B11">
        <v>2</v>
      </c>
      <c r="C11">
        <f>AVERAGE(psd_summary!F35:F37)</f>
        <v>26.685000000000002</v>
      </c>
      <c r="D11">
        <f>AVERAGE(psd_summary!G11:G13)</f>
        <v>2.8299182736538668</v>
      </c>
      <c r="E11">
        <v>32.241999999999997</v>
      </c>
      <c r="F11">
        <v>-34.506250000000001</v>
      </c>
      <c r="G11">
        <v>25.035603333333331</v>
      </c>
      <c r="H11">
        <v>33.806369999999994</v>
      </c>
      <c r="I11">
        <v>6.55</v>
      </c>
      <c r="J11">
        <v>5.2587999999999999</v>
      </c>
      <c r="K11">
        <v>4.3989000000000003</v>
      </c>
      <c r="L11">
        <f>AVERAGE(CP_single!G83:G91)</f>
        <v>57.477777777777789</v>
      </c>
      <c r="M11">
        <f>AVERAGE(CP_single!H83:H91)</f>
        <v>62.86666666666666</v>
      </c>
      <c r="N11">
        <f>AVERAGE(CP_single!I83:I91)</f>
        <v>43.388888888888893</v>
      </c>
      <c r="O11">
        <f>AVERAGE(CP_single!J83:J91)</f>
        <v>91.977777777777774</v>
      </c>
    </row>
    <row r="12" spans="1:16" x14ac:dyDescent="0.25">
      <c r="A12" s="21" t="s">
        <v>6</v>
      </c>
      <c r="B12">
        <v>1</v>
      </c>
      <c r="C12">
        <f>AVERAGE(psd_summary!F17:F19)</f>
        <v>26.15113333333333</v>
      </c>
      <c r="D12">
        <f>AVERAGE(psd_summary!G12:G14)</f>
        <v>2.9592473979430434</v>
      </c>
      <c r="E12" s="5">
        <v>32.82722857142857</v>
      </c>
      <c r="F12" s="5">
        <v>-44.645208571428569</v>
      </c>
      <c r="G12" s="5">
        <v>26.29701</v>
      </c>
      <c r="H12" s="5">
        <v>34.568754285714284</v>
      </c>
      <c r="I12">
        <v>7.51485</v>
      </c>
      <c r="J12">
        <v>5.8366699999999998</v>
      </c>
      <c r="K12">
        <v>4.6980700000000004</v>
      </c>
      <c r="L12">
        <f>AVERAGE(CP_single!G92:G100)</f>
        <v>61.788888888888891</v>
      </c>
      <c r="M12">
        <f>AVERAGE(CP_single!H92:H100)</f>
        <v>68.322222222222223</v>
      </c>
      <c r="N12">
        <f>AVERAGE(CP_single!I92:I100)</f>
        <v>39.733333333333334</v>
      </c>
      <c r="O12">
        <f>AVERAGE(CP_single!J92:J100)</f>
        <v>115.06666666666666</v>
      </c>
    </row>
    <row r="13" spans="1:16" x14ac:dyDescent="0.25">
      <c r="A13" s="21" t="s">
        <v>6</v>
      </c>
      <c r="B13">
        <v>2</v>
      </c>
      <c r="C13">
        <f>AVERAGE(psd_summary!F38:F40)</f>
        <v>26.732466666666667</v>
      </c>
      <c r="D13">
        <f>AVERAGE(psd_summary!G13:G15)</f>
        <v>3.082825783888</v>
      </c>
      <c r="E13">
        <v>32.805999999999997</v>
      </c>
      <c r="F13">
        <v>-44.853014999999999</v>
      </c>
      <c r="G13">
        <v>25.515355</v>
      </c>
      <c r="H13">
        <v>34.771194999999999</v>
      </c>
      <c r="I13">
        <v>8.1000999999999994</v>
      </c>
      <c r="J13">
        <v>6.2953000000000001</v>
      </c>
      <c r="K13">
        <v>5.0667299999999997</v>
      </c>
      <c r="L13">
        <f>AVERAGE(CP_single!G101:G109)</f>
        <v>55.855555555555554</v>
      </c>
      <c r="M13">
        <f>AVERAGE(CP_single!H101:H109)</f>
        <v>66.322222222222223</v>
      </c>
      <c r="N13">
        <f>AVERAGE(CP_single!I101:I109)</f>
        <v>38.588888888888889</v>
      </c>
      <c r="O13">
        <f>AVERAGE(CP_single!J101:J109)</f>
        <v>121.98888888888888</v>
      </c>
    </row>
    <row r="14" spans="1:16" x14ac:dyDescent="0.25">
      <c r="A14" s="14" t="s">
        <v>7</v>
      </c>
      <c r="B14">
        <v>1</v>
      </c>
      <c r="C14">
        <f>AVERAGE(psd_summary!F20:F22)</f>
        <v>28.040766666666666</v>
      </c>
      <c r="D14">
        <f>AVERAGE(psd_summary!G14:G16)</f>
        <v>3.2048032677869736</v>
      </c>
      <c r="E14" s="5">
        <v>32.604362857142853</v>
      </c>
      <c r="F14" s="5">
        <v>-36.378834285714284</v>
      </c>
      <c r="G14" s="5">
        <v>25.39123</v>
      </c>
      <c r="H14" s="5">
        <v>34.185197571428567</v>
      </c>
      <c r="I14">
        <v>6.97607</v>
      </c>
      <c r="J14">
        <v>5.44625</v>
      </c>
      <c r="K14">
        <v>4.4101999999999997</v>
      </c>
      <c r="L14">
        <f>AVERAGE(CP_single!G110:G118)</f>
        <v>69.48888888888888</v>
      </c>
      <c r="M14">
        <f>AVERAGE(CP_single!H110:H118)</f>
        <v>70.76666666666668</v>
      </c>
      <c r="N14">
        <f>AVERAGE(CP_single!I110:I118)</f>
        <v>36.788888888888891</v>
      </c>
      <c r="O14">
        <f>AVERAGE(CP_single!J110:J118)</f>
        <v>89.811111111111103</v>
      </c>
    </row>
    <row r="15" spans="1:16" x14ac:dyDescent="0.25">
      <c r="A15" s="14" t="s">
        <v>7</v>
      </c>
      <c r="B15">
        <v>2</v>
      </c>
      <c r="C15">
        <f>AVERAGE(psd_summary!F41:F43)</f>
        <v>25.966100000000001</v>
      </c>
      <c r="D15">
        <f>AVERAGE(psd_summary!G15:G17)</f>
        <v>3.1912616455316432</v>
      </c>
      <c r="E15">
        <v>32.308599999999998</v>
      </c>
      <c r="F15">
        <v>-36.247805999999997</v>
      </c>
      <c r="G15">
        <v>24.996103999999999</v>
      </c>
      <c r="H15">
        <v>33.769725999999999</v>
      </c>
      <c r="I15">
        <v>7.6612299999999998</v>
      </c>
      <c r="J15">
        <v>5.8985900000000004</v>
      </c>
      <c r="K15">
        <v>4.6648300000000003</v>
      </c>
      <c r="L15">
        <f>AVERAGE(CP_single!G119:G127)</f>
        <v>67.48888888888888</v>
      </c>
      <c r="M15">
        <f>AVERAGE(CP_single!H119:H127)</f>
        <v>74.155555555555551</v>
      </c>
      <c r="N15">
        <f>AVERAGE(CP_single!I119:I127)</f>
        <v>34.077777777777783</v>
      </c>
      <c r="O15">
        <f>AVERAGE(CP_single!J119:J127)</f>
        <v>92.288888888888891</v>
      </c>
    </row>
    <row r="16" spans="1:16" x14ac:dyDescent="0.25">
      <c r="A16" s="21"/>
    </row>
    <row r="17" spans="1:2" x14ac:dyDescent="0.25">
      <c r="A17" s="21"/>
    </row>
    <row r="18" spans="1:2" x14ac:dyDescent="0.25">
      <c r="A18" s="21"/>
      <c r="B18" s="21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5" spans="1:2" x14ac:dyDescent="0.25">
      <c r="A25" s="20"/>
      <c r="B25" s="20"/>
    </row>
    <row r="26" spans="1:2" x14ac:dyDescent="0.25">
      <c r="A26" s="20"/>
      <c r="B26" s="20"/>
    </row>
    <row r="27" spans="1:2" x14ac:dyDescent="0.25">
      <c r="A27" s="20"/>
      <c r="B27" s="20"/>
    </row>
    <row r="28" spans="1:2" x14ac:dyDescent="0.25">
      <c r="A28" s="21"/>
      <c r="B28" s="21"/>
    </row>
    <row r="29" spans="1:2" x14ac:dyDescent="0.25">
      <c r="A29" s="21"/>
      <c r="B29" s="21"/>
    </row>
    <row r="30" spans="1:2" x14ac:dyDescent="0.25">
      <c r="A30" s="21"/>
      <c r="B30" s="21"/>
    </row>
    <row r="31" spans="1:2" x14ac:dyDescent="0.25">
      <c r="A31" s="21"/>
      <c r="B31" s="21"/>
    </row>
    <row r="32" spans="1:2" x14ac:dyDescent="0.25">
      <c r="A32" s="21"/>
      <c r="B32" s="21"/>
    </row>
    <row r="33" spans="1:2" x14ac:dyDescent="0.25">
      <c r="A33" s="21"/>
      <c r="B33" s="21"/>
    </row>
    <row r="34" spans="1:2" x14ac:dyDescent="0.25">
      <c r="A34" s="21"/>
      <c r="B34" s="21"/>
    </row>
    <row r="35" spans="1:2" x14ac:dyDescent="0.25">
      <c r="A35" s="21"/>
      <c r="B35" s="21"/>
    </row>
    <row r="36" spans="1:2" x14ac:dyDescent="0.25">
      <c r="A36" s="21"/>
      <c r="B36" s="21"/>
    </row>
    <row r="37" spans="1:2" x14ac:dyDescent="0.25">
      <c r="A37" s="21"/>
      <c r="B37" s="21"/>
    </row>
    <row r="38" spans="1:2" x14ac:dyDescent="0.25">
      <c r="A38" s="21"/>
      <c r="B38" s="21"/>
    </row>
    <row r="39" spans="1:2" x14ac:dyDescent="0.25">
      <c r="A39" s="21"/>
      <c r="B39" s="21"/>
    </row>
    <row r="40" spans="1:2" x14ac:dyDescent="0.25">
      <c r="A40" s="14"/>
      <c r="B40" s="14"/>
    </row>
    <row r="41" spans="1:2" x14ac:dyDescent="0.25">
      <c r="A41" s="14"/>
      <c r="B41" s="14"/>
    </row>
    <row r="42" spans="1:2" x14ac:dyDescent="0.25">
      <c r="A42" s="14"/>
      <c r="B42" s="14"/>
    </row>
    <row r="55" spans="1:2" x14ac:dyDescent="0.25">
      <c r="A55" s="16"/>
      <c r="B55" s="16"/>
    </row>
    <row r="56" spans="1:2" x14ac:dyDescent="0.25">
      <c r="A56" s="16"/>
      <c r="B56" s="16"/>
    </row>
    <row r="57" spans="1:2" x14ac:dyDescent="0.25">
      <c r="A57" s="16"/>
      <c r="B57" s="16"/>
    </row>
    <row r="58" spans="1:2" x14ac:dyDescent="0.25">
      <c r="A58" s="16"/>
      <c r="B58" s="16"/>
    </row>
    <row r="59" spans="1:2" x14ac:dyDescent="0.25">
      <c r="A59" s="16"/>
      <c r="B59" s="16"/>
    </row>
    <row r="60" spans="1:2" x14ac:dyDescent="0.25">
      <c r="A60" s="16"/>
      <c r="B60" s="16"/>
    </row>
    <row r="61" spans="1:2" x14ac:dyDescent="0.25">
      <c r="A61" s="16"/>
      <c r="B61" s="16"/>
    </row>
    <row r="62" spans="1:2" x14ac:dyDescent="0.25">
      <c r="A62" s="16"/>
      <c r="B62" s="16"/>
    </row>
    <row r="63" spans="1:2" x14ac:dyDescent="0.25">
      <c r="A63" s="16"/>
      <c r="B63" s="16"/>
    </row>
    <row r="64" spans="1:2" x14ac:dyDescent="0.25">
      <c r="A64" s="16"/>
      <c r="B64" s="16"/>
    </row>
    <row r="65" spans="1:2" x14ac:dyDescent="0.25">
      <c r="A65" s="16"/>
      <c r="B65" s="16"/>
    </row>
    <row r="66" spans="1:2" x14ac:dyDescent="0.25">
      <c r="A66" s="16"/>
      <c r="B66" s="16"/>
    </row>
    <row r="67" spans="1:2" x14ac:dyDescent="0.25">
      <c r="A67" s="16"/>
      <c r="B67" s="16"/>
    </row>
    <row r="68" spans="1:2" x14ac:dyDescent="0.25">
      <c r="A68" s="16"/>
      <c r="B68" s="16"/>
    </row>
    <row r="69" spans="1:2" x14ac:dyDescent="0.25">
      <c r="A69" s="16"/>
      <c r="B69" s="16"/>
    </row>
    <row r="70" spans="1:2" x14ac:dyDescent="0.25">
      <c r="A70" s="16"/>
      <c r="B70" s="16"/>
    </row>
    <row r="71" spans="1:2" x14ac:dyDescent="0.25">
      <c r="A71" s="16"/>
      <c r="B71" s="16"/>
    </row>
    <row r="72" spans="1:2" x14ac:dyDescent="0.25">
      <c r="A72" s="16"/>
      <c r="B72" s="16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"/>
  <sheetViews>
    <sheetView topLeftCell="A4" workbookViewId="0">
      <selection activeCell="A9" sqref="A9:H9"/>
    </sheetView>
  </sheetViews>
  <sheetFormatPr defaultRowHeight="12.5" x14ac:dyDescent="0.25"/>
  <cols>
    <col min="4" max="4" width="25" bestFit="1" customWidth="1"/>
    <col min="6" max="6" width="19.81640625" bestFit="1" customWidth="1"/>
    <col min="7" max="7" width="20.7265625" bestFit="1" customWidth="1"/>
  </cols>
  <sheetData>
    <row r="1" spans="1:16" x14ac:dyDescent="0.25">
      <c r="A1" s="54" t="s">
        <v>29</v>
      </c>
      <c r="B1" s="54" t="s">
        <v>9</v>
      </c>
      <c r="C1" s="54" t="s">
        <v>10</v>
      </c>
      <c r="D1" s="54" t="s">
        <v>17</v>
      </c>
      <c r="E1" s="3" t="s">
        <v>19</v>
      </c>
      <c r="F1" s="3"/>
      <c r="G1" s="3"/>
      <c r="H1" s="3" t="s">
        <v>20</v>
      </c>
      <c r="I1" s="3"/>
      <c r="J1" s="3"/>
      <c r="K1" s="3" t="s">
        <v>14</v>
      </c>
      <c r="L1" s="3"/>
      <c r="M1" s="3"/>
      <c r="N1" s="3" t="s">
        <v>15</v>
      </c>
      <c r="O1" s="3"/>
      <c r="P1" s="3"/>
    </row>
    <row r="2" spans="1:16" x14ac:dyDescent="0.25">
      <c r="A2" s="54"/>
      <c r="B2" s="54"/>
      <c r="C2" s="54"/>
      <c r="D2" s="54"/>
      <c r="E2" s="3" t="s">
        <v>0</v>
      </c>
      <c r="F2" s="3" t="s">
        <v>12</v>
      </c>
      <c r="G2" s="3" t="s">
        <v>13</v>
      </c>
      <c r="H2" s="3" t="s">
        <v>0</v>
      </c>
      <c r="I2" s="3" t="s">
        <v>12</v>
      </c>
      <c r="J2" s="3" t="s">
        <v>13</v>
      </c>
      <c r="K2" s="3" t="s">
        <v>0</v>
      </c>
      <c r="L2" s="3" t="s">
        <v>12</v>
      </c>
      <c r="M2" s="3" t="s">
        <v>13</v>
      </c>
      <c r="N2" s="3" t="s">
        <v>0</v>
      </c>
      <c r="O2" s="3" t="s">
        <v>12</v>
      </c>
      <c r="P2" s="3" t="s">
        <v>13</v>
      </c>
    </row>
    <row r="3" spans="1:16" x14ac:dyDescent="0.25">
      <c r="A3" s="4" t="s">
        <v>11</v>
      </c>
      <c r="B3" s="5" t="s">
        <v>16</v>
      </c>
      <c r="C3" s="5" t="s">
        <v>16</v>
      </c>
      <c r="D3" s="5" t="s">
        <v>18</v>
      </c>
      <c r="E3" s="5">
        <f>AVERAGE(E5:E7)</f>
        <v>33.233899999999998</v>
      </c>
      <c r="F3" s="5">
        <f>_xlfn.STDEV.P(E5:E7)</f>
        <v>0.1767710949222201</v>
      </c>
      <c r="G3" s="5">
        <v>3</v>
      </c>
      <c r="H3" s="5">
        <v>44.3</v>
      </c>
      <c r="I3" s="5">
        <v>1.2</v>
      </c>
      <c r="J3" s="5">
        <v>4</v>
      </c>
      <c r="K3" s="5">
        <v>26.2</v>
      </c>
      <c r="L3" s="5">
        <v>0.1</v>
      </c>
      <c r="M3" s="5">
        <v>4</v>
      </c>
      <c r="N3" s="5">
        <v>35.4</v>
      </c>
      <c r="O3" s="5">
        <v>0.2</v>
      </c>
      <c r="P3" s="6">
        <v>4</v>
      </c>
    </row>
    <row r="4" spans="1:16" x14ac:dyDescent="0.25">
      <c r="A4" s="7"/>
      <c r="E4" s="2"/>
      <c r="P4" s="8"/>
    </row>
    <row r="5" spans="1:16" x14ac:dyDescent="0.25">
      <c r="A5" s="7"/>
      <c r="D5" t="s">
        <v>18</v>
      </c>
      <c r="E5">
        <v>32.993699999999997</v>
      </c>
      <c r="P5" s="8"/>
    </row>
    <row r="6" spans="1:16" x14ac:dyDescent="0.25">
      <c r="A6" s="7"/>
      <c r="D6" t="s">
        <v>18</v>
      </c>
      <c r="E6">
        <v>33.293999999999997</v>
      </c>
      <c r="P6" s="8"/>
    </row>
    <row r="7" spans="1:16" x14ac:dyDescent="0.25">
      <c r="A7" s="9"/>
      <c r="B7" s="2"/>
      <c r="C7" s="2"/>
      <c r="D7" s="2" t="s">
        <v>18</v>
      </c>
      <c r="E7" s="2">
        <v>33.414000000000001</v>
      </c>
      <c r="F7" s="2"/>
      <c r="G7" s="2"/>
      <c r="H7" s="2"/>
      <c r="I7" s="2"/>
      <c r="J7" s="2"/>
      <c r="K7" s="2"/>
      <c r="L7" s="2"/>
      <c r="M7" s="2"/>
      <c r="N7" s="2"/>
      <c r="O7" s="2"/>
      <c r="P7" s="10"/>
    </row>
    <row r="9" spans="1:16" x14ac:dyDescent="0.25">
      <c r="A9" s="11" t="s">
        <v>21</v>
      </c>
      <c r="B9" s="12" t="s">
        <v>16</v>
      </c>
      <c r="C9" s="12" t="s">
        <v>22</v>
      </c>
      <c r="D9" s="12"/>
      <c r="E9" s="12">
        <v>32.299999999999997</v>
      </c>
      <c r="F9" s="12">
        <v>0.2</v>
      </c>
      <c r="G9" s="12">
        <v>4</v>
      </c>
      <c r="H9" s="12">
        <v>36.700000000000003</v>
      </c>
      <c r="I9" s="12">
        <v>0.3</v>
      </c>
      <c r="J9" s="12">
        <v>4</v>
      </c>
      <c r="K9" s="12">
        <v>25.5</v>
      </c>
      <c r="L9" s="12">
        <v>0.1</v>
      </c>
      <c r="M9" s="12">
        <v>4</v>
      </c>
      <c r="N9" s="12">
        <v>33.9</v>
      </c>
      <c r="O9" s="12">
        <v>0.1</v>
      </c>
      <c r="P9" s="13">
        <v>4</v>
      </c>
    </row>
    <row r="10" spans="1:16" x14ac:dyDescent="0.25">
      <c r="A10" s="11" t="s">
        <v>23</v>
      </c>
      <c r="B10" s="12" t="s">
        <v>24</v>
      </c>
      <c r="C10" s="12" t="s">
        <v>16</v>
      </c>
      <c r="D10" s="12"/>
      <c r="E10" s="12">
        <v>33.4</v>
      </c>
      <c r="F10" s="12">
        <v>0.6</v>
      </c>
      <c r="G10" s="12">
        <v>4</v>
      </c>
      <c r="H10" s="12">
        <v>43.2</v>
      </c>
      <c r="I10" s="12">
        <v>1.2</v>
      </c>
      <c r="J10" s="12">
        <v>4</v>
      </c>
      <c r="K10" s="12">
        <v>25.6</v>
      </c>
      <c r="L10" s="12">
        <v>0.3</v>
      </c>
      <c r="M10" s="12">
        <v>4</v>
      </c>
      <c r="N10" s="12">
        <v>35.5</v>
      </c>
      <c r="O10" s="12">
        <v>0.3</v>
      </c>
      <c r="P10" s="13">
        <v>4</v>
      </c>
    </row>
    <row r="11" spans="1:16" x14ac:dyDescent="0.25">
      <c r="A11" s="11" t="s">
        <v>25</v>
      </c>
      <c r="B11" s="12" t="s">
        <v>24</v>
      </c>
      <c r="C11" s="12" t="s">
        <v>24</v>
      </c>
      <c r="D11" s="12"/>
      <c r="E11" s="12">
        <v>32.5</v>
      </c>
      <c r="F11" s="12">
        <v>0.3</v>
      </c>
      <c r="G11" s="12">
        <v>4</v>
      </c>
      <c r="H11" s="12">
        <v>39.9</v>
      </c>
      <c r="I11" s="12">
        <v>0.7</v>
      </c>
      <c r="J11" s="12">
        <v>4</v>
      </c>
      <c r="K11" s="12">
        <v>25.8</v>
      </c>
      <c r="L11" s="12">
        <v>0.1</v>
      </c>
      <c r="M11" s="12">
        <v>4</v>
      </c>
      <c r="N11" s="12">
        <v>34.4</v>
      </c>
      <c r="O11" s="12">
        <v>0.1</v>
      </c>
      <c r="P11" s="13">
        <v>4</v>
      </c>
    </row>
    <row r="12" spans="1:16" x14ac:dyDescent="0.25">
      <c r="A12" s="11" t="s">
        <v>26</v>
      </c>
      <c r="B12" s="12" t="s">
        <v>24</v>
      </c>
      <c r="C12" s="12" t="s">
        <v>22</v>
      </c>
      <c r="D12" s="12"/>
      <c r="E12" s="12">
        <v>32.1</v>
      </c>
      <c r="F12" s="12">
        <v>0.2</v>
      </c>
      <c r="G12" s="12">
        <v>4</v>
      </c>
      <c r="H12" s="12">
        <v>35.299999999999997</v>
      </c>
      <c r="I12" s="12">
        <v>0.7</v>
      </c>
      <c r="J12" s="12">
        <v>4</v>
      </c>
      <c r="K12" s="12">
        <v>25.1</v>
      </c>
      <c r="L12" s="12">
        <v>0.2</v>
      </c>
      <c r="M12" s="12">
        <v>4</v>
      </c>
      <c r="N12" s="12">
        <v>34.200000000000003</v>
      </c>
      <c r="O12" s="12">
        <v>0.2</v>
      </c>
      <c r="P12" s="13">
        <v>4</v>
      </c>
    </row>
    <row r="13" spans="1:16" x14ac:dyDescent="0.25">
      <c r="A13" s="4" t="s">
        <v>27</v>
      </c>
      <c r="B13" s="5" t="s">
        <v>22</v>
      </c>
      <c r="C13" s="5" t="s">
        <v>16</v>
      </c>
      <c r="D13" s="5" t="s">
        <v>18</v>
      </c>
      <c r="E13" s="22">
        <f>AVERAGE(E15:E17)</f>
        <v>33.331099999999999</v>
      </c>
      <c r="F13" s="5">
        <f>_xlfn.STDEV.P(E15:E17)</f>
        <v>0.17181874170182726</v>
      </c>
      <c r="G13" s="5">
        <v>3</v>
      </c>
      <c r="H13" s="5">
        <v>44.2</v>
      </c>
      <c r="I13" s="5">
        <v>1.1000000000000001</v>
      </c>
      <c r="J13" s="5">
        <v>4</v>
      </c>
      <c r="K13" s="5">
        <v>25.9</v>
      </c>
      <c r="L13" s="5">
        <v>0.1</v>
      </c>
      <c r="M13" s="5">
        <v>4</v>
      </c>
      <c r="N13" s="22">
        <f>AVERAGE(N15:N17)</f>
        <v>34.988880000000002</v>
      </c>
      <c r="O13" s="5">
        <f>_xlfn.STDEV.P(N15:N17)</f>
        <v>0.27184499664330802</v>
      </c>
      <c r="P13" s="6">
        <v>3</v>
      </c>
    </row>
    <row r="14" spans="1:16" x14ac:dyDescent="0.25">
      <c r="A14" s="7"/>
      <c r="E14" s="2"/>
      <c r="P14" s="8"/>
    </row>
    <row r="15" spans="1:16" x14ac:dyDescent="0.25">
      <c r="A15" s="7"/>
      <c r="E15">
        <v>33.346699999999998</v>
      </c>
      <c r="N15">
        <v>34.87847</v>
      </c>
      <c r="P15" s="8"/>
    </row>
    <row r="16" spans="1:16" x14ac:dyDescent="0.25">
      <c r="A16" s="7"/>
      <c r="E16">
        <v>33.533299999999997</v>
      </c>
      <c r="N16">
        <v>34.725169999999999</v>
      </c>
      <c r="P16" s="8"/>
    </row>
    <row r="17" spans="1:16" x14ac:dyDescent="0.25">
      <c r="A17" s="9"/>
      <c r="B17" s="2"/>
      <c r="C17" s="2"/>
      <c r="D17" s="2"/>
      <c r="E17" s="2">
        <v>33.113300000000002</v>
      </c>
      <c r="F17" s="2"/>
      <c r="G17" s="2"/>
      <c r="H17" s="2"/>
      <c r="I17" s="2"/>
      <c r="J17" s="2"/>
      <c r="K17" s="2"/>
      <c r="L17" s="2"/>
      <c r="M17" s="2"/>
      <c r="N17" s="2">
        <v>35.363</v>
      </c>
      <c r="O17" s="2"/>
      <c r="P17" s="10"/>
    </row>
    <row r="18" spans="1:16" x14ac:dyDescent="0.25">
      <c r="A18" s="4" t="s">
        <v>28</v>
      </c>
      <c r="B18" s="5" t="s">
        <v>22</v>
      </c>
      <c r="C18" s="5" t="s">
        <v>22</v>
      </c>
      <c r="D18" s="5"/>
      <c r="E18" s="22">
        <f>AVERAGE(E20:E22)</f>
        <v>32.502333333333333</v>
      </c>
      <c r="F18" s="5">
        <f>_xlfn.STDEV.P(E20:E22)</f>
        <v>0.37071582407852771</v>
      </c>
      <c r="G18" s="5">
        <v>3</v>
      </c>
      <c r="H18" s="5">
        <v>35.700000000000003</v>
      </c>
      <c r="I18" s="5">
        <v>0.1</v>
      </c>
      <c r="J18" s="5">
        <v>4</v>
      </c>
      <c r="K18" s="5">
        <v>24.6</v>
      </c>
      <c r="L18" s="5">
        <v>0.2</v>
      </c>
      <c r="M18" s="5">
        <v>4</v>
      </c>
      <c r="N18" s="5">
        <v>34.4</v>
      </c>
      <c r="O18" s="5">
        <v>0.3</v>
      </c>
      <c r="P18" s="6">
        <v>4</v>
      </c>
    </row>
    <row r="19" spans="1:16" x14ac:dyDescent="0.25">
      <c r="A19" s="7"/>
      <c r="E19" s="2"/>
      <c r="P19" s="8"/>
    </row>
    <row r="20" spans="1:16" x14ac:dyDescent="0.25">
      <c r="A20" s="7"/>
      <c r="E20">
        <v>32.972999999999999</v>
      </c>
      <c r="P20" s="8"/>
    </row>
    <row r="21" spans="1:16" x14ac:dyDescent="0.25">
      <c r="A21" s="7"/>
      <c r="E21">
        <v>32.466999999999999</v>
      </c>
      <c r="P21" s="8"/>
    </row>
    <row r="22" spans="1:16" x14ac:dyDescent="0.25">
      <c r="A22" s="7"/>
      <c r="E22" s="2">
        <v>32.067</v>
      </c>
      <c r="P22" s="8"/>
    </row>
    <row r="23" spans="1:16" x14ac:dyDescent="0.25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0"/>
    </row>
    <row r="26" spans="1:16" x14ac:dyDescent="0.25">
      <c r="D26" t="s">
        <v>19</v>
      </c>
      <c r="E26" t="s">
        <v>20</v>
      </c>
      <c r="F26" t="s">
        <v>39</v>
      </c>
      <c r="G26" t="s">
        <v>40</v>
      </c>
    </row>
    <row r="27" spans="1:16" x14ac:dyDescent="0.25">
      <c r="A27" t="s">
        <v>11</v>
      </c>
      <c r="B27" t="str">
        <f>IF(ISNUMBER(SEARCH("04",A27))=TRUE,"LOW",IF(ISNUMBER(SEARCH("23",A27))=TRUE,"MEDIUM",IF(ISNUMBER(SEARCH("42",A27))=TRUE,"HIGH",)))</f>
        <v>LOW</v>
      </c>
      <c r="C27" t="str">
        <f>IF(ISNUMBER(SEARCH("-0",A27))=TRUE,"LOW",IF(ISNUMBER(SEARCH("-9",A27))=TRUE,"MEDIUM",IF(ISNUMBER(SEARCH("-18",A27))=TRUE,"HIGH",)))</f>
        <v>LOW</v>
      </c>
      <c r="D27">
        <v>32.993699999999997</v>
      </c>
      <c r="E27" s="5">
        <v>44.81</v>
      </c>
      <c r="F27">
        <v>26.03</v>
      </c>
      <c r="G27">
        <v>35.18</v>
      </c>
    </row>
    <row r="28" spans="1:16" x14ac:dyDescent="0.25">
      <c r="A28" t="s">
        <v>11</v>
      </c>
      <c r="B28" t="str">
        <f t="shared" ref="B28:B47" si="0">IF(ISNUMBER(SEARCH("04",A28))=TRUE,"LOW",IF(ISNUMBER(SEARCH("23",A28))=TRUE,"MEDIUM",IF(ISNUMBER(SEARCH("42",A28))=TRUE,"HIGH",)))</f>
        <v>LOW</v>
      </c>
      <c r="C28" t="str">
        <f t="shared" ref="C28:C47" si="1">IF(ISNUMBER(SEARCH("-0",A28))=TRUE,"LOW",IF(ISNUMBER(SEARCH("-9",A28))=TRUE,"MEDIUM",IF(ISNUMBER(SEARCH("-18",A28))=TRUE,"HIGH",)))</f>
        <v>LOW</v>
      </c>
      <c r="D28">
        <v>33.293999999999997</v>
      </c>
      <c r="E28">
        <v>45.28</v>
      </c>
      <c r="F28">
        <v>26.22</v>
      </c>
      <c r="G28">
        <v>35.35</v>
      </c>
    </row>
    <row r="29" spans="1:16" x14ac:dyDescent="0.25">
      <c r="A29" t="s">
        <v>11</v>
      </c>
      <c r="B29" t="str">
        <f t="shared" si="0"/>
        <v>LOW</v>
      </c>
      <c r="C29" t="str">
        <f t="shared" si="1"/>
        <v>LOW</v>
      </c>
      <c r="D29" s="2">
        <v>33.414000000000001</v>
      </c>
      <c r="E29">
        <v>42.89</v>
      </c>
      <c r="F29">
        <v>26.28</v>
      </c>
      <c r="G29">
        <v>35.630000000000003</v>
      </c>
    </row>
    <row r="30" spans="1:16" x14ac:dyDescent="0.25">
      <c r="A30" s="11" t="s">
        <v>21</v>
      </c>
      <c r="B30" t="str">
        <f t="shared" si="0"/>
        <v>LOW</v>
      </c>
      <c r="C30" t="str">
        <f t="shared" si="1"/>
        <v>HIGH</v>
      </c>
      <c r="D30">
        <v>32.08</v>
      </c>
      <c r="E30">
        <v>36.380000000000003</v>
      </c>
      <c r="F30">
        <v>25.42</v>
      </c>
      <c r="G30">
        <v>33.89</v>
      </c>
    </row>
    <row r="31" spans="1:16" x14ac:dyDescent="0.25">
      <c r="A31" s="11" t="s">
        <v>21</v>
      </c>
      <c r="B31" t="str">
        <f t="shared" si="0"/>
        <v>LOW</v>
      </c>
      <c r="C31" t="str">
        <f t="shared" si="1"/>
        <v>HIGH</v>
      </c>
      <c r="D31">
        <v>32.42</v>
      </c>
      <c r="E31">
        <v>37.04</v>
      </c>
      <c r="F31">
        <v>25.54</v>
      </c>
      <c r="G31">
        <v>34.03</v>
      </c>
    </row>
    <row r="32" spans="1:16" x14ac:dyDescent="0.25">
      <c r="A32" s="11" t="s">
        <v>21</v>
      </c>
      <c r="B32" t="str">
        <f t="shared" si="0"/>
        <v>LOW</v>
      </c>
      <c r="C32" t="str">
        <f t="shared" si="1"/>
        <v>HIGH</v>
      </c>
      <c r="D32">
        <v>32.450000000000003</v>
      </c>
      <c r="E32">
        <v>36.64</v>
      </c>
      <c r="F32">
        <v>25.69</v>
      </c>
      <c r="G32">
        <v>34.01</v>
      </c>
    </row>
    <row r="33" spans="1:7" x14ac:dyDescent="0.25">
      <c r="A33" s="11" t="s">
        <v>23</v>
      </c>
      <c r="B33" t="str">
        <f t="shared" si="0"/>
        <v>MEDIUM</v>
      </c>
      <c r="C33" t="str">
        <f t="shared" si="1"/>
        <v>LOW</v>
      </c>
      <c r="D33">
        <v>34.200000000000003</v>
      </c>
      <c r="E33">
        <v>44.49</v>
      </c>
      <c r="F33">
        <v>25.36</v>
      </c>
      <c r="G33">
        <v>35.35</v>
      </c>
    </row>
    <row r="34" spans="1:7" x14ac:dyDescent="0.25">
      <c r="A34" s="11" t="s">
        <v>23</v>
      </c>
      <c r="B34" t="str">
        <f t="shared" si="0"/>
        <v>MEDIUM</v>
      </c>
      <c r="C34" t="str">
        <f t="shared" si="1"/>
        <v>LOW</v>
      </c>
      <c r="D34">
        <v>33.479999999999997</v>
      </c>
      <c r="E34">
        <v>42.06</v>
      </c>
      <c r="F34">
        <v>25.6</v>
      </c>
      <c r="G34">
        <v>35.409999999999997</v>
      </c>
    </row>
    <row r="35" spans="1:7" x14ac:dyDescent="0.25">
      <c r="A35" s="11" t="s">
        <v>23</v>
      </c>
      <c r="B35" t="str">
        <f t="shared" si="0"/>
        <v>MEDIUM</v>
      </c>
      <c r="C35" t="str">
        <f t="shared" si="1"/>
        <v>LOW</v>
      </c>
      <c r="D35">
        <v>34.69</v>
      </c>
      <c r="E35">
        <v>43.03</v>
      </c>
      <c r="F35">
        <v>25.99</v>
      </c>
      <c r="G35">
        <v>35.9</v>
      </c>
    </row>
    <row r="36" spans="1:7" x14ac:dyDescent="0.25">
      <c r="A36" s="11" t="s">
        <v>25</v>
      </c>
      <c r="B36" t="str">
        <f t="shared" si="0"/>
        <v>MEDIUM</v>
      </c>
      <c r="C36" t="str">
        <f t="shared" si="1"/>
        <v>MEDIUM</v>
      </c>
      <c r="D36">
        <v>32.26</v>
      </c>
      <c r="E36">
        <v>40.68</v>
      </c>
      <c r="F36">
        <v>25.76</v>
      </c>
      <c r="G36">
        <v>34.380000000000003</v>
      </c>
    </row>
    <row r="37" spans="1:7" x14ac:dyDescent="0.25">
      <c r="A37" s="11" t="s">
        <v>25</v>
      </c>
      <c r="B37" t="str">
        <f t="shared" si="0"/>
        <v>MEDIUM</v>
      </c>
      <c r="C37" t="str">
        <f t="shared" si="1"/>
        <v>MEDIUM</v>
      </c>
      <c r="D37">
        <v>32.54</v>
      </c>
      <c r="E37">
        <v>39.840000000000003</v>
      </c>
      <c r="F37">
        <v>25.74</v>
      </c>
      <c r="G37">
        <v>34.450000000000003</v>
      </c>
    </row>
    <row r="38" spans="1:7" x14ac:dyDescent="0.25">
      <c r="A38" s="11" t="s">
        <v>25</v>
      </c>
      <c r="B38" t="str">
        <f t="shared" si="0"/>
        <v>MEDIUM</v>
      </c>
      <c r="C38" t="str">
        <f t="shared" si="1"/>
        <v>MEDIUM</v>
      </c>
      <c r="D38">
        <v>32.82</v>
      </c>
      <c r="E38">
        <v>39.18</v>
      </c>
      <c r="F38">
        <v>25.96</v>
      </c>
      <c r="G38">
        <v>34.479999999999997</v>
      </c>
    </row>
    <row r="39" spans="1:7" x14ac:dyDescent="0.25">
      <c r="A39" s="11" t="s">
        <v>26</v>
      </c>
      <c r="B39" t="str">
        <f t="shared" si="0"/>
        <v>MEDIUM</v>
      </c>
      <c r="C39" t="str">
        <f t="shared" si="1"/>
        <v>HIGH</v>
      </c>
      <c r="D39">
        <v>32.22</v>
      </c>
      <c r="E39">
        <v>36.090000000000003</v>
      </c>
      <c r="F39">
        <v>25.17</v>
      </c>
      <c r="G39">
        <v>34.270000000000003</v>
      </c>
    </row>
    <row r="40" spans="1:7" x14ac:dyDescent="0.25">
      <c r="A40" s="11" t="s">
        <v>26</v>
      </c>
      <c r="B40" t="str">
        <f t="shared" si="0"/>
        <v>MEDIUM</v>
      </c>
      <c r="C40" t="str">
        <f t="shared" si="1"/>
        <v>HIGH</v>
      </c>
      <c r="D40">
        <v>32.22</v>
      </c>
      <c r="E40">
        <v>34.909999999999997</v>
      </c>
      <c r="F40">
        <v>25.32</v>
      </c>
      <c r="G40">
        <v>34.28</v>
      </c>
    </row>
    <row r="41" spans="1:7" x14ac:dyDescent="0.25">
      <c r="A41" s="11" t="s">
        <v>26</v>
      </c>
      <c r="B41" t="str">
        <f t="shared" si="0"/>
        <v>MEDIUM</v>
      </c>
      <c r="C41" t="str">
        <f t="shared" si="1"/>
        <v>HIGH</v>
      </c>
      <c r="D41">
        <v>31.78</v>
      </c>
      <c r="E41">
        <v>34.78</v>
      </c>
      <c r="F41">
        <v>24.87</v>
      </c>
      <c r="G41">
        <v>33.93</v>
      </c>
    </row>
    <row r="42" spans="1:7" ht="13" x14ac:dyDescent="0.3">
      <c r="A42" s="4" t="s">
        <v>27</v>
      </c>
      <c r="B42" t="str">
        <f t="shared" si="0"/>
        <v>HIGH</v>
      </c>
      <c r="C42" t="str">
        <f t="shared" si="1"/>
        <v>LOW</v>
      </c>
      <c r="D42">
        <v>33.346699999999998</v>
      </c>
      <c r="E42" s="17">
        <v>43.89</v>
      </c>
      <c r="F42">
        <v>25.8</v>
      </c>
      <c r="G42">
        <v>33.9</v>
      </c>
    </row>
    <row r="43" spans="1:7" x14ac:dyDescent="0.25">
      <c r="A43" s="4" t="s">
        <v>27</v>
      </c>
      <c r="B43" t="str">
        <f t="shared" si="0"/>
        <v>HIGH</v>
      </c>
      <c r="C43" t="str">
        <f t="shared" si="1"/>
        <v>LOW</v>
      </c>
      <c r="D43">
        <v>33.533299999999997</v>
      </c>
      <c r="E43">
        <v>45.05</v>
      </c>
      <c r="F43">
        <v>25.96</v>
      </c>
      <c r="G43">
        <v>34.049999999999997</v>
      </c>
    </row>
    <row r="44" spans="1:7" x14ac:dyDescent="0.25">
      <c r="A44" s="4" t="s">
        <v>27</v>
      </c>
      <c r="B44" t="str">
        <f t="shared" si="0"/>
        <v>HIGH</v>
      </c>
      <c r="C44" t="str">
        <f t="shared" si="1"/>
        <v>LOW</v>
      </c>
      <c r="D44" s="2">
        <v>33.113300000000002</v>
      </c>
      <c r="E44">
        <v>45.27</v>
      </c>
      <c r="F44">
        <v>25.85</v>
      </c>
      <c r="G44">
        <v>33.97</v>
      </c>
    </row>
    <row r="45" spans="1:7" x14ac:dyDescent="0.25">
      <c r="A45" s="4" t="s">
        <v>28</v>
      </c>
      <c r="B45" t="str">
        <f t="shared" si="0"/>
        <v>HIGH</v>
      </c>
      <c r="C45" t="str">
        <f t="shared" si="1"/>
        <v>HIGH</v>
      </c>
      <c r="D45">
        <v>32.972999999999999</v>
      </c>
      <c r="E45">
        <v>35.72</v>
      </c>
      <c r="F45">
        <v>24.9</v>
      </c>
      <c r="G45">
        <v>34.36</v>
      </c>
    </row>
    <row r="46" spans="1:7" x14ac:dyDescent="0.25">
      <c r="A46" s="4" t="s">
        <v>28</v>
      </c>
      <c r="B46" t="str">
        <f t="shared" si="0"/>
        <v>HIGH</v>
      </c>
      <c r="C46" t="str">
        <f t="shared" si="1"/>
        <v>HIGH</v>
      </c>
      <c r="D46">
        <v>32.466999999999999</v>
      </c>
      <c r="E46">
        <v>35.770000000000003</v>
      </c>
      <c r="F46">
        <v>24.5</v>
      </c>
      <c r="G46">
        <v>34.67</v>
      </c>
    </row>
    <row r="47" spans="1:7" x14ac:dyDescent="0.25">
      <c r="A47" s="4" t="s">
        <v>28</v>
      </c>
      <c r="B47" t="str">
        <f t="shared" si="0"/>
        <v>HIGH</v>
      </c>
      <c r="C47" t="str">
        <f t="shared" si="1"/>
        <v>HIGH</v>
      </c>
      <c r="D47" s="2">
        <v>32.067</v>
      </c>
      <c r="E47">
        <v>35.6</v>
      </c>
      <c r="F47">
        <v>24.45</v>
      </c>
      <c r="G47">
        <v>34.130000000000003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544D-B3E3-4D13-965D-6D938E80272E}">
  <dimension ref="A1:I22"/>
  <sheetViews>
    <sheetView topLeftCell="A6" workbookViewId="0">
      <selection activeCell="F14" sqref="F14"/>
    </sheetView>
  </sheetViews>
  <sheetFormatPr defaultRowHeight="12.5" x14ac:dyDescent="0.25"/>
  <cols>
    <col min="4" max="4" width="9.7265625" bestFit="1" customWidth="1"/>
    <col min="5" max="5" width="20.1796875" bestFit="1" customWidth="1"/>
    <col min="6" max="6" width="19.26953125" bestFit="1" customWidth="1"/>
    <col min="7" max="7" width="19.81640625" bestFit="1" customWidth="1"/>
    <col min="8" max="8" width="20.7265625" bestFit="1" customWidth="1"/>
  </cols>
  <sheetData>
    <row r="1" spans="1:9" x14ac:dyDescent="0.25">
      <c r="A1" s="15" t="s">
        <v>32</v>
      </c>
      <c r="B1" s="15" t="s">
        <v>9</v>
      </c>
      <c r="C1" s="15" t="s">
        <v>10</v>
      </c>
      <c r="D1" s="15" t="s">
        <v>71</v>
      </c>
      <c r="E1" t="s">
        <v>57</v>
      </c>
      <c r="F1" t="s">
        <v>58</v>
      </c>
      <c r="G1" t="s">
        <v>59</v>
      </c>
      <c r="H1" t="s">
        <v>60</v>
      </c>
      <c r="I1" t="s">
        <v>69</v>
      </c>
    </row>
    <row r="2" spans="1:9" x14ac:dyDescent="0.25">
      <c r="A2" t="s">
        <v>11</v>
      </c>
      <c r="B2" t="str">
        <f>IF(ISNUMBER(SEARCH("04",A2))=TRUE,"LOW",IF(ISNUMBER(SEARCH("23",A2))=TRUE,"MEDIUM",IF(ISNUMBER(SEARCH("42",A2))=TRUE,"HIGH",)))</f>
        <v>LOW</v>
      </c>
      <c r="C2" t="str">
        <f>IF(ISNUMBER(SEARCH("-0",A2))=TRUE,"LOW",IF(ISNUMBER(SEARCH("-9",A2))=TRUE,"MEDIUM",IF(ISNUMBER(SEARCH("-18",A2))=TRUE,"HIGH",)))</f>
        <v>LOW</v>
      </c>
      <c r="D2">
        <v>1</v>
      </c>
      <c r="E2">
        <v>32.993699999999997</v>
      </c>
      <c r="F2">
        <v>44.81</v>
      </c>
      <c r="G2">
        <v>26.03</v>
      </c>
      <c r="H2">
        <v>35.18</v>
      </c>
      <c r="I2">
        <f>H2-G2</f>
        <v>9.1499999999999986</v>
      </c>
    </row>
    <row r="3" spans="1:9" x14ac:dyDescent="0.25">
      <c r="A3" t="s">
        <v>11</v>
      </c>
      <c r="B3" t="str">
        <f t="shared" ref="B3:B22" si="0">IF(ISNUMBER(SEARCH("04",A3))=TRUE,"LOW",IF(ISNUMBER(SEARCH("23",A3))=TRUE,"MEDIUM",IF(ISNUMBER(SEARCH("42",A3))=TRUE,"HIGH",)))</f>
        <v>LOW</v>
      </c>
      <c r="C3" t="str">
        <f t="shared" ref="C3:C22" si="1">IF(ISNUMBER(SEARCH("-0",A3))=TRUE,"LOW",IF(ISNUMBER(SEARCH("-9",A3))=TRUE,"MEDIUM",IF(ISNUMBER(SEARCH("-18",A3))=TRUE,"HIGH",)))</f>
        <v>LOW</v>
      </c>
      <c r="D3">
        <v>1</v>
      </c>
      <c r="E3">
        <v>33.293999999999997</v>
      </c>
      <c r="F3">
        <v>45.28</v>
      </c>
      <c r="G3">
        <v>26.22</v>
      </c>
      <c r="H3">
        <v>35.35</v>
      </c>
      <c r="I3">
        <f t="shared" ref="I3:I22" si="2">H3-G3</f>
        <v>9.1300000000000026</v>
      </c>
    </row>
    <row r="4" spans="1:9" x14ac:dyDescent="0.25">
      <c r="A4" t="s">
        <v>11</v>
      </c>
      <c r="B4" t="str">
        <f t="shared" si="0"/>
        <v>LOW</v>
      </c>
      <c r="C4" t="str">
        <f t="shared" si="1"/>
        <v>LOW</v>
      </c>
      <c r="D4">
        <v>1</v>
      </c>
      <c r="E4">
        <v>33.414000000000001</v>
      </c>
      <c r="F4">
        <v>42.89</v>
      </c>
      <c r="G4">
        <v>26.28</v>
      </c>
      <c r="H4">
        <v>35.630000000000003</v>
      </c>
      <c r="I4">
        <f t="shared" si="2"/>
        <v>9.3500000000000014</v>
      </c>
    </row>
    <row r="5" spans="1:9" x14ac:dyDescent="0.25">
      <c r="A5" t="s">
        <v>21</v>
      </c>
      <c r="B5" t="str">
        <f t="shared" si="0"/>
        <v>LOW</v>
      </c>
      <c r="C5" t="str">
        <f t="shared" si="1"/>
        <v>HIGH</v>
      </c>
      <c r="D5">
        <v>2</v>
      </c>
      <c r="E5">
        <v>32.08</v>
      </c>
      <c r="F5">
        <v>36.380000000000003</v>
      </c>
      <c r="G5">
        <v>25.42</v>
      </c>
      <c r="H5">
        <v>33.89</v>
      </c>
      <c r="I5">
        <f t="shared" si="2"/>
        <v>8.4699999999999989</v>
      </c>
    </row>
    <row r="6" spans="1:9" x14ac:dyDescent="0.25">
      <c r="A6" t="s">
        <v>21</v>
      </c>
      <c r="B6" t="str">
        <f t="shared" si="0"/>
        <v>LOW</v>
      </c>
      <c r="C6" t="str">
        <f t="shared" si="1"/>
        <v>HIGH</v>
      </c>
      <c r="D6">
        <v>2</v>
      </c>
      <c r="E6">
        <v>32.42</v>
      </c>
      <c r="F6">
        <v>37.04</v>
      </c>
      <c r="G6">
        <v>25.54</v>
      </c>
      <c r="H6">
        <v>34.03</v>
      </c>
      <c r="I6">
        <f t="shared" si="2"/>
        <v>8.490000000000002</v>
      </c>
    </row>
    <row r="7" spans="1:9" x14ac:dyDescent="0.25">
      <c r="A7" t="s">
        <v>21</v>
      </c>
      <c r="B7" t="str">
        <f t="shared" si="0"/>
        <v>LOW</v>
      </c>
      <c r="C7" t="str">
        <f t="shared" si="1"/>
        <v>HIGH</v>
      </c>
      <c r="D7">
        <v>2</v>
      </c>
      <c r="E7">
        <v>32.450000000000003</v>
      </c>
      <c r="F7">
        <v>36.64</v>
      </c>
      <c r="G7">
        <v>25.69</v>
      </c>
      <c r="H7">
        <v>34.01</v>
      </c>
      <c r="I7">
        <f t="shared" si="2"/>
        <v>8.3199999999999967</v>
      </c>
    </row>
    <row r="8" spans="1:9" x14ac:dyDescent="0.25">
      <c r="A8" t="s">
        <v>23</v>
      </c>
      <c r="B8" t="str">
        <f t="shared" si="0"/>
        <v>MEDIUM</v>
      </c>
      <c r="C8" t="str">
        <f t="shared" si="1"/>
        <v>LOW</v>
      </c>
      <c r="D8">
        <v>3</v>
      </c>
      <c r="E8">
        <v>33.200000000000003</v>
      </c>
      <c r="F8">
        <v>44.49</v>
      </c>
      <c r="G8">
        <v>25.36</v>
      </c>
      <c r="H8">
        <v>35.35</v>
      </c>
      <c r="I8">
        <f t="shared" si="2"/>
        <v>9.990000000000002</v>
      </c>
    </row>
    <row r="9" spans="1:9" x14ac:dyDescent="0.25">
      <c r="A9" t="s">
        <v>23</v>
      </c>
      <c r="B9" t="str">
        <f t="shared" si="0"/>
        <v>MEDIUM</v>
      </c>
      <c r="C9" t="str">
        <f t="shared" si="1"/>
        <v>LOW</v>
      </c>
      <c r="D9">
        <v>3</v>
      </c>
      <c r="E9">
        <v>33.479999999999997</v>
      </c>
      <c r="F9">
        <v>42.06</v>
      </c>
      <c r="G9">
        <v>25.6</v>
      </c>
      <c r="H9">
        <v>35.409999999999997</v>
      </c>
      <c r="I9">
        <f t="shared" si="2"/>
        <v>9.8099999999999952</v>
      </c>
    </row>
    <row r="10" spans="1:9" x14ac:dyDescent="0.25">
      <c r="A10" t="s">
        <v>23</v>
      </c>
      <c r="B10" t="str">
        <f t="shared" si="0"/>
        <v>MEDIUM</v>
      </c>
      <c r="C10" t="str">
        <f t="shared" si="1"/>
        <v>LOW</v>
      </c>
      <c r="D10">
        <v>3</v>
      </c>
      <c r="E10">
        <v>33.69</v>
      </c>
      <c r="F10">
        <v>43.03</v>
      </c>
      <c r="G10">
        <v>25.99</v>
      </c>
      <c r="H10">
        <v>35.9</v>
      </c>
      <c r="I10">
        <f t="shared" si="2"/>
        <v>9.91</v>
      </c>
    </row>
    <row r="11" spans="1:9" x14ac:dyDescent="0.25">
      <c r="A11" t="s">
        <v>25</v>
      </c>
      <c r="B11" t="str">
        <f t="shared" si="0"/>
        <v>MEDIUM</v>
      </c>
      <c r="C11" t="str">
        <f t="shared" si="1"/>
        <v>MEDIUM</v>
      </c>
      <c r="D11">
        <v>4</v>
      </c>
      <c r="E11">
        <v>32.26</v>
      </c>
      <c r="F11">
        <v>40.68</v>
      </c>
      <c r="G11">
        <v>25.76</v>
      </c>
      <c r="H11">
        <v>34.380000000000003</v>
      </c>
      <c r="I11">
        <f t="shared" si="2"/>
        <v>8.620000000000001</v>
      </c>
    </row>
    <row r="12" spans="1:9" x14ac:dyDescent="0.25">
      <c r="A12" t="s">
        <v>25</v>
      </c>
      <c r="B12" t="str">
        <f t="shared" si="0"/>
        <v>MEDIUM</v>
      </c>
      <c r="C12" t="str">
        <f t="shared" si="1"/>
        <v>MEDIUM</v>
      </c>
      <c r="D12">
        <v>4</v>
      </c>
      <c r="E12">
        <v>32.54</v>
      </c>
      <c r="F12">
        <v>39.840000000000003</v>
      </c>
      <c r="G12">
        <v>25.74</v>
      </c>
      <c r="H12">
        <v>34.450000000000003</v>
      </c>
      <c r="I12">
        <f t="shared" si="2"/>
        <v>8.7100000000000044</v>
      </c>
    </row>
    <row r="13" spans="1:9" x14ac:dyDescent="0.25">
      <c r="A13" t="s">
        <v>25</v>
      </c>
      <c r="B13" t="str">
        <f t="shared" si="0"/>
        <v>MEDIUM</v>
      </c>
      <c r="C13" t="str">
        <f t="shared" si="1"/>
        <v>MEDIUM</v>
      </c>
      <c r="D13">
        <v>4</v>
      </c>
      <c r="E13">
        <v>32.82</v>
      </c>
      <c r="F13">
        <v>39.18</v>
      </c>
      <c r="G13">
        <v>25.96</v>
      </c>
      <c r="H13">
        <v>34.479999999999997</v>
      </c>
      <c r="I13">
        <f t="shared" si="2"/>
        <v>8.519999999999996</v>
      </c>
    </row>
    <row r="14" spans="1:9" x14ac:dyDescent="0.25">
      <c r="A14" t="s">
        <v>26</v>
      </c>
      <c r="B14" t="str">
        <f t="shared" si="0"/>
        <v>MEDIUM</v>
      </c>
      <c r="C14" t="str">
        <f t="shared" si="1"/>
        <v>HIGH</v>
      </c>
      <c r="D14">
        <v>5</v>
      </c>
      <c r="E14">
        <v>32.42</v>
      </c>
      <c r="F14">
        <v>36.090000000000003</v>
      </c>
      <c r="G14">
        <v>25.17</v>
      </c>
      <c r="H14">
        <v>34.270000000000003</v>
      </c>
      <c r="I14">
        <f t="shared" si="2"/>
        <v>9.1000000000000014</v>
      </c>
    </row>
    <row r="15" spans="1:9" x14ac:dyDescent="0.25">
      <c r="A15" t="s">
        <v>26</v>
      </c>
      <c r="B15" t="str">
        <f t="shared" si="0"/>
        <v>MEDIUM</v>
      </c>
      <c r="C15" t="str">
        <f t="shared" si="1"/>
        <v>HIGH</v>
      </c>
      <c r="D15">
        <v>5</v>
      </c>
      <c r="E15">
        <v>32.22</v>
      </c>
      <c r="F15">
        <v>34.909999999999997</v>
      </c>
      <c r="G15">
        <v>25.32</v>
      </c>
      <c r="H15">
        <v>34.28</v>
      </c>
      <c r="I15">
        <f t="shared" si="2"/>
        <v>8.9600000000000009</v>
      </c>
    </row>
    <row r="16" spans="1:9" x14ac:dyDescent="0.25">
      <c r="A16" t="s">
        <v>26</v>
      </c>
      <c r="B16" t="str">
        <f t="shared" si="0"/>
        <v>MEDIUM</v>
      </c>
      <c r="C16" t="str">
        <f t="shared" si="1"/>
        <v>HIGH</v>
      </c>
      <c r="D16">
        <v>5</v>
      </c>
      <c r="E16">
        <v>31.78</v>
      </c>
      <c r="F16">
        <v>34.78</v>
      </c>
      <c r="G16">
        <v>24.87</v>
      </c>
      <c r="H16">
        <v>33.93</v>
      </c>
      <c r="I16">
        <f t="shared" si="2"/>
        <v>9.0599999999999987</v>
      </c>
    </row>
    <row r="17" spans="1:9" ht="13" x14ac:dyDescent="0.3">
      <c r="A17" t="s">
        <v>27</v>
      </c>
      <c r="B17" t="str">
        <f t="shared" si="0"/>
        <v>HIGH</v>
      </c>
      <c r="C17" t="str">
        <f t="shared" si="1"/>
        <v>LOW</v>
      </c>
      <c r="D17">
        <v>6</v>
      </c>
      <c r="E17">
        <v>33.346699999999998</v>
      </c>
      <c r="F17" s="17">
        <v>43.89</v>
      </c>
      <c r="G17">
        <v>25.8</v>
      </c>
      <c r="H17">
        <v>34.87847</v>
      </c>
      <c r="I17">
        <f t="shared" si="2"/>
        <v>9.0784699999999994</v>
      </c>
    </row>
    <row r="18" spans="1:9" x14ac:dyDescent="0.25">
      <c r="A18" t="s">
        <v>27</v>
      </c>
      <c r="B18" t="str">
        <f t="shared" si="0"/>
        <v>HIGH</v>
      </c>
      <c r="C18" t="str">
        <f t="shared" si="1"/>
        <v>LOW</v>
      </c>
      <c r="D18">
        <v>6</v>
      </c>
      <c r="E18">
        <v>33.533299999999997</v>
      </c>
      <c r="F18">
        <v>45.05</v>
      </c>
      <c r="G18">
        <v>25.96</v>
      </c>
      <c r="H18">
        <v>34.725169999999999</v>
      </c>
      <c r="I18">
        <f t="shared" si="2"/>
        <v>8.7651699999999977</v>
      </c>
    </row>
    <row r="19" spans="1:9" x14ac:dyDescent="0.25">
      <c r="A19" t="s">
        <v>27</v>
      </c>
      <c r="B19" t="str">
        <f t="shared" si="0"/>
        <v>HIGH</v>
      </c>
      <c r="C19" t="str">
        <f t="shared" si="1"/>
        <v>LOW</v>
      </c>
      <c r="D19">
        <v>6</v>
      </c>
      <c r="E19">
        <v>33.113300000000002</v>
      </c>
      <c r="F19">
        <v>45.27</v>
      </c>
      <c r="G19">
        <v>25.85</v>
      </c>
      <c r="H19">
        <v>35.363</v>
      </c>
      <c r="I19">
        <f t="shared" si="2"/>
        <v>9.5129999999999981</v>
      </c>
    </row>
    <row r="20" spans="1:9" x14ac:dyDescent="0.25">
      <c r="A20" t="s">
        <v>28</v>
      </c>
      <c r="B20" t="str">
        <f t="shared" si="0"/>
        <v>HIGH</v>
      </c>
      <c r="C20" t="str">
        <f t="shared" si="1"/>
        <v>HIGH</v>
      </c>
      <c r="D20">
        <v>7</v>
      </c>
      <c r="E20">
        <v>32.972999999999999</v>
      </c>
      <c r="F20">
        <v>35.72</v>
      </c>
      <c r="G20">
        <v>24.9</v>
      </c>
      <c r="H20">
        <v>34.36</v>
      </c>
      <c r="I20">
        <f t="shared" si="2"/>
        <v>9.4600000000000009</v>
      </c>
    </row>
    <row r="21" spans="1:9" x14ac:dyDescent="0.25">
      <c r="A21" t="s">
        <v>28</v>
      </c>
      <c r="B21" t="str">
        <f t="shared" si="0"/>
        <v>HIGH</v>
      </c>
      <c r="C21" t="str">
        <f t="shared" si="1"/>
        <v>HIGH</v>
      </c>
      <c r="D21">
        <v>7</v>
      </c>
      <c r="E21">
        <v>32.466999999999999</v>
      </c>
      <c r="F21">
        <v>35.770000000000003</v>
      </c>
      <c r="G21">
        <v>24.5</v>
      </c>
      <c r="H21">
        <v>34.67</v>
      </c>
      <c r="I21">
        <f t="shared" si="2"/>
        <v>10.170000000000002</v>
      </c>
    </row>
    <row r="22" spans="1:9" x14ac:dyDescent="0.25">
      <c r="A22" t="s">
        <v>28</v>
      </c>
      <c r="B22" t="str">
        <f t="shared" si="0"/>
        <v>HIGH</v>
      </c>
      <c r="C22" t="str">
        <f t="shared" si="1"/>
        <v>HIGH</v>
      </c>
      <c r="D22">
        <v>7</v>
      </c>
      <c r="E22">
        <v>32.067</v>
      </c>
      <c r="F22">
        <v>35.6</v>
      </c>
      <c r="G22">
        <v>24.45</v>
      </c>
      <c r="H22">
        <v>34.130000000000003</v>
      </c>
      <c r="I22">
        <f t="shared" si="2"/>
        <v>9.6800000000000033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8A3C-D354-4721-BBEB-83812391104A}">
  <dimension ref="A1:J127"/>
  <sheetViews>
    <sheetView workbookViewId="0">
      <selection activeCell="A2" sqref="A2:H4"/>
    </sheetView>
  </sheetViews>
  <sheetFormatPr defaultRowHeight="12.5" x14ac:dyDescent="0.25"/>
  <cols>
    <col min="7" max="7" width="11.453125" bestFit="1" customWidth="1"/>
    <col min="10" max="10" width="8.7265625" style="31"/>
  </cols>
  <sheetData>
    <row r="1" spans="1:10" x14ac:dyDescent="0.25">
      <c r="A1" s="15" t="s">
        <v>32</v>
      </c>
      <c r="B1" s="15" t="s">
        <v>33</v>
      </c>
      <c r="C1" s="15" t="s">
        <v>10</v>
      </c>
      <c r="D1" s="15" t="s">
        <v>30</v>
      </c>
      <c r="E1" s="15" t="s">
        <v>31</v>
      </c>
      <c r="F1" t="s">
        <v>61</v>
      </c>
      <c r="G1" s="15" t="s">
        <v>34</v>
      </c>
      <c r="H1" s="15" t="s">
        <v>35</v>
      </c>
      <c r="I1" s="15" t="s">
        <v>36</v>
      </c>
      <c r="J1" s="30" t="s">
        <v>37</v>
      </c>
    </row>
    <row r="2" spans="1:10" x14ac:dyDescent="0.25">
      <c r="A2" t="s">
        <v>1</v>
      </c>
      <c r="B2" t="str">
        <f>IF(ISNUMBER(SEARCH("04",A2))=TRUE,"LOW",IF(ISNUMBER(SEARCH("23",A2))=TRUE,"MEDIUM",IF(ISNUMBER(SEARCH("42",A2))=TRUE,"HIGH",)))</f>
        <v>LOW</v>
      </c>
      <c r="C2" t="str">
        <f>IF(ISNUMBER(SEARCH("-0",A2))=TRUE,"LOW",IF(ISNUMBER(SEARCH("-9",A2))=TRUE,"MEDIUM",IF(ISNUMBER(SEARCH("-18",A2))=TRUE,"HIGH",)))</f>
        <v>LOW</v>
      </c>
      <c r="D2">
        <v>1</v>
      </c>
      <c r="E2">
        <v>1</v>
      </c>
      <c r="F2" t="s">
        <v>62</v>
      </c>
      <c r="G2">
        <v>28.6</v>
      </c>
      <c r="H2">
        <v>25.4</v>
      </c>
      <c r="I2">
        <v>73.599999999999994</v>
      </c>
      <c r="J2">
        <v>107.5</v>
      </c>
    </row>
    <row r="3" spans="1:10" x14ac:dyDescent="0.25">
      <c r="A3" t="s">
        <v>1</v>
      </c>
      <c r="B3" t="str">
        <f t="shared" ref="B3:B66" si="0">IF(ISNUMBER(SEARCH("04",A3))=TRUE,"LOW",IF(ISNUMBER(SEARCH("23",A3))=TRUE,"MEDIUM",IF(ISNUMBER(SEARCH("42",A3))=TRUE,"HIGH",)))</f>
        <v>LOW</v>
      </c>
      <c r="C3" t="str">
        <f t="shared" ref="C3:C66" si="1">IF(ISNUMBER(SEARCH("-0",A3))=TRUE,"LOW",IF(ISNUMBER(SEARCH("-9",A3))=TRUE,"MEDIUM",IF(ISNUMBER(SEARCH("-18",A3))=TRUE,"HIGH",)))</f>
        <v>LOW</v>
      </c>
      <c r="D3">
        <v>2</v>
      </c>
      <c r="E3">
        <v>1</v>
      </c>
      <c r="F3" t="s">
        <v>63</v>
      </c>
      <c r="G3">
        <v>33.4</v>
      </c>
      <c r="H3">
        <v>30.6</v>
      </c>
      <c r="I3">
        <v>71.599999999999994</v>
      </c>
      <c r="J3">
        <v>119.3</v>
      </c>
    </row>
    <row r="4" spans="1:10" x14ac:dyDescent="0.25">
      <c r="A4" t="s">
        <v>1</v>
      </c>
      <c r="B4" t="str">
        <f t="shared" si="0"/>
        <v>LOW</v>
      </c>
      <c r="C4" t="str">
        <f t="shared" si="1"/>
        <v>LOW</v>
      </c>
      <c r="D4">
        <v>3</v>
      </c>
      <c r="E4">
        <v>1</v>
      </c>
      <c r="F4" t="s">
        <v>64</v>
      </c>
      <c r="G4">
        <v>46.6</v>
      </c>
      <c r="H4">
        <v>36.5</v>
      </c>
      <c r="I4">
        <v>61.3</v>
      </c>
      <c r="J4">
        <v>104.8</v>
      </c>
    </row>
    <row r="5" spans="1:10" x14ac:dyDescent="0.25">
      <c r="A5" t="s">
        <v>1</v>
      </c>
      <c r="B5" t="str">
        <f t="shared" si="0"/>
        <v>LOW</v>
      </c>
      <c r="C5" t="str">
        <f t="shared" si="1"/>
        <v>LOW</v>
      </c>
      <c r="D5">
        <v>4</v>
      </c>
      <c r="E5">
        <v>1</v>
      </c>
      <c r="F5" t="s">
        <v>65</v>
      </c>
      <c r="G5">
        <v>40.4</v>
      </c>
      <c r="H5">
        <v>40.4</v>
      </c>
      <c r="I5">
        <v>60.4</v>
      </c>
      <c r="J5">
        <v>85.7</v>
      </c>
    </row>
    <row r="6" spans="1:10" x14ac:dyDescent="0.25">
      <c r="A6" t="s">
        <v>1</v>
      </c>
      <c r="B6" t="str">
        <f t="shared" si="0"/>
        <v>LOW</v>
      </c>
      <c r="C6" t="str">
        <f t="shared" si="1"/>
        <v>LOW</v>
      </c>
      <c r="D6">
        <v>5</v>
      </c>
      <c r="E6">
        <v>1</v>
      </c>
      <c r="F6" t="s">
        <v>38</v>
      </c>
      <c r="G6">
        <v>29.6</v>
      </c>
      <c r="H6">
        <v>28.6</v>
      </c>
      <c r="I6">
        <v>67.2</v>
      </c>
      <c r="J6">
        <v>82</v>
      </c>
    </row>
    <row r="7" spans="1:10" x14ac:dyDescent="0.25">
      <c r="A7" t="s">
        <v>1</v>
      </c>
      <c r="B7" t="str">
        <f t="shared" si="0"/>
        <v>LOW</v>
      </c>
      <c r="C7" t="str">
        <f t="shared" si="1"/>
        <v>LOW</v>
      </c>
      <c r="D7">
        <v>6</v>
      </c>
      <c r="E7">
        <v>1</v>
      </c>
      <c r="F7" t="s">
        <v>66</v>
      </c>
      <c r="G7">
        <v>19.899999999999999</v>
      </c>
      <c r="H7">
        <v>20.100000000000001</v>
      </c>
      <c r="I7">
        <v>70</v>
      </c>
      <c r="J7">
        <v>95.1</v>
      </c>
    </row>
    <row r="8" spans="1:10" x14ac:dyDescent="0.25">
      <c r="A8" t="s">
        <v>1</v>
      </c>
      <c r="B8" t="str">
        <f t="shared" si="0"/>
        <v>LOW</v>
      </c>
      <c r="C8" t="str">
        <f t="shared" si="1"/>
        <v>LOW</v>
      </c>
      <c r="D8">
        <v>7</v>
      </c>
      <c r="E8">
        <v>1</v>
      </c>
      <c r="F8" t="s">
        <v>67</v>
      </c>
      <c r="G8">
        <v>33.299999999999997</v>
      </c>
      <c r="H8">
        <v>32.299999999999997</v>
      </c>
      <c r="I8">
        <v>67.599999999999994</v>
      </c>
      <c r="J8">
        <v>123</v>
      </c>
    </row>
    <row r="9" spans="1:10" x14ac:dyDescent="0.25">
      <c r="A9" t="s">
        <v>1</v>
      </c>
      <c r="B9" t="str">
        <f t="shared" si="0"/>
        <v>LOW</v>
      </c>
      <c r="C9" t="str">
        <f t="shared" si="1"/>
        <v>LOW</v>
      </c>
      <c r="D9">
        <v>8</v>
      </c>
      <c r="E9">
        <v>1</v>
      </c>
      <c r="F9" t="s">
        <v>62</v>
      </c>
      <c r="G9">
        <v>31.7</v>
      </c>
      <c r="H9">
        <v>32.200000000000003</v>
      </c>
      <c r="I9">
        <v>65.2</v>
      </c>
      <c r="J9">
        <v>103.6</v>
      </c>
    </row>
    <row r="10" spans="1:10" x14ac:dyDescent="0.25">
      <c r="A10" t="s">
        <v>1</v>
      </c>
      <c r="B10" t="str">
        <f t="shared" si="0"/>
        <v>LOW</v>
      </c>
      <c r="C10" t="str">
        <f t="shared" si="1"/>
        <v>LOW</v>
      </c>
      <c r="D10">
        <v>9</v>
      </c>
      <c r="E10">
        <v>1</v>
      </c>
      <c r="F10" t="s">
        <v>63</v>
      </c>
      <c r="G10">
        <v>31.3</v>
      </c>
      <c r="H10">
        <v>35.299999999999997</v>
      </c>
      <c r="I10">
        <v>65.900000000000006</v>
      </c>
      <c r="J10">
        <v>136.4</v>
      </c>
    </row>
    <row r="11" spans="1:10" x14ac:dyDescent="0.25">
      <c r="A11" t="s">
        <v>1</v>
      </c>
      <c r="B11" t="str">
        <f t="shared" si="0"/>
        <v>LOW</v>
      </c>
      <c r="C11" t="str">
        <f t="shared" si="1"/>
        <v>LOW</v>
      </c>
      <c r="D11">
        <v>1</v>
      </c>
      <c r="E11">
        <v>2</v>
      </c>
      <c r="F11" t="s">
        <v>64</v>
      </c>
      <c r="G11">
        <v>35.799999999999997</v>
      </c>
      <c r="H11">
        <v>35.1</v>
      </c>
      <c r="I11">
        <v>65.099999999999994</v>
      </c>
      <c r="J11">
        <v>116.2</v>
      </c>
    </row>
    <row r="12" spans="1:10" x14ac:dyDescent="0.25">
      <c r="A12" t="s">
        <v>1</v>
      </c>
      <c r="B12" t="str">
        <f t="shared" si="0"/>
        <v>LOW</v>
      </c>
      <c r="C12" t="str">
        <f t="shared" si="1"/>
        <v>LOW</v>
      </c>
      <c r="D12">
        <v>2</v>
      </c>
      <c r="E12">
        <v>2</v>
      </c>
      <c r="F12" t="s">
        <v>65</v>
      </c>
      <c r="G12">
        <v>34.299999999999997</v>
      </c>
      <c r="H12">
        <v>30.1</v>
      </c>
      <c r="I12">
        <v>62.2</v>
      </c>
      <c r="J12">
        <v>112.2</v>
      </c>
    </row>
    <row r="13" spans="1:10" x14ac:dyDescent="0.25">
      <c r="A13" t="s">
        <v>1</v>
      </c>
      <c r="B13" t="str">
        <f t="shared" si="0"/>
        <v>LOW</v>
      </c>
      <c r="C13" t="str">
        <f t="shared" si="1"/>
        <v>LOW</v>
      </c>
      <c r="D13">
        <v>3</v>
      </c>
      <c r="E13">
        <v>2</v>
      </c>
      <c r="F13" t="s">
        <v>38</v>
      </c>
      <c r="G13">
        <v>55.5</v>
      </c>
      <c r="H13">
        <v>36</v>
      </c>
      <c r="I13">
        <v>70.8</v>
      </c>
      <c r="J13">
        <v>81.599999999999994</v>
      </c>
    </row>
    <row r="14" spans="1:10" x14ac:dyDescent="0.25">
      <c r="A14" t="s">
        <v>1</v>
      </c>
      <c r="B14" t="str">
        <f t="shared" si="0"/>
        <v>LOW</v>
      </c>
      <c r="C14" t="str">
        <f t="shared" si="1"/>
        <v>LOW</v>
      </c>
      <c r="D14">
        <v>4</v>
      </c>
      <c r="E14">
        <v>2</v>
      </c>
      <c r="F14" t="s">
        <v>66</v>
      </c>
      <c r="G14">
        <v>33.4</v>
      </c>
      <c r="H14">
        <v>23.2</v>
      </c>
      <c r="I14">
        <v>69.099999999999994</v>
      </c>
      <c r="J14">
        <v>89.5</v>
      </c>
    </row>
    <row r="15" spans="1:10" x14ac:dyDescent="0.25">
      <c r="A15" t="s">
        <v>1</v>
      </c>
      <c r="B15" t="str">
        <f t="shared" si="0"/>
        <v>LOW</v>
      </c>
      <c r="C15" t="str">
        <f t="shared" si="1"/>
        <v>LOW</v>
      </c>
      <c r="D15">
        <v>5</v>
      </c>
      <c r="E15">
        <v>2</v>
      </c>
      <c r="F15" t="s">
        <v>67</v>
      </c>
      <c r="G15">
        <v>15</v>
      </c>
      <c r="H15">
        <v>23.6</v>
      </c>
      <c r="I15">
        <v>76.7</v>
      </c>
      <c r="J15">
        <v>100.6</v>
      </c>
    </row>
    <row r="16" spans="1:10" x14ac:dyDescent="0.25">
      <c r="A16" t="s">
        <v>1</v>
      </c>
      <c r="B16" t="str">
        <f t="shared" si="0"/>
        <v>LOW</v>
      </c>
      <c r="C16" t="str">
        <f t="shared" si="1"/>
        <v>LOW</v>
      </c>
      <c r="D16">
        <v>6</v>
      </c>
      <c r="E16">
        <v>2</v>
      </c>
      <c r="F16" t="s">
        <v>62</v>
      </c>
      <c r="G16">
        <v>40.9</v>
      </c>
      <c r="H16">
        <v>30</v>
      </c>
      <c r="I16">
        <v>62.6</v>
      </c>
      <c r="J16">
        <v>83.1</v>
      </c>
    </row>
    <row r="17" spans="1:10" x14ac:dyDescent="0.25">
      <c r="A17" t="s">
        <v>1</v>
      </c>
      <c r="B17" t="str">
        <f t="shared" si="0"/>
        <v>LOW</v>
      </c>
      <c r="C17" t="str">
        <f t="shared" si="1"/>
        <v>LOW</v>
      </c>
      <c r="D17">
        <v>7</v>
      </c>
      <c r="E17">
        <v>2</v>
      </c>
      <c r="F17" t="s">
        <v>63</v>
      </c>
      <c r="G17">
        <v>43.1</v>
      </c>
      <c r="H17">
        <v>31</v>
      </c>
      <c r="I17">
        <v>68.099999999999994</v>
      </c>
      <c r="J17">
        <v>118.8</v>
      </c>
    </row>
    <row r="18" spans="1:10" x14ac:dyDescent="0.25">
      <c r="A18" t="s">
        <v>1</v>
      </c>
      <c r="B18" t="str">
        <f t="shared" si="0"/>
        <v>LOW</v>
      </c>
      <c r="C18" t="str">
        <f t="shared" si="1"/>
        <v>LOW</v>
      </c>
      <c r="D18">
        <v>8</v>
      </c>
      <c r="E18">
        <v>2</v>
      </c>
      <c r="F18" t="s">
        <v>64</v>
      </c>
      <c r="G18">
        <v>40.1</v>
      </c>
      <c r="H18">
        <v>36.299999999999997</v>
      </c>
      <c r="I18">
        <v>57.6</v>
      </c>
      <c r="J18">
        <v>112.3</v>
      </c>
    </row>
    <row r="19" spans="1:10" x14ac:dyDescent="0.25">
      <c r="A19" t="s">
        <v>1</v>
      </c>
      <c r="B19" t="str">
        <f t="shared" si="0"/>
        <v>LOW</v>
      </c>
      <c r="C19" t="str">
        <f t="shared" si="1"/>
        <v>LOW</v>
      </c>
      <c r="D19">
        <v>9</v>
      </c>
      <c r="E19">
        <v>2</v>
      </c>
      <c r="F19" t="s">
        <v>65</v>
      </c>
      <c r="G19">
        <v>29.6</v>
      </c>
      <c r="H19">
        <v>34.1</v>
      </c>
      <c r="I19">
        <v>67.400000000000006</v>
      </c>
      <c r="J19">
        <v>80.400000000000006</v>
      </c>
    </row>
    <row r="20" spans="1:10" x14ac:dyDescent="0.25">
      <c r="A20" s="14" t="s">
        <v>2</v>
      </c>
      <c r="B20" t="str">
        <f t="shared" si="0"/>
        <v>LOW</v>
      </c>
      <c r="C20" t="str">
        <f t="shared" si="1"/>
        <v>HIGH</v>
      </c>
      <c r="D20">
        <v>1</v>
      </c>
      <c r="E20">
        <v>1</v>
      </c>
      <c r="F20" t="s">
        <v>38</v>
      </c>
      <c r="G20">
        <v>29.8</v>
      </c>
      <c r="H20">
        <v>32.1</v>
      </c>
      <c r="I20">
        <v>80.8</v>
      </c>
      <c r="J20">
        <v>90.1</v>
      </c>
    </row>
    <row r="21" spans="1:10" x14ac:dyDescent="0.25">
      <c r="A21" s="14" t="s">
        <v>2</v>
      </c>
      <c r="B21" t="str">
        <f t="shared" si="0"/>
        <v>LOW</v>
      </c>
      <c r="C21" t="str">
        <f t="shared" si="1"/>
        <v>HIGH</v>
      </c>
      <c r="D21">
        <v>2</v>
      </c>
      <c r="E21">
        <v>1</v>
      </c>
      <c r="F21" t="s">
        <v>66</v>
      </c>
      <c r="G21">
        <v>41</v>
      </c>
      <c r="H21">
        <v>38.799999999999997</v>
      </c>
      <c r="I21">
        <v>70.900000000000006</v>
      </c>
      <c r="J21">
        <v>115.9</v>
      </c>
    </row>
    <row r="22" spans="1:10" x14ac:dyDescent="0.25">
      <c r="A22" s="14" t="s">
        <v>2</v>
      </c>
      <c r="B22" t="str">
        <f t="shared" si="0"/>
        <v>LOW</v>
      </c>
      <c r="C22" t="str">
        <f t="shared" si="1"/>
        <v>HIGH</v>
      </c>
      <c r="D22">
        <v>3</v>
      </c>
      <c r="E22">
        <v>1</v>
      </c>
      <c r="F22" t="s">
        <v>67</v>
      </c>
      <c r="G22">
        <v>40.5</v>
      </c>
      <c r="H22">
        <v>34.1</v>
      </c>
      <c r="I22">
        <v>59.8</v>
      </c>
      <c r="J22">
        <v>75.5</v>
      </c>
    </row>
    <row r="23" spans="1:10" x14ac:dyDescent="0.25">
      <c r="A23" s="14" t="s">
        <v>2</v>
      </c>
      <c r="B23" t="str">
        <f t="shared" si="0"/>
        <v>LOW</v>
      </c>
      <c r="C23" t="str">
        <f t="shared" si="1"/>
        <v>HIGH</v>
      </c>
      <c r="D23">
        <v>4</v>
      </c>
      <c r="E23">
        <v>1</v>
      </c>
      <c r="F23" t="s">
        <v>62</v>
      </c>
      <c r="G23">
        <v>22.9</v>
      </c>
      <c r="H23">
        <v>23.1</v>
      </c>
      <c r="I23">
        <v>70.5</v>
      </c>
      <c r="J23">
        <v>71.7</v>
      </c>
    </row>
    <row r="24" spans="1:10" x14ac:dyDescent="0.25">
      <c r="A24" s="14" t="s">
        <v>2</v>
      </c>
      <c r="B24" t="str">
        <f t="shared" si="0"/>
        <v>LOW</v>
      </c>
      <c r="C24" t="str">
        <f t="shared" si="1"/>
        <v>HIGH</v>
      </c>
      <c r="D24">
        <v>5</v>
      </c>
      <c r="E24">
        <v>1</v>
      </c>
      <c r="F24" t="s">
        <v>63</v>
      </c>
      <c r="G24">
        <v>32.799999999999997</v>
      </c>
      <c r="H24">
        <v>30.7</v>
      </c>
      <c r="I24">
        <v>69.099999999999994</v>
      </c>
      <c r="J24">
        <v>75.099999999999994</v>
      </c>
    </row>
    <row r="25" spans="1:10" x14ac:dyDescent="0.25">
      <c r="A25" s="14" t="s">
        <v>2</v>
      </c>
      <c r="B25" t="str">
        <f t="shared" si="0"/>
        <v>LOW</v>
      </c>
      <c r="C25" t="str">
        <f t="shared" si="1"/>
        <v>HIGH</v>
      </c>
      <c r="D25">
        <v>6</v>
      </c>
      <c r="E25">
        <v>1</v>
      </c>
      <c r="F25" t="s">
        <v>64</v>
      </c>
      <c r="G25">
        <v>39.1</v>
      </c>
      <c r="H25">
        <v>35.200000000000003</v>
      </c>
      <c r="I25">
        <v>70.8</v>
      </c>
      <c r="J25">
        <v>80.8</v>
      </c>
    </row>
    <row r="26" spans="1:10" x14ac:dyDescent="0.25">
      <c r="A26" s="14" t="s">
        <v>2</v>
      </c>
      <c r="B26" t="str">
        <f t="shared" si="0"/>
        <v>LOW</v>
      </c>
      <c r="C26" t="str">
        <f t="shared" si="1"/>
        <v>HIGH</v>
      </c>
      <c r="D26">
        <v>7</v>
      </c>
      <c r="E26">
        <v>1</v>
      </c>
      <c r="F26" t="s">
        <v>65</v>
      </c>
      <c r="G26">
        <v>37.5</v>
      </c>
      <c r="H26">
        <v>29.6</v>
      </c>
      <c r="I26">
        <v>72.8</v>
      </c>
      <c r="J26">
        <v>92</v>
      </c>
    </row>
    <row r="27" spans="1:10" x14ac:dyDescent="0.25">
      <c r="A27" s="14" t="s">
        <v>2</v>
      </c>
      <c r="B27" t="str">
        <f t="shared" si="0"/>
        <v>LOW</v>
      </c>
      <c r="C27" t="str">
        <f t="shared" si="1"/>
        <v>HIGH</v>
      </c>
      <c r="D27">
        <v>8</v>
      </c>
      <c r="E27">
        <v>1</v>
      </c>
      <c r="F27" t="s">
        <v>38</v>
      </c>
      <c r="G27">
        <v>40.799999999999997</v>
      </c>
      <c r="H27">
        <v>42.8</v>
      </c>
      <c r="I27">
        <v>59.1</v>
      </c>
      <c r="J27">
        <v>92.1</v>
      </c>
    </row>
    <row r="28" spans="1:10" x14ac:dyDescent="0.25">
      <c r="A28" s="14" t="s">
        <v>2</v>
      </c>
      <c r="B28" t="str">
        <f t="shared" si="0"/>
        <v>LOW</v>
      </c>
      <c r="C28" t="str">
        <f t="shared" si="1"/>
        <v>HIGH</v>
      </c>
      <c r="D28">
        <v>9</v>
      </c>
      <c r="E28">
        <v>1</v>
      </c>
      <c r="F28" t="s">
        <v>66</v>
      </c>
      <c r="G28">
        <v>36.5</v>
      </c>
      <c r="H28">
        <v>26.2</v>
      </c>
      <c r="I28">
        <v>68.099999999999994</v>
      </c>
      <c r="J28">
        <v>97.3</v>
      </c>
    </row>
    <row r="29" spans="1:10" x14ac:dyDescent="0.25">
      <c r="A29" s="14" t="s">
        <v>2</v>
      </c>
      <c r="B29" t="str">
        <f t="shared" si="0"/>
        <v>LOW</v>
      </c>
      <c r="C29" t="str">
        <f t="shared" si="1"/>
        <v>HIGH</v>
      </c>
      <c r="D29">
        <v>1</v>
      </c>
      <c r="E29">
        <v>2</v>
      </c>
      <c r="F29" t="s">
        <v>67</v>
      </c>
      <c r="G29">
        <v>35.799999999999997</v>
      </c>
      <c r="H29">
        <v>26.3</v>
      </c>
      <c r="I29">
        <v>70.3</v>
      </c>
      <c r="J29">
        <v>89.9</v>
      </c>
    </row>
    <row r="30" spans="1:10" x14ac:dyDescent="0.25">
      <c r="A30" s="14" t="s">
        <v>2</v>
      </c>
      <c r="B30" t="str">
        <f t="shared" si="0"/>
        <v>LOW</v>
      </c>
      <c r="C30" t="str">
        <f t="shared" si="1"/>
        <v>HIGH</v>
      </c>
      <c r="D30">
        <v>2</v>
      </c>
      <c r="E30">
        <v>2</v>
      </c>
      <c r="F30" t="s">
        <v>62</v>
      </c>
      <c r="G30">
        <v>37.1</v>
      </c>
      <c r="H30">
        <v>31.4</v>
      </c>
      <c r="I30">
        <v>67.400000000000006</v>
      </c>
      <c r="J30">
        <v>96.8</v>
      </c>
    </row>
    <row r="31" spans="1:10" x14ac:dyDescent="0.25">
      <c r="A31" s="14" t="s">
        <v>2</v>
      </c>
      <c r="B31" t="str">
        <f t="shared" si="0"/>
        <v>LOW</v>
      </c>
      <c r="C31" t="str">
        <f t="shared" si="1"/>
        <v>HIGH</v>
      </c>
      <c r="D31">
        <v>3</v>
      </c>
      <c r="E31">
        <v>2</v>
      </c>
      <c r="F31" t="s">
        <v>63</v>
      </c>
      <c r="G31">
        <v>54.8</v>
      </c>
      <c r="H31">
        <v>36.5</v>
      </c>
      <c r="I31">
        <v>40.700000000000003</v>
      </c>
      <c r="J31">
        <v>91.2</v>
      </c>
    </row>
    <row r="32" spans="1:10" x14ac:dyDescent="0.25">
      <c r="A32" s="14" t="s">
        <v>2</v>
      </c>
      <c r="B32" t="str">
        <f t="shared" si="0"/>
        <v>LOW</v>
      </c>
      <c r="C32" t="str">
        <f t="shared" si="1"/>
        <v>HIGH</v>
      </c>
      <c r="D32">
        <v>4</v>
      </c>
      <c r="E32">
        <v>2</v>
      </c>
      <c r="F32" t="s">
        <v>64</v>
      </c>
      <c r="G32">
        <v>37.6</v>
      </c>
      <c r="H32">
        <v>36</v>
      </c>
      <c r="I32">
        <v>67.7</v>
      </c>
      <c r="J32">
        <v>77.8</v>
      </c>
    </row>
    <row r="33" spans="1:10" x14ac:dyDescent="0.25">
      <c r="A33" s="14" t="s">
        <v>2</v>
      </c>
      <c r="B33" t="str">
        <f t="shared" si="0"/>
        <v>LOW</v>
      </c>
      <c r="C33" t="str">
        <f t="shared" si="1"/>
        <v>HIGH</v>
      </c>
      <c r="D33">
        <v>5</v>
      </c>
      <c r="E33">
        <v>2</v>
      </c>
      <c r="F33" t="s">
        <v>65</v>
      </c>
      <c r="G33">
        <v>40.700000000000003</v>
      </c>
      <c r="H33">
        <v>25.1</v>
      </c>
      <c r="I33">
        <v>65.599999999999994</v>
      </c>
      <c r="J33">
        <v>91.8</v>
      </c>
    </row>
    <row r="34" spans="1:10" x14ac:dyDescent="0.25">
      <c r="A34" s="14" t="s">
        <v>2</v>
      </c>
      <c r="B34" t="str">
        <f t="shared" si="0"/>
        <v>LOW</v>
      </c>
      <c r="C34" t="str">
        <f t="shared" si="1"/>
        <v>HIGH</v>
      </c>
      <c r="D34">
        <v>6</v>
      </c>
      <c r="E34">
        <v>2</v>
      </c>
      <c r="F34" t="s">
        <v>38</v>
      </c>
      <c r="G34">
        <v>36</v>
      </c>
      <c r="H34">
        <v>30.3</v>
      </c>
      <c r="I34">
        <v>69.8</v>
      </c>
      <c r="J34">
        <v>65.3</v>
      </c>
    </row>
    <row r="35" spans="1:10" x14ac:dyDescent="0.25">
      <c r="A35" s="14" t="s">
        <v>2</v>
      </c>
      <c r="B35" t="str">
        <f t="shared" si="0"/>
        <v>LOW</v>
      </c>
      <c r="C35" t="str">
        <f t="shared" si="1"/>
        <v>HIGH</v>
      </c>
      <c r="D35">
        <v>7</v>
      </c>
      <c r="E35">
        <v>2</v>
      </c>
      <c r="F35" t="s">
        <v>66</v>
      </c>
      <c r="G35">
        <v>41.9</v>
      </c>
      <c r="H35">
        <v>28.8</v>
      </c>
      <c r="I35">
        <v>72</v>
      </c>
      <c r="J35">
        <v>89.9</v>
      </c>
    </row>
    <row r="36" spans="1:10" x14ac:dyDescent="0.25">
      <c r="A36" s="14" t="s">
        <v>2</v>
      </c>
      <c r="B36" t="str">
        <f t="shared" si="0"/>
        <v>LOW</v>
      </c>
      <c r="C36" t="str">
        <f t="shared" si="1"/>
        <v>HIGH</v>
      </c>
      <c r="D36">
        <v>8</v>
      </c>
      <c r="E36">
        <v>2</v>
      </c>
      <c r="F36" t="s">
        <v>67</v>
      </c>
      <c r="G36">
        <v>35.1</v>
      </c>
      <c r="H36">
        <v>34.700000000000003</v>
      </c>
      <c r="I36">
        <v>64.3</v>
      </c>
      <c r="J36">
        <v>84.4</v>
      </c>
    </row>
    <row r="37" spans="1:10" x14ac:dyDescent="0.25">
      <c r="A37" s="14" t="s">
        <v>2</v>
      </c>
      <c r="B37" t="str">
        <f t="shared" si="0"/>
        <v>LOW</v>
      </c>
      <c r="C37" t="str">
        <f t="shared" si="1"/>
        <v>HIGH</v>
      </c>
      <c r="D37">
        <v>9</v>
      </c>
      <c r="E37">
        <v>2</v>
      </c>
      <c r="F37" t="s">
        <v>62</v>
      </c>
      <c r="G37">
        <v>30.6</v>
      </c>
      <c r="H37">
        <v>28.9</v>
      </c>
      <c r="I37">
        <v>71.599999999999994</v>
      </c>
      <c r="J37">
        <v>91.3</v>
      </c>
    </row>
    <row r="38" spans="1:10" x14ac:dyDescent="0.25">
      <c r="A38" t="s">
        <v>3</v>
      </c>
      <c r="B38" t="str">
        <f t="shared" si="0"/>
        <v>MEDIUM</v>
      </c>
      <c r="C38" t="str">
        <f t="shared" si="1"/>
        <v>LOW</v>
      </c>
      <c r="D38">
        <v>1</v>
      </c>
      <c r="E38">
        <v>1</v>
      </c>
      <c r="F38" t="s">
        <v>63</v>
      </c>
      <c r="G38">
        <v>54.6</v>
      </c>
      <c r="H38">
        <v>61.8</v>
      </c>
      <c r="I38">
        <v>40.299999999999997</v>
      </c>
      <c r="J38">
        <v>123.4</v>
      </c>
    </row>
    <row r="39" spans="1:10" x14ac:dyDescent="0.25">
      <c r="A39" t="s">
        <v>3</v>
      </c>
      <c r="B39" t="str">
        <f t="shared" si="0"/>
        <v>MEDIUM</v>
      </c>
      <c r="C39" t="str">
        <f t="shared" si="1"/>
        <v>LOW</v>
      </c>
      <c r="D39">
        <v>2</v>
      </c>
      <c r="E39">
        <v>1</v>
      </c>
      <c r="F39" t="s">
        <v>64</v>
      </c>
      <c r="G39">
        <v>35.6</v>
      </c>
      <c r="H39">
        <v>35.299999999999997</v>
      </c>
      <c r="I39">
        <v>68.2</v>
      </c>
      <c r="J39">
        <v>127.2</v>
      </c>
    </row>
    <row r="40" spans="1:10" x14ac:dyDescent="0.25">
      <c r="A40" t="s">
        <v>3</v>
      </c>
      <c r="B40" t="str">
        <f t="shared" si="0"/>
        <v>MEDIUM</v>
      </c>
      <c r="C40" t="str">
        <f t="shared" si="1"/>
        <v>LOW</v>
      </c>
      <c r="D40">
        <v>3</v>
      </c>
      <c r="E40">
        <v>1</v>
      </c>
      <c r="F40" t="s">
        <v>65</v>
      </c>
      <c r="G40">
        <v>50.4</v>
      </c>
      <c r="H40">
        <v>50.6</v>
      </c>
      <c r="I40">
        <v>50.4</v>
      </c>
      <c r="J40">
        <v>93.9</v>
      </c>
    </row>
    <row r="41" spans="1:10" x14ac:dyDescent="0.25">
      <c r="A41" t="s">
        <v>3</v>
      </c>
      <c r="B41" t="str">
        <f t="shared" si="0"/>
        <v>MEDIUM</v>
      </c>
      <c r="C41" t="str">
        <f t="shared" si="1"/>
        <v>LOW</v>
      </c>
      <c r="D41">
        <v>4</v>
      </c>
      <c r="E41">
        <v>1</v>
      </c>
      <c r="F41" t="s">
        <v>38</v>
      </c>
      <c r="G41">
        <v>45.8</v>
      </c>
      <c r="H41">
        <v>46.3</v>
      </c>
      <c r="I41">
        <v>55.5</v>
      </c>
      <c r="J41">
        <v>93.7</v>
      </c>
    </row>
    <row r="42" spans="1:10" x14ac:dyDescent="0.25">
      <c r="A42" t="s">
        <v>3</v>
      </c>
      <c r="B42" t="str">
        <f t="shared" si="0"/>
        <v>MEDIUM</v>
      </c>
      <c r="C42" t="str">
        <f t="shared" si="1"/>
        <v>LOW</v>
      </c>
      <c r="D42">
        <v>5</v>
      </c>
      <c r="E42">
        <v>1</v>
      </c>
      <c r="F42" t="s">
        <v>66</v>
      </c>
      <c r="G42">
        <v>45.6</v>
      </c>
      <c r="H42">
        <v>42.1</v>
      </c>
      <c r="I42">
        <v>42.7</v>
      </c>
      <c r="J42">
        <v>101.8</v>
      </c>
    </row>
    <row r="43" spans="1:10" x14ac:dyDescent="0.25">
      <c r="A43" t="s">
        <v>3</v>
      </c>
      <c r="B43" t="str">
        <f t="shared" si="0"/>
        <v>MEDIUM</v>
      </c>
      <c r="C43" t="str">
        <f t="shared" si="1"/>
        <v>LOW</v>
      </c>
      <c r="D43">
        <v>6</v>
      </c>
      <c r="E43">
        <v>1</v>
      </c>
      <c r="F43" t="s">
        <v>67</v>
      </c>
      <c r="G43">
        <v>50.3</v>
      </c>
      <c r="H43">
        <v>70</v>
      </c>
      <c r="I43">
        <v>40.700000000000003</v>
      </c>
      <c r="J43">
        <v>187.4</v>
      </c>
    </row>
    <row r="44" spans="1:10" x14ac:dyDescent="0.25">
      <c r="A44" t="s">
        <v>3</v>
      </c>
      <c r="B44" t="str">
        <f t="shared" si="0"/>
        <v>MEDIUM</v>
      </c>
      <c r="C44" t="str">
        <f t="shared" si="1"/>
        <v>LOW</v>
      </c>
      <c r="D44">
        <v>7</v>
      </c>
      <c r="E44">
        <v>1</v>
      </c>
      <c r="F44" t="s">
        <v>62</v>
      </c>
      <c r="G44">
        <v>54.8</v>
      </c>
      <c r="H44">
        <v>54.1</v>
      </c>
      <c r="I44">
        <v>48.6</v>
      </c>
      <c r="J44">
        <v>121.6</v>
      </c>
    </row>
    <row r="45" spans="1:10" x14ac:dyDescent="0.25">
      <c r="A45" t="s">
        <v>3</v>
      </c>
      <c r="B45" t="str">
        <f t="shared" si="0"/>
        <v>MEDIUM</v>
      </c>
      <c r="C45" t="str">
        <f t="shared" si="1"/>
        <v>LOW</v>
      </c>
      <c r="D45">
        <v>8</v>
      </c>
      <c r="E45">
        <v>1</v>
      </c>
      <c r="F45" t="s">
        <v>63</v>
      </c>
      <c r="G45">
        <v>50</v>
      </c>
      <c r="H45">
        <v>50</v>
      </c>
      <c r="I45">
        <v>50</v>
      </c>
      <c r="J45">
        <v>96.1</v>
      </c>
    </row>
    <row r="46" spans="1:10" x14ac:dyDescent="0.25">
      <c r="A46" t="s">
        <v>3</v>
      </c>
      <c r="B46" t="str">
        <f t="shared" si="0"/>
        <v>MEDIUM</v>
      </c>
      <c r="C46" t="str">
        <f t="shared" si="1"/>
        <v>LOW</v>
      </c>
      <c r="D46">
        <v>9</v>
      </c>
      <c r="E46">
        <v>1</v>
      </c>
      <c r="F46" t="s">
        <v>64</v>
      </c>
      <c r="G46">
        <v>39.5</v>
      </c>
      <c r="H46">
        <v>36</v>
      </c>
      <c r="I46">
        <v>60</v>
      </c>
      <c r="J46">
        <v>144.19999999999999</v>
      </c>
    </row>
    <row r="47" spans="1:10" x14ac:dyDescent="0.25">
      <c r="A47" t="s">
        <v>3</v>
      </c>
      <c r="B47" t="str">
        <f t="shared" si="0"/>
        <v>MEDIUM</v>
      </c>
      <c r="C47" t="str">
        <f t="shared" si="1"/>
        <v>LOW</v>
      </c>
      <c r="D47">
        <v>1</v>
      </c>
      <c r="E47">
        <v>2</v>
      </c>
      <c r="F47" t="s">
        <v>65</v>
      </c>
      <c r="G47">
        <v>54.4</v>
      </c>
      <c r="H47">
        <v>50</v>
      </c>
      <c r="I47">
        <v>42</v>
      </c>
      <c r="J47">
        <v>125.7</v>
      </c>
    </row>
    <row r="48" spans="1:10" x14ac:dyDescent="0.25">
      <c r="A48" t="s">
        <v>3</v>
      </c>
      <c r="B48" t="str">
        <f t="shared" si="0"/>
        <v>MEDIUM</v>
      </c>
      <c r="C48" t="str">
        <f t="shared" si="1"/>
        <v>LOW</v>
      </c>
      <c r="D48">
        <v>2</v>
      </c>
      <c r="E48">
        <v>2</v>
      </c>
      <c r="F48" t="s">
        <v>38</v>
      </c>
      <c r="G48">
        <v>63.2</v>
      </c>
      <c r="H48">
        <v>50</v>
      </c>
      <c r="I48">
        <v>38.299999999999997</v>
      </c>
      <c r="J48">
        <v>135.6</v>
      </c>
    </row>
    <row r="49" spans="1:10" x14ac:dyDescent="0.25">
      <c r="A49" t="s">
        <v>3</v>
      </c>
      <c r="B49" t="str">
        <f t="shared" si="0"/>
        <v>MEDIUM</v>
      </c>
      <c r="C49" t="str">
        <f t="shared" si="1"/>
        <v>LOW</v>
      </c>
      <c r="D49">
        <v>3</v>
      </c>
      <c r="E49">
        <v>2</v>
      </c>
      <c r="F49" t="s">
        <v>66</v>
      </c>
      <c r="G49">
        <v>50.1</v>
      </c>
      <c r="H49">
        <v>64.7</v>
      </c>
      <c r="I49">
        <v>50.1</v>
      </c>
      <c r="J49">
        <v>106.1</v>
      </c>
    </row>
    <row r="50" spans="1:10" x14ac:dyDescent="0.25">
      <c r="A50" t="s">
        <v>3</v>
      </c>
      <c r="B50" t="str">
        <f t="shared" si="0"/>
        <v>MEDIUM</v>
      </c>
      <c r="C50" t="str">
        <f t="shared" si="1"/>
        <v>LOW</v>
      </c>
      <c r="D50">
        <v>4</v>
      </c>
      <c r="E50">
        <v>2</v>
      </c>
      <c r="F50" t="s">
        <v>67</v>
      </c>
      <c r="G50">
        <v>44.5</v>
      </c>
      <c r="H50">
        <v>42.4</v>
      </c>
      <c r="I50">
        <v>61.6</v>
      </c>
      <c r="J50">
        <v>100.1</v>
      </c>
    </row>
    <row r="51" spans="1:10" x14ac:dyDescent="0.25">
      <c r="A51" t="s">
        <v>3</v>
      </c>
      <c r="B51" t="str">
        <f t="shared" si="0"/>
        <v>MEDIUM</v>
      </c>
      <c r="C51" t="str">
        <f t="shared" si="1"/>
        <v>LOW</v>
      </c>
      <c r="D51">
        <v>5</v>
      </c>
      <c r="E51">
        <v>2</v>
      </c>
      <c r="F51" t="s">
        <v>62</v>
      </c>
      <c r="G51">
        <v>25.1</v>
      </c>
      <c r="H51">
        <v>59.2</v>
      </c>
      <c r="I51">
        <v>70.5</v>
      </c>
      <c r="J51">
        <v>108.5</v>
      </c>
    </row>
    <row r="52" spans="1:10" x14ac:dyDescent="0.25">
      <c r="A52" t="s">
        <v>3</v>
      </c>
      <c r="B52" t="str">
        <f t="shared" si="0"/>
        <v>MEDIUM</v>
      </c>
      <c r="C52" t="str">
        <f t="shared" si="1"/>
        <v>LOW</v>
      </c>
      <c r="D52">
        <v>6</v>
      </c>
      <c r="E52">
        <v>2</v>
      </c>
      <c r="F52" t="s">
        <v>63</v>
      </c>
      <c r="G52">
        <v>46.8</v>
      </c>
      <c r="H52">
        <v>50</v>
      </c>
      <c r="I52">
        <v>41.4</v>
      </c>
      <c r="J52">
        <v>75.7</v>
      </c>
    </row>
    <row r="53" spans="1:10" x14ac:dyDescent="0.25">
      <c r="A53" t="s">
        <v>3</v>
      </c>
      <c r="B53" t="str">
        <f t="shared" si="0"/>
        <v>MEDIUM</v>
      </c>
      <c r="C53" t="str">
        <f t="shared" si="1"/>
        <v>LOW</v>
      </c>
      <c r="D53">
        <v>7</v>
      </c>
      <c r="E53">
        <v>2</v>
      </c>
      <c r="F53" t="s">
        <v>64</v>
      </c>
      <c r="G53">
        <v>41.1</v>
      </c>
      <c r="H53">
        <v>50</v>
      </c>
      <c r="I53">
        <v>42.4</v>
      </c>
      <c r="J53">
        <v>99.4</v>
      </c>
    </row>
    <row r="54" spans="1:10" x14ac:dyDescent="0.25">
      <c r="A54" t="s">
        <v>3</v>
      </c>
      <c r="B54" t="str">
        <f t="shared" si="0"/>
        <v>MEDIUM</v>
      </c>
      <c r="C54" t="str">
        <f t="shared" si="1"/>
        <v>LOW</v>
      </c>
      <c r="D54">
        <v>8</v>
      </c>
      <c r="E54">
        <v>2</v>
      </c>
      <c r="F54" t="s">
        <v>65</v>
      </c>
      <c r="G54">
        <v>54.2</v>
      </c>
      <c r="H54">
        <v>45</v>
      </c>
      <c r="I54">
        <v>54.2</v>
      </c>
      <c r="J54">
        <v>133</v>
      </c>
    </row>
    <row r="55" spans="1:10" x14ac:dyDescent="0.25">
      <c r="A55" t="s">
        <v>3</v>
      </c>
      <c r="B55" t="str">
        <f t="shared" si="0"/>
        <v>MEDIUM</v>
      </c>
      <c r="C55" t="str">
        <f t="shared" si="1"/>
        <v>LOW</v>
      </c>
      <c r="D55">
        <v>9</v>
      </c>
      <c r="E55">
        <v>2</v>
      </c>
      <c r="F55" t="s">
        <v>38</v>
      </c>
      <c r="G55">
        <v>34.299999999999997</v>
      </c>
      <c r="H55">
        <v>45.2</v>
      </c>
      <c r="I55">
        <v>66.400000000000006</v>
      </c>
      <c r="J55">
        <v>141.19999999999999</v>
      </c>
    </row>
    <row r="56" spans="1:10" x14ac:dyDescent="0.25">
      <c r="A56" s="16" t="s">
        <v>4</v>
      </c>
      <c r="B56" t="str">
        <f t="shared" si="0"/>
        <v>MEDIUM</v>
      </c>
      <c r="C56" t="str">
        <f t="shared" si="1"/>
        <v>MEDIUM</v>
      </c>
      <c r="D56">
        <v>1</v>
      </c>
      <c r="E56">
        <v>1</v>
      </c>
      <c r="F56" t="s">
        <v>66</v>
      </c>
      <c r="G56">
        <v>50</v>
      </c>
      <c r="H56">
        <v>50</v>
      </c>
      <c r="I56">
        <v>50</v>
      </c>
      <c r="J56">
        <v>105.4</v>
      </c>
    </row>
    <row r="57" spans="1:10" x14ac:dyDescent="0.25">
      <c r="A57" s="16" t="s">
        <v>4</v>
      </c>
      <c r="B57" t="str">
        <f t="shared" si="0"/>
        <v>MEDIUM</v>
      </c>
      <c r="C57" t="str">
        <f t="shared" si="1"/>
        <v>MEDIUM</v>
      </c>
      <c r="D57">
        <v>2</v>
      </c>
      <c r="E57">
        <v>1</v>
      </c>
      <c r="F57" t="s">
        <v>67</v>
      </c>
      <c r="G57">
        <v>62</v>
      </c>
      <c r="H57">
        <v>63</v>
      </c>
      <c r="I57">
        <v>38.5</v>
      </c>
      <c r="J57">
        <v>139.19999999999999</v>
      </c>
    </row>
    <row r="58" spans="1:10" x14ac:dyDescent="0.25">
      <c r="A58" s="16" t="s">
        <v>4</v>
      </c>
      <c r="B58" t="str">
        <f t="shared" si="0"/>
        <v>MEDIUM</v>
      </c>
      <c r="C58" t="str">
        <f t="shared" si="1"/>
        <v>MEDIUM</v>
      </c>
      <c r="D58">
        <v>3</v>
      </c>
      <c r="E58">
        <v>1</v>
      </c>
      <c r="F58" t="s">
        <v>62</v>
      </c>
      <c r="G58">
        <v>56</v>
      </c>
      <c r="H58">
        <v>53.8</v>
      </c>
      <c r="I58">
        <v>48.4</v>
      </c>
      <c r="J58">
        <v>103.8</v>
      </c>
    </row>
    <row r="59" spans="1:10" x14ac:dyDescent="0.25">
      <c r="A59" s="16" t="s">
        <v>4</v>
      </c>
      <c r="B59" t="str">
        <f t="shared" si="0"/>
        <v>MEDIUM</v>
      </c>
      <c r="C59" t="str">
        <f t="shared" si="1"/>
        <v>MEDIUM</v>
      </c>
      <c r="D59">
        <v>4</v>
      </c>
      <c r="E59">
        <v>1</v>
      </c>
      <c r="F59" t="s">
        <v>63</v>
      </c>
      <c r="G59">
        <v>50</v>
      </c>
      <c r="H59">
        <v>49.8</v>
      </c>
      <c r="I59">
        <v>50.3</v>
      </c>
      <c r="J59">
        <v>84.8</v>
      </c>
    </row>
    <row r="60" spans="1:10" x14ac:dyDescent="0.25">
      <c r="A60" s="16" t="s">
        <v>4</v>
      </c>
      <c r="B60" t="str">
        <f t="shared" si="0"/>
        <v>MEDIUM</v>
      </c>
      <c r="C60" t="str">
        <f t="shared" si="1"/>
        <v>MEDIUM</v>
      </c>
      <c r="D60">
        <v>5</v>
      </c>
      <c r="E60">
        <v>1</v>
      </c>
      <c r="F60" t="s">
        <v>64</v>
      </c>
      <c r="G60">
        <v>61.1</v>
      </c>
      <c r="H60">
        <v>59.5</v>
      </c>
      <c r="I60">
        <v>41.9</v>
      </c>
      <c r="J60">
        <v>92.4</v>
      </c>
    </row>
    <row r="61" spans="1:10" x14ac:dyDescent="0.25">
      <c r="A61" s="16" t="s">
        <v>4</v>
      </c>
      <c r="B61" t="str">
        <f t="shared" si="0"/>
        <v>MEDIUM</v>
      </c>
      <c r="C61" t="str">
        <f t="shared" si="1"/>
        <v>MEDIUM</v>
      </c>
      <c r="D61">
        <v>6</v>
      </c>
      <c r="E61">
        <v>1</v>
      </c>
      <c r="F61" t="s">
        <v>65</v>
      </c>
      <c r="G61">
        <v>50</v>
      </c>
      <c r="H61">
        <v>50</v>
      </c>
      <c r="I61">
        <v>50</v>
      </c>
      <c r="J61">
        <v>92.4</v>
      </c>
    </row>
    <row r="62" spans="1:10" x14ac:dyDescent="0.25">
      <c r="A62" s="16" t="s">
        <v>4</v>
      </c>
      <c r="B62" t="str">
        <f t="shared" si="0"/>
        <v>MEDIUM</v>
      </c>
      <c r="C62" t="str">
        <f t="shared" si="1"/>
        <v>MEDIUM</v>
      </c>
      <c r="D62">
        <v>7</v>
      </c>
      <c r="E62">
        <v>1</v>
      </c>
      <c r="F62" t="s">
        <v>38</v>
      </c>
      <c r="G62">
        <v>50.4</v>
      </c>
      <c r="H62">
        <v>50.4</v>
      </c>
      <c r="I62">
        <v>50.1</v>
      </c>
      <c r="J62">
        <v>115.2</v>
      </c>
    </row>
    <row r="63" spans="1:10" x14ac:dyDescent="0.25">
      <c r="A63" s="16" t="s">
        <v>4</v>
      </c>
      <c r="B63" t="str">
        <f t="shared" si="0"/>
        <v>MEDIUM</v>
      </c>
      <c r="C63" t="str">
        <f t="shared" si="1"/>
        <v>MEDIUM</v>
      </c>
      <c r="D63">
        <v>8</v>
      </c>
      <c r="E63">
        <v>1</v>
      </c>
      <c r="F63" t="s">
        <v>66</v>
      </c>
      <c r="G63">
        <v>46</v>
      </c>
      <c r="H63">
        <v>52.4</v>
      </c>
      <c r="I63">
        <v>54.9</v>
      </c>
      <c r="J63">
        <v>108.9</v>
      </c>
    </row>
    <row r="64" spans="1:10" x14ac:dyDescent="0.25">
      <c r="A64" s="16" t="s">
        <v>4</v>
      </c>
      <c r="B64" t="str">
        <f t="shared" si="0"/>
        <v>MEDIUM</v>
      </c>
      <c r="C64" t="str">
        <f t="shared" si="1"/>
        <v>MEDIUM</v>
      </c>
      <c r="D64">
        <v>9</v>
      </c>
      <c r="E64">
        <v>1</v>
      </c>
      <c r="F64" t="s">
        <v>67</v>
      </c>
      <c r="G64">
        <v>50</v>
      </c>
      <c r="H64">
        <v>50</v>
      </c>
      <c r="I64">
        <v>50</v>
      </c>
      <c r="J64">
        <v>115.8</v>
      </c>
    </row>
    <row r="65" spans="1:10" x14ac:dyDescent="0.25">
      <c r="A65" s="16" t="s">
        <v>4</v>
      </c>
      <c r="B65" t="str">
        <f t="shared" si="0"/>
        <v>MEDIUM</v>
      </c>
      <c r="C65" t="str">
        <f t="shared" si="1"/>
        <v>MEDIUM</v>
      </c>
      <c r="D65">
        <v>1</v>
      </c>
      <c r="E65">
        <v>2</v>
      </c>
      <c r="F65" t="s">
        <v>62</v>
      </c>
      <c r="G65">
        <v>50</v>
      </c>
      <c r="H65">
        <v>60.2</v>
      </c>
      <c r="I65">
        <v>50</v>
      </c>
      <c r="J65">
        <v>97.8</v>
      </c>
    </row>
    <row r="66" spans="1:10" x14ac:dyDescent="0.25">
      <c r="A66" s="16" t="s">
        <v>4</v>
      </c>
      <c r="B66" t="str">
        <f t="shared" si="0"/>
        <v>MEDIUM</v>
      </c>
      <c r="C66" t="str">
        <f t="shared" si="1"/>
        <v>MEDIUM</v>
      </c>
      <c r="D66">
        <v>2</v>
      </c>
      <c r="E66">
        <v>2</v>
      </c>
      <c r="F66" t="s">
        <v>63</v>
      </c>
      <c r="G66">
        <v>50</v>
      </c>
      <c r="H66">
        <v>68.900000000000006</v>
      </c>
      <c r="I66">
        <v>50</v>
      </c>
      <c r="J66">
        <v>113.2</v>
      </c>
    </row>
    <row r="67" spans="1:10" x14ac:dyDescent="0.25">
      <c r="A67" s="16" t="s">
        <v>4</v>
      </c>
      <c r="B67" t="str">
        <f t="shared" ref="B67:B127" si="2">IF(ISNUMBER(SEARCH("04",A67))=TRUE,"LOW",IF(ISNUMBER(SEARCH("23",A67))=TRUE,"MEDIUM",IF(ISNUMBER(SEARCH("42",A67))=TRUE,"HIGH",)))</f>
        <v>MEDIUM</v>
      </c>
      <c r="C67" t="str">
        <f t="shared" ref="C67:C127" si="3">IF(ISNUMBER(SEARCH("-0",A67))=TRUE,"LOW",IF(ISNUMBER(SEARCH("-9",A67))=TRUE,"MEDIUM",IF(ISNUMBER(SEARCH("-18",A67))=TRUE,"HIGH",)))</f>
        <v>MEDIUM</v>
      </c>
      <c r="D67">
        <v>3</v>
      </c>
      <c r="E67">
        <v>2</v>
      </c>
      <c r="F67" t="s">
        <v>64</v>
      </c>
      <c r="G67">
        <v>58.5</v>
      </c>
      <c r="H67">
        <v>50.1</v>
      </c>
      <c r="I67">
        <v>48.1</v>
      </c>
      <c r="J67">
        <v>92.7</v>
      </c>
    </row>
    <row r="68" spans="1:10" x14ac:dyDescent="0.25">
      <c r="A68" s="16" t="s">
        <v>4</v>
      </c>
      <c r="B68" t="str">
        <f t="shared" si="2"/>
        <v>MEDIUM</v>
      </c>
      <c r="C68" t="str">
        <f t="shared" si="3"/>
        <v>MEDIUM</v>
      </c>
      <c r="D68">
        <v>4</v>
      </c>
      <c r="E68">
        <v>2</v>
      </c>
      <c r="F68" t="s">
        <v>65</v>
      </c>
      <c r="G68">
        <v>41.9</v>
      </c>
      <c r="H68">
        <v>40.5</v>
      </c>
      <c r="I68">
        <v>58.7</v>
      </c>
      <c r="J68">
        <v>100.9</v>
      </c>
    </row>
    <row r="69" spans="1:10" x14ac:dyDescent="0.25">
      <c r="A69" s="16" t="s">
        <v>4</v>
      </c>
      <c r="B69" t="str">
        <f t="shared" si="2"/>
        <v>MEDIUM</v>
      </c>
      <c r="C69" t="str">
        <f t="shared" si="3"/>
        <v>MEDIUM</v>
      </c>
      <c r="D69">
        <v>5</v>
      </c>
      <c r="E69">
        <v>2</v>
      </c>
      <c r="F69" t="s">
        <v>38</v>
      </c>
      <c r="G69">
        <v>58.5</v>
      </c>
      <c r="H69">
        <v>30.8</v>
      </c>
      <c r="I69">
        <v>43.2</v>
      </c>
      <c r="J69">
        <v>89.9</v>
      </c>
    </row>
    <row r="70" spans="1:10" x14ac:dyDescent="0.25">
      <c r="A70" s="16" t="s">
        <v>4</v>
      </c>
      <c r="B70" t="str">
        <f t="shared" si="2"/>
        <v>MEDIUM</v>
      </c>
      <c r="C70" t="str">
        <f t="shared" si="3"/>
        <v>MEDIUM</v>
      </c>
      <c r="D70">
        <v>6</v>
      </c>
      <c r="E70">
        <v>2</v>
      </c>
      <c r="F70" t="s">
        <v>66</v>
      </c>
      <c r="G70">
        <v>50</v>
      </c>
      <c r="H70">
        <v>61.6</v>
      </c>
      <c r="I70">
        <v>50.5</v>
      </c>
      <c r="J70">
        <v>63.6</v>
      </c>
    </row>
    <row r="71" spans="1:10" x14ac:dyDescent="0.25">
      <c r="A71" s="16" t="s">
        <v>4</v>
      </c>
      <c r="B71" t="str">
        <f t="shared" si="2"/>
        <v>MEDIUM</v>
      </c>
      <c r="C71" t="str">
        <f t="shared" si="3"/>
        <v>MEDIUM</v>
      </c>
      <c r="D71">
        <v>7</v>
      </c>
      <c r="E71">
        <v>2</v>
      </c>
      <c r="F71" t="s">
        <v>67</v>
      </c>
      <c r="G71">
        <v>50</v>
      </c>
      <c r="H71">
        <v>56.7</v>
      </c>
      <c r="I71">
        <v>50</v>
      </c>
      <c r="J71">
        <v>110.8</v>
      </c>
    </row>
    <row r="72" spans="1:10" x14ac:dyDescent="0.25">
      <c r="A72" s="16" t="s">
        <v>4</v>
      </c>
      <c r="B72" t="str">
        <f t="shared" si="2"/>
        <v>MEDIUM</v>
      </c>
      <c r="C72" t="str">
        <f t="shared" si="3"/>
        <v>MEDIUM</v>
      </c>
      <c r="D72">
        <v>8</v>
      </c>
      <c r="E72">
        <v>2</v>
      </c>
      <c r="F72" t="s">
        <v>62</v>
      </c>
      <c r="G72">
        <v>45.1</v>
      </c>
      <c r="H72">
        <v>44.3</v>
      </c>
      <c r="I72">
        <v>54.9</v>
      </c>
      <c r="J72">
        <v>143.19999999999999</v>
      </c>
    </row>
    <row r="73" spans="1:10" x14ac:dyDescent="0.25">
      <c r="A73" s="16" t="s">
        <v>4</v>
      </c>
      <c r="B73" t="str">
        <f t="shared" si="2"/>
        <v>MEDIUM</v>
      </c>
      <c r="C73" t="str">
        <f t="shared" si="3"/>
        <v>MEDIUM</v>
      </c>
      <c r="D73">
        <v>9</v>
      </c>
      <c r="E73">
        <v>2</v>
      </c>
      <c r="F73" t="s">
        <v>63</v>
      </c>
      <c r="G73">
        <v>67.900000000000006</v>
      </c>
      <c r="H73">
        <v>35.299999999999997</v>
      </c>
      <c r="I73">
        <v>54.5</v>
      </c>
      <c r="J73">
        <v>121.2</v>
      </c>
    </row>
    <row r="74" spans="1:10" x14ac:dyDescent="0.25">
      <c r="A74" t="s">
        <v>5</v>
      </c>
      <c r="B74" t="str">
        <f t="shared" si="2"/>
        <v>MEDIUM</v>
      </c>
      <c r="C74" t="str">
        <f t="shared" si="3"/>
        <v>HIGH</v>
      </c>
      <c r="D74">
        <v>1</v>
      </c>
      <c r="E74">
        <v>1</v>
      </c>
      <c r="F74" t="s">
        <v>64</v>
      </c>
      <c r="G74">
        <v>68.8</v>
      </c>
      <c r="H74">
        <v>68.900000000000006</v>
      </c>
      <c r="I74">
        <v>44.9</v>
      </c>
      <c r="J74">
        <v>106.9</v>
      </c>
    </row>
    <row r="75" spans="1:10" x14ac:dyDescent="0.25">
      <c r="A75" t="s">
        <v>5</v>
      </c>
      <c r="B75" t="str">
        <f t="shared" si="2"/>
        <v>MEDIUM</v>
      </c>
      <c r="C75" t="str">
        <f t="shared" si="3"/>
        <v>HIGH</v>
      </c>
      <c r="D75">
        <v>2</v>
      </c>
      <c r="E75">
        <v>1</v>
      </c>
      <c r="F75" t="s">
        <v>65</v>
      </c>
      <c r="G75">
        <v>50</v>
      </c>
      <c r="H75">
        <v>50</v>
      </c>
      <c r="I75">
        <v>50</v>
      </c>
      <c r="J75">
        <v>93.2</v>
      </c>
    </row>
    <row r="76" spans="1:10" x14ac:dyDescent="0.25">
      <c r="A76" t="s">
        <v>5</v>
      </c>
      <c r="B76" t="str">
        <f t="shared" si="2"/>
        <v>MEDIUM</v>
      </c>
      <c r="C76" t="str">
        <f t="shared" si="3"/>
        <v>HIGH</v>
      </c>
      <c r="D76">
        <v>3</v>
      </c>
      <c r="E76">
        <v>1</v>
      </c>
      <c r="F76" t="s">
        <v>38</v>
      </c>
      <c r="G76">
        <v>63.2</v>
      </c>
      <c r="H76">
        <v>56.3</v>
      </c>
      <c r="I76">
        <v>49.6</v>
      </c>
      <c r="J76">
        <v>105.1</v>
      </c>
    </row>
    <row r="77" spans="1:10" x14ac:dyDescent="0.25">
      <c r="A77" t="s">
        <v>5</v>
      </c>
      <c r="B77" t="str">
        <f t="shared" si="2"/>
        <v>MEDIUM</v>
      </c>
      <c r="C77" t="str">
        <f t="shared" si="3"/>
        <v>HIGH</v>
      </c>
      <c r="D77">
        <v>4</v>
      </c>
      <c r="E77">
        <v>1</v>
      </c>
      <c r="F77" t="s">
        <v>66</v>
      </c>
      <c r="G77">
        <v>60.2</v>
      </c>
      <c r="H77">
        <v>60.9</v>
      </c>
      <c r="I77">
        <v>43.4</v>
      </c>
      <c r="J77">
        <v>64.599999999999994</v>
      </c>
    </row>
    <row r="78" spans="1:10" x14ac:dyDescent="0.25">
      <c r="A78" t="s">
        <v>5</v>
      </c>
      <c r="B78" t="str">
        <f t="shared" si="2"/>
        <v>MEDIUM</v>
      </c>
      <c r="C78" t="str">
        <f t="shared" si="3"/>
        <v>HIGH</v>
      </c>
      <c r="D78">
        <v>5</v>
      </c>
      <c r="E78">
        <v>1</v>
      </c>
      <c r="F78" t="s">
        <v>67</v>
      </c>
      <c r="G78">
        <v>50.1</v>
      </c>
      <c r="H78">
        <v>50.1</v>
      </c>
      <c r="I78">
        <v>50.4</v>
      </c>
      <c r="J78">
        <v>77.599999999999994</v>
      </c>
    </row>
    <row r="79" spans="1:10" x14ac:dyDescent="0.25">
      <c r="A79" t="s">
        <v>5</v>
      </c>
      <c r="B79" t="str">
        <f t="shared" si="2"/>
        <v>MEDIUM</v>
      </c>
      <c r="C79" t="str">
        <f t="shared" si="3"/>
        <v>HIGH</v>
      </c>
      <c r="D79">
        <v>6</v>
      </c>
      <c r="E79">
        <v>1</v>
      </c>
      <c r="F79" t="s">
        <v>62</v>
      </c>
      <c r="G79">
        <v>74.5</v>
      </c>
      <c r="H79">
        <v>75.7</v>
      </c>
      <c r="I79">
        <v>20.9</v>
      </c>
      <c r="J79" s="31">
        <v>70</v>
      </c>
    </row>
    <row r="80" spans="1:10" x14ac:dyDescent="0.25">
      <c r="A80" t="s">
        <v>5</v>
      </c>
      <c r="B80" t="str">
        <f t="shared" si="2"/>
        <v>MEDIUM</v>
      </c>
      <c r="C80" t="str">
        <f t="shared" si="3"/>
        <v>HIGH</v>
      </c>
      <c r="D80">
        <v>7</v>
      </c>
      <c r="E80">
        <v>1</v>
      </c>
      <c r="F80" t="s">
        <v>63</v>
      </c>
      <c r="G80">
        <v>56.5</v>
      </c>
      <c r="H80">
        <v>59.5</v>
      </c>
      <c r="I80">
        <v>46.2</v>
      </c>
      <c r="J80">
        <v>103.3</v>
      </c>
    </row>
    <row r="81" spans="1:10" x14ac:dyDescent="0.25">
      <c r="A81" t="s">
        <v>5</v>
      </c>
      <c r="B81" t="str">
        <f t="shared" si="2"/>
        <v>MEDIUM</v>
      </c>
      <c r="C81" t="str">
        <f t="shared" si="3"/>
        <v>HIGH</v>
      </c>
      <c r="D81">
        <v>8</v>
      </c>
      <c r="E81">
        <v>1</v>
      </c>
      <c r="F81" t="s">
        <v>64</v>
      </c>
      <c r="G81">
        <v>59.1</v>
      </c>
      <c r="H81">
        <v>57.1</v>
      </c>
      <c r="I81">
        <v>38.299999999999997</v>
      </c>
      <c r="J81">
        <v>76.900000000000006</v>
      </c>
    </row>
    <row r="82" spans="1:10" x14ac:dyDescent="0.25">
      <c r="A82" t="s">
        <v>5</v>
      </c>
      <c r="B82" t="str">
        <f t="shared" si="2"/>
        <v>MEDIUM</v>
      </c>
      <c r="C82" t="str">
        <f t="shared" si="3"/>
        <v>HIGH</v>
      </c>
      <c r="D82">
        <v>9</v>
      </c>
      <c r="E82">
        <v>1</v>
      </c>
      <c r="F82" t="s">
        <v>65</v>
      </c>
      <c r="G82">
        <v>65.400000000000006</v>
      </c>
      <c r="H82">
        <v>61</v>
      </c>
      <c r="I82">
        <v>38.299999999999997</v>
      </c>
      <c r="J82">
        <v>102.2</v>
      </c>
    </row>
    <row r="83" spans="1:10" x14ac:dyDescent="0.25">
      <c r="A83" t="s">
        <v>5</v>
      </c>
      <c r="B83" t="str">
        <f t="shared" si="2"/>
        <v>MEDIUM</v>
      </c>
      <c r="C83" t="str">
        <f t="shared" si="3"/>
        <v>HIGH</v>
      </c>
      <c r="D83">
        <v>1</v>
      </c>
      <c r="E83">
        <v>2</v>
      </c>
      <c r="F83" t="s">
        <v>38</v>
      </c>
      <c r="G83">
        <v>62</v>
      </c>
      <c r="H83">
        <v>70.099999999999994</v>
      </c>
      <c r="I83">
        <v>38.9</v>
      </c>
      <c r="J83">
        <v>82.7</v>
      </c>
    </row>
    <row r="84" spans="1:10" x14ac:dyDescent="0.25">
      <c r="A84" t="s">
        <v>5</v>
      </c>
      <c r="B84" t="str">
        <f t="shared" si="2"/>
        <v>MEDIUM</v>
      </c>
      <c r="C84" t="str">
        <f t="shared" si="3"/>
        <v>HIGH</v>
      </c>
      <c r="D84">
        <v>2</v>
      </c>
      <c r="E84">
        <v>2</v>
      </c>
      <c r="F84" t="s">
        <v>66</v>
      </c>
      <c r="G84">
        <v>65.5</v>
      </c>
      <c r="H84">
        <v>64.2</v>
      </c>
      <c r="I84">
        <v>42</v>
      </c>
      <c r="J84">
        <v>106.9</v>
      </c>
    </row>
    <row r="85" spans="1:10" x14ac:dyDescent="0.25">
      <c r="A85" t="s">
        <v>5</v>
      </c>
      <c r="B85" t="str">
        <f t="shared" si="2"/>
        <v>MEDIUM</v>
      </c>
      <c r="C85" t="str">
        <f t="shared" si="3"/>
        <v>HIGH</v>
      </c>
      <c r="D85">
        <v>3</v>
      </c>
      <c r="E85">
        <v>2</v>
      </c>
      <c r="F85" t="s">
        <v>67</v>
      </c>
      <c r="G85">
        <v>55.3</v>
      </c>
      <c r="H85">
        <v>59.5</v>
      </c>
      <c r="I85">
        <v>50.1</v>
      </c>
      <c r="J85">
        <v>73.599999999999994</v>
      </c>
    </row>
    <row r="86" spans="1:10" x14ac:dyDescent="0.25">
      <c r="A86" t="s">
        <v>5</v>
      </c>
      <c r="B86" t="str">
        <f t="shared" si="2"/>
        <v>MEDIUM</v>
      </c>
      <c r="C86" t="str">
        <f t="shared" si="3"/>
        <v>HIGH</v>
      </c>
      <c r="D86">
        <v>4</v>
      </c>
      <c r="E86">
        <v>2</v>
      </c>
      <c r="F86" t="s">
        <v>62</v>
      </c>
      <c r="G86">
        <v>50</v>
      </c>
      <c r="H86">
        <v>57.6</v>
      </c>
      <c r="I86">
        <v>45.1</v>
      </c>
      <c r="J86">
        <v>88.9</v>
      </c>
    </row>
    <row r="87" spans="1:10" x14ac:dyDescent="0.25">
      <c r="A87" t="s">
        <v>5</v>
      </c>
      <c r="B87" t="str">
        <f t="shared" si="2"/>
        <v>MEDIUM</v>
      </c>
      <c r="C87" t="str">
        <f t="shared" si="3"/>
        <v>HIGH</v>
      </c>
      <c r="D87">
        <v>5</v>
      </c>
      <c r="E87">
        <v>2</v>
      </c>
      <c r="F87" t="s">
        <v>63</v>
      </c>
      <c r="G87">
        <v>75</v>
      </c>
      <c r="H87">
        <v>69.3</v>
      </c>
      <c r="I87">
        <v>38.700000000000003</v>
      </c>
      <c r="J87">
        <v>79.400000000000006</v>
      </c>
    </row>
    <row r="88" spans="1:10" x14ac:dyDescent="0.25">
      <c r="A88" t="s">
        <v>5</v>
      </c>
      <c r="B88" t="str">
        <f t="shared" si="2"/>
        <v>MEDIUM</v>
      </c>
      <c r="C88" t="str">
        <f t="shared" si="3"/>
        <v>HIGH</v>
      </c>
      <c r="D88">
        <v>6</v>
      </c>
      <c r="E88">
        <v>2</v>
      </c>
      <c r="F88" t="s">
        <v>64</v>
      </c>
      <c r="G88">
        <v>54.7</v>
      </c>
      <c r="H88">
        <v>64.099999999999994</v>
      </c>
      <c r="I88">
        <v>43.8</v>
      </c>
      <c r="J88">
        <v>64.900000000000006</v>
      </c>
    </row>
    <row r="89" spans="1:10" x14ac:dyDescent="0.25">
      <c r="A89" t="s">
        <v>5</v>
      </c>
      <c r="B89" t="str">
        <f t="shared" si="2"/>
        <v>MEDIUM</v>
      </c>
      <c r="C89" t="str">
        <f t="shared" si="3"/>
        <v>HIGH</v>
      </c>
      <c r="D89">
        <v>7</v>
      </c>
      <c r="E89">
        <v>2</v>
      </c>
      <c r="F89" t="s">
        <v>65</v>
      </c>
      <c r="G89">
        <v>45.6</v>
      </c>
      <c r="H89">
        <v>58.7</v>
      </c>
      <c r="I89">
        <v>49.3</v>
      </c>
      <c r="J89">
        <v>109.8</v>
      </c>
    </row>
    <row r="90" spans="1:10" x14ac:dyDescent="0.25">
      <c r="A90" t="s">
        <v>5</v>
      </c>
      <c r="B90" t="str">
        <f t="shared" si="2"/>
        <v>MEDIUM</v>
      </c>
      <c r="C90" t="str">
        <f t="shared" si="3"/>
        <v>HIGH</v>
      </c>
      <c r="D90">
        <v>8</v>
      </c>
      <c r="E90">
        <v>2</v>
      </c>
      <c r="F90" t="s">
        <v>38</v>
      </c>
      <c r="G90">
        <v>41.8</v>
      </c>
      <c r="H90">
        <v>59.1</v>
      </c>
      <c r="I90">
        <v>45.3</v>
      </c>
      <c r="J90">
        <v>125.7</v>
      </c>
    </row>
    <row r="91" spans="1:10" x14ac:dyDescent="0.25">
      <c r="A91" t="s">
        <v>5</v>
      </c>
      <c r="B91" t="str">
        <f t="shared" si="2"/>
        <v>MEDIUM</v>
      </c>
      <c r="C91" t="str">
        <f t="shared" si="3"/>
        <v>HIGH</v>
      </c>
      <c r="D91">
        <v>9</v>
      </c>
      <c r="E91">
        <v>2</v>
      </c>
      <c r="F91" t="s">
        <v>66</v>
      </c>
      <c r="G91">
        <v>67.400000000000006</v>
      </c>
      <c r="H91">
        <v>63.2</v>
      </c>
      <c r="I91">
        <v>37.299999999999997</v>
      </c>
      <c r="J91">
        <v>95.9</v>
      </c>
    </row>
    <row r="92" spans="1:10" x14ac:dyDescent="0.25">
      <c r="A92" t="s">
        <v>6</v>
      </c>
      <c r="B92" t="str">
        <f t="shared" si="2"/>
        <v>HIGH</v>
      </c>
      <c r="C92" t="str">
        <f t="shared" si="3"/>
        <v>LOW</v>
      </c>
      <c r="D92">
        <v>1</v>
      </c>
      <c r="E92">
        <v>1</v>
      </c>
      <c r="F92" t="s">
        <v>67</v>
      </c>
      <c r="G92">
        <v>75.3</v>
      </c>
      <c r="H92">
        <v>78.3</v>
      </c>
      <c r="I92">
        <v>26.4</v>
      </c>
      <c r="J92">
        <v>133.69999999999999</v>
      </c>
    </row>
    <row r="93" spans="1:10" x14ac:dyDescent="0.25">
      <c r="A93" t="s">
        <v>6</v>
      </c>
      <c r="B93" t="str">
        <f t="shared" si="2"/>
        <v>HIGH</v>
      </c>
      <c r="C93" t="str">
        <f t="shared" si="3"/>
        <v>LOW</v>
      </c>
      <c r="D93">
        <v>2</v>
      </c>
      <c r="E93">
        <v>1</v>
      </c>
      <c r="F93" t="s">
        <v>62</v>
      </c>
      <c r="G93">
        <v>68.7</v>
      </c>
      <c r="H93">
        <v>59.3</v>
      </c>
      <c r="I93">
        <v>41</v>
      </c>
      <c r="J93">
        <v>126.6</v>
      </c>
    </row>
    <row r="94" spans="1:10" x14ac:dyDescent="0.25">
      <c r="A94" t="s">
        <v>6</v>
      </c>
      <c r="B94" t="str">
        <f t="shared" si="2"/>
        <v>HIGH</v>
      </c>
      <c r="C94" t="str">
        <f t="shared" si="3"/>
        <v>LOW</v>
      </c>
      <c r="D94">
        <v>3</v>
      </c>
      <c r="E94">
        <v>1</v>
      </c>
      <c r="F94" t="s">
        <v>63</v>
      </c>
      <c r="G94">
        <v>47.1</v>
      </c>
      <c r="H94">
        <v>63.9</v>
      </c>
      <c r="I94">
        <v>43.5</v>
      </c>
      <c r="J94" s="31">
        <v>100.2</v>
      </c>
    </row>
    <row r="95" spans="1:10" x14ac:dyDescent="0.25">
      <c r="A95" t="s">
        <v>6</v>
      </c>
      <c r="B95" t="str">
        <f t="shared" si="2"/>
        <v>HIGH</v>
      </c>
      <c r="C95" t="str">
        <f t="shared" si="3"/>
        <v>LOW</v>
      </c>
      <c r="D95">
        <v>4</v>
      </c>
      <c r="E95">
        <v>1</v>
      </c>
      <c r="F95" t="s">
        <v>64</v>
      </c>
      <c r="G95">
        <v>75.2</v>
      </c>
      <c r="H95">
        <v>75</v>
      </c>
      <c r="I95">
        <v>35</v>
      </c>
      <c r="J95" s="31">
        <v>109</v>
      </c>
    </row>
    <row r="96" spans="1:10" x14ac:dyDescent="0.25">
      <c r="A96" t="s">
        <v>6</v>
      </c>
      <c r="B96" t="str">
        <f t="shared" si="2"/>
        <v>HIGH</v>
      </c>
      <c r="C96" t="str">
        <f t="shared" si="3"/>
        <v>LOW</v>
      </c>
      <c r="D96">
        <v>5</v>
      </c>
      <c r="E96">
        <v>1</v>
      </c>
      <c r="F96" t="s">
        <v>65</v>
      </c>
      <c r="G96">
        <v>58.4</v>
      </c>
      <c r="H96">
        <v>66.099999999999994</v>
      </c>
      <c r="I96">
        <v>58.9</v>
      </c>
      <c r="J96" s="31">
        <v>98.2</v>
      </c>
    </row>
    <row r="97" spans="1:10" x14ac:dyDescent="0.25">
      <c r="A97" t="s">
        <v>6</v>
      </c>
      <c r="B97" t="str">
        <f t="shared" si="2"/>
        <v>HIGH</v>
      </c>
      <c r="C97" t="str">
        <f t="shared" si="3"/>
        <v>LOW</v>
      </c>
      <c r="D97">
        <v>6</v>
      </c>
      <c r="E97">
        <v>1</v>
      </c>
      <c r="F97" t="s">
        <v>38</v>
      </c>
      <c r="G97">
        <v>40.200000000000003</v>
      </c>
      <c r="H97">
        <v>70</v>
      </c>
      <c r="I97">
        <v>30.5</v>
      </c>
      <c r="J97" s="31">
        <v>105</v>
      </c>
    </row>
    <row r="98" spans="1:10" x14ac:dyDescent="0.25">
      <c r="A98" t="s">
        <v>6</v>
      </c>
      <c r="B98" t="str">
        <f t="shared" si="2"/>
        <v>HIGH</v>
      </c>
      <c r="C98" t="str">
        <f t="shared" si="3"/>
        <v>LOW</v>
      </c>
      <c r="D98">
        <v>7</v>
      </c>
      <c r="E98">
        <v>1</v>
      </c>
      <c r="F98" t="s">
        <v>66</v>
      </c>
      <c r="G98">
        <v>69.900000000000006</v>
      </c>
      <c r="H98">
        <v>72.3</v>
      </c>
      <c r="I98">
        <v>36.299999999999997</v>
      </c>
      <c r="J98" s="31">
        <v>111.9</v>
      </c>
    </row>
    <row r="99" spans="1:10" x14ac:dyDescent="0.25">
      <c r="A99" t="s">
        <v>6</v>
      </c>
      <c r="B99" t="str">
        <f t="shared" si="2"/>
        <v>HIGH</v>
      </c>
      <c r="C99" t="str">
        <f t="shared" si="3"/>
        <v>LOW</v>
      </c>
      <c r="D99">
        <v>8</v>
      </c>
      <c r="E99">
        <v>1</v>
      </c>
      <c r="F99" t="s">
        <v>67</v>
      </c>
      <c r="G99">
        <v>56.6</v>
      </c>
      <c r="H99">
        <v>60.1</v>
      </c>
      <c r="I99">
        <v>49.5</v>
      </c>
      <c r="J99" s="31">
        <v>120.9</v>
      </c>
    </row>
    <row r="100" spans="1:10" x14ac:dyDescent="0.25">
      <c r="A100" t="s">
        <v>6</v>
      </c>
      <c r="B100" t="str">
        <f t="shared" si="2"/>
        <v>HIGH</v>
      </c>
      <c r="C100" t="str">
        <f t="shared" si="3"/>
        <v>LOW</v>
      </c>
      <c r="D100">
        <v>9</v>
      </c>
      <c r="E100">
        <v>1</v>
      </c>
      <c r="F100" t="s">
        <v>62</v>
      </c>
      <c r="G100">
        <v>64.7</v>
      </c>
      <c r="H100">
        <v>69.900000000000006</v>
      </c>
      <c r="I100">
        <v>36.5</v>
      </c>
      <c r="J100" s="31">
        <v>130.1</v>
      </c>
    </row>
    <row r="101" spans="1:10" x14ac:dyDescent="0.25">
      <c r="A101" t="s">
        <v>6</v>
      </c>
      <c r="B101" t="str">
        <f t="shared" si="2"/>
        <v>HIGH</v>
      </c>
      <c r="C101" t="str">
        <f t="shared" si="3"/>
        <v>LOW</v>
      </c>
      <c r="D101">
        <v>1</v>
      </c>
      <c r="E101">
        <v>2</v>
      </c>
      <c r="F101" t="s">
        <v>63</v>
      </c>
      <c r="G101">
        <v>59.4</v>
      </c>
      <c r="H101">
        <v>62.5</v>
      </c>
      <c r="I101">
        <v>35.799999999999997</v>
      </c>
      <c r="J101" s="31">
        <v>128.5</v>
      </c>
    </row>
    <row r="102" spans="1:10" x14ac:dyDescent="0.25">
      <c r="A102" t="s">
        <v>6</v>
      </c>
      <c r="B102" t="str">
        <f t="shared" si="2"/>
        <v>HIGH</v>
      </c>
      <c r="C102" t="str">
        <f t="shared" si="3"/>
        <v>LOW</v>
      </c>
      <c r="D102">
        <v>2</v>
      </c>
      <c r="E102">
        <v>2</v>
      </c>
      <c r="F102" t="s">
        <v>64</v>
      </c>
      <c r="G102">
        <v>61.8</v>
      </c>
      <c r="H102">
        <v>63.2</v>
      </c>
      <c r="I102">
        <v>35.6</v>
      </c>
      <c r="J102" s="31">
        <v>143.5</v>
      </c>
    </row>
    <row r="103" spans="1:10" x14ac:dyDescent="0.25">
      <c r="A103" t="s">
        <v>6</v>
      </c>
      <c r="B103" t="str">
        <f t="shared" si="2"/>
        <v>HIGH</v>
      </c>
      <c r="C103" t="str">
        <f t="shared" si="3"/>
        <v>LOW</v>
      </c>
      <c r="D103">
        <v>3</v>
      </c>
      <c r="E103">
        <v>2</v>
      </c>
      <c r="F103" t="s">
        <v>65</v>
      </c>
      <c r="G103">
        <v>57.5</v>
      </c>
      <c r="H103">
        <v>73.3</v>
      </c>
      <c r="I103">
        <v>37.5</v>
      </c>
      <c r="J103" s="31">
        <v>86.8</v>
      </c>
    </row>
    <row r="104" spans="1:10" x14ac:dyDescent="0.25">
      <c r="A104" t="s">
        <v>6</v>
      </c>
      <c r="B104" t="str">
        <f t="shared" si="2"/>
        <v>HIGH</v>
      </c>
      <c r="C104" t="str">
        <f t="shared" si="3"/>
        <v>LOW</v>
      </c>
      <c r="D104">
        <v>4</v>
      </c>
      <c r="E104">
        <v>2</v>
      </c>
      <c r="F104" t="s">
        <v>38</v>
      </c>
      <c r="G104">
        <v>50</v>
      </c>
      <c r="H104">
        <v>50</v>
      </c>
      <c r="I104">
        <v>50</v>
      </c>
      <c r="J104" s="31">
        <v>115</v>
      </c>
    </row>
    <row r="105" spans="1:10" x14ac:dyDescent="0.25">
      <c r="A105" t="s">
        <v>6</v>
      </c>
      <c r="B105" t="str">
        <f t="shared" si="2"/>
        <v>HIGH</v>
      </c>
      <c r="C105" t="str">
        <f t="shared" si="3"/>
        <v>LOW</v>
      </c>
      <c r="D105">
        <v>5</v>
      </c>
      <c r="E105">
        <v>2</v>
      </c>
      <c r="F105" t="s">
        <v>66</v>
      </c>
      <c r="G105">
        <v>66.400000000000006</v>
      </c>
      <c r="H105">
        <v>80.900000000000006</v>
      </c>
      <c r="I105">
        <v>35.5</v>
      </c>
      <c r="J105" s="31">
        <v>110.5</v>
      </c>
    </row>
    <row r="106" spans="1:10" x14ac:dyDescent="0.25">
      <c r="A106" t="s">
        <v>6</v>
      </c>
      <c r="B106" t="str">
        <f t="shared" si="2"/>
        <v>HIGH</v>
      </c>
      <c r="C106" t="str">
        <f t="shared" si="3"/>
        <v>LOW</v>
      </c>
      <c r="D106">
        <v>6</v>
      </c>
      <c r="E106">
        <v>2</v>
      </c>
      <c r="F106" t="s">
        <v>67</v>
      </c>
      <c r="G106">
        <v>37.9</v>
      </c>
      <c r="H106">
        <v>80.2</v>
      </c>
      <c r="I106">
        <v>20.9</v>
      </c>
      <c r="J106" s="31">
        <v>84.3</v>
      </c>
    </row>
    <row r="107" spans="1:10" x14ac:dyDescent="0.25">
      <c r="A107" t="s">
        <v>6</v>
      </c>
      <c r="B107" t="str">
        <f t="shared" si="2"/>
        <v>HIGH</v>
      </c>
      <c r="C107" t="str">
        <f t="shared" si="3"/>
        <v>LOW</v>
      </c>
      <c r="D107">
        <v>7</v>
      </c>
      <c r="E107">
        <v>2</v>
      </c>
      <c r="F107" t="s">
        <v>62</v>
      </c>
      <c r="G107">
        <v>65.8</v>
      </c>
      <c r="H107">
        <v>72</v>
      </c>
      <c r="I107">
        <v>39.9</v>
      </c>
      <c r="J107" s="31">
        <v>129.5</v>
      </c>
    </row>
    <row r="108" spans="1:10" x14ac:dyDescent="0.25">
      <c r="A108" t="s">
        <v>6</v>
      </c>
      <c r="B108" t="str">
        <f t="shared" si="2"/>
        <v>HIGH</v>
      </c>
      <c r="C108" t="str">
        <f t="shared" si="3"/>
        <v>LOW</v>
      </c>
      <c r="D108">
        <v>8</v>
      </c>
      <c r="E108">
        <v>2</v>
      </c>
      <c r="F108" t="s">
        <v>63</v>
      </c>
      <c r="G108">
        <v>53.9</v>
      </c>
      <c r="H108">
        <v>64.8</v>
      </c>
      <c r="I108">
        <v>42.1</v>
      </c>
      <c r="J108" s="31">
        <v>143.9</v>
      </c>
    </row>
    <row r="109" spans="1:10" x14ac:dyDescent="0.25">
      <c r="A109" t="s">
        <v>6</v>
      </c>
      <c r="B109" t="str">
        <f t="shared" si="2"/>
        <v>HIGH</v>
      </c>
      <c r="C109" t="str">
        <f t="shared" si="3"/>
        <v>LOW</v>
      </c>
      <c r="D109">
        <v>9</v>
      </c>
      <c r="E109">
        <v>2</v>
      </c>
      <c r="F109" t="s">
        <v>64</v>
      </c>
      <c r="G109">
        <v>50</v>
      </c>
      <c r="H109">
        <v>50</v>
      </c>
      <c r="I109">
        <v>50</v>
      </c>
      <c r="J109" s="31">
        <v>155.9</v>
      </c>
    </row>
    <row r="110" spans="1:10" x14ac:dyDescent="0.25">
      <c r="A110" t="s">
        <v>7</v>
      </c>
      <c r="B110" t="str">
        <f t="shared" si="2"/>
        <v>HIGH</v>
      </c>
      <c r="C110" t="str">
        <f t="shared" si="3"/>
        <v>HIGH</v>
      </c>
      <c r="D110">
        <v>1</v>
      </c>
      <c r="E110">
        <v>1</v>
      </c>
      <c r="F110" t="s">
        <v>65</v>
      </c>
      <c r="G110">
        <v>79.5</v>
      </c>
      <c r="H110">
        <v>75.8</v>
      </c>
      <c r="I110">
        <v>32.5</v>
      </c>
      <c r="J110" s="31">
        <v>91.3</v>
      </c>
    </row>
    <row r="111" spans="1:10" x14ac:dyDescent="0.25">
      <c r="A111" t="s">
        <v>7</v>
      </c>
      <c r="B111" t="str">
        <f t="shared" si="2"/>
        <v>HIGH</v>
      </c>
      <c r="C111" t="str">
        <f t="shared" si="3"/>
        <v>HIGH</v>
      </c>
      <c r="D111">
        <v>2</v>
      </c>
      <c r="E111">
        <v>1</v>
      </c>
      <c r="F111" t="s">
        <v>38</v>
      </c>
      <c r="G111">
        <v>65.900000000000006</v>
      </c>
      <c r="H111">
        <v>76.8</v>
      </c>
      <c r="I111">
        <v>32.1</v>
      </c>
      <c r="J111" s="31">
        <v>104.8</v>
      </c>
    </row>
    <row r="112" spans="1:10" x14ac:dyDescent="0.25">
      <c r="A112" t="s">
        <v>7</v>
      </c>
      <c r="B112" t="str">
        <f t="shared" si="2"/>
        <v>HIGH</v>
      </c>
      <c r="C112" t="str">
        <f t="shared" si="3"/>
        <v>HIGH</v>
      </c>
      <c r="D112">
        <v>3</v>
      </c>
      <c r="E112">
        <v>1</v>
      </c>
      <c r="F112" t="s">
        <v>66</v>
      </c>
      <c r="G112">
        <v>61.5</v>
      </c>
      <c r="H112">
        <v>70.400000000000006</v>
      </c>
      <c r="I112">
        <v>38</v>
      </c>
      <c r="J112" s="31">
        <v>75</v>
      </c>
    </row>
    <row r="113" spans="1:10" x14ac:dyDescent="0.25">
      <c r="A113" t="s">
        <v>7</v>
      </c>
      <c r="B113" t="str">
        <f t="shared" si="2"/>
        <v>HIGH</v>
      </c>
      <c r="C113" t="str">
        <f t="shared" si="3"/>
        <v>HIGH</v>
      </c>
      <c r="D113">
        <v>4</v>
      </c>
      <c r="E113">
        <v>1</v>
      </c>
      <c r="F113" t="s">
        <v>67</v>
      </c>
      <c r="G113">
        <v>74.400000000000006</v>
      </c>
      <c r="H113">
        <v>75</v>
      </c>
      <c r="I113">
        <v>35</v>
      </c>
      <c r="J113" s="31">
        <v>75.5</v>
      </c>
    </row>
    <row r="114" spans="1:10" x14ac:dyDescent="0.25">
      <c r="A114" t="s">
        <v>7</v>
      </c>
      <c r="B114" t="str">
        <f t="shared" si="2"/>
        <v>HIGH</v>
      </c>
      <c r="C114" t="str">
        <f t="shared" si="3"/>
        <v>HIGH</v>
      </c>
      <c r="D114">
        <v>5</v>
      </c>
      <c r="E114">
        <v>1</v>
      </c>
      <c r="F114" t="s">
        <v>62</v>
      </c>
      <c r="G114">
        <v>52.5</v>
      </c>
      <c r="H114">
        <v>51.5</v>
      </c>
      <c r="I114">
        <v>48</v>
      </c>
      <c r="J114" s="31">
        <v>87.2</v>
      </c>
    </row>
    <row r="115" spans="1:10" x14ac:dyDescent="0.25">
      <c r="A115" t="s">
        <v>7</v>
      </c>
      <c r="B115" t="str">
        <f t="shared" si="2"/>
        <v>HIGH</v>
      </c>
      <c r="C115" t="str">
        <f t="shared" si="3"/>
        <v>HIGH</v>
      </c>
      <c r="D115">
        <v>6</v>
      </c>
      <c r="E115">
        <v>1</v>
      </c>
      <c r="F115" t="s">
        <v>63</v>
      </c>
      <c r="G115">
        <v>80</v>
      </c>
      <c r="H115">
        <v>79.2</v>
      </c>
      <c r="I115">
        <v>30.3</v>
      </c>
      <c r="J115" s="31">
        <v>81.3</v>
      </c>
    </row>
    <row r="116" spans="1:10" x14ac:dyDescent="0.25">
      <c r="A116" t="s">
        <v>7</v>
      </c>
      <c r="B116" t="str">
        <f t="shared" si="2"/>
        <v>HIGH</v>
      </c>
      <c r="C116" t="str">
        <f t="shared" si="3"/>
        <v>HIGH</v>
      </c>
      <c r="D116">
        <v>7</v>
      </c>
      <c r="E116">
        <v>1</v>
      </c>
      <c r="F116" t="s">
        <v>64</v>
      </c>
      <c r="G116">
        <v>67.099999999999994</v>
      </c>
      <c r="H116">
        <v>68.400000000000006</v>
      </c>
      <c r="I116">
        <v>40.5</v>
      </c>
      <c r="J116" s="31">
        <v>100.5</v>
      </c>
    </row>
    <row r="117" spans="1:10" x14ac:dyDescent="0.25">
      <c r="A117" t="s">
        <v>7</v>
      </c>
      <c r="B117" t="str">
        <f t="shared" si="2"/>
        <v>HIGH</v>
      </c>
      <c r="C117" t="str">
        <f t="shared" si="3"/>
        <v>HIGH</v>
      </c>
      <c r="D117">
        <v>8</v>
      </c>
      <c r="E117">
        <v>1</v>
      </c>
      <c r="F117" t="s">
        <v>65</v>
      </c>
      <c r="G117">
        <v>71.400000000000006</v>
      </c>
      <c r="H117">
        <v>67.2</v>
      </c>
      <c r="I117">
        <v>41.6</v>
      </c>
      <c r="J117" s="31">
        <v>89.4</v>
      </c>
    </row>
    <row r="118" spans="1:10" x14ac:dyDescent="0.25">
      <c r="A118" t="s">
        <v>7</v>
      </c>
      <c r="B118" t="str">
        <f t="shared" si="2"/>
        <v>HIGH</v>
      </c>
      <c r="C118" t="str">
        <f t="shared" si="3"/>
        <v>HIGH</v>
      </c>
      <c r="D118">
        <v>9</v>
      </c>
      <c r="E118">
        <v>1</v>
      </c>
      <c r="F118" t="s">
        <v>38</v>
      </c>
      <c r="G118">
        <v>73.099999999999994</v>
      </c>
      <c r="H118">
        <v>72.599999999999994</v>
      </c>
      <c r="I118">
        <v>33.1</v>
      </c>
      <c r="J118" s="31">
        <v>103.3</v>
      </c>
    </row>
    <row r="119" spans="1:10" x14ac:dyDescent="0.25">
      <c r="A119" t="s">
        <v>7</v>
      </c>
      <c r="B119" t="str">
        <f t="shared" si="2"/>
        <v>HIGH</v>
      </c>
      <c r="C119" t="str">
        <f t="shared" si="3"/>
        <v>HIGH</v>
      </c>
      <c r="D119">
        <v>1</v>
      </c>
      <c r="E119">
        <v>2</v>
      </c>
      <c r="F119" t="s">
        <v>66</v>
      </c>
      <c r="G119">
        <v>74.8</v>
      </c>
      <c r="H119">
        <v>70.400000000000006</v>
      </c>
      <c r="I119">
        <v>30.6</v>
      </c>
      <c r="J119" s="31">
        <v>94.5</v>
      </c>
    </row>
    <row r="120" spans="1:10" x14ac:dyDescent="0.25">
      <c r="A120" t="s">
        <v>7</v>
      </c>
      <c r="B120" t="str">
        <f t="shared" si="2"/>
        <v>HIGH</v>
      </c>
      <c r="C120" t="str">
        <f t="shared" si="3"/>
        <v>HIGH</v>
      </c>
      <c r="D120">
        <v>2</v>
      </c>
      <c r="E120">
        <v>2</v>
      </c>
      <c r="F120" t="s">
        <v>67</v>
      </c>
      <c r="G120">
        <v>66.7</v>
      </c>
      <c r="H120">
        <v>74.3</v>
      </c>
      <c r="I120">
        <v>34.799999999999997</v>
      </c>
      <c r="J120" s="31">
        <v>102.3</v>
      </c>
    </row>
    <row r="121" spans="1:10" x14ac:dyDescent="0.25">
      <c r="A121" t="s">
        <v>7</v>
      </c>
      <c r="B121" t="str">
        <f t="shared" si="2"/>
        <v>HIGH</v>
      </c>
      <c r="C121" t="str">
        <f t="shared" si="3"/>
        <v>HIGH</v>
      </c>
      <c r="D121">
        <v>3</v>
      </c>
      <c r="E121">
        <v>2</v>
      </c>
      <c r="F121" t="s">
        <v>62</v>
      </c>
      <c r="G121">
        <v>62.9</v>
      </c>
      <c r="H121">
        <v>76</v>
      </c>
      <c r="I121">
        <v>34.5</v>
      </c>
      <c r="J121" s="31">
        <v>90.3</v>
      </c>
    </row>
    <row r="122" spans="1:10" x14ac:dyDescent="0.25">
      <c r="A122" t="s">
        <v>7</v>
      </c>
      <c r="B122" t="str">
        <f t="shared" si="2"/>
        <v>HIGH</v>
      </c>
      <c r="C122" t="str">
        <f t="shared" si="3"/>
        <v>HIGH</v>
      </c>
      <c r="D122">
        <v>4</v>
      </c>
      <c r="E122">
        <v>2</v>
      </c>
      <c r="F122" t="s">
        <v>63</v>
      </c>
      <c r="G122">
        <v>67.2</v>
      </c>
      <c r="H122">
        <v>73.3</v>
      </c>
      <c r="I122">
        <v>30.4</v>
      </c>
      <c r="J122" s="31">
        <v>79.099999999999994</v>
      </c>
    </row>
    <row r="123" spans="1:10" x14ac:dyDescent="0.25">
      <c r="A123" t="s">
        <v>7</v>
      </c>
      <c r="B123" t="str">
        <f t="shared" si="2"/>
        <v>HIGH</v>
      </c>
      <c r="C123" t="str">
        <f t="shared" si="3"/>
        <v>HIGH</v>
      </c>
      <c r="D123">
        <v>5</v>
      </c>
      <c r="E123">
        <v>2</v>
      </c>
      <c r="F123" t="s">
        <v>64</v>
      </c>
      <c r="G123">
        <v>72.7</v>
      </c>
      <c r="H123">
        <v>79.7</v>
      </c>
      <c r="I123">
        <v>29.6</v>
      </c>
      <c r="J123" s="31">
        <v>81.5</v>
      </c>
    </row>
    <row r="124" spans="1:10" x14ac:dyDescent="0.25">
      <c r="A124" t="s">
        <v>7</v>
      </c>
      <c r="B124" t="str">
        <f t="shared" si="2"/>
        <v>HIGH</v>
      </c>
      <c r="C124" t="str">
        <f t="shared" si="3"/>
        <v>HIGH</v>
      </c>
      <c r="D124">
        <v>6</v>
      </c>
      <c r="E124">
        <v>2</v>
      </c>
      <c r="F124" t="s">
        <v>65</v>
      </c>
      <c r="G124">
        <v>60.4</v>
      </c>
      <c r="H124">
        <v>78.7</v>
      </c>
      <c r="I124">
        <v>38.4</v>
      </c>
      <c r="J124" s="31">
        <v>70.900000000000006</v>
      </c>
    </row>
    <row r="125" spans="1:10" x14ac:dyDescent="0.25">
      <c r="A125" t="s">
        <v>7</v>
      </c>
      <c r="B125" t="str">
        <f t="shared" si="2"/>
        <v>HIGH</v>
      </c>
      <c r="C125" t="str">
        <f t="shared" si="3"/>
        <v>HIGH</v>
      </c>
      <c r="D125">
        <v>7</v>
      </c>
      <c r="E125">
        <v>2</v>
      </c>
      <c r="F125" t="s">
        <v>38</v>
      </c>
      <c r="G125">
        <v>60.4</v>
      </c>
      <c r="H125">
        <v>65.8</v>
      </c>
      <c r="I125">
        <v>40.9</v>
      </c>
      <c r="J125" s="31">
        <v>98.6</v>
      </c>
    </row>
    <row r="126" spans="1:10" x14ac:dyDescent="0.25">
      <c r="A126" t="s">
        <v>7</v>
      </c>
      <c r="B126" t="str">
        <f t="shared" si="2"/>
        <v>HIGH</v>
      </c>
      <c r="C126" t="str">
        <f t="shared" si="3"/>
        <v>HIGH</v>
      </c>
      <c r="D126">
        <v>8</v>
      </c>
      <c r="E126">
        <v>2</v>
      </c>
      <c r="F126" t="s">
        <v>66</v>
      </c>
      <c r="G126">
        <v>70.5</v>
      </c>
      <c r="H126">
        <v>78.599999999999994</v>
      </c>
      <c r="I126">
        <v>35.9</v>
      </c>
      <c r="J126" s="31">
        <v>100.6</v>
      </c>
    </row>
    <row r="127" spans="1:10" x14ac:dyDescent="0.25">
      <c r="A127" t="s">
        <v>7</v>
      </c>
      <c r="B127" t="str">
        <f t="shared" si="2"/>
        <v>HIGH</v>
      </c>
      <c r="C127" t="str">
        <f t="shared" si="3"/>
        <v>HIGH</v>
      </c>
      <c r="D127">
        <v>9</v>
      </c>
      <c r="E127">
        <v>2</v>
      </c>
      <c r="F127" t="s">
        <v>67</v>
      </c>
      <c r="G127">
        <v>71.8</v>
      </c>
      <c r="H127">
        <v>70.599999999999994</v>
      </c>
      <c r="I127">
        <v>31.6</v>
      </c>
      <c r="J127" s="31">
        <v>112.8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47EA-A5AF-4E8E-9EC5-A0A008F1AC9B}">
  <dimension ref="A1:N113"/>
  <sheetViews>
    <sheetView workbookViewId="0">
      <selection activeCell="A5" sqref="A5"/>
    </sheetView>
  </sheetViews>
  <sheetFormatPr defaultRowHeight="12.5" x14ac:dyDescent="0.25"/>
  <cols>
    <col min="1" max="1" width="10.1796875" bestFit="1" customWidth="1"/>
    <col min="3" max="3" width="9.1796875" bestFit="1" customWidth="1"/>
    <col min="7" max="7" width="8.90625" customWidth="1"/>
    <col min="9" max="9" width="11" bestFit="1" customWidth="1"/>
    <col min="10" max="10" width="10.1796875" bestFit="1" customWidth="1"/>
    <col min="12" max="12" width="11.453125" bestFit="1" customWidth="1"/>
    <col min="13" max="13" width="14.7265625" bestFit="1" customWidth="1"/>
    <col min="14" max="14" width="16" bestFit="1" customWidth="1"/>
  </cols>
  <sheetData>
    <row r="1" spans="1:14" x14ac:dyDescent="0.25">
      <c r="A1" t="s">
        <v>68</v>
      </c>
      <c r="B1" s="15" t="s">
        <v>32</v>
      </c>
      <c r="C1" s="15" t="s">
        <v>9</v>
      </c>
      <c r="D1" s="15" t="s">
        <v>10</v>
      </c>
      <c r="E1" s="15" t="s">
        <v>30</v>
      </c>
      <c r="F1" s="15" t="s">
        <v>31</v>
      </c>
      <c r="G1" s="15" t="s">
        <v>41</v>
      </c>
      <c r="H1" s="15" t="s">
        <v>61</v>
      </c>
      <c r="I1" s="15" t="s">
        <v>43</v>
      </c>
      <c r="J1" s="15" t="s">
        <v>35</v>
      </c>
      <c r="K1" s="15" t="s">
        <v>44</v>
      </c>
      <c r="L1" s="15" t="s">
        <v>34</v>
      </c>
      <c r="M1" s="15" t="s">
        <v>45</v>
      </c>
      <c r="N1" s="15" t="s">
        <v>46</v>
      </c>
    </row>
    <row r="2" spans="1:14" ht="16.5" x14ac:dyDescent="0.45">
      <c r="A2" s="19" t="s">
        <v>42</v>
      </c>
      <c r="B2" s="18" t="str">
        <f>LEFT(A2, SEARCH(" ",A2,1))</f>
        <v xml:space="preserve">230 </v>
      </c>
      <c r="C2" t="str">
        <f>IF(ISNUMBER(SEARCH("04",B2))=TRUE,"LOW",IF(ISNUMBER(SEARCH("23",B2))=TRUE,"MEDIUM",IF(ISNUMBER(SEARCH("42",B2))=TRUE,"HIGH",)))</f>
        <v>MEDIUM</v>
      </c>
      <c r="D2" t="str">
        <f>IF(ISNUMBER(SEARCH("0",B2))=TRUE,"LOW",IF(ISNUMBER(SEARCH("9",B2))=TRUE,"MEDIUM",IF(ISNUMBER(SEARCH("18",B2))=TRUE,"HIGH",)))</f>
        <v>LOW</v>
      </c>
      <c r="E2">
        <v>1</v>
      </c>
      <c r="F2">
        <v>1</v>
      </c>
      <c r="G2" s="18" t="str">
        <f>RIGHT(A2,LEN(A2)-SEARCH(" ",A2,SEARCH(" ",A2,1)+1))</f>
        <v>3</v>
      </c>
      <c r="H2" t="s">
        <v>63</v>
      </c>
      <c r="I2" s="31">
        <v>77.400000000000006</v>
      </c>
      <c r="J2" s="31">
        <v>48.1</v>
      </c>
      <c r="K2" s="31">
        <v>45.9</v>
      </c>
      <c r="L2" s="31">
        <v>47.6</v>
      </c>
      <c r="M2" s="31">
        <v>47.9</v>
      </c>
      <c r="N2" s="31">
        <v>44.7</v>
      </c>
    </row>
    <row r="3" spans="1:14" ht="16.5" x14ac:dyDescent="0.45">
      <c r="A3" s="19" t="s">
        <v>42</v>
      </c>
      <c r="B3" s="18" t="str">
        <f t="shared" ref="B3:B66" si="0">LEFT(A3, SEARCH(" ",A3,1))</f>
        <v xml:space="preserve">230 </v>
      </c>
      <c r="C3" t="str">
        <f t="shared" ref="C3:C66" si="1">IF(ISNUMBER(SEARCH("04",B3))=TRUE,"LOW",IF(ISNUMBER(SEARCH("23",B3))=TRUE,"MEDIUM",IF(ISNUMBER(SEARCH("42",B3))=TRUE,"HIGH",)))</f>
        <v>MEDIUM</v>
      </c>
      <c r="D3" t="str">
        <f t="shared" ref="D3:D66" si="2">IF(ISNUMBER(SEARCH("0",B3))=TRUE,"LOW",IF(ISNUMBER(SEARCH("9",B3))=TRUE,"MEDIUM",IF(ISNUMBER(SEARCH("18",B3))=TRUE,"HIGH",)))</f>
        <v>LOW</v>
      </c>
      <c r="E3">
        <v>2</v>
      </c>
      <c r="F3">
        <v>1</v>
      </c>
      <c r="G3" s="18" t="str">
        <f t="shared" ref="G3:G66" si="3">RIGHT(A3,LEN(A3)-SEARCH(" ",A3,SEARCH(" ",A3,1)+1))</f>
        <v>3</v>
      </c>
      <c r="H3" t="s">
        <v>67</v>
      </c>
      <c r="I3" s="31">
        <v>102.3</v>
      </c>
      <c r="J3" s="31">
        <v>49.8</v>
      </c>
      <c r="K3" s="31">
        <v>50</v>
      </c>
      <c r="L3" s="31">
        <v>50.3</v>
      </c>
      <c r="M3" s="31">
        <v>49.8</v>
      </c>
      <c r="N3" s="31">
        <v>50.3</v>
      </c>
    </row>
    <row r="4" spans="1:14" ht="16.5" x14ac:dyDescent="0.45">
      <c r="A4" s="19" t="s">
        <v>42</v>
      </c>
      <c r="B4" s="18" t="str">
        <f t="shared" si="0"/>
        <v xml:space="preserve">230 </v>
      </c>
      <c r="C4" t="str">
        <f t="shared" si="1"/>
        <v>MEDIUM</v>
      </c>
      <c r="D4" t="str">
        <f t="shared" si="2"/>
        <v>LOW</v>
      </c>
      <c r="E4">
        <v>3</v>
      </c>
      <c r="F4">
        <v>1</v>
      </c>
      <c r="G4" s="18" t="str">
        <f t="shared" si="3"/>
        <v>3</v>
      </c>
      <c r="H4" t="s">
        <v>65</v>
      </c>
      <c r="I4" s="31">
        <v>95.3</v>
      </c>
      <c r="J4" s="31">
        <v>50</v>
      </c>
      <c r="K4" s="31">
        <v>50</v>
      </c>
      <c r="L4" s="31">
        <v>50</v>
      </c>
      <c r="M4" s="31">
        <v>50</v>
      </c>
      <c r="N4" s="31">
        <v>50</v>
      </c>
    </row>
    <row r="5" spans="1:14" ht="16.5" x14ac:dyDescent="0.45">
      <c r="A5" s="19" t="s">
        <v>42</v>
      </c>
      <c r="B5" s="18" t="str">
        <f t="shared" si="0"/>
        <v xml:space="preserve">230 </v>
      </c>
      <c r="C5" t="str">
        <f t="shared" si="1"/>
        <v>MEDIUM</v>
      </c>
      <c r="D5" t="str">
        <f t="shared" si="2"/>
        <v>LOW</v>
      </c>
      <c r="E5">
        <v>4</v>
      </c>
      <c r="F5">
        <v>1</v>
      </c>
      <c r="G5" s="18" t="str">
        <f t="shared" si="3"/>
        <v>3</v>
      </c>
      <c r="H5" t="s">
        <v>64</v>
      </c>
      <c r="I5" s="31">
        <v>127.5</v>
      </c>
      <c r="J5" s="31">
        <v>51.7</v>
      </c>
      <c r="K5" s="31">
        <v>54.4</v>
      </c>
      <c r="L5" s="31">
        <v>55.6</v>
      </c>
      <c r="M5" s="31">
        <v>49.2</v>
      </c>
      <c r="N5" s="31">
        <v>55.4</v>
      </c>
    </row>
    <row r="6" spans="1:14" ht="16.5" x14ac:dyDescent="0.45">
      <c r="A6" s="19" t="s">
        <v>42</v>
      </c>
      <c r="B6" s="18" t="str">
        <f t="shared" si="0"/>
        <v xml:space="preserve">230 </v>
      </c>
      <c r="C6" t="str">
        <f t="shared" si="1"/>
        <v>MEDIUM</v>
      </c>
      <c r="D6" t="str">
        <f t="shared" si="2"/>
        <v>LOW</v>
      </c>
      <c r="E6">
        <v>5</v>
      </c>
      <c r="F6">
        <v>1</v>
      </c>
      <c r="G6" s="18" t="str">
        <f t="shared" si="3"/>
        <v>3</v>
      </c>
      <c r="H6" t="s">
        <v>38</v>
      </c>
      <c r="I6" s="31">
        <v>120.1</v>
      </c>
      <c r="J6" s="31">
        <v>45.1</v>
      </c>
      <c r="K6" s="31">
        <v>49.3</v>
      </c>
      <c r="L6" s="31">
        <v>53</v>
      </c>
      <c r="M6" s="31">
        <v>47.8</v>
      </c>
      <c r="N6" s="31">
        <v>50.8</v>
      </c>
    </row>
    <row r="7" spans="1:14" ht="16.5" x14ac:dyDescent="0.45">
      <c r="A7" s="19" t="s">
        <v>42</v>
      </c>
      <c r="B7" s="18" t="str">
        <f t="shared" si="0"/>
        <v xml:space="preserve">230 </v>
      </c>
      <c r="C7" t="str">
        <f t="shared" si="1"/>
        <v>MEDIUM</v>
      </c>
      <c r="D7" t="str">
        <f t="shared" si="2"/>
        <v>LOW</v>
      </c>
      <c r="E7">
        <v>6</v>
      </c>
      <c r="F7">
        <v>1</v>
      </c>
      <c r="G7" s="18" t="str">
        <f t="shared" si="3"/>
        <v>3</v>
      </c>
      <c r="H7" t="s">
        <v>66</v>
      </c>
      <c r="I7" s="31">
        <v>124.4</v>
      </c>
      <c r="J7" s="31">
        <v>50</v>
      </c>
      <c r="K7" s="31">
        <v>60</v>
      </c>
      <c r="L7" s="31">
        <v>50.5</v>
      </c>
      <c r="M7" s="31">
        <v>46.1</v>
      </c>
      <c r="N7" s="31">
        <v>56.9</v>
      </c>
    </row>
    <row r="8" spans="1:14" ht="16.5" x14ac:dyDescent="0.45">
      <c r="A8" s="19" t="s">
        <v>42</v>
      </c>
      <c r="B8" s="18" t="str">
        <f t="shared" si="0"/>
        <v xml:space="preserve">230 </v>
      </c>
      <c r="C8" t="str">
        <f t="shared" si="1"/>
        <v>MEDIUM</v>
      </c>
      <c r="D8" t="str">
        <f t="shared" si="2"/>
        <v>LOW</v>
      </c>
      <c r="E8">
        <v>7</v>
      </c>
      <c r="F8">
        <v>1</v>
      </c>
      <c r="G8" s="18" t="str">
        <f t="shared" si="3"/>
        <v>3</v>
      </c>
      <c r="H8" t="s">
        <v>62</v>
      </c>
      <c r="I8" s="31">
        <v>174.4</v>
      </c>
      <c r="J8" s="31">
        <v>55.5</v>
      </c>
      <c r="K8" s="31">
        <v>59.5</v>
      </c>
      <c r="L8" s="31">
        <v>47.9</v>
      </c>
      <c r="M8" s="31">
        <v>52.8</v>
      </c>
      <c r="N8" s="31">
        <v>47.9</v>
      </c>
    </row>
    <row r="9" spans="1:14" ht="16.5" x14ac:dyDescent="0.45">
      <c r="A9" s="19" t="s">
        <v>42</v>
      </c>
      <c r="B9" s="18" t="str">
        <f t="shared" si="0"/>
        <v xml:space="preserve">230 </v>
      </c>
      <c r="C9" t="str">
        <f t="shared" si="1"/>
        <v>MEDIUM</v>
      </c>
      <c r="D9" t="str">
        <f t="shared" si="2"/>
        <v>LOW</v>
      </c>
      <c r="E9">
        <v>8</v>
      </c>
      <c r="F9">
        <v>1</v>
      </c>
      <c r="G9" s="18" t="str">
        <f t="shared" si="3"/>
        <v>3</v>
      </c>
      <c r="H9" t="s">
        <v>38</v>
      </c>
      <c r="I9" s="31">
        <v>139</v>
      </c>
      <c r="J9" s="31">
        <v>54.9</v>
      </c>
      <c r="K9" s="31">
        <v>43.8</v>
      </c>
      <c r="L9" s="31">
        <v>48</v>
      </c>
      <c r="M9" s="31">
        <v>55.1</v>
      </c>
      <c r="N9" s="31">
        <v>46.3</v>
      </c>
    </row>
    <row r="10" spans="1:14" ht="16.5" x14ac:dyDescent="0.45">
      <c r="A10" s="19" t="s">
        <v>42</v>
      </c>
      <c r="B10" s="18" t="str">
        <f t="shared" si="0"/>
        <v xml:space="preserve">230 </v>
      </c>
      <c r="C10" t="str">
        <f t="shared" si="1"/>
        <v>MEDIUM</v>
      </c>
      <c r="D10" t="str">
        <f t="shared" si="2"/>
        <v>LOW</v>
      </c>
      <c r="E10">
        <v>1</v>
      </c>
      <c r="F10">
        <v>2</v>
      </c>
      <c r="G10" s="18" t="str">
        <f t="shared" si="3"/>
        <v>3</v>
      </c>
      <c r="H10" s="23" t="s">
        <v>38</v>
      </c>
      <c r="I10" s="31">
        <v>91.4</v>
      </c>
      <c r="J10" s="31">
        <v>52</v>
      </c>
      <c r="K10" s="31">
        <v>48.6</v>
      </c>
      <c r="L10" s="31">
        <v>48.3</v>
      </c>
      <c r="M10" s="31">
        <v>51.5</v>
      </c>
      <c r="N10" s="31">
        <v>48.3</v>
      </c>
    </row>
    <row r="11" spans="1:14" ht="16.5" x14ac:dyDescent="0.45">
      <c r="A11" s="19" t="s">
        <v>42</v>
      </c>
      <c r="B11" s="18" t="str">
        <f t="shared" si="0"/>
        <v xml:space="preserve">230 </v>
      </c>
      <c r="C11" t="str">
        <f t="shared" si="1"/>
        <v>MEDIUM</v>
      </c>
      <c r="D11" t="str">
        <f t="shared" si="2"/>
        <v>LOW</v>
      </c>
      <c r="E11">
        <v>4</v>
      </c>
      <c r="F11">
        <v>2</v>
      </c>
      <c r="G11" s="18" t="str">
        <f t="shared" si="3"/>
        <v>3</v>
      </c>
      <c r="H11" s="23" t="s">
        <v>65</v>
      </c>
      <c r="I11" s="31">
        <v>87.4</v>
      </c>
      <c r="J11" s="31">
        <v>42.4</v>
      </c>
      <c r="K11" s="31">
        <v>60.3</v>
      </c>
      <c r="L11" s="31">
        <v>44.5</v>
      </c>
      <c r="M11" s="31">
        <v>41.9</v>
      </c>
      <c r="N11" s="31">
        <v>42.7</v>
      </c>
    </row>
    <row r="12" spans="1:14" ht="16.5" x14ac:dyDescent="0.45">
      <c r="A12" s="19" t="s">
        <v>42</v>
      </c>
      <c r="B12" s="18" t="str">
        <f t="shared" si="0"/>
        <v xml:space="preserve">230 </v>
      </c>
      <c r="C12" t="str">
        <f t="shared" si="1"/>
        <v>MEDIUM</v>
      </c>
      <c r="D12" t="str">
        <f t="shared" si="2"/>
        <v>LOW</v>
      </c>
      <c r="E12">
        <v>2</v>
      </c>
      <c r="F12">
        <v>2</v>
      </c>
      <c r="G12" s="18" t="str">
        <f t="shared" si="3"/>
        <v>3</v>
      </c>
      <c r="H12" s="23" t="s">
        <v>38</v>
      </c>
      <c r="I12" s="31">
        <v>103.7</v>
      </c>
      <c r="J12" s="31">
        <v>58.8</v>
      </c>
      <c r="K12" s="31">
        <v>42.8</v>
      </c>
      <c r="L12" s="31">
        <v>46</v>
      </c>
      <c r="M12" s="31">
        <v>57.6</v>
      </c>
      <c r="N12" s="31">
        <v>45</v>
      </c>
    </row>
    <row r="13" spans="1:14" ht="16.5" x14ac:dyDescent="0.45">
      <c r="A13" s="19" t="s">
        <v>42</v>
      </c>
      <c r="B13" s="18" t="str">
        <f t="shared" si="0"/>
        <v xml:space="preserve">230 </v>
      </c>
      <c r="C13" t="str">
        <f t="shared" si="1"/>
        <v>MEDIUM</v>
      </c>
      <c r="D13" t="str">
        <f t="shared" si="2"/>
        <v>LOW</v>
      </c>
      <c r="E13">
        <v>3</v>
      </c>
      <c r="F13">
        <v>2</v>
      </c>
      <c r="G13" s="18" t="str">
        <f t="shared" si="3"/>
        <v>3</v>
      </c>
      <c r="H13" s="23" t="s">
        <v>64</v>
      </c>
      <c r="I13" s="31">
        <v>71.099999999999994</v>
      </c>
      <c r="J13" s="31">
        <v>47.8</v>
      </c>
      <c r="K13" s="31">
        <v>53.2</v>
      </c>
      <c r="L13" s="31">
        <v>48.8</v>
      </c>
      <c r="M13" s="31">
        <v>48.1</v>
      </c>
      <c r="N13" s="31">
        <v>47.8</v>
      </c>
    </row>
    <row r="14" spans="1:14" ht="16.5" x14ac:dyDescent="0.45">
      <c r="A14" s="19" t="s">
        <v>42</v>
      </c>
      <c r="B14" s="18" t="str">
        <f t="shared" si="0"/>
        <v xml:space="preserve">230 </v>
      </c>
      <c r="C14" t="str">
        <f t="shared" si="1"/>
        <v>MEDIUM</v>
      </c>
      <c r="D14" t="str">
        <f t="shared" si="2"/>
        <v>LOW</v>
      </c>
      <c r="E14">
        <v>5</v>
      </c>
      <c r="F14">
        <v>2</v>
      </c>
      <c r="G14" s="18" t="str">
        <f t="shared" si="3"/>
        <v>3</v>
      </c>
      <c r="H14" s="23" t="s">
        <v>67</v>
      </c>
      <c r="I14" s="31">
        <v>103.3</v>
      </c>
      <c r="J14" s="31">
        <v>50</v>
      </c>
      <c r="K14" s="31">
        <v>50</v>
      </c>
      <c r="L14" s="31">
        <v>50</v>
      </c>
      <c r="M14" s="31">
        <v>50</v>
      </c>
      <c r="N14" s="31">
        <v>50</v>
      </c>
    </row>
    <row r="15" spans="1:14" ht="16.5" x14ac:dyDescent="0.45">
      <c r="A15" s="19" t="s">
        <v>42</v>
      </c>
      <c r="B15" s="18" t="str">
        <f t="shared" si="0"/>
        <v xml:space="preserve">230 </v>
      </c>
      <c r="C15" t="str">
        <f t="shared" si="1"/>
        <v>MEDIUM</v>
      </c>
      <c r="D15" t="str">
        <f t="shared" si="2"/>
        <v>LOW</v>
      </c>
      <c r="E15">
        <v>6</v>
      </c>
      <c r="F15">
        <v>2</v>
      </c>
      <c r="G15" s="18" t="str">
        <f t="shared" si="3"/>
        <v>3</v>
      </c>
      <c r="H15" s="23" t="s">
        <v>66</v>
      </c>
      <c r="I15" s="31">
        <v>108.1</v>
      </c>
      <c r="J15" s="31">
        <v>46.8</v>
      </c>
      <c r="K15" s="31">
        <v>52.7</v>
      </c>
      <c r="L15" s="31">
        <v>42.1</v>
      </c>
      <c r="M15" s="31">
        <v>43.1</v>
      </c>
      <c r="N15" s="31">
        <v>42.9</v>
      </c>
    </row>
    <row r="16" spans="1:14" ht="16.5" x14ac:dyDescent="0.45">
      <c r="A16" s="19" t="s">
        <v>42</v>
      </c>
      <c r="B16" s="18" t="str">
        <f t="shared" si="0"/>
        <v xml:space="preserve">230 </v>
      </c>
      <c r="C16" t="str">
        <f t="shared" si="1"/>
        <v>MEDIUM</v>
      </c>
      <c r="D16" t="str">
        <f t="shared" si="2"/>
        <v>LOW</v>
      </c>
      <c r="E16">
        <v>7</v>
      </c>
      <c r="F16">
        <v>2</v>
      </c>
      <c r="G16" s="18" t="str">
        <f t="shared" si="3"/>
        <v>3</v>
      </c>
      <c r="H16" s="23" t="s">
        <v>62</v>
      </c>
      <c r="I16" s="31">
        <v>136.69999999999999</v>
      </c>
      <c r="J16" s="31">
        <v>45</v>
      </c>
      <c r="K16" s="31">
        <v>58.4</v>
      </c>
      <c r="L16" s="31">
        <v>47</v>
      </c>
      <c r="M16" s="31">
        <v>43.5</v>
      </c>
      <c r="N16" s="31">
        <v>47.5</v>
      </c>
    </row>
    <row r="17" spans="1:14" ht="16.5" x14ac:dyDescent="0.45">
      <c r="A17" s="19" t="s">
        <v>42</v>
      </c>
      <c r="B17" s="18" t="str">
        <f t="shared" si="0"/>
        <v xml:space="preserve">230 </v>
      </c>
      <c r="C17" t="str">
        <f t="shared" si="1"/>
        <v>MEDIUM</v>
      </c>
      <c r="D17" t="str">
        <f t="shared" si="2"/>
        <v>LOW</v>
      </c>
      <c r="E17">
        <v>8</v>
      </c>
      <c r="F17">
        <v>2</v>
      </c>
      <c r="G17" s="18" t="str">
        <f t="shared" si="3"/>
        <v>3</v>
      </c>
      <c r="H17" s="23" t="s">
        <v>63</v>
      </c>
      <c r="I17" s="31">
        <v>128.6</v>
      </c>
      <c r="J17" s="31">
        <v>50</v>
      </c>
      <c r="K17" s="31">
        <v>50</v>
      </c>
      <c r="L17" s="31">
        <v>50</v>
      </c>
      <c r="M17" s="31">
        <v>50</v>
      </c>
      <c r="N17" s="31">
        <v>50</v>
      </c>
    </row>
    <row r="18" spans="1:14" ht="16.5" x14ac:dyDescent="0.45">
      <c r="A18" s="15" t="s">
        <v>47</v>
      </c>
      <c r="B18" s="18" t="str">
        <f t="shared" si="0"/>
        <v xml:space="preserve">239 </v>
      </c>
      <c r="C18" t="str">
        <f t="shared" si="1"/>
        <v>MEDIUM</v>
      </c>
      <c r="D18" t="str">
        <f t="shared" si="2"/>
        <v>MEDIUM</v>
      </c>
      <c r="E18">
        <v>1</v>
      </c>
      <c r="F18">
        <v>1</v>
      </c>
      <c r="G18" s="18" t="str">
        <f t="shared" si="3"/>
        <v xml:space="preserve"> 1</v>
      </c>
      <c r="H18" t="s">
        <v>67</v>
      </c>
      <c r="I18" s="31">
        <v>84.5</v>
      </c>
      <c r="J18" s="31">
        <v>50.6</v>
      </c>
      <c r="K18" s="31">
        <v>50.1</v>
      </c>
      <c r="L18" s="31">
        <v>50.6</v>
      </c>
      <c r="M18" s="31">
        <v>50.1</v>
      </c>
      <c r="N18" s="31">
        <v>50.6</v>
      </c>
    </row>
    <row r="19" spans="1:14" ht="16.5" x14ac:dyDescent="0.45">
      <c r="A19" s="15" t="s">
        <v>47</v>
      </c>
      <c r="B19" s="18" t="str">
        <f t="shared" si="0"/>
        <v xml:space="preserve">239 </v>
      </c>
      <c r="C19" t="str">
        <f t="shared" si="1"/>
        <v>MEDIUM</v>
      </c>
      <c r="D19" t="str">
        <f t="shared" si="2"/>
        <v>MEDIUM</v>
      </c>
      <c r="E19">
        <v>2</v>
      </c>
      <c r="F19">
        <v>1</v>
      </c>
      <c r="G19" s="18" t="str">
        <f t="shared" si="3"/>
        <v xml:space="preserve"> 1</v>
      </c>
      <c r="H19" t="s">
        <v>62</v>
      </c>
      <c r="I19" s="31">
        <v>90.2</v>
      </c>
      <c r="J19" s="31">
        <v>59.7</v>
      </c>
      <c r="K19" s="31">
        <v>48.6</v>
      </c>
      <c r="L19" s="31">
        <v>49.5</v>
      </c>
      <c r="M19" s="31">
        <v>52.7</v>
      </c>
      <c r="N19" s="31">
        <v>48.8</v>
      </c>
    </row>
    <row r="20" spans="1:14" ht="16.5" x14ac:dyDescent="0.45">
      <c r="A20" s="15" t="s">
        <v>47</v>
      </c>
      <c r="B20" s="18" t="str">
        <f t="shared" si="0"/>
        <v xml:space="preserve">239 </v>
      </c>
      <c r="C20" t="str">
        <f t="shared" si="1"/>
        <v>MEDIUM</v>
      </c>
      <c r="D20" t="str">
        <f t="shared" si="2"/>
        <v>MEDIUM</v>
      </c>
      <c r="E20">
        <v>3</v>
      </c>
      <c r="F20">
        <v>1</v>
      </c>
      <c r="G20" s="18" t="str">
        <f t="shared" si="3"/>
        <v xml:space="preserve"> 1</v>
      </c>
      <c r="H20" t="s">
        <v>38</v>
      </c>
      <c r="I20" s="31">
        <v>104.7</v>
      </c>
      <c r="J20" s="31">
        <v>51</v>
      </c>
      <c r="K20" s="31">
        <v>49.3</v>
      </c>
      <c r="L20" s="31">
        <v>50.3</v>
      </c>
      <c r="M20" s="31">
        <v>50</v>
      </c>
      <c r="N20" s="31">
        <v>50</v>
      </c>
    </row>
    <row r="21" spans="1:14" ht="16.5" x14ac:dyDescent="0.45">
      <c r="A21" s="15" t="s">
        <v>47</v>
      </c>
      <c r="B21" s="18" t="str">
        <f t="shared" si="0"/>
        <v xml:space="preserve">239 </v>
      </c>
      <c r="C21" t="str">
        <f t="shared" si="1"/>
        <v>MEDIUM</v>
      </c>
      <c r="D21" t="str">
        <f t="shared" si="2"/>
        <v>MEDIUM</v>
      </c>
      <c r="E21">
        <v>4</v>
      </c>
      <c r="F21">
        <v>1</v>
      </c>
      <c r="G21" s="18" t="str">
        <f t="shared" si="3"/>
        <v xml:space="preserve"> 1</v>
      </c>
      <c r="H21" t="s">
        <v>65</v>
      </c>
      <c r="I21" s="31">
        <v>99.6</v>
      </c>
      <c r="J21" s="31">
        <v>60.4</v>
      </c>
      <c r="K21" s="31">
        <v>50.2</v>
      </c>
      <c r="L21" s="31">
        <v>50</v>
      </c>
      <c r="M21" s="31">
        <v>54.7</v>
      </c>
      <c r="N21" s="31">
        <v>50</v>
      </c>
    </row>
    <row r="22" spans="1:14" ht="16.5" x14ac:dyDescent="0.45">
      <c r="A22" s="15" t="s">
        <v>47</v>
      </c>
      <c r="B22" s="18" t="str">
        <f t="shared" si="0"/>
        <v xml:space="preserve">239 </v>
      </c>
      <c r="C22" t="str">
        <f t="shared" si="1"/>
        <v>MEDIUM</v>
      </c>
      <c r="D22" t="str">
        <f t="shared" si="2"/>
        <v>MEDIUM</v>
      </c>
      <c r="E22">
        <v>5</v>
      </c>
      <c r="F22">
        <v>1</v>
      </c>
      <c r="G22" s="18" t="str">
        <f t="shared" si="3"/>
        <v xml:space="preserve"> 1</v>
      </c>
      <c r="H22" t="s">
        <v>65</v>
      </c>
      <c r="I22" s="31">
        <v>112.1</v>
      </c>
      <c r="J22" s="31">
        <v>47.6</v>
      </c>
      <c r="K22" s="31">
        <v>49.5</v>
      </c>
      <c r="L22" s="31">
        <v>48.8</v>
      </c>
      <c r="M22" s="31">
        <v>45.1</v>
      </c>
      <c r="N22" s="31">
        <v>46.8</v>
      </c>
    </row>
    <row r="23" spans="1:14" ht="16.5" x14ac:dyDescent="0.45">
      <c r="A23" s="15" t="s">
        <v>47</v>
      </c>
      <c r="B23" s="18" t="str">
        <f t="shared" si="0"/>
        <v xml:space="preserve">239 </v>
      </c>
      <c r="C23" t="str">
        <f t="shared" si="1"/>
        <v>MEDIUM</v>
      </c>
      <c r="D23" t="str">
        <f t="shared" si="2"/>
        <v>MEDIUM</v>
      </c>
      <c r="E23">
        <v>6</v>
      </c>
      <c r="F23">
        <v>1</v>
      </c>
      <c r="G23" s="18" t="str">
        <f t="shared" si="3"/>
        <v xml:space="preserve"> 1</v>
      </c>
      <c r="H23" t="s">
        <v>64</v>
      </c>
      <c r="I23" s="31">
        <v>96.3</v>
      </c>
      <c r="J23" s="31">
        <v>50</v>
      </c>
      <c r="K23" s="31">
        <v>50</v>
      </c>
      <c r="L23" s="31">
        <v>50</v>
      </c>
      <c r="M23" s="31">
        <v>50</v>
      </c>
      <c r="N23" s="31">
        <v>55.9</v>
      </c>
    </row>
    <row r="24" spans="1:14" ht="16.5" x14ac:dyDescent="0.45">
      <c r="A24" s="15" t="s">
        <v>47</v>
      </c>
      <c r="B24" s="18" t="str">
        <f t="shared" si="0"/>
        <v xml:space="preserve">239 </v>
      </c>
      <c r="C24" t="str">
        <f t="shared" si="1"/>
        <v>MEDIUM</v>
      </c>
      <c r="D24" t="str">
        <f t="shared" si="2"/>
        <v>MEDIUM</v>
      </c>
      <c r="E24">
        <v>7</v>
      </c>
      <c r="F24">
        <v>1</v>
      </c>
      <c r="G24" s="18" t="str">
        <f t="shared" si="3"/>
        <v xml:space="preserve"> 1</v>
      </c>
      <c r="H24" t="s">
        <v>66</v>
      </c>
      <c r="I24" s="31">
        <v>106.4</v>
      </c>
      <c r="J24" s="31">
        <v>55</v>
      </c>
      <c r="K24" s="31">
        <v>60.7</v>
      </c>
      <c r="L24" s="31">
        <v>43.7</v>
      </c>
      <c r="M24" s="31">
        <v>53.1</v>
      </c>
      <c r="N24" s="31">
        <v>45.9</v>
      </c>
    </row>
    <row r="25" spans="1:14" ht="16.5" x14ac:dyDescent="0.45">
      <c r="A25" s="15" t="s">
        <v>47</v>
      </c>
      <c r="B25" s="18" t="str">
        <f t="shared" si="0"/>
        <v xml:space="preserve">239 </v>
      </c>
      <c r="C25" t="str">
        <f t="shared" si="1"/>
        <v>MEDIUM</v>
      </c>
      <c r="D25" t="str">
        <f t="shared" si="2"/>
        <v>MEDIUM</v>
      </c>
      <c r="E25">
        <v>8</v>
      </c>
      <c r="F25">
        <v>1</v>
      </c>
      <c r="G25" s="18" t="str">
        <f t="shared" si="3"/>
        <v xml:space="preserve"> 1</v>
      </c>
      <c r="H25" t="s">
        <v>63</v>
      </c>
      <c r="I25" s="31">
        <v>110.5</v>
      </c>
      <c r="J25" s="31">
        <v>50</v>
      </c>
      <c r="K25" s="31">
        <v>50</v>
      </c>
      <c r="L25" s="31">
        <v>50</v>
      </c>
      <c r="M25" s="31">
        <v>50</v>
      </c>
      <c r="N25" s="31">
        <v>50</v>
      </c>
    </row>
    <row r="26" spans="1:14" ht="16.5" x14ac:dyDescent="0.45">
      <c r="A26" s="15" t="s">
        <v>47</v>
      </c>
      <c r="B26" s="18" t="str">
        <f t="shared" si="0"/>
        <v xml:space="preserve">239 </v>
      </c>
      <c r="C26" t="str">
        <f t="shared" si="1"/>
        <v>MEDIUM</v>
      </c>
      <c r="D26" t="str">
        <f t="shared" si="2"/>
        <v>MEDIUM</v>
      </c>
      <c r="E26">
        <v>1</v>
      </c>
      <c r="F26">
        <v>2</v>
      </c>
      <c r="G26" s="18" t="str">
        <f t="shared" si="3"/>
        <v xml:space="preserve"> 1</v>
      </c>
      <c r="H26" s="23" t="s">
        <v>65</v>
      </c>
      <c r="I26" s="31">
        <v>0.1</v>
      </c>
      <c r="J26" s="31">
        <v>50.1</v>
      </c>
      <c r="K26" s="31">
        <v>50.3</v>
      </c>
      <c r="L26" s="31">
        <v>50.3</v>
      </c>
      <c r="M26" s="31">
        <v>50.1</v>
      </c>
      <c r="N26" s="31">
        <v>50.1</v>
      </c>
    </row>
    <row r="27" spans="1:14" ht="16.5" x14ac:dyDescent="0.45">
      <c r="A27" s="15" t="s">
        <v>47</v>
      </c>
      <c r="B27" s="18" t="str">
        <f t="shared" si="0"/>
        <v xml:space="preserve">239 </v>
      </c>
      <c r="C27" t="str">
        <f t="shared" si="1"/>
        <v>MEDIUM</v>
      </c>
      <c r="D27" t="str">
        <f t="shared" si="2"/>
        <v>MEDIUM</v>
      </c>
      <c r="E27">
        <v>4</v>
      </c>
      <c r="F27">
        <v>2</v>
      </c>
      <c r="G27" s="18" t="str">
        <f t="shared" si="3"/>
        <v xml:space="preserve"> 1</v>
      </c>
      <c r="H27" s="23" t="s">
        <v>38</v>
      </c>
      <c r="I27" s="31">
        <v>104.2</v>
      </c>
      <c r="J27" s="31">
        <v>57.1</v>
      </c>
      <c r="K27" s="31">
        <v>45</v>
      </c>
      <c r="L27" s="31">
        <v>40.5</v>
      </c>
      <c r="M27" s="31">
        <v>53.1</v>
      </c>
      <c r="N27" s="31">
        <v>40.799999999999997</v>
      </c>
    </row>
    <row r="28" spans="1:14" ht="16.5" x14ac:dyDescent="0.45">
      <c r="A28" s="15" t="s">
        <v>47</v>
      </c>
      <c r="B28" s="18" t="str">
        <f t="shared" si="0"/>
        <v xml:space="preserve">239 </v>
      </c>
      <c r="C28" t="str">
        <f t="shared" si="1"/>
        <v>MEDIUM</v>
      </c>
      <c r="D28" t="str">
        <f t="shared" si="2"/>
        <v>MEDIUM</v>
      </c>
      <c r="E28">
        <v>2</v>
      </c>
      <c r="F28">
        <v>2</v>
      </c>
      <c r="G28" s="18" t="str">
        <f t="shared" si="3"/>
        <v xml:space="preserve"> 1</v>
      </c>
      <c r="H28" s="23" t="s">
        <v>63</v>
      </c>
      <c r="I28" s="31">
        <v>103.9</v>
      </c>
      <c r="J28" s="31">
        <v>50</v>
      </c>
      <c r="K28" s="31">
        <v>50</v>
      </c>
      <c r="L28" s="31">
        <v>50</v>
      </c>
      <c r="M28" s="31">
        <v>50</v>
      </c>
      <c r="N28" s="31">
        <v>50</v>
      </c>
    </row>
    <row r="29" spans="1:14" ht="16.5" x14ac:dyDescent="0.45">
      <c r="A29" s="15" t="s">
        <v>47</v>
      </c>
      <c r="B29" s="18" t="str">
        <f t="shared" si="0"/>
        <v xml:space="preserve">239 </v>
      </c>
      <c r="C29" t="str">
        <f t="shared" si="1"/>
        <v>MEDIUM</v>
      </c>
      <c r="D29" t="str">
        <f t="shared" si="2"/>
        <v>MEDIUM</v>
      </c>
      <c r="E29">
        <v>3</v>
      </c>
      <c r="F29">
        <v>2</v>
      </c>
      <c r="G29" s="18" t="str">
        <f t="shared" si="3"/>
        <v xml:space="preserve"> 1</v>
      </c>
      <c r="H29" s="23" t="s">
        <v>65</v>
      </c>
      <c r="I29" s="31">
        <v>63.8</v>
      </c>
      <c r="J29" s="31">
        <v>58.7</v>
      </c>
      <c r="K29" s="31">
        <v>45.3</v>
      </c>
      <c r="L29" s="31">
        <v>56.7</v>
      </c>
      <c r="M29" s="31">
        <v>58.9</v>
      </c>
      <c r="N29" s="31">
        <v>56</v>
      </c>
    </row>
    <row r="30" spans="1:14" ht="16.5" x14ac:dyDescent="0.45">
      <c r="A30" s="15" t="s">
        <v>47</v>
      </c>
      <c r="B30" s="18" t="str">
        <f t="shared" si="0"/>
        <v xml:space="preserve">239 </v>
      </c>
      <c r="C30" t="str">
        <f t="shared" si="1"/>
        <v>MEDIUM</v>
      </c>
      <c r="D30" t="str">
        <f t="shared" si="2"/>
        <v>MEDIUM</v>
      </c>
      <c r="E30">
        <v>5</v>
      </c>
      <c r="F30">
        <v>2</v>
      </c>
      <c r="G30" s="18" t="str">
        <f t="shared" si="3"/>
        <v xml:space="preserve"> 1</v>
      </c>
      <c r="H30" s="23" t="s">
        <v>62</v>
      </c>
      <c r="I30" s="31">
        <v>111.7</v>
      </c>
      <c r="J30" s="31">
        <v>50.5</v>
      </c>
      <c r="K30" s="31">
        <v>54.4</v>
      </c>
      <c r="L30" s="31">
        <v>55.4</v>
      </c>
      <c r="M30" s="31">
        <v>51.2</v>
      </c>
      <c r="N30" s="31">
        <v>52.4</v>
      </c>
    </row>
    <row r="31" spans="1:14" ht="16.5" x14ac:dyDescent="0.45">
      <c r="A31" s="15" t="s">
        <v>47</v>
      </c>
      <c r="B31" s="18" t="str">
        <f t="shared" si="0"/>
        <v xml:space="preserve">239 </v>
      </c>
      <c r="C31" t="str">
        <f t="shared" si="1"/>
        <v>MEDIUM</v>
      </c>
      <c r="D31" t="str">
        <f t="shared" si="2"/>
        <v>MEDIUM</v>
      </c>
      <c r="E31">
        <v>6</v>
      </c>
      <c r="F31">
        <v>2</v>
      </c>
      <c r="G31" s="18" t="str">
        <f t="shared" si="3"/>
        <v xml:space="preserve"> 1</v>
      </c>
      <c r="H31" s="23" t="s">
        <v>64</v>
      </c>
      <c r="I31" s="31">
        <v>59.7</v>
      </c>
      <c r="J31" s="31">
        <v>55.5</v>
      </c>
      <c r="K31" s="31">
        <v>55.2</v>
      </c>
      <c r="L31" s="31">
        <v>49.5</v>
      </c>
      <c r="M31" s="31">
        <v>51.3</v>
      </c>
      <c r="N31" s="31">
        <v>50.8</v>
      </c>
    </row>
    <row r="32" spans="1:14" ht="16.5" x14ac:dyDescent="0.45">
      <c r="A32" s="15" t="s">
        <v>47</v>
      </c>
      <c r="B32" s="18" t="str">
        <f t="shared" si="0"/>
        <v xml:space="preserve">239 </v>
      </c>
      <c r="C32" t="str">
        <f t="shared" si="1"/>
        <v>MEDIUM</v>
      </c>
      <c r="D32" t="str">
        <f t="shared" si="2"/>
        <v>MEDIUM</v>
      </c>
      <c r="E32">
        <v>7</v>
      </c>
      <c r="F32">
        <v>2</v>
      </c>
      <c r="G32" s="18" t="str">
        <f t="shared" si="3"/>
        <v xml:space="preserve"> 1</v>
      </c>
      <c r="H32" s="23" t="s">
        <v>66</v>
      </c>
      <c r="I32" s="31">
        <v>132.80000000000001</v>
      </c>
      <c r="J32" s="31">
        <v>39.1</v>
      </c>
      <c r="K32" s="31">
        <v>58.4</v>
      </c>
      <c r="L32" s="31">
        <v>54.7</v>
      </c>
      <c r="M32" s="31">
        <v>42.1</v>
      </c>
      <c r="N32" s="31">
        <v>54.7</v>
      </c>
    </row>
    <row r="33" spans="1:14" ht="16.5" x14ac:dyDescent="0.45">
      <c r="A33" s="15" t="s">
        <v>47</v>
      </c>
      <c r="B33" s="18" t="str">
        <f t="shared" si="0"/>
        <v xml:space="preserve">239 </v>
      </c>
      <c r="C33" t="str">
        <f t="shared" si="1"/>
        <v>MEDIUM</v>
      </c>
      <c r="D33" t="str">
        <f t="shared" si="2"/>
        <v>MEDIUM</v>
      </c>
      <c r="E33">
        <v>8</v>
      </c>
      <c r="F33">
        <v>2</v>
      </c>
      <c r="G33" s="18" t="str">
        <f t="shared" si="3"/>
        <v xml:space="preserve"> 1</v>
      </c>
      <c r="H33" s="23" t="s">
        <v>67</v>
      </c>
      <c r="I33" s="31">
        <v>107.9</v>
      </c>
      <c r="J33" s="31">
        <v>51.2</v>
      </c>
      <c r="K33" s="31">
        <v>51.9</v>
      </c>
      <c r="L33" s="31">
        <v>50.2</v>
      </c>
      <c r="M33" s="31">
        <v>50</v>
      </c>
      <c r="N33" s="31">
        <v>50</v>
      </c>
    </row>
    <row r="34" spans="1:14" ht="16.5" x14ac:dyDescent="0.45">
      <c r="A34" s="15" t="s">
        <v>48</v>
      </c>
      <c r="B34" s="18" t="str">
        <f t="shared" si="0"/>
        <v xml:space="preserve">2318 </v>
      </c>
      <c r="C34" t="str">
        <f t="shared" si="1"/>
        <v>MEDIUM</v>
      </c>
      <c r="D34" t="str">
        <f t="shared" si="2"/>
        <v>HIGH</v>
      </c>
      <c r="E34">
        <v>1</v>
      </c>
      <c r="F34">
        <v>1</v>
      </c>
      <c r="G34" s="18" t="str">
        <f t="shared" si="3"/>
        <v>3</v>
      </c>
      <c r="H34" t="s">
        <v>62</v>
      </c>
      <c r="I34" s="31">
        <v>78.5</v>
      </c>
      <c r="J34" s="31">
        <v>59.7</v>
      </c>
      <c r="K34" s="31">
        <v>50.8</v>
      </c>
      <c r="L34" s="31">
        <v>50.4</v>
      </c>
      <c r="M34" s="31">
        <v>53.1</v>
      </c>
      <c r="N34" s="31">
        <v>50.8</v>
      </c>
    </row>
    <row r="35" spans="1:14" ht="16.5" x14ac:dyDescent="0.45">
      <c r="A35" s="15" t="s">
        <v>48</v>
      </c>
      <c r="B35" s="18" t="str">
        <f t="shared" si="0"/>
        <v xml:space="preserve">2318 </v>
      </c>
      <c r="C35" t="str">
        <f t="shared" si="1"/>
        <v>MEDIUM</v>
      </c>
      <c r="D35" t="str">
        <f t="shared" si="2"/>
        <v>HIGH</v>
      </c>
      <c r="E35">
        <v>2</v>
      </c>
      <c r="F35">
        <v>1</v>
      </c>
      <c r="G35" s="18" t="str">
        <f t="shared" si="3"/>
        <v>3</v>
      </c>
      <c r="H35" t="s">
        <v>66</v>
      </c>
      <c r="I35" s="31">
        <v>48.7</v>
      </c>
      <c r="J35" s="31">
        <v>61.6</v>
      </c>
      <c r="K35" s="31">
        <v>44.8</v>
      </c>
      <c r="L35" s="31">
        <v>53</v>
      </c>
      <c r="M35" s="31">
        <v>59.7</v>
      </c>
      <c r="N35" s="31">
        <v>53.5</v>
      </c>
    </row>
    <row r="36" spans="1:14" ht="16.5" x14ac:dyDescent="0.45">
      <c r="A36" s="15" t="s">
        <v>48</v>
      </c>
      <c r="B36" s="18" t="str">
        <f t="shared" si="0"/>
        <v xml:space="preserve">2318 </v>
      </c>
      <c r="C36" t="str">
        <f t="shared" si="1"/>
        <v>MEDIUM</v>
      </c>
      <c r="D36" t="str">
        <f t="shared" si="2"/>
        <v>HIGH</v>
      </c>
      <c r="E36">
        <v>3</v>
      </c>
      <c r="F36">
        <v>1</v>
      </c>
      <c r="G36" s="18" t="str">
        <f t="shared" si="3"/>
        <v>3</v>
      </c>
      <c r="H36" t="s">
        <v>63</v>
      </c>
      <c r="I36" s="31">
        <v>100.3</v>
      </c>
      <c r="J36" s="31">
        <v>68.5</v>
      </c>
      <c r="K36" s="31">
        <v>31.3</v>
      </c>
      <c r="L36" s="31">
        <v>61.9</v>
      </c>
      <c r="M36" s="31">
        <v>68.599999999999994</v>
      </c>
      <c r="N36" s="31">
        <v>66.400000000000006</v>
      </c>
    </row>
    <row r="37" spans="1:14" ht="16.5" x14ac:dyDescent="0.45">
      <c r="A37" s="15" t="s">
        <v>48</v>
      </c>
      <c r="B37" s="18" t="str">
        <f t="shared" si="0"/>
        <v xml:space="preserve">2318 </v>
      </c>
      <c r="C37" t="str">
        <f t="shared" si="1"/>
        <v>MEDIUM</v>
      </c>
      <c r="D37" t="str">
        <f t="shared" si="2"/>
        <v>HIGH</v>
      </c>
      <c r="E37">
        <v>4</v>
      </c>
      <c r="F37">
        <v>1</v>
      </c>
      <c r="G37" s="18" t="str">
        <f t="shared" si="3"/>
        <v>3</v>
      </c>
      <c r="H37" t="s">
        <v>38</v>
      </c>
      <c r="I37" s="31">
        <v>111.7</v>
      </c>
      <c r="J37" s="31">
        <v>57.6</v>
      </c>
      <c r="K37" s="31">
        <v>45.8</v>
      </c>
      <c r="L37" s="31">
        <v>55.1</v>
      </c>
      <c r="M37" s="31">
        <v>51.2</v>
      </c>
      <c r="N37" s="31">
        <v>54.2</v>
      </c>
    </row>
    <row r="38" spans="1:14" ht="16.5" x14ac:dyDescent="0.45">
      <c r="A38" s="15" t="s">
        <v>48</v>
      </c>
      <c r="B38" s="18" t="str">
        <f t="shared" si="0"/>
        <v xml:space="preserve">2318 </v>
      </c>
      <c r="C38" t="str">
        <f t="shared" si="1"/>
        <v>MEDIUM</v>
      </c>
      <c r="D38" t="str">
        <f t="shared" si="2"/>
        <v>HIGH</v>
      </c>
      <c r="E38">
        <v>5</v>
      </c>
      <c r="F38">
        <v>1</v>
      </c>
      <c r="G38" s="18" t="str">
        <f t="shared" si="3"/>
        <v>3</v>
      </c>
      <c r="H38" t="s">
        <v>64</v>
      </c>
      <c r="I38" s="31">
        <v>108.4</v>
      </c>
      <c r="J38" s="31">
        <v>60.4</v>
      </c>
      <c r="K38" s="31">
        <v>47.6</v>
      </c>
      <c r="L38" s="31">
        <v>61.6</v>
      </c>
      <c r="M38" s="31">
        <v>58.4</v>
      </c>
      <c r="N38" s="31">
        <v>61.1</v>
      </c>
    </row>
    <row r="39" spans="1:14" ht="16.5" x14ac:dyDescent="0.45">
      <c r="A39" s="15" t="s">
        <v>48</v>
      </c>
      <c r="B39" s="18" t="str">
        <f t="shared" si="0"/>
        <v xml:space="preserve">2318 </v>
      </c>
      <c r="C39" t="str">
        <f t="shared" si="1"/>
        <v>MEDIUM</v>
      </c>
      <c r="D39" t="str">
        <f t="shared" si="2"/>
        <v>HIGH</v>
      </c>
      <c r="E39">
        <v>6</v>
      </c>
      <c r="F39">
        <v>1</v>
      </c>
      <c r="G39" s="18" t="str">
        <f t="shared" si="3"/>
        <v>3</v>
      </c>
      <c r="H39" t="s">
        <v>65</v>
      </c>
      <c r="I39" s="31">
        <v>115.9</v>
      </c>
      <c r="J39" s="31">
        <v>56.3</v>
      </c>
      <c r="K39" s="31">
        <v>45.1</v>
      </c>
      <c r="L39" s="31">
        <v>50.5</v>
      </c>
      <c r="M39" s="31">
        <v>50</v>
      </c>
      <c r="N39" s="31">
        <v>50</v>
      </c>
    </row>
    <row r="40" spans="1:14" ht="16.5" x14ac:dyDescent="0.45">
      <c r="A40" s="15" t="s">
        <v>48</v>
      </c>
      <c r="B40" s="18" t="str">
        <f t="shared" si="0"/>
        <v xml:space="preserve">2318 </v>
      </c>
      <c r="C40" t="str">
        <f t="shared" si="1"/>
        <v>MEDIUM</v>
      </c>
      <c r="D40" t="str">
        <f t="shared" si="2"/>
        <v>HIGH</v>
      </c>
      <c r="E40">
        <v>7</v>
      </c>
      <c r="F40">
        <v>1</v>
      </c>
      <c r="G40" s="18" t="str">
        <f t="shared" si="3"/>
        <v>3</v>
      </c>
      <c r="H40" t="s">
        <v>64</v>
      </c>
      <c r="I40" s="31">
        <v>163.80000000000001</v>
      </c>
      <c r="J40" s="31">
        <v>58.5</v>
      </c>
      <c r="K40" s="31">
        <v>59.7</v>
      </c>
      <c r="L40" s="31">
        <v>53.8</v>
      </c>
      <c r="M40" s="31">
        <v>57.5</v>
      </c>
      <c r="N40" s="31">
        <v>54.6</v>
      </c>
    </row>
    <row r="41" spans="1:14" ht="16.5" x14ac:dyDescent="0.45">
      <c r="A41" s="15" t="s">
        <v>48</v>
      </c>
      <c r="B41" s="18" t="str">
        <f t="shared" si="0"/>
        <v xml:space="preserve">2318 </v>
      </c>
      <c r="C41" t="str">
        <f t="shared" si="1"/>
        <v>MEDIUM</v>
      </c>
      <c r="D41" t="str">
        <f t="shared" si="2"/>
        <v>HIGH</v>
      </c>
      <c r="E41">
        <v>8</v>
      </c>
      <c r="F41">
        <v>1</v>
      </c>
      <c r="G41" s="18" t="str">
        <f t="shared" si="3"/>
        <v>3</v>
      </c>
      <c r="H41" t="s">
        <v>67</v>
      </c>
      <c r="I41" s="31">
        <v>157.6</v>
      </c>
      <c r="J41" s="31">
        <v>54.2</v>
      </c>
      <c r="K41" s="31">
        <v>53.2</v>
      </c>
      <c r="L41" s="31">
        <v>50.7</v>
      </c>
      <c r="M41" s="31">
        <v>51.9</v>
      </c>
      <c r="N41" s="31">
        <v>51.4</v>
      </c>
    </row>
    <row r="42" spans="1:14" ht="16.5" x14ac:dyDescent="0.45">
      <c r="A42" s="15" t="s">
        <v>48</v>
      </c>
      <c r="B42" s="18" t="str">
        <f t="shared" si="0"/>
        <v xml:space="preserve">2318 </v>
      </c>
      <c r="C42" t="str">
        <f t="shared" si="1"/>
        <v>MEDIUM</v>
      </c>
      <c r="D42" t="str">
        <f t="shared" si="2"/>
        <v>HIGH</v>
      </c>
      <c r="E42">
        <v>1</v>
      </c>
      <c r="F42">
        <v>2</v>
      </c>
      <c r="G42" s="18" t="str">
        <f t="shared" si="3"/>
        <v>3</v>
      </c>
      <c r="H42" s="23" t="s">
        <v>64</v>
      </c>
      <c r="I42" s="31">
        <v>117.9</v>
      </c>
      <c r="J42" s="31">
        <v>49.3</v>
      </c>
      <c r="K42" s="31">
        <v>53</v>
      </c>
      <c r="L42" s="31">
        <v>44.4</v>
      </c>
      <c r="M42" s="31">
        <v>48.8</v>
      </c>
      <c r="N42" s="31">
        <v>47.6</v>
      </c>
    </row>
    <row r="43" spans="1:14" ht="16.5" x14ac:dyDescent="0.45">
      <c r="A43" s="15" t="s">
        <v>48</v>
      </c>
      <c r="B43" s="18" t="str">
        <f t="shared" si="0"/>
        <v xml:space="preserve">2318 </v>
      </c>
      <c r="C43" t="str">
        <f t="shared" si="1"/>
        <v>MEDIUM</v>
      </c>
      <c r="D43" t="str">
        <f t="shared" si="2"/>
        <v>HIGH</v>
      </c>
      <c r="E43">
        <v>4</v>
      </c>
      <c r="F43">
        <v>2</v>
      </c>
      <c r="G43" s="18" t="str">
        <f t="shared" si="3"/>
        <v>3</v>
      </c>
      <c r="H43" s="23" t="s">
        <v>63</v>
      </c>
      <c r="I43" s="31">
        <v>90.8</v>
      </c>
      <c r="J43" s="31">
        <v>66.400000000000006</v>
      </c>
      <c r="K43" s="31">
        <v>40</v>
      </c>
      <c r="L43" s="31">
        <v>57.3</v>
      </c>
      <c r="M43" s="31">
        <v>60</v>
      </c>
      <c r="N43" s="31">
        <v>56</v>
      </c>
    </row>
    <row r="44" spans="1:14" ht="16.5" x14ac:dyDescent="0.45">
      <c r="A44" s="15" t="s">
        <v>48</v>
      </c>
      <c r="B44" s="18" t="str">
        <f t="shared" si="0"/>
        <v xml:space="preserve">2318 </v>
      </c>
      <c r="C44" t="str">
        <f t="shared" si="1"/>
        <v>MEDIUM</v>
      </c>
      <c r="D44" t="str">
        <f t="shared" si="2"/>
        <v>HIGH</v>
      </c>
      <c r="E44">
        <v>2</v>
      </c>
      <c r="F44">
        <v>2</v>
      </c>
      <c r="G44" s="18" t="str">
        <f t="shared" si="3"/>
        <v>3</v>
      </c>
      <c r="H44" s="23" t="s">
        <v>67</v>
      </c>
      <c r="I44" s="31">
        <v>86.1</v>
      </c>
      <c r="J44" s="31">
        <v>59.6</v>
      </c>
      <c r="K44" s="31">
        <v>52</v>
      </c>
      <c r="L44" s="31">
        <v>61.1</v>
      </c>
      <c r="M44" s="31">
        <v>55.9</v>
      </c>
      <c r="N44" s="31">
        <v>57.6</v>
      </c>
    </row>
    <row r="45" spans="1:14" ht="16.5" x14ac:dyDescent="0.45">
      <c r="A45" s="15" t="s">
        <v>48</v>
      </c>
      <c r="B45" s="18" t="str">
        <f t="shared" si="0"/>
        <v xml:space="preserve">2318 </v>
      </c>
      <c r="C45" t="str">
        <f t="shared" si="1"/>
        <v>MEDIUM</v>
      </c>
      <c r="D45" t="str">
        <f t="shared" si="2"/>
        <v>HIGH</v>
      </c>
      <c r="E45">
        <v>3</v>
      </c>
      <c r="F45">
        <v>2</v>
      </c>
      <c r="G45" s="18" t="str">
        <f t="shared" si="3"/>
        <v>3</v>
      </c>
      <c r="H45" s="23" t="s">
        <v>38</v>
      </c>
      <c r="I45" s="31">
        <v>71.2</v>
      </c>
      <c r="J45" s="31">
        <v>54.5</v>
      </c>
      <c r="K45" s="31">
        <v>48.3</v>
      </c>
      <c r="L45" s="31">
        <v>53.2</v>
      </c>
      <c r="M45" s="31">
        <v>52.7</v>
      </c>
      <c r="N45" s="31">
        <v>52.5</v>
      </c>
    </row>
    <row r="46" spans="1:14" ht="16.5" x14ac:dyDescent="0.45">
      <c r="A46" s="15" t="s">
        <v>48</v>
      </c>
      <c r="B46" s="18" t="str">
        <f t="shared" si="0"/>
        <v xml:space="preserve">2318 </v>
      </c>
      <c r="C46" t="str">
        <f t="shared" si="1"/>
        <v>MEDIUM</v>
      </c>
      <c r="D46" t="str">
        <f t="shared" si="2"/>
        <v>HIGH</v>
      </c>
      <c r="E46">
        <v>5</v>
      </c>
      <c r="F46">
        <v>2</v>
      </c>
      <c r="G46" s="18" t="str">
        <f t="shared" si="3"/>
        <v>3</v>
      </c>
      <c r="H46" s="23" t="s">
        <v>66</v>
      </c>
      <c r="I46" s="31">
        <v>101.2</v>
      </c>
      <c r="J46" s="31">
        <v>45.3</v>
      </c>
      <c r="K46" s="31">
        <v>52.7</v>
      </c>
      <c r="L46" s="31">
        <v>49.2</v>
      </c>
      <c r="M46" s="31">
        <v>46.5</v>
      </c>
      <c r="N46" s="31">
        <v>47.2</v>
      </c>
    </row>
    <row r="47" spans="1:14" ht="16.5" x14ac:dyDescent="0.45">
      <c r="A47" s="15" t="s">
        <v>48</v>
      </c>
      <c r="B47" s="18" t="str">
        <f t="shared" si="0"/>
        <v xml:space="preserve">2318 </v>
      </c>
      <c r="C47" t="str">
        <f t="shared" si="1"/>
        <v>MEDIUM</v>
      </c>
      <c r="D47" t="str">
        <f t="shared" si="2"/>
        <v>HIGH</v>
      </c>
      <c r="E47">
        <v>6</v>
      </c>
      <c r="F47">
        <v>2</v>
      </c>
      <c r="G47" s="18" t="str">
        <f t="shared" si="3"/>
        <v>3</v>
      </c>
      <c r="H47" s="23" t="s">
        <v>65</v>
      </c>
      <c r="I47" s="31">
        <v>115.4</v>
      </c>
      <c r="J47" s="31">
        <v>52.8</v>
      </c>
      <c r="K47" s="31">
        <v>57.7</v>
      </c>
      <c r="L47" s="31">
        <v>56.5</v>
      </c>
      <c r="M47" s="31">
        <v>49</v>
      </c>
      <c r="N47" s="31">
        <v>56.2</v>
      </c>
    </row>
    <row r="48" spans="1:14" ht="16.5" x14ac:dyDescent="0.45">
      <c r="A48" s="15" t="s">
        <v>48</v>
      </c>
      <c r="B48" s="18" t="str">
        <f t="shared" si="0"/>
        <v xml:space="preserve">2318 </v>
      </c>
      <c r="C48" t="str">
        <f t="shared" si="1"/>
        <v>MEDIUM</v>
      </c>
      <c r="D48" t="str">
        <f t="shared" si="2"/>
        <v>HIGH</v>
      </c>
      <c r="E48">
        <v>7</v>
      </c>
      <c r="F48">
        <v>2</v>
      </c>
      <c r="G48" s="18" t="str">
        <f t="shared" si="3"/>
        <v>3</v>
      </c>
      <c r="H48" s="23" t="s">
        <v>64</v>
      </c>
      <c r="I48" s="31">
        <v>160.80000000000001</v>
      </c>
      <c r="J48" s="31">
        <v>57.1</v>
      </c>
      <c r="K48" s="31">
        <v>45.8</v>
      </c>
      <c r="L48" s="31">
        <v>45.5</v>
      </c>
      <c r="M48" s="31">
        <v>54.4</v>
      </c>
      <c r="N48" s="31">
        <v>47.2</v>
      </c>
    </row>
    <row r="49" spans="1:14" ht="16.5" x14ac:dyDescent="0.45">
      <c r="A49" s="15" t="s">
        <v>48</v>
      </c>
      <c r="B49" s="18" t="str">
        <f t="shared" si="0"/>
        <v xml:space="preserve">2318 </v>
      </c>
      <c r="C49" t="str">
        <f t="shared" si="1"/>
        <v>MEDIUM</v>
      </c>
      <c r="D49" t="str">
        <f t="shared" si="2"/>
        <v>HIGH</v>
      </c>
      <c r="E49">
        <v>8</v>
      </c>
      <c r="F49">
        <v>2</v>
      </c>
      <c r="G49" s="18" t="str">
        <f t="shared" si="3"/>
        <v>3</v>
      </c>
      <c r="H49" s="23" t="s">
        <v>62</v>
      </c>
      <c r="I49" s="31">
        <v>148.4</v>
      </c>
      <c r="J49" s="31">
        <v>54.7</v>
      </c>
      <c r="K49" s="31">
        <v>46</v>
      </c>
      <c r="L49" s="31">
        <v>50.2</v>
      </c>
      <c r="M49" s="31">
        <v>53.4</v>
      </c>
      <c r="N49" s="31">
        <v>50.2</v>
      </c>
    </row>
    <row r="50" spans="1:14" ht="16.5" x14ac:dyDescent="0.45">
      <c r="A50" s="15" t="s">
        <v>49</v>
      </c>
      <c r="B50" s="18" t="str">
        <f t="shared" si="0"/>
        <v xml:space="preserve">420 </v>
      </c>
      <c r="C50" t="str">
        <f t="shared" si="1"/>
        <v>HIGH</v>
      </c>
      <c r="D50" t="str">
        <f t="shared" si="2"/>
        <v>LOW</v>
      </c>
      <c r="E50">
        <v>1</v>
      </c>
      <c r="F50">
        <v>1</v>
      </c>
      <c r="G50" s="18" t="str">
        <f t="shared" si="3"/>
        <v>3</v>
      </c>
      <c r="H50" t="s">
        <v>38</v>
      </c>
      <c r="I50" s="31">
        <v>77.7</v>
      </c>
      <c r="J50" s="31">
        <v>62.7</v>
      </c>
      <c r="K50" s="31">
        <v>45.2</v>
      </c>
      <c r="L50" s="31">
        <v>48.1</v>
      </c>
      <c r="M50" s="31">
        <v>63.4</v>
      </c>
      <c r="N50" s="31">
        <v>44.7</v>
      </c>
    </row>
    <row r="51" spans="1:14" ht="16.5" x14ac:dyDescent="0.45">
      <c r="A51" s="15" t="s">
        <v>49</v>
      </c>
      <c r="B51" s="18" t="str">
        <f t="shared" si="0"/>
        <v xml:space="preserve">420 </v>
      </c>
      <c r="C51" t="str">
        <f t="shared" si="1"/>
        <v>HIGH</v>
      </c>
      <c r="D51" t="str">
        <f t="shared" si="2"/>
        <v>LOW</v>
      </c>
      <c r="E51">
        <v>2</v>
      </c>
      <c r="F51">
        <v>1</v>
      </c>
      <c r="G51" s="18" t="str">
        <f t="shared" si="3"/>
        <v>3</v>
      </c>
      <c r="H51" t="s">
        <v>63</v>
      </c>
      <c r="I51" s="31">
        <v>95.3</v>
      </c>
      <c r="J51" s="31">
        <v>52.3</v>
      </c>
      <c r="K51" s="31">
        <v>48.8</v>
      </c>
      <c r="L51" s="31">
        <v>52.3</v>
      </c>
      <c r="M51" s="31">
        <v>48.6</v>
      </c>
      <c r="N51" s="31">
        <v>49.3</v>
      </c>
    </row>
    <row r="52" spans="1:14" ht="16.5" x14ac:dyDescent="0.45">
      <c r="A52" s="15" t="s">
        <v>49</v>
      </c>
      <c r="B52" s="18" t="str">
        <f t="shared" si="0"/>
        <v xml:space="preserve">420 </v>
      </c>
      <c r="C52" t="str">
        <f t="shared" si="1"/>
        <v>HIGH</v>
      </c>
      <c r="D52" t="str">
        <f t="shared" si="2"/>
        <v>LOW</v>
      </c>
      <c r="E52">
        <v>3</v>
      </c>
      <c r="F52">
        <v>1</v>
      </c>
      <c r="G52" s="18" t="str">
        <f t="shared" si="3"/>
        <v>3</v>
      </c>
      <c r="H52" t="s">
        <v>64</v>
      </c>
      <c r="I52" s="31">
        <v>102.3</v>
      </c>
      <c r="J52" s="31">
        <v>52</v>
      </c>
      <c r="K52" s="31">
        <v>49.6</v>
      </c>
      <c r="L52" s="31">
        <v>50</v>
      </c>
      <c r="M52" s="31">
        <v>49.8</v>
      </c>
      <c r="N52" s="31">
        <v>49.1</v>
      </c>
    </row>
    <row r="53" spans="1:14" ht="16.5" x14ac:dyDescent="0.45">
      <c r="A53" s="15" t="s">
        <v>49</v>
      </c>
      <c r="B53" s="18" t="str">
        <f t="shared" si="0"/>
        <v xml:space="preserve">420 </v>
      </c>
      <c r="C53" t="str">
        <f t="shared" si="1"/>
        <v>HIGH</v>
      </c>
      <c r="D53" t="str">
        <f t="shared" si="2"/>
        <v>LOW</v>
      </c>
      <c r="E53">
        <v>4</v>
      </c>
      <c r="F53">
        <v>1</v>
      </c>
      <c r="G53" s="18" t="str">
        <f t="shared" si="3"/>
        <v>3</v>
      </c>
      <c r="H53" t="s">
        <v>66</v>
      </c>
      <c r="I53" s="31">
        <v>124.2</v>
      </c>
      <c r="J53" s="31">
        <v>75.900000000000006</v>
      </c>
      <c r="K53" s="31">
        <v>45.7</v>
      </c>
      <c r="L53" s="31">
        <v>60.3</v>
      </c>
      <c r="M53" s="31">
        <v>60.1</v>
      </c>
      <c r="N53" s="31">
        <v>55.9</v>
      </c>
    </row>
    <row r="54" spans="1:14" ht="16.5" x14ac:dyDescent="0.45">
      <c r="A54" s="15" t="s">
        <v>49</v>
      </c>
      <c r="B54" s="18" t="str">
        <f t="shared" si="0"/>
        <v xml:space="preserve">420 </v>
      </c>
      <c r="C54" t="str">
        <f t="shared" si="1"/>
        <v>HIGH</v>
      </c>
      <c r="D54" t="str">
        <f t="shared" si="2"/>
        <v>LOW</v>
      </c>
      <c r="E54">
        <v>5</v>
      </c>
      <c r="F54">
        <v>1</v>
      </c>
      <c r="G54" s="18" t="str">
        <f t="shared" si="3"/>
        <v>3</v>
      </c>
      <c r="H54" t="s">
        <v>63</v>
      </c>
      <c r="I54" s="31">
        <v>120.5</v>
      </c>
      <c r="J54" s="31">
        <v>50</v>
      </c>
      <c r="K54" s="31">
        <v>50</v>
      </c>
      <c r="L54" s="31">
        <v>50</v>
      </c>
      <c r="M54" s="31">
        <v>50</v>
      </c>
      <c r="N54" s="31">
        <v>50</v>
      </c>
    </row>
    <row r="55" spans="1:14" ht="16.5" x14ac:dyDescent="0.45">
      <c r="A55" s="15" t="s">
        <v>49</v>
      </c>
      <c r="B55" s="18" t="str">
        <f t="shared" si="0"/>
        <v xml:space="preserve">420 </v>
      </c>
      <c r="C55" t="str">
        <f t="shared" si="1"/>
        <v>HIGH</v>
      </c>
      <c r="D55" t="str">
        <f t="shared" si="2"/>
        <v>LOW</v>
      </c>
      <c r="E55">
        <v>6</v>
      </c>
      <c r="F55">
        <v>1</v>
      </c>
      <c r="G55" s="18" t="str">
        <f t="shared" si="3"/>
        <v>3</v>
      </c>
      <c r="H55" t="s">
        <v>62</v>
      </c>
      <c r="I55" s="31">
        <v>126.9</v>
      </c>
      <c r="J55" s="31">
        <v>40.9</v>
      </c>
      <c r="K55" s="31">
        <v>45.8</v>
      </c>
      <c r="L55" s="31">
        <v>58.2</v>
      </c>
      <c r="M55" s="31">
        <v>42.1</v>
      </c>
      <c r="N55" s="31">
        <v>58.7</v>
      </c>
    </row>
    <row r="56" spans="1:14" ht="16.5" x14ac:dyDescent="0.45">
      <c r="A56" s="15" t="s">
        <v>49</v>
      </c>
      <c r="B56" s="18" t="str">
        <f t="shared" si="0"/>
        <v xml:space="preserve">420 </v>
      </c>
      <c r="C56" t="str">
        <f t="shared" si="1"/>
        <v>HIGH</v>
      </c>
      <c r="D56" t="str">
        <f t="shared" si="2"/>
        <v>LOW</v>
      </c>
      <c r="E56">
        <v>7</v>
      </c>
      <c r="F56">
        <v>1</v>
      </c>
      <c r="G56" s="18" t="str">
        <f t="shared" si="3"/>
        <v>3</v>
      </c>
      <c r="H56" t="s">
        <v>67</v>
      </c>
      <c r="I56" s="31">
        <v>128.69999999999999</v>
      </c>
      <c r="J56" s="31">
        <v>61.2</v>
      </c>
      <c r="K56" s="31">
        <v>40.700000000000003</v>
      </c>
      <c r="L56" s="31">
        <v>54.1</v>
      </c>
      <c r="M56" s="31">
        <v>57</v>
      </c>
      <c r="N56" s="31">
        <v>58.5</v>
      </c>
    </row>
    <row r="57" spans="1:14" ht="16.5" x14ac:dyDescent="0.45">
      <c r="A57" s="15" t="s">
        <v>49</v>
      </c>
      <c r="B57" s="18" t="str">
        <f t="shared" si="0"/>
        <v xml:space="preserve">420 </v>
      </c>
      <c r="C57" t="str">
        <f t="shared" si="1"/>
        <v>HIGH</v>
      </c>
      <c r="D57" t="str">
        <f t="shared" si="2"/>
        <v>LOW</v>
      </c>
      <c r="E57">
        <v>8</v>
      </c>
      <c r="F57">
        <v>1</v>
      </c>
      <c r="G57" s="18" t="str">
        <f t="shared" si="3"/>
        <v>3</v>
      </c>
      <c r="H57" t="s">
        <v>65</v>
      </c>
      <c r="I57" s="31">
        <v>123.5</v>
      </c>
      <c r="J57" s="31">
        <v>59.6</v>
      </c>
      <c r="K57" s="31">
        <v>53.9</v>
      </c>
      <c r="L57" s="31">
        <v>50.7</v>
      </c>
      <c r="M57" s="31">
        <v>46.5</v>
      </c>
      <c r="N57" s="31">
        <v>46.8</v>
      </c>
    </row>
    <row r="58" spans="1:14" ht="16.5" x14ac:dyDescent="0.45">
      <c r="A58" s="15" t="s">
        <v>49</v>
      </c>
      <c r="B58" s="18" t="str">
        <f t="shared" si="0"/>
        <v xml:space="preserve">420 </v>
      </c>
      <c r="C58" t="str">
        <f t="shared" si="1"/>
        <v>HIGH</v>
      </c>
      <c r="D58" t="str">
        <f t="shared" si="2"/>
        <v>LOW</v>
      </c>
      <c r="E58">
        <v>1</v>
      </c>
      <c r="F58">
        <v>2</v>
      </c>
      <c r="G58" s="18" t="str">
        <f t="shared" si="3"/>
        <v>3</v>
      </c>
      <c r="H58" s="23" t="s">
        <v>63</v>
      </c>
      <c r="I58" s="31">
        <v>0.1</v>
      </c>
      <c r="J58" s="31">
        <v>54.8</v>
      </c>
      <c r="K58" s="31">
        <v>50.3</v>
      </c>
      <c r="L58" s="31">
        <v>55.7</v>
      </c>
      <c r="M58" s="31">
        <v>53</v>
      </c>
      <c r="N58" s="31">
        <v>55.2</v>
      </c>
    </row>
    <row r="59" spans="1:14" ht="16.5" x14ac:dyDescent="0.45">
      <c r="A59" s="15" t="s">
        <v>49</v>
      </c>
      <c r="B59" s="18" t="str">
        <f t="shared" si="0"/>
        <v xml:space="preserve">420 </v>
      </c>
      <c r="C59" t="str">
        <f t="shared" si="1"/>
        <v>HIGH</v>
      </c>
      <c r="D59" t="str">
        <f t="shared" si="2"/>
        <v>LOW</v>
      </c>
      <c r="E59">
        <v>4</v>
      </c>
      <c r="F59">
        <v>2</v>
      </c>
      <c r="G59" s="18" t="str">
        <f t="shared" si="3"/>
        <v>3</v>
      </c>
      <c r="H59" s="23" t="s">
        <v>64</v>
      </c>
      <c r="I59" s="31">
        <v>94.7</v>
      </c>
      <c r="J59" s="31">
        <v>50</v>
      </c>
      <c r="K59" s="31">
        <v>50</v>
      </c>
      <c r="L59" s="31">
        <v>50</v>
      </c>
      <c r="M59" s="31">
        <v>50</v>
      </c>
      <c r="N59" s="31">
        <v>50</v>
      </c>
    </row>
    <row r="60" spans="1:14" ht="16.5" x14ac:dyDescent="0.45">
      <c r="A60" s="15" t="s">
        <v>49</v>
      </c>
      <c r="B60" s="18" t="str">
        <f t="shared" si="0"/>
        <v xml:space="preserve">420 </v>
      </c>
      <c r="C60" t="str">
        <f t="shared" si="1"/>
        <v>HIGH</v>
      </c>
      <c r="D60" t="str">
        <f t="shared" si="2"/>
        <v>LOW</v>
      </c>
      <c r="E60">
        <v>2</v>
      </c>
      <c r="F60">
        <v>2</v>
      </c>
      <c r="G60" s="18" t="str">
        <f t="shared" si="3"/>
        <v>3</v>
      </c>
      <c r="H60" s="23" t="s">
        <v>65</v>
      </c>
      <c r="I60" s="31">
        <v>106.5</v>
      </c>
      <c r="J60" s="31">
        <v>58.6</v>
      </c>
      <c r="K60" s="31">
        <v>46.5</v>
      </c>
      <c r="L60" s="31">
        <v>51.7</v>
      </c>
      <c r="M60" s="31">
        <v>55.9</v>
      </c>
      <c r="N60" s="31">
        <v>51.9</v>
      </c>
    </row>
    <row r="61" spans="1:14" ht="16.5" x14ac:dyDescent="0.45">
      <c r="A61" s="15" t="s">
        <v>49</v>
      </c>
      <c r="B61" s="18" t="str">
        <f t="shared" si="0"/>
        <v xml:space="preserve">420 </v>
      </c>
      <c r="C61" t="str">
        <f t="shared" si="1"/>
        <v>HIGH</v>
      </c>
      <c r="D61" t="str">
        <f t="shared" si="2"/>
        <v>LOW</v>
      </c>
      <c r="E61">
        <v>3</v>
      </c>
      <c r="F61">
        <v>2</v>
      </c>
      <c r="G61" s="18" t="str">
        <f t="shared" si="3"/>
        <v>3</v>
      </c>
      <c r="H61" s="23" t="s">
        <v>66</v>
      </c>
      <c r="I61" s="31">
        <v>84</v>
      </c>
      <c r="J61" s="31">
        <v>50</v>
      </c>
      <c r="K61" s="31">
        <v>50</v>
      </c>
      <c r="L61" s="31">
        <v>50.3</v>
      </c>
      <c r="M61" s="31">
        <v>50.5</v>
      </c>
      <c r="N61" s="31">
        <v>50.3</v>
      </c>
    </row>
    <row r="62" spans="1:14" ht="16.5" x14ac:dyDescent="0.45">
      <c r="A62" s="15" t="s">
        <v>49</v>
      </c>
      <c r="B62" s="18" t="str">
        <f t="shared" si="0"/>
        <v xml:space="preserve">420 </v>
      </c>
      <c r="C62" t="str">
        <f t="shared" si="1"/>
        <v>HIGH</v>
      </c>
      <c r="D62" t="str">
        <f t="shared" si="2"/>
        <v>LOW</v>
      </c>
      <c r="E62">
        <v>5</v>
      </c>
      <c r="F62">
        <v>2</v>
      </c>
      <c r="G62" s="18" t="str">
        <f t="shared" si="3"/>
        <v>3</v>
      </c>
      <c r="H62" s="23" t="s">
        <v>63</v>
      </c>
      <c r="I62" s="31">
        <v>117.2</v>
      </c>
      <c r="J62" s="31">
        <v>62.8</v>
      </c>
      <c r="K62" s="31">
        <v>44.5</v>
      </c>
      <c r="L62" s="31">
        <v>57.9</v>
      </c>
      <c r="M62" s="31">
        <v>62.1</v>
      </c>
      <c r="N62" s="31">
        <v>54.9</v>
      </c>
    </row>
    <row r="63" spans="1:14" ht="16.5" x14ac:dyDescent="0.45">
      <c r="A63" s="15" t="s">
        <v>49</v>
      </c>
      <c r="B63" s="18" t="str">
        <f t="shared" si="0"/>
        <v xml:space="preserve">420 </v>
      </c>
      <c r="C63" t="str">
        <f t="shared" si="1"/>
        <v>HIGH</v>
      </c>
      <c r="D63" t="str">
        <f t="shared" si="2"/>
        <v>LOW</v>
      </c>
      <c r="E63">
        <v>6</v>
      </c>
      <c r="F63">
        <v>2</v>
      </c>
      <c r="G63" s="18" t="str">
        <f t="shared" si="3"/>
        <v>3</v>
      </c>
      <c r="H63" s="23" t="s">
        <v>62</v>
      </c>
      <c r="I63" s="31">
        <v>66.900000000000006</v>
      </c>
      <c r="J63" s="31">
        <v>54</v>
      </c>
      <c r="K63" s="31">
        <v>51.8</v>
      </c>
      <c r="L63" s="31">
        <v>53</v>
      </c>
      <c r="M63" s="31">
        <v>50.5</v>
      </c>
      <c r="N63" s="31">
        <v>50.5</v>
      </c>
    </row>
    <row r="64" spans="1:14" ht="16.5" x14ac:dyDescent="0.45">
      <c r="A64" s="15" t="s">
        <v>49</v>
      </c>
      <c r="B64" s="18" t="str">
        <f t="shared" si="0"/>
        <v xml:space="preserve">420 </v>
      </c>
      <c r="C64" t="str">
        <f t="shared" si="1"/>
        <v>HIGH</v>
      </c>
      <c r="D64" t="str">
        <f t="shared" si="2"/>
        <v>LOW</v>
      </c>
      <c r="E64">
        <v>7</v>
      </c>
      <c r="F64">
        <v>2</v>
      </c>
      <c r="G64" s="18" t="str">
        <f t="shared" si="3"/>
        <v>3</v>
      </c>
      <c r="H64" s="23" t="s">
        <v>67</v>
      </c>
      <c r="I64" s="31">
        <v>139.4</v>
      </c>
      <c r="J64" s="31">
        <v>46.8</v>
      </c>
      <c r="K64" s="31">
        <v>47.5</v>
      </c>
      <c r="L64" s="31">
        <v>44.8</v>
      </c>
      <c r="M64" s="31">
        <v>48.2</v>
      </c>
      <c r="N64" s="31">
        <v>47.5</v>
      </c>
    </row>
    <row r="65" spans="1:14" ht="16.5" x14ac:dyDescent="0.45">
      <c r="A65" s="15" t="s">
        <v>49</v>
      </c>
      <c r="B65" s="18" t="str">
        <f t="shared" si="0"/>
        <v xml:space="preserve">420 </v>
      </c>
      <c r="C65" t="str">
        <f t="shared" si="1"/>
        <v>HIGH</v>
      </c>
      <c r="D65" t="str">
        <f t="shared" si="2"/>
        <v>LOW</v>
      </c>
      <c r="E65">
        <v>8</v>
      </c>
      <c r="F65">
        <v>2</v>
      </c>
      <c r="G65" s="18" t="str">
        <f t="shared" si="3"/>
        <v>3</v>
      </c>
      <c r="H65" s="23" t="s">
        <v>38</v>
      </c>
      <c r="I65" s="31">
        <v>131.30000000000001</v>
      </c>
      <c r="J65" s="31">
        <v>55.4</v>
      </c>
      <c r="K65" s="31">
        <v>52.7</v>
      </c>
      <c r="L65" s="31">
        <v>52.6</v>
      </c>
      <c r="M65" s="31">
        <v>51.7</v>
      </c>
      <c r="N65" s="31">
        <v>51.7</v>
      </c>
    </row>
    <row r="66" spans="1:14" ht="16.5" x14ac:dyDescent="0.45">
      <c r="A66" s="15" t="s">
        <v>50</v>
      </c>
      <c r="B66" s="18" t="str">
        <f t="shared" si="0"/>
        <v xml:space="preserve">4218 </v>
      </c>
      <c r="C66" t="str">
        <f t="shared" si="1"/>
        <v>HIGH</v>
      </c>
      <c r="D66" t="str">
        <f t="shared" si="2"/>
        <v>HIGH</v>
      </c>
      <c r="E66">
        <v>1</v>
      </c>
      <c r="F66">
        <v>1</v>
      </c>
      <c r="G66" s="18" t="str">
        <f t="shared" si="3"/>
        <v xml:space="preserve"> 3</v>
      </c>
      <c r="H66" t="s">
        <v>66</v>
      </c>
      <c r="I66" s="31">
        <v>80.7</v>
      </c>
      <c r="J66" s="31">
        <v>64.7</v>
      </c>
      <c r="K66" s="31">
        <v>45.7</v>
      </c>
      <c r="L66" s="31">
        <v>55</v>
      </c>
      <c r="M66" s="31">
        <v>65.400000000000006</v>
      </c>
      <c r="N66" s="31">
        <v>56.8</v>
      </c>
    </row>
    <row r="67" spans="1:14" ht="16.5" x14ac:dyDescent="0.45">
      <c r="A67" s="15" t="s">
        <v>50</v>
      </c>
      <c r="B67" s="18" t="str">
        <f t="shared" ref="B67:B113" si="4">LEFT(A67, SEARCH(" ",A67,1))</f>
        <v xml:space="preserve">4218 </v>
      </c>
      <c r="C67" t="str">
        <f t="shared" ref="C67:C113" si="5">IF(ISNUMBER(SEARCH("04",B67))=TRUE,"LOW",IF(ISNUMBER(SEARCH("23",B67))=TRUE,"MEDIUM",IF(ISNUMBER(SEARCH("42",B67))=TRUE,"HIGH",)))</f>
        <v>HIGH</v>
      </c>
      <c r="D67" t="str">
        <f t="shared" ref="D67:D113" si="6">IF(ISNUMBER(SEARCH("0",B67))=TRUE,"LOW",IF(ISNUMBER(SEARCH("9",B67))=TRUE,"MEDIUM",IF(ISNUMBER(SEARCH("18",B67))=TRUE,"HIGH",)))</f>
        <v>HIGH</v>
      </c>
      <c r="E67">
        <v>2</v>
      </c>
      <c r="F67">
        <v>1</v>
      </c>
      <c r="G67" s="18" t="str">
        <f t="shared" ref="G67:G113" si="7">RIGHT(A67,LEN(A67)-SEARCH(" ",A67,SEARCH(" ",A67,1)+1))</f>
        <v xml:space="preserve"> 3</v>
      </c>
      <c r="H67" t="s">
        <v>64</v>
      </c>
      <c r="I67" s="31">
        <v>65.3</v>
      </c>
      <c r="J67" s="31">
        <v>60.4</v>
      </c>
      <c r="K67" s="31">
        <v>42.4</v>
      </c>
      <c r="L67" s="31">
        <v>44.6</v>
      </c>
      <c r="M67" s="31">
        <v>55.2</v>
      </c>
      <c r="N67" s="31">
        <v>46.8</v>
      </c>
    </row>
    <row r="68" spans="1:14" ht="16.5" x14ac:dyDescent="0.45">
      <c r="A68" s="15" t="s">
        <v>50</v>
      </c>
      <c r="B68" s="18" t="str">
        <f t="shared" si="4"/>
        <v xml:space="preserve">4218 </v>
      </c>
      <c r="C68" t="str">
        <f t="shared" si="5"/>
        <v>HIGH</v>
      </c>
      <c r="D68" t="str">
        <f t="shared" si="6"/>
        <v>HIGH</v>
      </c>
      <c r="E68">
        <v>3</v>
      </c>
      <c r="F68">
        <v>1</v>
      </c>
      <c r="G68" s="18" t="str">
        <f t="shared" si="7"/>
        <v xml:space="preserve"> 3</v>
      </c>
      <c r="H68" t="s">
        <v>67</v>
      </c>
      <c r="I68" s="31">
        <v>95.9</v>
      </c>
      <c r="J68" s="31">
        <v>55</v>
      </c>
      <c r="K68" s="31">
        <v>49.6</v>
      </c>
      <c r="L68" s="31">
        <v>43.2</v>
      </c>
      <c r="M68" s="31">
        <v>53.3</v>
      </c>
      <c r="N68" s="31">
        <v>43.6</v>
      </c>
    </row>
    <row r="69" spans="1:14" ht="16.5" x14ac:dyDescent="0.45">
      <c r="A69" s="15" t="s">
        <v>50</v>
      </c>
      <c r="B69" s="18" t="str">
        <f t="shared" si="4"/>
        <v xml:space="preserve">4218 </v>
      </c>
      <c r="C69" t="str">
        <f t="shared" si="5"/>
        <v>HIGH</v>
      </c>
      <c r="D69" t="str">
        <f t="shared" si="6"/>
        <v>HIGH</v>
      </c>
      <c r="E69">
        <v>4</v>
      </c>
      <c r="F69">
        <v>1</v>
      </c>
      <c r="G69" s="18" t="str">
        <f t="shared" si="7"/>
        <v xml:space="preserve"> 3</v>
      </c>
      <c r="H69" t="s">
        <v>63</v>
      </c>
      <c r="I69" s="31">
        <v>139.80000000000001</v>
      </c>
      <c r="J69" s="31">
        <v>59.9</v>
      </c>
      <c r="K69" s="31">
        <v>45.3</v>
      </c>
      <c r="L69" s="31">
        <v>45</v>
      </c>
      <c r="M69" s="31">
        <v>55.1</v>
      </c>
      <c r="N69" s="31">
        <v>45.7</v>
      </c>
    </row>
    <row r="70" spans="1:14" ht="16.5" x14ac:dyDescent="0.45">
      <c r="A70" s="15" t="s">
        <v>50</v>
      </c>
      <c r="B70" s="18" t="str">
        <f t="shared" si="4"/>
        <v xml:space="preserve">4218 </v>
      </c>
      <c r="C70" t="str">
        <f t="shared" si="5"/>
        <v>HIGH</v>
      </c>
      <c r="D70" t="str">
        <f t="shared" si="6"/>
        <v>HIGH</v>
      </c>
      <c r="E70">
        <v>5</v>
      </c>
      <c r="F70">
        <v>1</v>
      </c>
      <c r="G70" s="18" t="str">
        <f t="shared" si="7"/>
        <v xml:space="preserve"> 3</v>
      </c>
      <c r="H70" t="s">
        <v>66</v>
      </c>
      <c r="I70" s="31">
        <v>125.1</v>
      </c>
      <c r="J70" s="31">
        <v>67.599999999999994</v>
      </c>
      <c r="K70" s="31">
        <v>52.7</v>
      </c>
      <c r="L70" s="31">
        <v>41.9</v>
      </c>
      <c r="M70" s="31">
        <v>66.099999999999994</v>
      </c>
      <c r="N70" s="31">
        <v>43.1</v>
      </c>
    </row>
    <row r="71" spans="1:14" ht="16.5" x14ac:dyDescent="0.45">
      <c r="A71" s="15" t="s">
        <v>50</v>
      </c>
      <c r="B71" s="18" t="str">
        <f t="shared" si="4"/>
        <v xml:space="preserve">4218 </v>
      </c>
      <c r="C71" t="str">
        <f t="shared" si="5"/>
        <v>HIGH</v>
      </c>
      <c r="D71" t="str">
        <f t="shared" si="6"/>
        <v>HIGH</v>
      </c>
      <c r="E71">
        <v>6</v>
      </c>
      <c r="F71">
        <v>1</v>
      </c>
      <c r="G71" s="18" t="str">
        <f t="shared" si="7"/>
        <v xml:space="preserve"> 3</v>
      </c>
      <c r="H71" t="s">
        <v>38</v>
      </c>
      <c r="I71" s="31">
        <v>164.7</v>
      </c>
      <c r="J71" s="31">
        <v>63.4</v>
      </c>
      <c r="K71" s="31">
        <v>55.5</v>
      </c>
      <c r="L71" s="31">
        <v>54.3</v>
      </c>
      <c r="M71" s="31">
        <v>61.9</v>
      </c>
      <c r="N71" s="31">
        <v>55.2</v>
      </c>
    </row>
    <row r="72" spans="1:14" ht="16.5" x14ac:dyDescent="0.45">
      <c r="A72" s="15" t="s">
        <v>50</v>
      </c>
      <c r="B72" s="18" t="str">
        <f t="shared" si="4"/>
        <v xml:space="preserve">4218 </v>
      </c>
      <c r="C72" t="str">
        <f t="shared" si="5"/>
        <v>HIGH</v>
      </c>
      <c r="D72" t="str">
        <f t="shared" si="6"/>
        <v>HIGH</v>
      </c>
      <c r="E72">
        <v>7</v>
      </c>
      <c r="F72">
        <v>1</v>
      </c>
      <c r="G72" s="18" t="str">
        <f t="shared" si="7"/>
        <v xml:space="preserve"> 3</v>
      </c>
      <c r="H72" t="s">
        <v>65</v>
      </c>
      <c r="I72" s="31">
        <v>162.9</v>
      </c>
      <c r="J72" s="31">
        <v>47.6</v>
      </c>
      <c r="K72" s="31">
        <v>55.3</v>
      </c>
      <c r="L72" s="31">
        <v>46.9</v>
      </c>
      <c r="M72" s="31">
        <v>47.4</v>
      </c>
      <c r="N72" s="31">
        <v>47.9</v>
      </c>
    </row>
    <row r="73" spans="1:14" ht="16.5" x14ac:dyDescent="0.45">
      <c r="A73" s="15" t="s">
        <v>50</v>
      </c>
      <c r="B73" s="18" t="str">
        <f t="shared" si="4"/>
        <v xml:space="preserve">4218 </v>
      </c>
      <c r="C73" t="str">
        <f t="shared" si="5"/>
        <v>HIGH</v>
      </c>
      <c r="D73" t="str">
        <f t="shared" si="6"/>
        <v>HIGH</v>
      </c>
      <c r="E73">
        <v>8</v>
      </c>
      <c r="F73">
        <v>1</v>
      </c>
      <c r="G73" s="18" t="str">
        <f t="shared" si="7"/>
        <v xml:space="preserve"> 3</v>
      </c>
      <c r="H73" t="s">
        <v>62</v>
      </c>
      <c r="I73" s="31">
        <v>134.69999999999999</v>
      </c>
      <c r="J73" s="31">
        <v>57.6</v>
      </c>
      <c r="K73" s="31">
        <v>56.1</v>
      </c>
      <c r="L73" s="31">
        <v>40.1</v>
      </c>
      <c r="M73" s="31">
        <v>54.9</v>
      </c>
      <c r="N73" s="31">
        <v>41.1</v>
      </c>
    </row>
    <row r="74" spans="1:14" ht="16.5" x14ac:dyDescent="0.45">
      <c r="A74" s="15" t="s">
        <v>50</v>
      </c>
      <c r="B74" s="18" t="str">
        <f t="shared" si="4"/>
        <v xml:space="preserve">4218 </v>
      </c>
      <c r="C74" t="str">
        <f t="shared" si="5"/>
        <v>HIGH</v>
      </c>
      <c r="D74" t="str">
        <f t="shared" si="6"/>
        <v>HIGH</v>
      </c>
      <c r="E74">
        <v>1</v>
      </c>
      <c r="F74">
        <v>2</v>
      </c>
      <c r="G74" s="18" t="str">
        <f t="shared" si="7"/>
        <v xml:space="preserve"> 3</v>
      </c>
      <c r="H74" s="23" t="s">
        <v>66</v>
      </c>
      <c r="I74" s="31">
        <v>92.1</v>
      </c>
      <c r="J74" s="31">
        <v>60.9</v>
      </c>
      <c r="K74" s="31">
        <v>46.9</v>
      </c>
      <c r="L74" s="31">
        <v>53.8</v>
      </c>
      <c r="M74" s="31">
        <v>64.400000000000006</v>
      </c>
      <c r="N74" s="31">
        <v>55.5</v>
      </c>
    </row>
    <row r="75" spans="1:14" ht="16.5" x14ac:dyDescent="0.45">
      <c r="A75" s="15" t="s">
        <v>50</v>
      </c>
      <c r="B75" s="18" t="str">
        <f t="shared" si="4"/>
        <v xml:space="preserve">4218 </v>
      </c>
      <c r="C75" t="str">
        <f t="shared" si="5"/>
        <v>HIGH</v>
      </c>
      <c r="D75" t="str">
        <f t="shared" si="6"/>
        <v>HIGH</v>
      </c>
      <c r="E75">
        <v>4</v>
      </c>
      <c r="F75">
        <v>2</v>
      </c>
      <c r="G75" s="18" t="str">
        <f t="shared" si="7"/>
        <v xml:space="preserve"> 3</v>
      </c>
      <c r="H75" s="23" t="s">
        <v>67</v>
      </c>
      <c r="I75" s="31">
        <v>94.4</v>
      </c>
      <c r="J75" s="31">
        <v>70.099999999999994</v>
      </c>
      <c r="K75" s="31">
        <v>40.799999999999997</v>
      </c>
      <c r="L75" s="31">
        <v>55.5</v>
      </c>
      <c r="M75" s="31">
        <v>65.599999999999994</v>
      </c>
      <c r="N75" s="31">
        <v>56.5</v>
      </c>
    </row>
    <row r="76" spans="1:14" ht="16.5" x14ac:dyDescent="0.45">
      <c r="A76" s="15" t="s">
        <v>50</v>
      </c>
      <c r="B76" s="18" t="str">
        <f t="shared" si="4"/>
        <v xml:space="preserve">4218 </v>
      </c>
      <c r="C76" t="str">
        <f t="shared" si="5"/>
        <v>HIGH</v>
      </c>
      <c r="D76" t="str">
        <f t="shared" si="6"/>
        <v>HIGH</v>
      </c>
      <c r="E76">
        <v>2</v>
      </c>
      <c r="F76">
        <v>2</v>
      </c>
      <c r="G76" s="18" t="str">
        <f t="shared" si="7"/>
        <v xml:space="preserve"> 3</v>
      </c>
      <c r="H76" s="23" t="s">
        <v>62</v>
      </c>
      <c r="I76" s="31">
        <v>111.3</v>
      </c>
      <c r="J76" s="31">
        <v>42.6</v>
      </c>
      <c r="K76" s="31">
        <v>58.9</v>
      </c>
      <c r="L76" s="31">
        <v>55.4</v>
      </c>
      <c r="M76" s="31">
        <v>42.1</v>
      </c>
      <c r="N76" s="31">
        <v>50.5</v>
      </c>
    </row>
    <row r="77" spans="1:14" ht="16.5" x14ac:dyDescent="0.45">
      <c r="A77" s="15" t="s">
        <v>50</v>
      </c>
      <c r="B77" s="18" t="str">
        <f t="shared" si="4"/>
        <v xml:space="preserve">4218 </v>
      </c>
      <c r="C77" t="str">
        <f t="shared" si="5"/>
        <v>HIGH</v>
      </c>
      <c r="D77" t="str">
        <f t="shared" si="6"/>
        <v>HIGH</v>
      </c>
      <c r="E77">
        <v>3</v>
      </c>
      <c r="F77">
        <v>2</v>
      </c>
      <c r="G77" s="18" t="str">
        <f t="shared" si="7"/>
        <v xml:space="preserve"> 3</v>
      </c>
      <c r="H77" s="23" t="s">
        <v>63</v>
      </c>
      <c r="I77" s="31">
        <v>73.900000000000006</v>
      </c>
      <c r="J77" s="31">
        <v>56.9</v>
      </c>
      <c r="K77" s="31">
        <v>47.3</v>
      </c>
      <c r="L77" s="31">
        <v>48.8</v>
      </c>
      <c r="M77" s="31">
        <v>53</v>
      </c>
      <c r="N77" s="31">
        <v>48.8</v>
      </c>
    </row>
    <row r="78" spans="1:14" ht="16.5" x14ac:dyDescent="0.45">
      <c r="A78" s="15" t="s">
        <v>50</v>
      </c>
      <c r="B78" s="18" t="str">
        <f t="shared" si="4"/>
        <v xml:space="preserve">4218 </v>
      </c>
      <c r="C78" t="str">
        <f t="shared" si="5"/>
        <v>HIGH</v>
      </c>
      <c r="D78" t="str">
        <f t="shared" si="6"/>
        <v>HIGH</v>
      </c>
      <c r="E78">
        <v>5</v>
      </c>
      <c r="F78">
        <v>2</v>
      </c>
      <c r="G78" s="18" t="str">
        <f t="shared" si="7"/>
        <v xml:space="preserve"> 3</v>
      </c>
      <c r="H78" s="23" t="s">
        <v>64</v>
      </c>
      <c r="I78" s="31">
        <v>95.8</v>
      </c>
      <c r="J78" s="31">
        <v>52.2</v>
      </c>
      <c r="K78" s="31">
        <v>49.2</v>
      </c>
      <c r="L78" s="31">
        <v>56.1</v>
      </c>
      <c r="M78" s="31">
        <v>50.9</v>
      </c>
      <c r="N78" s="31">
        <v>50.9</v>
      </c>
    </row>
    <row r="79" spans="1:14" ht="16.5" x14ac:dyDescent="0.45">
      <c r="A79" s="15" t="s">
        <v>50</v>
      </c>
      <c r="B79" s="18" t="str">
        <f t="shared" si="4"/>
        <v xml:space="preserve">4218 </v>
      </c>
      <c r="C79" t="str">
        <f t="shared" si="5"/>
        <v>HIGH</v>
      </c>
      <c r="D79" t="str">
        <f t="shared" si="6"/>
        <v>HIGH</v>
      </c>
      <c r="E79">
        <v>6</v>
      </c>
      <c r="F79">
        <v>2</v>
      </c>
      <c r="G79" s="18" t="str">
        <f t="shared" si="7"/>
        <v xml:space="preserve"> 3</v>
      </c>
      <c r="H79" s="23" t="s">
        <v>38</v>
      </c>
      <c r="I79" s="31">
        <v>102.8</v>
      </c>
      <c r="J79" s="31">
        <v>59.2</v>
      </c>
      <c r="K79" s="31">
        <v>57.2</v>
      </c>
      <c r="L79" s="31">
        <v>55.7</v>
      </c>
      <c r="M79" s="31">
        <v>55.7</v>
      </c>
      <c r="N79" s="31">
        <v>54.7</v>
      </c>
    </row>
    <row r="80" spans="1:14" ht="16.5" x14ac:dyDescent="0.45">
      <c r="A80" s="15" t="s">
        <v>50</v>
      </c>
      <c r="B80" s="18" t="str">
        <f t="shared" si="4"/>
        <v xml:space="preserve">4218 </v>
      </c>
      <c r="C80" t="str">
        <f t="shared" si="5"/>
        <v>HIGH</v>
      </c>
      <c r="D80" t="str">
        <f t="shared" si="6"/>
        <v>HIGH</v>
      </c>
      <c r="E80">
        <v>7</v>
      </c>
      <c r="F80">
        <v>2</v>
      </c>
      <c r="G80" s="18" t="str">
        <f t="shared" si="7"/>
        <v xml:space="preserve"> 3</v>
      </c>
      <c r="H80" s="23" t="s">
        <v>65</v>
      </c>
      <c r="I80" s="31">
        <v>135.19999999999999</v>
      </c>
      <c r="J80" s="31">
        <v>52.4</v>
      </c>
      <c r="K80" s="31">
        <v>40.299999999999997</v>
      </c>
      <c r="L80" s="31">
        <v>53.4</v>
      </c>
      <c r="M80" s="31">
        <v>47.5</v>
      </c>
      <c r="N80" s="31">
        <v>52.2</v>
      </c>
    </row>
    <row r="81" spans="1:14" ht="16.5" x14ac:dyDescent="0.45">
      <c r="A81" s="15" t="s">
        <v>50</v>
      </c>
      <c r="B81" s="18" t="str">
        <f t="shared" si="4"/>
        <v xml:space="preserve">4218 </v>
      </c>
      <c r="C81" t="str">
        <f t="shared" si="5"/>
        <v>HIGH</v>
      </c>
      <c r="D81" t="str">
        <f t="shared" si="6"/>
        <v>HIGH</v>
      </c>
      <c r="E81">
        <v>8</v>
      </c>
      <c r="F81">
        <v>2</v>
      </c>
      <c r="G81" s="18" t="str">
        <f t="shared" si="7"/>
        <v xml:space="preserve"> 3</v>
      </c>
      <c r="H81" s="23" t="s">
        <v>66</v>
      </c>
      <c r="I81" s="31">
        <v>122</v>
      </c>
      <c r="J81" s="31">
        <v>54.4</v>
      </c>
      <c r="K81" s="31">
        <v>47.2</v>
      </c>
      <c r="L81" s="31">
        <v>57.1</v>
      </c>
      <c r="M81" s="31">
        <v>53.7</v>
      </c>
      <c r="N81" s="31">
        <v>55.4</v>
      </c>
    </row>
    <row r="82" spans="1:14" ht="16.5" x14ac:dyDescent="0.45">
      <c r="A82" s="15" t="s">
        <v>51</v>
      </c>
      <c r="B82" s="18" t="str">
        <f t="shared" si="4"/>
        <v xml:space="preserve">420 </v>
      </c>
      <c r="C82" t="str">
        <f t="shared" si="5"/>
        <v>HIGH</v>
      </c>
      <c r="D82" t="str">
        <f t="shared" si="6"/>
        <v>LOW</v>
      </c>
      <c r="E82">
        <v>1</v>
      </c>
      <c r="F82">
        <v>1</v>
      </c>
      <c r="G82" s="18" t="str">
        <f t="shared" si="7"/>
        <v>5</v>
      </c>
      <c r="H82" t="s">
        <v>64</v>
      </c>
      <c r="I82" s="31">
        <v>73.599999999999994</v>
      </c>
      <c r="J82" s="31">
        <v>57.8</v>
      </c>
      <c r="K82" s="31">
        <v>47.4</v>
      </c>
      <c r="L82" s="31">
        <v>48.9</v>
      </c>
      <c r="M82" s="31">
        <v>55.8</v>
      </c>
      <c r="N82" s="31">
        <v>42.9</v>
      </c>
    </row>
    <row r="83" spans="1:14" ht="16.5" x14ac:dyDescent="0.45">
      <c r="A83" s="15" t="s">
        <v>51</v>
      </c>
      <c r="B83" s="18" t="str">
        <f t="shared" si="4"/>
        <v xml:space="preserve">420 </v>
      </c>
      <c r="C83" t="str">
        <f t="shared" si="5"/>
        <v>HIGH</v>
      </c>
      <c r="D83" t="str">
        <f t="shared" si="6"/>
        <v>LOW</v>
      </c>
      <c r="E83">
        <v>2</v>
      </c>
      <c r="F83">
        <v>1</v>
      </c>
      <c r="G83" s="18" t="str">
        <f t="shared" si="7"/>
        <v>5</v>
      </c>
      <c r="H83" t="s">
        <v>65</v>
      </c>
      <c r="I83" s="31">
        <v>79</v>
      </c>
      <c r="J83" s="31">
        <v>60.2</v>
      </c>
      <c r="K83" s="31">
        <v>44.8</v>
      </c>
      <c r="L83" s="31">
        <v>55</v>
      </c>
      <c r="M83" s="31">
        <v>55.2</v>
      </c>
      <c r="N83" s="31">
        <v>56.7</v>
      </c>
    </row>
    <row r="84" spans="1:14" ht="16.5" x14ac:dyDescent="0.45">
      <c r="A84" s="15" t="s">
        <v>51</v>
      </c>
      <c r="B84" s="18" t="str">
        <f t="shared" si="4"/>
        <v xml:space="preserve">420 </v>
      </c>
      <c r="C84" t="str">
        <f t="shared" si="5"/>
        <v>HIGH</v>
      </c>
      <c r="D84" t="str">
        <f t="shared" si="6"/>
        <v>LOW</v>
      </c>
      <c r="E84">
        <v>3</v>
      </c>
      <c r="F84">
        <v>1</v>
      </c>
      <c r="G84" s="18" t="str">
        <f t="shared" si="7"/>
        <v>5</v>
      </c>
      <c r="H84" t="s">
        <v>62</v>
      </c>
      <c r="I84" s="31">
        <v>110.7</v>
      </c>
      <c r="J84" s="31">
        <v>62.9</v>
      </c>
      <c r="K84" s="31">
        <v>42.2</v>
      </c>
      <c r="L84" s="31">
        <v>53.8</v>
      </c>
      <c r="M84" s="31">
        <v>59.7</v>
      </c>
      <c r="N84" s="31">
        <v>55</v>
      </c>
    </row>
    <row r="85" spans="1:14" ht="16.5" x14ac:dyDescent="0.45">
      <c r="A85" s="15" t="s">
        <v>51</v>
      </c>
      <c r="B85" s="18" t="str">
        <f t="shared" si="4"/>
        <v xml:space="preserve">420 </v>
      </c>
      <c r="C85" t="str">
        <f t="shared" si="5"/>
        <v>HIGH</v>
      </c>
      <c r="D85" t="str">
        <f t="shared" si="6"/>
        <v>LOW</v>
      </c>
      <c r="E85">
        <v>4</v>
      </c>
      <c r="F85">
        <v>1</v>
      </c>
      <c r="G85" s="18" t="str">
        <f t="shared" si="7"/>
        <v>5</v>
      </c>
      <c r="H85" t="s">
        <v>67</v>
      </c>
      <c r="I85" s="31">
        <v>110.6</v>
      </c>
      <c r="J85" s="31">
        <v>41.6</v>
      </c>
      <c r="K85" s="31">
        <v>56.9</v>
      </c>
      <c r="L85" s="31">
        <v>59.6</v>
      </c>
      <c r="M85" s="31">
        <v>45.3</v>
      </c>
      <c r="N85" s="31">
        <v>59.3</v>
      </c>
    </row>
    <row r="86" spans="1:14" ht="16.5" x14ac:dyDescent="0.45">
      <c r="A86" s="15" t="s">
        <v>51</v>
      </c>
      <c r="B86" s="18" t="str">
        <f t="shared" si="4"/>
        <v xml:space="preserve">420 </v>
      </c>
      <c r="C86" t="str">
        <f t="shared" si="5"/>
        <v>HIGH</v>
      </c>
      <c r="D86" t="str">
        <f t="shared" si="6"/>
        <v>LOW</v>
      </c>
      <c r="E86">
        <v>5</v>
      </c>
      <c r="F86">
        <v>1</v>
      </c>
      <c r="G86" s="18" t="str">
        <f t="shared" si="7"/>
        <v>5</v>
      </c>
      <c r="H86" t="s">
        <v>62</v>
      </c>
      <c r="I86" s="31">
        <v>110.7</v>
      </c>
      <c r="J86" s="31">
        <v>63.9</v>
      </c>
      <c r="K86" s="31">
        <v>45.8</v>
      </c>
      <c r="L86" s="31">
        <v>54.5</v>
      </c>
      <c r="M86" s="31">
        <v>61.4</v>
      </c>
      <c r="N86" s="31">
        <v>54.7</v>
      </c>
    </row>
    <row r="87" spans="1:14" ht="16.5" x14ac:dyDescent="0.45">
      <c r="A87" s="15" t="s">
        <v>51</v>
      </c>
      <c r="B87" s="18" t="str">
        <f t="shared" si="4"/>
        <v xml:space="preserve">420 </v>
      </c>
      <c r="C87" t="str">
        <f t="shared" si="5"/>
        <v>HIGH</v>
      </c>
      <c r="D87" t="str">
        <f t="shared" si="6"/>
        <v>LOW</v>
      </c>
      <c r="E87">
        <v>6</v>
      </c>
      <c r="F87">
        <v>1</v>
      </c>
      <c r="G87" s="18" t="str">
        <f t="shared" si="7"/>
        <v>5</v>
      </c>
      <c r="H87" t="s">
        <v>63</v>
      </c>
      <c r="I87" s="31">
        <v>117.4</v>
      </c>
      <c r="J87" s="31">
        <v>40.9</v>
      </c>
      <c r="K87" s="31">
        <v>55.5</v>
      </c>
      <c r="L87" s="31">
        <v>44.1</v>
      </c>
      <c r="M87" s="31">
        <v>40.4</v>
      </c>
      <c r="N87" s="31">
        <v>41.1</v>
      </c>
    </row>
    <row r="88" spans="1:14" ht="16.5" x14ac:dyDescent="0.45">
      <c r="A88" s="15" t="s">
        <v>51</v>
      </c>
      <c r="B88" s="18" t="str">
        <f t="shared" si="4"/>
        <v xml:space="preserve">420 </v>
      </c>
      <c r="C88" t="str">
        <f t="shared" si="5"/>
        <v>HIGH</v>
      </c>
      <c r="D88" t="str">
        <f t="shared" si="6"/>
        <v>LOW</v>
      </c>
      <c r="E88">
        <v>7</v>
      </c>
      <c r="F88">
        <v>1</v>
      </c>
      <c r="G88" s="18" t="str">
        <f t="shared" si="7"/>
        <v>5</v>
      </c>
      <c r="H88" t="s">
        <v>38</v>
      </c>
      <c r="I88" s="31">
        <v>127</v>
      </c>
      <c r="J88" s="31">
        <v>53.3</v>
      </c>
      <c r="K88" s="31">
        <v>47.4</v>
      </c>
      <c r="L88" s="31">
        <v>55</v>
      </c>
      <c r="M88" s="31">
        <v>48.6</v>
      </c>
      <c r="N88" s="31">
        <v>53.3</v>
      </c>
    </row>
    <row r="89" spans="1:14" ht="16.5" x14ac:dyDescent="0.45">
      <c r="A89" s="15" t="s">
        <v>51</v>
      </c>
      <c r="B89" s="18" t="str">
        <f t="shared" si="4"/>
        <v xml:space="preserve">420 </v>
      </c>
      <c r="C89" t="str">
        <f t="shared" si="5"/>
        <v>HIGH</v>
      </c>
      <c r="D89" t="str">
        <f t="shared" si="6"/>
        <v>LOW</v>
      </c>
      <c r="E89">
        <v>8</v>
      </c>
      <c r="F89">
        <v>1</v>
      </c>
      <c r="G89" s="18" t="str">
        <f t="shared" si="7"/>
        <v>5</v>
      </c>
      <c r="H89" t="s">
        <v>66</v>
      </c>
      <c r="I89" s="31">
        <v>126.1</v>
      </c>
      <c r="J89" s="31">
        <v>59.1</v>
      </c>
      <c r="K89" s="31">
        <v>47.5</v>
      </c>
      <c r="L89" s="31">
        <v>50.9</v>
      </c>
      <c r="M89" s="31">
        <v>54.2</v>
      </c>
      <c r="N89" s="31">
        <v>50.7</v>
      </c>
    </row>
    <row r="90" spans="1:14" ht="16.5" x14ac:dyDescent="0.45">
      <c r="A90" s="15" t="s">
        <v>51</v>
      </c>
      <c r="B90" s="18" t="str">
        <f t="shared" si="4"/>
        <v xml:space="preserve">420 </v>
      </c>
      <c r="C90" t="str">
        <f t="shared" si="5"/>
        <v>HIGH</v>
      </c>
      <c r="D90" t="str">
        <f t="shared" si="6"/>
        <v>LOW</v>
      </c>
      <c r="E90">
        <v>1</v>
      </c>
      <c r="F90">
        <v>2</v>
      </c>
      <c r="G90" s="18" t="str">
        <f t="shared" si="7"/>
        <v>5</v>
      </c>
      <c r="H90" s="23" t="s">
        <v>62</v>
      </c>
      <c r="I90" s="31">
        <v>115.3</v>
      </c>
      <c r="J90" s="31">
        <v>54.3</v>
      </c>
      <c r="K90" s="31">
        <v>52</v>
      </c>
      <c r="L90" s="31">
        <v>46.9</v>
      </c>
      <c r="M90" s="31">
        <v>52.3</v>
      </c>
      <c r="N90" s="31">
        <v>48.1</v>
      </c>
    </row>
    <row r="91" spans="1:14" ht="16.5" x14ac:dyDescent="0.45">
      <c r="A91" s="15" t="s">
        <v>51</v>
      </c>
      <c r="B91" s="18" t="str">
        <f t="shared" si="4"/>
        <v xml:space="preserve">420 </v>
      </c>
      <c r="C91" t="str">
        <f t="shared" si="5"/>
        <v>HIGH</v>
      </c>
      <c r="D91" t="str">
        <f t="shared" si="6"/>
        <v>LOW</v>
      </c>
      <c r="E91">
        <v>4</v>
      </c>
      <c r="F91">
        <v>2</v>
      </c>
      <c r="G91" s="18" t="str">
        <f t="shared" si="7"/>
        <v>5</v>
      </c>
      <c r="H91" s="23" t="s">
        <v>62</v>
      </c>
      <c r="I91" s="31">
        <v>105.8</v>
      </c>
      <c r="J91" s="31">
        <v>58.2</v>
      </c>
      <c r="K91" s="31">
        <v>43.7</v>
      </c>
      <c r="L91" s="31">
        <v>50</v>
      </c>
      <c r="M91" s="31">
        <v>55</v>
      </c>
      <c r="N91" s="31">
        <v>50</v>
      </c>
    </row>
    <row r="92" spans="1:14" ht="16.5" x14ac:dyDescent="0.45">
      <c r="A92" s="15" t="s">
        <v>51</v>
      </c>
      <c r="B92" s="18" t="str">
        <f t="shared" si="4"/>
        <v xml:space="preserve">420 </v>
      </c>
      <c r="C92" t="str">
        <f t="shared" si="5"/>
        <v>HIGH</v>
      </c>
      <c r="D92" t="str">
        <f t="shared" si="6"/>
        <v>LOW</v>
      </c>
      <c r="E92">
        <v>2</v>
      </c>
      <c r="F92">
        <v>2</v>
      </c>
      <c r="G92" s="18" t="str">
        <f t="shared" si="7"/>
        <v>5</v>
      </c>
      <c r="H92" s="23" t="s">
        <v>66</v>
      </c>
      <c r="I92" s="31">
        <v>92.6</v>
      </c>
      <c r="J92" s="31">
        <v>38.4</v>
      </c>
      <c r="K92" s="31">
        <v>45.2</v>
      </c>
      <c r="L92" s="31">
        <v>57.4</v>
      </c>
      <c r="M92" s="31">
        <v>39.6</v>
      </c>
      <c r="N92" s="31">
        <v>56.9</v>
      </c>
    </row>
    <row r="93" spans="1:14" ht="16.5" x14ac:dyDescent="0.45">
      <c r="A93" s="15" t="s">
        <v>51</v>
      </c>
      <c r="B93" s="18" t="str">
        <f t="shared" si="4"/>
        <v xml:space="preserve">420 </v>
      </c>
      <c r="C93" t="str">
        <f t="shared" si="5"/>
        <v>HIGH</v>
      </c>
      <c r="D93" t="str">
        <f t="shared" si="6"/>
        <v>LOW</v>
      </c>
      <c r="E93">
        <v>3</v>
      </c>
      <c r="F93">
        <v>2</v>
      </c>
      <c r="G93" s="18" t="str">
        <f t="shared" si="7"/>
        <v>5</v>
      </c>
      <c r="H93" s="23" t="s">
        <v>67</v>
      </c>
      <c r="I93" s="31">
        <v>79.900000000000006</v>
      </c>
      <c r="J93" s="31">
        <v>48.8</v>
      </c>
      <c r="K93" s="31">
        <v>51.8</v>
      </c>
      <c r="L93" s="31">
        <v>47.6</v>
      </c>
      <c r="M93" s="31">
        <v>50</v>
      </c>
      <c r="N93" s="31">
        <v>50.3</v>
      </c>
    </row>
    <row r="94" spans="1:14" ht="16.5" x14ac:dyDescent="0.45">
      <c r="A94" s="15" t="s">
        <v>51</v>
      </c>
      <c r="B94" s="18" t="str">
        <f t="shared" si="4"/>
        <v xml:space="preserve">420 </v>
      </c>
      <c r="C94" t="str">
        <f t="shared" si="5"/>
        <v>HIGH</v>
      </c>
      <c r="D94" t="str">
        <f t="shared" si="6"/>
        <v>LOW</v>
      </c>
      <c r="E94">
        <v>5</v>
      </c>
      <c r="F94">
        <v>2</v>
      </c>
      <c r="G94" s="18" t="str">
        <f t="shared" si="7"/>
        <v>5</v>
      </c>
      <c r="H94" s="23" t="s">
        <v>65</v>
      </c>
      <c r="I94" s="31">
        <v>112.6</v>
      </c>
      <c r="J94" s="31">
        <v>58.6</v>
      </c>
      <c r="K94" s="31">
        <v>47.2</v>
      </c>
      <c r="L94" s="31">
        <v>55.9</v>
      </c>
      <c r="M94" s="31">
        <v>59.8</v>
      </c>
      <c r="N94" s="31">
        <v>55.1</v>
      </c>
    </row>
    <row r="95" spans="1:14" ht="16.5" x14ac:dyDescent="0.45">
      <c r="A95" s="15" t="s">
        <v>51</v>
      </c>
      <c r="B95" s="18" t="str">
        <f t="shared" si="4"/>
        <v xml:space="preserve">420 </v>
      </c>
      <c r="C95" t="str">
        <f t="shared" si="5"/>
        <v>HIGH</v>
      </c>
      <c r="D95" t="str">
        <f t="shared" si="6"/>
        <v>LOW</v>
      </c>
      <c r="E95">
        <v>6</v>
      </c>
      <c r="F95">
        <v>2</v>
      </c>
      <c r="G95" s="18" t="str">
        <f t="shared" si="7"/>
        <v>5</v>
      </c>
      <c r="H95" s="23" t="s">
        <v>63</v>
      </c>
      <c r="I95" s="31">
        <v>132.4</v>
      </c>
      <c r="J95" s="31">
        <v>55.2</v>
      </c>
      <c r="K95" s="31">
        <v>56.4</v>
      </c>
      <c r="L95" s="31">
        <v>48</v>
      </c>
      <c r="M95" s="31">
        <v>53.2</v>
      </c>
      <c r="N95" s="31">
        <v>47.6</v>
      </c>
    </row>
    <row r="96" spans="1:14" ht="16.5" x14ac:dyDescent="0.45">
      <c r="A96" s="15" t="s">
        <v>51</v>
      </c>
      <c r="B96" s="18" t="str">
        <f t="shared" si="4"/>
        <v xml:space="preserve">420 </v>
      </c>
      <c r="C96" t="str">
        <f t="shared" si="5"/>
        <v>HIGH</v>
      </c>
      <c r="D96" t="str">
        <f t="shared" si="6"/>
        <v>LOW</v>
      </c>
      <c r="E96">
        <v>7</v>
      </c>
      <c r="F96">
        <v>2</v>
      </c>
      <c r="G96" s="18" t="str">
        <f t="shared" si="7"/>
        <v>5</v>
      </c>
      <c r="H96" s="23" t="s">
        <v>38</v>
      </c>
      <c r="I96" s="31">
        <v>157.1</v>
      </c>
      <c r="J96" s="31">
        <v>44.5</v>
      </c>
      <c r="K96" s="31">
        <v>44.3</v>
      </c>
      <c r="L96" s="31">
        <v>42.1</v>
      </c>
      <c r="M96" s="31">
        <v>45.5</v>
      </c>
      <c r="N96" s="31">
        <v>45.3</v>
      </c>
    </row>
    <row r="97" spans="1:14" ht="16.5" x14ac:dyDescent="0.45">
      <c r="A97" s="15" t="s">
        <v>51</v>
      </c>
      <c r="B97" s="18" t="str">
        <f t="shared" si="4"/>
        <v xml:space="preserve">420 </v>
      </c>
      <c r="C97" t="str">
        <f t="shared" si="5"/>
        <v>HIGH</v>
      </c>
      <c r="D97" t="str">
        <f t="shared" si="6"/>
        <v>LOW</v>
      </c>
      <c r="E97">
        <v>8</v>
      </c>
      <c r="F97">
        <v>2</v>
      </c>
      <c r="G97" s="18" t="str">
        <f t="shared" si="7"/>
        <v>5</v>
      </c>
      <c r="H97" s="23" t="s">
        <v>64</v>
      </c>
      <c r="I97" s="31">
        <v>154.30000000000001</v>
      </c>
      <c r="J97" s="31">
        <v>57.9</v>
      </c>
      <c r="K97" s="31">
        <v>52.4</v>
      </c>
      <c r="L97" s="31">
        <v>47.7</v>
      </c>
      <c r="M97" s="31">
        <v>51.2</v>
      </c>
      <c r="N97" s="31">
        <v>48.7</v>
      </c>
    </row>
    <row r="98" spans="1:14" ht="16.5" x14ac:dyDescent="0.45">
      <c r="A98" s="15" t="s">
        <v>52</v>
      </c>
      <c r="B98" s="18" t="str">
        <f t="shared" si="4"/>
        <v xml:space="preserve">4218 </v>
      </c>
      <c r="C98" t="str">
        <f t="shared" si="5"/>
        <v>HIGH</v>
      </c>
      <c r="D98" t="str">
        <f t="shared" si="6"/>
        <v>HIGH</v>
      </c>
      <c r="E98">
        <v>1</v>
      </c>
      <c r="F98">
        <v>1</v>
      </c>
      <c r="G98" s="18" t="str">
        <f t="shared" si="7"/>
        <v>5</v>
      </c>
      <c r="H98" t="s">
        <v>65</v>
      </c>
      <c r="I98" s="31">
        <v>84.3</v>
      </c>
      <c r="J98" s="31">
        <v>60.7</v>
      </c>
      <c r="K98" s="31">
        <v>48.1</v>
      </c>
      <c r="L98" s="31">
        <v>53.8</v>
      </c>
      <c r="M98" s="31">
        <v>58.7</v>
      </c>
      <c r="N98" s="31">
        <v>54.8</v>
      </c>
    </row>
    <row r="99" spans="1:14" ht="16.5" x14ac:dyDescent="0.45">
      <c r="A99" s="15" t="s">
        <v>52</v>
      </c>
      <c r="B99" s="18" t="str">
        <f t="shared" si="4"/>
        <v xml:space="preserve">4218 </v>
      </c>
      <c r="C99" t="str">
        <f t="shared" si="5"/>
        <v>HIGH</v>
      </c>
      <c r="D99" t="str">
        <f t="shared" si="6"/>
        <v>HIGH</v>
      </c>
      <c r="E99">
        <v>2</v>
      </c>
      <c r="F99">
        <v>1</v>
      </c>
      <c r="G99" s="18" t="str">
        <f t="shared" si="7"/>
        <v>5</v>
      </c>
      <c r="H99" t="s">
        <v>38</v>
      </c>
      <c r="I99" s="31">
        <v>93.6</v>
      </c>
      <c r="J99" s="31">
        <v>48.8</v>
      </c>
      <c r="K99" s="31">
        <v>52.5</v>
      </c>
      <c r="L99" s="31">
        <v>48.3</v>
      </c>
      <c r="M99" s="31">
        <v>49.8</v>
      </c>
      <c r="N99" s="31">
        <v>48.8</v>
      </c>
    </row>
    <row r="100" spans="1:14" ht="16.5" x14ac:dyDescent="0.45">
      <c r="A100" s="15" t="s">
        <v>52</v>
      </c>
      <c r="B100" s="18" t="str">
        <f t="shared" si="4"/>
        <v xml:space="preserve">4218 </v>
      </c>
      <c r="C100" t="str">
        <f t="shared" si="5"/>
        <v>HIGH</v>
      </c>
      <c r="D100" t="str">
        <f t="shared" si="6"/>
        <v>HIGH</v>
      </c>
      <c r="E100">
        <v>3</v>
      </c>
      <c r="F100">
        <v>1</v>
      </c>
      <c r="G100" s="18" t="str">
        <f t="shared" si="7"/>
        <v>5</v>
      </c>
      <c r="H100" t="s">
        <v>66</v>
      </c>
      <c r="I100" s="31">
        <v>94.3</v>
      </c>
      <c r="J100" s="31">
        <v>46.6</v>
      </c>
      <c r="K100" s="31">
        <v>60.7</v>
      </c>
      <c r="L100" s="31">
        <v>47.6</v>
      </c>
      <c r="M100" s="31">
        <v>42.7</v>
      </c>
      <c r="N100" s="31">
        <v>48.1</v>
      </c>
    </row>
    <row r="101" spans="1:14" ht="16.5" x14ac:dyDescent="0.45">
      <c r="A101" s="15" t="s">
        <v>52</v>
      </c>
      <c r="B101" s="18" t="str">
        <f t="shared" si="4"/>
        <v xml:space="preserve">4218 </v>
      </c>
      <c r="C101" t="str">
        <f t="shared" si="5"/>
        <v>HIGH</v>
      </c>
      <c r="D101" t="str">
        <f t="shared" si="6"/>
        <v>HIGH</v>
      </c>
      <c r="E101">
        <v>4</v>
      </c>
      <c r="F101">
        <v>1</v>
      </c>
      <c r="G101" s="18" t="str">
        <f t="shared" si="7"/>
        <v>5</v>
      </c>
      <c r="H101" t="s">
        <v>62</v>
      </c>
      <c r="I101" s="31">
        <v>119.5</v>
      </c>
      <c r="J101" s="31">
        <v>55.4</v>
      </c>
      <c r="K101" s="31">
        <v>45</v>
      </c>
      <c r="L101" s="31">
        <v>45.6</v>
      </c>
      <c r="M101" s="31">
        <v>52.2</v>
      </c>
      <c r="N101" s="31">
        <v>45.8</v>
      </c>
    </row>
    <row r="102" spans="1:14" ht="16.5" x14ac:dyDescent="0.45">
      <c r="A102" s="15" t="s">
        <v>52</v>
      </c>
      <c r="B102" s="18" t="str">
        <f t="shared" si="4"/>
        <v xml:space="preserve">4218 </v>
      </c>
      <c r="C102" t="str">
        <f t="shared" si="5"/>
        <v>HIGH</v>
      </c>
      <c r="D102" t="str">
        <f t="shared" si="6"/>
        <v>HIGH</v>
      </c>
      <c r="E102">
        <v>5</v>
      </c>
      <c r="F102">
        <v>1</v>
      </c>
      <c r="G102" s="18" t="str">
        <f t="shared" si="7"/>
        <v>5</v>
      </c>
      <c r="H102" t="s">
        <v>67</v>
      </c>
      <c r="I102" s="31">
        <v>119.1</v>
      </c>
      <c r="J102" s="31">
        <v>57.7</v>
      </c>
      <c r="K102" s="31">
        <v>47.8</v>
      </c>
      <c r="L102" s="31">
        <v>41.4</v>
      </c>
      <c r="M102" s="31">
        <v>56.9</v>
      </c>
      <c r="N102" s="31">
        <v>43.4</v>
      </c>
    </row>
    <row r="103" spans="1:14" ht="16.5" x14ac:dyDescent="0.45">
      <c r="A103" s="15" t="s">
        <v>52</v>
      </c>
      <c r="B103" s="18" t="str">
        <f t="shared" si="4"/>
        <v xml:space="preserve">4218 </v>
      </c>
      <c r="C103" t="str">
        <f t="shared" si="5"/>
        <v>HIGH</v>
      </c>
      <c r="D103" t="str">
        <f t="shared" si="6"/>
        <v>HIGH</v>
      </c>
      <c r="E103">
        <v>6</v>
      </c>
      <c r="F103">
        <v>1</v>
      </c>
      <c r="G103" s="18" t="str">
        <f t="shared" si="7"/>
        <v>5</v>
      </c>
      <c r="H103" t="s">
        <v>67</v>
      </c>
      <c r="I103" s="31">
        <v>116.5</v>
      </c>
      <c r="J103" s="31">
        <v>60.4</v>
      </c>
      <c r="K103" s="31">
        <v>57</v>
      </c>
      <c r="L103" s="31">
        <v>50.6</v>
      </c>
      <c r="M103" s="31">
        <v>53.2</v>
      </c>
      <c r="N103" s="31">
        <v>44.6</v>
      </c>
    </row>
    <row r="104" spans="1:14" ht="16.5" x14ac:dyDescent="0.45">
      <c r="A104" s="15" t="s">
        <v>52</v>
      </c>
      <c r="B104" s="18" t="str">
        <f t="shared" si="4"/>
        <v xml:space="preserve">4218 </v>
      </c>
      <c r="C104" t="str">
        <f t="shared" si="5"/>
        <v>HIGH</v>
      </c>
      <c r="D104" t="str">
        <f t="shared" si="6"/>
        <v>HIGH</v>
      </c>
      <c r="E104">
        <v>7</v>
      </c>
      <c r="F104">
        <v>1</v>
      </c>
      <c r="G104" s="18" t="str">
        <f t="shared" si="7"/>
        <v>5</v>
      </c>
      <c r="H104" t="s">
        <v>63</v>
      </c>
      <c r="I104" s="31">
        <v>153.1</v>
      </c>
      <c r="J104" s="31">
        <v>45.4</v>
      </c>
      <c r="K104" s="31">
        <v>42.9</v>
      </c>
      <c r="L104" s="31">
        <v>46.9</v>
      </c>
      <c r="M104" s="31">
        <v>46.2</v>
      </c>
      <c r="N104" s="31">
        <v>47.4</v>
      </c>
    </row>
    <row r="105" spans="1:14" ht="16.5" x14ac:dyDescent="0.45">
      <c r="A105" s="15" t="s">
        <v>52</v>
      </c>
      <c r="B105" s="18" t="str">
        <f t="shared" si="4"/>
        <v xml:space="preserve">4218 </v>
      </c>
      <c r="C105" t="str">
        <f t="shared" si="5"/>
        <v>HIGH</v>
      </c>
      <c r="D105" t="str">
        <f t="shared" si="6"/>
        <v>HIGH</v>
      </c>
      <c r="E105">
        <v>8</v>
      </c>
      <c r="F105">
        <v>1</v>
      </c>
      <c r="G105" s="18" t="str">
        <f t="shared" si="7"/>
        <v>5</v>
      </c>
      <c r="H105" t="s">
        <v>64</v>
      </c>
      <c r="I105" s="31">
        <v>123.2</v>
      </c>
      <c r="J105" s="31">
        <v>59.1</v>
      </c>
      <c r="K105" s="31">
        <v>48</v>
      </c>
      <c r="L105" s="31">
        <v>44.8</v>
      </c>
      <c r="M105" s="31">
        <v>52.9</v>
      </c>
      <c r="N105" s="31">
        <v>46.5</v>
      </c>
    </row>
    <row r="106" spans="1:14" ht="16.5" x14ac:dyDescent="0.45">
      <c r="A106" s="15" t="s">
        <v>52</v>
      </c>
      <c r="B106" s="18" t="str">
        <f t="shared" si="4"/>
        <v xml:space="preserve">4218 </v>
      </c>
      <c r="C106" t="str">
        <f t="shared" si="5"/>
        <v>HIGH</v>
      </c>
      <c r="D106" t="str">
        <f t="shared" si="6"/>
        <v>HIGH</v>
      </c>
      <c r="E106">
        <v>1</v>
      </c>
      <c r="F106">
        <v>2</v>
      </c>
      <c r="G106" s="18" t="str">
        <f t="shared" si="7"/>
        <v>5</v>
      </c>
      <c r="H106" s="23" t="s">
        <v>67</v>
      </c>
      <c r="I106" s="31">
        <v>110.6</v>
      </c>
      <c r="J106" s="31">
        <v>59.4</v>
      </c>
      <c r="K106" s="31">
        <v>48.1</v>
      </c>
      <c r="L106" s="31">
        <v>47.8</v>
      </c>
      <c r="M106" s="31">
        <v>53</v>
      </c>
      <c r="N106" s="31">
        <v>47.1</v>
      </c>
    </row>
    <row r="107" spans="1:14" ht="16.5" x14ac:dyDescent="0.45">
      <c r="A107" s="15" t="s">
        <v>52</v>
      </c>
      <c r="B107" s="18" t="str">
        <f t="shared" si="4"/>
        <v xml:space="preserve">4218 </v>
      </c>
      <c r="C107" t="str">
        <f t="shared" si="5"/>
        <v>HIGH</v>
      </c>
      <c r="D107" t="str">
        <f t="shared" si="6"/>
        <v>HIGH</v>
      </c>
      <c r="E107">
        <v>4</v>
      </c>
      <c r="F107">
        <v>2</v>
      </c>
      <c r="G107" s="18" t="str">
        <f t="shared" si="7"/>
        <v>5</v>
      </c>
      <c r="H107" s="23" t="s">
        <v>66</v>
      </c>
      <c r="I107" s="31">
        <v>90.4</v>
      </c>
      <c r="J107" s="31">
        <v>70</v>
      </c>
      <c r="K107" s="31">
        <v>38</v>
      </c>
      <c r="L107" s="31">
        <v>57.3</v>
      </c>
      <c r="M107" s="31">
        <v>65</v>
      </c>
      <c r="N107" s="31">
        <v>60</v>
      </c>
    </row>
    <row r="108" spans="1:14" ht="16.5" x14ac:dyDescent="0.45">
      <c r="A108" s="15" t="s">
        <v>52</v>
      </c>
      <c r="B108" s="18" t="str">
        <f t="shared" si="4"/>
        <v xml:space="preserve">4218 </v>
      </c>
      <c r="C108" t="str">
        <f t="shared" si="5"/>
        <v>HIGH</v>
      </c>
      <c r="D108" t="str">
        <f t="shared" si="6"/>
        <v>HIGH</v>
      </c>
      <c r="E108">
        <v>2</v>
      </c>
      <c r="F108">
        <v>2</v>
      </c>
      <c r="G108" s="18" t="str">
        <f t="shared" si="7"/>
        <v>5</v>
      </c>
      <c r="H108" s="23" t="s">
        <v>64</v>
      </c>
      <c r="I108" s="31">
        <v>107.2</v>
      </c>
      <c r="J108" s="31">
        <v>58.3</v>
      </c>
      <c r="K108" s="31">
        <v>52.7</v>
      </c>
      <c r="L108" s="31">
        <v>45.8</v>
      </c>
      <c r="M108" s="31">
        <v>49</v>
      </c>
      <c r="N108" s="31">
        <v>47.2</v>
      </c>
    </row>
    <row r="109" spans="1:14" ht="16.5" x14ac:dyDescent="0.45">
      <c r="A109" s="15" t="s">
        <v>52</v>
      </c>
      <c r="B109" s="18" t="str">
        <f t="shared" si="4"/>
        <v xml:space="preserve">4218 </v>
      </c>
      <c r="C109" t="str">
        <f t="shared" si="5"/>
        <v>HIGH</v>
      </c>
      <c r="D109" t="str">
        <f t="shared" si="6"/>
        <v>HIGH</v>
      </c>
      <c r="E109">
        <v>3</v>
      </c>
      <c r="F109">
        <v>2</v>
      </c>
      <c r="G109" s="18" t="str">
        <f t="shared" si="7"/>
        <v>5</v>
      </c>
      <c r="H109" s="23" t="s">
        <v>62</v>
      </c>
      <c r="I109" s="31">
        <v>70.8</v>
      </c>
      <c r="J109" s="31">
        <v>54.7</v>
      </c>
      <c r="K109" s="31">
        <v>47.6</v>
      </c>
      <c r="L109" s="31">
        <v>55</v>
      </c>
      <c r="M109" s="31">
        <v>52.5</v>
      </c>
      <c r="N109" s="31">
        <v>51.8</v>
      </c>
    </row>
    <row r="110" spans="1:14" ht="16.5" x14ac:dyDescent="0.45">
      <c r="A110" s="15" t="s">
        <v>52</v>
      </c>
      <c r="B110" s="18" t="str">
        <f t="shared" si="4"/>
        <v xml:space="preserve">4218 </v>
      </c>
      <c r="C110" t="str">
        <f t="shared" si="5"/>
        <v>HIGH</v>
      </c>
      <c r="D110" t="str">
        <f t="shared" si="6"/>
        <v>HIGH</v>
      </c>
      <c r="E110">
        <v>5</v>
      </c>
      <c r="F110">
        <v>2</v>
      </c>
      <c r="G110" s="18" t="str">
        <f t="shared" si="7"/>
        <v>5</v>
      </c>
      <c r="H110" s="23" t="s">
        <v>38</v>
      </c>
      <c r="I110" s="31">
        <v>107.6</v>
      </c>
      <c r="J110" s="31">
        <v>50.5</v>
      </c>
      <c r="K110" s="31">
        <v>52.4</v>
      </c>
      <c r="L110" s="31">
        <v>51.4</v>
      </c>
      <c r="M110" s="31">
        <v>50.9</v>
      </c>
      <c r="N110" s="31">
        <v>50.9</v>
      </c>
    </row>
    <row r="111" spans="1:14" ht="16.5" x14ac:dyDescent="0.45">
      <c r="A111" s="15" t="s">
        <v>52</v>
      </c>
      <c r="B111" s="18" t="str">
        <f t="shared" si="4"/>
        <v xml:space="preserve">4218 </v>
      </c>
      <c r="C111" t="str">
        <f t="shared" si="5"/>
        <v>HIGH</v>
      </c>
      <c r="D111" t="str">
        <f t="shared" si="6"/>
        <v>HIGH</v>
      </c>
      <c r="E111">
        <v>6</v>
      </c>
      <c r="F111">
        <v>2</v>
      </c>
      <c r="G111" s="18" t="str">
        <f t="shared" si="7"/>
        <v>5</v>
      </c>
      <c r="H111" s="23" t="s">
        <v>67</v>
      </c>
      <c r="I111" s="31">
        <v>102</v>
      </c>
      <c r="J111" s="31">
        <v>57</v>
      </c>
      <c r="K111" s="31">
        <v>55.7</v>
      </c>
      <c r="L111" s="31">
        <v>57.4</v>
      </c>
      <c r="M111" s="31">
        <v>52</v>
      </c>
      <c r="N111" s="31">
        <v>52.7</v>
      </c>
    </row>
    <row r="112" spans="1:14" ht="16.5" x14ac:dyDescent="0.45">
      <c r="A112" s="15" t="s">
        <v>52</v>
      </c>
      <c r="B112" s="18" t="str">
        <f t="shared" si="4"/>
        <v xml:space="preserve">4218 </v>
      </c>
      <c r="C112" t="str">
        <f t="shared" si="5"/>
        <v>HIGH</v>
      </c>
      <c r="D112" t="str">
        <f t="shared" si="6"/>
        <v>HIGH</v>
      </c>
      <c r="E112">
        <v>7</v>
      </c>
      <c r="F112">
        <v>2</v>
      </c>
      <c r="G112" s="18" t="str">
        <f t="shared" si="7"/>
        <v>5</v>
      </c>
      <c r="H112" s="23" t="s">
        <v>63</v>
      </c>
      <c r="I112" s="31">
        <v>147.6</v>
      </c>
      <c r="J112" s="31">
        <v>54.9</v>
      </c>
      <c r="K112" s="31">
        <v>47.7</v>
      </c>
      <c r="L112" s="31">
        <v>44.5</v>
      </c>
      <c r="M112" s="31">
        <v>51.9</v>
      </c>
      <c r="N112" s="31">
        <v>47.7</v>
      </c>
    </row>
    <row r="113" spans="1:14" ht="16.5" x14ac:dyDescent="0.45">
      <c r="A113" s="15" t="s">
        <v>52</v>
      </c>
      <c r="B113" s="18" t="str">
        <f t="shared" si="4"/>
        <v xml:space="preserve">4218 </v>
      </c>
      <c r="C113" t="str">
        <f t="shared" si="5"/>
        <v>HIGH</v>
      </c>
      <c r="D113" t="str">
        <f t="shared" si="6"/>
        <v>HIGH</v>
      </c>
      <c r="E113">
        <v>8</v>
      </c>
      <c r="F113">
        <v>2</v>
      </c>
      <c r="G113" s="18" t="str">
        <f t="shared" si="7"/>
        <v>5</v>
      </c>
      <c r="H113" s="23" t="s">
        <v>65</v>
      </c>
      <c r="I113" s="31">
        <v>120.5</v>
      </c>
      <c r="J113" s="31">
        <v>54.4</v>
      </c>
      <c r="K113" s="31">
        <v>52.4</v>
      </c>
      <c r="L113" s="31">
        <v>52.2</v>
      </c>
      <c r="M113" s="31">
        <v>50.5</v>
      </c>
      <c r="N113" s="31">
        <v>50.7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B839-B1C4-44EA-ADCA-055FD9C2A96D}">
  <dimension ref="A1:J15"/>
  <sheetViews>
    <sheetView workbookViewId="0">
      <selection activeCell="A3" sqref="A3"/>
    </sheetView>
  </sheetViews>
  <sheetFormatPr defaultRowHeight="12.5" x14ac:dyDescent="0.25"/>
  <cols>
    <col min="1" max="1" width="9.90625" bestFit="1" customWidth="1"/>
    <col min="3" max="3" width="10.453125" bestFit="1" customWidth="1"/>
    <col min="4" max="4" width="9.6328125" bestFit="1" customWidth="1"/>
    <col min="6" max="6" width="10.6328125" bestFit="1" customWidth="1"/>
    <col min="7" max="7" width="14.36328125" bestFit="1" customWidth="1"/>
    <col min="8" max="8" width="15.36328125" bestFit="1" customWidth="1"/>
  </cols>
  <sheetData>
    <row r="1" spans="1:10" x14ac:dyDescent="0.25">
      <c r="A1" s="15" t="s">
        <v>32</v>
      </c>
      <c r="B1" s="15" t="s">
        <v>31</v>
      </c>
      <c r="C1" s="15" t="s">
        <v>43</v>
      </c>
      <c r="D1" s="15" t="s">
        <v>35</v>
      </c>
      <c r="E1" s="15" t="s">
        <v>44</v>
      </c>
      <c r="F1" s="15" t="s">
        <v>34</v>
      </c>
      <c r="G1" s="15" t="s">
        <v>45</v>
      </c>
      <c r="H1" s="15" t="s">
        <v>46</v>
      </c>
    </row>
    <row r="2" spans="1:10" x14ac:dyDescent="0.25">
      <c r="A2" s="19" t="s">
        <v>42</v>
      </c>
      <c r="B2">
        <v>1</v>
      </c>
      <c r="C2">
        <f>AVERAGEIFS(CP_multiple!I$2:I$113,CP_multiple!$A$2:$A$113,"230 2318 3",CP_multiple!$F$2:$F$113,"1")</f>
        <v>120.05</v>
      </c>
      <c r="D2">
        <f>AVERAGEIFS(CP_multiple!J$2:J$113,CP_multiple!$A$2:$A$113,"230 2318 3",CP_multiple!$F$2:$F$113,"1")</f>
        <v>50.637500000000003</v>
      </c>
      <c r="E2">
        <f>AVERAGEIFS(CP_multiple!K$2:K$113,CP_multiple!$A$2:$A$113,"230 2318 3",CP_multiple!$F$2:$F$113,"1")</f>
        <v>51.612500000000004</v>
      </c>
      <c r="F2">
        <f>AVERAGEIFS(CP_multiple!L$2:L$113,CP_multiple!$A$2:$A$113,"230 2318 3",CP_multiple!$F$2:$F$113,"1")</f>
        <v>50.362499999999997</v>
      </c>
      <c r="G2">
        <f>AVERAGEIFS(CP_multiple!M$2:M$113,CP_multiple!$A$2:$A$113,"230 2318 3",CP_multiple!$F$2:$F$113,"1")</f>
        <v>49.837500000000006</v>
      </c>
      <c r="H2">
        <f>AVERAGEIFS(CP_multiple!N$2:N$113,CP_multiple!$A$2:$A$113,"230 2318 3",CP_multiple!$F$2:$F$113,"1")</f>
        <v>50.287499999999994</v>
      </c>
      <c r="J2" s="15"/>
    </row>
    <row r="3" spans="1:10" x14ac:dyDescent="0.25">
      <c r="A3" s="19" t="s">
        <v>42</v>
      </c>
      <c r="B3">
        <v>2</v>
      </c>
      <c r="C3">
        <f>AVERAGEIFS(CP_multiple!I$2:I$113,CP_multiple!$A$2:$A$113,"230 2318 3",CP_multiple!$F$2:$F$113,"2")</f>
        <v>103.78750000000001</v>
      </c>
      <c r="D3">
        <f>AVERAGEIFS(CP_multiple!J$2:J$113,CP_multiple!$A$2:$A$113,"230 2318 3",CP_multiple!$F$2:$F$113,"2")</f>
        <v>49.1</v>
      </c>
      <c r="E3">
        <f>AVERAGEIFS(CP_multiple!K$2:K$113,CP_multiple!$A$2:$A$113,"230 2318 3",CP_multiple!$F$2:$F$113,"2")</f>
        <v>51.999999999999993</v>
      </c>
      <c r="F3">
        <f>AVERAGEIFS(CP_multiple!L$2:L$113,CP_multiple!$A$2:$A$113,"230 2318 3",CP_multiple!$F$2:$F$113,"2")</f>
        <v>47.087500000000006</v>
      </c>
      <c r="G3">
        <f>AVERAGEIFS(CP_multiple!M$2:M$113,CP_multiple!$A$2:$A$113,"230 2318 3",CP_multiple!$F$2:$F$113,"2")</f>
        <v>48.212499999999999</v>
      </c>
      <c r="H3">
        <f>AVERAGEIFS(CP_multiple!N$2:N$113,CP_multiple!$A$2:$A$113,"230 2318 3",CP_multiple!$F$2:$F$113,"2")</f>
        <v>46.774999999999999</v>
      </c>
      <c r="J3" s="15"/>
    </row>
    <row r="4" spans="1:10" x14ac:dyDescent="0.25">
      <c r="A4" s="15" t="s">
        <v>47</v>
      </c>
      <c r="B4">
        <v>1</v>
      </c>
      <c r="C4">
        <f>AVERAGEIFS(CP_multiple!I$2:I$113,CP_multiple!$A$2:$A$113,"239 0  1",CP_multiple!$F$2:$F$113,"1")</f>
        <v>100.53749999999999</v>
      </c>
      <c r="D4">
        <f>AVERAGEIFS(CP_multiple!J$2:J$113,CP_multiple!$A$2:$A$113,"239 0  1",CP_multiple!$F$2:$F$113,"1")</f>
        <v>53.037500000000001</v>
      </c>
      <c r="E4">
        <f>AVERAGEIFS(CP_multiple!K$2:K$113,CP_multiple!$A$2:$A$113,"239 0  1",CP_multiple!$F$2:$F$113,"1")</f>
        <v>51.05</v>
      </c>
      <c r="F4">
        <f>AVERAGEIFS(CP_multiple!L$2:L$113,CP_multiple!$A$2:$A$113,"239 0  1",CP_multiple!$F$2:$F$113,"1")</f>
        <v>49.112499999999997</v>
      </c>
      <c r="G4">
        <f>AVERAGEIFS(CP_multiple!M$2:M$113,CP_multiple!$A$2:$A$113,"239 0  1",CP_multiple!$F$2:$F$113,"1")</f>
        <v>50.712500000000006</v>
      </c>
      <c r="H4">
        <f>AVERAGEIFS(CP_multiple!N$2:N$113,CP_multiple!$A$2:$A$113,"239 0  1",CP_multiple!$F$2:$F$113,"1")</f>
        <v>49.749999999999993</v>
      </c>
    </row>
    <row r="5" spans="1:10" x14ac:dyDescent="0.25">
      <c r="A5" s="15" t="s">
        <v>47</v>
      </c>
      <c r="B5">
        <v>2</v>
      </c>
      <c r="C5">
        <f>AVERAGEIFS(CP_multiple!I$2:I$113,CP_multiple!$A$2:$A$113,"239 0  1",CP_multiple!$F$2:$F$113,"2")</f>
        <v>85.512500000000003</v>
      </c>
      <c r="D5">
        <f>AVERAGEIFS(CP_multiple!J$2:J$113,CP_multiple!$A$2:$A$113,"239 0  1",CP_multiple!$F$2:$F$113,"2")</f>
        <v>51.524999999999999</v>
      </c>
      <c r="E5">
        <f>AVERAGEIFS(CP_multiple!K$2:K$113,CP_multiple!$A$2:$A$113,"239 0  1",CP_multiple!$F$2:$F$113,"2")</f>
        <v>51.3125</v>
      </c>
      <c r="F5">
        <f>AVERAGEIFS(CP_multiple!L$2:L$113,CP_multiple!$A$2:$A$113,"239 0  1",CP_multiple!$F$2:$F$113,"2")</f>
        <v>50.912499999999994</v>
      </c>
      <c r="G5">
        <f>AVERAGEIFS(CP_multiple!M$2:M$113,CP_multiple!$A$2:$A$113,"239 0  1",CP_multiple!$F$2:$F$113,"2")</f>
        <v>50.837500000000006</v>
      </c>
      <c r="H5">
        <f>AVERAGEIFS(CP_multiple!N$2:N$113,CP_multiple!$A$2:$A$113,"239 0  1",CP_multiple!$F$2:$F$113,"2")</f>
        <v>50.6</v>
      </c>
    </row>
    <row r="6" spans="1:10" x14ac:dyDescent="0.25">
      <c r="A6" s="15" t="s">
        <v>48</v>
      </c>
      <c r="B6">
        <v>1</v>
      </c>
      <c r="C6">
        <f>AVERAGEIFS(CP_multiple!I$2:I$113,CP_multiple!$A$2:$A$113,"2318 230 3",CP_multiple!$F$2:$F$113,"1")</f>
        <v>110.6125</v>
      </c>
      <c r="D6">
        <f>AVERAGEIFS(CP_multiple!J$2:J$113,CP_multiple!$A$2:$A$113,"2318 230 3",CP_multiple!$F$2:$F$113,"1")</f>
        <v>59.6</v>
      </c>
      <c r="E6">
        <f>AVERAGEIFS(CP_multiple!K$2:K$113,CP_multiple!$A$2:$A$113,"2318 230 3",CP_multiple!$F$2:$F$113,"1")</f>
        <v>47.287499999999994</v>
      </c>
      <c r="F6">
        <f>AVERAGEIFS(CP_multiple!L$2:L$113,CP_multiple!$A$2:$A$113,"2318 230 3",CP_multiple!$F$2:$F$113,"1")</f>
        <v>54.625</v>
      </c>
      <c r="G6">
        <f>AVERAGEIFS(CP_multiple!M$2:M$113,CP_multiple!$A$2:$A$113,"2318 230 3",CP_multiple!$F$2:$F$113,"1")</f>
        <v>56.3</v>
      </c>
      <c r="H6">
        <f>AVERAGEIFS(CP_multiple!N$2:N$113,CP_multiple!$A$2:$A$113,"2318 230 3",CP_multiple!$F$2:$F$113,"1")</f>
        <v>55.25</v>
      </c>
    </row>
    <row r="7" spans="1:10" x14ac:dyDescent="0.25">
      <c r="A7" s="15" t="s">
        <v>48</v>
      </c>
      <c r="B7">
        <v>2</v>
      </c>
      <c r="C7">
        <f>AVERAGEIFS(CP_multiple!I$2:I$113,CP_multiple!$A$2:$A$113,"2318 230 3",CP_multiple!$F$2:$F$113,"2")</f>
        <v>111.47499999999998</v>
      </c>
      <c r="D7">
        <f>AVERAGEIFS(CP_multiple!J$2:J$113,CP_multiple!$A$2:$A$113,"2318 230 3",CP_multiple!$F$2:$F$113,"2")</f>
        <v>54.962500000000006</v>
      </c>
      <c r="E7">
        <f>AVERAGEIFS(CP_multiple!K$2:K$113,CP_multiple!$A$2:$A$113,"2318 230 3",CP_multiple!$F$2:$F$113,"2")</f>
        <v>49.4375</v>
      </c>
      <c r="F7">
        <f>AVERAGEIFS(CP_multiple!L$2:L$113,CP_multiple!$A$2:$A$113,"2318 230 3",CP_multiple!$F$2:$F$113,"2")</f>
        <v>52.174999999999997</v>
      </c>
      <c r="G7">
        <f>AVERAGEIFS(CP_multiple!M$2:M$113,CP_multiple!$A$2:$A$113,"2318 230 3",CP_multiple!$F$2:$F$113,"2")</f>
        <v>52.587499999999991</v>
      </c>
      <c r="H7">
        <f>AVERAGEIFS(CP_multiple!N$2:N$113,CP_multiple!$A$2:$A$113,"2318 230 3",CP_multiple!$F$2:$F$113,"2")</f>
        <v>51.812499999999993</v>
      </c>
    </row>
    <row r="8" spans="1:10" x14ac:dyDescent="0.25">
      <c r="A8" s="15" t="s">
        <v>49</v>
      </c>
      <c r="B8">
        <v>1</v>
      </c>
      <c r="C8">
        <f>AVERAGEIFS(CP_multiple!I$2:I$113,CP_multiple!$A$2:$A$113,"420 418 3",CP_multiple!$F$2:$F$113,"1")</f>
        <v>112.38749999999999</v>
      </c>
      <c r="D8">
        <f>AVERAGEIFS(CP_multiple!J$2:J$113,CP_multiple!$A$2:$A$113,"420 418 3",CP_multiple!$F$2:$F$113,"1")</f>
        <v>56.824999999999996</v>
      </c>
      <c r="E8">
        <f>AVERAGEIFS(CP_multiple!K$2:K$113,CP_multiple!$A$2:$A$113,"420 418 3",CP_multiple!$F$2:$F$113,"1")</f>
        <v>47.462499999999999</v>
      </c>
      <c r="F8">
        <f>AVERAGEIFS(CP_multiple!L$2:L$113,CP_multiple!$A$2:$A$113,"420 418 3",CP_multiple!$F$2:$F$113,"1")</f>
        <v>52.962499999999999</v>
      </c>
      <c r="G8">
        <f>AVERAGEIFS(CP_multiple!M$2:M$113,CP_multiple!$A$2:$A$113,"420 418 3",CP_multiple!$F$2:$F$113,"1")</f>
        <v>52.1875</v>
      </c>
      <c r="H8">
        <f>AVERAGEIFS(CP_multiple!N$2:N$113,CP_multiple!$A$2:$A$113,"420 418 3",CP_multiple!$F$2:$F$113,"1")</f>
        <v>51.625</v>
      </c>
    </row>
    <row r="9" spans="1:10" x14ac:dyDescent="0.25">
      <c r="A9" s="15" t="s">
        <v>49</v>
      </c>
      <c r="B9">
        <v>2</v>
      </c>
      <c r="C9">
        <f>AVERAGEIFS(CP_multiple!I$2:I$113,CP_multiple!$A$2:$A$113,"420 418 3",CP_multiple!$F$2:$F$113,"2")</f>
        <v>92.512499999999989</v>
      </c>
      <c r="D9">
        <f>AVERAGEIFS(CP_multiple!J$2:J$113,CP_multiple!$A$2:$A$113,"420 418 3",CP_multiple!$F$2:$F$113,"2")</f>
        <v>54.05</v>
      </c>
      <c r="E9">
        <f>AVERAGEIFS(CP_multiple!K$2:K$113,CP_multiple!$A$2:$A$113,"420 418 3",CP_multiple!$F$2:$F$113,"2")</f>
        <v>49.162500000000001</v>
      </c>
      <c r="F9">
        <f>AVERAGEIFS(CP_multiple!L$2:L$113,CP_multiple!$A$2:$A$113,"420 418 3",CP_multiple!$F$2:$F$113,"2")</f>
        <v>52</v>
      </c>
      <c r="G9">
        <f>AVERAGEIFS(CP_multiple!M$2:M$113,CP_multiple!$A$2:$A$113,"420 418 3",CP_multiple!$F$2:$F$113,"2")</f>
        <v>52.737499999999997</v>
      </c>
      <c r="H9">
        <f>AVERAGEIFS(CP_multiple!N$2:N$113,CP_multiple!$A$2:$A$113,"420 418 3",CP_multiple!$F$2:$F$113,"2")</f>
        <v>51.499999999999993</v>
      </c>
    </row>
    <row r="10" spans="1:10" x14ac:dyDescent="0.25">
      <c r="A10" s="15" t="s">
        <v>50</v>
      </c>
      <c r="B10">
        <v>1</v>
      </c>
      <c r="C10">
        <f>AVERAGEIFS(CP_multiple!I$2:I$113,CP_multiple!$A$2:$A$113,"4218 40  3",CP_multiple!$F$2:$F$113,"1")</f>
        <v>121.13749999999999</v>
      </c>
      <c r="D10">
        <f>AVERAGEIFS(CP_multiple!J$2:J$113,CP_multiple!$A$2:$A$113,"4218 40  3",CP_multiple!$F$2:$F$113,"1")</f>
        <v>59.525000000000006</v>
      </c>
      <c r="E10">
        <f>AVERAGEIFS(CP_multiple!K$2:K$113,CP_multiple!$A$2:$A$113,"4218 40  3",CP_multiple!$F$2:$F$113,"1")</f>
        <v>50.325000000000003</v>
      </c>
      <c r="F10">
        <f>AVERAGEIFS(CP_multiple!L$2:L$113,CP_multiple!$A$2:$A$113,"4218 40  3",CP_multiple!$F$2:$F$113,"1")</f>
        <v>46.375</v>
      </c>
      <c r="G10">
        <f>AVERAGEIFS(CP_multiple!M$2:M$113,CP_multiple!$A$2:$A$113,"4218 40  3",CP_multiple!$F$2:$F$113,"1")</f>
        <v>57.412499999999994</v>
      </c>
      <c r="H10">
        <f>AVERAGEIFS(CP_multiple!N$2:N$113,CP_multiple!$A$2:$A$113,"4218 40  3",CP_multiple!$F$2:$F$113,"1")</f>
        <v>47.524999999999999</v>
      </c>
    </row>
    <row r="11" spans="1:10" x14ac:dyDescent="0.25">
      <c r="A11" s="15" t="s">
        <v>50</v>
      </c>
      <c r="B11">
        <v>2</v>
      </c>
      <c r="C11">
        <f>AVERAGEIFS(CP_multiple!I$2:I$113,CP_multiple!$A$2:$A$113,"4218 40  3",CP_multiple!$F$2:$F$113,"2")</f>
        <v>103.4375</v>
      </c>
      <c r="D11">
        <f>AVERAGEIFS(CP_multiple!J$2:J$113,CP_multiple!$A$2:$A$113,"4218 40  3",CP_multiple!$F$2:$F$113,"2")</f>
        <v>56.087499999999991</v>
      </c>
      <c r="E11">
        <f>AVERAGEIFS(CP_multiple!K$2:K$113,CP_multiple!$A$2:$A$113,"4218 40  3",CP_multiple!$F$2:$F$113,"2")</f>
        <v>48.474999999999994</v>
      </c>
      <c r="F11">
        <f>AVERAGEIFS(CP_multiple!L$2:L$113,CP_multiple!$A$2:$A$113,"4218 40  3",CP_multiple!$F$2:$F$113,"2")</f>
        <v>54.475000000000001</v>
      </c>
      <c r="G11">
        <f>AVERAGEIFS(CP_multiple!M$2:M$113,CP_multiple!$A$2:$A$113,"4218 40  3",CP_multiple!$F$2:$F$113,"2")</f>
        <v>54.112499999999997</v>
      </c>
      <c r="H11">
        <f>AVERAGEIFS(CP_multiple!N$2:N$113,CP_multiple!$A$2:$A$113,"4218 40  3",CP_multiple!$F$2:$F$113,"2")</f>
        <v>53.062499999999993</v>
      </c>
    </row>
    <row r="12" spans="1:10" x14ac:dyDescent="0.25">
      <c r="A12" s="15" t="s">
        <v>51</v>
      </c>
      <c r="B12">
        <v>1</v>
      </c>
      <c r="C12">
        <f>AVERAGEIFS(CP_multiple!I$2:I$113,CP_multiple!$A$2:$A$113,"420 418 5",CP_multiple!$F$2:$F$113,"1")</f>
        <v>106.8875</v>
      </c>
      <c r="D12">
        <f>AVERAGEIFS(CP_multiple!J$2:J$113,CP_multiple!$A$2:$A$113,"420 418 5",CP_multiple!$F$2:$F$113,"1")</f>
        <v>54.962499999999999</v>
      </c>
      <c r="E12">
        <f>AVERAGEIFS(CP_multiple!K$2:K$113,CP_multiple!$A$2:$A$113,"420 418 5",CP_multiple!$F$2:$F$113,"1")</f>
        <v>48.437499999999993</v>
      </c>
      <c r="F12">
        <f>AVERAGEIFS(CP_multiple!L$2:L$113,CP_multiple!$A$2:$A$113,"420 418 5",CP_multiple!$F$2:$F$113,"1")</f>
        <v>52.724999999999994</v>
      </c>
      <c r="G12">
        <f>AVERAGEIFS(CP_multiple!M$2:M$113,CP_multiple!$A$2:$A$113,"420 418 5",CP_multiple!$F$2:$F$113,"1")</f>
        <v>52.574999999999996</v>
      </c>
      <c r="H12">
        <f>AVERAGEIFS(CP_multiple!N$2:N$113,CP_multiple!$A$2:$A$113,"420 418 5",CP_multiple!$F$2:$F$113,"1")</f>
        <v>51.712499999999999</v>
      </c>
    </row>
    <row r="13" spans="1:10" x14ac:dyDescent="0.25">
      <c r="A13" s="15" t="s">
        <v>51</v>
      </c>
      <c r="B13">
        <v>2</v>
      </c>
      <c r="C13">
        <f>AVERAGEIFS(CP_multiple!I$2:I$113,CP_multiple!$A$2:$A$113,"420 418 5",CP_multiple!$F$2:$F$113,"2")</f>
        <v>118.75</v>
      </c>
      <c r="D13">
        <f>AVERAGEIFS(CP_multiple!J$2:J$113,CP_multiple!$A$2:$A$113,"420 418 5",CP_multiple!$F$2:$F$113,"2")</f>
        <v>51.987499999999997</v>
      </c>
      <c r="E13">
        <f>AVERAGEIFS(CP_multiple!K$2:K$113,CP_multiple!$A$2:$A$113,"420 418 5",CP_multiple!$F$2:$F$113,"2")</f>
        <v>49.124999999999993</v>
      </c>
      <c r="F13">
        <f>AVERAGEIFS(CP_multiple!L$2:L$113,CP_multiple!$A$2:$A$113,"420 418 5",CP_multiple!$F$2:$F$113,"2")</f>
        <v>49.45</v>
      </c>
      <c r="G13">
        <f>AVERAGEIFS(CP_multiple!M$2:M$113,CP_multiple!$A$2:$A$113,"420 418 5",CP_multiple!$F$2:$F$113,"2")</f>
        <v>50.824999999999996</v>
      </c>
      <c r="H13">
        <f>AVERAGEIFS(CP_multiple!N$2:N$113,CP_multiple!$A$2:$A$113,"420 418 5",CP_multiple!$F$2:$F$113,"2")</f>
        <v>50.250000000000007</v>
      </c>
    </row>
    <row r="14" spans="1:10" x14ac:dyDescent="0.25">
      <c r="A14" s="15" t="s">
        <v>52</v>
      </c>
      <c r="B14">
        <v>1</v>
      </c>
      <c r="C14">
        <f>AVERAGEIFS(CP_multiple!I$2:I$113,CP_multiple!$A$2:$A$113,"4218 40 5",CP_multiple!$F$2:$F$113,"1")</f>
        <v>112.95</v>
      </c>
      <c r="D14">
        <f>AVERAGEIFS(CP_multiple!J$2:J$113,CP_multiple!$A$2:$A$113,"4218 40 5",CP_multiple!$F$2:$F$113,"1")</f>
        <v>54.262499999999996</v>
      </c>
      <c r="E14">
        <f>AVERAGEIFS(CP_multiple!K$2:K$113,CP_multiple!$A$2:$A$113,"4218 40 5",CP_multiple!$F$2:$F$113,"1")</f>
        <v>50.25</v>
      </c>
      <c r="F14">
        <f>AVERAGEIFS(CP_multiple!L$2:L$113,CP_multiple!$A$2:$A$113,"4218 40 5",CP_multiple!$F$2:$F$113,"1")</f>
        <v>47.375</v>
      </c>
      <c r="G14">
        <f>AVERAGEIFS(CP_multiple!M$2:M$113,CP_multiple!$A$2:$A$113,"4218 40 5",CP_multiple!$F$2:$F$113,"1")</f>
        <v>51.574999999999989</v>
      </c>
      <c r="H14">
        <f>AVERAGEIFS(CP_multiple!N$2:N$113,CP_multiple!$A$2:$A$113,"4218 40 5",CP_multiple!$F$2:$F$113,"1")</f>
        <v>47.424999999999997</v>
      </c>
    </row>
    <row r="15" spans="1:10" x14ac:dyDescent="0.25">
      <c r="A15" s="15" t="s">
        <v>52</v>
      </c>
      <c r="B15">
        <v>2</v>
      </c>
      <c r="C15">
        <f>AVERAGEIFS(CP_multiple!I$2:I$113,CP_multiple!$A$2:$A$113,"4218 40 5",CP_multiple!$F$2:$F$113,"2")</f>
        <v>107.08750000000001</v>
      </c>
      <c r="D15">
        <f>AVERAGEIFS(CP_multiple!J$2:J$113,CP_multiple!$A$2:$A$113,"4218 40 5",CP_multiple!$F$2:$F$113,"2")</f>
        <v>57.399999999999991</v>
      </c>
      <c r="E15">
        <f>AVERAGEIFS(CP_multiple!K$2:K$113,CP_multiple!$A$2:$A$113,"4218 40 5",CP_multiple!$F$2:$F$113,"2")</f>
        <v>49.324999999999996</v>
      </c>
      <c r="F15">
        <f>AVERAGEIFS(CP_multiple!L$2:L$113,CP_multiple!$A$2:$A$113,"4218 40 5",CP_multiple!$F$2:$F$113,"2")</f>
        <v>51.42499999999999</v>
      </c>
      <c r="G15">
        <f>AVERAGEIFS(CP_multiple!M$2:M$113,CP_multiple!$A$2:$A$113,"4218 40 5",CP_multiple!$F$2:$F$113,"2")</f>
        <v>53.099999999999994</v>
      </c>
      <c r="H15">
        <f>AVERAGEIFS(CP_multiple!N$2:N$113,CP_multiple!$A$2:$A$113,"4218 40 5",CP_multiple!$F$2:$F$113,"2")</f>
        <v>51.012499999999996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Details</vt:lpstr>
      <vt:lpstr>psd_summary</vt:lpstr>
      <vt:lpstr>viscosity</vt:lpstr>
      <vt:lpstr>multicomparison</vt:lpstr>
      <vt:lpstr>DSC</vt:lpstr>
      <vt:lpstr>DSC_final</vt:lpstr>
      <vt:lpstr>CP_single</vt:lpstr>
      <vt:lpstr>CP_multiple</vt:lpstr>
      <vt:lpstr>PCA</vt:lpstr>
      <vt:lpstr>DSC_New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  Johannes</dc:creator>
  <cp:lastModifiedBy>Johannes Burkard</cp:lastModifiedBy>
  <dcterms:created xsi:type="dcterms:W3CDTF">2022-11-07T13:12:49Z</dcterms:created>
  <dcterms:modified xsi:type="dcterms:W3CDTF">2023-05-02T06:15:22Z</dcterms:modified>
</cp:coreProperties>
</file>