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CL PstI_MluCI" sheetId="1" r:id="rId3"/>
    <sheet state="visible" name="PADE PstI_EcoRI" sheetId="2" r:id="rId4"/>
    <sheet state="visible" name="100ng" sheetId="3" r:id="rId5"/>
    <sheet state="visible" name="from bioanalyzer" sheetId="4" r:id="rId6"/>
    <sheet state="visible" name="SS" sheetId="5" r:id="rId7"/>
    <sheet state="visible" name="SS01" sheetId="6" r:id="rId8"/>
    <sheet state="visible" name="SS02" sheetId="7" r:id="rId9"/>
    <sheet state="visible" name="SS03" sheetId="8" r:id="rId10"/>
    <sheet state="visible" name="SS04" sheetId="9" r:id="rId11"/>
    <sheet state="visible" name="SS05" sheetId="10" r:id="rId12"/>
  </sheets>
  <definedNames/>
  <calcPr/>
</workbook>
</file>

<file path=xl/sharedStrings.xml><?xml version="1.0" encoding="utf-8"?>
<sst xmlns="http://schemas.openxmlformats.org/spreadsheetml/2006/main" count="283" uniqueCount="44">
  <si>
    <t>Input appropriate values in green shaded fields</t>
  </si>
  <si>
    <t>Initial DNA mass (ug)</t>
  </si>
  <si>
    <t>Using 0.2 for the number below allows for a 10  fold  adapter excess in 200ng samples and even more excess in samples with less DNA</t>
  </si>
  <si>
    <t>mass of double-digested genomic DNA in ligation</t>
  </si>
  <si>
    <t>average the 3 single digests for each of PstI and EcoRI and fill in green boxes</t>
  </si>
  <si>
    <t>SbfI</t>
  </si>
  <si>
    <t>MluCI</t>
  </si>
  <si>
    <t>concentration [pg/ul]</t>
  </si>
  <si>
    <t>PstI</t>
  </si>
  <si>
    <t>EcoRI</t>
  </si>
  <si>
    <t>mass/volume concentration from bioanalyzer ("Conc. [pg/ul]")</t>
  </si>
  <si>
    <t>molarity [pmol/l]</t>
  </si>
  <si>
    <t>molarity concentration from bioanalyzer ("Molarity [pmol/l]")</t>
  </si>
  <si>
    <t>molarity [pmol/ul]</t>
  </si>
  <si>
    <t>fragment mass (g/mol)</t>
  </si>
  <si>
    <t>ends/sample (pmoles)</t>
  </si>
  <si>
    <t>P1</t>
  </si>
  <si>
    <t>P2/bio</t>
  </si>
  <si>
    <t>target adapter fold excess</t>
  </si>
  <si>
    <t>P2</t>
  </si>
  <si>
    <t>molar excess of adapter to genomic DNA ends</t>
  </si>
  <si>
    <t>target adapter/sample (pmoles)</t>
  </si>
  <si>
    <t>target adapter volume/rxn (ul)</t>
  </si>
  <si>
    <t>desired amount of working adapter stock to add to ligation rxn</t>
  </si>
  <si>
    <t>adapter working conc (pmol/ul)</t>
  </si>
  <si>
    <t>annealed adapter conc (pmol/ul)</t>
  </si>
  <si>
    <t>concentration of annealed adapter stock</t>
  </si>
  <si>
    <t>fold dilution to get working stock</t>
  </si>
  <si>
    <t>volume of working stock to make (ul)</t>
  </si>
  <si>
    <t>desired volume of working adapter stock</t>
  </si>
  <si>
    <t>annealed adapter stock (ul)</t>
  </si>
  <si>
    <t>1x annealing buffer (ul)</t>
  </si>
  <si>
    <t>working stock to add to ligation (ul)</t>
  </si>
  <si>
    <t># of plates to prep for:</t>
  </si>
  <si>
    <t>volume of working stock to make</t>
  </si>
  <si>
    <t># of plates to prep:</t>
  </si>
  <si>
    <t>goal pmol fragments</t>
  </si>
  <si>
    <t>goal mol fragments</t>
  </si>
  <si>
    <t>bp/fragment (double-digested)</t>
  </si>
  <si>
    <t>from Bioanalyzer full region for SbfI-EcoRI</t>
  </si>
  <si>
    <t>mol bp</t>
  </si>
  <si>
    <t>g/mol bp</t>
  </si>
  <si>
    <t>40ul rxn</t>
  </si>
  <si>
    <t>P2 (common)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</si>
</sst>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/>
    <font>
      <b/>
      <sz val="10.0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CCFFCC"/>
        <bgColor rgb="FFCCFFCC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3" xfId="0" applyAlignment="1" applyFont="1" applyNumberFormat="1">
      <alignment shrinkToFit="0" wrapText="1"/>
    </xf>
    <xf borderId="0" fillId="4" fontId="1" numFmtId="3" xfId="0" applyAlignment="1" applyFont="1" applyNumberFormat="1">
      <alignment horizontal="center" readingOrder="0" shrinkToFit="0" vertical="center" wrapText="1"/>
    </xf>
    <xf borderId="0" fillId="0" fontId="1" numFmtId="4" xfId="0" applyAlignment="1" applyFont="1" applyNumberFormat="1">
      <alignment horizontal="center" shrinkToFit="0" vertical="center" wrapText="1"/>
    </xf>
    <xf borderId="0" fillId="0" fontId="1" numFmtId="4" xfId="0" applyAlignment="1" applyFont="1" applyNumberFormat="1">
      <alignment shrinkToFit="0" wrapText="1"/>
    </xf>
    <xf borderId="0" fillId="5" fontId="1" numFmtId="0" xfId="0" applyAlignment="1" applyFill="1" applyFont="1">
      <alignment shrinkToFit="0" wrapText="1"/>
    </xf>
    <xf borderId="0" fillId="5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1" numFmtId="11" xfId="0" applyAlignment="1" applyFont="1" applyNumberFormat="1">
      <alignment shrinkToFit="0" wrapText="1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2.14"/>
    <col customWidth="1" min="2" max="3" width="17.29"/>
    <col customWidth="1" min="4" max="4" width="4.86"/>
    <col customWidth="1" min="5" max="5" width="34.86"/>
    <col customWidth="1" min="6" max="20" width="17.29"/>
  </cols>
  <sheetData>
    <row r="1">
      <c r="B1" s="1"/>
      <c r="C1" s="1"/>
      <c r="E1" s="2" t="s">
        <v>0</v>
      </c>
    </row>
    <row r="2">
      <c r="A2" s="3"/>
      <c r="B2" s="6" t="s">
        <v>2</v>
      </c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B3" s="1"/>
      <c r="C3" s="1"/>
    </row>
    <row r="4">
      <c r="A4" s="2" t="s">
        <v>1</v>
      </c>
      <c r="B4" s="9">
        <v>0.2</v>
      </c>
      <c r="C4" s="1"/>
      <c r="E4" s="2" t="s">
        <v>3</v>
      </c>
    </row>
    <row r="5">
      <c r="B5" s="10" t="s">
        <v>8</v>
      </c>
      <c r="C5" s="11" t="s">
        <v>6</v>
      </c>
    </row>
    <row r="6">
      <c r="A6" s="2" t="s">
        <v>7</v>
      </c>
      <c r="B6" s="13">
        <v>21652.48</v>
      </c>
      <c r="C6" s="13">
        <v>12913.53</v>
      </c>
      <c r="E6" s="2" t="s">
        <v>10</v>
      </c>
    </row>
    <row r="7">
      <c r="A7" s="2" t="s">
        <v>11</v>
      </c>
      <c r="B7" s="13">
        <v>51732.8</v>
      </c>
      <c r="C7" s="13">
        <v>94145.6</v>
      </c>
      <c r="E7" s="2" t="s">
        <v>12</v>
      </c>
    </row>
    <row r="8">
      <c r="A8" s="2" t="s">
        <v>13</v>
      </c>
      <c r="B8" s="14">
        <f t="shared" ref="B8:C8" si="1">B7*0.000001</f>
        <v>0.0517328</v>
      </c>
      <c r="C8" s="14">
        <f t="shared" si="1"/>
        <v>0.0941456</v>
      </c>
    </row>
    <row r="9">
      <c r="A9" s="2" t="s">
        <v>14</v>
      </c>
      <c r="B9" s="14">
        <f t="shared" ref="B9:C9" si="2">B6/B8</f>
        <v>418544.5211</v>
      </c>
      <c r="C9" s="14">
        <f t="shared" si="2"/>
        <v>137165.5181</v>
      </c>
      <c r="D9" s="14"/>
    </row>
    <row r="10">
      <c r="A10" s="2" t="s">
        <v>15</v>
      </c>
      <c r="B10" s="14">
        <f>1000000000000*2*((B4/1000000)/B9)</f>
        <v>0.9556928352</v>
      </c>
      <c r="C10" s="14">
        <f>1000000000000*2*((B4/1000000)/C9)</f>
        <v>2.916184808</v>
      </c>
    </row>
    <row r="11">
      <c r="B11" s="1"/>
      <c r="C11" s="1"/>
    </row>
    <row r="12">
      <c r="A12" s="16"/>
      <c r="B12" s="17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B13" s="1"/>
      <c r="C13" s="1"/>
    </row>
    <row r="14">
      <c r="B14" s="10" t="s">
        <v>16</v>
      </c>
      <c r="C14" s="10" t="s">
        <v>19</v>
      </c>
    </row>
    <row r="15">
      <c r="A15" s="2" t="s">
        <v>18</v>
      </c>
      <c r="B15" s="4">
        <v>10.0</v>
      </c>
      <c r="C15" s="9">
        <v>10.0</v>
      </c>
      <c r="E15" s="2" t="s">
        <v>20</v>
      </c>
    </row>
    <row r="16">
      <c r="A16" s="2" t="s">
        <v>21</v>
      </c>
      <c r="B16" s="14">
        <f t="shared" ref="B16:C16" si="3">B10*B15</f>
        <v>9.556928352</v>
      </c>
      <c r="C16" s="14">
        <f t="shared" si="3"/>
        <v>29.16184808</v>
      </c>
    </row>
    <row r="17">
      <c r="A17" s="2" t="s">
        <v>22</v>
      </c>
      <c r="B17" s="4">
        <v>2.0</v>
      </c>
      <c r="C17" s="4">
        <v>2.0</v>
      </c>
      <c r="E17" s="2" t="s">
        <v>23</v>
      </c>
    </row>
    <row r="18">
      <c r="A18" s="2" t="s">
        <v>24</v>
      </c>
      <c r="B18" s="14">
        <f t="shared" ref="B18:C18" si="4">B16/B17</f>
        <v>4.778464176</v>
      </c>
      <c r="C18" s="14">
        <f t="shared" si="4"/>
        <v>14.58092404</v>
      </c>
    </row>
    <row r="19">
      <c r="A19" s="2" t="s">
        <v>25</v>
      </c>
      <c r="B19" s="4">
        <v>40.0</v>
      </c>
      <c r="C19" s="4">
        <v>40.0</v>
      </c>
      <c r="E19" s="2" t="s">
        <v>26</v>
      </c>
    </row>
    <row r="20">
      <c r="A20" s="2" t="s">
        <v>27</v>
      </c>
      <c r="B20" s="14">
        <f t="shared" ref="B20:C20" si="5">B19/B18</f>
        <v>8.370890422</v>
      </c>
      <c r="C20" s="14">
        <f t="shared" si="5"/>
        <v>2.743310362</v>
      </c>
    </row>
    <row r="21">
      <c r="A21" s="2" t="s">
        <v>28</v>
      </c>
      <c r="B21" s="19">
        <v>25.0</v>
      </c>
      <c r="C21" s="20">
        <v>250.0</v>
      </c>
      <c r="E21" s="2" t="s">
        <v>29</v>
      </c>
    </row>
    <row r="22">
      <c r="A22" s="18" t="s">
        <v>30</v>
      </c>
      <c r="B22" s="23">
        <f t="shared" ref="B22:C22" si="6">round(B21/B20,2)</f>
        <v>2.99</v>
      </c>
      <c r="C22" s="24">
        <f t="shared" si="6"/>
        <v>91.13</v>
      </c>
    </row>
    <row r="23">
      <c r="A23" s="18" t="s">
        <v>31</v>
      </c>
      <c r="B23" s="24">
        <f t="shared" ref="B23:C23" si="7">B21-B22</f>
        <v>22.01</v>
      </c>
      <c r="C23" s="24">
        <f t="shared" si="7"/>
        <v>158.87</v>
      </c>
    </row>
    <row r="24">
      <c r="B24" s="1"/>
      <c r="C24" s="1"/>
    </row>
    <row r="25">
      <c r="A25" s="18" t="s">
        <v>32</v>
      </c>
      <c r="B25" s="23">
        <f t="shared" ref="B25:C25" si="8">B17</f>
        <v>2</v>
      </c>
      <c r="C25" s="23">
        <f t="shared" si="8"/>
        <v>2</v>
      </c>
    </row>
    <row r="26">
      <c r="B26" s="1"/>
      <c r="C26" s="1"/>
    </row>
    <row r="27">
      <c r="B27" s="1"/>
      <c r="C27" s="1"/>
      <c r="H27" s="2">
        <v>20.0</v>
      </c>
      <c r="I27" s="2">
        <v>50.0</v>
      </c>
      <c r="J27">
        <f t="shared" ref="J27:J31" si="9">I27/H27</f>
        <v>2.5</v>
      </c>
    </row>
    <row r="28">
      <c r="B28" s="1"/>
      <c r="C28" s="1"/>
      <c r="H28" s="2">
        <v>20.0</v>
      </c>
      <c r="I28" s="2">
        <v>50.0</v>
      </c>
      <c r="J28">
        <f t="shared" si="9"/>
        <v>2.5</v>
      </c>
    </row>
    <row r="29">
      <c r="A29" s="2" t="s">
        <v>35</v>
      </c>
      <c r="B29" s="11">
        <v>2.0</v>
      </c>
      <c r="C29" s="10">
        <v>2.0</v>
      </c>
      <c r="H29" s="2">
        <v>10.0</v>
      </c>
      <c r="I29">
        <f t="shared" ref="I29:I30" si="10">H29*2.5</f>
        <v>25</v>
      </c>
      <c r="J29">
        <f t="shared" si="9"/>
        <v>2.5</v>
      </c>
    </row>
    <row r="30">
      <c r="A30" s="2" t="s">
        <v>34</v>
      </c>
      <c r="B30" s="1">
        <f>B29*B25</f>
        <v>4</v>
      </c>
      <c r="C30" s="1">
        <f>C29*96*C25</f>
        <v>384</v>
      </c>
      <c r="H30" s="2">
        <v>50.0</v>
      </c>
      <c r="I30">
        <f t="shared" si="10"/>
        <v>125</v>
      </c>
      <c r="J30">
        <f t="shared" si="9"/>
        <v>2.5</v>
      </c>
    </row>
    <row r="31">
      <c r="B31" s="1"/>
      <c r="C31" s="1"/>
      <c r="J31" t="str">
        <f t="shared" si="9"/>
        <v>#DIV/0!</v>
      </c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2.14"/>
    <col customWidth="1" min="2" max="3" width="17.29"/>
    <col customWidth="1" min="4" max="4" width="4.86"/>
    <col customWidth="1" min="5" max="5" width="34.86"/>
    <col customWidth="1" min="6" max="20" width="17.29"/>
  </cols>
  <sheetData>
    <row r="1">
      <c r="B1" s="1"/>
      <c r="C1" s="1"/>
      <c r="E1" s="2" t="s">
        <v>0</v>
      </c>
    </row>
    <row r="2">
      <c r="B2" s="1"/>
      <c r="C2" s="1"/>
    </row>
    <row r="3">
      <c r="B3" s="1"/>
      <c r="C3" s="1"/>
    </row>
    <row r="4">
      <c r="A4" s="2" t="s">
        <v>1</v>
      </c>
      <c r="B4" s="4">
        <v>0.2</v>
      </c>
      <c r="C4" s="1"/>
      <c r="E4" s="2" t="s">
        <v>3</v>
      </c>
      <c r="G4" s="8" t="s">
        <v>4</v>
      </c>
    </row>
    <row r="5">
      <c r="B5" s="10" t="s">
        <v>8</v>
      </c>
      <c r="C5" s="11" t="s">
        <v>9</v>
      </c>
    </row>
    <row r="6">
      <c r="A6" s="2" t="s">
        <v>7</v>
      </c>
      <c r="B6" s="13">
        <v>22010.0</v>
      </c>
      <c r="C6" s="13">
        <v>459.0</v>
      </c>
      <c r="E6" s="2" t="s">
        <v>10</v>
      </c>
    </row>
    <row r="7">
      <c r="A7" s="2" t="s">
        <v>11</v>
      </c>
      <c r="B7" s="13">
        <v>128663.0</v>
      </c>
      <c r="C7" s="13">
        <v>170.0</v>
      </c>
      <c r="E7" s="2" t="s">
        <v>12</v>
      </c>
    </row>
    <row r="8">
      <c r="A8" s="2" t="s">
        <v>13</v>
      </c>
      <c r="B8" s="14">
        <f t="shared" ref="B8:C8" si="1">B7*0.000001</f>
        <v>0.128663</v>
      </c>
      <c r="C8" s="14">
        <f t="shared" si="1"/>
        <v>0.00017</v>
      </c>
    </row>
    <row r="9">
      <c r="A9" s="2" t="s">
        <v>14</v>
      </c>
      <c r="B9" s="14">
        <f t="shared" ref="B9:C9" si="2">B6/B8</f>
        <v>171067.0511</v>
      </c>
      <c r="C9" s="14">
        <f t="shared" si="2"/>
        <v>2700000</v>
      </c>
    </row>
    <row r="10">
      <c r="A10" s="2" t="s">
        <v>15</v>
      </c>
      <c r="B10" s="14">
        <f>1000000000000*2*((B4/1000000)/B9)</f>
        <v>2.338264425</v>
      </c>
      <c r="C10" s="14">
        <f>1000000000000*2*((B4/1000000)/C9)</f>
        <v>0.1481481481</v>
      </c>
    </row>
    <row r="11">
      <c r="B11" s="1"/>
      <c r="C11" s="1"/>
    </row>
    <row r="12">
      <c r="A12" s="16"/>
      <c r="B12" s="17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B13" s="1"/>
      <c r="C13" s="1"/>
    </row>
    <row r="14">
      <c r="B14" s="10" t="s">
        <v>16</v>
      </c>
      <c r="C14" s="10" t="s">
        <v>19</v>
      </c>
    </row>
    <row r="15">
      <c r="A15" s="2" t="s">
        <v>18</v>
      </c>
      <c r="B15" s="4">
        <v>10.0</v>
      </c>
      <c r="C15" s="4">
        <v>10.0</v>
      </c>
      <c r="E15" s="2" t="s">
        <v>20</v>
      </c>
    </row>
    <row r="16">
      <c r="A16" s="2" t="s">
        <v>21</v>
      </c>
      <c r="B16" s="14">
        <f t="shared" ref="B16:C16" si="3">B10*B15</f>
        <v>23.38264425</v>
      </c>
      <c r="C16" s="14">
        <f t="shared" si="3"/>
        <v>1.481481481</v>
      </c>
    </row>
    <row r="17">
      <c r="A17" s="2" t="s">
        <v>22</v>
      </c>
      <c r="B17" s="4">
        <v>2.0</v>
      </c>
      <c r="C17" s="4">
        <v>2.0</v>
      </c>
      <c r="E17" s="2" t="s">
        <v>23</v>
      </c>
    </row>
    <row r="18">
      <c r="A18" s="2" t="s">
        <v>24</v>
      </c>
      <c r="B18" s="14">
        <f t="shared" ref="B18:C18" si="4">B16/B17</f>
        <v>11.69132213</v>
      </c>
      <c r="C18" s="14">
        <f t="shared" si="4"/>
        <v>0.7407407407</v>
      </c>
    </row>
    <row r="19">
      <c r="A19" s="2" t="s">
        <v>25</v>
      </c>
      <c r="B19" s="4">
        <v>40.0</v>
      </c>
      <c r="C19" s="4">
        <v>40.0</v>
      </c>
      <c r="E19" s="2" t="s">
        <v>26</v>
      </c>
    </row>
    <row r="20">
      <c r="A20" s="2" t="s">
        <v>27</v>
      </c>
      <c r="B20" s="14">
        <f t="shared" ref="B20:C20" si="5">B19/B18</f>
        <v>3.421341023</v>
      </c>
      <c r="C20" s="14">
        <f t="shared" si="5"/>
        <v>54</v>
      </c>
    </row>
    <row r="21">
      <c r="A21" s="2" t="s">
        <v>28</v>
      </c>
      <c r="B21" s="19">
        <v>25.0</v>
      </c>
      <c r="C21" s="20">
        <v>212.0</v>
      </c>
      <c r="E21" s="2" t="s">
        <v>29</v>
      </c>
    </row>
    <row r="22">
      <c r="A22" s="18" t="s">
        <v>30</v>
      </c>
      <c r="B22" s="23">
        <f t="shared" ref="B22:C22" si="6">round(B21/B20,2)</f>
        <v>7.31</v>
      </c>
      <c r="C22" s="24">
        <f t="shared" si="6"/>
        <v>3.93</v>
      </c>
    </row>
    <row r="23">
      <c r="A23" s="18" t="s">
        <v>31</v>
      </c>
      <c r="B23" s="24">
        <f t="shared" ref="B23:C23" si="7">B21-B22</f>
        <v>17.69</v>
      </c>
      <c r="C23" s="24">
        <f t="shared" si="7"/>
        <v>208.07</v>
      </c>
      <c r="D23" s="8"/>
    </row>
    <row r="24">
      <c r="B24" s="1"/>
      <c r="C24" s="1"/>
    </row>
    <row r="25">
      <c r="A25" s="18" t="s">
        <v>32</v>
      </c>
      <c r="B25" s="23">
        <f t="shared" ref="B25:C25" si="8">B17</f>
        <v>2</v>
      </c>
      <c r="C25" s="23">
        <f t="shared" si="8"/>
        <v>2</v>
      </c>
    </row>
    <row r="26">
      <c r="B26" s="1"/>
      <c r="C26" s="1"/>
    </row>
    <row r="27">
      <c r="B27" s="1"/>
      <c r="C27" s="1"/>
      <c r="H27" s="2">
        <v>20.0</v>
      </c>
      <c r="I27" s="2">
        <v>50.0</v>
      </c>
      <c r="J27">
        <f t="shared" ref="J27:J31" si="9">I27/H27</f>
        <v>2.5</v>
      </c>
    </row>
    <row r="28">
      <c r="B28" s="1"/>
      <c r="C28" s="1"/>
      <c r="H28" s="2">
        <v>20.0</v>
      </c>
      <c r="I28" s="2">
        <v>50.0</v>
      </c>
      <c r="J28">
        <f t="shared" si="9"/>
        <v>2.5</v>
      </c>
    </row>
    <row r="29">
      <c r="A29" s="2" t="s">
        <v>35</v>
      </c>
      <c r="B29" s="11">
        <v>1.0</v>
      </c>
      <c r="C29" s="11">
        <v>1.0</v>
      </c>
      <c r="H29" s="2">
        <v>10.0</v>
      </c>
      <c r="I29">
        <f t="shared" ref="I29:I30" si="10">H29*2.5</f>
        <v>25</v>
      </c>
      <c r="J29">
        <f t="shared" si="9"/>
        <v>2.5</v>
      </c>
    </row>
    <row r="30">
      <c r="A30" s="2" t="s">
        <v>34</v>
      </c>
      <c r="B30" s="1">
        <f>B29*B25</f>
        <v>2</v>
      </c>
      <c r="C30" s="1">
        <f>C29*96*C25</f>
        <v>192</v>
      </c>
      <c r="H30" s="2">
        <v>50.0</v>
      </c>
      <c r="I30">
        <f t="shared" si="10"/>
        <v>125</v>
      </c>
      <c r="J30">
        <f t="shared" si="9"/>
        <v>2.5</v>
      </c>
    </row>
    <row r="31">
      <c r="B31" s="1"/>
      <c r="C31" s="1"/>
      <c r="J31" t="str">
        <f t="shared" si="9"/>
        <v>#DIV/0!</v>
      </c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3" width="10.86"/>
    <col customWidth="1" min="4" max="4" width="17.29"/>
    <col customWidth="1" min="5" max="5" width="55.29"/>
    <col customWidth="1" min="6" max="20" width="17.29"/>
  </cols>
  <sheetData>
    <row r="1">
      <c r="E1" s="2" t="s">
        <v>0</v>
      </c>
    </row>
    <row r="4">
      <c r="A4" s="2" t="s">
        <v>1</v>
      </c>
      <c r="B4" s="5">
        <v>0.1</v>
      </c>
      <c r="E4" s="2" t="s">
        <v>3</v>
      </c>
    </row>
    <row r="5">
      <c r="B5" s="2" t="s">
        <v>5</v>
      </c>
      <c r="C5" s="2" t="s">
        <v>6</v>
      </c>
    </row>
    <row r="6">
      <c r="A6" s="2" t="s">
        <v>7</v>
      </c>
      <c r="B6" s="12">
        <f>average(9590,2508,2765)</f>
        <v>4954.333333</v>
      </c>
      <c r="C6" s="12">
        <f>average(7328,33880,17921)</f>
        <v>19709.66667</v>
      </c>
      <c r="E6" s="2" t="s">
        <v>10</v>
      </c>
    </row>
    <row r="7">
      <c r="A7" s="2" t="s">
        <v>11</v>
      </c>
      <c r="B7" s="12">
        <f>average(8392,1392,18768)</f>
        <v>9517.333333</v>
      </c>
      <c r="C7" s="12">
        <f>average(52001,265990,161807)</f>
        <v>159932.6667</v>
      </c>
      <c r="E7" s="2" t="s">
        <v>12</v>
      </c>
    </row>
    <row r="8">
      <c r="A8" s="2" t="s">
        <v>13</v>
      </c>
      <c r="B8" s="15">
        <f t="shared" ref="B8:C8" si="1">B7*0.000001</f>
        <v>0.009517333333</v>
      </c>
      <c r="C8" s="15">
        <f t="shared" si="1"/>
        <v>0.1599326667</v>
      </c>
    </row>
    <row r="9">
      <c r="A9" s="2" t="s">
        <v>14</v>
      </c>
      <c r="B9" s="15">
        <f t="shared" ref="B9:C9" si="2">B6/B8</f>
        <v>520558.9801</v>
      </c>
      <c r="C9" s="15">
        <f t="shared" si="2"/>
        <v>123237.279</v>
      </c>
    </row>
    <row r="10">
      <c r="A10" s="2" t="s">
        <v>15</v>
      </c>
      <c r="B10" s="15">
        <f>1000000000000*2*((B4/1000000)/B9)</f>
        <v>0.3842023818</v>
      </c>
      <c r="C10" s="15">
        <f>1000000000000*2*((B4/1000000)/C9)</f>
        <v>1.622885555</v>
      </c>
    </row>
    <row r="11">
      <c r="B11" s="2" t="s">
        <v>16</v>
      </c>
      <c r="C11" s="2" t="s">
        <v>17</v>
      </c>
    </row>
    <row r="12">
      <c r="A12" s="2" t="s">
        <v>18</v>
      </c>
      <c r="B12" s="5">
        <v>10.0</v>
      </c>
      <c r="C12" s="5">
        <v>10.0</v>
      </c>
      <c r="E12" s="2" t="s">
        <v>20</v>
      </c>
    </row>
    <row r="13">
      <c r="A13" s="2" t="s">
        <v>21</v>
      </c>
      <c r="B13" s="15">
        <f t="shared" ref="B13:C13" si="3">B10*B12</f>
        <v>3.842023818</v>
      </c>
      <c r="C13" s="15">
        <f t="shared" si="3"/>
        <v>16.22885555</v>
      </c>
    </row>
    <row r="14">
      <c r="A14" s="2" t="s">
        <v>22</v>
      </c>
      <c r="B14" s="5">
        <v>2.0</v>
      </c>
      <c r="C14" s="5">
        <v>2.0</v>
      </c>
      <c r="E14" s="2" t="s">
        <v>23</v>
      </c>
    </row>
    <row r="15">
      <c r="A15" s="2" t="s">
        <v>24</v>
      </c>
      <c r="B15" s="15">
        <f t="shared" ref="B15:C15" si="4">B13/B14</f>
        <v>1.921011909</v>
      </c>
      <c r="C15" s="15">
        <f t="shared" si="4"/>
        <v>8.114427777</v>
      </c>
    </row>
    <row r="16">
      <c r="A16" s="2" t="s">
        <v>25</v>
      </c>
      <c r="B16" s="5">
        <v>40.0</v>
      </c>
      <c r="C16" s="5">
        <v>40.0</v>
      </c>
      <c r="E16" s="2" t="s">
        <v>26</v>
      </c>
    </row>
    <row r="17">
      <c r="A17" s="2" t="s">
        <v>27</v>
      </c>
      <c r="B17" s="15">
        <f t="shared" ref="B17:C17" si="5">B16/B15</f>
        <v>20.8223592</v>
      </c>
      <c r="C17" s="15">
        <f t="shared" si="5"/>
        <v>4.929491161</v>
      </c>
    </row>
    <row r="18">
      <c r="A18" s="2" t="s">
        <v>28</v>
      </c>
      <c r="B18" s="5">
        <v>200.0</v>
      </c>
      <c r="C18" s="5">
        <v>200.0</v>
      </c>
      <c r="E18" s="2" t="s">
        <v>29</v>
      </c>
    </row>
    <row r="19">
      <c r="A19" s="18" t="s">
        <v>30</v>
      </c>
      <c r="B19" s="21">
        <f t="shared" ref="B19:C19" si="6">round(B18/B17,2)</f>
        <v>9.61</v>
      </c>
      <c r="C19" s="22">
        <f t="shared" si="6"/>
        <v>40.57</v>
      </c>
    </row>
    <row r="20">
      <c r="A20" s="18" t="s">
        <v>31</v>
      </c>
      <c r="B20" s="22">
        <f t="shared" ref="B20:C20" si="7">B18-B19</f>
        <v>190.39</v>
      </c>
      <c r="C20" s="22">
        <f t="shared" si="7"/>
        <v>159.43</v>
      </c>
    </row>
    <row r="22">
      <c r="A22" s="18" t="s">
        <v>32</v>
      </c>
      <c r="B22" s="21">
        <f t="shared" ref="B22:C22" si="8">B14</f>
        <v>2</v>
      </c>
      <c r="C22" s="21">
        <f t="shared" si="8"/>
        <v>2</v>
      </c>
    </row>
    <row r="26">
      <c r="A26" s="2" t="s">
        <v>33</v>
      </c>
      <c r="B26" s="2">
        <v>1.0</v>
      </c>
      <c r="C26" s="2">
        <v>1.0</v>
      </c>
    </row>
    <row r="27">
      <c r="A27" s="2" t="s">
        <v>34</v>
      </c>
      <c r="B27">
        <f t="shared" ref="B27:C27" si="9">B26*96*B22</f>
        <v>192</v>
      </c>
      <c r="C27">
        <f t="shared" si="9"/>
        <v>192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3" width="10.86"/>
    <col customWidth="1" min="4" max="4" width="17.29"/>
    <col customWidth="1" min="5" max="5" width="55.29"/>
    <col customWidth="1" min="6" max="20" width="17.29"/>
  </cols>
  <sheetData>
    <row r="1">
      <c r="E1" s="2" t="s">
        <v>0</v>
      </c>
    </row>
    <row r="4">
      <c r="A4" s="2" t="s">
        <v>1</v>
      </c>
      <c r="B4" s="5">
        <v>0.05</v>
      </c>
      <c r="E4" s="2" t="s">
        <v>3</v>
      </c>
    </row>
    <row r="5">
      <c r="B5" s="2" t="s">
        <v>16</v>
      </c>
      <c r="C5" s="2" t="s">
        <v>19</v>
      </c>
    </row>
    <row r="6">
      <c r="A6" s="2" t="s">
        <v>7</v>
      </c>
      <c r="B6" s="5">
        <v>2748.0</v>
      </c>
      <c r="C6" s="5">
        <v>17922.0</v>
      </c>
      <c r="E6" s="2" t="s">
        <v>10</v>
      </c>
    </row>
    <row r="7">
      <c r="A7" s="2" t="s">
        <v>11</v>
      </c>
      <c r="B7" s="5">
        <v>18766.0</v>
      </c>
      <c r="C7" s="5">
        <v>43862.0</v>
      </c>
      <c r="E7" s="2" t="s">
        <v>12</v>
      </c>
    </row>
    <row r="8">
      <c r="A8" s="2" t="s">
        <v>13</v>
      </c>
      <c r="B8" s="15">
        <f t="shared" ref="B8:C8" si="1">B7*0.000001</f>
        <v>0.018766</v>
      </c>
      <c r="C8" s="15">
        <f t="shared" si="1"/>
        <v>0.043862</v>
      </c>
    </row>
    <row r="9">
      <c r="A9" s="2" t="s">
        <v>14</v>
      </c>
      <c r="B9" s="15">
        <f t="shared" ref="B9:C9" si="2">B6/B8</f>
        <v>146435.0421</v>
      </c>
      <c r="C9" s="15">
        <f t="shared" si="2"/>
        <v>408599.6991</v>
      </c>
    </row>
    <row r="10">
      <c r="A10" s="2" t="s">
        <v>15</v>
      </c>
      <c r="B10" s="15">
        <f>1000000000000*2*((B4/1000000)/B9)</f>
        <v>0.6828966521</v>
      </c>
      <c r="C10" s="15">
        <f>1000000000000*2*((B4/1000000)/C9)</f>
        <v>0.2447383105</v>
      </c>
    </row>
    <row r="12">
      <c r="A12" s="2" t="s">
        <v>18</v>
      </c>
      <c r="B12" s="5">
        <v>6.0</v>
      </c>
      <c r="C12" s="5">
        <v>6.0</v>
      </c>
      <c r="E12" s="2" t="s">
        <v>20</v>
      </c>
    </row>
    <row r="13">
      <c r="A13" s="2" t="s">
        <v>21</v>
      </c>
      <c r="B13" s="15">
        <f t="shared" ref="B13:C13" si="3">B10*B12</f>
        <v>4.097379913</v>
      </c>
      <c r="C13" s="15">
        <f t="shared" si="3"/>
        <v>1.468429863</v>
      </c>
    </row>
    <row r="14">
      <c r="A14" s="2" t="s">
        <v>22</v>
      </c>
      <c r="B14" s="5">
        <v>2.0</v>
      </c>
      <c r="C14" s="5">
        <v>2.0</v>
      </c>
      <c r="E14" s="2" t="s">
        <v>23</v>
      </c>
    </row>
    <row r="15">
      <c r="A15" s="2" t="s">
        <v>24</v>
      </c>
      <c r="B15" s="15">
        <f t="shared" ref="B15:C15" si="4">B13/B14</f>
        <v>2.048689956</v>
      </c>
      <c r="C15" s="15">
        <f t="shared" si="4"/>
        <v>0.7342149314</v>
      </c>
    </row>
    <row r="16">
      <c r="A16" s="2" t="s">
        <v>25</v>
      </c>
      <c r="B16" s="5">
        <v>40.0</v>
      </c>
      <c r="C16" s="5">
        <v>40.0</v>
      </c>
      <c r="E16" s="2" t="s">
        <v>26</v>
      </c>
    </row>
    <row r="17">
      <c r="A17" s="2" t="s">
        <v>27</v>
      </c>
      <c r="B17" s="15">
        <f t="shared" ref="B17:C17" si="5">B16/B15</f>
        <v>19.52467228</v>
      </c>
      <c r="C17" s="15">
        <f t="shared" si="5"/>
        <v>54.47995987</v>
      </c>
    </row>
    <row r="18">
      <c r="A18" s="2" t="s">
        <v>28</v>
      </c>
      <c r="B18" s="5">
        <v>200.0</v>
      </c>
      <c r="C18" s="5">
        <v>200.0</v>
      </c>
      <c r="E18" s="2" t="s">
        <v>29</v>
      </c>
    </row>
    <row r="19">
      <c r="A19" s="18" t="s">
        <v>30</v>
      </c>
      <c r="B19" s="21">
        <f t="shared" ref="B19:C19" si="6">round(B18/B17,2)</f>
        <v>10.24</v>
      </c>
      <c r="C19" s="21">
        <f t="shared" si="6"/>
        <v>3.67</v>
      </c>
    </row>
    <row r="20">
      <c r="A20" s="18" t="s">
        <v>31</v>
      </c>
      <c r="B20" s="21">
        <f t="shared" ref="B20:C20" si="7">B18-B19</f>
        <v>189.76</v>
      </c>
      <c r="C20" s="21">
        <f t="shared" si="7"/>
        <v>196.33</v>
      </c>
    </row>
    <row r="22">
      <c r="A22" s="18" t="s">
        <v>32</v>
      </c>
      <c r="B22" s="21">
        <f t="shared" ref="B22:C22" si="8">B14</f>
        <v>2</v>
      </c>
      <c r="C22" s="21">
        <f t="shared" si="8"/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2" width="10.86"/>
    <col customWidth="1" min="3" max="3" width="12.29"/>
    <col customWidth="1" min="4" max="4" width="17.29"/>
    <col customWidth="1" min="5" max="5" width="55.29"/>
    <col customWidth="1" min="6" max="20" width="17.29"/>
  </cols>
  <sheetData>
    <row r="1">
      <c r="A1" s="2" t="s">
        <v>36</v>
      </c>
      <c r="B1" s="5">
        <v>0.05</v>
      </c>
      <c r="E1" s="2" t="s">
        <v>0</v>
      </c>
    </row>
    <row r="2">
      <c r="A2" s="2" t="s">
        <v>37</v>
      </c>
      <c r="B2" s="25">
        <f>B1/1000000000000</f>
        <v>0</v>
      </c>
    </row>
    <row r="3">
      <c r="A3" s="2" t="s">
        <v>38</v>
      </c>
      <c r="B3" s="5">
        <v>1500.0</v>
      </c>
      <c r="E3" s="2" t="s">
        <v>39</v>
      </c>
    </row>
    <row r="4">
      <c r="A4" s="2" t="s">
        <v>40</v>
      </c>
      <c r="B4" s="25">
        <f>B2*B3</f>
        <v>0</v>
      </c>
    </row>
    <row r="5">
      <c r="A5" s="2" t="s">
        <v>41</v>
      </c>
      <c r="B5" s="2">
        <v>650.0</v>
      </c>
    </row>
    <row r="7">
      <c r="A7" s="2" t="s">
        <v>42</v>
      </c>
    </row>
    <row r="8">
      <c r="A8" s="2" t="s">
        <v>1</v>
      </c>
      <c r="B8">
        <f>B4*B5*1000000</f>
        <v>0.04875</v>
      </c>
      <c r="E8" s="2" t="s">
        <v>3</v>
      </c>
    </row>
    <row r="9">
      <c r="B9" s="2" t="s">
        <v>16</v>
      </c>
      <c r="C9" s="26" t="s">
        <v>43</v>
      </c>
    </row>
    <row r="10">
      <c r="B10" s="2" t="s">
        <v>5</v>
      </c>
      <c r="C10" s="2" t="s">
        <v>9</v>
      </c>
    </row>
    <row r="11">
      <c r="A11" s="2" t="s">
        <v>7</v>
      </c>
      <c r="B11" s="5">
        <v>2748.0</v>
      </c>
      <c r="C11" s="5">
        <v>14566.0</v>
      </c>
      <c r="E11" s="2" t="s">
        <v>10</v>
      </c>
    </row>
    <row r="12">
      <c r="A12" s="2" t="s">
        <v>11</v>
      </c>
      <c r="B12" s="5">
        <v>18766.0</v>
      </c>
      <c r="C12" s="5">
        <v>96827.0</v>
      </c>
      <c r="E12" s="2" t="s">
        <v>12</v>
      </c>
    </row>
    <row r="13">
      <c r="A13" s="2" t="s">
        <v>13</v>
      </c>
      <c r="B13" s="15">
        <f t="shared" ref="B13:C13" si="1">B12*0.000001</f>
        <v>0.018766</v>
      </c>
      <c r="C13" s="15">
        <f t="shared" si="1"/>
        <v>0.096827</v>
      </c>
    </row>
    <row r="14">
      <c r="A14" s="2" t="s">
        <v>14</v>
      </c>
      <c r="B14" s="15">
        <f t="shared" ref="B14:C14" si="2">B11/B13</f>
        <v>146435.0421</v>
      </c>
      <c r="C14" s="15">
        <f t="shared" si="2"/>
        <v>150433.2469</v>
      </c>
    </row>
    <row r="15">
      <c r="A15" s="2" t="s">
        <v>15</v>
      </c>
      <c r="B15" s="15">
        <f>1000000000000*2*((B8/1000000)/B14)</f>
        <v>0.6658242358</v>
      </c>
      <c r="C15" s="15">
        <f>1000000000000*2*((B8/1000000)/C14)</f>
        <v>0.6481280036</v>
      </c>
    </row>
    <row r="17">
      <c r="A17" s="2" t="s">
        <v>18</v>
      </c>
      <c r="B17" s="5">
        <v>6.0</v>
      </c>
      <c r="C17" s="5">
        <v>6.0</v>
      </c>
      <c r="E17" s="2" t="s">
        <v>20</v>
      </c>
    </row>
    <row r="18">
      <c r="A18" s="2" t="s">
        <v>21</v>
      </c>
      <c r="B18" s="15">
        <f t="shared" ref="B18:C18" si="3">B15*B17</f>
        <v>3.994945415</v>
      </c>
      <c r="C18" s="15">
        <f t="shared" si="3"/>
        <v>3.888768021</v>
      </c>
    </row>
    <row r="19">
      <c r="A19" s="2" t="s">
        <v>22</v>
      </c>
      <c r="B19" s="5">
        <v>2.0</v>
      </c>
      <c r="C19" s="5">
        <v>2.0</v>
      </c>
      <c r="E19" s="2" t="s">
        <v>23</v>
      </c>
    </row>
    <row r="20">
      <c r="A20" s="2" t="s">
        <v>24</v>
      </c>
      <c r="B20" s="15">
        <f t="shared" ref="B20:C20" si="4">B18/B19</f>
        <v>1.997472707</v>
      </c>
      <c r="C20" s="15">
        <f t="shared" si="4"/>
        <v>1.944384011</v>
      </c>
    </row>
    <row r="21">
      <c r="A21" s="2" t="s">
        <v>25</v>
      </c>
      <c r="B21" s="5">
        <v>40.0</v>
      </c>
      <c r="C21" s="5">
        <v>40.0</v>
      </c>
      <c r="E21" s="2" t="s">
        <v>26</v>
      </c>
    </row>
    <row r="22">
      <c r="A22" s="2" t="s">
        <v>27</v>
      </c>
      <c r="B22" s="15">
        <f t="shared" ref="B22:C22" si="5">B21/B20</f>
        <v>20.0253049</v>
      </c>
      <c r="C22" s="15">
        <f t="shared" si="5"/>
        <v>20.57206796</v>
      </c>
    </row>
    <row r="23">
      <c r="A23" s="2" t="s">
        <v>28</v>
      </c>
      <c r="B23" s="5">
        <v>200.0</v>
      </c>
      <c r="C23" s="5">
        <v>200.0</v>
      </c>
      <c r="E23" s="2" t="s">
        <v>29</v>
      </c>
    </row>
    <row r="24">
      <c r="A24" s="18" t="s">
        <v>30</v>
      </c>
      <c r="B24" s="21">
        <f t="shared" ref="B24:C24" si="6">round(B23/B22,2)</f>
        <v>9.99</v>
      </c>
      <c r="C24" s="21">
        <f t="shared" si="6"/>
        <v>9.72</v>
      </c>
    </row>
    <row r="25">
      <c r="A25" s="18" t="s">
        <v>31</v>
      </c>
      <c r="B25" s="21">
        <f t="shared" ref="B25:C25" si="7">B23-B24</f>
        <v>190.01</v>
      </c>
      <c r="C25" s="21">
        <f t="shared" si="7"/>
        <v>190.28</v>
      </c>
    </row>
    <row r="27">
      <c r="A27" s="18" t="s">
        <v>32</v>
      </c>
      <c r="B27" s="21">
        <f t="shared" ref="B27:C27" si="8">B19</f>
        <v>2</v>
      </c>
      <c r="C27" s="21">
        <f t="shared" si="8"/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3" width="10.86"/>
    <col customWidth="1" min="4" max="4" width="17.29"/>
    <col customWidth="1" min="5" max="5" width="55.29"/>
    <col customWidth="1" min="6" max="20" width="17.29"/>
  </cols>
  <sheetData>
    <row r="1">
      <c r="E1" s="2" t="s">
        <v>0</v>
      </c>
    </row>
    <row r="4">
      <c r="A4" s="2" t="s">
        <v>1</v>
      </c>
      <c r="B4" s="5">
        <v>0.162</v>
      </c>
      <c r="E4" s="2" t="s">
        <v>3</v>
      </c>
    </row>
    <row r="5">
      <c r="B5" s="2" t="s">
        <v>5</v>
      </c>
      <c r="C5" s="2" t="s">
        <v>9</v>
      </c>
    </row>
    <row r="6">
      <c r="A6" s="2" t="s">
        <v>7</v>
      </c>
      <c r="B6" s="5">
        <v>2748.0</v>
      </c>
      <c r="C6" s="5">
        <v>14566.0</v>
      </c>
      <c r="E6" s="2" t="s">
        <v>10</v>
      </c>
    </row>
    <row r="7">
      <c r="A7" s="2" t="s">
        <v>11</v>
      </c>
      <c r="B7" s="5">
        <v>18766.0</v>
      </c>
      <c r="C7" s="5">
        <v>43862.0</v>
      </c>
      <c r="E7" s="2" t="s">
        <v>12</v>
      </c>
    </row>
    <row r="8">
      <c r="A8" s="2" t="s">
        <v>13</v>
      </c>
      <c r="B8" s="15">
        <f t="shared" ref="B8:C8" si="1">B7*0.000001</f>
        <v>0.018766</v>
      </c>
      <c r="C8" s="15">
        <f t="shared" si="1"/>
        <v>0.043862</v>
      </c>
    </row>
    <row r="9">
      <c r="A9" s="2" t="s">
        <v>14</v>
      </c>
      <c r="B9" s="15">
        <f t="shared" ref="B9:C9" si="2">B6/B8</f>
        <v>146435.0421</v>
      </c>
      <c r="C9" s="15">
        <f t="shared" si="2"/>
        <v>332087.0001</v>
      </c>
    </row>
    <row r="10">
      <c r="A10" s="2" t="s">
        <v>15</v>
      </c>
      <c r="B10" s="15">
        <f>1000000000000*2*((B4/1000000)/B9)</f>
        <v>2.212585153</v>
      </c>
      <c r="C10" s="15">
        <f>1000000000000*2*((B4/1000000)/C9)</f>
        <v>0.9756479473</v>
      </c>
    </row>
    <row r="12">
      <c r="A12" s="2" t="s">
        <v>18</v>
      </c>
      <c r="B12" s="5">
        <v>5.0</v>
      </c>
      <c r="C12" s="5">
        <v>5.0</v>
      </c>
      <c r="E12" s="2" t="s">
        <v>20</v>
      </c>
    </row>
    <row r="13">
      <c r="A13" s="2" t="s">
        <v>21</v>
      </c>
      <c r="B13" s="15">
        <f t="shared" ref="B13:C13" si="3">B10*B12</f>
        <v>11.06292576</v>
      </c>
      <c r="C13" s="15">
        <f t="shared" si="3"/>
        <v>4.878239736</v>
      </c>
    </row>
    <row r="14">
      <c r="A14" s="2" t="s">
        <v>22</v>
      </c>
      <c r="B14" s="5">
        <v>2.0</v>
      </c>
      <c r="C14" s="5">
        <v>2.0</v>
      </c>
      <c r="E14" s="2" t="s">
        <v>23</v>
      </c>
    </row>
    <row r="15">
      <c r="A15" s="2" t="s">
        <v>24</v>
      </c>
      <c r="B15" s="15">
        <f t="shared" ref="B15:C15" si="4">B13/B14</f>
        <v>5.531462882</v>
      </c>
      <c r="C15" s="15">
        <f t="shared" si="4"/>
        <v>2.439119868</v>
      </c>
    </row>
    <row r="16">
      <c r="A16" s="2" t="s">
        <v>25</v>
      </c>
      <c r="B16" s="5">
        <v>40.0</v>
      </c>
      <c r="C16" s="5">
        <v>40.0</v>
      </c>
      <c r="E16" s="2" t="s">
        <v>26</v>
      </c>
    </row>
    <row r="17">
      <c r="A17" s="2" t="s">
        <v>27</v>
      </c>
      <c r="B17" s="15">
        <f t="shared" ref="B17:C17" si="5">B16/B15</f>
        <v>7.231360104</v>
      </c>
      <c r="C17" s="15">
        <f t="shared" si="5"/>
        <v>16.39935803</v>
      </c>
    </row>
    <row r="18">
      <c r="A18" s="2" t="s">
        <v>28</v>
      </c>
      <c r="B18" s="5">
        <v>200.0</v>
      </c>
      <c r="C18" s="5">
        <v>200.0</v>
      </c>
      <c r="E18" s="2" t="s">
        <v>29</v>
      </c>
    </row>
    <row r="19">
      <c r="A19" s="18" t="s">
        <v>30</v>
      </c>
      <c r="B19" s="21">
        <f t="shared" ref="B19:C19" si="6">round(B18/B17,2)</f>
        <v>27.66</v>
      </c>
      <c r="C19" s="21">
        <f t="shared" si="6"/>
        <v>12.2</v>
      </c>
    </row>
    <row r="20">
      <c r="A20" s="18" t="s">
        <v>31</v>
      </c>
      <c r="B20" s="21">
        <f t="shared" ref="B20:C20" si="7">B18-B19</f>
        <v>172.34</v>
      </c>
      <c r="C20" s="21">
        <f t="shared" si="7"/>
        <v>187.8</v>
      </c>
    </row>
    <row r="22">
      <c r="A22" s="18" t="s">
        <v>32</v>
      </c>
      <c r="B22" s="21">
        <f t="shared" ref="B22:C22" si="8">B14</f>
        <v>2</v>
      </c>
      <c r="C22" s="21">
        <f t="shared" si="8"/>
        <v>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3" width="10.86"/>
    <col customWidth="1" min="4" max="4" width="17.29"/>
    <col customWidth="1" min="5" max="5" width="55.29"/>
    <col customWidth="1" min="6" max="20" width="17.29"/>
  </cols>
  <sheetData>
    <row r="1">
      <c r="E1" s="2" t="s">
        <v>0</v>
      </c>
    </row>
    <row r="4">
      <c r="A4" s="2" t="s">
        <v>1</v>
      </c>
      <c r="B4" s="5">
        <v>0.285</v>
      </c>
      <c r="E4" s="2" t="s">
        <v>3</v>
      </c>
    </row>
    <row r="5">
      <c r="B5" s="2" t="s">
        <v>5</v>
      </c>
      <c r="C5" s="2" t="s">
        <v>6</v>
      </c>
    </row>
    <row r="6">
      <c r="A6" s="2" t="s">
        <v>7</v>
      </c>
      <c r="B6" s="5">
        <v>2748.0</v>
      </c>
      <c r="C6" s="5">
        <v>17922.0</v>
      </c>
      <c r="E6" s="2" t="s">
        <v>10</v>
      </c>
    </row>
    <row r="7">
      <c r="A7" s="2" t="s">
        <v>11</v>
      </c>
      <c r="B7" s="5">
        <v>18766.0</v>
      </c>
      <c r="C7" s="5">
        <v>43862.0</v>
      </c>
      <c r="E7" s="2" t="s">
        <v>12</v>
      </c>
    </row>
    <row r="8">
      <c r="A8" s="2" t="s">
        <v>13</v>
      </c>
      <c r="B8" s="15">
        <f t="shared" ref="B8:C8" si="1">B7*0.000001</f>
        <v>0.018766</v>
      </c>
      <c r="C8" s="15">
        <f t="shared" si="1"/>
        <v>0.043862</v>
      </c>
    </row>
    <row r="9">
      <c r="A9" s="2" t="s">
        <v>14</v>
      </c>
      <c r="B9" s="15">
        <f t="shared" ref="B9:C9" si="2">B6/B8</f>
        <v>146435.0421</v>
      </c>
      <c r="C9" s="15">
        <f t="shared" si="2"/>
        <v>408599.6991</v>
      </c>
    </row>
    <row r="10">
      <c r="A10" s="2" t="s">
        <v>15</v>
      </c>
      <c r="B10" s="15">
        <f>1000000000000*2*((B4/1000000)/B9)</f>
        <v>3.892510917</v>
      </c>
      <c r="C10" s="15">
        <f>1000000000000*2*((B4/1000000)/C9)</f>
        <v>1.39500837</v>
      </c>
    </row>
    <row r="12">
      <c r="A12" s="2" t="s">
        <v>18</v>
      </c>
      <c r="B12" s="5">
        <v>5.0</v>
      </c>
      <c r="C12" s="5">
        <v>5.0</v>
      </c>
      <c r="E12" s="2" t="s">
        <v>20</v>
      </c>
    </row>
    <row r="13">
      <c r="A13" s="2" t="s">
        <v>21</v>
      </c>
      <c r="B13" s="15">
        <f t="shared" ref="B13:C13" si="3">B10*B12</f>
        <v>19.46255459</v>
      </c>
      <c r="C13" s="15">
        <f t="shared" si="3"/>
        <v>6.975041848</v>
      </c>
    </row>
    <row r="14">
      <c r="A14" s="2" t="s">
        <v>22</v>
      </c>
      <c r="B14" s="5">
        <v>2.0</v>
      </c>
      <c r="C14" s="5">
        <v>2.0</v>
      </c>
      <c r="E14" s="2" t="s">
        <v>23</v>
      </c>
    </row>
    <row r="15">
      <c r="A15" s="2" t="s">
        <v>24</v>
      </c>
      <c r="B15" s="15">
        <f t="shared" ref="B15:C15" si="4">B13/B14</f>
        <v>9.731277293</v>
      </c>
      <c r="C15" s="15">
        <f t="shared" si="4"/>
        <v>3.487520924</v>
      </c>
    </row>
    <row r="16">
      <c r="A16" s="2" t="s">
        <v>25</v>
      </c>
      <c r="B16" s="5">
        <v>40.0</v>
      </c>
      <c r="C16" s="5">
        <v>40.0</v>
      </c>
      <c r="E16" s="2" t="s">
        <v>26</v>
      </c>
    </row>
    <row r="17">
      <c r="A17" s="2" t="s">
        <v>27</v>
      </c>
      <c r="B17" s="15">
        <f t="shared" ref="B17:C17" si="5">B16/B15</f>
        <v>4.110457322</v>
      </c>
      <c r="C17" s="15">
        <f t="shared" si="5"/>
        <v>11.46946524</v>
      </c>
    </row>
    <row r="18">
      <c r="A18" s="2" t="s">
        <v>28</v>
      </c>
      <c r="B18" s="5">
        <v>200.0</v>
      </c>
      <c r="C18" s="5">
        <v>200.0</v>
      </c>
      <c r="E18" s="2" t="s">
        <v>29</v>
      </c>
    </row>
    <row r="19">
      <c r="A19" s="18" t="s">
        <v>30</v>
      </c>
      <c r="B19" s="21">
        <f t="shared" ref="B19:C19" si="6">round(B18/B17,2)</f>
        <v>48.66</v>
      </c>
      <c r="C19" s="21">
        <f t="shared" si="6"/>
        <v>17.44</v>
      </c>
    </row>
    <row r="20">
      <c r="A20" s="18" t="s">
        <v>31</v>
      </c>
      <c r="B20" s="21">
        <f t="shared" ref="B20:C20" si="7">B18-B19</f>
        <v>151.34</v>
      </c>
      <c r="C20" s="21">
        <f t="shared" si="7"/>
        <v>182.56</v>
      </c>
    </row>
    <row r="22">
      <c r="A22" s="18" t="s">
        <v>32</v>
      </c>
      <c r="B22" s="21">
        <f t="shared" ref="B22:C22" si="8">B14</f>
        <v>2</v>
      </c>
      <c r="C22" s="21">
        <f t="shared" si="8"/>
        <v>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3" width="10.86"/>
    <col customWidth="1" min="4" max="4" width="17.29"/>
    <col customWidth="1" min="5" max="5" width="55.29"/>
    <col customWidth="1" min="6" max="20" width="17.29"/>
  </cols>
  <sheetData>
    <row r="1">
      <c r="E1" s="2" t="s">
        <v>0</v>
      </c>
    </row>
    <row r="4">
      <c r="A4" s="2" t="s">
        <v>1</v>
      </c>
      <c r="B4" s="5">
        <v>0.6</v>
      </c>
      <c r="E4" s="2" t="s">
        <v>3</v>
      </c>
    </row>
    <row r="5">
      <c r="B5" s="2" t="s">
        <v>5</v>
      </c>
      <c r="C5" s="2" t="s">
        <v>6</v>
      </c>
    </row>
    <row r="6">
      <c r="A6" s="2" t="s">
        <v>7</v>
      </c>
      <c r="B6" s="5">
        <v>2748.0</v>
      </c>
      <c r="C6" s="5">
        <v>17922.0</v>
      </c>
      <c r="E6" s="2" t="s">
        <v>10</v>
      </c>
    </row>
    <row r="7">
      <c r="A7" s="2" t="s">
        <v>11</v>
      </c>
      <c r="B7" s="5">
        <v>18766.0</v>
      </c>
      <c r="C7" s="5">
        <v>43862.0</v>
      </c>
      <c r="E7" s="2" t="s">
        <v>12</v>
      </c>
    </row>
    <row r="8">
      <c r="A8" s="2" t="s">
        <v>13</v>
      </c>
      <c r="B8" s="15">
        <f t="shared" ref="B8:C8" si="1">B7*0.000001</f>
        <v>0.018766</v>
      </c>
      <c r="C8" s="15">
        <f t="shared" si="1"/>
        <v>0.043862</v>
      </c>
    </row>
    <row r="9">
      <c r="A9" s="2" t="s">
        <v>14</v>
      </c>
      <c r="B9" s="15">
        <f t="shared" ref="B9:C9" si="2">B6/B8</f>
        <v>146435.0421</v>
      </c>
      <c r="C9" s="15">
        <f t="shared" si="2"/>
        <v>408599.6991</v>
      </c>
    </row>
    <row r="10">
      <c r="A10" s="2" t="s">
        <v>15</v>
      </c>
      <c r="B10" s="15">
        <f>1000000000000*2*((B4/1000000)/B9)</f>
        <v>8.194759825</v>
      </c>
      <c r="C10" s="15">
        <f>1000000000000*2*((B4/1000000)/C9)</f>
        <v>2.936859725</v>
      </c>
    </row>
    <row r="12">
      <c r="A12" s="2" t="s">
        <v>18</v>
      </c>
      <c r="B12" s="5">
        <v>5.0</v>
      </c>
      <c r="C12" s="5">
        <v>5.0</v>
      </c>
      <c r="E12" s="2" t="s">
        <v>20</v>
      </c>
    </row>
    <row r="13">
      <c r="A13" s="2" t="s">
        <v>21</v>
      </c>
      <c r="B13" s="15">
        <f t="shared" ref="B13:C13" si="3">B10*B12</f>
        <v>40.97379913</v>
      </c>
      <c r="C13" s="15">
        <f t="shared" si="3"/>
        <v>14.68429863</v>
      </c>
    </row>
    <row r="14">
      <c r="A14" s="2" t="s">
        <v>22</v>
      </c>
      <c r="B14" s="5">
        <v>2.0</v>
      </c>
      <c r="C14" s="5">
        <v>2.0</v>
      </c>
      <c r="E14" s="2" t="s">
        <v>23</v>
      </c>
    </row>
    <row r="15">
      <c r="A15" s="2" t="s">
        <v>24</v>
      </c>
      <c r="B15" s="15">
        <f t="shared" ref="B15:C15" si="4">B13/B14</f>
        <v>20.48689956</v>
      </c>
      <c r="C15" s="15">
        <f t="shared" si="4"/>
        <v>7.342149314</v>
      </c>
    </row>
    <row r="16">
      <c r="A16" s="2" t="s">
        <v>25</v>
      </c>
      <c r="B16" s="5">
        <v>40.0</v>
      </c>
      <c r="C16" s="5">
        <v>40.0</v>
      </c>
      <c r="E16" s="2" t="s">
        <v>26</v>
      </c>
    </row>
    <row r="17">
      <c r="A17" s="2" t="s">
        <v>27</v>
      </c>
      <c r="B17" s="15">
        <f t="shared" ref="B17:C17" si="5">B16/B15</f>
        <v>1.952467228</v>
      </c>
      <c r="C17" s="15">
        <f t="shared" si="5"/>
        <v>5.447995987</v>
      </c>
    </row>
    <row r="18">
      <c r="A18" s="2" t="s">
        <v>28</v>
      </c>
      <c r="B18" s="5">
        <v>200.0</v>
      </c>
      <c r="C18" s="5">
        <v>200.0</v>
      </c>
      <c r="E18" s="2" t="s">
        <v>29</v>
      </c>
    </row>
    <row r="19">
      <c r="A19" s="18" t="s">
        <v>30</v>
      </c>
      <c r="B19" s="21">
        <f t="shared" ref="B19:C19" si="6">round(B18/B17,2)</f>
        <v>102.43</v>
      </c>
      <c r="C19" s="21">
        <f t="shared" si="6"/>
        <v>36.71</v>
      </c>
    </row>
    <row r="20">
      <c r="A20" s="18" t="s">
        <v>31</v>
      </c>
      <c r="B20" s="21">
        <f t="shared" ref="B20:C20" si="7">B18-B19</f>
        <v>97.57</v>
      </c>
      <c r="C20" s="21">
        <f t="shared" si="7"/>
        <v>163.29</v>
      </c>
    </row>
    <row r="22">
      <c r="A22" s="18" t="s">
        <v>32</v>
      </c>
      <c r="B22" s="21">
        <f t="shared" ref="B22:C22" si="8">B14</f>
        <v>2</v>
      </c>
      <c r="C22" s="21">
        <f t="shared" si="8"/>
        <v>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3" width="10.86"/>
    <col customWidth="1" min="4" max="4" width="17.29"/>
    <col customWidth="1" min="5" max="5" width="55.29"/>
    <col customWidth="1" min="6" max="20" width="17.29"/>
  </cols>
  <sheetData>
    <row r="1">
      <c r="E1" s="2" t="s">
        <v>0</v>
      </c>
    </row>
    <row r="4">
      <c r="A4" s="2" t="s">
        <v>1</v>
      </c>
      <c r="B4" s="5">
        <v>0.139</v>
      </c>
      <c r="E4" s="2" t="s">
        <v>3</v>
      </c>
    </row>
    <row r="5">
      <c r="B5" s="2" t="s">
        <v>5</v>
      </c>
      <c r="C5" s="2" t="s">
        <v>6</v>
      </c>
    </row>
    <row r="6">
      <c r="A6" s="2" t="s">
        <v>7</v>
      </c>
      <c r="B6" s="5">
        <v>2748.0</v>
      </c>
      <c r="C6" s="5">
        <v>17922.0</v>
      </c>
      <c r="E6" s="2" t="s">
        <v>10</v>
      </c>
    </row>
    <row r="7">
      <c r="A7" s="2" t="s">
        <v>11</v>
      </c>
      <c r="B7" s="5">
        <v>18766.0</v>
      </c>
      <c r="C7" s="5">
        <v>43862.0</v>
      </c>
      <c r="E7" s="2" t="s">
        <v>12</v>
      </c>
    </row>
    <row r="8">
      <c r="A8" s="2" t="s">
        <v>13</v>
      </c>
      <c r="B8" s="15">
        <f t="shared" ref="B8:C8" si="1">B7*0.000001</f>
        <v>0.018766</v>
      </c>
      <c r="C8" s="15">
        <f t="shared" si="1"/>
        <v>0.043862</v>
      </c>
    </row>
    <row r="9">
      <c r="A9" s="2" t="s">
        <v>14</v>
      </c>
      <c r="B9" s="15">
        <f t="shared" ref="B9:C9" si="2">B6/B8</f>
        <v>146435.0421</v>
      </c>
      <c r="C9" s="15">
        <f t="shared" si="2"/>
        <v>408599.6991</v>
      </c>
    </row>
    <row r="10">
      <c r="A10" s="2" t="s">
        <v>15</v>
      </c>
      <c r="B10" s="15">
        <f>1000000000000*2*((B4/1000000)/B9)</f>
        <v>1.898452693</v>
      </c>
      <c r="C10" s="15">
        <f>1000000000000*2*((B4/1000000)/C9)</f>
        <v>0.6803725031</v>
      </c>
    </row>
    <row r="12">
      <c r="A12" s="2" t="s">
        <v>18</v>
      </c>
      <c r="B12" s="5">
        <v>5.0</v>
      </c>
      <c r="C12" s="5">
        <v>5.0</v>
      </c>
      <c r="E12" s="2" t="s">
        <v>20</v>
      </c>
    </row>
    <row r="13">
      <c r="A13" s="2" t="s">
        <v>21</v>
      </c>
      <c r="B13" s="15">
        <f t="shared" ref="B13:C13" si="3">B10*B12</f>
        <v>9.492263464</v>
      </c>
      <c r="C13" s="15">
        <f t="shared" si="3"/>
        <v>3.401862515</v>
      </c>
    </row>
    <row r="14">
      <c r="A14" s="2" t="s">
        <v>22</v>
      </c>
      <c r="B14" s="5">
        <v>2.0</v>
      </c>
      <c r="C14" s="5">
        <v>2.0</v>
      </c>
      <c r="E14" s="2" t="s">
        <v>23</v>
      </c>
    </row>
    <row r="15">
      <c r="A15" s="2" t="s">
        <v>24</v>
      </c>
      <c r="B15" s="15">
        <f t="shared" ref="B15:C15" si="4">B13/B14</f>
        <v>4.746131732</v>
      </c>
      <c r="C15" s="15">
        <f t="shared" si="4"/>
        <v>1.700931258</v>
      </c>
    </row>
    <row r="16">
      <c r="A16" s="2" t="s">
        <v>25</v>
      </c>
      <c r="B16" s="5">
        <v>40.0</v>
      </c>
      <c r="C16" s="5">
        <v>40.0</v>
      </c>
      <c r="E16" s="2" t="s">
        <v>26</v>
      </c>
    </row>
    <row r="17">
      <c r="A17" s="2" t="s">
        <v>27</v>
      </c>
      <c r="B17" s="15">
        <f t="shared" ref="B17:C17" si="5">B16/B15</f>
        <v>8.427916092</v>
      </c>
      <c r="C17" s="15">
        <f t="shared" si="5"/>
        <v>23.51652944</v>
      </c>
    </row>
    <row r="18">
      <c r="A18" s="2" t="s">
        <v>28</v>
      </c>
      <c r="B18" s="5">
        <v>200.0</v>
      </c>
      <c r="C18" s="5">
        <v>200.0</v>
      </c>
      <c r="E18" s="2" t="s">
        <v>29</v>
      </c>
    </row>
    <row r="19">
      <c r="A19" s="18" t="s">
        <v>30</v>
      </c>
      <c r="B19" s="21">
        <f t="shared" ref="B19:C19" si="6">round(B18/B17,2)</f>
        <v>23.73</v>
      </c>
      <c r="C19" s="21">
        <f t="shared" si="6"/>
        <v>8.5</v>
      </c>
    </row>
    <row r="20">
      <c r="A20" s="18" t="s">
        <v>31</v>
      </c>
      <c r="B20" s="21">
        <f t="shared" ref="B20:C20" si="7">B18-B19</f>
        <v>176.27</v>
      </c>
      <c r="C20" s="21">
        <f t="shared" si="7"/>
        <v>191.5</v>
      </c>
    </row>
    <row r="22">
      <c r="A22" s="18" t="s">
        <v>32</v>
      </c>
      <c r="B22" s="21">
        <f t="shared" ref="B22:C22" si="8">B14</f>
        <v>2</v>
      </c>
      <c r="C22" s="21">
        <f t="shared" si="8"/>
        <v>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3.57"/>
    <col customWidth="1" min="2" max="3" width="10.86"/>
    <col customWidth="1" min="4" max="4" width="17.29"/>
    <col customWidth="1" min="5" max="5" width="55.29"/>
    <col customWidth="1" min="6" max="20" width="17.29"/>
  </cols>
  <sheetData>
    <row r="1">
      <c r="E1" s="2" t="s">
        <v>0</v>
      </c>
    </row>
    <row r="4">
      <c r="A4" s="2" t="s">
        <v>1</v>
      </c>
      <c r="B4" s="5">
        <v>0.319</v>
      </c>
      <c r="E4" s="2" t="s">
        <v>3</v>
      </c>
    </row>
    <row r="5">
      <c r="B5" s="2" t="s">
        <v>5</v>
      </c>
      <c r="C5" s="2" t="s">
        <v>6</v>
      </c>
    </row>
    <row r="6">
      <c r="A6" s="2" t="s">
        <v>7</v>
      </c>
      <c r="B6" s="5">
        <v>2748.0</v>
      </c>
      <c r="C6" s="5">
        <v>17922.0</v>
      </c>
      <c r="E6" s="2" t="s">
        <v>10</v>
      </c>
    </row>
    <row r="7">
      <c r="A7" s="2" t="s">
        <v>11</v>
      </c>
      <c r="B7" s="5">
        <v>18766.0</v>
      </c>
      <c r="C7" s="5">
        <v>43862.0</v>
      </c>
      <c r="E7" s="2" t="s">
        <v>12</v>
      </c>
    </row>
    <row r="8">
      <c r="A8" s="2" t="s">
        <v>13</v>
      </c>
      <c r="B8" s="15">
        <f t="shared" ref="B8:C8" si="1">B7*0.000001</f>
        <v>0.018766</v>
      </c>
      <c r="C8" s="15">
        <f t="shared" si="1"/>
        <v>0.043862</v>
      </c>
    </row>
    <row r="9">
      <c r="A9" s="2" t="s">
        <v>14</v>
      </c>
      <c r="B9" s="15">
        <f t="shared" ref="B9:C9" si="2">B6/B8</f>
        <v>146435.0421</v>
      </c>
      <c r="C9" s="15">
        <f t="shared" si="2"/>
        <v>408599.6991</v>
      </c>
    </row>
    <row r="10">
      <c r="A10" s="2" t="s">
        <v>15</v>
      </c>
      <c r="B10" s="15">
        <f>1000000000000*2*((B4/1000000)/B9)</f>
        <v>4.35688064</v>
      </c>
      <c r="C10" s="15">
        <f>1000000000000*2*((B4/1000000)/C9)</f>
        <v>1.561430421</v>
      </c>
    </row>
    <row r="12">
      <c r="A12" s="2" t="s">
        <v>18</v>
      </c>
      <c r="B12" s="5">
        <v>5.0</v>
      </c>
      <c r="C12" s="5">
        <v>5.0</v>
      </c>
      <c r="E12" s="2" t="s">
        <v>20</v>
      </c>
    </row>
    <row r="13">
      <c r="A13" s="2" t="s">
        <v>21</v>
      </c>
      <c r="B13" s="15">
        <f t="shared" ref="B13:C13" si="3">B10*B12</f>
        <v>21.7844032</v>
      </c>
      <c r="C13" s="15">
        <f t="shared" si="3"/>
        <v>7.807152104</v>
      </c>
    </row>
    <row r="14">
      <c r="A14" s="2" t="s">
        <v>22</v>
      </c>
      <c r="B14" s="5">
        <v>2.0</v>
      </c>
      <c r="C14" s="5">
        <v>2.0</v>
      </c>
      <c r="E14" s="2" t="s">
        <v>23</v>
      </c>
    </row>
    <row r="15">
      <c r="A15" s="2" t="s">
        <v>24</v>
      </c>
      <c r="B15" s="15">
        <f t="shared" ref="B15:C15" si="4">B13/B14</f>
        <v>10.8922016</v>
      </c>
      <c r="C15" s="15">
        <f t="shared" si="4"/>
        <v>3.903576052</v>
      </c>
    </row>
    <row r="16">
      <c r="A16" s="2" t="s">
        <v>25</v>
      </c>
      <c r="B16" s="5">
        <v>40.0</v>
      </c>
      <c r="C16" s="5">
        <v>40.0</v>
      </c>
      <c r="E16" s="2" t="s">
        <v>26</v>
      </c>
    </row>
    <row r="17">
      <c r="A17" s="2" t="s">
        <v>27</v>
      </c>
      <c r="B17" s="15">
        <f t="shared" ref="B17:C17" si="5">B16/B15</f>
        <v>3.672352153</v>
      </c>
      <c r="C17" s="15">
        <f t="shared" si="5"/>
        <v>10.2470144</v>
      </c>
    </row>
    <row r="18">
      <c r="A18" s="2" t="s">
        <v>28</v>
      </c>
      <c r="B18" s="5">
        <v>200.0</v>
      </c>
      <c r="C18" s="5">
        <v>200.0</v>
      </c>
      <c r="E18" s="2" t="s">
        <v>29</v>
      </c>
    </row>
    <row r="19">
      <c r="A19" s="18" t="s">
        <v>30</v>
      </c>
      <c r="B19" s="21">
        <f t="shared" ref="B19:C19" si="6">round(B18/B17,2)</f>
        <v>54.46</v>
      </c>
      <c r="C19" s="21">
        <f t="shared" si="6"/>
        <v>19.52</v>
      </c>
    </row>
    <row r="20">
      <c r="A20" s="18" t="s">
        <v>31</v>
      </c>
      <c r="B20" s="21">
        <f t="shared" ref="B20:C20" si="7">B18-B19</f>
        <v>145.54</v>
      </c>
      <c r="C20" s="21">
        <f t="shared" si="7"/>
        <v>180.48</v>
      </c>
    </row>
    <row r="22">
      <c r="A22" s="18" t="s">
        <v>32</v>
      </c>
      <c r="B22" s="21">
        <f t="shared" ref="B22:C22" si="8">B14</f>
        <v>2</v>
      </c>
      <c r="C22" s="21">
        <f t="shared" si="8"/>
        <v>2</v>
      </c>
    </row>
  </sheetData>
  <drawing r:id="rId1"/>
</worksheet>
</file>