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un\Documents\Polaris\API Test\"/>
    </mc:Choice>
  </mc:AlternateContent>
  <xr:revisionPtr revIDLastSave="0" documentId="8_{E2548982-19AB-4167-B494-5E5FB72021E6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Overview" sheetId="1" r:id="rId1"/>
    <sheet name="Test Summary" sheetId="2" r:id="rId2"/>
    <sheet name="Test Cases" sheetId="3" r:id="rId3"/>
    <sheet name="Defects" sheetId="4" r:id="rId4"/>
  </sheets>
  <definedNames>
    <definedName name="_xlnm._FilterDatabase" localSheetId="2" hidden="1">'Test Cases'!$A$1:$G$1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E22" i="2"/>
  <c r="D22" i="2"/>
  <c r="C22" i="2"/>
  <c r="F21" i="2"/>
  <c r="E21" i="2"/>
  <c r="D21" i="2"/>
  <c r="C21" i="2"/>
  <c r="H18" i="2"/>
  <c r="G18" i="2"/>
  <c r="F18" i="2"/>
  <c r="E18" i="2"/>
  <c r="D18" i="2"/>
  <c r="C18" i="2"/>
  <c r="D7" i="2" s="1"/>
  <c r="B4" i="2"/>
  <c r="A3" i="2"/>
  <c r="F2" i="2"/>
  <c r="E23" i="2" l="1"/>
  <c r="F23" i="2"/>
  <c r="D23" i="2"/>
  <c r="C23" i="2"/>
  <c r="D4" i="2"/>
  <c r="B12" i="2"/>
  <c r="C12" i="2" s="1"/>
  <c r="B13" i="2"/>
  <c r="C13" i="2" s="1"/>
  <c r="F4" i="2"/>
  <c r="B14" i="2"/>
  <c r="C14" i="2" s="1"/>
  <c r="G21" i="2"/>
  <c r="F7" i="2"/>
  <c r="G22" i="2"/>
  <c r="A8" i="2"/>
  <c r="G23" i="2" l="1"/>
  <c r="D8" i="2" s="1"/>
  <c r="F8" i="2" l="1"/>
  <c r="F6" i="2"/>
  <c r="D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Olatunbosun Olamijulo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Olatunbosun Olamijulo: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<sst xmlns="http://schemas.openxmlformats.org/spreadsheetml/2006/main" count="120" uniqueCount="102">
  <si>
    <t>Test Type</t>
  </si>
  <si>
    <t>Project / BAU</t>
  </si>
  <si>
    <t>Project</t>
  </si>
  <si>
    <t>Project Name</t>
  </si>
  <si>
    <t>Project Manager</t>
  </si>
  <si>
    <t>N/A</t>
  </si>
  <si>
    <t>Test Manager</t>
  </si>
  <si>
    <t>Test Expert</t>
  </si>
  <si>
    <t>Test Design Start Date</t>
  </si>
  <si>
    <t>Test Design End Date</t>
  </si>
  <si>
    <t>Test Execution Start Date</t>
  </si>
  <si>
    <t xml:space="preserve">Test Execution End Date </t>
  </si>
  <si>
    <t>Sign Off</t>
  </si>
  <si>
    <t>Name &amp; Surname</t>
  </si>
  <si>
    <t>Role</t>
  </si>
  <si>
    <t>Date</t>
  </si>
  <si>
    <t>Signature</t>
  </si>
  <si>
    <t>Test Analyst</t>
  </si>
  <si>
    <t>Peer Review</t>
  </si>
  <si>
    <t>Total Tests</t>
  </si>
  <si>
    <t>Outstanding</t>
  </si>
  <si>
    <t>Completed</t>
  </si>
  <si>
    <t>Total Defects</t>
  </si>
  <si>
    <t>Closed</t>
  </si>
  <si>
    <t xml:space="preserve"> </t>
  </si>
  <si>
    <t>RAG Status</t>
  </si>
  <si>
    <t>No passed / % Pass Rate)</t>
  </si>
  <si>
    <t>No of Defects / % of Critical &amp; High)</t>
  </si>
  <si>
    <t>Exit Criteria</t>
  </si>
  <si>
    <t>Achieved</t>
  </si>
  <si>
    <t>Comments</t>
  </si>
  <si>
    <t>100% test coverage</t>
  </si>
  <si>
    <t>0 Critical Defects Open</t>
  </si>
  <si>
    <t>Summary / Overview of Key Testing Issues</t>
  </si>
  <si>
    <t>0 High Defect Open</t>
  </si>
  <si>
    <t>Business Walkthrough</t>
  </si>
  <si>
    <t xml:space="preserve">Execution Statistics </t>
  </si>
  <si>
    <t>Total Test Cases</t>
  </si>
  <si>
    <t xml:space="preserve">Passed </t>
  </si>
  <si>
    <t>Failed</t>
  </si>
  <si>
    <t>Not Started</t>
  </si>
  <si>
    <t>De-scoped &amp; N/A</t>
  </si>
  <si>
    <t>In Progress</t>
  </si>
  <si>
    <t>On Hold</t>
  </si>
  <si>
    <t>Number of tests</t>
  </si>
  <si>
    <t>Defect Statistics</t>
  </si>
  <si>
    <t>Critical</t>
  </si>
  <si>
    <t>High</t>
  </si>
  <si>
    <t>Medium</t>
  </si>
  <si>
    <t>Low</t>
  </si>
  <si>
    <t>Total</t>
  </si>
  <si>
    <t>Raised &amp; Outstanding</t>
  </si>
  <si>
    <t>Ref</t>
  </si>
  <si>
    <t>Test Name</t>
  </si>
  <si>
    <t>Expected results</t>
  </si>
  <si>
    <t>Status</t>
  </si>
  <si>
    <t>Defect ID</t>
  </si>
  <si>
    <t>Testcase ID</t>
  </si>
  <si>
    <t>Summary</t>
  </si>
  <si>
    <t xml:space="preserve">Affected Test </t>
  </si>
  <si>
    <t>Priority</t>
  </si>
  <si>
    <t>Test Scenario</t>
  </si>
  <si>
    <t>Sanity Testing</t>
  </si>
  <si>
    <t>Olatunbosun Olamijulo</t>
  </si>
  <si>
    <t>Screenshots</t>
  </si>
  <si>
    <t>Kenechukwu Odachi</t>
  </si>
  <si>
    <t>Kenechuckwu Odachi</t>
  </si>
  <si>
    <t>The validation of the PIN in performing transactions will be done in a controlled live environment, because this is not achievable on a test environment.</t>
  </si>
  <si>
    <t>Retail Bid</t>
  </si>
  <si>
    <t>Verify that the portal captures customer information correctly when entered by the desk officer/reviewer.</t>
  </si>
  <si>
    <t>The retrieved customer information should match the information entered in step 1.</t>
  </si>
  <si>
    <t>Test Steps</t>
  </si>
  <si>
    <t xml:space="preserve">   1. Input valid customer information.
   2. Save the customer information.
   3. Retrieve the customer information from the portal.</t>
  </si>
  <si>
    <t>Customer Information Input</t>
  </si>
  <si>
    <t>Email Reminder Frequency</t>
  </si>
  <si>
    <t>Verify that email reminders are sent to customers at the specified frequencies.</t>
  </si>
  <si>
    <t xml:space="preserve">   1. Register a customer with a due date.
   2. Verify that reminder emails are sent 2 months, 1 month, 1 week before the due date, and weekly after the due date.</t>
  </si>
  <si>
    <t>Reminder emails are sent at the specified frequencies as described in the requirements.</t>
  </si>
  <si>
    <t>Trigger Notification Mails</t>
  </si>
  <si>
    <t>Verify that notification emails are triggered to customers' registered email addresses and relationship officers.</t>
  </si>
  <si>
    <t xml:space="preserve">     1. Register a customer with a due date.
     2. Trigger the notification process.
     3. Check the email addresses where notification emails are sent.</t>
  </si>
  <si>
    <t>Notification emails are sent to the customer's registered email address and the relationship officer's email address.</t>
  </si>
  <si>
    <t>Notification Stop on Full Repatriation</t>
  </si>
  <si>
    <t>Verify that notification is triggered for partial repatriation by the customer.</t>
  </si>
  <si>
    <t xml:space="preserve">     1. Register a customer with a due date.
     2. Initiate partial repatriation by the customer.
     3. Verify that notification is triggered for partial repatriation.</t>
  </si>
  <si>
    <t>Notification stops when full repatriation is completed.</t>
  </si>
  <si>
    <t xml:space="preserve">   1.  Register a customer with a due date.
   2. Initiate repatriation by the customer.
   3. Verify that notification stops after full repatriation.</t>
  </si>
  <si>
    <t xml:space="preserve"> Notification on Partial Repatriation</t>
  </si>
  <si>
    <t>Notification is triggered for partial repatriation.</t>
  </si>
  <si>
    <t>Verify Report Generation</t>
  </si>
  <si>
    <t>Verify that the Global Trade team can generate reports for all logged NXP requests.</t>
  </si>
  <si>
    <t xml:space="preserve">    1. Access the report module.
    2. Generate a report for all logged NXP requests.</t>
  </si>
  <si>
    <t>A report containing all logged NXP requests is generated successfully.</t>
  </si>
  <si>
    <t>DEP001</t>
  </si>
  <si>
    <t>DEP002</t>
  </si>
  <si>
    <t>DEP003</t>
  </si>
  <si>
    <t>DEP004</t>
  </si>
  <si>
    <t>DEP005</t>
  </si>
  <si>
    <t>DEP006</t>
  </si>
  <si>
    <t>DEP Test Completion Report</t>
  </si>
  <si>
    <t>DEP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</si>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</sst>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Verdana"/>
      <family val="2"/>
    </font>
    <font>
      <b/>
      <u/>
      <sz val="12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2"/>
      <color theme="0"/>
      <name val="Verdana"/>
      <family val="2"/>
    </font>
    <font>
      <b/>
      <sz val="12"/>
      <color theme="4" tint="-0.499984740745262"/>
      <name val="Verdana"/>
      <family val="2"/>
    </font>
    <font>
      <b/>
      <sz val="12"/>
      <color theme="4"/>
      <name val="Verdana"/>
      <family val="2"/>
    </font>
    <font>
      <b/>
      <sz val="12"/>
      <color theme="1"/>
      <name val="Verdana"/>
      <family val="2"/>
    </font>
    <font>
      <sz val="12"/>
      <name val="Verdana"/>
      <family val="2"/>
    </font>
    <font>
      <b/>
      <sz val="12"/>
      <color rgb="FF00B050"/>
      <name val="Verdana"/>
      <family val="2"/>
    </font>
    <font>
      <sz val="12"/>
      <color rgb="FF030000"/>
      <name val="Verdana"/>
      <family val="2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Verdana"/>
      <family val="2"/>
    </font>
    <font>
      <sz val="11"/>
      <color rgb="FF000000"/>
      <name val="Calibri"/>
      <family val="2"/>
      <scheme val="minor"/>
    </font>
    <font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5F298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2">
    <xf numFmtId="0" fontId="0" fillId="0" borderId="0" xfId="0"/>
    <xf numFmtId="0" fontId="4" fillId="0" borderId="0" xfId="1" applyFont="1"/>
    <xf numFmtId="0" fontId="5" fillId="0" borderId="0" xfId="1" applyFont="1" applyAlignment="1">
      <alignment vertical="top" wrapText="1"/>
    </xf>
    <xf numFmtId="0" fontId="5" fillId="0" borderId="0" xfId="1" applyFont="1" applyAlignment="1" applyProtection="1">
      <alignment vertical="top" wrapText="1"/>
      <protection locked="0"/>
    </xf>
    <xf numFmtId="0" fontId="9" fillId="4" borderId="1" xfId="1" applyFont="1" applyFill="1" applyBorder="1" applyAlignment="1">
      <alignment horizontal="center" vertical="center" wrapText="1"/>
    </xf>
    <xf numFmtId="0" fontId="4" fillId="0" borderId="0" xfId="1" applyFont="1" applyProtection="1">
      <protection locked="0"/>
    </xf>
    <xf numFmtId="0" fontId="9" fillId="4" borderId="4" xfId="1" applyFont="1" applyFill="1" applyBorder="1" applyAlignment="1">
      <alignment horizontal="center" vertical="center" wrapText="1"/>
    </xf>
    <xf numFmtId="10" fontId="9" fillId="2" borderId="9" xfId="1" applyNumberFormat="1" applyFont="1" applyFill="1" applyBorder="1" applyAlignment="1">
      <alignment horizontal="center" vertical="center" wrapText="1" readingOrder="1"/>
    </xf>
    <xf numFmtId="0" fontId="12" fillId="0" borderId="18" xfId="1" applyFont="1" applyBorder="1" applyAlignment="1">
      <alignment vertical="center"/>
    </xf>
    <xf numFmtId="10" fontId="14" fillId="2" borderId="24" xfId="1" applyNumberFormat="1" applyFont="1" applyFill="1" applyBorder="1" applyAlignment="1">
      <alignment horizontal="center" vertical="center" wrapText="1" readingOrder="1"/>
    </xf>
    <xf numFmtId="0" fontId="12" fillId="0" borderId="4" xfId="1" applyFont="1" applyBorder="1" applyAlignment="1">
      <alignment vertical="center"/>
    </xf>
    <xf numFmtId="10" fontId="14" fillId="2" borderId="5" xfId="1" applyNumberFormat="1" applyFont="1" applyFill="1" applyBorder="1" applyAlignment="1">
      <alignment horizontal="center" vertical="center" wrapText="1" readingOrder="1"/>
    </xf>
    <xf numFmtId="0" fontId="12" fillId="0" borderId="27" xfId="1" applyFont="1" applyBorder="1" applyAlignment="1">
      <alignment vertical="center"/>
    </xf>
    <xf numFmtId="10" fontId="14" fillId="2" borderId="10" xfId="1" applyNumberFormat="1" applyFont="1" applyFill="1" applyBorder="1" applyAlignment="1">
      <alignment horizontal="center" vertical="center" wrapText="1" readingOrder="1"/>
    </xf>
    <xf numFmtId="0" fontId="9" fillId="2" borderId="0" xfId="1" applyFont="1" applyFill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 wrapText="1"/>
    </xf>
    <xf numFmtId="0" fontId="12" fillId="0" borderId="9" xfId="1" applyFont="1" applyBorder="1"/>
    <xf numFmtId="0" fontId="15" fillId="0" borderId="10" xfId="1" applyFont="1" applyBorder="1" applyAlignment="1" applyProtection="1">
      <alignment horizontal="center" vertical="center" wrapText="1" readingOrder="1"/>
      <protection locked="0"/>
    </xf>
    <xf numFmtId="0" fontId="15" fillId="0" borderId="10" xfId="1" applyFont="1" applyBorder="1" applyAlignment="1">
      <alignment horizontal="center" vertical="center" wrapText="1" readingOrder="1"/>
    </xf>
    <xf numFmtId="0" fontId="15" fillId="0" borderId="26" xfId="1" applyFont="1" applyBorder="1" applyAlignment="1">
      <alignment horizontal="center" vertical="center" wrapText="1" readingOrder="1"/>
    </xf>
    <xf numFmtId="0" fontId="12" fillId="0" borderId="5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/>
    </xf>
    <xf numFmtId="0" fontId="4" fillId="0" borderId="0" xfId="0" applyFont="1"/>
    <xf numFmtId="0" fontId="9" fillId="4" borderId="7" xfId="1" applyFont="1" applyFill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9" fillId="4" borderId="5" xfId="1" applyFont="1" applyFill="1" applyBorder="1" applyAlignment="1">
      <alignment horizontal="center" vertical="center" wrapText="1"/>
    </xf>
    <xf numFmtId="0" fontId="4" fillId="0" borderId="35" xfId="0" applyFont="1" applyBorder="1"/>
    <xf numFmtId="0" fontId="4" fillId="0" borderId="23" xfId="0" applyFont="1" applyBorder="1"/>
    <xf numFmtId="0" fontId="6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7" fillId="2" borderId="5" xfId="0" quotePrefix="1" applyFont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2" borderId="5" xfId="0" quotePrefix="1" applyFont="1" applyFill="1" applyBorder="1" applyAlignment="1">
      <alignment horizontal="left" wrapText="1"/>
    </xf>
    <xf numFmtId="0" fontId="7" fillId="2" borderId="5" xfId="0" applyFont="1" applyFill="1" applyBorder="1" applyAlignment="1">
      <alignment horizontal="left" wrapText="1"/>
    </xf>
    <xf numFmtId="0" fontId="7" fillId="2" borderId="5" xfId="0" applyFont="1" applyFill="1" applyBorder="1" applyAlignment="1">
      <alignment horizontal="left" vertical="top" wrapText="1"/>
    </xf>
    <xf numFmtId="0" fontId="7" fillId="0" borderId="0" xfId="0" applyFont="1"/>
    <xf numFmtId="0" fontId="7" fillId="3" borderId="5" xfId="0" applyFont="1" applyFill="1" applyBorder="1"/>
    <xf numFmtId="0" fontId="8" fillId="0" borderId="0" xfId="0" applyFont="1" applyAlignment="1">
      <alignment horizontal="center"/>
    </xf>
    <xf numFmtId="0" fontId="7" fillId="3" borderId="5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17" fillId="4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16" fillId="0" borderId="5" xfId="0" applyFont="1" applyBorder="1" applyAlignment="1">
      <alignment horizontal="center" vertical="center"/>
    </xf>
    <xf numFmtId="0" fontId="7" fillId="0" borderId="5" xfId="0" applyFont="1" applyBorder="1"/>
    <xf numFmtId="0" fontId="7" fillId="0" borderId="5" xfId="0" applyFont="1" applyBorder="1" applyAlignment="1">
      <alignment vertical="top" wrapText="1"/>
    </xf>
    <xf numFmtId="0" fontId="16" fillId="0" borderId="47" xfId="0" applyFont="1" applyBorder="1" applyAlignment="1">
      <alignment vertical="top" wrapText="1"/>
    </xf>
    <xf numFmtId="0" fontId="20" fillId="0" borderId="5" xfId="0" applyFont="1" applyBorder="1" applyAlignment="1">
      <alignment vertical="center" wrapText="1"/>
    </xf>
    <xf numFmtId="0" fontId="21" fillId="0" borderId="5" xfId="0" applyFont="1" applyBorder="1" applyAlignment="1">
      <alignment vertical="center" wrapText="1"/>
    </xf>
    <xf numFmtId="0" fontId="22" fillId="0" borderId="5" xfId="0" applyFont="1" applyBorder="1" applyAlignment="1">
      <alignment vertical="center" wrapText="1"/>
    </xf>
    <xf numFmtId="0" fontId="17" fillId="4" borderId="0" xfId="0" applyFont="1" applyFill="1" applyAlignment="1">
      <alignment horizontal="left" wrapText="1"/>
    </xf>
    <xf numFmtId="0" fontId="16" fillId="0" borderId="5" xfId="0" applyFont="1" applyBorder="1" applyAlignment="1">
      <alignment horizontal="left" vertical="center" wrapText="1"/>
    </xf>
    <xf numFmtId="0" fontId="9" fillId="4" borderId="29" xfId="1" applyFont="1" applyFill="1" applyBorder="1" applyAlignment="1">
      <alignment horizontal="center"/>
    </xf>
    <xf numFmtId="0" fontId="9" fillId="4" borderId="30" xfId="1" applyFont="1" applyFill="1" applyBorder="1" applyAlignment="1">
      <alignment horizontal="center"/>
    </xf>
    <xf numFmtId="0" fontId="9" fillId="4" borderId="19" xfId="1" applyFont="1" applyFill="1" applyBorder="1" applyAlignment="1">
      <alignment horizontal="center" vertical="center"/>
    </xf>
    <xf numFmtId="0" fontId="9" fillId="4" borderId="24" xfId="1" applyFont="1" applyFill="1" applyBorder="1" applyAlignment="1">
      <alignment horizontal="center" vertical="center"/>
    </xf>
    <xf numFmtId="0" fontId="15" fillId="2" borderId="8" xfId="1" applyFont="1" applyFill="1" applyBorder="1" applyAlignment="1">
      <alignment horizontal="center" vertical="center" wrapText="1"/>
    </xf>
    <xf numFmtId="0" fontId="15" fillId="2" borderId="20" xfId="1" applyFont="1" applyFill="1" applyBorder="1" applyAlignment="1">
      <alignment horizontal="center" vertical="center" wrapText="1"/>
    </xf>
    <xf numFmtId="0" fontId="15" fillId="2" borderId="25" xfId="1" applyFont="1" applyFill="1" applyBorder="1" applyAlignment="1">
      <alignment horizontal="center" vertical="center" wrapText="1"/>
    </xf>
    <xf numFmtId="0" fontId="15" fillId="2" borderId="16" xfId="1" applyFont="1" applyFill="1" applyBorder="1" applyAlignment="1">
      <alignment horizontal="center" vertical="center" wrapText="1"/>
    </xf>
    <xf numFmtId="0" fontId="9" fillId="4" borderId="19" xfId="1" applyFont="1" applyFill="1" applyBorder="1" applyAlignment="1">
      <alignment horizontal="center" vertical="center" wrapText="1"/>
    </xf>
    <xf numFmtId="0" fontId="9" fillId="4" borderId="24" xfId="1" applyFont="1" applyFill="1" applyBorder="1" applyAlignment="1">
      <alignment horizontal="center" vertical="center" wrapText="1"/>
    </xf>
    <xf numFmtId="14" fontId="4" fillId="0" borderId="19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28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33" xfId="1" applyFont="1" applyBorder="1" applyAlignment="1">
      <alignment horizontal="center"/>
    </xf>
    <xf numFmtId="0" fontId="4" fillId="0" borderId="34" xfId="1" applyFont="1" applyBorder="1" applyAlignment="1">
      <alignment horizontal="center"/>
    </xf>
    <xf numFmtId="0" fontId="4" fillId="0" borderId="25" xfId="1" applyFont="1" applyBorder="1" applyAlignment="1">
      <alignment horizontal="center"/>
    </xf>
    <xf numFmtId="0" fontId="4" fillId="0" borderId="16" xfId="1" applyFont="1" applyBorder="1" applyAlignment="1">
      <alignment horizontal="center"/>
    </xf>
    <xf numFmtId="0" fontId="9" fillId="4" borderId="11" xfId="1" applyFont="1" applyFill="1" applyBorder="1" applyAlignment="1">
      <alignment horizontal="center" vertical="center" wrapText="1"/>
    </xf>
    <xf numFmtId="0" fontId="9" fillId="4" borderId="12" xfId="1" applyFont="1" applyFill="1" applyBorder="1" applyAlignment="1">
      <alignment horizontal="center" vertical="center" wrapText="1"/>
    </xf>
    <xf numFmtId="0" fontId="9" fillId="4" borderId="13" xfId="1" applyFont="1" applyFill="1" applyBorder="1" applyAlignment="1">
      <alignment horizontal="center" vertical="center" wrapText="1"/>
    </xf>
    <xf numFmtId="0" fontId="9" fillId="4" borderId="14" xfId="1" applyFont="1" applyFill="1" applyBorder="1" applyAlignment="1">
      <alignment horizontal="center" vertical="center" wrapText="1"/>
    </xf>
    <xf numFmtId="0" fontId="9" fillId="4" borderId="15" xfId="1" applyFont="1" applyFill="1" applyBorder="1" applyAlignment="1">
      <alignment horizontal="center" vertical="center" wrapText="1"/>
    </xf>
    <xf numFmtId="0" fontId="9" fillId="4" borderId="16" xfId="1" applyFont="1" applyFill="1" applyBorder="1" applyAlignment="1">
      <alignment horizontal="center" vertical="center" wrapText="1"/>
    </xf>
    <xf numFmtId="0" fontId="9" fillId="4" borderId="7" xfId="1" applyFont="1" applyFill="1" applyBorder="1" applyAlignment="1">
      <alignment horizontal="center" wrapText="1"/>
    </xf>
    <xf numFmtId="0" fontId="9" fillId="4" borderId="17" xfId="1" applyFont="1" applyFill="1" applyBorder="1" applyAlignment="1">
      <alignment horizontal="center" wrapText="1"/>
    </xf>
    <xf numFmtId="0" fontId="9" fillId="4" borderId="18" xfId="1" applyFont="1" applyFill="1" applyBorder="1" applyAlignment="1">
      <alignment horizontal="center" wrapText="1"/>
    </xf>
    <xf numFmtId="0" fontId="4" fillId="0" borderId="19" xfId="1" applyFont="1" applyBorder="1" applyAlignment="1">
      <alignment horizontal="center" wrapText="1"/>
    </xf>
    <xf numFmtId="0" fontId="4" fillId="0" borderId="21" xfId="1" applyFont="1" applyBorder="1" applyAlignment="1">
      <alignment horizontal="center" wrapText="1"/>
    </xf>
    <xf numFmtId="0" fontId="4" fillId="0" borderId="28" xfId="1" applyFont="1" applyBorder="1" applyAlignment="1">
      <alignment horizontal="center" wrapText="1"/>
    </xf>
    <xf numFmtId="0" fontId="4" fillId="0" borderId="24" xfId="1" applyFont="1" applyBorder="1" applyAlignment="1">
      <alignment horizontal="center" wrapText="1"/>
    </xf>
    <xf numFmtId="0" fontId="4" fillId="0" borderId="24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6" xfId="0" applyFont="1" applyBorder="1" applyAlignment="1">
      <alignment horizontal="center"/>
    </xf>
    <xf numFmtId="164" fontId="15" fillId="0" borderId="19" xfId="1" applyNumberFormat="1" applyFont="1" applyBorder="1" applyAlignment="1">
      <alignment horizontal="center" vertical="center" wrapText="1"/>
    </xf>
    <xf numFmtId="164" fontId="15" fillId="0" borderId="24" xfId="1" applyNumberFormat="1" applyFont="1" applyBorder="1" applyAlignment="1">
      <alignment horizontal="center" vertical="center" wrapText="1"/>
    </xf>
    <xf numFmtId="0" fontId="9" fillId="4" borderId="28" xfId="1" applyFont="1" applyFill="1" applyBorder="1" applyAlignment="1">
      <alignment horizontal="center" vertical="center" wrapText="1"/>
    </xf>
    <xf numFmtId="164" fontId="15" fillId="0" borderId="8" xfId="1" applyNumberFormat="1" applyFont="1" applyBorder="1" applyAlignment="1">
      <alignment horizontal="center" vertical="center" wrapText="1"/>
    </xf>
    <xf numFmtId="164" fontId="15" fillId="0" borderId="20" xfId="1" applyNumberFormat="1" applyFont="1" applyBorder="1" applyAlignment="1">
      <alignment horizontal="center" vertical="center" wrapText="1"/>
    </xf>
    <xf numFmtId="164" fontId="15" fillId="0" borderId="25" xfId="1" applyNumberFormat="1" applyFont="1" applyBorder="1" applyAlignment="1">
      <alignment horizontal="center" vertical="center" wrapText="1"/>
    </xf>
    <xf numFmtId="164" fontId="15" fillId="0" borderId="16" xfId="1" applyNumberFormat="1" applyFont="1" applyBorder="1" applyAlignment="1">
      <alignment horizontal="center" vertical="center" wrapText="1"/>
    </xf>
    <xf numFmtId="0" fontId="15" fillId="0" borderId="19" xfId="1" applyFont="1" applyBorder="1" applyAlignment="1">
      <alignment horizontal="center" vertical="center" wrapText="1"/>
    </xf>
    <xf numFmtId="0" fontId="15" fillId="0" borderId="24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15" fillId="0" borderId="20" xfId="1" applyFont="1" applyBorder="1" applyAlignment="1">
      <alignment horizontal="center" vertical="center" wrapText="1"/>
    </xf>
    <xf numFmtId="0" fontId="15" fillId="0" borderId="25" xfId="1" applyFont="1" applyBorder="1" applyAlignment="1">
      <alignment horizontal="center" vertical="center" wrapText="1"/>
    </xf>
    <xf numFmtId="0" fontId="15" fillId="0" borderId="16" xfId="1" applyFont="1" applyBorder="1" applyAlignment="1">
      <alignment horizontal="center" vertical="center" wrapText="1"/>
    </xf>
    <xf numFmtId="0" fontId="4" fillId="0" borderId="29" xfId="1" applyFont="1" applyBorder="1" applyAlignment="1">
      <alignment horizontal="center" vertical="center" wrapText="1"/>
    </xf>
    <xf numFmtId="0" fontId="4" fillId="0" borderId="30" xfId="1" applyFont="1" applyBorder="1" applyAlignment="1">
      <alignment horizontal="center" vertical="center" wrapText="1"/>
    </xf>
    <xf numFmtId="0" fontId="9" fillId="4" borderId="7" xfId="1" applyFont="1" applyFill="1" applyBorder="1" applyAlignment="1">
      <alignment horizontal="center" vertical="center" wrapText="1"/>
    </xf>
    <xf numFmtId="0" fontId="9" fillId="4" borderId="27" xfId="1" applyFont="1" applyFill="1" applyBorder="1" applyAlignment="1">
      <alignment horizontal="center" vertical="center" wrapText="1"/>
    </xf>
    <xf numFmtId="0" fontId="9" fillId="4" borderId="7" xfId="1" applyFont="1" applyFill="1" applyBorder="1" applyAlignment="1">
      <alignment horizontal="center" vertical="center"/>
    </xf>
    <xf numFmtId="0" fontId="9" fillId="4" borderId="18" xfId="1" applyFont="1" applyFill="1" applyBorder="1" applyAlignment="1">
      <alignment horizontal="center" vertical="center"/>
    </xf>
    <xf numFmtId="0" fontId="9" fillId="4" borderId="18" xfId="1" applyFont="1" applyFill="1" applyBorder="1" applyAlignment="1">
      <alignment horizontal="center" vertical="center" wrapText="1"/>
    </xf>
    <xf numFmtId="14" fontId="9" fillId="4" borderId="40" xfId="1" applyNumberFormat="1" applyFont="1" applyFill="1" applyBorder="1" applyAlignment="1">
      <alignment horizontal="center" vertical="center" wrapText="1"/>
    </xf>
    <xf numFmtId="14" fontId="9" fillId="4" borderId="41" xfId="1" applyNumberFormat="1" applyFont="1" applyFill="1" applyBorder="1" applyAlignment="1">
      <alignment horizontal="center" vertical="center" wrapText="1"/>
    </xf>
    <xf numFmtId="0" fontId="12" fillId="0" borderId="5" xfId="1" applyFont="1" applyBorder="1" applyAlignment="1">
      <alignment horizontal="left" vertical="center" wrapText="1"/>
    </xf>
    <xf numFmtId="0" fontId="12" fillId="0" borderId="6" xfId="1" applyFont="1" applyBorder="1" applyAlignment="1">
      <alignment horizontal="left" vertical="center" wrapText="1"/>
    </xf>
    <xf numFmtId="0" fontId="4" fillId="0" borderId="11" xfId="1" applyFont="1" applyBorder="1" applyAlignment="1" applyProtection="1">
      <alignment vertical="top" wrapText="1"/>
      <protection locked="0"/>
    </xf>
    <xf numFmtId="0" fontId="5" fillId="0" borderId="12" xfId="1" applyFont="1" applyBorder="1" applyAlignment="1" applyProtection="1">
      <alignment vertical="top" wrapText="1"/>
      <protection locked="0"/>
    </xf>
    <xf numFmtId="0" fontId="5" fillId="0" borderId="13" xfId="1" applyFont="1" applyBorder="1" applyAlignment="1" applyProtection="1">
      <alignment vertical="top" wrapText="1"/>
      <protection locked="0"/>
    </xf>
    <xf numFmtId="0" fontId="5" fillId="0" borderId="35" xfId="1" applyFont="1" applyBorder="1" applyAlignment="1" applyProtection="1">
      <alignment vertical="top" wrapText="1"/>
      <protection locked="0"/>
    </xf>
    <xf numFmtId="0" fontId="5" fillId="0" borderId="0" xfId="1" applyFont="1" applyAlignment="1" applyProtection="1">
      <alignment vertical="top" wrapText="1"/>
      <protection locked="0"/>
    </xf>
    <xf numFmtId="0" fontId="5" fillId="0" borderId="23" xfId="1" applyFont="1" applyBorder="1" applyAlignment="1" applyProtection="1">
      <alignment vertical="top" wrapText="1"/>
      <protection locked="0"/>
    </xf>
    <xf numFmtId="0" fontId="5" fillId="0" borderId="51" xfId="1" applyFont="1" applyBorder="1" applyAlignment="1" applyProtection="1">
      <alignment vertical="top" wrapText="1"/>
      <protection locked="0"/>
    </xf>
    <xf numFmtId="0" fontId="5" fillId="0" borderId="36" xfId="1" applyFont="1" applyBorder="1" applyAlignment="1" applyProtection="1">
      <alignment vertical="top" wrapText="1"/>
      <protection locked="0"/>
    </xf>
    <xf numFmtId="0" fontId="5" fillId="0" borderId="34" xfId="1" applyFont="1" applyBorder="1" applyAlignment="1" applyProtection="1">
      <alignment vertical="top" wrapText="1"/>
      <protection locked="0"/>
    </xf>
    <xf numFmtId="0" fontId="4" fillId="0" borderId="28" xfId="1" applyFont="1" applyBorder="1" applyAlignment="1">
      <alignment horizontal="left" vertical="center" wrapText="1"/>
    </xf>
    <xf numFmtId="0" fontId="4" fillId="0" borderId="42" xfId="1" applyFont="1" applyBorder="1" applyAlignment="1">
      <alignment horizontal="left" vertical="center" wrapText="1"/>
    </xf>
    <xf numFmtId="0" fontId="12" fillId="0" borderId="48" xfId="1" applyFont="1" applyBorder="1" applyAlignment="1">
      <alignment horizontal="left"/>
    </xf>
    <xf numFmtId="0" fontId="12" fillId="0" borderId="49" xfId="1" applyFont="1" applyBorder="1" applyAlignment="1">
      <alignment horizontal="left"/>
    </xf>
    <xf numFmtId="0" fontId="15" fillId="0" borderId="40" xfId="1" applyFont="1" applyBorder="1" applyAlignment="1">
      <alignment horizontal="center" vertical="center" wrapText="1" readingOrder="1"/>
    </xf>
    <xf numFmtId="0" fontId="15" fillId="0" borderId="50" xfId="1" applyFont="1" applyBorder="1" applyAlignment="1">
      <alignment horizontal="center" vertical="center" wrapText="1" readingOrder="1"/>
    </xf>
    <xf numFmtId="0" fontId="9" fillId="4" borderId="43" xfId="1" applyFont="1" applyFill="1" applyBorder="1" applyAlignment="1">
      <alignment horizontal="center" vertical="center" wrapText="1"/>
    </xf>
    <xf numFmtId="0" fontId="9" fillId="4" borderId="44" xfId="1" applyFont="1" applyFill="1" applyBorder="1" applyAlignment="1">
      <alignment horizontal="center" vertical="center" wrapText="1"/>
    </xf>
    <xf numFmtId="0" fontId="9" fillId="4" borderId="45" xfId="1" applyFont="1" applyFill="1" applyBorder="1" applyAlignment="1">
      <alignment horizontal="center" vertical="center" wrapText="1"/>
    </xf>
    <xf numFmtId="0" fontId="12" fillId="0" borderId="46" xfId="1" applyFont="1" applyBorder="1" applyAlignment="1">
      <alignment horizontal="left"/>
    </xf>
    <xf numFmtId="0" fontId="12" fillId="0" borderId="47" xfId="1" applyFont="1" applyBorder="1" applyAlignment="1">
      <alignment horizontal="left"/>
    </xf>
    <xf numFmtId="0" fontId="15" fillId="0" borderId="29" xfId="1" applyFont="1" applyBorder="1" applyAlignment="1">
      <alignment horizontal="center" vertical="center" wrapText="1" readingOrder="1"/>
    </xf>
    <xf numFmtId="0" fontId="15" fillId="0" borderId="30" xfId="1" applyFont="1" applyBorder="1" applyAlignment="1">
      <alignment horizontal="center" vertical="center" wrapText="1" readingOrder="1"/>
    </xf>
    <xf numFmtId="14" fontId="9" fillId="4" borderId="38" xfId="1" applyNumberFormat="1" applyFont="1" applyFill="1" applyBorder="1" applyAlignment="1">
      <alignment horizontal="center" vertical="center" wrapText="1"/>
    </xf>
    <xf numFmtId="14" fontId="9" fillId="4" borderId="18" xfId="1" applyNumberFormat="1" applyFont="1" applyFill="1" applyBorder="1" applyAlignment="1">
      <alignment horizontal="center" vertical="center" wrapText="1"/>
    </xf>
    <xf numFmtId="14" fontId="9" fillId="4" borderId="31" xfId="1" applyNumberFormat="1" applyFont="1" applyFill="1" applyBorder="1" applyAlignment="1">
      <alignment horizontal="center" vertical="center" wrapText="1"/>
    </xf>
    <xf numFmtId="14" fontId="9" fillId="4" borderId="24" xfId="1" applyNumberFormat="1" applyFont="1" applyFill="1" applyBorder="1" applyAlignment="1">
      <alignment horizontal="center" vertical="center" wrapText="1"/>
    </xf>
    <xf numFmtId="14" fontId="9" fillId="4" borderId="32" xfId="1" applyNumberFormat="1" applyFont="1" applyFill="1" applyBorder="1" applyAlignment="1">
      <alignment horizontal="center" vertical="center" wrapText="1"/>
    </xf>
    <xf numFmtId="14" fontId="9" fillId="4" borderId="12" xfId="1" applyNumberFormat="1" applyFont="1" applyFill="1" applyBorder="1" applyAlignment="1">
      <alignment horizontal="center" vertical="center" wrapText="1"/>
    </xf>
    <xf numFmtId="14" fontId="9" fillId="4" borderId="13" xfId="1" applyNumberFormat="1" applyFont="1" applyFill="1" applyBorder="1" applyAlignment="1">
      <alignment horizontal="center" vertical="center" wrapText="1"/>
    </xf>
    <xf numFmtId="14" fontId="9" fillId="4" borderId="25" xfId="1" applyNumberFormat="1" applyFont="1" applyFill="1" applyBorder="1" applyAlignment="1">
      <alignment horizontal="center" vertical="center" wrapText="1"/>
    </xf>
    <xf numFmtId="14" fontId="9" fillId="4" borderId="15" xfId="1" applyNumberFormat="1" applyFont="1" applyFill="1" applyBorder="1" applyAlignment="1">
      <alignment horizontal="center" vertical="center" wrapText="1"/>
    </xf>
    <xf numFmtId="14" fontId="9" fillId="4" borderId="16" xfId="1" applyNumberFormat="1" applyFont="1" applyFill="1" applyBorder="1" applyAlignment="1">
      <alignment horizontal="center" vertical="center" wrapText="1"/>
    </xf>
    <xf numFmtId="0" fontId="12" fillId="0" borderId="24" xfId="1" applyFont="1" applyBorder="1" applyAlignment="1">
      <alignment horizontal="left" vertical="center" wrapText="1"/>
    </xf>
    <xf numFmtId="0" fontId="4" fillId="0" borderId="24" xfId="1" applyFont="1" applyBorder="1" applyAlignment="1">
      <alignment horizontal="left" vertical="center" wrapText="1"/>
    </xf>
    <xf numFmtId="0" fontId="4" fillId="0" borderId="39" xfId="1" applyFont="1" applyBorder="1" applyAlignment="1">
      <alignment horizontal="left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9" fontId="4" fillId="0" borderId="5" xfId="1" applyNumberFormat="1" applyFont="1" applyBorder="1" applyAlignment="1">
      <alignment horizontal="center" vertical="center" wrapText="1"/>
    </xf>
    <xf numFmtId="9" fontId="4" fillId="0" borderId="6" xfId="1" applyNumberFormat="1" applyFont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9" fontId="4" fillId="0" borderId="10" xfId="1" applyNumberFormat="1" applyFont="1" applyBorder="1" applyAlignment="1">
      <alignment horizontal="center" vertical="center" wrapText="1"/>
    </xf>
    <xf numFmtId="9" fontId="4" fillId="0" borderId="26" xfId="1" applyNumberFormat="1" applyFont="1" applyBorder="1" applyAlignment="1">
      <alignment horizontal="center" vertical="center" wrapText="1"/>
    </xf>
    <xf numFmtId="164" fontId="12" fillId="2" borderId="7" xfId="1" applyNumberFormat="1" applyFont="1" applyFill="1" applyBorder="1" applyAlignment="1">
      <alignment horizontal="center" vertical="center" wrapText="1"/>
    </xf>
    <xf numFmtId="164" fontId="12" fillId="2" borderId="17" xfId="1" applyNumberFormat="1" applyFont="1" applyFill="1" applyBorder="1" applyAlignment="1">
      <alignment horizontal="center" vertical="center" wrapText="1"/>
    </xf>
    <xf numFmtId="164" fontId="12" fillId="2" borderId="27" xfId="1" applyNumberFormat="1" applyFont="1" applyFill="1" applyBorder="1" applyAlignment="1">
      <alignment horizontal="center" vertical="center" wrapText="1"/>
    </xf>
    <xf numFmtId="14" fontId="9" fillId="4" borderId="5" xfId="1" applyNumberFormat="1" applyFont="1" applyFill="1" applyBorder="1" applyAlignment="1">
      <alignment horizontal="center" vertical="center" wrapText="1"/>
    </xf>
    <xf numFmtId="14" fontId="9" fillId="4" borderId="6" xfId="1" applyNumberFormat="1" applyFont="1" applyFill="1" applyBorder="1" applyAlignment="1">
      <alignment horizontal="center" vertical="center" wrapText="1"/>
    </xf>
    <xf numFmtId="1" fontId="13" fillId="2" borderId="5" xfId="1" applyNumberFormat="1" applyFont="1" applyFill="1" applyBorder="1" applyAlignment="1">
      <alignment horizontal="center" vertical="center" wrapText="1" readingOrder="1"/>
    </xf>
    <xf numFmtId="0" fontId="4" fillId="0" borderId="37" xfId="1" applyFont="1" applyBorder="1" applyAlignment="1">
      <alignment horizontal="center" vertical="center" wrapText="1"/>
    </xf>
    <xf numFmtId="9" fontId="4" fillId="0" borderId="29" xfId="1" applyNumberFormat="1" applyFont="1" applyBorder="1" applyAlignment="1">
      <alignment horizontal="center" vertical="center" wrapText="1"/>
    </xf>
    <xf numFmtId="9" fontId="4" fillId="0" borderId="37" xfId="1" applyNumberFormat="1" applyFont="1" applyBorder="1" applyAlignment="1">
      <alignment horizontal="center" vertical="center" wrapText="1"/>
    </xf>
    <xf numFmtId="9" fontId="4" fillId="0" borderId="30" xfId="1" applyNumberFormat="1" applyFont="1" applyBorder="1" applyAlignment="1">
      <alignment horizontal="center" vertical="center" wrapText="1"/>
    </xf>
    <xf numFmtId="0" fontId="10" fillId="0" borderId="2" xfId="1" applyFont="1" applyBorder="1" applyAlignment="1" applyProtection="1">
      <alignment horizontal="center" vertical="center" wrapText="1"/>
      <protection locked="0"/>
    </xf>
    <xf numFmtId="14" fontId="9" fillId="4" borderId="2" xfId="1" applyNumberFormat="1" applyFont="1" applyFill="1" applyBorder="1" applyAlignment="1">
      <alignment horizontal="center" vertical="center" wrapText="1"/>
    </xf>
    <xf numFmtId="0" fontId="10" fillId="0" borderId="2" xfId="1" applyFont="1" applyBorder="1" applyAlignment="1" applyProtection="1">
      <alignment horizontal="center"/>
      <protection locked="0"/>
    </xf>
    <xf numFmtId="0" fontId="10" fillId="0" borderId="3" xfId="1" applyFont="1" applyBorder="1" applyAlignment="1" applyProtection="1">
      <alignment horizontal="center"/>
      <protection locked="0"/>
    </xf>
    <xf numFmtId="0" fontId="11" fillId="0" borderId="5" xfId="1" applyFont="1" applyBorder="1" applyAlignment="1" applyProtection="1">
      <alignment horizontal="center"/>
      <protection locked="0"/>
    </xf>
    <xf numFmtId="0" fontId="10" fillId="0" borderId="5" xfId="1" applyFont="1" applyBorder="1" applyAlignment="1">
      <alignment horizontal="center"/>
    </xf>
    <xf numFmtId="0" fontId="10" fillId="0" borderId="6" xfId="1" applyFont="1" applyBorder="1" applyAlignment="1">
      <alignment horizontal="center"/>
    </xf>
  </cellXfs>
  <cellStyles count="2">
    <cellStyle name="Normal" xfId="0" builtinId="0"/>
    <cellStyle name="Normal 5" xfId="1" xr:uid="{00000000-0005-0000-0000-000001000000}"/>
  </cellStyles>
  <dxfs count="1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5F2987"/>
      <color rgb="FFED3237"/>
      <color rgb="FFAA0408"/>
      <color rgb="FF8F03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tx2"/>
                </a:solidFill>
              </a:rPr>
              <a:t>Test Execution Status</a:t>
            </a:r>
          </a:p>
        </c:rich>
      </c:tx>
      <c:layout>
        <c:manualLayout>
          <c:xMode val="edge"/>
          <c:yMode val="edge"/>
          <c:x val="4.153969647808381E-2"/>
          <c:y val="5.5555555555555455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222226844967123"/>
          <c:y val="4.5140711577719454E-3"/>
          <c:w val="0.87504308836395461"/>
          <c:h val="0.75474518810148894"/>
        </c:manualLayout>
      </c:layout>
      <c:pie3DChart>
        <c:varyColors val="1"/>
        <c:ser>
          <c:idx val="0"/>
          <c:order val="0"/>
          <c:tx>
            <c:v>Execution Status</c:v>
          </c:tx>
          <c:explosion val="25"/>
          <c:cat>
            <c:strRef>
              <c:f>'Test Summary'!$C$17:$H$17</c:f>
              <c:strCache>
                <c:ptCount val="6"/>
                <c:pt idx="0">
                  <c:v>Passed </c:v>
                </c:pt>
                <c:pt idx="1">
                  <c:v>Failed</c:v>
                </c:pt>
                <c:pt idx="2">
                  <c:v>Not Started</c:v>
                </c:pt>
                <c:pt idx="3">
                  <c:v>De-scoped &amp; N/A</c:v>
                </c:pt>
                <c:pt idx="4">
                  <c:v>In Progress</c:v>
                </c:pt>
                <c:pt idx="5">
                  <c:v>On Hold</c:v>
                </c:pt>
              </c:strCache>
            </c:strRef>
          </c:cat>
          <c:val>
            <c:numRef>
              <c:f>'Test Summary'!$C$18:$H$18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E-4A1E-9A9D-7C4A9A45A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1448873</xdr:colOff>
      <xdr:row>7</xdr:row>
      <xdr:rowOff>10732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42" y="0"/>
          <a:ext cx="1448873" cy="14488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130968</xdr:colOff>
      <xdr:row>0</xdr:row>
      <xdr:rowOff>21432</xdr:rowOff>
    </xdr:from>
    <xdr:to>
      <xdr:col>21</xdr:col>
      <xdr:colOff>595312</xdr:colOff>
      <xdr:row>11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8"/>
  <sheetViews>
    <sheetView topLeftCell="A4" zoomScale="71" zoomScaleNormal="71" workbookViewId="0">
      <selection activeCell="F33" sqref="F33"/>
    </sheetView>
  </sheetViews>
  <sheetFormatPr defaultColWidth="8.85546875" defaultRowHeight="15" x14ac:dyDescent="0.2"/>
  <cols>
    <col min="1" max="1" width="4.140625" style="25" customWidth="1"/>
    <col min="2" max="2" width="9.140625" style="25" hidden="1" customWidth="1"/>
    <col min="3" max="3" width="28.85546875" style="25" customWidth="1"/>
    <col min="4" max="4" width="22.140625" style="25" customWidth="1"/>
    <col min="5" max="5" width="29.85546875" style="25" customWidth="1"/>
    <col min="6" max="6" width="23.85546875" style="25" customWidth="1"/>
    <col min="7" max="7" width="5.5703125" style="25" customWidth="1"/>
    <col min="8" max="16384" width="8.85546875" style="25"/>
  </cols>
  <sheetData>
    <row r="1" spans="3:7" x14ac:dyDescent="0.2">
      <c r="C1" s="96"/>
      <c r="D1" s="96"/>
      <c r="E1" s="96"/>
      <c r="F1" s="96"/>
      <c r="G1" s="96"/>
    </row>
    <row r="2" spans="3:7" x14ac:dyDescent="0.2">
      <c r="C2" s="96"/>
      <c r="D2" s="96"/>
      <c r="E2" s="96"/>
      <c r="F2" s="96"/>
      <c r="G2" s="96"/>
    </row>
    <row r="3" spans="3:7" x14ac:dyDescent="0.2">
      <c r="C3" s="96"/>
      <c r="D3" s="96"/>
      <c r="E3" s="96"/>
      <c r="F3" s="96"/>
      <c r="G3" s="96"/>
    </row>
    <row r="4" spans="3:7" x14ac:dyDescent="0.2">
      <c r="C4" s="96"/>
      <c r="D4" s="96"/>
      <c r="E4" s="96"/>
      <c r="F4" s="96"/>
      <c r="G4" s="96"/>
    </row>
    <row r="5" spans="3:7" x14ac:dyDescent="0.2">
      <c r="C5" s="96"/>
      <c r="D5" s="96"/>
      <c r="E5" s="96"/>
      <c r="F5" s="96"/>
      <c r="G5" s="96"/>
    </row>
    <row r="6" spans="3:7" x14ac:dyDescent="0.2">
      <c r="C6" s="96"/>
      <c r="D6" s="96"/>
      <c r="E6" s="96"/>
      <c r="F6" s="96"/>
      <c r="G6" s="96"/>
    </row>
    <row r="7" spans="3:7" ht="15.75" thickBot="1" x14ac:dyDescent="0.25">
      <c r="C7" s="97"/>
      <c r="D7" s="97"/>
      <c r="E7" s="97"/>
      <c r="F7" s="97"/>
      <c r="G7" s="97"/>
    </row>
    <row r="8" spans="3:7" ht="15" customHeight="1" x14ac:dyDescent="0.2">
      <c r="C8" s="82" t="s">
        <v>99</v>
      </c>
      <c r="D8" s="83"/>
      <c r="E8" s="83"/>
      <c r="F8" s="83"/>
      <c r="G8" s="84"/>
    </row>
    <row r="9" spans="3:7" ht="15" customHeight="1" x14ac:dyDescent="0.2">
      <c r="C9" s="85"/>
      <c r="D9" s="86"/>
      <c r="E9" s="86"/>
      <c r="F9" s="86"/>
      <c r="G9" s="87"/>
    </row>
    <row r="10" spans="3:7" ht="56.25" customHeight="1" x14ac:dyDescent="0.2">
      <c r="C10" s="26" t="s">
        <v>0</v>
      </c>
      <c r="D10" s="27" t="s">
        <v>62</v>
      </c>
      <c r="E10" s="28" t="s">
        <v>1</v>
      </c>
      <c r="F10" s="111" t="s">
        <v>2</v>
      </c>
      <c r="G10" s="112"/>
    </row>
    <row r="11" spans="3:7" ht="15" customHeight="1" x14ac:dyDescent="0.2">
      <c r="C11" s="115" t="s">
        <v>3</v>
      </c>
      <c r="D11" s="105" t="s">
        <v>100</v>
      </c>
      <c r="E11" s="63" t="s">
        <v>4</v>
      </c>
      <c r="F11" s="107"/>
      <c r="G11" s="108"/>
    </row>
    <row r="12" spans="3:7" ht="15" customHeight="1" x14ac:dyDescent="0.2">
      <c r="C12" s="116"/>
      <c r="D12" s="106"/>
      <c r="E12" s="64"/>
      <c r="F12" s="109"/>
      <c r="G12" s="110"/>
    </row>
    <row r="13" spans="3:7" ht="15" customHeight="1" x14ac:dyDescent="0.2">
      <c r="C13" s="115" t="s">
        <v>6</v>
      </c>
      <c r="D13" s="105" t="s">
        <v>66</v>
      </c>
      <c r="E13" s="63" t="s">
        <v>7</v>
      </c>
      <c r="F13" s="65" t="s">
        <v>63</v>
      </c>
      <c r="G13" s="66"/>
    </row>
    <row r="14" spans="3:7" ht="15" customHeight="1" x14ac:dyDescent="0.2">
      <c r="C14" s="116"/>
      <c r="D14" s="106"/>
      <c r="E14" s="64"/>
      <c r="F14" s="67"/>
      <c r="G14" s="68"/>
    </row>
    <row r="15" spans="3:7" ht="15" customHeight="1" x14ac:dyDescent="0.2">
      <c r="C15" s="113" t="s">
        <v>8</v>
      </c>
      <c r="D15" s="98">
        <v>45173</v>
      </c>
      <c r="E15" s="69" t="s">
        <v>9</v>
      </c>
      <c r="F15" s="101">
        <v>45173</v>
      </c>
      <c r="G15" s="102"/>
    </row>
    <row r="16" spans="3:7" ht="15" customHeight="1" x14ac:dyDescent="0.2">
      <c r="C16" s="117"/>
      <c r="D16" s="99"/>
      <c r="E16" s="70"/>
      <c r="F16" s="103"/>
      <c r="G16" s="104"/>
    </row>
    <row r="17" spans="3:7" ht="15" customHeight="1" x14ac:dyDescent="0.2">
      <c r="C17" s="113" t="s">
        <v>10</v>
      </c>
      <c r="D17" s="98">
        <v>45173</v>
      </c>
      <c r="E17" s="69" t="s">
        <v>11</v>
      </c>
      <c r="F17" s="101">
        <v>45173</v>
      </c>
      <c r="G17" s="102"/>
    </row>
    <row r="18" spans="3:7" ht="15.75" customHeight="1" thickBot="1" x14ac:dyDescent="0.25">
      <c r="C18" s="114"/>
      <c r="D18" s="99"/>
      <c r="E18" s="100"/>
      <c r="F18" s="103"/>
      <c r="G18" s="104"/>
    </row>
    <row r="19" spans="3:7" ht="15.75" thickBot="1" x14ac:dyDescent="0.25">
      <c r="C19" s="29"/>
      <c r="G19" s="30"/>
    </row>
    <row r="20" spans="3:7" ht="15" customHeight="1" x14ac:dyDescent="0.2">
      <c r="C20" s="82" t="s">
        <v>12</v>
      </c>
      <c r="D20" s="83"/>
      <c r="E20" s="83"/>
      <c r="F20" s="83"/>
      <c r="G20" s="84"/>
    </row>
    <row r="21" spans="3:7" ht="15" customHeight="1" x14ac:dyDescent="0.2">
      <c r="C21" s="85"/>
      <c r="D21" s="86"/>
      <c r="E21" s="86"/>
      <c r="F21" s="86"/>
      <c r="G21" s="87"/>
    </row>
    <row r="22" spans="3:7" x14ac:dyDescent="0.2">
      <c r="C22" s="23" t="s">
        <v>13</v>
      </c>
      <c r="D22" s="24" t="s">
        <v>14</v>
      </c>
      <c r="E22" s="24" t="s">
        <v>15</v>
      </c>
      <c r="F22" s="61" t="s">
        <v>16</v>
      </c>
      <c r="G22" s="62"/>
    </row>
    <row r="23" spans="3:7" ht="15" customHeight="1" x14ac:dyDescent="0.2">
      <c r="C23" s="88" t="s">
        <v>63</v>
      </c>
      <c r="D23" s="91" t="s">
        <v>17</v>
      </c>
      <c r="E23" s="71">
        <v>45173</v>
      </c>
      <c r="F23" s="74"/>
      <c r="G23" s="75"/>
    </row>
    <row r="24" spans="3:7" ht="15" customHeight="1" x14ac:dyDescent="0.2">
      <c r="C24" s="89"/>
      <c r="D24" s="92"/>
      <c r="E24" s="72"/>
      <c r="F24" s="76"/>
      <c r="G24" s="77"/>
    </row>
    <row r="25" spans="3:7" ht="15" customHeight="1" x14ac:dyDescent="0.2">
      <c r="C25" s="90"/>
      <c r="D25" s="94"/>
      <c r="E25" s="95"/>
      <c r="F25" s="80"/>
      <c r="G25" s="81"/>
    </row>
    <row r="26" spans="3:7" ht="15" customHeight="1" x14ac:dyDescent="0.2">
      <c r="C26" s="88" t="s">
        <v>65</v>
      </c>
      <c r="D26" s="91" t="s">
        <v>18</v>
      </c>
      <c r="E26" s="71"/>
      <c r="F26" s="74"/>
      <c r="G26" s="75"/>
    </row>
    <row r="27" spans="3:7" ht="15" customHeight="1" x14ac:dyDescent="0.2">
      <c r="C27" s="89"/>
      <c r="D27" s="92"/>
      <c r="E27" s="72"/>
      <c r="F27" s="76"/>
      <c r="G27" s="77"/>
    </row>
    <row r="28" spans="3:7" ht="15.75" customHeight="1" thickBot="1" x14ac:dyDescent="0.25">
      <c r="C28" s="90"/>
      <c r="D28" s="93"/>
      <c r="E28" s="73"/>
      <c r="F28" s="78"/>
      <c r="G28" s="79"/>
    </row>
  </sheetData>
  <mergeCells count="29">
    <mergeCell ref="C1:G7"/>
    <mergeCell ref="D15:D16"/>
    <mergeCell ref="E17:E18"/>
    <mergeCell ref="F17:G18"/>
    <mergeCell ref="E11:E12"/>
    <mergeCell ref="D11:D12"/>
    <mergeCell ref="F11:G12"/>
    <mergeCell ref="F15:G16"/>
    <mergeCell ref="C8:G9"/>
    <mergeCell ref="F10:G10"/>
    <mergeCell ref="C17:C18"/>
    <mergeCell ref="D17:D18"/>
    <mergeCell ref="C13:C14"/>
    <mergeCell ref="C11:C12"/>
    <mergeCell ref="D13:D14"/>
    <mergeCell ref="C15:C16"/>
    <mergeCell ref="F22:G22"/>
    <mergeCell ref="E13:E14"/>
    <mergeCell ref="F13:G14"/>
    <mergeCell ref="E15:E16"/>
    <mergeCell ref="E26:E28"/>
    <mergeCell ref="F26:G28"/>
    <mergeCell ref="F23:G25"/>
    <mergeCell ref="C20:G21"/>
    <mergeCell ref="C26:C28"/>
    <mergeCell ref="D26:D28"/>
    <mergeCell ref="C23:C25"/>
    <mergeCell ref="D23:D25"/>
    <mergeCell ref="E23:E25"/>
  </mergeCells>
  <dataValidations count="3">
    <dataValidation type="list" allowBlank="1" showInputMessage="1" showErrorMessage="1" sqref="D10" xr:uid="{00000000-0002-0000-0000-000000000000}">
      <formula1>"SIT, UAT, System Testing, Pilot, Controlled Live, Sanity Testing"</formula1>
    </dataValidation>
    <dataValidation type="list" allowBlank="1" showInputMessage="1" showErrorMessage="1" sqref="F10:G10" xr:uid="{00000000-0002-0000-0000-000001000000}">
      <formula1>"Project, BAU"</formula1>
    </dataValidation>
    <dataValidation type="list" allowBlank="1" showInputMessage="1" showErrorMessage="1" sqref="F13:G14" xr:uid="{00000000-0002-0000-0000-000002000000}">
      <formula1>"Ayobami Agboola, Olatunbosun Olamijulo, Olaide Adefilelo, Chibuike Umeilechukwu"</formula1>
    </dataValidation>
  </dataValidations>
  <pageMargins left="0.7" right="0.7" top="0.75" bottom="0.75" header="0.3" footer="0.3"/>
  <pageSetup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9"/>
  <sheetViews>
    <sheetView zoomScale="71" zoomScaleNormal="71" workbookViewId="0">
      <selection activeCell="C28" sqref="C28"/>
    </sheetView>
  </sheetViews>
  <sheetFormatPr defaultColWidth="9.140625" defaultRowHeight="15" x14ac:dyDescent="0.2"/>
  <cols>
    <col min="1" max="1" width="32.42578125" style="5" customWidth="1"/>
    <col min="2" max="2" width="26.28515625" style="5" customWidth="1"/>
    <col min="3" max="3" width="15.5703125" style="5" bestFit="1" customWidth="1"/>
    <col min="4" max="4" width="9.42578125" style="5" bestFit="1" customWidth="1"/>
    <col min="5" max="5" width="13" style="5" bestFit="1" customWidth="1"/>
    <col min="6" max="6" width="11.42578125" style="5" bestFit="1" customWidth="1"/>
    <col min="7" max="7" width="10.28515625" style="5" bestFit="1" customWidth="1"/>
    <col min="8" max="8" width="7.28515625" style="5" customWidth="1"/>
    <col min="9" max="9" width="2.140625" style="5" customWidth="1"/>
    <col min="10" max="10" width="6" style="5" customWidth="1"/>
    <col min="11" max="16384" width="9.140625" style="5"/>
  </cols>
  <sheetData>
    <row r="1" spans="1:23" ht="28.5" customHeight="1" x14ac:dyDescent="0.2">
      <c r="A1" s="4" t="s">
        <v>3</v>
      </c>
      <c r="B1" s="175" t="s">
        <v>68</v>
      </c>
      <c r="C1" s="175"/>
      <c r="D1" s="176" t="s">
        <v>6</v>
      </c>
      <c r="E1" s="176"/>
      <c r="F1" s="177" t="s">
        <v>65</v>
      </c>
      <c r="G1" s="177"/>
      <c r="H1" s="17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">
      <c r="A2" s="6" t="s">
        <v>4</v>
      </c>
      <c r="B2" s="179"/>
      <c r="C2" s="179"/>
      <c r="D2" s="168" t="s">
        <v>7</v>
      </c>
      <c r="E2" s="168"/>
      <c r="F2" s="180" t="str">
        <f>Overview!F13</f>
        <v>Olatunbosun Olamijulo</v>
      </c>
      <c r="G2" s="180"/>
      <c r="H2" s="18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165">
        <f>Overview!D15</f>
        <v>45173</v>
      </c>
      <c r="B3" s="168" t="s">
        <v>19</v>
      </c>
      <c r="C3" s="168"/>
      <c r="D3" s="168" t="s">
        <v>20</v>
      </c>
      <c r="E3" s="168"/>
      <c r="F3" s="168" t="s">
        <v>21</v>
      </c>
      <c r="G3" s="168"/>
      <c r="H3" s="16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s="166"/>
      <c r="B4" s="170">
        <f>B18</f>
        <v>6</v>
      </c>
      <c r="C4" s="170"/>
      <c r="D4" s="170" t="str">
        <f>SUM(D18+G18+E18+H18)&amp;" ("&amp;ROUND(SUM((D18+E18+G18+H18)/$B$18)*100,1)&amp;"%)"</f>
        <v>0 (0%)</v>
      </c>
      <c r="E4" s="170"/>
      <c r="F4" s="111" t="str">
        <f>SUM(C18+F18)&amp;" ("&amp;ROUND(SUM((C18+F18)/$B$18)*100,1)&amp;"%)"</f>
        <v>6 (100%)</v>
      </c>
      <c r="G4" s="171"/>
      <c r="H4" s="11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s="166"/>
      <c r="B5" s="168" t="s">
        <v>22</v>
      </c>
      <c r="C5" s="168"/>
      <c r="D5" s="168" t="s">
        <v>20</v>
      </c>
      <c r="E5" s="168"/>
      <c r="F5" s="168" t="s">
        <v>23</v>
      </c>
      <c r="G5" s="168"/>
      <c r="H5" s="169"/>
      <c r="I5" s="1"/>
      <c r="J5" s="1" t="s">
        <v>24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thickBot="1" x14ac:dyDescent="0.25">
      <c r="A6" s="167"/>
      <c r="B6" s="170">
        <f>G23</f>
        <v>0</v>
      </c>
      <c r="C6" s="170"/>
      <c r="D6" s="170" t="str">
        <f>SUM(C21+D21+E21+F21)&amp;" ("&amp;ROUND(SUM(IFERROR((C21+D21+E21+F21)/$G$23,"0"))*100,1)&amp;"%)"</f>
        <v>0 (0%)</v>
      </c>
      <c r="E6" s="170"/>
      <c r="F6" s="172" t="str">
        <f>SUM(C22+D22+E22+F22)&amp;" ("&amp;ROUND(SUM(IFERROR((C22+D22+E22+F22)/$G$23,"0"))*100,1)&amp;"%)"</f>
        <v>0 (0%)</v>
      </c>
      <c r="G6" s="173"/>
      <c r="H6" s="17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 s="6" t="s">
        <v>25</v>
      </c>
      <c r="B7" s="157" t="s">
        <v>26</v>
      </c>
      <c r="C7" s="157"/>
      <c r="D7" s="158">
        <f>C18</f>
        <v>6</v>
      </c>
      <c r="E7" s="158"/>
      <c r="F7" s="159">
        <f>C18/B18</f>
        <v>1</v>
      </c>
      <c r="G7" s="159"/>
      <c r="H7" s="16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42.6" customHeight="1" thickBot="1" x14ac:dyDescent="0.25">
      <c r="A8" s="7" t="str">
        <f>IF(C18/B18&gt;=60%,"Green","Red")</f>
        <v>Green</v>
      </c>
      <c r="B8" s="161" t="s">
        <v>27</v>
      </c>
      <c r="C8" s="161"/>
      <c r="D8" s="162">
        <f>G23</f>
        <v>0</v>
      </c>
      <c r="E8" s="162"/>
      <c r="F8" s="163">
        <f>SUM(IFERROR((C23+D23)/G23,0))</f>
        <v>0</v>
      </c>
      <c r="G8" s="163"/>
      <c r="H8" s="16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thickBo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 s="144" t="s">
        <v>28</v>
      </c>
      <c r="B10" s="146" t="s">
        <v>29</v>
      </c>
      <c r="C10" s="148" t="s">
        <v>30</v>
      </c>
      <c r="D10" s="149"/>
      <c r="E10" s="149"/>
      <c r="F10" s="149"/>
      <c r="G10" s="149"/>
      <c r="H10" s="15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 s="145"/>
      <c r="B11" s="147"/>
      <c r="C11" s="151"/>
      <c r="D11" s="152"/>
      <c r="E11" s="152"/>
      <c r="F11" s="152"/>
      <c r="G11" s="152"/>
      <c r="H11" s="15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 s="8" t="s">
        <v>31</v>
      </c>
      <c r="B12" s="9" t="str">
        <f>IF(SUM(D18+E18+F18+G18+H18)=0,"Yes","No")</f>
        <v>Yes</v>
      </c>
      <c r="C12" s="154" t="str">
        <f>IF(B12="No","See Test Cases Sheet","None")</f>
        <v>None</v>
      </c>
      <c r="D12" s="155"/>
      <c r="E12" s="155"/>
      <c r="F12" s="155"/>
      <c r="G12" s="155"/>
      <c r="H12" s="15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9.5" customHeight="1" thickBot="1" x14ac:dyDescent="0.25">
      <c r="A13" s="10" t="s">
        <v>32</v>
      </c>
      <c r="B13" s="11" t="str">
        <f>IF(C21=0,"Yes","No")</f>
        <v>Yes</v>
      </c>
      <c r="C13" s="120" t="str">
        <f>IF(B13="No","See Defects Sheet","None")</f>
        <v>None</v>
      </c>
      <c r="D13" s="120"/>
      <c r="E13" s="120"/>
      <c r="F13" s="120"/>
      <c r="G13" s="120"/>
      <c r="H13" s="121"/>
      <c r="I13" s="1"/>
      <c r="J13" s="118" t="s">
        <v>33</v>
      </c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"/>
    </row>
    <row r="14" spans="1:23" ht="18.75" customHeight="1" x14ac:dyDescent="0.2">
      <c r="A14" s="10" t="s">
        <v>34</v>
      </c>
      <c r="B14" s="11" t="str">
        <f>IF(D21=0,"Yes","No")</f>
        <v>Yes</v>
      </c>
      <c r="C14" s="120" t="str">
        <f>IF(B14="No","See Defects Sheet","None")</f>
        <v>None</v>
      </c>
      <c r="D14" s="120"/>
      <c r="E14" s="120"/>
      <c r="F14" s="120"/>
      <c r="G14" s="120"/>
      <c r="H14" s="121"/>
      <c r="I14" s="1"/>
      <c r="J14" s="122" t="s">
        <v>67</v>
      </c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4"/>
      <c r="W14" s="1"/>
    </row>
    <row r="15" spans="1:23" ht="15.75" thickBot="1" x14ac:dyDescent="0.25">
      <c r="A15" s="12" t="s">
        <v>35</v>
      </c>
      <c r="B15" s="13" t="s">
        <v>5</v>
      </c>
      <c r="C15" s="131"/>
      <c r="D15" s="131"/>
      <c r="E15" s="131"/>
      <c r="F15" s="131"/>
      <c r="G15" s="131"/>
      <c r="H15" s="132"/>
      <c r="I15" s="1"/>
      <c r="J15" s="125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7"/>
      <c r="W15" s="1"/>
    </row>
    <row r="16" spans="1:23" ht="15.75" thickBot="1" x14ac:dyDescent="0.25">
      <c r="A16" s="1"/>
      <c r="B16" s="1"/>
      <c r="C16" s="1"/>
      <c r="D16" s="1"/>
      <c r="E16" s="1"/>
      <c r="F16" s="1"/>
      <c r="G16" s="1"/>
      <c r="H16" s="1"/>
      <c r="I16" s="14"/>
      <c r="J16" s="125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7"/>
      <c r="W16" s="1"/>
    </row>
    <row r="17" spans="1:23" ht="45" x14ac:dyDescent="0.2">
      <c r="A17" s="4" t="s">
        <v>36</v>
      </c>
      <c r="B17" s="15" t="s">
        <v>37</v>
      </c>
      <c r="C17" s="15" t="s">
        <v>38</v>
      </c>
      <c r="D17" s="15" t="s">
        <v>39</v>
      </c>
      <c r="E17" s="15" t="s">
        <v>40</v>
      </c>
      <c r="F17" s="15" t="s">
        <v>41</v>
      </c>
      <c r="G17" s="15" t="s">
        <v>42</v>
      </c>
      <c r="H17" s="16" t="s">
        <v>43</v>
      </c>
      <c r="I17" s="1"/>
      <c r="J17" s="125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7"/>
      <c r="W17" s="1"/>
    </row>
    <row r="18" spans="1:23" ht="15.75" thickBot="1" x14ac:dyDescent="0.25">
      <c r="A18" s="17" t="s">
        <v>44</v>
      </c>
      <c r="B18" s="18">
        <v>6</v>
      </c>
      <c r="C18" s="19">
        <f>COUNTIF('Test Cases'!$G$2:$G$260,"Pass")</f>
        <v>6</v>
      </c>
      <c r="D18" s="19">
        <f>COUNTIF('Test Cases'!$G$2:$G$260,"Fail")</f>
        <v>0</v>
      </c>
      <c r="E18" s="19">
        <f>COUNTIF('Test Cases'!$G$2:$G$260,"Not Started")</f>
        <v>0</v>
      </c>
      <c r="F18" s="19">
        <f>COUNTIF('Test Cases'!$G$2:$G$260,"De-Scoped") + COUNTIF('Test Cases'!$G$2:$G$260,"N/A")</f>
        <v>0</v>
      </c>
      <c r="G18" s="19">
        <f>COUNTIF('Test Cases'!$G$2:$G$260,"In Progress")</f>
        <v>0</v>
      </c>
      <c r="H18" s="20">
        <f>COUNTIF('Test Cases'!$G$2:$G$260,"On Hold")</f>
        <v>0</v>
      </c>
      <c r="I18" s="1"/>
      <c r="J18" s="125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7"/>
      <c r="W18" s="1"/>
    </row>
    <row r="19" spans="1:23" ht="15.75" thickBot="1" x14ac:dyDescent="0.25">
      <c r="A19" s="1"/>
      <c r="B19" s="1"/>
      <c r="C19" s="1"/>
      <c r="D19" s="1"/>
      <c r="E19" s="1"/>
      <c r="F19" s="1"/>
      <c r="G19" s="1"/>
      <c r="H19" s="1"/>
      <c r="I19" s="1"/>
      <c r="J19" s="125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7"/>
      <c r="W19" s="1"/>
    </row>
    <row r="20" spans="1:23" x14ac:dyDescent="0.2">
      <c r="A20" s="137" t="s">
        <v>45</v>
      </c>
      <c r="B20" s="138"/>
      <c r="C20" s="4" t="s">
        <v>46</v>
      </c>
      <c r="D20" s="4" t="s">
        <v>47</v>
      </c>
      <c r="E20" s="4" t="s">
        <v>48</v>
      </c>
      <c r="F20" s="4" t="s">
        <v>49</v>
      </c>
      <c r="G20" s="137" t="s">
        <v>50</v>
      </c>
      <c r="H20" s="139"/>
      <c r="I20" s="1"/>
      <c r="J20" s="125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7"/>
      <c r="W20" s="1"/>
    </row>
    <row r="21" spans="1:23" x14ac:dyDescent="0.2">
      <c r="A21" s="140" t="s">
        <v>51</v>
      </c>
      <c r="B21" s="141"/>
      <c r="C21" s="21">
        <f>COUNTIFS(Defects!$E$2:$E$49,"Open",Defects!$F$2:$F$49,"Critical")</f>
        <v>0</v>
      </c>
      <c r="D21" s="21">
        <f>COUNTIFS(Defects!$E$2:$E$49,"Open",Defects!$F$2:$F$49,"High")</f>
        <v>0</v>
      </c>
      <c r="E21" s="21">
        <f>COUNTIFS(Defects!$E$2:$E$49,"Open",Defects!$F$2:$F$49,"Medium")</f>
        <v>0</v>
      </c>
      <c r="F21" s="21">
        <f>COUNTIFS(Defects!$E$2:$E$49,"Open",Defects!$F$2:$F$49,"Low")</f>
        <v>0</v>
      </c>
      <c r="G21" s="142">
        <f>SUM(C21:F21)</f>
        <v>0</v>
      </c>
      <c r="H21" s="143"/>
      <c r="I21" s="1"/>
      <c r="J21" s="125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7"/>
      <c r="W21" s="1"/>
    </row>
    <row r="22" spans="1:23" x14ac:dyDescent="0.2">
      <c r="A22" s="140" t="s">
        <v>23</v>
      </c>
      <c r="B22" s="141"/>
      <c r="C22" s="21">
        <f>COUNTIFS(Defects!$E$2:$E$49,"Closed",Defects!$F$2:$F$49,"Critical")</f>
        <v>0</v>
      </c>
      <c r="D22" s="21">
        <f>COUNTIFS(Defects!$E$2:$E$49,"Closed",Defects!$F$2:$F$49,"High")</f>
        <v>0</v>
      </c>
      <c r="E22" s="21">
        <f>COUNTIFS(Defects!$E$2:$E$49,"Closed",Defects!$F$2:$F$49,"Medium")</f>
        <v>0</v>
      </c>
      <c r="F22" s="21">
        <f>COUNTIFS(Defects!$E$2:$E$49,"Closed",Defects!$F$2:$F$49,"Low")</f>
        <v>0</v>
      </c>
      <c r="G22" s="142">
        <f t="shared" ref="G22" si="0">SUM(C22:F22)</f>
        <v>0</v>
      </c>
      <c r="H22" s="143"/>
      <c r="I22" s="1"/>
      <c r="J22" s="125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7"/>
      <c r="W22" s="1"/>
    </row>
    <row r="23" spans="1:23" ht="15.75" thickBot="1" x14ac:dyDescent="0.25">
      <c r="A23" s="133" t="s">
        <v>50</v>
      </c>
      <c r="B23" s="134"/>
      <c r="C23" s="22">
        <f>SUM(C21:C22)</f>
        <v>0</v>
      </c>
      <c r="D23" s="22">
        <f t="shared" ref="D23:F23" si="1">SUM(D21:D22)</f>
        <v>0</v>
      </c>
      <c r="E23" s="22">
        <f t="shared" si="1"/>
        <v>0</v>
      </c>
      <c r="F23" s="22">
        <f t="shared" si="1"/>
        <v>0</v>
      </c>
      <c r="G23" s="135">
        <f t="shared" ref="G23" si="2">SUM(C23:F23)</f>
        <v>0</v>
      </c>
      <c r="H23" s="136"/>
      <c r="I23" s="1"/>
      <c r="J23" s="128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30"/>
      <c r="W23" s="1"/>
    </row>
    <row r="24" spans="1:23" x14ac:dyDescent="0.2">
      <c r="A24" s="1"/>
      <c r="B24" s="1"/>
      <c r="C24" s="1"/>
      <c r="D24" s="1"/>
      <c r="E24" s="1"/>
      <c r="F24" s="1"/>
      <c r="G24" s="1"/>
      <c r="H24" s="1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"/>
    </row>
    <row r="25" spans="1:23" x14ac:dyDescent="0.2"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38" ht="18.75" customHeight="1" x14ac:dyDescent="0.2"/>
    <row r="39" ht="18.75" customHeight="1" x14ac:dyDescent="0.2"/>
  </sheetData>
  <sheetProtection algorithmName="SHA-512" hashValue="+VIR1eH6j2KBWJfGAA8VcvAtkuYjyDAD+FuB2FFdBJhgNK4HJabA7HTsDwRzjY/Ww6NJ9dtgu9/shLkMy2arrg==" saltValue="I7wrIubYFAPuHmGL05vDUA==" spinCount="100000" sheet="1" objects="1" scenarios="1"/>
  <mergeCells count="42">
    <mergeCell ref="B1:C1"/>
    <mergeCell ref="D1:E1"/>
    <mergeCell ref="F1:H1"/>
    <mergeCell ref="B2:C2"/>
    <mergeCell ref="D2:E2"/>
    <mergeCell ref="F2:H2"/>
    <mergeCell ref="A3:A6"/>
    <mergeCell ref="B3:C3"/>
    <mergeCell ref="D3:E3"/>
    <mergeCell ref="F3:H3"/>
    <mergeCell ref="B4:C4"/>
    <mergeCell ref="D4:E4"/>
    <mergeCell ref="F4:H4"/>
    <mergeCell ref="B5:C5"/>
    <mergeCell ref="D5:E5"/>
    <mergeCell ref="F5:H5"/>
    <mergeCell ref="B6:C6"/>
    <mergeCell ref="D6:E6"/>
    <mergeCell ref="F6:H6"/>
    <mergeCell ref="B7:C7"/>
    <mergeCell ref="D7:E7"/>
    <mergeCell ref="F7:H7"/>
    <mergeCell ref="B8:C8"/>
    <mergeCell ref="D8:E8"/>
    <mergeCell ref="F8:H8"/>
    <mergeCell ref="A10:A11"/>
    <mergeCell ref="B10:B11"/>
    <mergeCell ref="C10:H11"/>
    <mergeCell ref="C12:H12"/>
    <mergeCell ref="C13:H13"/>
    <mergeCell ref="J13:V13"/>
    <mergeCell ref="C14:H14"/>
    <mergeCell ref="J14:V23"/>
    <mergeCell ref="C15:H15"/>
    <mergeCell ref="A23:B23"/>
    <mergeCell ref="G23:H23"/>
    <mergeCell ref="A20:B20"/>
    <mergeCell ref="G20:H20"/>
    <mergeCell ref="A21:B21"/>
    <mergeCell ref="G21:H21"/>
    <mergeCell ref="A22:B22"/>
    <mergeCell ref="G22:H22"/>
  </mergeCells>
  <conditionalFormatting sqref="A8">
    <cfRule type="cellIs" dxfId="12" priority="7" operator="equal">
      <formula>"Red"</formula>
    </cfRule>
    <cfRule type="cellIs" dxfId="11" priority="8" operator="equal">
      <formula>"Green"</formula>
    </cfRule>
  </conditionalFormatting>
  <conditionalFormatting sqref="B12">
    <cfRule type="cellIs" dxfId="10" priority="6" operator="equal">
      <formula>"No"</formula>
    </cfRule>
  </conditionalFormatting>
  <conditionalFormatting sqref="B13:B14">
    <cfRule type="cellIs" dxfId="9" priority="4" operator="equal">
      <formula>"No"</formula>
    </cfRule>
  </conditionalFormatting>
  <conditionalFormatting sqref="C12:H12">
    <cfRule type="cellIs" dxfId="8" priority="3" operator="equal">
      <formula>"See Test Cases Sheet"</formula>
    </cfRule>
  </conditionalFormatting>
  <conditionalFormatting sqref="C13:H14">
    <cfRule type="cellIs" dxfId="7" priority="1" operator="equal">
      <formula>"See Defects Sheet"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tabSelected="1" zoomScaleNormal="100" workbookViewId="0">
      <pane ySplit="1" topLeftCell="A2" activePane="bottomLeft" state="frozen"/>
      <selection pane="bottomLeft" activeCell="G2" sqref="G2:G7"/>
    </sheetView>
  </sheetViews>
  <sheetFormatPr defaultColWidth="9.140625" defaultRowHeight="12.75" x14ac:dyDescent="0.25"/>
  <cols>
    <col min="1" max="1" width="10.140625" style="49" bestFit="1" customWidth="1"/>
    <col min="2" max="2" width="21.5703125" style="46" customWidth="1"/>
    <col min="3" max="4" width="55.42578125" style="48" customWidth="1"/>
    <col min="5" max="5" width="57.28515625" style="48" customWidth="1"/>
    <col min="6" max="6" width="21.42578125" style="48" customWidth="1"/>
    <col min="7" max="7" width="11.7109375" style="48" customWidth="1"/>
    <col min="8" max="16384" width="9.140625" style="48"/>
  </cols>
  <sheetData>
    <row r="1" spans="1:7" s="51" customFormat="1" ht="35.25" customHeight="1" x14ac:dyDescent="0.35">
      <c r="A1" s="50" t="s">
        <v>52</v>
      </c>
      <c r="B1" s="59" t="s">
        <v>53</v>
      </c>
      <c r="C1" s="50" t="s">
        <v>61</v>
      </c>
      <c r="D1" s="50" t="s">
        <v>71</v>
      </c>
      <c r="E1" s="50" t="s">
        <v>54</v>
      </c>
      <c r="F1" s="50" t="s">
        <v>30</v>
      </c>
      <c r="G1" s="50" t="s">
        <v>55</v>
      </c>
    </row>
    <row r="2" spans="1:7" ht="33.75" x14ac:dyDescent="0.25">
      <c r="A2" s="52" t="s">
        <v>93</v>
      </c>
      <c r="B2" s="60" t="s">
        <v>73</v>
      </c>
      <c r="C2" s="56" t="s">
        <v>69</v>
      </c>
      <c r="D2" s="56" t="s">
        <v>72</v>
      </c>
      <c r="E2" s="57" t="s">
        <v>70</v>
      </c>
      <c r="F2" s="55"/>
      <c r="G2" s="54" t="s">
        <v>101</v>
      </c>
    </row>
    <row r="3" spans="1:7" ht="45" x14ac:dyDescent="0.25">
      <c r="A3" s="52" t="s">
        <v>94</v>
      </c>
      <c r="B3" s="60" t="s">
        <v>74</v>
      </c>
      <c r="C3" s="58" t="s">
        <v>75</v>
      </c>
      <c r="D3" s="58" t="s">
        <v>76</v>
      </c>
      <c r="E3" s="58" t="s">
        <v>77</v>
      </c>
      <c r="F3" s="55"/>
      <c r="G3" s="54" t="s">
        <v>101</v>
      </c>
    </row>
    <row r="4" spans="1:7" ht="60" x14ac:dyDescent="0.25">
      <c r="A4" s="52" t="s">
        <v>95</v>
      </c>
      <c r="B4" s="60" t="s">
        <v>78</v>
      </c>
      <c r="C4" s="57" t="s">
        <v>79</v>
      </c>
      <c r="D4" s="57" t="s">
        <v>80</v>
      </c>
      <c r="E4" s="57" t="s">
        <v>81</v>
      </c>
      <c r="F4" s="55"/>
      <c r="G4" s="54" t="s">
        <v>101</v>
      </c>
    </row>
    <row r="5" spans="1:7" ht="45" x14ac:dyDescent="0.25">
      <c r="A5" s="52" t="s">
        <v>96</v>
      </c>
      <c r="B5" s="60" t="s">
        <v>82</v>
      </c>
      <c r="C5" s="57" t="s">
        <v>83</v>
      </c>
      <c r="D5" s="57" t="s">
        <v>86</v>
      </c>
      <c r="E5" s="57" t="s">
        <v>85</v>
      </c>
      <c r="F5" s="55"/>
      <c r="G5" s="54" t="s">
        <v>101</v>
      </c>
    </row>
    <row r="6" spans="1:7" ht="60" x14ac:dyDescent="0.25">
      <c r="A6" s="52" t="s">
        <v>97</v>
      </c>
      <c r="B6" s="60" t="s">
        <v>87</v>
      </c>
      <c r="C6" s="54" t="s">
        <v>83</v>
      </c>
      <c r="D6" s="57" t="s">
        <v>84</v>
      </c>
      <c r="E6" s="54" t="s">
        <v>88</v>
      </c>
      <c r="F6" s="55"/>
      <c r="G6" s="54" t="s">
        <v>101</v>
      </c>
    </row>
    <row r="7" spans="1:7" ht="31.5" x14ac:dyDescent="0.25">
      <c r="A7" s="52" t="s">
        <v>98</v>
      </c>
      <c r="B7" s="60" t="s">
        <v>89</v>
      </c>
      <c r="C7" s="57" t="s">
        <v>90</v>
      </c>
      <c r="D7" s="57" t="s">
        <v>91</v>
      </c>
      <c r="E7" s="57" t="s">
        <v>92</v>
      </c>
      <c r="F7" s="55"/>
      <c r="G7" s="54" t="s">
        <v>101</v>
      </c>
    </row>
  </sheetData>
  <autoFilter ref="A1:G1" xr:uid="{00000000-0009-0000-0000-000002000000}"/>
  <phoneticPr fontId="19" type="noConversion"/>
  <conditionalFormatting sqref="G2:G7">
    <cfRule type="cellIs" dxfId="6" priority="1" operator="equal">
      <formula>"N/A"</formula>
    </cfRule>
    <cfRule type="cellIs" dxfId="5" priority="2" operator="equal">
      <formula>"In Progress"</formula>
    </cfRule>
    <cfRule type="cellIs" dxfId="4" priority="3" operator="equal">
      <formula>"On Hold"</formula>
    </cfRule>
    <cfRule type="cellIs" dxfId="3" priority="4" operator="equal">
      <formula>"Fail"</formula>
    </cfRule>
    <cfRule type="cellIs" dxfId="2" priority="5" operator="equal">
      <formula>"Pass"</formula>
    </cfRule>
  </conditionalFormatting>
  <dataValidations count="1">
    <dataValidation type="list" allowBlank="1" showInputMessage="1" showErrorMessage="1" sqref="G2:G7" xr:uid="{00000000-0002-0000-0200-000000000000}">
      <formula1>"Pass, Fail, On Hold, N/A, In Progress, Not Started, De-Scoped"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8"/>
  <sheetViews>
    <sheetView workbookViewId="0">
      <selection activeCell="C18" sqref="C18"/>
    </sheetView>
  </sheetViews>
  <sheetFormatPr defaultColWidth="8.85546875" defaultRowHeight="12.75" x14ac:dyDescent="0.2"/>
  <cols>
    <col min="1" max="1" width="15.42578125" style="47" customWidth="1"/>
    <col min="2" max="2" width="18.28515625" style="47" customWidth="1"/>
    <col min="3" max="3" width="72" style="46" customWidth="1"/>
    <col min="4" max="4" width="28.5703125" style="41" hidden="1" customWidth="1"/>
    <col min="5" max="5" width="11.42578125" style="47" customWidth="1"/>
    <col min="6" max="6" width="13.28515625" style="47" customWidth="1"/>
    <col min="7" max="7" width="14.5703125" style="41" customWidth="1"/>
    <col min="8" max="8" width="15" style="41" customWidth="1"/>
    <col min="9" max="16384" width="8.85546875" style="41"/>
  </cols>
  <sheetData>
    <row r="1" spans="1:8" s="43" customFormat="1" x14ac:dyDescent="0.2">
      <c r="A1" s="32" t="s">
        <v>56</v>
      </c>
      <c r="B1" s="32" t="s">
        <v>57</v>
      </c>
      <c r="C1" s="31" t="s">
        <v>58</v>
      </c>
      <c r="D1" s="33" t="s">
        <v>59</v>
      </c>
      <c r="E1" s="32" t="s">
        <v>55</v>
      </c>
      <c r="F1" s="32" t="s">
        <v>60</v>
      </c>
      <c r="G1" s="34" t="s">
        <v>30</v>
      </c>
      <c r="H1" s="34" t="s">
        <v>64</v>
      </c>
    </row>
    <row r="2" spans="1:8" ht="15.75" x14ac:dyDescent="0.2">
      <c r="A2" s="35"/>
      <c r="B2" s="52"/>
      <c r="C2" s="37"/>
      <c r="D2" s="38"/>
      <c r="E2" s="35"/>
      <c r="F2" s="35"/>
      <c r="G2" s="36"/>
      <c r="H2" s="53"/>
    </row>
    <row r="3" spans="1:8" ht="15.75" x14ac:dyDescent="0.2">
      <c r="A3" s="35"/>
      <c r="B3" s="52"/>
      <c r="C3" s="40"/>
      <c r="D3" s="39"/>
      <c r="E3" s="35"/>
      <c r="F3" s="35"/>
      <c r="G3" s="36"/>
      <c r="H3" s="53"/>
    </row>
    <row r="4" spans="1:8" ht="15.75" x14ac:dyDescent="0.2">
      <c r="A4" s="35"/>
      <c r="B4" s="52"/>
      <c r="C4" s="40"/>
      <c r="D4" s="39"/>
      <c r="E4" s="35"/>
      <c r="F4" s="35"/>
      <c r="G4" s="36"/>
      <c r="H4" s="53"/>
    </row>
    <row r="5" spans="1:8" ht="15.75" x14ac:dyDescent="0.2">
      <c r="A5" s="35"/>
      <c r="B5" s="52"/>
      <c r="C5" s="40"/>
      <c r="D5" s="39"/>
      <c r="E5" s="35"/>
      <c r="F5" s="35"/>
      <c r="G5" s="36"/>
      <c r="H5" s="53"/>
    </row>
    <row r="6" spans="1:8" ht="15.75" x14ac:dyDescent="0.2">
      <c r="A6" s="35"/>
      <c r="B6" s="52"/>
      <c r="C6" s="37"/>
      <c r="D6" s="38"/>
      <c r="E6" s="35"/>
      <c r="F6" s="35"/>
      <c r="G6" s="36"/>
      <c r="H6" s="53"/>
    </row>
    <row r="7" spans="1:8" ht="15.75" x14ac:dyDescent="0.2">
      <c r="A7" s="35"/>
      <c r="B7" s="52"/>
      <c r="C7" s="37"/>
      <c r="D7" s="38"/>
      <c r="E7" s="35"/>
      <c r="F7" s="35"/>
      <c r="G7" s="36"/>
      <c r="H7" s="53"/>
    </row>
    <row r="8" spans="1:8" x14ac:dyDescent="0.2">
      <c r="A8" s="35"/>
      <c r="B8" s="35"/>
      <c r="C8" s="37"/>
      <c r="D8" s="38"/>
      <c r="E8" s="35"/>
      <c r="F8" s="35"/>
      <c r="G8" s="36"/>
      <c r="H8" s="53"/>
    </row>
    <row r="9" spans="1:8" x14ac:dyDescent="0.2">
      <c r="A9" s="35"/>
      <c r="B9" s="35"/>
      <c r="C9" s="37"/>
      <c r="D9" s="38"/>
      <c r="E9" s="35"/>
      <c r="F9" s="35"/>
      <c r="G9" s="36"/>
      <c r="H9" s="53"/>
    </row>
    <row r="10" spans="1:8" x14ac:dyDescent="0.2">
      <c r="A10" s="35"/>
      <c r="B10" s="35"/>
      <c r="C10" s="37"/>
      <c r="D10" s="39"/>
      <c r="E10" s="35"/>
      <c r="F10" s="35"/>
      <c r="G10" s="36"/>
      <c r="H10" s="53"/>
    </row>
    <row r="11" spans="1:8" x14ac:dyDescent="0.2">
      <c r="A11" s="35"/>
      <c r="B11" s="35"/>
      <c r="C11" s="37"/>
      <c r="D11" s="38"/>
      <c r="E11" s="35"/>
      <c r="F11" s="35"/>
      <c r="G11" s="36"/>
      <c r="H11" s="53"/>
    </row>
    <row r="12" spans="1:8" x14ac:dyDescent="0.2">
      <c r="A12" s="35"/>
      <c r="B12" s="35"/>
      <c r="C12" s="37"/>
      <c r="D12" s="38"/>
      <c r="E12" s="35"/>
      <c r="F12" s="35"/>
      <c r="G12" s="36"/>
      <c r="H12" s="53"/>
    </row>
    <row r="13" spans="1:8" x14ac:dyDescent="0.2">
      <c r="A13" s="35"/>
      <c r="B13" s="35"/>
      <c r="C13" s="44"/>
      <c r="D13" s="45"/>
      <c r="E13" s="35"/>
      <c r="F13" s="35"/>
      <c r="G13" s="42"/>
      <c r="H13" s="53"/>
    </row>
    <row r="14" spans="1:8" x14ac:dyDescent="0.2">
      <c r="A14" s="35"/>
      <c r="B14" s="35"/>
      <c r="C14" s="37"/>
      <c r="D14" s="45"/>
      <c r="E14" s="35"/>
      <c r="F14" s="35"/>
      <c r="G14" s="42"/>
      <c r="H14" s="53"/>
    </row>
    <row r="15" spans="1:8" x14ac:dyDescent="0.2">
      <c r="A15" s="35"/>
      <c r="B15" s="35"/>
      <c r="C15" s="37"/>
      <c r="D15" s="45"/>
      <c r="E15" s="35"/>
      <c r="F15" s="35"/>
      <c r="G15" s="42"/>
      <c r="H15" s="53"/>
    </row>
    <row r="16" spans="1:8" x14ac:dyDescent="0.2">
      <c r="A16" s="35"/>
      <c r="B16" s="35"/>
      <c r="C16" s="37"/>
      <c r="D16" s="45"/>
      <c r="E16" s="35"/>
      <c r="F16" s="35"/>
      <c r="G16" s="42"/>
      <c r="H16" s="53"/>
    </row>
    <row r="17" spans="1:8" x14ac:dyDescent="0.2">
      <c r="A17" s="35"/>
      <c r="B17" s="35"/>
      <c r="C17" s="37"/>
      <c r="D17" s="45"/>
      <c r="E17" s="35"/>
      <c r="F17" s="35"/>
      <c r="G17" s="42"/>
      <c r="H17" s="53"/>
    </row>
    <row r="18" spans="1:8" x14ac:dyDescent="0.2">
      <c r="A18" s="35"/>
      <c r="B18" s="35"/>
      <c r="C18" s="37"/>
      <c r="D18" s="45"/>
      <c r="E18" s="35"/>
      <c r="F18" s="35"/>
      <c r="G18" s="42"/>
      <c r="H18" s="53"/>
    </row>
    <row r="19" spans="1:8" x14ac:dyDescent="0.2">
      <c r="A19" s="35"/>
      <c r="B19" s="35"/>
      <c r="C19" s="37"/>
      <c r="D19" s="45"/>
      <c r="E19" s="35"/>
      <c r="F19" s="35"/>
      <c r="G19" s="42"/>
      <c r="H19" s="53"/>
    </row>
    <row r="20" spans="1:8" x14ac:dyDescent="0.2">
      <c r="A20" s="35"/>
      <c r="B20" s="35"/>
      <c r="C20" s="37"/>
      <c r="D20" s="45"/>
      <c r="E20" s="35"/>
      <c r="F20" s="35"/>
      <c r="G20" s="42"/>
      <c r="H20" s="53"/>
    </row>
    <row r="21" spans="1:8" x14ac:dyDescent="0.2">
      <c r="A21" s="35"/>
      <c r="B21" s="35"/>
      <c r="C21" s="37"/>
      <c r="D21" s="45"/>
      <c r="E21" s="35"/>
      <c r="F21" s="35"/>
      <c r="G21" s="42"/>
      <c r="H21" s="53"/>
    </row>
    <row r="22" spans="1:8" x14ac:dyDescent="0.2">
      <c r="A22" s="35"/>
      <c r="B22" s="35"/>
      <c r="C22" s="37"/>
      <c r="D22" s="45"/>
      <c r="E22" s="35"/>
      <c r="F22" s="35"/>
      <c r="G22" s="42"/>
      <c r="H22" s="53"/>
    </row>
    <row r="23" spans="1:8" x14ac:dyDescent="0.2">
      <c r="A23" s="35"/>
      <c r="B23" s="35"/>
      <c r="C23" s="37"/>
      <c r="D23" s="45"/>
      <c r="E23" s="35"/>
      <c r="F23" s="35"/>
      <c r="G23" s="42"/>
      <c r="H23" s="53"/>
    </row>
    <row r="24" spans="1:8" x14ac:dyDescent="0.2">
      <c r="A24" s="35"/>
      <c r="B24" s="35"/>
      <c r="C24" s="37"/>
      <c r="D24" s="45"/>
      <c r="E24" s="35"/>
      <c r="F24" s="35"/>
      <c r="G24" s="42"/>
      <c r="H24" s="53"/>
    </row>
    <row r="25" spans="1:8" x14ac:dyDescent="0.2">
      <c r="A25" s="35"/>
      <c r="B25" s="35"/>
      <c r="C25" s="37"/>
      <c r="D25" s="45"/>
      <c r="E25" s="35"/>
      <c r="F25" s="35"/>
      <c r="G25" s="42"/>
      <c r="H25" s="53"/>
    </row>
    <row r="26" spans="1:8" x14ac:dyDescent="0.2">
      <c r="A26" s="35"/>
      <c r="B26" s="35"/>
      <c r="C26" s="37"/>
      <c r="D26" s="45"/>
      <c r="E26" s="35"/>
      <c r="F26" s="35"/>
      <c r="G26" s="42"/>
      <c r="H26" s="53"/>
    </row>
    <row r="27" spans="1:8" x14ac:dyDescent="0.2">
      <c r="A27" s="35"/>
      <c r="B27" s="35"/>
      <c r="C27" s="37"/>
      <c r="D27" s="45"/>
      <c r="E27" s="35"/>
      <c r="F27" s="35"/>
      <c r="G27" s="42"/>
      <c r="H27" s="53"/>
    </row>
    <row r="28" spans="1:8" x14ac:dyDescent="0.2">
      <c r="A28" s="35"/>
      <c r="B28" s="35"/>
      <c r="C28" s="37"/>
      <c r="D28" s="45"/>
      <c r="E28" s="35"/>
      <c r="F28" s="35"/>
      <c r="G28" s="42"/>
      <c r="H28" s="53"/>
    </row>
    <row r="29" spans="1:8" x14ac:dyDescent="0.2">
      <c r="A29" s="35"/>
      <c r="B29" s="35"/>
      <c r="C29" s="37"/>
      <c r="D29" s="45"/>
      <c r="E29" s="35"/>
      <c r="F29" s="35"/>
      <c r="G29" s="42"/>
      <c r="H29" s="53"/>
    </row>
    <row r="30" spans="1:8" x14ac:dyDescent="0.2">
      <c r="A30" s="35"/>
      <c r="B30" s="35"/>
      <c r="C30" s="37"/>
      <c r="D30" s="45"/>
      <c r="E30" s="35"/>
      <c r="F30" s="35"/>
      <c r="G30" s="42"/>
      <c r="H30" s="53"/>
    </row>
    <row r="31" spans="1:8" x14ac:dyDescent="0.2">
      <c r="A31" s="35"/>
      <c r="B31" s="35"/>
      <c r="C31" s="37"/>
      <c r="D31" s="45"/>
      <c r="E31" s="35"/>
      <c r="F31" s="35"/>
      <c r="G31" s="42"/>
      <c r="H31" s="53"/>
    </row>
    <row r="32" spans="1:8" x14ac:dyDescent="0.2">
      <c r="A32" s="35"/>
      <c r="B32" s="35"/>
      <c r="C32" s="37"/>
      <c r="D32" s="45"/>
      <c r="E32" s="35"/>
      <c r="F32" s="35"/>
      <c r="G32" s="42"/>
      <c r="H32" s="53"/>
    </row>
    <row r="33" spans="1:8" x14ac:dyDescent="0.2">
      <c r="A33" s="35"/>
      <c r="B33" s="35"/>
      <c r="C33" s="37"/>
      <c r="D33" s="45"/>
      <c r="E33" s="35"/>
      <c r="F33" s="35"/>
      <c r="G33" s="42"/>
      <c r="H33" s="53"/>
    </row>
    <row r="34" spans="1:8" x14ac:dyDescent="0.2">
      <c r="A34" s="35"/>
      <c r="B34" s="35"/>
      <c r="C34" s="37"/>
      <c r="D34" s="45"/>
      <c r="E34" s="35"/>
      <c r="F34" s="35"/>
      <c r="G34" s="42"/>
      <c r="H34" s="53"/>
    </row>
    <row r="35" spans="1:8" x14ac:dyDescent="0.2">
      <c r="A35" s="35"/>
      <c r="B35" s="35"/>
      <c r="C35" s="37"/>
      <c r="D35" s="45"/>
      <c r="E35" s="35"/>
      <c r="F35" s="35"/>
      <c r="G35" s="42"/>
      <c r="H35" s="53"/>
    </row>
    <row r="36" spans="1:8" x14ac:dyDescent="0.2">
      <c r="A36" s="35"/>
      <c r="B36" s="35"/>
      <c r="C36" s="37"/>
      <c r="D36" s="45"/>
      <c r="E36" s="35"/>
      <c r="F36" s="35"/>
      <c r="G36" s="42"/>
      <c r="H36" s="53"/>
    </row>
    <row r="37" spans="1:8" x14ac:dyDescent="0.2">
      <c r="A37" s="35"/>
      <c r="B37" s="35"/>
      <c r="C37" s="37"/>
      <c r="D37" s="45"/>
      <c r="E37" s="35"/>
      <c r="F37" s="35"/>
      <c r="G37" s="42"/>
      <c r="H37" s="53"/>
    </row>
    <row r="38" spans="1:8" x14ac:dyDescent="0.2">
      <c r="A38" s="35"/>
      <c r="B38" s="35"/>
      <c r="C38" s="37"/>
      <c r="D38" s="45"/>
      <c r="E38" s="35"/>
      <c r="F38" s="35"/>
      <c r="G38" s="42"/>
      <c r="H38" s="53"/>
    </row>
    <row r="39" spans="1:8" x14ac:dyDescent="0.2">
      <c r="A39" s="35"/>
      <c r="B39" s="35"/>
      <c r="C39" s="44"/>
      <c r="D39" s="45"/>
      <c r="E39" s="35"/>
      <c r="F39" s="35"/>
      <c r="G39" s="42"/>
      <c r="H39" s="53"/>
    </row>
    <row r="40" spans="1:8" x14ac:dyDescent="0.2">
      <c r="A40" s="35"/>
      <c r="B40" s="35"/>
      <c r="C40" s="44"/>
      <c r="D40" s="45"/>
      <c r="E40" s="35"/>
      <c r="F40" s="35"/>
      <c r="G40" s="42"/>
      <c r="H40" s="53"/>
    </row>
    <row r="41" spans="1:8" x14ac:dyDescent="0.2">
      <c r="A41" s="35"/>
      <c r="B41" s="35"/>
      <c r="C41" s="44"/>
      <c r="D41" s="45"/>
      <c r="E41" s="35"/>
      <c r="F41" s="35"/>
      <c r="G41" s="42"/>
      <c r="H41" s="53"/>
    </row>
    <row r="42" spans="1:8" x14ac:dyDescent="0.2">
      <c r="A42" s="35"/>
      <c r="B42" s="35"/>
      <c r="C42" s="44"/>
      <c r="D42" s="45"/>
      <c r="E42" s="35"/>
      <c r="F42" s="35"/>
      <c r="G42" s="42"/>
      <c r="H42" s="53"/>
    </row>
    <row r="43" spans="1:8" x14ac:dyDescent="0.2">
      <c r="A43" s="35"/>
      <c r="B43" s="35"/>
      <c r="C43" s="44"/>
      <c r="D43" s="45"/>
      <c r="E43" s="35"/>
      <c r="F43" s="35"/>
      <c r="G43" s="42"/>
      <c r="H43" s="53"/>
    </row>
    <row r="44" spans="1:8" x14ac:dyDescent="0.2">
      <c r="A44" s="35"/>
      <c r="B44" s="35"/>
      <c r="C44" s="44"/>
      <c r="D44" s="45"/>
      <c r="E44" s="35"/>
      <c r="F44" s="35"/>
      <c r="G44" s="42"/>
      <c r="H44" s="53"/>
    </row>
    <row r="45" spans="1:8" x14ac:dyDescent="0.2">
      <c r="A45" s="35"/>
      <c r="B45" s="35"/>
      <c r="C45" s="44"/>
      <c r="D45" s="45"/>
      <c r="E45" s="35"/>
      <c r="F45" s="35"/>
      <c r="G45" s="42"/>
      <c r="H45" s="53"/>
    </row>
    <row r="46" spans="1:8" x14ac:dyDescent="0.2">
      <c r="A46" s="35"/>
      <c r="B46" s="35"/>
      <c r="C46" s="44"/>
      <c r="D46" s="45"/>
      <c r="E46" s="35"/>
      <c r="F46" s="35"/>
      <c r="G46" s="42"/>
      <c r="H46" s="53"/>
    </row>
    <row r="47" spans="1:8" x14ac:dyDescent="0.2">
      <c r="A47" s="35"/>
      <c r="B47" s="35"/>
      <c r="C47" s="44"/>
      <c r="D47" s="45"/>
      <c r="E47" s="35"/>
      <c r="F47" s="35"/>
      <c r="G47" s="42"/>
      <c r="H47" s="53"/>
    </row>
    <row r="48" spans="1:8" x14ac:dyDescent="0.2">
      <c r="A48" s="35"/>
      <c r="B48" s="35"/>
      <c r="C48" s="44"/>
      <c r="D48" s="45"/>
      <c r="E48" s="35"/>
      <c r="F48" s="35"/>
      <c r="G48" s="42"/>
      <c r="H48" s="53"/>
    </row>
  </sheetData>
  <conditionalFormatting sqref="E2:F48">
    <cfRule type="cellIs" dxfId="1" priority="1" operator="equal">
      <formula>"Closed"</formula>
    </cfRule>
    <cfRule type="cellIs" dxfId="0" priority="2" operator="equal">
      <formula>"Open"</formula>
    </cfRule>
  </conditionalFormatting>
  <dataValidations count="2">
    <dataValidation type="list" allowBlank="1" showInputMessage="1" showErrorMessage="1" sqref="F2:F48" xr:uid="{00000000-0002-0000-0300-000000000000}">
      <formula1>"Critical, High, Medium, Low"</formula1>
    </dataValidation>
    <dataValidation type="list" allowBlank="1" showInputMessage="1" showErrorMessage="1" sqref="E2:E48" xr:uid="{00000000-0002-0000-0300-000001000000}">
      <formula1>"Open, Closed"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C1656D54C88141B536301CA9E4BC28" ma:contentTypeVersion="4" ma:contentTypeDescription="Create a new document." ma:contentTypeScope="" ma:versionID="22026805fe5fdcd223259725d0f1136d">
  <xsd:schema xmlns:xsd="http://www.w3.org/2001/XMLSchema" xmlns:xs="http://www.w3.org/2001/XMLSchema" xmlns:p="http://schemas.microsoft.com/office/2006/metadata/properties" xmlns:ns2="5df57bb7-cf41-484a-8afa-384f9e3b63e5" xmlns:ns3="bfc2fa33-7d9e-400b-9f42-6144d6228407" targetNamespace="http://schemas.microsoft.com/office/2006/metadata/properties" ma:root="true" ma:fieldsID="1f2d3c6e409c04b1f0c5329c7d3da26b" ns2:_="" ns3:_="">
    <xsd:import namespace="5df57bb7-cf41-484a-8afa-384f9e3b63e5"/>
    <xsd:import namespace="bfc2fa33-7d9e-400b-9f42-6144d62284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f57bb7-cf41-484a-8afa-384f9e3b63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c2fa33-7d9e-400b-9f42-6144d62284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78B4C0-0A47-4DFA-9ACE-E43FA66624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859430-A306-469A-863C-4435A5841D71}">
  <ds:schemaRefs>
    <ds:schemaRef ds:uri="5df57bb7-cf41-484a-8afa-384f9e3b63e5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bfc2fa33-7d9e-400b-9f42-6144d6228407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06B0308-F275-454F-AEDC-AA8C2B4698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f57bb7-cf41-484a-8afa-384f9e3b63e5"/>
    <ds:schemaRef ds:uri="bfc2fa33-7d9e-400b-9f42-6144d62284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Test Summary</vt:lpstr>
      <vt:lpstr>Test Cases</vt:lpstr>
      <vt:lpstr>Defects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Olatunbosun Olamijulo</dc:creator>
  <cp:keywords/>
  <dc:description/>
  <cp:lastModifiedBy>Olamijulo Olatunbosun</cp:lastModifiedBy>
  <cp:revision/>
  <dcterms:created xsi:type="dcterms:W3CDTF">2017-12-11T10:20:40Z</dcterms:created>
  <dcterms:modified xsi:type="dcterms:W3CDTF">2023-09-21T14:19:35Z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0x01010079C1656D54C88141B536301CA9E4BC28</vt:lpwstr>
  </property>
</Properties>
</file>