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01k Optimization\"/>
    </mc:Choice>
  </mc:AlternateContent>
  <xr:revisionPtr revIDLastSave="0" documentId="8_{1ED8970E-BF71-4F1D-B13F-167E7744B7E6}" xr6:coauthVersionLast="31" xr6:coauthVersionMax="31" xr10:uidLastSave="{00000000-0000-0000-0000-000000000000}"/>
  <bookViews>
    <workbookView xWindow="0" yWindow="0" windowWidth="28800" windowHeight="12225" xr2:uid="{B7E3BE65-3A58-44E4-8F91-C00E2813493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8" i="1"/>
  <c r="D17" i="1"/>
  <c r="D16" i="1"/>
  <c r="C9" i="1"/>
  <c r="C10" i="1" s="1"/>
  <c r="D29" i="1" l="1"/>
  <c r="C16" i="1"/>
  <c r="C17" i="1" s="1"/>
  <c r="C18" i="1" l="1"/>
  <c r="C19" i="1" l="1"/>
  <c r="C20" i="1" l="1"/>
  <c r="C21" i="1" s="1"/>
  <c r="C22" i="1" l="1"/>
  <c r="C23" i="1" s="1"/>
  <c r="C24" i="1" s="1"/>
  <c r="C25" i="1" s="1"/>
  <c r="C26" i="1" s="1"/>
  <c r="C27" i="1" s="1"/>
  <c r="C29" i="1" s="1"/>
</calcChain>
</file>

<file path=xl/sharedStrings.xml><?xml version="1.0" encoding="utf-8"?>
<sst xmlns="http://schemas.openxmlformats.org/spreadsheetml/2006/main" count="26" uniqueCount="26">
  <si>
    <t>TRADITIONAL 401(k) FRONT LOADING OPTIMIZATION</t>
  </si>
  <si>
    <t>Parameter Name</t>
  </si>
  <si>
    <t>Value</t>
  </si>
  <si>
    <t>Salary</t>
  </si>
  <si>
    <t>Contribution Limit</t>
  </si>
  <si>
    <t>Maximum Allowable</t>
  </si>
  <si>
    <t>Monthly Income</t>
  </si>
  <si>
    <t>Monthly Avail For 401k</t>
  </si>
  <si>
    <t>Employer Match %</t>
  </si>
  <si>
    <t>Employee</t>
  </si>
  <si>
    <t>Employer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</si>
  <si>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</si>
  <si>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</si>
  <si>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</si>
  <si>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</si>
  <si>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</si>
  <si>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</si>
  <si>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</si>
  <si>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</si>
  <si>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</si>
  <si>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</si>
  <si>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</si>
  <si>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</si>
  <si>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</si>
  <si>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Input</t>
  </si>
  <si>
    <t>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</si>
</sst>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23">
    <xf numFmtId="0" fontId="0" fillId="0" borderId="0" xfId="0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4" fillId="0" borderId="5" xfId="0" applyFont="1" applyBorder="1"/>
    <xf numFmtId="0" fontId="4" fillId="0" borderId="0" xfId="0" applyFont="1" applyBorder="1"/>
    <xf numFmtId="44" fontId="2" fillId="2" borderId="1" xfId="3" applyNumberFormat="1" applyBorder="1"/>
    <xf numFmtId="9" fontId="2" fillId="2" borderId="1" xfId="2" applyFont="1" applyFill="1" applyBorder="1"/>
    <xf numFmtId="44" fontId="3" fillId="3" borderId="1" xfId="4" applyNumberFormat="1" applyBorder="1"/>
    <xf numFmtId="44" fontId="0" fillId="0" borderId="0" xfId="0" applyNumberFormat="1"/>
    <xf numFmtId="164" fontId="0" fillId="0" borderId="5" xfId="0" applyNumberFormat="1" applyBorder="1"/>
    <xf numFmtId="44" fontId="0" fillId="0" borderId="0" xfId="0" applyNumberFormat="1" applyBorder="1"/>
    <xf numFmtId="44" fontId="0" fillId="0" borderId="6" xfId="0" applyNumberFormat="1" applyBorder="1"/>
    <xf numFmtId="44" fontId="0" fillId="0" borderId="0" xfId="1" applyFont="1"/>
    <xf numFmtId="44" fontId="0" fillId="0" borderId="0" xfId="1" applyNumberFormat="1" applyFont="1" applyBorder="1"/>
    <xf numFmtId="0" fontId="4" fillId="0" borderId="7" xfId="0" applyFont="1" applyBorder="1"/>
    <xf numFmtId="44" fontId="4" fillId="0" borderId="8" xfId="1" applyFont="1" applyBorder="1"/>
    <xf numFmtId="44" fontId="4" fillId="0" borderId="9" xfId="0" applyNumberFormat="1" applyFont="1" applyBorder="1"/>
    <xf numFmtId="0" fontId="2" fillId="2" borderId="1" xfId="3"/>
    <xf numFmtId="0" fontId="3" fillId="3" borderId="1" xfId="4"/>
  </cellXfs>
  <cellStyles count="5">
    <cellStyle name="Calculation" xfId="4" builtinId="22"/>
    <cellStyle name="Currency" xfId="1" builtinId="4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57150</xdr:rowOff>
    </xdr:from>
    <xdr:to>
      <xdr:col>12</xdr:col>
      <xdr:colOff>514350</xdr:colOff>
      <xdr:row>5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1A5238C-C657-4148-984C-0FA6B8AECE85}"/>
            </a:ext>
          </a:extLst>
        </xdr:cNvPr>
        <xdr:cNvSpPr txBox="1"/>
      </xdr:nvSpPr>
      <xdr:spPr>
        <a:xfrm>
          <a:off x="4705350" y="257175"/>
          <a:ext cx="4591050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This</a:t>
          </a:r>
          <a:r>
            <a:rPr lang="en-US" sz="1200" baseline="0"/>
            <a:t> excel worksheet contains a tool to aid users in front loading their 401(k) investments, while maintaining enough room in the account to take full advantage of their employers troublesomely bureaucratic matching benefit.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C275C-BA05-46AD-A304-BD6F8D94FA38}">
  <dimension ref="B1:H29"/>
  <sheetViews>
    <sheetView tabSelected="1" workbookViewId="0">
      <selection activeCell="H22" sqref="H22"/>
    </sheetView>
  </sheetViews>
  <sheetFormatPr defaultRowHeight="15" x14ac:dyDescent="0.25"/>
  <cols>
    <col min="2" max="2" width="23.5703125" customWidth="1"/>
    <col min="3" max="3" width="12.85546875" customWidth="1"/>
    <col min="4" max="4" width="13" customWidth="1"/>
    <col min="6" max="6" width="10.85546875" bestFit="1" customWidth="1"/>
    <col min="13" max="13" width="12.5703125" bestFit="1" customWidth="1"/>
  </cols>
  <sheetData>
    <row r="1" spans="2:8" ht="15.75" thickBot="1" x14ac:dyDescent="0.3"/>
    <row r="2" spans="2:8" ht="15.75" thickBot="1" x14ac:dyDescent="0.3">
      <c r="B2" s="1" t="s">
        <v>0</v>
      </c>
      <c r="C2" s="2"/>
      <c r="D2" s="3"/>
    </row>
    <row r="3" spans="2:8" x14ac:dyDescent="0.25">
      <c r="B3" s="4"/>
      <c r="C3" s="5"/>
      <c r="D3" s="6"/>
    </row>
    <row r="4" spans="2:8" x14ac:dyDescent="0.25">
      <c r="B4" s="7" t="s">
        <v>1</v>
      </c>
      <c r="C4" s="8" t="s">
        <v>2</v>
      </c>
      <c r="D4" s="6"/>
    </row>
    <row r="5" spans="2:8" x14ac:dyDescent="0.25">
      <c r="B5" s="4" t="s">
        <v>3</v>
      </c>
      <c r="C5" s="9">
        <v>50000</v>
      </c>
      <c r="D5" s="6"/>
    </row>
    <row r="6" spans="2:8" x14ac:dyDescent="0.25">
      <c r="B6" s="4" t="s">
        <v>4</v>
      </c>
      <c r="C6" s="9">
        <v>18500</v>
      </c>
      <c r="D6" s="6"/>
    </row>
    <row r="7" spans="2:8" x14ac:dyDescent="0.25">
      <c r="B7" s="4" t="s">
        <v>5</v>
      </c>
      <c r="C7" s="10">
        <v>0.75</v>
      </c>
      <c r="D7" s="6"/>
    </row>
    <row r="8" spans="2:8" x14ac:dyDescent="0.25">
      <c r="B8" s="4"/>
      <c r="C8" s="5"/>
      <c r="D8" s="6"/>
      <c r="F8" s="21" t="s">
        <v>24</v>
      </c>
    </row>
    <row r="9" spans="2:8" x14ac:dyDescent="0.25">
      <c r="B9" s="4" t="s">
        <v>6</v>
      </c>
      <c r="C9" s="11">
        <f>C5/12</f>
        <v>4166.666666666667</v>
      </c>
      <c r="D9" s="6"/>
      <c r="F9" s="22" t="s">
        <v>25</v>
      </c>
    </row>
    <row r="10" spans="2:8" x14ac:dyDescent="0.25">
      <c r="B10" s="4" t="s">
        <v>7</v>
      </c>
      <c r="C10" s="11">
        <f>C9*C7</f>
        <v>3125</v>
      </c>
      <c r="D10" s="6"/>
    </row>
    <row r="11" spans="2:8" x14ac:dyDescent="0.25">
      <c r="B11" s="4"/>
      <c r="C11" s="5"/>
      <c r="D11" s="6"/>
    </row>
    <row r="12" spans="2:8" x14ac:dyDescent="0.25">
      <c r="B12" s="4" t="s">
        <v>8</v>
      </c>
      <c r="C12" s="10">
        <v>0.05</v>
      </c>
      <c r="D12" s="6"/>
      <c r="G12" s="12"/>
    </row>
    <row r="13" spans="2:8" x14ac:dyDescent="0.25">
      <c r="B13" s="4"/>
      <c r="C13" s="5"/>
      <c r="D13" s="6"/>
    </row>
    <row r="14" spans="2:8" x14ac:dyDescent="0.25">
      <c r="B14" s="4"/>
      <c r="C14" s="5"/>
      <c r="D14" s="6"/>
      <c r="G14" s="12"/>
    </row>
    <row r="15" spans="2:8" x14ac:dyDescent="0.25">
      <c r="B15" s="4"/>
      <c r="C15" s="5" t="s">
        <v>9</v>
      </c>
      <c r="D15" s="6" t="s">
        <v>10</v>
      </c>
    </row>
    <row r="16" spans="2:8" x14ac:dyDescent="0.25">
      <c r="B16" s="13" t="s">
        <v>11</v>
      </c>
      <c r="C16" s="14">
        <f>IF(C10&gt;C6-SUM(D17:D27),C6-SUM(D17:D27),C10)</f>
        <v>3125</v>
      </c>
      <c r="D16" s="15">
        <f t="shared" ref="D16:D27" si="0">$C$5*$C$12/12</f>
        <v>208.33333333333334</v>
      </c>
      <c r="G16" s="16"/>
      <c r="H16" s="12"/>
    </row>
    <row r="17" spans="2:8" x14ac:dyDescent="0.25">
      <c r="B17" s="13" t="s">
        <v>12</v>
      </c>
      <c r="C17" s="17">
        <f>IF($C$6-(SUM(C16)+SUM(D18:D27))&gt;C10,C10,IF(SUM(C16)=C6-SUM(D18:D27),D16,C6-SUM(C16)-SUM(D18:D27)))</f>
        <v>3125</v>
      </c>
      <c r="D17" s="15">
        <f t="shared" si="0"/>
        <v>208.33333333333334</v>
      </c>
      <c r="G17" s="16"/>
    </row>
    <row r="18" spans="2:8" x14ac:dyDescent="0.25">
      <c r="B18" s="13" t="s">
        <v>13</v>
      </c>
      <c r="C18" s="17">
        <f>IF($C$6-(SUM($C$16:C17)+SUM(D19:$D$27))&gt;$C$10,$C$10,IF(SUM($C$16:C17)=$C$6-SUM(D19:$D$27),$D$16,$C$6-SUM($C$16:C17)-SUM(D19:$D$27)))</f>
        <v>3125</v>
      </c>
      <c r="D18" s="15">
        <f t="shared" si="0"/>
        <v>208.33333333333334</v>
      </c>
      <c r="G18" s="16"/>
    </row>
    <row r="19" spans="2:8" x14ac:dyDescent="0.25">
      <c r="B19" s="13" t="s">
        <v>14</v>
      </c>
      <c r="C19" s="17">
        <f>IF($C$6-(SUM($C$16:C18)+SUM(D20:$D$27))&gt;$C$10,$C$10,IF(SUM($C$16:C18)=$C$6-SUM(D20:$D$27),$D$16,$C$6-SUM($C$16:C18)-SUM(D20:$D$27)))</f>
        <v>3125</v>
      </c>
      <c r="D19" s="15">
        <f t="shared" si="0"/>
        <v>208.33333333333334</v>
      </c>
      <c r="G19" s="16"/>
    </row>
    <row r="20" spans="2:8" x14ac:dyDescent="0.25">
      <c r="B20" s="13" t="s">
        <v>15</v>
      </c>
      <c r="C20" s="17">
        <f>IF($C$6-(SUM($C$16:C19)+SUM(D21:$D$27))&gt;$C$10,$C$10,IF(SUM($C$16:C19)=$C$6-SUM(D21:$D$27),$D$16,$C$6-SUM($C$16:C19)-SUM(D21:$D$27)))</f>
        <v>3125</v>
      </c>
      <c r="D20" s="15">
        <f t="shared" si="0"/>
        <v>208.33333333333334</v>
      </c>
      <c r="F20" s="12"/>
      <c r="G20" s="16"/>
    </row>
    <row r="21" spans="2:8" x14ac:dyDescent="0.25">
      <c r="B21" s="13" t="s">
        <v>16</v>
      </c>
      <c r="C21" s="17">
        <f>IF($C$6-(SUM($C$16:C20)+SUM(D22:$D$27))&gt;$C$10,$C$10,IF(SUM($C$16:C20)=$C$6-SUM(D22:$D$27),$D$16,$C$6-SUM($C$16:C20)-SUM(D22:$D$27)))</f>
        <v>1625</v>
      </c>
      <c r="D21" s="15">
        <f t="shared" si="0"/>
        <v>208.33333333333334</v>
      </c>
      <c r="G21" s="16"/>
      <c r="H21" s="12"/>
    </row>
    <row r="22" spans="2:8" x14ac:dyDescent="0.25">
      <c r="B22" s="13" t="s">
        <v>17</v>
      </c>
      <c r="C22" s="17">
        <f>IF($C$6-(SUM($C$16:C21)+SUM(D23:$D$27))&gt;$C$10,$C$10,IF(SUM($C$16:C21)=$C$6-SUM(D23:$D$27),$D$16,$C$6-SUM($C$16:C21)-SUM(D23:$D$27)))</f>
        <v>208.33333333333326</v>
      </c>
      <c r="D22" s="15">
        <f t="shared" si="0"/>
        <v>208.33333333333334</v>
      </c>
      <c r="G22" s="16"/>
      <c r="H22" s="12"/>
    </row>
    <row r="23" spans="2:8" x14ac:dyDescent="0.25">
      <c r="B23" s="13" t="s">
        <v>18</v>
      </c>
      <c r="C23" s="17">
        <f>IF($C$6-(SUM($C$16:C22)+SUM(D24:$D$27))&gt;$C$10,$C$10,IF(SUM($C$16:C22)=$C$6-SUM(D24:$D$27),$D$16,$C$6-SUM($C$16:C22)-SUM(D24:$D$27)))</f>
        <v>208.33333333333451</v>
      </c>
      <c r="D23" s="15">
        <f t="shared" si="0"/>
        <v>208.33333333333334</v>
      </c>
      <c r="G23" s="16"/>
    </row>
    <row r="24" spans="2:8" x14ac:dyDescent="0.25">
      <c r="B24" s="13" t="s">
        <v>19</v>
      </c>
      <c r="C24" s="17">
        <f>IF($C$6-(SUM($C$16:C23)+SUM(D25:$D$27))&gt;$C$10,$C$10,IF(SUM($C$16:C23)=$C$6-SUM(D25:$D$27),$D$16,$C$6-SUM($C$16:C23)-SUM(D25:$D$27)))</f>
        <v>208.33333333333212</v>
      </c>
      <c r="D24" s="15">
        <f t="shared" si="0"/>
        <v>208.33333333333334</v>
      </c>
      <c r="G24" s="16"/>
    </row>
    <row r="25" spans="2:8" x14ac:dyDescent="0.25">
      <c r="B25" s="13" t="s">
        <v>20</v>
      </c>
      <c r="C25" s="17">
        <f>IF($C$6-(SUM($C$16:C24)+SUM(D26:$D$27))&gt;$C$10,$C$10,IF(SUM($C$16:C24)=$C$6-SUM(D26:$D$27),$D$16,$C$6-SUM($C$16:C24)-SUM(D26:$D$27)))</f>
        <v>208.33333333333331</v>
      </c>
      <c r="D25" s="15">
        <f t="shared" si="0"/>
        <v>208.33333333333334</v>
      </c>
      <c r="G25" s="16"/>
    </row>
    <row r="26" spans="2:8" x14ac:dyDescent="0.25">
      <c r="B26" s="13" t="s">
        <v>21</v>
      </c>
      <c r="C26" s="17">
        <f>IF($C$6-(SUM($C$16:C25)+SUM(D27:$D$27))&gt;$C$10,$C$10,IF(SUM($C$16:C25)=$C$6-SUM(D27:$D$27),$D$16,$C$6-SUM($C$16:C25)-SUM(D27:$D$27)))</f>
        <v>208.33333333333454</v>
      </c>
      <c r="D26" s="15">
        <f t="shared" si="0"/>
        <v>208.33333333333334</v>
      </c>
      <c r="G26" s="16"/>
    </row>
    <row r="27" spans="2:8" x14ac:dyDescent="0.25">
      <c r="B27" s="13" t="s">
        <v>22</v>
      </c>
      <c r="C27" s="17">
        <f>IF($C$6-(SUM($C$16:C26)+SUM(D$27:$D28))&gt;$C$10,$C$10,IF(SUM($C$16:C26)=$C$6-SUM(D$27:$D28),$D$16,$C$6-SUM($C$16:C26)-SUM(D$27:$D28)))</f>
        <v>208.33333333333334</v>
      </c>
      <c r="D27" s="15">
        <f t="shared" si="0"/>
        <v>208.33333333333334</v>
      </c>
      <c r="G27" s="16"/>
    </row>
    <row r="28" spans="2:8" x14ac:dyDescent="0.25">
      <c r="B28" s="4"/>
      <c r="C28" s="5"/>
      <c r="D28" s="6"/>
    </row>
    <row r="29" spans="2:8" ht="15.75" thickBot="1" x14ac:dyDescent="0.3">
      <c r="B29" s="18" t="s">
        <v>23</v>
      </c>
      <c r="C29" s="19">
        <f>SUM(C16:C27)</f>
        <v>18500</v>
      </c>
      <c r="D29" s="20">
        <f>SUM(D16:D27)</f>
        <v>2500</v>
      </c>
      <c r="G29" s="12"/>
    </row>
  </sheetData>
  <mergeCells count="1">
    <mergeCell ref="B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Kelton Busby</dc:creator>
  <cp:lastModifiedBy>Kelton Busby</cp:lastModifiedBy>
  <dcterms:created xsi:type="dcterms:W3CDTF">2018-08-25T22:50:02Z</dcterms:created>
  <dcterms:modified xsi:type="dcterms:W3CDTF">2018-08-25T22:54:52Z</dcterms:modified>
</cp:coreProperties>
</file>