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b51\Desktop\bootcamp\homework\ds_module_1_excel\Submission\"/>
    </mc:Choice>
  </mc:AlternateContent>
  <xr:revisionPtr revIDLastSave="0" documentId="8_{46C1E1BD-2951-4551-A175-78F1B957EE3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rowdfunding" sheetId="1" r:id="rId1"/>
    <sheet name="Category Pivot" sheetId="2" r:id="rId2"/>
    <sheet name="Sub-Category Pivot" sheetId="4" r:id="rId3"/>
    <sheet name="Date Created Pivot" sheetId="8" r:id="rId4"/>
    <sheet name="Outcomes" sheetId="9" r:id="rId5"/>
    <sheet name="Outcomes Eval" sheetId="10" r:id="rId6"/>
  </sheets>
  <definedNames>
    <definedName name="failed_backers">'Outcomes Eval'!$E$2:$E$365</definedName>
    <definedName name="successful_backers">'Outcomes Eval'!$B$2:$B$566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4" l="1"/>
  <c r="K10" i="10"/>
  <c r="L10" i="10"/>
  <c r="L6" i="10"/>
  <c r="K6" i="10"/>
  <c r="L11" i="10"/>
  <c r="L7" i="10"/>
  <c r="L9" i="10"/>
  <c r="L8" i="10"/>
  <c r="K11" i="10"/>
  <c r="K9" i="10"/>
  <c r="K8" i="10"/>
  <c r="K7" i="10"/>
  <c r="H3" i="9"/>
  <c r="H4" i="9"/>
  <c r="H5" i="9"/>
  <c r="H6" i="9"/>
  <c r="H7" i="9"/>
  <c r="H8" i="9"/>
  <c r="H9" i="9"/>
  <c r="H10" i="9"/>
  <c r="H11" i="9"/>
  <c r="H12" i="9"/>
  <c r="H13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F3" i="9"/>
  <c r="F4" i="9"/>
  <c r="F5" i="9"/>
  <c r="F6" i="9"/>
  <c r="F7" i="9"/>
  <c r="F8" i="9"/>
  <c r="F9" i="9"/>
  <c r="F10" i="9"/>
  <c r="F11" i="9"/>
  <c r="F12" i="9"/>
  <c r="F13" i="9"/>
  <c r="F2" i="9"/>
  <c r="E3" i="9"/>
  <c r="E4" i="9"/>
  <c r="E5" i="9"/>
  <c r="E6" i="9"/>
  <c r="E7" i="9"/>
  <c r="E8" i="9"/>
  <c r="E9" i="9"/>
  <c r="E10" i="9"/>
  <c r="E11" i="9"/>
  <c r="E12" i="9"/>
  <c r="E13" i="9"/>
  <c r="E2" i="9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/>
  <c r="B12" i="9"/>
  <c r="B11" i="9"/>
  <c r="B10" i="9"/>
  <c r="B9" i="9"/>
  <c r="B8" i="9"/>
  <c r="B7" i="9"/>
  <c r="B6" i="9"/>
  <c r="B5" i="9"/>
  <c r="B4" i="9"/>
  <c r="B3" i="9"/>
  <c r="B2" i="9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8" i="1"/>
  <c r="F9" i="1"/>
  <c r="F10" i="1"/>
  <c r="F11" i="1"/>
  <c r="F12" i="1"/>
  <c r="F2" i="1"/>
  <c r="F3" i="1"/>
</calcChain>
</file>

<file path=xl/sharedStrings.xml><?xml version="1.0" encoding="utf-8"?>
<sst xmlns="http://schemas.openxmlformats.org/spreadsheetml/2006/main" count="9064" uniqueCount="2116">
  <si>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</si>
  <si>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</si>
  <si>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</si>
  <si>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</si>
  <si>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</si>
  <si>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</si>
  <si>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</si>
  <si>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</si>
  <si>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</si>
  <si>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</si>
  <si>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</si>
  <si>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</si>
  <si>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</si>
  <si>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</si>
  <si>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</si>
  <si>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</si>
  <si>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</si>
  <si>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</si>
  <si>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</si>
  <si>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</si>
  <si>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</si>
  <si>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</si>
  <si>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</si>
  <si>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</si>
  <si>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</si>
  <si>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</si>
  <si>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</si>
  <si>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</si>
  <si>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</si>
  <si>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</si>
  <si>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</si>
  <si>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</si>
  <si>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</si>
  <si>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</si>
  <si>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</si>
  <si>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</si>
  <si>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</si>
  <si>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</si>
  <si>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</si>
  <si>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</si>
  <si>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</si>
  <si>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</si>
  <si>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</si>
  <si>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</si>
  <si>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</si>
  <si>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</si>
  <si>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</si>
  <si>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</si>
  <si>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</si>
  <si>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</si>
  <si>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</si>
  <si>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</si>
  <si>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</si>
  <si>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</si>
  <si>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</si>
  <si>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</si>
  <si>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</si>
  <si>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</si>
  <si>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</si>
  <si>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</si>
  <si>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</si>
  <si>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</si>
  <si>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</si>
  <si>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</si>
  <si>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</si>
  <si>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</si>
  <si>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</si>
  <si>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</si>
  <si>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</si>
  <si>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</si>
  <si>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</si>
  <si>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</si>
  <si>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</si>
  <si>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</si>
  <si>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</si>
  <si>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</si>
  <si>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</si>
  <si>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</si>
  <si>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</si>
  <si>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</si>
  <si>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</si>
  <si>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</si>
  <si>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</si>
  <si>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</si>
  <si>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</si>
  <si>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</si>
  <si>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</si>
  <si>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</si>
  <si>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</si>
  <si>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</si>
  <si>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</si>
  <si>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</si>
  <si>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</si>
  <si>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</si>
  <si>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</si>
  <si>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</si>
  <si>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</si>
  <si>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</si>
  <si>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</si>
  <si>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</si>
  <si>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</si>
  <si>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</si>
  <si>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</si>
  <si>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</si>
  <si>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</si>
  <si>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</si>
  <si>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</si>
  <si>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</si>
  <si>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</si>
  <si>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</si>
  <si>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</si>
  <si>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</si>
  <si>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</si>
  <si>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</si>
  <si>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</si>
  <si>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</si>
  <si>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</si>
  <si>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</si>
  <si>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</si>
  <si>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</si>
  <si>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</si>
  <si>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</si>
  <si>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</si>
  <si>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</si>
  <si>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</si>
  <si>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</si>
  <si>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</si>
  <si>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</si>
  <si>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</si>
  <si>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</si>
  <si>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</si>
  <si>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</si>
  <si>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</si>
  <si>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</si>
  <si>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</si>
  <si>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</si>
  <si>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</si>
  <si>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</si>
  <si>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</si>
  <si>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</si>
  <si>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</si>
  <si>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</si>
  <si>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</si>
  <si>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</si>
  <si>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</si>
  <si>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</si>
  <si>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</si>
  <si>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</si>
  <si>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</si>
  <si>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</si>
  <si>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</si>
  <si>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</si>
  <si>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</si>
  <si>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</si>
  <si>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</si>
  <si>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</si>
  <si>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</si>
  <si>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</si>
  <si>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</si>
  <si>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</si>
  <si>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</si>
  <si>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</si>
  <si>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</si>
  <si>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</si>
  <si>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</si>
  <si>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</si>
  <si>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</si>
  <si>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</si>
  <si>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</si>
  <si>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</si>
  <si>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</si>
  <si>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</si>
  <si>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</si>
  <si>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</si>
  <si>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</si>
  <si>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</si>
  <si>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</si>
  <si>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</si>
  <si>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</si>
  <si>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</si>
  <si>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</si>
  <si>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</si>
  <si>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</si>
  <si>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</si>
  <si>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</si>
  <si>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</si>
  <si>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</si>
  <si>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</si>
  <si>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</si>
  <si>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</si>
  <si>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</si>
  <si>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</si>
  <si>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</si>
  <si>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</si>
  <si>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</si>
  <si>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</si>
  <si>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</si>
  <si>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</si>
  <si>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</si>
  <si>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</si>
  <si>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</si>
  <si>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</si>
  <si>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</si>
  <si>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</si>
  <si>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</si>
  <si>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</si>
  <si>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</si>
  <si>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</si>
  <si>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</si>
  <si>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</si>
  <si>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</si>
  <si>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</si>
  <si>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</si>
  <si>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</si>
  <si>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</si>
  <si>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</si>
  <si>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</si>
  <si>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</si>
  <si>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</si>
  <si>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</si>
  <si>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</si>
  <si>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</si>
  <si>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</si>
  <si>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</si>
  <si>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</si>
  <si>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</si>
  <si>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</si>
  <si>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</si>
  <si>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</si>
  <si>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</si>
  <si>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</si>
  <si>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</si>
  <si>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</si>
  <si>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</si>
  <si>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</si>
  <si>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</si>
  <si>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</si>
  <si>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</si>
  <si>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</si>
  <si>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</si>
  <si>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</si>
  <si>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</si>
  <si>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</si>
  <si>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</si>
  <si>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</si>
  <si>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</si>
  <si>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</si>
  <si>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</si>
  <si>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</si>
  <si>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</si>
  <si>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</si>
  <si>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</si>
  <si>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</si>
  <si>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</si>
  <si>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</si>
  <si>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</si>
  <si>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</si>
  <si>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</si>
  <si>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</si>
  <si>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</si>
  <si>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</si>
  <si>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</si>
  <si>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</si>
  <si>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</si>
  <si>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</si>
  <si>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</si>
  <si>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</si>
  <si>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</si>
  <si>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</si>
  <si>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</si>
  <si>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</si>
  <si>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</si>
  <si>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</si>
  <si>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</si>
  <si>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</si>
  <si>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</si>
  <si>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</si>
  <si>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</si>
  <si>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</si>
  <si>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</si>
  <si>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</si>
  <si>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</si>
  <si>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</si>
  <si>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</si>
  <si>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</si>
  <si>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</si>
  <si>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</si>
  <si>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</si>
  <si>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</si>
  <si>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</si>
  <si>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</si>
  <si>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</si>
  <si>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</si>
  <si>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</si>
  <si>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</si>
  <si>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</si>
  <si>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</si>
  <si>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</si>
  <si>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</si>
  <si>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</si>
  <si>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</si>
  <si>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</si>
  <si>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</si>
  <si>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</si>
  <si>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</si>
  <si>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</si>
  <si>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</si>
  <si>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</si>
  <si>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</si>
  <si>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</si>
  <si>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</si>
  <si>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</si>
  <si>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</si>
  <si>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</si>
  <si>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</si>
  <si>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</si>
  <si>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</si>
  <si>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</si>
  <si>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</si>
  <si>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</si>
  <si>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</si>
  <si>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</si>
  <si>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</si>
  <si>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</si>
  <si>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</si>
  <si>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</si>
  <si>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</si>
  <si>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</si>
  <si>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</si>
  <si>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</si>
  <si>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</si>
  <si>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</si>
  <si>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</si>
  <si>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</si>
  <si>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</si>
  <si>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</si>
  <si>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</si>
  <si>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</si>
  <si>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</si>
  <si>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</si>
  <si>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</si>
  <si>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</si>
  <si>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</si>
  <si>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</si>
  <si>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</si>
  <si>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</si>
  <si>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</si>
  <si>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</si>
  <si>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</si>
  <si>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</si>
  <si>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</si>
  <si>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</si>
  <si>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</si>
  <si>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</si>
  <si>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</si>
  <si>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</si>
  <si>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</si>
  <si>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</si>
  <si>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</si>
  <si>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</si>
  <si>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</si>
  <si>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</si>
  <si>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</si>
  <si>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</si>
  <si>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</si>
  <si>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</si>
  <si>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</si>
  <si>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</si>
  <si>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</si>
  <si>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</si>
  <si>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</si>
  <si>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</si>
  <si>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</si>
  <si>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</si>
  <si>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</si>
  <si>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</si>
  <si>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</si>
  <si>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</si>
  <si>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</si>
  <si>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</si>
  <si>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</si>
  <si>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</si>
  <si>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</si>
  <si>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</si>
  <si>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</si>
  <si>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</si>
  <si>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</si>
  <si>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</si>
  <si>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</si>
  <si>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</si>
  <si>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</si>
  <si>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</si>
  <si>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</si>
  <si>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</si>
  <si>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</si>
  <si>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</si>
  <si>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</si>
  <si>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</si>
  <si>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</si>
  <si>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</si>
  <si>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</si>
  <si>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</si>
  <si>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</si>
  <si>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</si>
  <si>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</si>
  <si>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</si>
  <si>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</si>
  <si>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</si>
  <si>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</si>
  <si>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</si>
  <si>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</si>
  <si>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</si>
  <si>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</si>
  <si>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</si>
  <si>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</si>
  <si>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</si>
  <si>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</si>
  <si>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</si>
  <si>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</si>
  <si>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</si>
  <si>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</si>
  <si>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</si>
  <si>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</si>
  <si>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</si>
  <si>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</si>
  <si>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</si>
  <si>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</si>
  <si>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</si>
  <si>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</si>
  <si>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</si>
  <si>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</si>
  <si>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</si>
  <si>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</si>
  <si>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</si>
  <si>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</si>
  <si>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</si>
  <si>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</si>
  <si>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</si>
  <si>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</si>
  <si>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</si>
  <si>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</si>
  <si>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</si>
  <si>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</si>
  <si>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</si>
  <si>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</si>
  <si>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</si>
  <si>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</si>
  <si>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</si>
  <si>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</si>
  <si>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</si>
  <si>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</si>
  <si>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</si>
  <si>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</si>
  <si>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</si>
  <si>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</si>
  <si>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</si>
  <si>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</si>
  <si>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</si>
  <si>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</si>
  <si>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</si>
  <si>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</si>
  <si>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</si>
  <si>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</si>
  <si>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</si>
  <si>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</si>
  <si>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</si>
  <si>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</si>
  <si>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</si>
  <si>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</si>
  <si>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</si>
  <si>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</si>
  <si>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</si>
  <si>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</si>
  <si>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</si>
  <si>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</si>
  <si>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</si>
  <si>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</si>
  <si>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</si>
  <si>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</si>
  <si>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</si>
  <si>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</si>
  <si>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</si>
  <si>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</si>
  <si>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</si>
  <si>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</si>
  <si>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</si>
  <si>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</si>
  <si>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</si>
  <si>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</si>
  <si>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</si>
  <si>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</si>
  <si>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</si>
  <si>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</si>
  <si>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</si>
  <si>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</si>
  <si>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</si>
  <si>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</si>
  <si>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</si>
  <si>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</si>
  <si>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</si>
  <si>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</si>
  <si>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</si>
  <si>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</si>
  <si>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</si>
  <si>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</si>
  <si>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</si>
  <si>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</si>
  <si>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</si>
  <si>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</si>
  <si>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</si>
  <si>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</si>
  <si>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</si>
  <si>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</si>
  <si>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</si>
  <si>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</si>
  <si>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</si>
  <si>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</si>
  <si>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</si>
  <si>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</si>
  <si>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</si>
  <si>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</si>
  <si>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</si>
  <si>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</si>
  <si>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</si>
  <si>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</si>
  <si>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</si>
  <si>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</si>
  <si>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</si>
  <si>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</si>
  <si>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</si>
  <si>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</si>
  <si>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</si>
  <si>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</si>
  <si>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</si>
  <si>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</si>
  <si>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</si>
  <si>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</si>
  <si>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</si>
  <si>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</si>
  <si>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</si>
  <si>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</si>
  <si>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</si>
  <si>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</si>
  <si>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</si>
  <si>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</si>
  <si>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</si>
  <si>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</si>
  <si>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</si>
  <si>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</si>
  <si>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</si>
  <si>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</si>
  <si>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</si>
  <si>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</si>
  <si>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</si>
  <si>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</si>
  <si>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</si>
  <si>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</si>
  <si>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</si>
  <si>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</si>
  <si>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</si>
  <si>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</si>
  <si>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</si>
  <si>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</si>
  <si>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</si>
  <si>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</si>
  <si>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</si>
  <si>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</si>
  <si>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</si>
  <si>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</si>
  <si>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</si>
  <si>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</si>
  <si>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</si>
  <si>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</si>
  <si>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</si>
  <si>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</si>
  <si>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</si>
  <si>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</si>
  <si>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</si>
  <si>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</si>
  <si>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</si>
  <si>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</si>
  <si>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</si>
  <si>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</si>
  <si>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</si>
  <si>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</si>
  <si>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</si>
  <si>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</si>
  <si>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</si>
  <si>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</si>
  <si>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</si>
  <si>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</si>
  <si>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</si>
  <si>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</si>
  <si>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</si>
  <si>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</si>
  <si>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</si>
  <si>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</si>
  <si>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</si>
  <si>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</si>
  <si>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</si>
  <si>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</si>
  <si>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</si>
  <si>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</si>
  <si>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</si>
  <si>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</si>
  <si>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</si>
  <si>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</si>
  <si>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</si>
  <si>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</si>
  <si>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</si>
  <si>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</si>
  <si>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</si>
  <si>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</si>
  <si>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</si>
  <si>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</si>
  <si>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</si>
  <si>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</si>
  <si>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</si>
  <si>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</si>
  <si>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</si>
  <si>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</si>
  <si>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</si>
  <si>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</si>
  <si>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</si>
  <si>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</si>
  <si>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</si>
  <si>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</si>
  <si>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</si>
  <si>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</si>
  <si>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</si>
  <si>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</si>
  <si>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</si>
  <si>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</si>
  <si>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</si>
  <si>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</si>
  <si>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</si>
  <si>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</si>
  <si>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</si>
  <si>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</si>
  <si>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</si>
  <si>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</si>
  <si>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</si>
  <si>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</si>
  <si>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</si>
  <si>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</si>
  <si>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</si>
  <si>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</si>
  <si>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</si>
  <si>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</si>
  <si>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</si>
  <si>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</si>
  <si>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</si>
  <si>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</si>
  <si>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</si>
  <si>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</si>
  <si>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</si>
  <si>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</si>
  <si>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</si>
  <si>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</si>
  <si>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</si>
  <si>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</si>
  <si>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</si>
  <si>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</si>
  <si>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</si>
  <si>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</si>
  <si>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</si>
  <si>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</si>
  <si>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</si>
  <si>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</si>
  <si>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</si>
  <si>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</si>
  <si>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</si>
  <si>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</si>
  <si>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</si>
  <si>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</si>
  <si>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</si>
  <si>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</si>
  <si>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</si>
  <si>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</si>
  <si>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</si>
  <si>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</si>
  <si>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</si>
  <si>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</si>
  <si>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</si>
  <si>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</si>
  <si>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</si>
  <si>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</si>
  <si>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</si>
  <si>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</si>
  <si>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</si>
  <si>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</si>
  <si>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</si>
  <si>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</si>
  <si>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</si>
  <si>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</si>
  <si>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</si>
  <si>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</si>
  <si>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</si>
  <si>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</si>
  <si>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</si>
  <si>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</si>
  <si>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</si>
  <si>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</si>
  <si>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</si>
  <si>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</si>
  <si>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</si>
  <si>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</si>
  <si>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</si>
  <si>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</si>
  <si>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</si>
  <si>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</si>
  <si>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</si>
  <si>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</si>
  <si>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</si>
  <si>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</si>
  <si>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</si>
  <si>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</si>
  <si>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</si>
  <si>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</si>
  <si>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</si>
  <si>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</si>
  <si>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</si>
  <si>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</si>
  <si>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</si>
  <si>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</si>
  <si>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</si>
  <si>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</si>
  <si>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</si>
  <si>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</si>
  <si>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</si>
  <si>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</si>
  <si>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</si>
  <si>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</si>
  <si>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</si>
  <si>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</si>
  <si>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</si>
  <si>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</si>
  <si>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</si>
  <si>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</si>
  <si>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</si>
  <si>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</si>
  <si>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</si>
  <si>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</si>
  <si>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</si>
  <si>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</si>
  <si>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</si>
  <si>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</si>
  <si>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</si>
  <si>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</si>
  <si>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</si>
  <si>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</si>
  <si>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</si>
  <si>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</si>
  <si>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</si>
  <si>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</si>
  <si>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</si>
  <si>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</si>
  <si>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</si>
  <si>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</si>
  <si>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</si>
  <si>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</si>
  <si>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</si>
  <si>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</si>
  <si>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</si>
  <si>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</si>
  <si>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</si>
  <si>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</si>
  <si>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</si>
  <si>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</si>
  <si>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</si>
  <si>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</si>
  <si>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</si>
  <si>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</si>
  <si>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</si>
  <si>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</si>
  <si>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</si>
  <si>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</si>
  <si>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</si>
  <si>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</si>
  <si>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</si>
  <si>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</si>
  <si>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</si>
  <si>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</si>
  <si>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</si>
  <si>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</si>
  <si>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</si>
  <si>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</si>
  <si>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</si>
  <si>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</si>
  <si>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</si>
  <si>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</si>
  <si>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</si>
  <si>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</si>
  <si>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</si>
  <si>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</si>
  <si>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</si>
  <si>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</si>
  <si>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</si>
  <si>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</si>
  <si>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</si>
  <si>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</si>
  <si>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</si>
  <si>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</si>
  <si>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</si>
  <si>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</si>
  <si>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</si>
  <si>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</si>
  <si>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</si>
  <si>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</si>
  <si>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</si>
  <si>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</si>
  <si>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</si>
  <si>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</si>
  <si>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</si>
  <si>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</si>
  <si>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</si>
  <si>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</si>
  <si>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</si>
  <si>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</si>
  <si>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</si>
  <si>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</si>
  <si>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</si>
  <si>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</si>
  <si>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</si>
  <si>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</si>
  <si>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</si>
  <si>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</si>
  <si>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</si>
  <si>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</si>
  <si>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</si>
  <si>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</si>
  <si>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</si>
  <si>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</si>
  <si>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</si>
  <si>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</si>
  <si>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</si>
  <si>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</si>
  <si>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</si>
  <si>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</si>
  <si>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</si>
  <si>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</si>
  <si>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</si>
  <si>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</si>
  <si>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</si>
  <si>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</si>
  <si>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</si>
  <si>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</si>
  <si>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</si>
  <si>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</si>
  <si>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</si>
  <si>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</si>
  <si>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</si>
  <si>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</si>
  <si>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</si>
  <si>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</si>
  <si>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</si>
  <si>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</si>
  <si>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</si>
  <si>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</si>
  <si>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</si>
  <si>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</si>
  <si>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</si>
  <si>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</si>
  <si>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</si>
  <si>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</si>
  <si>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</si>
  <si>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</si>
  <si>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</si>
  <si>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</si>
  <si>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</si>
  <si>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</si>
  <si>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</si>
  <si>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</si>
  <si>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</si>
  <si>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</si>
  <si>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</si>
  <si>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</si>
  <si>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</si>
  <si>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</si>
  <si>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</si>
  <si>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</si>
  <si>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</si>
  <si>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</si>
  <si>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</si>
  <si>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</si>
  <si>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</si>
  <si>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</si>
  <si>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</si>
  <si>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</si>
  <si>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</si>
  <si>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</si>
  <si>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</si>
  <si>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</si>
  <si>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</si>
  <si>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</si>
  <si>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</si>
  <si>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</si>
  <si>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</si>
  <si>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</si>
  <si>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</si>
  <si>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</si>
  <si>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</si>
  <si>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</si>
  <si>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</si>
  <si>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</si>
  <si>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</si>
  <si>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</si>
  <si>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</si>
  <si>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</si>
  <si>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</si>
  <si>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</si>
  <si>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</si>
  <si>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</si>
  <si>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</si>
  <si>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</si>
  <si>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</si>
  <si>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</si>
  <si>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</si>
  <si>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</si>
  <si>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</si>
  <si>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</si>
  <si>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</si>
  <si>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</si>
  <si>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</si>
  <si>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</si>
  <si>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</si>
  <si>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</si>
  <si>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</si>
  <si>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</si>
  <si>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</si>
  <si>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</si>
  <si>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</si>
  <si>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</si>
  <si>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</si>
  <si>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</si>
  <si>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</si>
  <si>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</si>
  <si>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</si>
  <si>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</si>
  <si>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</si>
  <si>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</si>
  <si>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</si>
  <si>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</si>
  <si>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</si>
  <si>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</si>
  <si>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</si>
  <si>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</si>
  <si>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</si>
  <si>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</si>
  <si>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</si>
  <si>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</si>
  <si>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</si>
  <si>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</si>
  <si>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</si>
  <si>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</si>
  <si>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</si>
  <si>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</si>
  <si>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</si>
  <si>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</si>
  <si>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</si>
  <si>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</si>
  <si>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</si>
  <si>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</si>
  <si>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</si>
  <si>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</si>
  <si>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</si>
  <si>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</si>
  <si>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</si>
  <si>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</si>
  <si>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</si>
  <si>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</si>
  <si>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</si>
  <si>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</si>
  <si>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</si>
  <si>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</si>
  <si>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</si>
  <si>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</si>
  <si>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</si>
  <si>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</si>
  <si>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</si>
  <si>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</si>
  <si>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</si>
  <si>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</si>
  <si>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</si>
  <si>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</si>
  <si>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</si>
  <si>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</si>
  <si>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</si>
  <si>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</si>
  <si>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</si>
  <si>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</si>
  <si>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</si>
  <si>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</si>
  <si>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</si>
  <si>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</si>
  <si>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</si>
  <si>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</si>
  <si>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</si>
  <si>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</si>
  <si>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</si>
  <si>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</si>
  <si>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</si>
  <si>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</si>
  <si>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</si>
  <si>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</si>
  <si>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</si>
  <si>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</si>
  <si>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</si>
  <si>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</si>
  <si>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</si>
  <si>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</si>
  <si>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</si>
  <si>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</si>
  <si>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</si>
  <si>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</si>
  <si>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</si>
  <si>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</si>
  <si>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</si>
  <si>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</si>
  <si>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</si>
  <si>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</si>
  <si>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</si>
  <si>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</si>
  <si>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</si>
  <si>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</si>
  <si>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</si>
  <si>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</si>
  <si>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</si>
  <si>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</si>
  <si>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</si>
  <si>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</si>
  <si>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</si>
  <si>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</si>
  <si>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</si>
  <si>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</si>
  <si>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</si>
  <si>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</si>
  <si>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</si>
  <si>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</si>
  <si>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</si>
  <si>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</si>
  <si>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</si>
  <si>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</si>
  <si>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</si>
  <si>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</si>
  <si>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</si>
  <si>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</si>
  <si>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</si>
  <si>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</si>
  <si>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</si>
  <si>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</si>
  <si>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</si>
  <si>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</si>
  <si>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</si>
  <si>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</si>
  <si>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</si>
  <si>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</si>
  <si>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</si>
  <si>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</si>
  <si>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</si>
  <si>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</si>
  <si>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</si>
  <si>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</si>
  <si>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</si>
  <si>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</si>
  <si>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</si>
  <si>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</si>
  <si>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</si>
  <si>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</si>
  <si>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</si>
  <si>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</si>
  <si>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</si>
  <si>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</si>
  <si>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</si>
  <si>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</si>
  <si>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</si>
  <si>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</si>
  <si>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</si>
  <si>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</si>
  <si>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</si>
  <si>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</si>
  <si>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</si>
  <si>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</si>
  <si>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</si>
  <si>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</si>
  <si>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</si>
  <si>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</si>
  <si>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</si>
  <si>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</si>
  <si>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</si>
  <si>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</si>
  <si>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</si>
  <si>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</si>
  <si>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</si>
  <si>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</si>
  <si>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</si>
  <si>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</si>
  <si>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</si>
  <si>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</si>
  <si>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</si>
  <si>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</si>
  <si>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</si>
  <si>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</si>
  <si>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</si>
  <si>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</si>
  <si>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</si>
  <si>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</si>
  <si>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</si>
  <si>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</si>
  <si>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</si>
  <si>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</si>
  <si>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</si>
  <si>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</si>
  <si>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</si>
  <si>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</si>
  <si>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</si>
  <si>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</si>
  <si>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</si>
  <si>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</si>
  <si>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</si>
  <si>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</si>
  <si>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</si>
  <si>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</si>
  <si>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</si>
  <si>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</si>
  <si>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</si>
  <si>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</si>
  <si>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</si>
  <si>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</si>
  <si>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</si>
  <si>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</si>
  <si>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</si>
  <si>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</si>
  <si>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</si>
  <si>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</si>
  <si>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</si>
  <si>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</si>
  <si>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</si>
  <si>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</si>
  <si>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</si>
  <si>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</si>
  <si>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</si>
  <si>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</si>
  <si>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</si>
  <si>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</si>
  <si>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</si>
  <si>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</si>
  <si>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</si>
  <si>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</si>
  <si>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</si>
  <si>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</si>
  <si>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</si>
  <si>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</si>
  <si>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</si>
  <si>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</si>
  <si>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</si>
  <si>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</si>
  <si>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</si>
  <si>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</si>
  <si>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</si>
  <si>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</si>
  <si>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</si>
  <si>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</si>
  <si>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</si>
  <si>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</si>
  <si>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</si>
  <si>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</si>
  <si>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</si>
  <si>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</si>
  <si>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</si>
  <si>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</si>
  <si>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</si>
  <si>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</si>
  <si>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</si>
  <si>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</si>
  <si>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</si>
  <si>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</si>
  <si>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</si>
  <si>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</si>
  <si>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</si>
  <si>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</si>
  <si>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</si>
  <si>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</si>
  <si>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</si>
  <si>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</si>
  <si>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</si>
  <si>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</si>
  <si>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</si>
  <si>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</si>
  <si>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</si>
  <si>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</si>
  <si>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</si>
  <si>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</si>
  <si>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</si>
  <si>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</si>
  <si>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</si>
  <si>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</si>
  <si>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</si>
  <si>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</si>
  <si>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</si>
  <si>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</si>
  <si>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</si>
  <si>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</si>
  <si>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</si>
  <si>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</si>
  <si>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</si>
  <si>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</si>
  <si>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</si>
  <si>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</si>
  <si>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</si>
  <si>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</si>
  <si>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</si>
  <si>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</si>
  <si>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</si>
  <si>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</si>
  <si>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</si>
  <si>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</si>
  <si>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</si>
  <si>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</si>
  <si>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</si>
  <si>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</si>
  <si>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</si>
  <si>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</si>
  <si>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</si>
  <si>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</si>
  <si>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</si>
  <si>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</si>
  <si>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</si>
  <si>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</si>
  <si>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</si>
  <si>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</si>
  <si>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</si>
  <si>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</si>
  <si>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</si>
  <si>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</si>
  <si>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</si>
  <si>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</si>
  <si>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</si>
  <si>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</si>
  <si>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</si>
  <si>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</si>
  <si>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</si>
  <si>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</si>
  <si>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</si>
  <si>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</si>
  <si>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</si>
  <si>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</si>
  <si>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</si>
  <si>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</si>
  <si>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</si>
  <si>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</si>
  <si>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</si>
  <si>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</si>
  <si>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</si>
  <si>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</si>
  <si>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</si>
  <si>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</si>
  <si>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</si>
  <si>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</si>
  <si>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</si>
  <si>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</si>
  <si>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</si>
  <si>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</si>
  <si>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</si>
  <si>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</si>
  <si>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</si>
  <si>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</si>
  <si>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</si>
  <si>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</si>
  <si>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</si>
  <si>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</si>
  <si>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</si>
  <si>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</si>
  <si>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</si>
  <si>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</si>
  <si>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</si>
  <si>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</si>
  <si>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</si>
  <si>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</si>
  <si>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</si>
  <si>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</si>
  <si>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</si>
  <si>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</si>
  <si>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</si>
  <si>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</si>
  <si>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</si>
  <si>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</si>
  <si>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</si>
  <si>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</si>
  <si>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</si>
  <si>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</si>
  <si>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</si>
  <si>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</si>
  <si>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</si>
  <si>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</si>
  <si>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</si>
  <si>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</si>
  <si>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</si>
  <si>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</si>
  <si>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</si>
  <si>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</si>
  <si>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</si>
  <si>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</si>
  <si>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</si>
  <si>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</si>
  <si>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</si>
  <si>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</si>
  <si>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</si>
  <si>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</si>
  <si>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</si>
  <si>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</si>
  <si>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</si>
  <si>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</si>
  <si>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</si>
  <si>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</si>
  <si>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</si>
  <si>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</si>
  <si>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</si>
  <si>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</si>
  <si>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</si>
  <si>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</si>
  <si>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</si>
  <si>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</si>
  <si>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</si>
  <si>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</si>
  <si>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</si>
  <si>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</si>
  <si>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</si>
  <si>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</si>
  <si>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</si>
  <si>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</si>
  <si>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</si>
  <si>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</si>
  <si>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</si>
  <si>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</si>
  <si>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</si>
  <si>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</si>
  <si>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</si>
  <si>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</si>
  <si>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</si>
  <si>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</si>
  <si>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</si>
  <si>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</si>
  <si>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</si>
  <si>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</si>
  <si>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</si>
  <si>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</si>
  <si>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</si>
  <si>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</si>
  <si>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</si>
  <si>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</si>
  <si>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</si>
  <si>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</si>
  <si>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</si>
  <si>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</si>
  <si>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</si>
  <si>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</si>
  <si>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</si>
  <si>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</si>
  <si>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</si>
  <si>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</si>
  <si>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</si>
  <si>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</si>
  <si>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</si>
  <si>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</si>
  <si>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</si>
  <si>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</si>
  <si>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</si>
  <si>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</si>
  <si>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</si>
  <si>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</si>
  <si>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</si>
  <si>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</si>
  <si>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</si>
  <si>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</si>
  <si>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</si>
  <si>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</si>
  <si>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</si>
  <si>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</si>
  <si>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</si>
  <si>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</si>
  <si>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</si>
  <si>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</si>
  <si>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</si>
  <si>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</si>
  <si>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</si>
  <si>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</si>
  <si>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</si>
  <si>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</si>
  <si>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</si>
  <si>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</si>
  <si>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</si>
  <si>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</si>
  <si>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</si>
  <si>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</si>
  <si>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</si>
  <si>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</si>
  <si>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</si>
  <si>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</si>
  <si>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</si>
  <si>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</si>
  <si>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</si>
  <si>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</si>
  <si>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</si>
  <si>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</si>
  <si>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</si>
  <si>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</si>
  <si>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</si>
  <si>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</si>
  <si>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</si>
  <si>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</si>
  <si>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</si>
  <si>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</si>
  <si>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</si>
  <si>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</si>
  <si>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</si>
  <si>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</si>
  <si>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</si>
  <si>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</si>
  <si>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</si>
  <si>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</si>
  <si>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</si>
  <si>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</si>
  <si>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</si>
  <si>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</si>
  <si>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</si>
  <si>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</si>
  <si>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</si>
  <si>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</si>
  <si>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</si>
  <si>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</si>
  <si>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</si>
  <si>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</si>
  <si>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</si>
  <si>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</si>
  <si>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</si>
  <si>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</si>
  <si>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</si>
  <si>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</si>
  <si>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</si>
  <si>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</si>
  <si>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</si>
  <si>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</si>
  <si>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</si>
  <si>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</si>
  <si>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</si>
  <si>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</si>
  <si>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</si>
  <si>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</si>
  <si>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</si>
  <si>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</si>
  <si>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</si>
  <si>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</si>
  <si>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</si>
  <si>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</si>
  <si>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</si>
  <si>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</si>
  <si>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</si>
  <si>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</si>
  <si>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</si>
  <si>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</si>
  <si>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</si>
  <si>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</si>
  <si>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</si>
  <si>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</si>
  <si>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</si>
  <si>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</si>
  <si>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</si>
  <si>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</si>
  <si>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</si>
  <si>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</si>
  <si>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</si>
  <si>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</si>
  <si>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</si>
  <si>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</si>
  <si>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</si>
  <si>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</si>
  <si>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</si>
  <si>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</si>
  <si>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</si>
  <si>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</si>
  <si>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</si>
  <si>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</si>
  <si>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</si>
  <si>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</si>
  <si>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</si>
  <si>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</si>
  <si>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</si>
  <si>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</si>
  <si>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</si>
  <si>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</si>
  <si>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</si>
  <si>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</si>
  <si>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</si>
  <si>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</si>
  <si>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</si>
  <si>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</si>
  <si>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</si>
  <si>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</si>
  <si>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</si>
  <si>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</si>
  <si>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</si>
  <si>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</si>
  <si>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</si>
  <si>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</si>
  <si>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</si>
  <si>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</si>
  <si>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</si>
  <si>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</si>
  <si>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</si>
  <si>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</si>
  <si>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</si>
  <si>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</si>
  <si>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</si>
  <si>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</si>
  <si>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</si>
  <si>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</si>
  <si>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</si>
  <si>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</si>
  <si>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</si>
  <si>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</si>
  <si>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</si>
  <si>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</si>
  <si>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</si>
  <si>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</si>
  <si>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</si>
  <si>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</si>
  <si>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</si>
  <si>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</si>
  <si>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</si>
  <si>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</si>
  <si>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</si>
  <si>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</si>
  <si>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</si>
  <si>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</si>
  <si>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</si>
  <si>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</si>
  <si>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</si>
  <si>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</si>
  <si>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</si>
  <si>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</si>
  <si>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</si>
  <si>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</si>
  <si>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</si>
  <si>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</si>
  <si>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</si>
  <si>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</si>
  <si>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</si>
  <si>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</si>
  <si>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</si>
  <si>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</si>
  <si>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</si>
  <si>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</si>
  <si>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</si>
  <si>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</si>
  <si>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</si>
  <si>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</si>
  <si>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</si>
  <si>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</si>
  <si>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</si>
  <si>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</si>
  <si>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</si>
  <si>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</si>
  <si>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</si>
  <si>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</si>
  <si>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</si>
  <si>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</si>
  <si>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</si>
  <si>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</si>
  <si>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</si>
  <si>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</si>
  <si>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</si>
  <si>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</si>
  <si>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</si>
  <si>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</si>
  <si>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</si>
  <si>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</si>
  <si>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</si>
  <si>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</si>
  <si>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</si>
  <si>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</si>
  <si>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</si>
  <si>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</si>
  <si>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</si>
  <si>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</si>
  <si>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</si>
  <si>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</si>
  <si>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</si>
  <si>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</si>
  <si>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</si>
  <si>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</si>
  <si>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</si>
  <si>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</si>
  <si>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</si>
  <si>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</si>
  <si>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</si>
  <si>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</si>
  <si>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</si>
  <si>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</si>
  <si>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</si>
  <si>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</si>
  <si>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</si>
  <si>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</si>
  <si>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</si>
  <si>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</si>
  <si>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</si>
  <si>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</si>
  <si>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</si>
  <si>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</si>
  <si>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</si>
  <si>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</si>
  <si>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</si>
  <si>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</si>
  <si>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</si>
  <si>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</si>
  <si>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</si>
  <si>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</si>
  <si>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</si>
  <si>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</si>
  <si>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</si>
  <si>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</si>
  <si>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</si>
  <si>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</si>
  <si>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</si>
  <si>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</si>
  <si>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</si>
  <si>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</si>
  <si>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</si>
  <si>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</si>
  <si>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</si>
  <si>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</si>
  <si>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</si>
  <si>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</si>
  <si>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</si>
  <si>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</si>
  <si>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</si>
  <si>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</si>
  <si>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</si>
  <si>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</si>
  <si>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</si>
  <si>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</si>
  <si>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</si>
  <si>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</si>
  <si>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</si>
  <si>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</si>
  <si>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</si>
  <si>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</si>
  <si>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</si>
  <si>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</si>
  <si>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</si>
  <si>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</si>
  <si>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</si>
  <si>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</si>
  <si>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</si>
  <si>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</si>
  <si>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</si>
  <si>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</si>
  <si>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</si>
  <si>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</si>
  <si>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</si>
  <si>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</si>
  <si>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</si>
  <si>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</si>
  <si>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</si>
  <si>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</si>
  <si>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</si>
  <si>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</si>
  <si>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</si>
  <si>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</si>
  <si>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</si>
  <si>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</si>
  <si>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</si>
  <si>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</si>
  <si>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</si>
  <si>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</si>
  <si>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</si>
  <si>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</si>
  <si>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</si>
  <si>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</si>
  <si>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</si>
  <si>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</si>
  <si>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</si>
  <si>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</si>
  <si>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</si>
  <si>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</si>
  <si>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</si>
  <si>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</si>
  <si>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</si>
  <si>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</si>
  <si>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</si>
  <si>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</si>
  <si>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</si>
  <si>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</si>
  <si>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</si>
  <si>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</si>
  <si>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</si>
  <si>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</si>
  <si>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</si>
  <si>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</si>
  <si>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</si>
  <si>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</si>
  <si>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</si>
  <si>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</si>
  <si>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</si>
  <si>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</si>
  <si>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</si>
  <si>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</si>
  <si>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</si>
  <si>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</si>
  <si>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</si>
  <si>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</si>
  <si>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</si>
  <si>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</si>
  <si>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</si>
  <si>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</si>
  <si>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</si>
  <si>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</si>
  <si>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</si>
  <si>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</si>
  <si>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</si>
  <si>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</si>
  <si>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</si>
  <si>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</si>
  <si>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</si>
  <si>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</si>
  <si>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</si>
  <si>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</si>
  <si>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</si>
  <si>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</si>
  <si>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</si>
  <si>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</si>
  <si>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</si>
  <si>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</si>
  <si>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</si>
  <si>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</si>
  <si>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</si>
  <si>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</si>
  <si>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</si>
  <si>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</si>
  <si>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</si>
  <si>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</si>
  <si>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</si>
  <si>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</si>
  <si>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</si>
  <si>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</si>
  <si>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</si>
  <si>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</si>
  <si>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</si>
  <si>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</si>
  <si>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</si>
  <si>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</si>
  <si>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</si>
  <si>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</si>
  <si>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</si>
  <si>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</si>
  <si>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</si>
  <si>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</si>
  <si>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</si>
  <si>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</si>
  <si>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</si>
  <si>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</si>
  <si>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</si>
  <si>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</si>
  <si>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</si>
  <si>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</si>
  <si>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</si>
  <si>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</si>
  <si>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</si>
  <si>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</si>
  <si>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</si>
  <si>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</si>
  <si>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</si>
  <si>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</si>
  <si>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</si>
  <si>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</si>
  <si>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</si>
  <si>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</si>
  <si>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</si>
  <si>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</si>
  <si>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</si>
  <si>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</si>
  <si>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</si>
  <si>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</si>
  <si>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</si>
  <si>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</si>
  <si>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</si>
  <si>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</si>
  <si>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</si>
  <si>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</si>
  <si>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</si>
  <si>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</si>
  <si>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</si>
  <si>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</si>
  <si>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</si>
  <si>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</si>
  <si>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</si>
  <si>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</si>
  <si>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</si>
  <si>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</si>
  <si>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</si>
  <si>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</si>
  <si>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</si>
  <si>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</si>
  <si>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</si>
  <si>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</si>
  <si>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</si>
  <si>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</si>
  <si>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</si>
  <si>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</si>
  <si>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</si>
  <si>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</si>
  <si>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</si>
  <si>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</si>
  <si>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</si>
  <si>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</si>
  <si>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</si>
  <si>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</si>
  <si>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</si>
  <si>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</si>
  <si>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</si>
  <si>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</si>
  <si>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</si>
  <si>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</si>
  <si>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</si>
  <si>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</si>
  <si>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</si>
  <si>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</si>
  <si>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</si>
  <si>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</si>
  <si>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</si>
  <si>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</si>
  <si>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</si>
  <si>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</si>
  <si>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</si>
  <si>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</si>
  <si>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</si>
  <si>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</si>
  <si>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</si>
  <si>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</si>
  <si>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</si>
  <si>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</si>
  <si>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</si>
  <si>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</si>
  <si>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</si>
  <si>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</si>
  <si>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</si>
  <si>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</si>
  <si>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</si>
  <si>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</si>
  <si>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</si>
  <si>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</si>
  <si>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</si>
  <si>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</si>
  <si>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</si>
  <si>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</si>
  <si>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</si>
  <si>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</si>
  <si>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</si>
  <si>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</si>
  <si>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</si>
  <si>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</si>
  <si>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</si>
  <si>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</si>
  <si>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</si>
  <si>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</si>
  <si>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</si>
  <si>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</si>
  <si>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</si>
  <si>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</si>
  <si>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</si>
  <si>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</si>
  <si>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</si>
  <si>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</si>
  <si>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</si>
  <si>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</si>
  <si>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</si>
  <si>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</si>
  <si>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</si>
  <si>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</si>
  <si>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</si>
  <si>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</si>
  <si>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</si>
  <si>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</si>
  <si>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</si>
  <si>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</si>
  <si>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</si>
  <si>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</si>
  <si>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</si>
  <si>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</si>
  <si>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</si>
  <si>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</si>
  <si>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</si>
  <si>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</si>
  <si>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</si>
  <si>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</si>
  <si>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</si>
  <si>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</si>
  <si>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</si>
  <si>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</si>
  <si>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</si>
  <si>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</si>
  <si>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</si>
  <si>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</si>
  <si>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</si>
  <si>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</si>
  <si>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</si>
  <si>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</si>
  <si>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</si>
  <si>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</si>
  <si>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</si>
  <si>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</si>
  <si>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</si>
  <si>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</si>
  <si>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</si>
  <si>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</si>
  <si>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</si>
  <si>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</si>
  <si>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</si>
  <si>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</si>
  <si>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</si>
  <si>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</si>
  <si>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</si>
  <si>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</si>
  <si>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</si>
  <si>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</si>
  <si>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</si>
  <si>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</si>
  <si>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</si>
  <si>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</si>
  <si>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</si>
  <si>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</si>
  <si>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</si>
  <si>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</si>
  <si>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</si>
  <si>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</si>
  <si>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</si>
  <si>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</si>
  <si>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</si>
  <si>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</si>
  <si>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</si>
  <si>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</si>
  <si>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</si>
  <si>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</si>
  <si>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</si>
  <si>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</si>
  <si>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</si>
  <si>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</si>
  <si>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</si>
  <si>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</si>
  <si>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</si>
  <si>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</si>
  <si>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</si>
  <si>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</si>
  <si>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</si>
  <si>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</si>
  <si>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</si>
  <si>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</si>
  <si>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</si>
  <si>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</si>
  <si>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</si>
  <si>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</si>
  <si>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</si>
  <si>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</si>
  <si>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</si>
  <si>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</si>
  <si>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</si>
  <si>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</si>
  <si>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</si>
  <si>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</si>
  <si>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</si>
  <si>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</si>
  <si>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</si>
  <si>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</si>
  <si>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</si>
  <si>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</si>
  <si>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</si>
  <si>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</si>
  <si>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</si>
  <si>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</si>
  <si>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</si>
  <si>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</si>
  <si>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</si>
  <si>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</si>
  <si>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</si>
  <si>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</si>
  <si>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</si>
  <si>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</si>
  <si>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</si>
  <si>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</si>
  <si>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</si>
  <si>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</si>
  <si>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</si>
  <si>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</si>
  <si>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</si>
  <si>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</si>
  <si>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</si>
  <si>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</si>
  <si>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</si>
  <si>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</si>
  <si>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</si>
  <si>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</si>
  <si>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</si>
  <si>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</si>
  <si>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</si>
  <si>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</si>
  <si>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</si>
  <si>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</si>
  <si>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</si>
  <si>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</si>
  <si>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</si>
  <si>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</si>
  <si>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</si>
  <si>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</si>
  <si>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</si>
  <si>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</si>
  <si>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</si>
  <si>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</si>
  <si>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</si>
  <si>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</si>
  <si>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</si>
  <si>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</si>
  <si>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</si>
  <si>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</si>
  <si>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</si>
  <si>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</si>
  <si>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</si>
  <si>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</si>
  <si>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</si>
  <si>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</si>
  <si>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</si>
  <si>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</si>
  <si>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</si>
  <si>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</si>
  <si>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</si>
  <si>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</si>
  <si>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</si>
  <si>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</si>
  <si>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</si>
  <si>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</si>
  <si>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</si>
  <si>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</si>
  <si>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</si>
  <si>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</si>
  <si>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</si>
  <si>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</si>
  <si>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</si>
  <si>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</si>
  <si>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</si>
  <si>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</si>
  <si>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</si>
  <si>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</si>
  <si>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</si>
  <si>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</si>
  <si>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</si>
  <si>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</si>
  <si>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</si>
  <si>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</si>
  <si>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</si>
  <si>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</si>
  <si>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</si>
  <si>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</si>
  <si>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</si>
  <si>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</si>
  <si>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</si>
  <si>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</si>
  <si>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</si>
  <si>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</si>
  <si>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</si>
  <si>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</si>
  <si>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</si>
  <si>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</si>
  <si>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</si>
  <si>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</si>
  <si>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</si>
  <si>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</si>
  <si>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</si>
  <si>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</si>
  <si>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</si>
  <si>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</si>
  <si>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</si>
  <si>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</si>
  <si>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</si>
  <si>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</si>
  <si>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</si>
  <si>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</si>
  <si>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</si>
  <si>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</si>
  <si>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</si>
  <si>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</si>
  <si>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</si>
  <si>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</si>
  <si>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</si>
  <si>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</si>
  <si>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</si>
  <si>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</si>
  <si>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</si>
  <si>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</si>
  <si>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</si>
  <si>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</si>
  <si>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</si>
  <si>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</si>
  <si>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</si>
  <si>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</si>
  <si>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</si>
  <si>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</si>
  <si>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</si>
  <si>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</si>
  <si>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Mean</t>
  </si>
  <si>
    <t>Median</t>
  </si>
  <si>
    <t>Min</t>
  </si>
  <si>
    <t>Max</t>
  </si>
  <si>
    <t>Variance</t>
  </si>
  <si>
    <t>Failed</t>
  </si>
  <si>
    <t>Mean is a better measure in this case as there aren't a large number of outliers.</t>
  </si>
  <si>
    <t>Standard Deviation</t>
  </si>
  <si>
    <t>It makes sense that there is more variance in the successful sample as it is larger.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</si>
</sst>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left"/>
    </xf>
    <xf numFmtId="164" fontId="0" fillId="0" borderId="0" xfId="0" applyNumberFormat="1"/>
    <xf numFmtId="9" fontId="0" fillId="0" borderId="0" xfId="42" applyFont="1"/>
    <xf numFmtId="3" fontId="0" fillId="0" borderId="0" xfId="0" applyNumberFormat="1"/>
    <xf numFmtId="3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 patternType="solid">
          <fgColor rgb="FFFF0000"/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FF0000"/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EBE600"/>
      <color rgb="FFFF9B9B"/>
      <color rgb="FFF6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Pivot!PivotTable1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'Category Pivot'!$A$6:$A$15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8-44FA-B80D-8D6A94D63EE6}"/>
            </c:ext>
          </c:extLst>
        </c:ser>
        <c:ser>
          <c:idx val="1"/>
          <c:order val="1"/>
          <c:tx>
            <c:strRef>
              <c:f>'Category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Pivot'!$A$6:$A$15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8-44FA-B80D-8D6A94D63EE6}"/>
            </c:ext>
          </c:extLst>
        </c:ser>
        <c:ser>
          <c:idx val="2"/>
          <c:order val="2"/>
          <c:tx>
            <c:strRef>
              <c:f>'Category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'Category Pivot'!$A$6:$A$15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58-44FA-B80D-8D6A94D63EE6}"/>
            </c:ext>
          </c:extLst>
        </c:ser>
        <c:ser>
          <c:idx val="3"/>
          <c:order val="3"/>
          <c:tx>
            <c:strRef>
              <c:f>'Category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Pivot'!$A$6:$A$15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58-44FA-B80D-8D6A94D6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213408"/>
        <c:axId val="74219648"/>
      </c:barChart>
      <c:catAx>
        <c:axId val="7421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9648"/>
        <c:crosses val="autoZero"/>
        <c:auto val="1"/>
        <c:lblAlgn val="ctr"/>
        <c:lblOffset val="100"/>
        <c:noMultiLvlLbl val="0"/>
      </c:catAx>
      <c:valAx>
        <c:axId val="742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Pivot!PivotTable11</c:name>
    <c:fmtId val="0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F-496F-9D8E-C5F5AF4162ED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F-496F-9D8E-C5F5AF4162ED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5F-496F-9D8E-C5F5AF4162ED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5F-496F-9D8E-C5F5AF416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6710784"/>
        <c:axId val="2046702624"/>
      </c:barChart>
      <c:catAx>
        <c:axId val="20467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02624"/>
        <c:crosses val="autoZero"/>
        <c:auto val="1"/>
        <c:lblAlgn val="ctr"/>
        <c:lblOffset val="100"/>
        <c:noMultiLvlLbl val="0"/>
      </c:catAx>
      <c:valAx>
        <c:axId val="20467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Pivot!PivotTable4</c:name>
    <c:fmtId val="0"/>
  </c:pivotSource>
  <c:chart>
    <c:autoTitleDeleted val="0"/>
    <c:pivotFmts>
      <c:pivotFmt>
        <c:idx val="0"/>
        <c:spPr>
          <a:ln w="28575" cap="rnd">
            <a:solidFill>
              <a:srgbClr val="EBE600"/>
            </a:solidFill>
            <a:round/>
          </a:ln>
          <a:effectLst/>
        </c:spPr>
        <c:marker>
          <c:symbol val="circle"/>
          <c:size val="5"/>
          <c:spPr>
            <a:solidFill>
              <a:srgbClr val="EBE6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EBE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BE6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0-4422-8462-C93FAB3E658A}"/>
            </c:ext>
          </c:extLst>
        </c:ser>
        <c:ser>
          <c:idx val="1"/>
          <c:order val="1"/>
          <c:tx>
            <c:strRef>
              <c:f>'Date Created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0-4422-8462-C93FAB3E658A}"/>
            </c:ext>
          </c:extLst>
        </c:ser>
        <c:ser>
          <c:idx val="2"/>
          <c:order val="2"/>
          <c:tx>
            <c:strRef>
              <c:f>'Date Created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0-4422-8462-C93FAB3E6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984335"/>
        <c:axId val="1503990575"/>
      </c:lineChart>
      <c:catAx>
        <c:axId val="150398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990575"/>
        <c:crosses val="autoZero"/>
        <c:auto val="1"/>
        <c:lblAlgn val="ctr"/>
        <c:lblOffset val="100"/>
        <c:noMultiLvlLbl val="0"/>
      </c:catAx>
      <c:valAx>
        <c:axId val="15039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98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Outcomes!$F$1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9A-4404-8BF5-FC6503A046BD}"/>
            </c:ext>
          </c:extLst>
        </c:ser>
        <c:ser>
          <c:idx val="5"/>
          <c:order val="5"/>
          <c:tx>
            <c:strRef>
              <c:f>Outcomes!$G$1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9A-4404-8BF5-FC6503A046BD}"/>
            </c:ext>
          </c:extLst>
        </c:ser>
        <c:ser>
          <c:idx val="6"/>
          <c:order val="6"/>
          <c:tx>
            <c:strRef>
              <c:f>Outcomes!$H$1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9A-4404-8BF5-FC6503A04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983375"/>
        <c:axId val="1503981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Outcomes!$B$1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Outcomes!$B$2:$B$13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09A-4404-8BF5-FC6503A046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09A-4404-8BF5-FC6503A046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09A-4404-8BF5-FC6503A046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09A-4404-8BF5-FC6503A046BD}"/>
                  </c:ext>
                </c:extLst>
              </c15:ser>
            </c15:filteredLineSeries>
          </c:ext>
        </c:extLst>
      </c:lineChart>
      <c:catAx>
        <c:axId val="150398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981935"/>
        <c:crosses val="autoZero"/>
        <c:auto val="1"/>
        <c:lblAlgn val="ctr"/>
        <c:lblOffset val="100"/>
        <c:noMultiLvlLbl val="0"/>
      </c:catAx>
      <c:valAx>
        <c:axId val="15039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98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452437</xdr:colOff>
      <xdr:row>1</xdr:row>
      <xdr:rowOff>138111</xdr:rowOff>
    </xdr:from>
    <xdr:to>
      <xdr:col>16</xdr:col>
      <xdr:colOff>638175</xdr:colOff>
      <xdr:row>23</xdr:row>
      <xdr:rowOff>66674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14811EA-AFBF-1778-B97C-D8DAB96E3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433386</xdr:colOff>
      <xdr:row>3</xdr:row>
      <xdr:rowOff>23812</xdr:rowOff>
    </xdr:from>
    <xdr:to>
      <xdr:col>17</xdr:col>
      <xdr:colOff>666749</xdr:colOff>
      <xdr:row>29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24C415-E5A4-E7E3-FF50-276253A8C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1</xdr:row>
      <xdr:rowOff>185737</xdr:rowOff>
    </xdr:from>
    <xdr:to>
      <xdr:col>12</xdr:col>
      <xdr:colOff>214312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3CE58-DA32-AA06-76F5-D2611D5CC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13</xdr:row>
      <xdr:rowOff>142875</xdr:rowOff>
    </xdr:from>
    <xdr:to>
      <xdr:col>7</xdr:col>
      <xdr:colOff>1209675</xdr:colOff>
      <xdr:row>29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F0250-CE52-6900-71BD-508FF7585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as Buse" refreshedDate="45404.457006481483" createdVersion="8" refreshedVersion="8" minRefreshableVersion="3" recordCount="1000" xr:uid="{164CEE2A-9F54-4579-98C4-3AEE6CBFAB3A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launched_at" numFmtId="0">
      <sharedItems containsSemiMixedTypes="0" containsString="0" containsNumber="1" containsInteger="1" minValue="1263016800" maxValue="15801048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48690400"/>
    <d v="2015-12-15T06:00: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424400"/>
    <d v="2014-08-21T05:00: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668000"/>
    <d v="2013-11-19T06:00: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5499600"/>
    <d v="2019-09-20T05:00: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7964000"/>
    <d v="2019-01-24T06:00: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6130000"/>
    <d v="2012-09-08T05:00: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278800"/>
    <d v="2017-09-14T05:00: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442000"/>
    <d v="2015-08-15T05:00: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330000"/>
    <d v="2010-08-11T05:00: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79566800"/>
    <d v="2013-11-07T06:00: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1762000"/>
    <d v="2010-10-01T05:00: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045200"/>
    <d v="2010-09-27T05:00: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1720400"/>
    <d v="2019-10-30T05:00: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5621200"/>
    <d v="2016-06-23T05:00: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1013600"/>
    <d v="2012-04-02T05:00: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5957600"/>
    <d v="2019-12-14T06:00: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0370400"/>
    <d v="2014-02-13T06:00: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12000"/>
    <d v="2011-01-13T06:00: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6382800"/>
    <d v="2018-09-16T05:00: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1679200"/>
    <d v="2019-03-25T05:00: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d v="2014-07-28T05:00: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3384400"/>
    <d v="2011-09-18T05:00: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2731600"/>
    <d v="2018-04-18T05:00: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0124000"/>
    <d v="2019-04-08T05:00: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326800"/>
    <d v="2014-06-23T05:00: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5694800"/>
    <d v="2011-06-07T05:00: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3013200"/>
    <d v="2018-08-27T05:00: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3848400"/>
    <d v="2015-10-11T05:00: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5695200"/>
    <d v="2010-03-04T06:00: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2062800"/>
    <d v="2018-08-29T05:00: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8674000"/>
    <d v="2019-05-29T05:00: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1973600"/>
    <d v="2016-02-02T06:00: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5564000"/>
    <d v="2018-02-06T06:00: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2485200"/>
    <d v="2014-11-11T06:00: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245200"/>
    <d v="2017-03-28T05:00: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47877600"/>
    <d v="2019-03-02T06:00: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298700000"/>
    <d v="2011-03-23T05:00: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0338000"/>
    <d v="2019-11-08T06:00: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378000"/>
    <d v="2010-10-23T05:00: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1772000"/>
    <d v="2013-03-11T05:00: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5714000"/>
    <d v="2010-06-24T05:00: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6734800"/>
    <d v="2012-09-30T05:00: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09755600"/>
    <d v="2011-07-13T05:00: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6178000"/>
    <d v="2014-08-09T05:00: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798800"/>
    <d v="2019-03-18T05:00: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8062800"/>
    <d v="2016-11-17T06:00: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78565200"/>
    <d v="2010-07-31T05:00: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6069200"/>
    <d v="2014-04-28T05:00: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5208400"/>
    <d v="2015-07-07T05:00: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1547600"/>
    <d v="2019-12-04T06:00: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5333200"/>
    <d v="2013-08-29T05:00: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2824400"/>
    <d v="2012-04-12T05:00: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526800"/>
    <d v="2010-09-19T05:00: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0562000"/>
    <d v="2014-06-28T05:00: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0748000"/>
    <d v="2018-03-17T05:00: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2926800"/>
    <d v="2018-08-04T05:00: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0869600"/>
    <d v="2015-01-17T06:00: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4242000"/>
    <d v="2017-09-13T05:00: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2811600"/>
    <d v="2015-10-04T05:00: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7243600"/>
    <d v="2017-06-27T05:00: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501200"/>
    <d v="2012-07-20T05:00: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298268000"/>
    <d v="2011-04-02T05:00: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480400"/>
    <d v="2015-06-06T05:00: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355600"/>
    <d v="2017-05-04T05:00: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0507600"/>
    <d v="2018-07-17T05:00: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108000"/>
    <d v="2011-02-03T06:00: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469200"/>
    <d v="2015-04-13T05:00: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399200"/>
    <d v="2010-01-30T06:00: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1131600"/>
    <d v="2017-09-12T05:00: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2738400"/>
    <d v="2011-01-22T06:00: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88674000"/>
    <d v="2010-12-21T06:00: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093600"/>
    <d v="2019-12-04T06:00: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5726800"/>
    <d v="2015-08-06T05:00: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226400"/>
    <d v="2016-11-30T06:00: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054800"/>
    <d v="2016-03-28T05:00: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1630800"/>
    <d v="2018-07-23T05:00: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1992800"/>
    <d v="2015-03-13T05:00: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5563600"/>
    <d v="2010-10-11T05:00: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854800"/>
    <d v="2018-04-17T05:00: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125200"/>
    <d v="2018-06-21T05:00: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3982800"/>
    <d v="2017-09-28T05:00: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1416800"/>
    <d v="2017-12-18T06:00: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7704800"/>
    <d v="2019-01-24T06:00: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69682000"/>
    <d v="2016-08-19T05:00: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3451600"/>
    <d v="2012-08-07T05:00: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5717200"/>
    <d v="2011-09-19T05:00: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0715600"/>
    <d v="2015-05-17T05:00: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299564000"/>
    <d v="2011-03-19T05:00: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29160400"/>
    <d v="2015-05-08T05:00: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307600"/>
    <d v="2010-04-17T05:00: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d v="2016-02-25T06:00: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0459600"/>
    <d v="2016-09-03T05:00: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269200"/>
    <d v="2010-06-24T05:00: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0709200"/>
    <d v="2012-10-24T05:00: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4613200"/>
    <d v="2019-04-18T05:00: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029200"/>
    <d v="2019-10-21T05:00: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299736800"/>
    <d v="2011-03-23T05:00: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5208400"/>
    <d v="2015-08-18T05:00: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7973200"/>
    <d v="2015-07-31T05:00: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6895200"/>
    <d v="2014-12-24T06:00: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19000400"/>
    <d v="2011-11-06T05:00: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4498400"/>
    <d v="2015-02-28T06:00: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274000"/>
    <d v="2018-05-21T05:00: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7896400"/>
    <d v="2010-11-02T05:00: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515600"/>
    <d v="2017-05-24T05:00: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4878800"/>
    <d v="2013-04-20T05:00: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7918800"/>
    <d v="2019-09-13T05:00: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4459600"/>
    <d v="2018-05-10T05:00: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3688400"/>
    <d v="2012-05-13T05:00: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506400"/>
    <d v="2014-01-14T06:00: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6642000"/>
    <d v="2018-09-30T05:00: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290000"/>
    <d v="2012-09-28T05:00: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08856400"/>
    <d v="2014-09-08T05:00: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192400"/>
    <d v="2017-09-19T05:00: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786000"/>
    <d v="2019-04-10T05:00: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0898400"/>
    <d v="2017-12-22T06:00: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552400"/>
    <d v="2015-09-19T05:00: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6667600"/>
    <d v="2011-09-28T05:00: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0716000"/>
    <d v="2014-02-01T06:00: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2894800"/>
    <d v="2014-07-03T05:00: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246800"/>
    <d v="2015-04-21T05:00: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2485200"/>
    <d v="2014-10-18T05:00: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7068000"/>
    <d v="2014-12-24T06:00: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344800"/>
    <d v="2015-11-27T06:00: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57723600"/>
    <d v="2019-07-05T05:00: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333200"/>
    <d v="2018-09-23T05:00: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1150800"/>
    <d v="2016-09-11T05:00: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640400"/>
    <d v="2010-05-15T05:00: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2885200"/>
    <d v="2010-09-09T05:00: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2943200"/>
    <d v="2015-02-28T06:00: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19605200"/>
    <d v="2011-11-11T06:00: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5704800"/>
    <d v="2013-12-12T06:00: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5736800"/>
    <d v="2018-01-28T06:00: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3125200"/>
    <d v="2011-09-03T05:00: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08459600"/>
    <d v="2011-08-07T05:00: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2636000"/>
    <d v="2013-03-12T05:00: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2117200"/>
    <d v="2014-06-19T05:00: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341200"/>
    <d v="2010-10-12T05:00: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8808400"/>
    <d v="2012-10-04T05:00: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29592400"/>
    <d v="2015-05-07T05:00: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538400"/>
    <d v="2018-03-02T06:00: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085200"/>
    <d v="2015-06-18T05:00: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3688400"/>
    <d v="2012-05-17T05:00: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7701200"/>
    <d v="2010-07-18T05:00: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0747600"/>
    <d v="2019-06-25T05:00: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066000"/>
    <d v="2014-09-12T05:00: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0732000"/>
    <d v="2011-11-28T06:00: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5794000"/>
    <d v="2016-06-19T05:00: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0958800"/>
    <d v="2017-08-03T05:00: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57020000"/>
    <d v="2013-02-22T06:00: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4940000"/>
    <d v="2018-12-17T06:00: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2290000"/>
    <d v="2014-07-30T05:00: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311200"/>
    <d v="2017-02-24T06:00: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0622800"/>
    <d v="2012-10-25T05:00: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3029200"/>
    <d v="2016-06-04T05:00: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69493200"/>
    <d v="2010-04-09T05:00: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0251600"/>
    <d v="2019-10-29T05:00: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8383200"/>
    <d v="2014-01-11T06:00: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554400"/>
    <d v="2015-12-09T06:00: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3662800"/>
    <d v="2019-04-14T05:00: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6341200"/>
    <d v="2019-05-13T05:00: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2984400"/>
    <d v="2015-09-29T05:00: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4248800"/>
    <d v="2019-01-07T06:00: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08475600"/>
    <d v="2017-12-08T06:00: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438800"/>
    <d v="2017-10-09T05:00: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1563600"/>
    <d v="2017-09-02T05:00: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2997600"/>
    <d v="2010-12-26T06:00: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0840400"/>
    <d v="2013-06-20T05:00: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0815200"/>
    <d v="2019-03-17T05:00: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39909200"/>
    <d v="2012-07-15T05:00: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1736400"/>
    <d v="2017-08-10T05:00: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5291600"/>
    <d v="2014-04-11T05:00: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5746000"/>
    <d v="2014-08-03T05:00: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8853200"/>
    <d v="2013-05-24T05:00: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021200"/>
    <d v="2015-10-06T05:00: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2619600"/>
    <d v="2016-09-19T05:00: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2878800"/>
    <d v="2016-09-12T05:00: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89800800"/>
    <d v="2010-12-10T06:00: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5970000"/>
    <d v="2017-09-30T05:00: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496400"/>
    <d v="2013-03-18T05:00: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234000"/>
    <d v="2010-03-27T05:00: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7093200"/>
    <d v="2017-10-22T05:00: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0574800"/>
    <d v="2019-07-01T05:00: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4008400"/>
    <d v="2010-09-22T05:00: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859600"/>
    <d v="2019-05-04T05:00: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6187600"/>
    <d v="2018-05-24T05:00: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0821200"/>
    <d v="2014-06-07T05:00: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1599200"/>
    <d v="2013-03-23T05:00: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00000"/>
    <d v="2014-12-03T06:00: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d v="2016-03-04T06:00: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322000"/>
    <d v="2013-06-05T05:00: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366800"/>
    <d v="2019-03-15T05:00: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3845200"/>
    <d v="2014-07-01T05:00: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163600"/>
    <d v="2018-04-12T05:00: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2206800"/>
    <d v="2015-09-30T05:00: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2840400"/>
    <d v="2018-08-05T05:00: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2878800"/>
    <d v="2016-09-22T05:00: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8194000"/>
    <d v="2017-07-07T05:00: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1070800"/>
    <d v="2010-09-04T05:00: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245200"/>
    <d v="2015-07-11T05:00: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69493200"/>
    <d v="2010-04-05T05:00: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6264400"/>
    <d v="2014-08-12T05:00: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531600"/>
    <d v="2011-10-06T05:00: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632800"/>
    <d v="2017-01-19T06:00: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1806800"/>
    <d v="2011-04-13T05:00: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39752400"/>
    <d v="2018-10-29T05:00: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7250400"/>
    <d v="2010-03-08T06:00: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5432400"/>
    <d v="2018-09-17T05:00: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0207200"/>
    <d v="2017-12-03T06:00: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2510800"/>
    <d v="2016-05-13T05:00: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88520800"/>
    <d v="2017-03-30T05:00: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7579600"/>
    <d v="2013-09-20T05:00: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76389600"/>
    <d v="2020-01-30T06:00: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019600"/>
    <d v="2010-11-14T06:00: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194000"/>
    <d v="2010-08-25T05:00: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037600"/>
    <d v="2019-02-15T06:00: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1941600"/>
    <d v="2011-11-24T06:00: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6427600"/>
    <d v="2019-05-07T05:00: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0991200"/>
    <d v="2011-12-15T06:00: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5093200"/>
    <d v="2012-08-28T05:00: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09496400"/>
    <d v="2011-07-19T05:00: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254800"/>
    <d v="2012-06-23T05:00: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226000"/>
    <d v="2014-10-03T05:00: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8104400"/>
    <d v="2016-03-30T05:00: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1534800"/>
    <d v="2014-11-08T06:00: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d v="2014-05-03T05:00: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0702800"/>
    <d v="2010-05-15T05:00: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1666000"/>
    <d v="2015-05-21T05:00: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2619600"/>
    <d v="2016-09-25T05:00: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496293200"/>
    <d v="2017-07-19T05:00: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d v="2019-12-06T06:00: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69112400"/>
    <d v="2013-07-18T05:00: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422800"/>
    <d v="2016-07-26T05:00: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7854800"/>
    <d v="2011-06-28T05:00: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378000"/>
    <d v="2017-08-29T05:00: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6965600"/>
    <d v="2017-02-18T06:00: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1438800"/>
    <d v="2019-07-02T05:00: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402000"/>
    <d v="2014-04-27T05:00: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3231200"/>
    <d v="2018-01-08T06:00: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0824400"/>
    <d v="2015-09-02T05:00: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070800"/>
    <d v="2010-08-07T05:00: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7365200"/>
    <d v="2014-04-23T05:00: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4392400"/>
    <d v="2017-05-20T05:00: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143200"/>
    <d v="2018-03-07T06:00: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5314000"/>
    <d v="2014-09-04T05:00: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846800"/>
    <d v="2014-04-08T05:00: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5678800"/>
    <d v="2013-08-09T05:00: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2386400"/>
    <d v="2017-01-06T06:00: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005600"/>
    <d v="2015-01-05T06:00: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178400"/>
    <d v="2015-01-09T06:00: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4399200"/>
    <d v="2010-03-01T06:00: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032800"/>
    <d v="2012-12-11T06:00: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2677200"/>
    <d v="2013-10-30T05:00: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2238800"/>
    <d v="2011-04-20T05:00: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656800"/>
    <d v="2017-02-23T06:00: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7836000"/>
    <d v="2011-02-21T06:00: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3615200"/>
    <d v="2016-03-01T06:00: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2463200"/>
    <d v="2013-03-19T05:00: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1176800"/>
    <d v="2016-12-28T06:00: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4946400"/>
    <d v="2012-12-27T06:00: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8808400"/>
    <d v="2012-10-10T05:00: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2712400"/>
    <d v="2010-08-29T05:00: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1979600"/>
    <d v="2011-05-01T05:00: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d v="2010-01-09T06:00: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0648800"/>
    <d v="2013-02-28T06:00: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1800800"/>
    <d v="2016-02-16T06:00: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5340000"/>
    <d v="2014-12-10T06:00: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1054800"/>
    <d v="2012-11-09T06:00: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49326800"/>
    <d v="2012-11-19T06:00: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48914400"/>
    <d v="2019-02-21T06:00: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269600"/>
    <d v="2010-12-04T06:00: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49468000"/>
    <d v="2016-01-07T06:00: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2734800"/>
    <d v="2019-08-04T05:00: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624400"/>
    <d v="2017-09-20T05:00: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09948000"/>
    <d v="2017-11-11T06:00: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4526800"/>
    <d v="2019-04-14T05:00: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4811600"/>
    <d v="2012-04-24T05:00: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515600"/>
    <d v="2010-07-21T05:00: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3909600"/>
    <d v="2012-12-21T06:00: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5950800"/>
    <d v="2018-09-06T05:00: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244000"/>
    <d v="2017-11-27T06:00: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1445600"/>
    <d v="2012-04-01T05:00: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226400"/>
    <d v="2016-12-03T06:00: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4584400"/>
    <d v="2016-06-04T05:00: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5848400"/>
    <d v="2012-05-06T05:00: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3483600"/>
    <d v="2016-10-18T05:00: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79880800"/>
    <d v="2016-11-30T06:00: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d v="2015-04-28T05:00: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01200"/>
    <d v="2012-03-15T05:00: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578000"/>
    <d v="2015-08-06T05:00: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68162000"/>
    <d v="2013-06-11T05:00: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8654800"/>
    <d v="2011-10-19T05:00: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1874000"/>
    <d v="2012-04-03T05:00: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6254800"/>
    <d v="2010-10-14T05:00: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0530000"/>
    <d v="2018-11-07T06:00: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1813200"/>
    <d v="2013-11-09T06:00: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48655200"/>
    <d v="2019-02-19T06:00: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89679200"/>
    <d v="2014-01-23T06:00: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6466400"/>
    <d v="2016-03-15T05:00: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56984800"/>
    <d v="2016-04-28T05:00: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069200"/>
    <d v="2017-08-31T05:00: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4930400"/>
    <d v="2015-03-15T05:00: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5864400"/>
    <d v="2018-09-16T05:00: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146400"/>
    <d v="2016-01-12T06:00: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0546000"/>
    <d v="2016-09-17T05:00: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58363600"/>
    <d v="2016-04-29T05:00: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008400"/>
    <d v="2017-07-17T05:00: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38958800"/>
    <d v="2012-06-26T05:00: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02800"/>
    <d v="2011-04-19T05:00: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6581200"/>
    <d v="2011-10-11T05:00: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0789200"/>
    <d v="2010-04-25T05:00: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7836000"/>
    <d v="2011-02-28T06:00: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2677200"/>
    <d v="2013-11-01T05:00: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322400"/>
    <d v="2012-02-29T06:00: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366800"/>
    <d v="2019-03-17T05:00: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0907600"/>
    <d v="2014-06-22T05:00: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143200"/>
    <d v="2019-11-20T06:00: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4738000"/>
    <d v="2017-05-27T05:00: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357600"/>
    <d v="2014-02-16T06:00: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1589200"/>
    <d v="2010-09-05T05:00: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003600"/>
    <d v="2011-05-19T05:00: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1634000"/>
    <d v="2011-04-09T05:00: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0664800"/>
    <d v="2010-12-08T06:00: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5896400"/>
    <d v="2014-03-29T05:00: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4862800"/>
    <d v="2015-07-03T05:00: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29125200"/>
    <d v="2018-07-09T05:00: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109600"/>
    <d v="2016-01-01T06:00: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6968400"/>
    <d v="2019-09-01T05:00: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3557600"/>
    <d v="2018-12-11T06:00: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1522400"/>
    <d v="2016-12-23T06:00: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12800"/>
    <d v="2017-12-09T06:00: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274400"/>
    <d v="2011-12-20T06:00: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446800"/>
    <d v="2013-03-29T05:00: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2693600"/>
    <d v="2018-12-18T06:00: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5564000"/>
    <d v="2018-01-17T06:00: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3797600"/>
    <d v="2019-11-28T06:00: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392800"/>
    <d v="2010-12-16T06:00: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452000"/>
    <d v="2019-11-12T06:00: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17790800"/>
    <d v="2011-11-04T05:00: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1650000"/>
    <d v="2017-08-16T05:00: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669600"/>
    <d v="2011-12-13T06:00: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0738000"/>
    <d v="2015-09-04T05:00: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4296400"/>
    <d v="2013-08-01T05:00: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4840800"/>
    <d v="2014-01-11T06:00: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16600800"/>
    <d v="2018-03-03T06:00: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418000"/>
    <d v="2015-07-10T05:00: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3550800"/>
    <d v="2017-10-18T05:00: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3634400"/>
    <d v="2015-03-07T06:00: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7224800"/>
    <d v="2017-03-01T06:00: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0008400"/>
    <d v="2017-08-13T05:00: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2098000"/>
    <d v="2015-06-07T05:00: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0392400"/>
    <d v="2015-09-07T05:00: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6876000"/>
    <d v="2015-11-15T06:00: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02800"/>
    <d v="2019-07-06T05:00: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184400"/>
    <d v="2013-09-10T05:00: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5064800"/>
    <d v="2017-03-03T06:00: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6520800"/>
    <d v="2012-01-23T06:00: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1256400"/>
    <d v="2015-09-28T05:00: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3877200"/>
    <d v="2018-08-13T05:00: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4421200"/>
    <d v="2011-09-03T05:00: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3861600"/>
    <d v="2011-01-15T06:00: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7352400"/>
    <d v="2017-10-31T05:00: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6108000"/>
    <d v="2011-03-06T06:00: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4965600"/>
    <d v="2011-12-28T06:00: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0229600"/>
    <d v="2018-04-04T05:00: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2991200"/>
    <d v="2017-01-25T06:00: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034400"/>
    <d v="2011-01-04T06:00: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3608400"/>
    <d v="2014-11-11T06:00: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6946000"/>
    <d v="2010-11-05T05:00: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59871200"/>
    <d v="2013-03-14T05:00: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304400"/>
    <d v="2019-04-21T05:00: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3375200"/>
    <d v="2015-03-31T05:00: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0696800"/>
    <d v="2015-01-28T06:00: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2946000"/>
    <d v="2017-08-25T05:00: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186400"/>
    <d v="2019-01-16T06:00: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4971600"/>
    <d v="2015-12-12T06:00: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4622800"/>
    <d v="2014-07-12T05:00: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1720400"/>
    <d v="2019-11-05T06:00: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26878800"/>
    <d v="2018-06-28T05:00: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19691600"/>
    <d v="2011-11-10T06:00: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1963600"/>
    <d v="2013-06-28T05:00: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3739600"/>
    <d v="2015-07-24T05:00: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8130000"/>
    <d v="2017-11-04T05:00: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037600"/>
    <d v="2019-02-19T06:00: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6706400"/>
    <d v="2017-03-09T06:00: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3835600"/>
    <d v="2019-04-30T05:00: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7528400"/>
    <d v="2010-07-08T05:00: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477200"/>
    <d v="2012-06-17T05:00: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656800"/>
    <d v="2012-01-06T06:00: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88242000"/>
    <d v="2010-11-24T06:00: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79048400"/>
    <d v="2013-09-28T05:00: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679200"/>
    <d v="2014-01-16T06:00: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293600"/>
    <d v="2011-01-08T06:00: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267600"/>
    <d v="2017-07-18T05:00: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074000"/>
    <d v="2013-08-08T05:00: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324000"/>
    <d v="2011-12-09T06:00: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8715600"/>
    <d v="2018-10-13T05:00: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285200"/>
    <d v="2013-05-29T05:00: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755600"/>
    <d v="2018-05-10T05:00: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6626400"/>
    <d v="2011-02-09T06:00: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6629200"/>
    <d v="2013-09-07T05:00: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d v="2019-10-27T05:00: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5829600"/>
    <d v="2012-02-22T06:00: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3640400"/>
    <d v="2010-06-17T05:00: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639200"/>
    <d v="2017-11-17T06:00: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28088400"/>
    <d v="2018-07-24T05:00: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59525600"/>
    <d v="2013-02-11T06:00: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0942800"/>
    <d v="2019-10-20T05:00: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6398800"/>
    <d v="2016-07-10T05:00: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491600"/>
    <d v="2017-04-22T05:00: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d v="2015-04-28T05:00: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034000"/>
    <d v="2017-05-31T05:00: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8728800"/>
    <d v="2014-01-13T06:00: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3298400"/>
    <d v="2018-12-24T06:00: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1739600"/>
    <d v="2010-04-28T05:00: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6434400"/>
    <d v="2012-01-30T06:00: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5244000"/>
    <d v="2011-01-26T06:00: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1221200"/>
    <d v="2018-11-27T06:00: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280400"/>
    <d v="2012-05-07T05:00: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4533600"/>
    <d v="2011-12-28T06:00: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8366800"/>
    <d v="2017-07-09T05:00: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498712400"/>
    <d v="2017-07-29T05:00: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1480400"/>
    <d v="2010-05-07T05:00: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667600"/>
    <d v="2011-09-24T05:00: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027600"/>
    <d v="2018-04-24T05:00: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059600"/>
    <d v="2015-08-03T05:00: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1944800"/>
    <d v="2013-03-06T06:00: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0584400"/>
    <d v="2014-10-15T05:00: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7404000"/>
    <d v="2011-02-18T06:00: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2012000"/>
    <d v="2014-03-10T05:00: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69733200"/>
    <d v="2019-11-02T05:00: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29643600"/>
    <d v="2018-07-09T05:00: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399006800"/>
    <d v="2014-05-22T05:00: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5359200"/>
    <d v="2013-12-11T06:00: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0572000"/>
    <d v="2016-12-15T06:00: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8623200"/>
    <d v="2014-12-27T06:00: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736400"/>
    <d v="2019-04-21T05:00: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120400"/>
    <d v="2015-09-16T05:00: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2376800"/>
    <d v="2013-04-03T05:00: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8408400"/>
    <d v="2016-11-13T06:00: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8798800"/>
    <d v="2017-07-10T05:00: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5416400"/>
    <d v="2012-05-24T05:00: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4328400"/>
    <d v="2017-09-18T05:00: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5822800"/>
    <d v="2010-10-19T05:00: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483600"/>
    <d v="2011-07-26T05:00: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1356000"/>
    <d v="2010-12-24T06:00: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810400"/>
    <d v="2012-12-20T06:00: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3663200"/>
    <d v="2018-01-04T06:00: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5915600"/>
    <d v="2013-04-16T05:00: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1852000"/>
    <d v="2019-03-23T05:00: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0098000"/>
    <d v="2018-11-13T06:00: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0440400"/>
    <d v="2017-08-19T05:00: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392400"/>
    <d v="2010-07-07T05:00: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0572000"/>
    <d v="2017-01-11T06:00: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2331600"/>
    <d v="2013-11-26T06:00: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6754000"/>
    <d v="2011-10-16T05:00: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d v="2018-02-10T06:00: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421200"/>
    <d v="2016-10-16T05:00: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69752400"/>
    <d v="2010-05-11T05:00: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19746400"/>
    <d v="2015-01-22T06:00: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330000"/>
    <d v="2010-08-12T05:00: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398661200"/>
    <d v="2014-05-18T05:00: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59525600"/>
    <d v="2013-03-09T06:00: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469600"/>
    <d v="2014-01-04T06:00: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8328800"/>
    <d v="2018-02-25T06:00: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032800"/>
    <d v="2018-02-05T06:00: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68594000"/>
    <d v="2013-06-07T05:00: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258400"/>
    <d v="2015-11-30T06:00: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5218000"/>
    <d v="2019-04-30T05:00: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1925200"/>
    <d v="2015-05-20T05:00: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1522400"/>
    <d v="2016-12-19T06:00: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d v="2012-05-02T05:00: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2280400"/>
    <d v="2019-05-04T05:00: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29989200"/>
    <d v="2018-06-27T05:00: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09600"/>
    <d v="2014-12-17T06:00: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136400"/>
    <d v="2013-06-29T05:00: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3877200"/>
    <d v="2018-08-16T05:00: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09064400"/>
    <d v="2011-07-23T05:00: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5877200"/>
    <d v="2015-03-21T05:00: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304400"/>
    <d v="2017-07-31T05:00: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8287200"/>
    <d v="2010-03-20T05:00: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2139600"/>
    <d v="2014-11-12T06:00: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0063200"/>
    <d v="2012-03-06T06:00: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130400"/>
    <d v="2019-12-19T06:00: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07128400"/>
    <d v="2014-09-22T05:00: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0142800"/>
    <d v="2019-07-21T05:00: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0575200"/>
    <d v="2018-03-24T05:00: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2664400"/>
    <d v="2017-05-23T05:00: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4479200"/>
    <d v="2016-02-20T06:00: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1934800"/>
    <d v="2010-08-21T05:00: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3970400"/>
    <d v="2019-11-24T06:00: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2654800"/>
    <d v="2013-07-27T05:00: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5886800"/>
    <d v="2010-07-12T05:00: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1784400"/>
    <d v="2019-07-12T05:00: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392400"/>
    <d v="2012-03-23T05:00: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376400"/>
    <d v="2014-06-14T05:00: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5342800"/>
    <d v="2017-06-07T05:00: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d v="2016-12-20T06:00: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092000"/>
    <d v="2015-01-03T06:00: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018000"/>
    <d v="2016-03-20T05:00: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7384400"/>
    <d v="2013-05-29T05:00: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064400"/>
    <d v="2013-03-14T05:00: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3365200"/>
    <d v="2012-08-25T05:00: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5726800"/>
    <d v="2015-07-21T05:00: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1925200"/>
    <d v="2015-05-19T05:00: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2722400"/>
    <d v="2013-04-19T05:00: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1416800"/>
    <d v="2017-12-10T06:00: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5483600"/>
    <d v="2013-05-28T05:00: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2840400"/>
    <d v="2018-08-19T05:00: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6194000"/>
    <d v="2012-05-15T05:00: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7742800"/>
    <d v="2018-06-24T05:00: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030800"/>
    <d v="2019-08-04T05:00: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536400"/>
    <d v="2014-07-06T05:00: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008400"/>
    <d v="2010-09-11T05:00: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309600"/>
    <d v="2013-12-11T06:00: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620000"/>
    <d v="2011-12-25T06:00: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1070800"/>
    <d v="2010-09-13T05:00: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3960400"/>
    <d v="2017-05-10T05:00: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365600"/>
    <d v="2018-02-25T06:00: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0696800"/>
    <d v="2015-01-22T06:00: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650000"/>
    <d v="2019-04-22T05:00: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1928400"/>
    <d v="2016-08-29T05:00: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1291600"/>
    <d v="2012-07-15T05:00: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7682400"/>
    <d v="2010-03-09T06:00: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2258000"/>
    <d v="2010-05-09T05:00: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492000"/>
    <d v="2010-11-27T06:00: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1109600"/>
    <d v="2016-02-01T06:00: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4652000"/>
    <d v="2016-03-12T06:00: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5186400"/>
    <d v="2014-01-07T06:00: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399698000"/>
    <d v="2014-06-07T05:00: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3230800"/>
    <d v="2010-09-14T05:00: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4149600"/>
    <d v="2014-01-06T06:00: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860000"/>
    <d v="2018-01-26T06:00: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4642000"/>
    <d v="2013-08-29T05:00: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482000"/>
    <d v="2018-08-18T05:00: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434000"/>
    <d v="2018-06-10T05:00: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2626000"/>
    <d v="2010-09-19T05:00: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5605200"/>
    <d v="2018-09-22T05:00: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79826000"/>
    <d v="2013-10-08T05:00: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1957200"/>
    <d v="2019-07-07T05:00: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5496400"/>
    <d v="2018-05-27T05:00: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3912400"/>
    <d v="2015-07-06T05:00: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3442400"/>
    <d v="2016-02-21T06:00: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78875600"/>
    <d v="2013-09-26T05:00: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2232800"/>
    <d v="2016-01-21T06:00: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7253600"/>
    <d v="2020-01-14T06:00: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160400"/>
    <d v="2018-09-20T05:00: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2165600"/>
    <d v="2015-02-06T06:00: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59486800"/>
    <d v="2016-04-14T05:00: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69717200"/>
    <d v="2013-06-06T05:00: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0495200"/>
    <d v="2012-03-21T05:00: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19055200"/>
    <d v="2015-01-29T06:00: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140000"/>
    <d v="2016-11-28T06:00: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3948000"/>
    <d v="2011-01-03T06:00: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127200"/>
    <d v="2016-12-25T06:00: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6414800"/>
    <d v="2014-05-03T05:00: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285200"/>
    <d v="2011-09-13T05:00: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3762000"/>
    <d v="2015-10-05T05:00: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56293600"/>
    <d v="2016-04-07T05:00: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114000"/>
    <d v="2016-08-09T05:00: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1596000"/>
    <d v="2011-12-28T06:00: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8827600"/>
    <d v="2011-10-19T05:00: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366800"/>
    <d v="2019-03-14T05:00: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2088800"/>
    <d v="2018-12-03T06:00: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6395600"/>
    <d v="2015-03-23T05:00: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1336800"/>
    <d v="2011-12-05T06:00: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6293600"/>
    <d v="2016-03-18T05:00: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4968400"/>
    <d v="2014-07-12T05:00: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79170000"/>
    <d v="2010-08-29T05:00: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4725600"/>
    <d v="2011-01-23T06:00: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055200"/>
    <d v="2014-12-26T06:00: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4690000"/>
    <d v="2015-08-05T05:00: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3416400"/>
    <d v="2015-10-14T05:00: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006800"/>
    <d v="2014-05-04T05:00: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5698400"/>
    <d v="2019-12-17T06:00: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562000"/>
    <d v="2014-05-23T05:00: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09512400"/>
    <d v="2017-11-18T06:00: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299823200"/>
    <d v="2011-04-06T05:00: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719200"/>
    <d v="2011-12-04T06:00: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2693200"/>
    <d v="2011-08-19T05:00: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3394400"/>
    <d v="2014-03-06T06:00: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4053200"/>
    <d v="2011-05-14T05:00: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3912400"/>
    <d v="2015-06-15T05:00: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29717600"/>
    <d v="2012-03-08T06:00: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5330000"/>
    <d v="2012-05-09T05:00: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8888400"/>
    <d v="2010-03-28T05:00: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89973600"/>
    <d v="2010-12-06T06:00: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47877600"/>
    <d v="2019-03-12T05:00: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69493200"/>
    <d v="2010-04-25T05:00: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072400"/>
    <d v="2015-07-12T05:00: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19141600"/>
    <d v="2015-01-01T06:00: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083600"/>
    <d v="2010-07-24T05:00: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1426000"/>
    <d v="2014-06-08T05:00: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5810000"/>
    <d v="2014-04-08T05:00: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003600"/>
    <d v="2016-06-30T05:00: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68715600"/>
    <d v="2010-04-06T05:00: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157600"/>
    <d v="2016-03-12T06:00: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3970400"/>
    <d v="2019-12-05T06:00: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6578000"/>
    <d v="2010-07-14T05:00: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3720800"/>
    <d v="2015-02-20T06:00: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5160400"/>
    <d v="2013-08-11T05:00: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1426000"/>
    <d v="2014-06-16T05:00: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3480400"/>
    <d v="2015-06-16T05:00: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5563600"/>
    <d v="2019-05-15T05:00: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5676000"/>
    <d v="2011-02-12T06:00: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3848400"/>
    <d v="2015-11-13T06:00: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7330400"/>
    <d v="2016-03-18T05:00: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550800"/>
    <d v="2014-03-25T05:00: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1852000"/>
    <d v="2019-03-10T06:00: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7618400"/>
    <d v="2019-02-02T06:00: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5637600"/>
    <d v="2012-12-30T06:00: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4728400"/>
    <d v="2013-08-06T05:00: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7810000"/>
    <d v="2010-11-15T06:00: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3723600"/>
    <d v="2017-09-04T05:00: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4114400"/>
    <d v="2017-01-29T06:00: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1906000"/>
    <d v="2016-05-09T05:00: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653200"/>
    <d v="2013-09-21T05:00: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1858000"/>
    <d v="2014-06-14T05:00: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7470800"/>
    <d v="2013-05-23T05:00: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658000"/>
    <d v="2011-05-07T05:00: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7954000"/>
    <d v="2016-07-12T05:00: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3742800"/>
    <d v="2016-09-18T05:00: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3768400"/>
    <d v="2018-05-11T05:00: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022800"/>
    <d v="2015-07-21T05:00: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165600"/>
    <d v="2015-01-31T06:00: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0104800"/>
    <d v="2020-02-10T06:00: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5650000"/>
    <d v="2010-10-07T05:00: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6664400"/>
    <d v="2010-07-10T05:00: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168400"/>
    <d v="2010-10-07T05:00: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781200"/>
    <d v="2016-07-08T05:00: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6686800"/>
    <d v="2019-05-12T05:00: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576400"/>
    <d v="2019-03-30T05:00: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4904400"/>
    <d v="2014-11-20T06:00: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6876000"/>
    <d v="2015-11-11T06:00: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0418000"/>
    <d v="2017-04-08T05:00: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0389600"/>
    <d v="2013-03-13T05:00: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26866400"/>
    <d v="2012-03-03T06:00: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103200"/>
    <d v="2016-11-22T06:00: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0206800"/>
    <d v="2010-08-08T05:00: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d v="2018-07-28T05:00: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096800"/>
    <d v="2016-01-21T06:00: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7570400"/>
    <d v="2017-03-20T05:00: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026400"/>
    <d v="2018-12-26T06:00: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8348000"/>
    <d v="2017-03-19T05:00: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5112800"/>
    <d v="2019-01-03T06:00: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7938000"/>
    <d v="2018-10-17T05:00: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3150800"/>
    <d v="2013-03-24T05:00: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3250000"/>
    <d v="2018-05-03T05:00: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499317200"/>
    <d v="2017-07-24T05:00: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7550800"/>
    <d v="2010-10-31T05:00: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4795600"/>
    <d v="2014-08-04T05:00: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3048800"/>
    <d v="2014-03-09T06:00: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0373200"/>
    <d v="2016-09-17T05:00: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091600"/>
    <d v="2016-04-10T05:00: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392400"/>
    <d v="2015-08-29T05:00: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8434400"/>
    <d v="2017-03-15T05:00: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440800"/>
    <d v="2018-01-02T06:00: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4354400"/>
    <d v="2018-01-12T06:00: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0910800"/>
    <d v="2015-09-22T05:00: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08000"/>
    <d v="2011-01-28T06:00: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133200"/>
    <d v="2015-08-30T05:00: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2910800"/>
    <d v="2012-04-27T05:00: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335200"/>
    <d v="2018-12-13T06:00: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6427600"/>
    <d v="2010-10-30T05:00: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29717600"/>
    <d v="2012-03-01T06:00: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0187600"/>
    <d v="2011-07-23T05:00: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7838800"/>
    <d v="2013-09-05T05:00: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0325200"/>
    <d v="2014-09-19T05:00: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3797200"/>
    <d v="2012-08-13T05:00: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8453200"/>
    <d v="2017-07-05T05:00: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6380000"/>
    <d v="2016-03-08T06:00: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552400"/>
    <d v="2010-08-04T05:00: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1608400"/>
    <d v="2018-03-31T05:00: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0696400"/>
    <d v="2016-05-06T05:00: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3730000"/>
    <d v="2011-10-05T05:00: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178000"/>
    <d v="2019-09-18T05:00: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8635600"/>
    <d v="2012-10-05T05:00: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68126800"/>
    <d v="2016-08-29T05:00: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7877600"/>
    <d v="2019-01-21T06:00: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374800"/>
    <d v="2019-10-23T05:00: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303200"/>
    <d v="2019-12-16T06:00: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447200"/>
    <d v="2011-12-27T06:00: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6741600"/>
    <d v="2013-12-20T06:00: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074000"/>
    <d v="2018-09-18T05:00: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7787600"/>
    <d v="2010-07-19T05:00: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0306000"/>
    <d v="2015-09-16T05:00: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2126800"/>
    <d v="2018-04-07T05:00: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298400"/>
    <d v="2017-03-15T05:00: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7100000"/>
    <d v="2019-01-26T06:00: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3022800"/>
    <d v="2013-11-10T06:00: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373600"/>
    <d v="2011-12-03T06:00: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49240400"/>
    <d v="2012-10-20T05:00: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2648400"/>
    <d v="2019-07-27T05:00: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8216400"/>
    <d v="2017-11-03T05:00: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1762400"/>
    <d v="2018-01-03T06:00: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7480800"/>
    <d v="2015-11-30T06:00: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06000"/>
    <d v="2015-04-21T05:00: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472400"/>
    <d v="2018-04-02T05:00: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2114400"/>
    <d v="2011-12-08T06:00: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438800"/>
    <d v="2019-06-26T05:00: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4399200"/>
    <d v="2010-02-09T06:00: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202000"/>
    <d v="2011-04-03T05:00: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469200"/>
    <d v="2013-07-27T05:00: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4984400"/>
    <d v="2012-05-08T05:00: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7608400"/>
    <d v="2016-07-19T05:00: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6741600"/>
    <d v="2013-12-15T06:00: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6754400"/>
    <d v="2019-01-14T06:00: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4248800"/>
    <d v="2019-01-13T06:00: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5429200"/>
    <d v="2017-06-01T05:00: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4811600"/>
    <d v="2012-04-26T05:00: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1544400"/>
    <d v="2018-07-21T05:00: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615200"/>
    <d v="2016-01-26T06:00: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67954000"/>
    <d v="2016-08-18T05:00: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1842000"/>
    <d v="2016-09-03T05:00: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424400"/>
    <d v="2014-08-20T05:00: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157200"/>
    <d v="2010-08-12T05:00: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3432400"/>
    <d v="2013-08-07T05:00: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3989200"/>
    <d v="2011-09-12T05:00: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1445200"/>
    <d v="2013-07-13T05:00: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8267600"/>
    <d v="2012-06-09T05:00: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19192800"/>
    <d v="2018-03-07T06:00: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2818000"/>
    <d v="2018-04-10T05:00: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09948000"/>
    <d v="2017-12-03T06:00: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6898400"/>
    <d v="2016-03-23T05:00: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3954000"/>
    <d v="2014-10-24T05:00: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031200"/>
    <d v="2014-11-17T06:00: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7982800"/>
    <d v="2010-10-31T05:00: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47964000"/>
    <d v="2019-03-19T05:00: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4152400"/>
    <d v="2016-06-05T05:00: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59957600"/>
    <d v="2013-02-06T06:00: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357200"/>
    <d v="2015-05-29T05:00: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786000"/>
    <d v="2017-07-24T05:00: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0158800"/>
    <d v="2017-04-14T05:00: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6178000"/>
    <d v="2014-08-06T05:00: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5583200"/>
    <d v="2017-02-09T06:00: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314000"/>
    <d v="2016-04-06T05:00: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412000"/>
    <d v="2015-02-24T06:00: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8844000"/>
    <d v="2016-11-23T06:00: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6117600"/>
    <d v="2014-12-08T06:00: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0946000"/>
    <d v="2012-06-30T05:00: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101600"/>
    <d v="2017-02-06T06:00: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590800"/>
    <d v="2010-05-24T05:00: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3880800"/>
    <d v="2010-03-02T06:00: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403600"/>
    <d v="2015-10-27T05:00: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3877200"/>
    <d v="2018-08-12T05:00: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5195600"/>
    <d v="2010-06-26T05:00: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136400"/>
    <d v="2011-10-14T05:00: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3403600"/>
    <d v="2010-09-13T05:00: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7423200"/>
    <d v="2010-03-26T05:00: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2744400"/>
    <d v="2014-10-20T05:00: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77960400"/>
    <d v="2010-07-26T05:00: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8190800"/>
    <d v="2016-04-01T05:00: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0984400"/>
    <d v="2010-08-23T05:00: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4590800"/>
    <d v="2010-06-07T05:00: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1400400"/>
    <d v="2012-12-20T06:00: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4354400"/>
    <d v="2018-01-08T06:00: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1733600"/>
    <d v="2015-01-26T06:00: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176400"/>
    <d v="2011-05-16T05:00: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126800"/>
    <d v="2014-11-02T05:00: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17810400"/>
    <d v="2018-03-07T06:00: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4635600"/>
    <d v="2019-08-30T05:00: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0699600"/>
    <d v="2017-07-27T05:00: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4082400"/>
    <d v="2012-12-09T06:00: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6453200"/>
    <d v="2012-06-12T05:00: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262800"/>
    <d v="2011-05-21T05:00: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2232400"/>
    <d v="2017-05-10T05:00: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333200"/>
    <d v="2018-09-20T05:00: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4107600"/>
    <d v="2015-11-20T06:00: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6741600"/>
    <d v="2013-12-26T06:00: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6542800"/>
    <d v="2013-09-10T05:00: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7451600"/>
    <d v="2014-04-21T05:00: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48482400"/>
    <d v="2019-02-22T06:00: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49692000"/>
    <d v="2019-02-13T06:00: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059600"/>
    <d v="2017-04-23T05:00: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3979600"/>
    <d v="2016-07-03T05:00: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5253600"/>
    <d v="2014-11-16T06:00: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2216400"/>
    <d v="2019-07-22T05:00: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6754000"/>
    <d v="2011-10-22T05:00: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211600"/>
    <d v="2011-08-18T05:00: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39528400"/>
    <d v="2015-08-23T05:00: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69163600"/>
    <d v="2016-08-10T05:00: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88501200"/>
    <d v="2010-12-21T06:00: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298959200"/>
    <d v="2011-03-29T05:00: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260000"/>
    <d v="2013-12-24T06:00: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7244000"/>
    <d v="2016-03-17T05:00: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6341200"/>
    <d v="2019-05-31T05:00: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126800"/>
    <d v="2018-04-03T05:00: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5954000"/>
    <d v="2011-05-30T05:00: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0709200"/>
    <d v="2012-11-10T06:00: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1166800"/>
    <d v="2014-07-03T05:00: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127200"/>
    <d v="2010-02-20T06:00: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1436000"/>
    <d v="2016-12-27T06:00: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2222800"/>
    <d v="2013-07-24T05:00: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136400"/>
    <d v="2013-06-29T05:00: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3922400"/>
    <d v="2018-01-03T06:00: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7976400"/>
    <d v="2016-11-04T05:00: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7474000"/>
    <d v="2014-08-15T05:00: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6149600"/>
    <d v="2019-01-22T06:00: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38440400"/>
    <d v="2012-06-28T05:00: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133600"/>
    <d v="2016-02-03T06:00: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085200"/>
    <d v="2015-06-16T05:00: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7772000"/>
    <d v="2020-01-22T06:00: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216400"/>
    <d v="2019-07-06T05:00: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48568800"/>
    <d v="2019-03-02T06:00: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4872800"/>
    <d v="2018-01-22T06:00: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16031200"/>
    <d v="2015-01-05T06:00: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0927200"/>
    <d v="2012-03-29T05:00: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1115600"/>
    <d v="2019-11-28T06:00: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3461200"/>
    <d v="2016-06-03T05:00: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4920400"/>
    <d v="2012-08-15T05:00: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1848800"/>
    <d v="2017-12-08T06:00: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319200"/>
    <d v="2016-01-11T06:00: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3854800"/>
    <d v="2018-04-21T05:00: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043600"/>
    <d v="2012-09-06T05:00: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325200"/>
    <d v="2016-05-29T05:00: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1935200"/>
    <d v="2017-12-25T06:00: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012000"/>
    <d v="2014-02-12T06:00: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6946000"/>
    <d v="2019-06-01T05:00: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8050400"/>
    <d v="2019-02-03T06:00: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3736800"/>
    <d v="2012-12-09T06:00: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2840400"/>
    <d v="2018-08-11T05:00: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8261600"/>
    <d v="2017-03-13T05:00: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3567200"/>
    <d v="2014-03-17T05:00: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0325200"/>
    <d v="2014-10-05T05:00: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6923600"/>
    <d v="2010-07-21T05:00: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0958800"/>
    <d v="2017-08-06T05:00: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2220000"/>
    <d v="2011-01-10T06:00: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4398800"/>
    <d v="2011-05-15T05:00: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5432400"/>
    <d v="2018-09-22T05:00: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3826000"/>
    <d v="2015-06-24T05:00: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14959200"/>
    <d v="2018-03-03T06:00: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2738000"/>
    <d v="2012-04-29T05:00: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5490000"/>
    <d v="2015-11-25T06:00: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7663200"/>
    <d v="2011-02-25T06:00: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1963600"/>
    <d v="2013-06-29T05:00: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103200"/>
    <d v="2015-03-06T06:00: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5349600"/>
    <d v="2010-02-16T06:00: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1202000"/>
    <d v="2011-05-20T05:00: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024400"/>
    <d v="2018-10-06T05:00: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5032400"/>
    <d v="2014-05-01T05:00: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486800"/>
    <d v="2014-07-18T05:00: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5861600"/>
    <d v="2016-03-06T06:00: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038800"/>
    <d v="2018-06-18T05:00: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259600"/>
    <d v="2018-09-01T05:00: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212000"/>
    <d v="2012-01-25T06:00: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6360400"/>
    <d v="2018-06-21T05:00: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2149200"/>
    <d v="2018-08-26T05:00: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304800"/>
    <d v="2018-01-10T06:00: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6318800"/>
    <d v="2010-06-21T05:00: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8767200"/>
    <d v="2012-02-12T06:00: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1682400"/>
    <d v="2011-12-04T06:00: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5934800"/>
    <d v="2012-06-04T05:00: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0792400"/>
    <d v="2011-07-26T05:00: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546000"/>
    <d v="2011-06-25T05:00: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4056800"/>
    <d v="2019-12-15T06:00: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08373200"/>
    <d v="2011-07-19T05:00: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5243600"/>
    <d v="2012-05-11T05:00: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28421600"/>
    <d v="2012-02-28T06:00: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286800"/>
    <d v="2018-04-28T05:00: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2117600"/>
    <d v="2013-03-19T05:00: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0556000"/>
    <d v="2019-03-01T06:00: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147600"/>
    <d v="2010-03-29T05:00: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174800"/>
    <d v="2011-08-05T05:00: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4517200"/>
    <d v="2015-07-10T05:00: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1582800"/>
    <d v="2016-08-24T05:00: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0757200"/>
    <d v="2014-09-24T05:00: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830800"/>
    <d v="2011-05-09T05:00: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061200"/>
    <d v="2018-10-15T05:00: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1554000"/>
    <d v="2013-10-23T05:00: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7096400"/>
    <d v="2010-07-05T05:00: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0392400"/>
    <d v="2015-09-18T05:00: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09512400"/>
    <d v="2017-11-19T06:00: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5950800"/>
    <d v="2018-09-08T05:00: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160800"/>
    <d v="2014-01-13T06:00: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1998800"/>
    <d v="2010-05-31T05:00: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898400"/>
    <d v="2011-01-14T06:00: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59970000"/>
    <d v="2019-07-02T05:00: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09200"/>
    <d v="2016-07-27T05:00: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79068000"/>
    <d v="2020-02-08T06:00: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7743200"/>
    <d v="2017-03-03T06:00: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685200"/>
    <d v="2019-07-23T05:00: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6418000"/>
    <d v="2015-08-07T05:00: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1820000"/>
    <d v="2015-01-25T06:00: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4763600"/>
    <d v="2010-06-30T05:00: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179600"/>
    <d v="2014-05-06T05:00: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5800400"/>
    <d v="2010-07-14T05:00: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2798800"/>
    <d v="2010-09-13T05:00: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37109200"/>
    <d v="2015-09-02T05:00: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1886800"/>
    <d v="2017-04-30T05:00: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4600400"/>
    <d v="2014-03-19T05:00: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352400"/>
    <d v="2019-06-25T05:00: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2892000"/>
    <d v="2012-01-16T06:00: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4418000"/>
    <d v="2010-07-01T05:00: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344400"/>
    <d v="2015-06-19T05:00: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3518800"/>
    <d v="2013-08-10T05:00: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7637600"/>
    <d v="2018-02-12T06:00: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619600"/>
    <d v="2011-07-17T05:00: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427600"/>
    <d v="2019-04-30T05:00: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476000"/>
    <d v="2019-12-22T06:00: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1122000"/>
    <d v="2013-10-25T05:00: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02800"/>
    <d v="2014-09-20T05:00: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1803600"/>
    <d v="2018-08-19T05:00: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4133600"/>
    <d v="2016-03-12T06:00: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6194000"/>
    <d v="2012-05-20T05:00: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326800"/>
    <d v="2012-10-08T05:00: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566800"/>
    <d v="2013-09-22T05:00: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4651600"/>
    <d v="2017-06-18T05:00: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3880400"/>
    <d v="2011-05-04T05:00: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5934800"/>
    <d v="2012-05-13T05:00: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28088400"/>
    <d v="2018-07-01T05:00: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06400"/>
    <d v="2015-01-23T06:00: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005200"/>
    <d v="2019-09-11T05:00: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6821200"/>
    <d v="2012-09-18T05:00: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7637200"/>
    <d v="2019-05-25T05:00: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5592400"/>
    <d v="2013-08-16T05:00: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3982800"/>
    <d v="2017-09-07T05:00: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8882400"/>
    <d v="2014-12-27T06:00: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09237200"/>
    <d v="2011-07-22T05:00: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3365200"/>
    <d v="2012-08-07T05:00: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07957200"/>
    <d v="2017-11-15T06:00: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49519200"/>
    <d v="2019-02-27T06:00: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29026400"/>
    <d v="2012-02-26T06:00: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4335200"/>
    <d v="2018-12-18T06:00: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083600"/>
    <d v="2010-07-15T05:00: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2498000"/>
    <d v="2019-11-11T06:00: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6056400"/>
    <d v="2017-10-04T05:00: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029200"/>
    <d v="2016-05-16T05:00: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2069200"/>
    <d v="2012-08-10T05:00: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8296800"/>
    <d v="2014-01-07T06:00: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3787600"/>
    <d v="2017-05-17T05:00: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4844000"/>
    <d v="2015-03-04T06:00: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3931600"/>
    <d v="2014-06-30T05:00: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514000"/>
    <d v="2014-03-14T05:00: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5397200"/>
    <d v="2013-04-21T05:00: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120800"/>
    <d v="2016-02-28T06:00: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7714000"/>
    <d v="2015-07-31T05:00: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3771600"/>
    <d v="2019-07-25T05:00: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8517600"/>
    <d v="2015-12-05T06:00: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28779600"/>
    <d v="2018-07-18T05:00: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4744400"/>
    <d v="2011-05-24T05:00: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4341600"/>
    <d v="2012-12-23T06:00: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4552800"/>
    <d v="2011-02-13T06:00: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5935200"/>
    <d v="2011-01-28T06:00: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1534800"/>
    <d v="2014-10-29T05:00: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6706400"/>
    <d v="2017-03-01T06:00: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3602000"/>
    <d v="2012-04-20T05:00: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200400"/>
    <d v="2011-06-18T05:00: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1707600"/>
    <d v="2014-10-03T05:00: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8364000"/>
    <d v="2014-12-22T06:00: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29333200"/>
    <d v="2015-05-07T05:00: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390800"/>
    <d v="2019-04-21T05:00: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732000"/>
    <d v="2016-12-27T06:00: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0718800"/>
    <d v="2016-08-23T05:00: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0591200"/>
    <d v="2016-01-25T06:00: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48290000"/>
    <d v="2012-10-16T05:00: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823200"/>
    <d v="2012-11-27T06:00: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0764000"/>
    <d v="2015-12-26T06:00: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372000"/>
    <d v="2012-02-19T06:00: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7096400"/>
    <d v="2010-07-13T05:00: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77701200"/>
    <d v="2010-07-26T05:00: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4911200"/>
    <d v="2016-03-16T05:00: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7922400"/>
    <d v="2011-02-21T06:00: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4408800"/>
    <d v="2013-12-05T06:00: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304800"/>
    <d v="2011-03-11T06:00: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320400"/>
    <d v="2015-05-16T05:00: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4399200"/>
    <d v="2010-03-06T06:00: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502800"/>
    <d v="2017-06-17T05:00: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3688400"/>
    <d v="2012-05-13T05:00: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3861600"/>
    <d v="2011-01-16T06:00: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6994400"/>
    <d v="2019-12-29T06:00: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4917200"/>
    <d v="2011-05-10T05:00: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208400"/>
    <d v="2013-10-14T05:00: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1685200"/>
    <d v="2014-06-11T05:00: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1960800"/>
    <d v="2010-12-12T06:00: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853200"/>
    <d v="2013-05-19T05:00: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48776800"/>
    <d v="2016-01-07T06:00: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194400"/>
    <d v="2011-02-03T06:00: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17983200"/>
    <d v="2018-03-11T06:00: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78930400"/>
    <d v="2016-12-04T06:00: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395600"/>
    <d v="2015-03-21T05:00: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181200"/>
    <d v="2015-11-04T06:00: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4181600"/>
    <d v="2018-01-27T06:00: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051600"/>
    <d v="2011-07-21T05:00: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4894800"/>
    <d v="2019-08-19T05:00: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67918800"/>
    <d v="2019-10-04T05:00: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6309600"/>
    <d v="2014-01-01T06:00: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1979600"/>
    <d v="2011-04-19T05:00: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3269200"/>
    <d v="2017-05-11T05:00: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78930400"/>
    <d v="2016-12-03T06:00: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390800"/>
    <d v="2019-04-21T05:00: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6984800"/>
    <d v="2016-03-25T05:00: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621200"/>
    <d v="2014-09-29T05:00: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5669200"/>
    <d v="2018-05-21T05:00: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0936800"/>
    <d v="2016-01-10T06:00: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3522000"/>
    <d v="2014-10-23T05:00: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1307600"/>
    <d v="2018-12-03T06:00: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7106400"/>
    <d v="2013-02-01T06:00: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197600"/>
    <d v="2014-01-25T06:00: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5868000"/>
    <d v="2010-02-25T06:00: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176400"/>
    <d v="2016-07-06T05:00: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2C883-D15C-4A34-8702-4BB1CB98A7F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E48A3-EFAE-4A4A-B574-230FBF65F002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25993-7E2D-4395-9297-29498388723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D11" sqref="D1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25" style="7" bestFit="1" customWidth="1"/>
    <col min="8" max="8" width="13" bestFit="1" customWidth="1"/>
    <col min="9" max="9" width="16.5" style="5" bestFit="1" customWidth="1"/>
    <col min="12" max="12" width="22.375" style="12" bestFit="1" customWidth="1"/>
    <col min="13" max="13" width="11.125" bestFit="1" customWidth="1"/>
    <col min="14" max="14" width="21" style="12" bestFit="1" customWidth="1"/>
    <col min="15" max="15" width="11.125" bestFit="1" customWidth="1"/>
    <col min="18" max="18" width="28" bestFit="1" customWidth="1"/>
    <col min="19" max="19" width="11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1" t="s">
        <v>2070</v>
      </c>
      <c r="M1" s="1" t="s">
        <v>8</v>
      </c>
      <c r="N1" s="11" t="s">
        <v>2071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2085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(E2/D2)*100</f>
        <v>0</v>
      </c>
      <c r="G2" t="s">
        <v>14</v>
      </c>
      <c r="H2">
        <v>0</v>
      </c>
      <c r="I2" s="4">
        <f>IFERROR(E2/H2, 0)</f>
        <v>0</v>
      </c>
      <c r="J2" t="s">
        <v>15</v>
      </c>
      <c r="K2" t="s">
        <v>16</v>
      </c>
      <c r="L2" s="12">
        <f t="shared" ref="L2:L65" si="0">(((M2/60)/60)/24)+DATE(1970,1,1)</f>
        <v>42336.25</v>
      </c>
      <c r="M2">
        <v>1448690400</v>
      </c>
      <c r="N2" s="12">
        <f t="shared" ref="N2:N65" si="1">(((O2/60)/60)/24)+DATE(1970,1,1)</f>
        <v>42353.25</v>
      </c>
      <c r="O2">
        <v>1450159200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>(E3/D3)*100</f>
        <v>1040</v>
      </c>
      <c r="G3" t="s">
        <v>20</v>
      </c>
      <c r="H3">
        <v>158</v>
      </c>
      <c r="I3" s="5">
        <f t="shared" ref="I3:I66" si="2">IFERROR(E3/H3, 0)</f>
        <v>92.151898734177209</v>
      </c>
      <c r="J3" t="s">
        <v>21</v>
      </c>
      <c r="K3" t="s">
        <v>22</v>
      </c>
      <c r="L3" s="12">
        <f t="shared" si="0"/>
        <v>41870.208333333336</v>
      </c>
      <c r="M3">
        <v>1408424400</v>
      </c>
      <c r="N3" s="12">
        <f t="shared" si="1"/>
        <v>41872.208333333336</v>
      </c>
      <c r="O3">
        <v>1408597200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ref="F4:F67" si="3">(E4/D4)*100</f>
        <v>131.4787822878229</v>
      </c>
      <c r="G4" t="s">
        <v>20</v>
      </c>
      <c r="H4">
        <v>1425</v>
      </c>
      <c r="I4" s="5">
        <f t="shared" si="2"/>
        <v>100.01614035087719</v>
      </c>
      <c r="J4" t="s">
        <v>26</v>
      </c>
      <c r="K4" t="s">
        <v>27</v>
      </c>
      <c r="L4" s="12">
        <f t="shared" si="0"/>
        <v>41595.25</v>
      </c>
      <c r="M4">
        <v>1384668000</v>
      </c>
      <c r="N4" s="12">
        <f t="shared" si="1"/>
        <v>41597.25</v>
      </c>
      <c r="O4">
        <v>1384840800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3"/>
        <v>58.976190476190467</v>
      </c>
      <c r="G5" t="s">
        <v>14</v>
      </c>
      <c r="H5">
        <v>24</v>
      </c>
      <c r="I5" s="5">
        <f t="shared" si="2"/>
        <v>103.20833333333333</v>
      </c>
      <c r="J5" t="s">
        <v>21</v>
      </c>
      <c r="K5" t="s">
        <v>22</v>
      </c>
      <c r="L5" s="12">
        <f t="shared" si="0"/>
        <v>43688.208333333328</v>
      </c>
      <c r="M5">
        <v>1565499600</v>
      </c>
      <c r="N5" s="12">
        <f t="shared" si="1"/>
        <v>43728.208333333328</v>
      </c>
      <c r="O5">
        <v>1568955600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3"/>
        <v>69.276315789473685</v>
      </c>
      <c r="G6" t="s">
        <v>14</v>
      </c>
      <c r="H6">
        <v>53</v>
      </c>
      <c r="I6" s="5">
        <f t="shared" si="2"/>
        <v>99.339622641509436</v>
      </c>
      <c r="J6" t="s">
        <v>21</v>
      </c>
      <c r="K6" t="s">
        <v>22</v>
      </c>
      <c r="L6" s="12">
        <f t="shared" si="0"/>
        <v>43485.25</v>
      </c>
      <c r="M6">
        <v>1547964000</v>
      </c>
      <c r="N6" s="12">
        <f t="shared" si="1"/>
        <v>43489.25</v>
      </c>
      <c r="O6">
        <v>1548309600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3"/>
        <v>173.61842105263159</v>
      </c>
      <c r="G7" t="s">
        <v>20</v>
      </c>
      <c r="H7">
        <v>174</v>
      </c>
      <c r="I7" s="5">
        <f t="shared" si="2"/>
        <v>75.833333333333329</v>
      </c>
      <c r="J7" t="s">
        <v>36</v>
      </c>
      <c r="K7" t="s">
        <v>37</v>
      </c>
      <c r="L7" s="12">
        <f t="shared" si="0"/>
        <v>41149.208333333336</v>
      </c>
      <c r="M7">
        <v>1346130000</v>
      </c>
      <c r="N7" s="12">
        <f t="shared" si="1"/>
        <v>41160.208333333336</v>
      </c>
      <c r="O7">
        <v>1347080400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3"/>
        <v>20.961538461538463</v>
      </c>
      <c r="G8" t="s">
        <v>14</v>
      </c>
      <c r="H8">
        <v>18</v>
      </c>
      <c r="I8" s="5">
        <f t="shared" si="2"/>
        <v>60.555555555555557</v>
      </c>
      <c r="J8" t="s">
        <v>40</v>
      </c>
      <c r="K8" t="s">
        <v>41</v>
      </c>
      <c r="L8" s="12">
        <f t="shared" si="0"/>
        <v>42991.208333333328</v>
      </c>
      <c r="M8">
        <v>1505278800</v>
      </c>
      <c r="N8" s="12">
        <f t="shared" si="1"/>
        <v>42992.208333333328</v>
      </c>
      <c r="O8">
        <v>1505365200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3"/>
        <v>327.57777777777778</v>
      </c>
      <c r="G9" t="s">
        <v>20</v>
      </c>
      <c r="H9">
        <v>227</v>
      </c>
      <c r="I9" s="5">
        <f t="shared" si="2"/>
        <v>64.93832599118943</v>
      </c>
      <c r="J9" t="s">
        <v>36</v>
      </c>
      <c r="K9" t="s">
        <v>37</v>
      </c>
      <c r="L9" s="12">
        <f t="shared" si="0"/>
        <v>42229.208333333328</v>
      </c>
      <c r="M9">
        <v>1439442000</v>
      </c>
      <c r="N9" s="12">
        <f t="shared" si="1"/>
        <v>42231.208333333328</v>
      </c>
      <c r="O9">
        <v>1439614800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3"/>
        <v>19.932788374205266</v>
      </c>
      <c r="G10" t="s">
        <v>47</v>
      </c>
      <c r="H10">
        <v>708</v>
      </c>
      <c r="I10" s="5">
        <f t="shared" si="2"/>
        <v>30.997175141242938</v>
      </c>
      <c r="J10" t="s">
        <v>36</v>
      </c>
      <c r="K10" t="s">
        <v>37</v>
      </c>
      <c r="L10" s="12">
        <f t="shared" si="0"/>
        <v>40399.208333333336</v>
      </c>
      <c r="M10">
        <v>1281330000</v>
      </c>
      <c r="N10" s="12">
        <f t="shared" si="1"/>
        <v>40401.208333333336</v>
      </c>
      <c r="O10">
        <v>1281502800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3"/>
        <v>51.741935483870968</v>
      </c>
      <c r="G11" t="s">
        <v>14</v>
      </c>
      <c r="H11">
        <v>44</v>
      </c>
      <c r="I11" s="5">
        <f t="shared" si="2"/>
        <v>72.909090909090907</v>
      </c>
      <c r="J11" t="s">
        <v>21</v>
      </c>
      <c r="K11" t="s">
        <v>22</v>
      </c>
      <c r="L11" s="12">
        <f t="shared" si="0"/>
        <v>41536.208333333336</v>
      </c>
      <c r="M11">
        <v>1379566800</v>
      </c>
      <c r="N11" s="12">
        <f t="shared" si="1"/>
        <v>41585.25</v>
      </c>
      <c r="O11">
        <v>1383804000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3"/>
        <v>266.11538461538464</v>
      </c>
      <c r="G12" t="s">
        <v>20</v>
      </c>
      <c r="H12">
        <v>220</v>
      </c>
      <c r="I12" s="5">
        <f t="shared" si="2"/>
        <v>62.9</v>
      </c>
      <c r="J12" t="s">
        <v>21</v>
      </c>
      <c r="K12" t="s">
        <v>22</v>
      </c>
      <c r="L12" s="12">
        <f t="shared" si="0"/>
        <v>40404.208333333336</v>
      </c>
      <c r="M12">
        <v>1281762000</v>
      </c>
      <c r="N12" s="12">
        <f t="shared" si="1"/>
        <v>40452.208333333336</v>
      </c>
      <c r="O12">
        <v>1285909200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3"/>
        <v>48.095238095238095</v>
      </c>
      <c r="G13" t="s">
        <v>14</v>
      </c>
      <c r="H13">
        <v>27</v>
      </c>
      <c r="I13" s="5">
        <f t="shared" si="2"/>
        <v>112.22222222222223</v>
      </c>
      <c r="J13" t="s">
        <v>21</v>
      </c>
      <c r="K13" t="s">
        <v>22</v>
      </c>
      <c r="L13" s="12">
        <f t="shared" si="0"/>
        <v>40442.208333333336</v>
      </c>
      <c r="M13">
        <v>1285045200</v>
      </c>
      <c r="N13" s="12">
        <f t="shared" si="1"/>
        <v>40448.208333333336</v>
      </c>
      <c r="O13">
        <v>1285563600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3"/>
        <v>89.349206349206341</v>
      </c>
      <c r="G14" t="s">
        <v>14</v>
      </c>
      <c r="H14">
        <v>55</v>
      </c>
      <c r="I14" s="5">
        <f t="shared" si="2"/>
        <v>102.34545454545454</v>
      </c>
      <c r="J14" t="s">
        <v>21</v>
      </c>
      <c r="K14" t="s">
        <v>22</v>
      </c>
      <c r="L14" s="12">
        <f t="shared" si="0"/>
        <v>43760.208333333328</v>
      </c>
      <c r="M14">
        <v>1571720400</v>
      </c>
      <c r="N14" s="12">
        <f t="shared" si="1"/>
        <v>43768.208333333328</v>
      </c>
      <c r="O14">
        <v>1572411600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3"/>
        <v>245.11904761904765</v>
      </c>
      <c r="G15" t="s">
        <v>20</v>
      </c>
      <c r="H15">
        <v>98</v>
      </c>
      <c r="I15" s="5">
        <f t="shared" si="2"/>
        <v>105.05102040816327</v>
      </c>
      <c r="J15" t="s">
        <v>21</v>
      </c>
      <c r="K15" t="s">
        <v>22</v>
      </c>
      <c r="L15" s="12">
        <f t="shared" si="0"/>
        <v>42532.208333333328</v>
      </c>
      <c r="M15">
        <v>1465621200</v>
      </c>
      <c r="N15" s="12">
        <f t="shared" si="1"/>
        <v>42544.208333333328</v>
      </c>
      <c r="O15">
        <v>1466658000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3"/>
        <v>66.769503546099301</v>
      </c>
      <c r="G16" t="s">
        <v>14</v>
      </c>
      <c r="H16">
        <v>200</v>
      </c>
      <c r="I16" s="5">
        <f t="shared" si="2"/>
        <v>94.144999999999996</v>
      </c>
      <c r="J16" t="s">
        <v>21</v>
      </c>
      <c r="K16" t="s">
        <v>22</v>
      </c>
      <c r="L16" s="12">
        <f t="shared" si="0"/>
        <v>40974.25</v>
      </c>
      <c r="M16">
        <v>1331013600</v>
      </c>
      <c r="N16" s="12">
        <f t="shared" si="1"/>
        <v>41001.208333333336</v>
      </c>
      <c r="O16">
        <v>1333342800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3"/>
        <v>47.307881773399011</v>
      </c>
      <c r="G17" t="s">
        <v>14</v>
      </c>
      <c r="H17">
        <v>452</v>
      </c>
      <c r="I17" s="5">
        <f t="shared" si="2"/>
        <v>84.986725663716811</v>
      </c>
      <c r="J17" t="s">
        <v>21</v>
      </c>
      <c r="K17" t="s">
        <v>22</v>
      </c>
      <c r="L17" s="12">
        <f t="shared" si="0"/>
        <v>43809.25</v>
      </c>
      <c r="M17">
        <v>1575957600</v>
      </c>
      <c r="N17" s="12">
        <f t="shared" si="1"/>
        <v>43813.25</v>
      </c>
      <c r="O17">
        <v>1576303200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3"/>
        <v>649.47058823529414</v>
      </c>
      <c r="G18" t="s">
        <v>20</v>
      </c>
      <c r="H18">
        <v>100</v>
      </c>
      <c r="I18" s="5">
        <f t="shared" si="2"/>
        <v>110.41</v>
      </c>
      <c r="J18" t="s">
        <v>21</v>
      </c>
      <c r="K18" t="s">
        <v>22</v>
      </c>
      <c r="L18" s="12">
        <f t="shared" si="0"/>
        <v>41661.25</v>
      </c>
      <c r="M18">
        <v>1390370400</v>
      </c>
      <c r="N18" s="12">
        <f t="shared" si="1"/>
        <v>41683.25</v>
      </c>
      <c r="O18">
        <v>1392271200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3"/>
        <v>159.39125295508273</v>
      </c>
      <c r="G19" t="s">
        <v>20</v>
      </c>
      <c r="H19">
        <v>1249</v>
      </c>
      <c r="I19" s="5">
        <f t="shared" si="2"/>
        <v>107.96236989591674</v>
      </c>
      <c r="J19" t="s">
        <v>21</v>
      </c>
      <c r="K19" t="s">
        <v>22</v>
      </c>
      <c r="L19" s="12">
        <f t="shared" si="0"/>
        <v>40555.25</v>
      </c>
      <c r="M19">
        <v>1294812000</v>
      </c>
      <c r="N19" s="12">
        <f t="shared" si="1"/>
        <v>40556.25</v>
      </c>
      <c r="O19">
        <v>1294898400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3"/>
        <v>66.912087912087912</v>
      </c>
      <c r="G20" t="s">
        <v>74</v>
      </c>
      <c r="H20">
        <v>135</v>
      </c>
      <c r="I20" s="5">
        <f t="shared" si="2"/>
        <v>45.103703703703701</v>
      </c>
      <c r="J20" t="s">
        <v>21</v>
      </c>
      <c r="K20" t="s">
        <v>22</v>
      </c>
      <c r="L20" s="12">
        <f t="shared" si="0"/>
        <v>43351.208333333328</v>
      </c>
      <c r="M20">
        <v>1536382800</v>
      </c>
      <c r="N20" s="12">
        <f t="shared" si="1"/>
        <v>43359.208333333328</v>
      </c>
      <c r="O20">
        <v>1537074000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3"/>
        <v>48.529600000000002</v>
      </c>
      <c r="G21" t="s">
        <v>14</v>
      </c>
      <c r="H21">
        <v>674</v>
      </c>
      <c r="I21" s="5">
        <f t="shared" si="2"/>
        <v>45.001483679525222</v>
      </c>
      <c r="J21" t="s">
        <v>21</v>
      </c>
      <c r="K21" t="s">
        <v>22</v>
      </c>
      <c r="L21" s="12">
        <f t="shared" si="0"/>
        <v>43528.25</v>
      </c>
      <c r="M21">
        <v>1551679200</v>
      </c>
      <c r="N21" s="12">
        <f t="shared" si="1"/>
        <v>43549.208333333328</v>
      </c>
      <c r="O21">
        <v>1553490000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3"/>
        <v>112.24279210925646</v>
      </c>
      <c r="G22" t="s">
        <v>20</v>
      </c>
      <c r="H22">
        <v>1396</v>
      </c>
      <c r="I22" s="5">
        <f t="shared" si="2"/>
        <v>105.97134670487107</v>
      </c>
      <c r="J22" t="s">
        <v>21</v>
      </c>
      <c r="K22" t="s">
        <v>22</v>
      </c>
      <c r="L22" s="12">
        <f t="shared" si="0"/>
        <v>41848.208333333336</v>
      </c>
      <c r="M22">
        <v>1406523600</v>
      </c>
      <c r="N22" s="12">
        <f t="shared" si="1"/>
        <v>41848.208333333336</v>
      </c>
      <c r="O22">
        <v>1406523600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3"/>
        <v>40.992553191489364</v>
      </c>
      <c r="G23" t="s">
        <v>14</v>
      </c>
      <c r="H23">
        <v>558</v>
      </c>
      <c r="I23" s="5">
        <f t="shared" si="2"/>
        <v>69.055555555555557</v>
      </c>
      <c r="J23" t="s">
        <v>21</v>
      </c>
      <c r="K23" t="s">
        <v>22</v>
      </c>
      <c r="L23" s="12">
        <f t="shared" si="0"/>
        <v>40770.208333333336</v>
      </c>
      <c r="M23">
        <v>1313384400</v>
      </c>
      <c r="N23" s="12">
        <f t="shared" si="1"/>
        <v>40804.208333333336</v>
      </c>
      <c r="O23">
        <v>1316322000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3"/>
        <v>128.07106598984771</v>
      </c>
      <c r="G24" t="s">
        <v>20</v>
      </c>
      <c r="H24">
        <v>890</v>
      </c>
      <c r="I24" s="5">
        <f t="shared" si="2"/>
        <v>85.044943820224717</v>
      </c>
      <c r="J24" t="s">
        <v>21</v>
      </c>
      <c r="K24" t="s">
        <v>22</v>
      </c>
      <c r="L24" s="12">
        <f t="shared" si="0"/>
        <v>43193.208333333328</v>
      </c>
      <c r="M24">
        <v>1522731600</v>
      </c>
      <c r="N24" s="12">
        <f t="shared" si="1"/>
        <v>43208.208333333328</v>
      </c>
      <c r="O24">
        <v>1524027600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3"/>
        <v>332.04444444444448</v>
      </c>
      <c r="G25" t="s">
        <v>20</v>
      </c>
      <c r="H25">
        <v>142</v>
      </c>
      <c r="I25" s="5">
        <f t="shared" si="2"/>
        <v>105.22535211267606</v>
      </c>
      <c r="J25" t="s">
        <v>40</v>
      </c>
      <c r="K25" t="s">
        <v>41</v>
      </c>
      <c r="L25" s="12">
        <f t="shared" si="0"/>
        <v>43510.25</v>
      </c>
      <c r="M25">
        <v>1550124000</v>
      </c>
      <c r="N25" s="12">
        <f t="shared" si="1"/>
        <v>43563.208333333328</v>
      </c>
      <c r="O25">
        <v>1554699600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3"/>
        <v>112.83225108225108</v>
      </c>
      <c r="G26" t="s">
        <v>20</v>
      </c>
      <c r="H26">
        <v>2673</v>
      </c>
      <c r="I26" s="5">
        <f t="shared" si="2"/>
        <v>39.003741114852225</v>
      </c>
      <c r="J26" t="s">
        <v>21</v>
      </c>
      <c r="K26" t="s">
        <v>22</v>
      </c>
      <c r="L26" s="12">
        <f t="shared" si="0"/>
        <v>41811.208333333336</v>
      </c>
      <c r="M26">
        <v>1403326800</v>
      </c>
      <c r="N26" s="12">
        <f t="shared" si="1"/>
        <v>41813.208333333336</v>
      </c>
      <c r="O26">
        <v>1403499600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3"/>
        <v>216.43636363636364</v>
      </c>
      <c r="G27" t="s">
        <v>20</v>
      </c>
      <c r="H27">
        <v>163</v>
      </c>
      <c r="I27" s="5">
        <f t="shared" si="2"/>
        <v>73.030674846625772</v>
      </c>
      <c r="J27" t="s">
        <v>21</v>
      </c>
      <c r="K27" t="s">
        <v>22</v>
      </c>
      <c r="L27" s="12">
        <f t="shared" si="0"/>
        <v>40681.208333333336</v>
      </c>
      <c r="M27">
        <v>1305694800</v>
      </c>
      <c r="N27" s="12">
        <f t="shared" si="1"/>
        <v>40701.208333333336</v>
      </c>
      <c r="O27">
        <v>1307422800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3"/>
        <v>48.199069767441863</v>
      </c>
      <c r="G28" t="s">
        <v>74</v>
      </c>
      <c r="H28">
        <v>1480</v>
      </c>
      <c r="I28" s="5">
        <f t="shared" si="2"/>
        <v>35.009459459459457</v>
      </c>
      <c r="J28" t="s">
        <v>21</v>
      </c>
      <c r="K28" t="s">
        <v>22</v>
      </c>
      <c r="L28" s="12">
        <f t="shared" si="0"/>
        <v>43312.208333333328</v>
      </c>
      <c r="M28">
        <v>1533013200</v>
      </c>
      <c r="N28" s="12">
        <f t="shared" si="1"/>
        <v>43339.208333333328</v>
      </c>
      <c r="O28">
        <v>1535346000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3"/>
        <v>79.95</v>
      </c>
      <c r="G29" t="s">
        <v>14</v>
      </c>
      <c r="H29">
        <v>15</v>
      </c>
      <c r="I29" s="5">
        <f t="shared" si="2"/>
        <v>106.6</v>
      </c>
      <c r="J29" t="s">
        <v>21</v>
      </c>
      <c r="K29" t="s">
        <v>22</v>
      </c>
      <c r="L29" s="12">
        <f t="shared" si="0"/>
        <v>42280.208333333328</v>
      </c>
      <c r="M29">
        <v>1443848400</v>
      </c>
      <c r="N29" s="12">
        <f t="shared" si="1"/>
        <v>42288.208333333328</v>
      </c>
      <c r="O29">
        <v>1444539600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3"/>
        <v>105.22553516819573</v>
      </c>
      <c r="G30" t="s">
        <v>20</v>
      </c>
      <c r="H30">
        <v>2220</v>
      </c>
      <c r="I30" s="5">
        <f t="shared" si="2"/>
        <v>61.997747747747745</v>
      </c>
      <c r="J30" t="s">
        <v>21</v>
      </c>
      <c r="K30" t="s">
        <v>22</v>
      </c>
      <c r="L30" s="12">
        <f t="shared" si="0"/>
        <v>40218.25</v>
      </c>
      <c r="M30">
        <v>1265695200</v>
      </c>
      <c r="N30" s="12">
        <f t="shared" si="1"/>
        <v>40241.25</v>
      </c>
      <c r="O30">
        <v>1267682400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3"/>
        <v>328.89978213507629</v>
      </c>
      <c r="G31" t="s">
        <v>20</v>
      </c>
      <c r="H31">
        <v>1606</v>
      </c>
      <c r="I31" s="5">
        <f t="shared" si="2"/>
        <v>94.000622665006233</v>
      </c>
      <c r="J31" t="s">
        <v>98</v>
      </c>
      <c r="K31" t="s">
        <v>99</v>
      </c>
      <c r="L31" s="12">
        <f t="shared" si="0"/>
        <v>43301.208333333328</v>
      </c>
      <c r="M31">
        <v>1532062800</v>
      </c>
      <c r="N31" s="12">
        <f t="shared" si="1"/>
        <v>43341.208333333328</v>
      </c>
      <c r="O31">
        <v>1535518800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3"/>
        <v>160.61111111111111</v>
      </c>
      <c r="G32" t="s">
        <v>20</v>
      </c>
      <c r="H32">
        <v>129</v>
      </c>
      <c r="I32" s="5">
        <f t="shared" si="2"/>
        <v>112.05426356589147</v>
      </c>
      <c r="J32" t="s">
        <v>21</v>
      </c>
      <c r="K32" t="s">
        <v>22</v>
      </c>
      <c r="L32" s="12">
        <f t="shared" si="0"/>
        <v>43609.208333333328</v>
      </c>
      <c r="M32">
        <v>1558674000</v>
      </c>
      <c r="N32" s="12">
        <f t="shared" si="1"/>
        <v>43614.208333333328</v>
      </c>
      <c r="O32">
        <v>1559106000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3"/>
        <v>310</v>
      </c>
      <c r="G33" t="s">
        <v>20</v>
      </c>
      <c r="H33">
        <v>226</v>
      </c>
      <c r="I33" s="5">
        <f t="shared" si="2"/>
        <v>48.008849557522126</v>
      </c>
      <c r="J33" t="s">
        <v>40</v>
      </c>
      <c r="K33" t="s">
        <v>41</v>
      </c>
      <c r="L33" s="12">
        <f t="shared" si="0"/>
        <v>42374.25</v>
      </c>
      <c r="M33">
        <v>1451973600</v>
      </c>
      <c r="N33" s="12">
        <f t="shared" si="1"/>
        <v>42402.25</v>
      </c>
      <c r="O33">
        <v>1454392800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3"/>
        <v>86.807920792079202</v>
      </c>
      <c r="G34" t="s">
        <v>14</v>
      </c>
      <c r="H34">
        <v>2307</v>
      </c>
      <c r="I34" s="5">
        <f t="shared" si="2"/>
        <v>38.004334633723452</v>
      </c>
      <c r="J34" t="s">
        <v>107</v>
      </c>
      <c r="K34" t="s">
        <v>108</v>
      </c>
      <c r="L34" s="12">
        <f t="shared" si="0"/>
        <v>43110.25</v>
      </c>
      <c r="M34">
        <v>1515564000</v>
      </c>
      <c r="N34" s="12">
        <f t="shared" si="1"/>
        <v>43137.25</v>
      </c>
      <c r="O34">
        <v>1517896800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3"/>
        <v>377.82071713147411</v>
      </c>
      <c r="G35" t="s">
        <v>20</v>
      </c>
      <c r="H35">
        <v>5419</v>
      </c>
      <c r="I35" s="5">
        <f t="shared" si="2"/>
        <v>35.000184535892231</v>
      </c>
      <c r="J35" t="s">
        <v>21</v>
      </c>
      <c r="K35" t="s">
        <v>22</v>
      </c>
      <c r="L35" s="12">
        <f t="shared" si="0"/>
        <v>41917.208333333336</v>
      </c>
      <c r="M35">
        <v>1412485200</v>
      </c>
      <c r="N35" s="12">
        <f t="shared" si="1"/>
        <v>41954.25</v>
      </c>
      <c r="O35">
        <v>1415685600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3"/>
        <v>150.80645161290323</v>
      </c>
      <c r="G36" t="s">
        <v>20</v>
      </c>
      <c r="H36">
        <v>165</v>
      </c>
      <c r="I36" s="5">
        <f t="shared" si="2"/>
        <v>85</v>
      </c>
      <c r="J36" t="s">
        <v>21</v>
      </c>
      <c r="K36" t="s">
        <v>22</v>
      </c>
      <c r="L36" s="12">
        <f t="shared" si="0"/>
        <v>42817.208333333328</v>
      </c>
      <c r="M36">
        <v>1490245200</v>
      </c>
      <c r="N36" s="12">
        <f t="shared" si="1"/>
        <v>42822.208333333328</v>
      </c>
      <c r="O36">
        <v>1490677200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3"/>
        <v>150.30119521912351</v>
      </c>
      <c r="G37" t="s">
        <v>20</v>
      </c>
      <c r="H37">
        <v>1965</v>
      </c>
      <c r="I37" s="5">
        <f t="shared" si="2"/>
        <v>95.993893129770996</v>
      </c>
      <c r="J37" t="s">
        <v>36</v>
      </c>
      <c r="K37" t="s">
        <v>37</v>
      </c>
      <c r="L37" s="12">
        <f t="shared" si="0"/>
        <v>43484.25</v>
      </c>
      <c r="M37">
        <v>1547877600</v>
      </c>
      <c r="N37" s="12">
        <f t="shared" si="1"/>
        <v>43526.25</v>
      </c>
      <c r="O37">
        <v>1551506400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3"/>
        <v>157.28571428571431</v>
      </c>
      <c r="G38" t="s">
        <v>20</v>
      </c>
      <c r="H38">
        <v>16</v>
      </c>
      <c r="I38" s="5">
        <f t="shared" si="2"/>
        <v>68.8125</v>
      </c>
      <c r="J38" t="s">
        <v>21</v>
      </c>
      <c r="K38" t="s">
        <v>22</v>
      </c>
      <c r="L38" s="12">
        <f t="shared" si="0"/>
        <v>40600.25</v>
      </c>
      <c r="M38">
        <v>1298700000</v>
      </c>
      <c r="N38" s="12">
        <f t="shared" si="1"/>
        <v>40625.208333333336</v>
      </c>
      <c r="O38">
        <v>1300856400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3"/>
        <v>139.98765432098764</v>
      </c>
      <c r="G39" t="s">
        <v>20</v>
      </c>
      <c r="H39">
        <v>107</v>
      </c>
      <c r="I39" s="5">
        <f t="shared" si="2"/>
        <v>105.97196261682242</v>
      </c>
      <c r="J39" t="s">
        <v>21</v>
      </c>
      <c r="K39" t="s">
        <v>22</v>
      </c>
      <c r="L39" s="12">
        <f t="shared" si="0"/>
        <v>43744.208333333328</v>
      </c>
      <c r="M39">
        <v>1570338000</v>
      </c>
      <c r="N39" s="12">
        <f t="shared" si="1"/>
        <v>43777.25</v>
      </c>
      <c r="O39">
        <v>1573192800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3"/>
        <v>325.32258064516128</v>
      </c>
      <c r="G40" t="s">
        <v>20</v>
      </c>
      <c r="H40">
        <v>134</v>
      </c>
      <c r="I40" s="5">
        <f t="shared" si="2"/>
        <v>75.261194029850742</v>
      </c>
      <c r="J40" t="s">
        <v>21</v>
      </c>
      <c r="K40" t="s">
        <v>22</v>
      </c>
      <c r="L40" s="12">
        <f t="shared" si="0"/>
        <v>40469.208333333336</v>
      </c>
      <c r="M40">
        <v>1287378000</v>
      </c>
      <c r="N40" s="12">
        <f t="shared" si="1"/>
        <v>40474.208333333336</v>
      </c>
      <c r="O40">
        <v>1287810000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3"/>
        <v>50.777777777777779</v>
      </c>
      <c r="G41" t="s">
        <v>14</v>
      </c>
      <c r="H41">
        <v>88</v>
      </c>
      <c r="I41" s="5">
        <f t="shared" si="2"/>
        <v>57.125</v>
      </c>
      <c r="J41" t="s">
        <v>36</v>
      </c>
      <c r="K41" t="s">
        <v>37</v>
      </c>
      <c r="L41" s="12">
        <f t="shared" si="0"/>
        <v>41330.25</v>
      </c>
      <c r="M41">
        <v>1361772000</v>
      </c>
      <c r="N41" s="12">
        <f t="shared" si="1"/>
        <v>41344.208333333336</v>
      </c>
      <c r="O41">
        <v>1362978000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3"/>
        <v>169.06818181818181</v>
      </c>
      <c r="G42" t="s">
        <v>20</v>
      </c>
      <c r="H42">
        <v>198</v>
      </c>
      <c r="I42" s="5">
        <f t="shared" si="2"/>
        <v>75.141414141414145</v>
      </c>
      <c r="J42" t="s">
        <v>21</v>
      </c>
      <c r="K42" t="s">
        <v>22</v>
      </c>
      <c r="L42" s="12">
        <f t="shared" si="0"/>
        <v>40334.208333333336</v>
      </c>
      <c r="M42">
        <v>1275714000</v>
      </c>
      <c r="N42" s="12">
        <f t="shared" si="1"/>
        <v>40353.208333333336</v>
      </c>
      <c r="O42">
        <v>1277355600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3"/>
        <v>212.92857142857144</v>
      </c>
      <c r="G43" t="s">
        <v>20</v>
      </c>
      <c r="H43">
        <v>111</v>
      </c>
      <c r="I43" s="5">
        <f t="shared" si="2"/>
        <v>107.42342342342343</v>
      </c>
      <c r="J43" t="s">
        <v>107</v>
      </c>
      <c r="K43" t="s">
        <v>108</v>
      </c>
      <c r="L43" s="12">
        <f t="shared" si="0"/>
        <v>41156.208333333336</v>
      </c>
      <c r="M43">
        <v>1346734800</v>
      </c>
      <c r="N43" s="12">
        <f t="shared" si="1"/>
        <v>41182.208333333336</v>
      </c>
      <c r="O43">
        <v>1348981200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3"/>
        <v>443.94444444444446</v>
      </c>
      <c r="G44" t="s">
        <v>20</v>
      </c>
      <c r="H44">
        <v>222</v>
      </c>
      <c r="I44" s="5">
        <f t="shared" si="2"/>
        <v>35.995495495495497</v>
      </c>
      <c r="J44" t="s">
        <v>21</v>
      </c>
      <c r="K44" t="s">
        <v>22</v>
      </c>
      <c r="L44" s="12">
        <f t="shared" si="0"/>
        <v>40728.208333333336</v>
      </c>
      <c r="M44">
        <v>1309755600</v>
      </c>
      <c r="N44" s="12">
        <f t="shared" si="1"/>
        <v>40737.208333333336</v>
      </c>
      <c r="O44">
        <v>1310533200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3"/>
        <v>185.9390243902439</v>
      </c>
      <c r="G45" t="s">
        <v>20</v>
      </c>
      <c r="H45">
        <v>6212</v>
      </c>
      <c r="I45" s="5">
        <f t="shared" si="2"/>
        <v>26.998873148744366</v>
      </c>
      <c r="J45" t="s">
        <v>21</v>
      </c>
      <c r="K45" t="s">
        <v>22</v>
      </c>
      <c r="L45" s="12">
        <f t="shared" si="0"/>
        <v>41844.208333333336</v>
      </c>
      <c r="M45">
        <v>1406178000</v>
      </c>
      <c r="N45" s="12">
        <f t="shared" si="1"/>
        <v>41860.208333333336</v>
      </c>
      <c r="O45">
        <v>1407560400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3"/>
        <v>658.8125</v>
      </c>
      <c r="G46" t="s">
        <v>20</v>
      </c>
      <c r="H46">
        <v>98</v>
      </c>
      <c r="I46" s="5">
        <f t="shared" si="2"/>
        <v>107.56122448979592</v>
      </c>
      <c r="J46" t="s">
        <v>36</v>
      </c>
      <c r="K46" t="s">
        <v>37</v>
      </c>
      <c r="L46" s="12">
        <f t="shared" si="0"/>
        <v>43541.208333333328</v>
      </c>
      <c r="M46">
        <v>1552798800</v>
      </c>
      <c r="N46" s="12">
        <f t="shared" si="1"/>
        <v>43542.208333333328</v>
      </c>
      <c r="O46">
        <v>1552885200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3"/>
        <v>47.684210526315788</v>
      </c>
      <c r="G47" t="s">
        <v>14</v>
      </c>
      <c r="H47">
        <v>48</v>
      </c>
      <c r="I47" s="5">
        <f t="shared" si="2"/>
        <v>94.375</v>
      </c>
      <c r="J47" t="s">
        <v>21</v>
      </c>
      <c r="K47" t="s">
        <v>22</v>
      </c>
      <c r="L47" s="12">
        <f t="shared" si="0"/>
        <v>42676.208333333328</v>
      </c>
      <c r="M47">
        <v>1478062800</v>
      </c>
      <c r="N47" s="12">
        <f t="shared" si="1"/>
        <v>42691.25</v>
      </c>
      <c r="O47">
        <v>1479362400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3"/>
        <v>114.78378378378378</v>
      </c>
      <c r="G48" t="s">
        <v>20</v>
      </c>
      <c r="H48">
        <v>92</v>
      </c>
      <c r="I48" s="5">
        <f t="shared" si="2"/>
        <v>46.163043478260867</v>
      </c>
      <c r="J48" t="s">
        <v>21</v>
      </c>
      <c r="K48" t="s">
        <v>22</v>
      </c>
      <c r="L48" s="12">
        <f t="shared" si="0"/>
        <v>40367.208333333336</v>
      </c>
      <c r="M48">
        <v>1278565200</v>
      </c>
      <c r="N48" s="12">
        <f t="shared" si="1"/>
        <v>40390.208333333336</v>
      </c>
      <c r="O48">
        <v>1280552400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3"/>
        <v>475.26666666666665</v>
      </c>
      <c r="G49" t="s">
        <v>20</v>
      </c>
      <c r="H49">
        <v>149</v>
      </c>
      <c r="I49" s="5">
        <f t="shared" si="2"/>
        <v>47.845637583892618</v>
      </c>
      <c r="J49" t="s">
        <v>21</v>
      </c>
      <c r="K49" t="s">
        <v>22</v>
      </c>
      <c r="L49" s="12">
        <f t="shared" si="0"/>
        <v>41727.208333333336</v>
      </c>
      <c r="M49">
        <v>1396069200</v>
      </c>
      <c r="N49" s="12">
        <f t="shared" si="1"/>
        <v>41757.208333333336</v>
      </c>
      <c r="O49">
        <v>1398661200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3"/>
        <v>386.97297297297297</v>
      </c>
      <c r="G50" t="s">
        <v>20</v>
      </c>
      <c r="H50">
        <v>2431</v>
      </c>
      <c r="I50" s="5">
        <f t="shared" si="2"/>
        <v>53.007815713698065</v>
      </c>
      <c r="J50" t="s">
        <v>21</v>
      </c>
      <c r="K50" t="s">
        <v>22</v>
      </c>
      <c r="L50" s="12">
        <f t="shared" si="0"/>
        <v>42180.208333333328</v>
      </c>
      <c r="M50">
        <v>1435208400</v>
      </c>
      <c r="N50" s="12">
        <f t="shared" si="1"/>
        <v>42192.208333333328</v>
      </c>
      <c r="O50">
        <v>1436245200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3"/>
        <v>189.625</v>
      </c>
      <c r="G51" t="s">
        <v>20</v>
      </c>
      <c r="H51">
        <v>303</v>
      </c>
      <c r="I51" s="5">
        <f t="shared" si="2"/>
        <v>45.059405940594061</v>
      </c>
      <c r="J51" t="s">
        <v>21</v>
      </c>
      <c r="K51" t="s">
        <v>22</v>
      </c>
      <c r="L51" s="12">
        <f t="shared" si="0"/>
        <v>43758.208333333328</v>
      </c>
      <c r="M51">
        <v>1571547600</v>
      </c>
      <c r="N51" s="12">
        <f t="shared" si="1"/>
        <v>43803.25</v>
      </c>
      <c r="O51">
        <v>1575439200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3"/>
        <v>2</v>
      </c>
      <c r="G52" t="s">
        <v>14</v>
      </c>
      <c r="H52">
        <v>1</v>
      </c>
      <c r="I52" s="5">
        <f t="shared" si="2"/>
        <v>2</v>
      </c>
      <c r="J52" t="s">
        <v>107</v>
      </c>
      <c r="K52" t="s">
        <v>108</v>
      </c>
      <c r="L52" s="12">
        <f t="shared" si="0"/>
        <v>41487.208333333336</v>
      </c>
      <c r="M52">
        <v>1375333200</v>
      </c>
      <c r="N52" s="12">
        <f t="shared" si="1"/>
        <v>41515.208333333336</v>
      </c>
      <c r="O52">
        <v>1377752400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3"/>
        <v>91.867805186590772</v>
      </c>
      <c r="G53" t="s">
        <v>14</v>
      </c>
      <c r="H53">
        <v>1467</v>
      </c>
      <c r="I53" s="5">
        <f t="shared" si="2"/>
        <v>99.006816632583508</v>
      </c>
      <c r="J53" t="s">
        <v>40</v>
      </c>
      <c r="K53" t="s">
        <v>41</v>
      </c>
      <c r="L53" s="12">
        <f t="shared" si="0"/>
        <v>40995.208333333336</v>
      </c>
      <c r="M53">
        <v>1332824400</v>
      </c>
      <c r="N53" s="12">
        <f t="shared" si="1"/>
        <v>41011.208333333336</v>
      </c>
      <c r="O53">
        <v>1334206800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3"/>
        <v>34.152777777777779</v>
      </c>
      <c r="G54" t="s">
        <v>14</v>
      </c>
      <c r="H54">
        <v>75</v>
      </c>
      <c r="I54" s="5">
        <f t="shared" si="2"/>
        <v>32.786666666666669</v>
      </c>
      <c r="J54" t="s">
        <v>21</v>
      </c>
      <c r="K54" t="s">
        <v>22</v>
      </c>
      <c r="L54" s="12">
        <f t="shared" si="0"/>
        <v>40436.208333333336</v>
      </c>
      <c r="M54">
        <v>1284526800</v>
      </c>
      <c r="N54" s="12">
        <f t="shared" si="1"/>
        <v>40440.208333333336</v>
      </c>
      <c r="O54">
        <v>1284872400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3"/>
        <v>140.40909090909091</v>
      </c>
      <c r="G55" t="s">
        <v>20</v>
      </c>
      <c r="H55">
        <v>209</v>
      </c>
      <c r="I55" s="5">
        <f t="shared" si="2"/>
        <v>59.119617224880386</v>
      </c>
      <c r="J55" t="s">
        <v>21</v>
      </c>
      <c r="K55" t="s">
        <v>22</v>
      </c>
      <c r="L55" s="12">
        <f t="shared" si="0"/>
        <v>41779.208333333336</v>
      </c>
      <c r="M55">
        <v>1400562000</v>
      </c>
      <c r="N55" s="12">
        <f t="shared" si="1"/>
        <v>41818.208333333336</v>
      </c>
      <c r="O55">
        <v>1403931600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3"/>
        <v>89.86666666666666</v>
      </c>
      <c r="G56" t="s">
        <v>14</v>
      </c>
      <c r="H56">
        <v>120</v>
      </c>
      <c r="I56" s="5">
        <f t="shared" si="2"/>
        <v>44.93333333333333</v>
      </c>
      <c r="J56" t="s">
        <v>21</v>
      </c>
      <c r="K56" t="s">
        <v>22</v>
      </c>
      <c r="L56" s="12">
        <f t="shared" si="0"/>
        <v>43170.25</v>
      </c>
      <c r="M56">
        <v>1520748000</v>
      </c>
      <c r="N56" s="12">
        <f t="shared" si="1"/>
        <v>43176.208333333328</v>
      </c>
      <c r="O56">
        <v>1521262800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3"/>
        <v>177.96969696969697</v>
      </c>
      <c r="G57" t="s">
        <v>20</v>
      </c>
      <c r="H57">
        <v>131</v>
      </c>
      <c r="I57" s="5">
        <f t="shared" si="2"/>
        <v>89.664122137404576</v>
      </c>
      <c r="J57" t="s">
        <v>21</v>
      </c>
      <c r="K57" t="s">
        <v>22</v>
      </c>
      <c r="L57" s="12">
        <f t="shared" si="0"/>
        <v>43311.208333333328</v>
      </c>
      <c r="M57">
        <v>1532926800</v>
      </c>
      <c r="N57" s="12">
        <f t="shared" si="1"/>
        <v>43316.208333333328</v>
      </c>
      <c r="O57">
        <v>1533358800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3"/>
        <v>143.66249999999999</v>
      </c>
      <c r="G58" t="s">
        <v>20</v>
      </c>
      <c r="H58">
        <v>164</v>
      </c>
      <c r="I58" s="5">
        <f t="shared" si="2"/>
        <v>70.079268292682926</v>
      </c>
      <c r="J58" t="s">
        <v>21</v>
      </c>
      <c r="K58" t="s">
        <v>22</v>
      </c>
      <c r="L58" s="12">
        <f t="shared" si="0"/>
        <v>42014.25</v>
      </c>
      <c r="M58">
        <v>1420869600</v>
      </c>
      <c r="N58" s="12">
        <f t="shared" si="1"/>
        <v>42021.25</v>
      </c>
      <c r="O58">
        <v>1421474400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3"/>
        <v>215.27586206896552</v>
      </c>
      <c r="G59" t="s">
        <v>20</v>
      </c>
      <c r="H59">
        <v>201</v>
      </c>
      <c r="I59" s="5">
        <f t="shared" si="2"/>
        <v>31.059701492537314</v>
      </c>
      <c r="J59" t="s">
        <v>21</v>
      </c>
      <c r="K59" t="s">
        <v>22</v>
      </c>
      <c r="L59" s="12">
        <f t="shared" si="0"/>
        <v>42979.208333333328</v>
      </c>
      <c r="M59">
        <v>1504242000</v>
      </c>
      <c r="N59" s="12">
        <f t="shared" si="1"/>
        <v>42991.208333333328</v>
      </c>
      <c r="O59">
        <v>1505278800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3"/>
        <v>227.11111111111114</v>
      </c>
      <c r="G60" t="s">
        <v>20</v>
      </c>
      <c r="H60">
        <v>211</v>
      </c>
      <c r="I60" s="5">
        <f t="shared" si="2"/>
        <v>29.061611374407583</v>
      </c>
      <c r="J60" t="s">
        <v>21</v>
      </c>
      <c r="K60" t="s">
        <v>22</v>
      </c>
      <c r="L60" s="12">
        <f t="shared" si="0"/>
        <v>42268.208333333328</v>
      </c>
      <c r="M60">
        <v>1442811600</v>
      </c>
      <c r="N60" s="12">
        <f t="shared" si="1"/>
        <v>42281.208333333328</v>
      </c>
      <c r="O60">
        <v>1443934800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3"/>
        <v>275.07142857142861</v>
      </c>
      <c r="G61" t="s">
        <v>20</v>
      </c>
      <c r="H61">
        <v>128</v>
      </c>
      <c r="I61" s="5">
        <f t="shared" si="2"/>
        <v>30.0859375</v>
      </c>
      <c r="J61" t="s">
        <v>21</v>
      </c>
      <c r="K61" t="s">
        <v>22</v>
      </c>
      <c r="L61" s="12">
        <f t="shared" si="0"/>
        <v>42898.208333333328</v>
      </c>
      <c r="M61">
        <v>1497243600</v>
      </c>
      <c r="N61" s="12">
        <f t="shared" si="1"/>
        <v>42913.208333333328</v>
      </c>
      <c r="O61">
        <v>1498539600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3"/>
        <v>144.37048832271762</v>
      </c>
      <c r="G62" t="s">
        <v>20</v>
      </c>
      <c r="H62">
        <v>1600</v>
      </c>
      <c r="I62" s="5">
        <f t="shared" si="2"/>
        <v>84.998125000000002</v>
      </c>
      <c r="J62" t="s">
        <v>15</v>
      </c>
      <c r="K62" t="s">
        <v>16</v>
      </c>
      <c r="L62" s="12">
        <f t="shared" si="0"/>
        <v>41107.208333333336</v>
      </c>
      <c r="M62">
        <v>1342501200</v>
      </c>
      <c r="N62" s="12">
        <f t="shared" si="1"/>
        <v>41110.208333333336</v>
      </c>
      <c r="O62">
        <v>1342760400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3"/>
        <v>92.74598393574297</v>
      </c>
      <c r="G63" t="s">
        <v>14</v>
      </c>
      <c r="H63">
        <v>2253</v>
      </c>
      <c r="I63" s="5">
        <f t="shared" si="2"/>
        <v>82.001775410563695</v>
      </c>
      <c r="J63" t="s">
        <v>15</v>
      </c>
      <c r="K63" t="s">
        <v>16</v>
      </c>
      <c r="L63" s="12">
        <f t="shared" si="0"/>
        <v>40595.25</v>
      </c>
      <c r="M63">
        <v>1298268000</v>
      </c>
      <c r="N63" s="12">
        <f t="shared" si="1"/>
        <v>40635.208333333336</v>
      </c>
      <c r="O63">
        <v>1301720400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3"/>
        <v>722.6</v>
      </c>
      <c r="G64" t="s">
        <v>20</v>
      </c>
      <c r="H64">
        <v>249</v>
      </c>
      <c r="I64" s="5">
        <f t="shared" si="2"/>
        <v>58.040160642570278</v>
      </c>
      <c r="J64" t="s">
        <v>21</v>
      </c>
      <c r="K64" t="s">
        <v>22</v>
      </c>
      <c r="L64" s="12">
        <f t="shared" si="0"/>
        <v>42160.208333333328</v>
      </c>
      <c r="M64">
        <v>1433480400</v>
      </c>
      <c r="N64" s="12">
        <f t="shared" si="1"/>
        <v>42161.208333333328</v>
      </c>
      <c r="O64">
        <v>1433566800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3"/>
        <v>11.851063829787234</v>
      </c>
      <c r="G65" t="s">
        <v>14</v>
      </c>
      <c r="H65">
        <v>5</v>
      </c>
      <c r="I65" s="5">
        <f t="shared" si="2"/>
        <v>111.4</v>
      </c>
      <c r="J65" t="s">
        <v>21</v>
      </c>
      <c r="K65" t="s">
        <v>22</v>
      </c>
      <c r="L65" s="12">
        <f t="shared" si="0"/>
        <v>42853.208333333328</v>
      </c>
      <c r="M65">
        <v>1493355600</v>
      </c>
      <c r="N65" s="12">
        <f t="shared" si="1"/>
        <v>42859.208333333328</v>
      </c>
      <c r="O65">
        <v>1493874000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3"/>
        <v>97.642857142857139</v>
      </c>
      <c r="G66" t="s">
        <v>14</v>
      </c>
      <c r="H66">
        <v>38</v>
      </c>
      <c r="I66" s="5">
        <f t="shared" si="2"/>
        <v>71.94736842105263</v>
      </c>
      <c r="J66" t="s">
        <v>21</v>
      </c>
      <c r="K66" t="s">
        <v>22</v>
      </c>
      <c r="L66" s="12">
        <f t="shared" ref="L66:L129" si="4">(((M66/60)/60)/24)+DATE(1970,1,1)</f>
        <v>43283.208333333328</v>
      </c>
      <c r="M66">
        <v>1530507600</v>
      </c>
      <c r="N66" s="12">
        <f t="shared" ref="N66:N129" si="5">(((O66/60)/60)/24)+DATE(1970,1,1)</f>
        <v>43298.208333333328</v>
      </c>
      <c r="O66">
        <v>1531803600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si="3"/>
        <v>236.14754098360655</v>
      </c>
      <c r="G67" t="s">
        <v>20</v>
      </c>
      <c r="H67">
        <v>236</v>
      </c>
      <c r="I67" s="5">
        <f t="shared" ref="I67:I130" si="6">IFERROR(E67/H67, 0)</f>
        <v>61.038135593220339</v>
      </c>
      <c r="J67" t="s">
        <v>21</v>
      </c>
      <c r="K67" t="s">
        <v>22</v>
      </c>
      <c r="L67" s="12">
        <f t="shared" si="4"/>
        <v>40570.25</v>
      </c>
      <c r="M67">
        <v>1296108000</v>
      </c>
      <c r="N67" s="12">
        <f t="shared" si="5"/>
        <v>40577.25</v>
      </c>
      <c r="O67">
        <v>1296712800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ref="F68:F131" si="7">(E68/D68)*100</f>
        <v>45.068965517241381</v>
      </c>
      <c r="G68" t="s">
        <v>14</v>
      </c>
      <c r="H68">
        <v>12</v>
      </c>
      <c r="I68" s="5">
        <f t="shared" si="6"/>
        <v>108.91666666666667</v>
      </c>
      <c r="J68" t="s">
        <v>21</v>
      </c>
      <c r="K68" t="s">
        <v>22</v>
      </c>
      <c r="L68" s="12">
        <f t="shared" si="4"/>
        <v>42102.208333333328</v>
      </c>
      <c r="M68">
        <v>1428469200</v>
      </c>
      <c r="N68" s="12">
        <f t="shared" si="5"/>
        <v>42107.208333333328</v>
      </c>
      <c r="O68">
        <v>1428901200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7"/>
        <v>162.38567493112947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 s="12">
        <f t="shared" si="4"/>
        <v>40203.25</v>
      </c>
      <c r="M69">
        <v>1264399200</v>
      </c>
      <c r="N69" s="12">
        <f t="shared" si="5"/>
        <v>40208.25</v>
      </c>
      <c r="O69">
        <v>1264831200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7"/>
        <v>254.52631578947367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 s="12">
        <f t="shared" si="4"/>
        <v>42943.208333333328</v>
      </c>
      <c r="M70">
        <v>1501131600</v>
      </c>
      <c r="N70" s="12">
        <f t="shared" si="5"/>
        <v>42990.208333333328</v>
      </c>
      <c r="O70">
        <v>1505192400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7"/>
        <v>24.063291139240505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 s="12">
        <f t="shared" si="4"/>
        <v>40531.25</v>
      </c>
      <c r="M71">
        <v>1292738400</v>
      </c>
      <c r="N71" s="12">
        <f t="shared" si="5"/>
        <v>40565.25</v>
      </c>
      <c r="O71">
        <v>1295676000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7"/>
        <v>123.74140625000001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 s="12">
        <f t="shared" si="4"/>
        <v>40484.208333333336</v>
      </c>
      <c r="M72">
        <v>1288674000</v>
      </c>
      <c r="N72" s="12">
        <f t="shared" si="5"/>
        <v>40533.25</v>
      </c>
      <c r="O72">
        <v>1292911200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7"/>
        <v>108.06666666666666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 s="12">
        <f t="shared" si="4"/>
        <v>43799.25</v>
      </c>
      <c r="M73">
        <v>1575093600</v>
      </c>
      <c r="N73" s="12">
        <f t="shared" si="5"/>
        <v>43803.25</v>
      </c>
      <c r="O73">
        <v>1575439200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7"/>
        <v>670.33333333333326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 s="12">
        <f t="shared" si="4"/>
        <v>42186.208333333328</v>
      </c>
      <c r="M74">
        <v>1435726800</v>
      </c>
      <c r="N74" s="12">
        <f t="shared" si="5"/>
        <v>42222.208333333328</v>
      </c>
      <c r="O74">
        <v>1438837200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7"/>
        <v>660.92857142857144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 s="12">
        <f t="shared" si="4"/>
        <v>42701.25</v>
      </c>
      <c r="M75">
        <v>1480226400</v>
      </c>
      <c r="N75" s="12">
        <f t="shared" si="5"/>
        <v>42704.25</v>
      </c>
      <c r="O75">
        <v>1480485600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7"/>
        <v>122.46153846153847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 s="12">
        <f t="shared" si="4"/>
        <v>42456.208333333328</v>
      </c>
      <c r="M76">
        <v>1459054800</v>
      </c>
      <c r="N76" s="12">
        <f t="shared" si="5"/>
        <v>42457.208333333328</v>
      </c>
      <c r="O76">
        <v>1459141200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7"/>
        <v>150.57731958762886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 s="12">
        <f t="shared" si="4"/>
        <v>43296.208333333328</v>
      </c>
      <c r="M77">
        <v>1531630800</v>
      </c>
      <c r="N77" s="12">
        <f t="shared" si="5"/>
        <v>43304.208333333328</v>
      </c>
      <c r="O77">
        <v>1532322000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7"/>
        <v>78.106590724165997</v>
      </c>
      <c r="G78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 s="12">
        <f t="shared" si="4"/>
        <v>42027.25</v>
      </c>
      <c r="M78">
        <v>1421992800</v>
      </c>
      <c r="N78" s="12">
        <f t="shared" si="5"/>
        <v>42076.208333333328</v>
      </c>
      <c r="O78">
        <v>1426222800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7"/>
        <v>46.94736842105263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 s="12">
        <f t="shared" si="4"/>
        <v>40448.208333333336</v>
      </c>
      <c r="M79">
        <v>1285563600</v>
      </c>
      <c r="N79" s="12">
        <f t="shared" si="5"/>
        <v>40462.208333333336</v>
      </c>
      <c r="O79">
        <v>1286773200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7"/>
        <v>300.8</v>
      </c>
      <c r="G80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 s="12">
        <f t="shared" si="4"/>
        <v>43206.208333333328</v>
      </c>
      <c r="M80">
        <v>1523854800</v>
      </c>
      <c r="N80" s="12">
        <f t="shared" si="5"/>
        <v>43207.208333333328</v>
      </c>
      <c r="O80">
        <v>1523941200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7"/>
        <v>69.598615916955026</v>
      </c>
      <c r="G81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 s="12">
        <f t="shared" si="4"/>
        <v>43267.208333333328</v>
      </c>
      <c r="M81">
        <v>1529125200</v>
      </c>
      <c r="N81" s="12">
        <f t="shared" si="5"/>
        <v>43272.208333333328</v>
      </c>
      <c r="O81">
        <v>1529557200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7"/>
        <v>637.4545454545455</v>
      </c>
      <c r="G82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 s="12">
        <f t="shared" si="4"/>
        <v>42976.208333333328</v>
      </c>
      <c r="M82">
        <v>1503982800</v>
      </c>
      <c r="N82" s="12">
        <f t="shared" si="5"/>
        <v>43006.208333333328</v>
      </c>
      <c r="O82">
        <v>1506574800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7"/>
        <v>225.33928571428569</v>
      </c>
      <c r="G8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 s="12">
        <f t="shared" si="4"/>
        <v>43062.25</v>
      </c>
      <c r="M83">
        <v>1511416800</v>
      </c>
      <c r="N83" s="12">
        <f t="shared" si="5"/>
        <v>43087.25</v>
      </c>
      <c r="O83">
        <v>1513576800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7"/>
        <v>1497.3000000000002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 s="12">
        <f t="shared" si="4"/>
        <v>43482.25</v>
      </c>
      <c r="M84">
        <v>1547704800</v>
      </c>
      <c r="N84" s="12">
        <f t="shared" si="5"/>
        <v>43489.25</v>
      </c>
      <c r="O84">
        <v>1548309600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7"/>
        <v>37.590225563909776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 s="12">
        <f t="shared" si="4"/>
        <v>42579.208333333328</v>
      </c>
      <c r="M85">
        <v>1469682000</v>
      </c>
      <c r="N85" s="12">
        <f t="shared" si="5"/>
        <v>42601.208333333328</v>
      </c>
      <c r="O85">
        <v>1471582800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7"/>
        <v>132.36942675159236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 s="12">
        <f t="shared" si="4"/>
        <v>41118.208333333336</v>
      </c>
      <c r="M86">
        <v>1343451600</v>
      </c>
      <c r="N86" s="12">
        <f t="shared" si="5"/>
        <v>41128.208333333336</v>
      </c>
      <c r="O86">
        <v>1344315600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7"/>
        <v>131.22448979591837</v>
      </c>
      <c r="G87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 s="12">
        <f t="shared" si="4"/>
        <v>40797.208333333336</v>
      </c>
      <c r="M87">
        <v>1315717200</v>
      </c>
      <c r="N87" s="12">
        <f t="shared" si="5"/>
        <v>40805.208333333336</v>
      </c>
      <c r="O87">
        <v>1316408400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7"/>
        <v>167.63513513513513</v>
      </c>
      <c r="G88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 s="12">
        <f t="shared" si="4"/>
        <v>42128.208333333328</v>
      </c>
      <c r="M88">
        <v>1430715600</v>
      </c>
      <c r="N88" s="12">
        <f t="shared" si="5"/>
        <v>42141.208333333328</v>
      </c>
      <c r="O88">
        <v>1431838800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7"/>
        <v>61.984886649874063</v>
      </c>
      <c r="G89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 s="12">
        <f t="shared" si="4"/>
        <v>40610.25</v>
      </c>
      <c r="M89">
        <v>1299564000</v>
      </c>
      <c r="N89" s="12">
        <f t="shared" si="5"/>
        <v>40621.208333333336</v>
      </c>
      <c r="O89">
        <v>1300510800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7"/>
        <v>260.75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 s="12">
        <f t="shared" si="4"/>
        <v>42110.208333333328</v>
      </c>
      <c r="M90">
        <v>1429160400</v>
      </c>
      <c r="N90" s="12">
        <f t="shared" si="5"/>
        <v>42132.208333333328</v>
      </c>
      <c r="O90">
        <v>1431061200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7"/>
        <v>252.58823529411765</v>
      </c>
      <c r="G91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 s="12">
        <f t="shared" si="4"/>
        <v>40283.208333333336</v>
      </c>
      <c r="M91">
        <v>1271307600</v>
      </c>
      <c r="N91" s="12">
        <f t="shared" si="5"/>
        <v>40285.208333333336</v>
      </c>
      <c r="O91">
        <v>1271480400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7"/>
        <v>78.615384615384613</v>
      </c>
      <c r="G92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 s="12">
        <f t="shared" si="4"/>
        <v>42425.25</v>
      </c>
      <c r="M92">
        <v>1456380000</v>
      </c>
      <c r="N92" s="12">
        <f t="shared" si="5"/>
        <v>42425.25</v>
      </c>
      <c r="O92">
        <v>1456380000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7"/>
        <v>48.404406999351913</v>
      </c>
      <c r="G9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 s="12">
        <f t="shared" si="4"/>
        <v>42588.208333333328</v>
      </c>
      <c r="M93">
        <v>1470459600</v>
      </c>
      <c r="N93" s="12">
        <f t="shared" si="5"/>
        <v>42616.208333333328</v>
      </c>
      <c r="O93">
        <v>1472878800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7"/>
        <v>258.875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 s="12">
        <f t="shared" si="4"/>
        <v>40352.208333333336</v>
      </c>
      <c r="M94">
        <v>1277269200</v>
      </c>
      <c r="N94" s="12">
        <f t="shared" si="5"/>
        <v>40353.208333333336</v>
      </c>
      <c r="O94">
        <v>1277355600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7"/>
        <v>60.548713235294116</v>
      </c>
      <c r="G95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 s="12">
        <f t="shared" si="4"/>
        <v>41202.208333333336</v>
      </c>
      <c r="M95">
        <v>1350709200</v>
      </c>
      <c r="N95" s="12">
        <f t="shared" si="5"/>
        <v>41206.208333333336</v>
      </c>
      <c r="O95">
        <v>1351054800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7"/>
        <v>303.68965517241378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 s="12">
        <f t="shared" si="4"/>
        <v>43562.208333333328</v>
      </c>
      <c r="M96">
        <v>1554613200</v>
      </c>
      <c r="N96" s="12">
        <f t="shared" si="5"/>
        <v>43573.208333333328</v>
      </c>
      <c r="O96">
        <v>1555563600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7"/>
        <v>112.99999999999999</v>
      </c>
      <c r="G97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 s="12">
        <f t="shared" si="4"/>
        <v>43752.208333333328</v>
      </c>
      <c r="M97">
        <v>1571029200</v>
      </c>
      <c r="N97" s="12">
        <f t="shared" si="5"/>
        <v>43759.208333333328</v>
      </c>
      <c r="O97">
        <v>1571634000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7"/>
        <v>217.37876614060258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 s="12">
        <f t="shared" si="4"/>
        <v>40612.25</v>
      </c>
      <c r="M98">
        <v>1299736800</v>
      </c>
      <c r="N98" s="12">
        <f t="shared" si="5"/>
        <v>40625.208333333336</v>
      </c>
      <c r="O98">
        <v>1300856400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7"/>
        <v>926.69230769230762</v>
      </c>
      <c r="G99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 s="12">
        <f t="shared" si="4"/>
        <v>42180.208333333328</v>
      </c>
      <c r="M99">
        <v>1435208400</v>
      </c>
      <c r="N99" s="12">
        <f t="shared" si="5"/>
        <v>42234.208333333328</v>
      </c>
      <c r="O99">
        <v>1439874000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7"/>
        <v>33.692229038854805</v>
      </c>
      <c r="G100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 s="12">
        <f t="shared" si="4"/>
        <v>42212.208333333328</v>
      </c>
      <c r="M100">
        <v>1437973200</v>
      </c>
      <c r="N100" s="12">
        <f t="shared" si="5"/>
        <v>42216.208333333328</v>
      </c>
      <c r="O100">
        <v>1438318800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7"/>
        <v>196.7236842105263</v>
      </c>
      <c r="G101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 s="12">
        <f t="shared" si="4"/>
        <v>41968.25</v>
      </c>
      <c r="M101">
        <v>1416895200</v>
      </c>
      <c r="N101" s="12">
        <f t="shared" si="5"/>
        <v>41997.25</v>
      </c>
      <c r="O101">
        <v>1419400800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7"/>
        <v>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 s="12">
        <f t="shared" si="4"/>
        <v>40835.208333333336</v>
      </c>
      <c r="M102">
        <v>1319000400</v>
      </c>
      <c r="N102" s="12">
        <f t="shared" si="5"/>
        <v>40853.208333333336</v>
      </c>
      <c r="O102">
        <v>1320555600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7"/>
        <v>1021.4444444444445</v>
      </c>
      <c r="G10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 s="12">
        <f t="shared" si="4"/>
        <v>42056.25</v>
      </c>
      <c r="M103">
        <v>1424498400</v>
      </c>
      <c r="N103" s="12">
        <f t="shared" si="5"/>
        <v>42063.25</v>
      </c>
      <c r="O103">
        <v>1425103200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7"/>
        <v>281.67567567567568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 s="12">
        <f t="shared" si="4"/>
        <v>43234.208333333328</v>
      </c>
      <c r="M104">
        <v>1526274000</v>
      </c>
      <c r="N104" s="12">
        <f t="shared" si="5"/>
        <v>43241.208333333328</v>
      </c>
      <c r="O104">
        <v>1526878800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7"/>
        <v>24.610000000000003</v>
      </c>
      <c r="G105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 s="12">
        <f t="shared" si="4"/>
        <v>40475.208333333336</v>
      </c>
      <c r="M105">
        <v>1287896400</v>
      </c>
      <c r="N105" s="12">
        <f t="shared" si="5"/>
        <v>40484.208333333336</v>
      </c>
      <c r="O105">
        <v>1288674000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7"/>
        <v>143.14010067114094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 s="12">
        <f t="shared" si="4"/>
        <v>42878.208333333328</v>
      </c>
      <c r="M106">
        <v>1495515600</v>
      </c>
      <c r="N106" s="12">
        <f t="shared" si="5"/>
        <v>42879.208333333328</v>
      </c>
      <c r="O106">
        <v>1495602000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7"/>
        <v>144.54411764705884</v>
      </c>
      <c r="G107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 s="12">
        <f t="shared" si="4"/>
        <v>41366.208333333336</v>
      </c>
      <c r="M107">
        <v>1364878800</v>
      </c>
      <c r="N107" s="12">
        <f t="shared" si="5"/>
        <v>41384.208333333336</v>
      </c>
      <c r="O107">
        <v>1366434000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7"/>
        <v>359.12820512820514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 s="12">
        <f t="shared" si="4"/>
        <v>43716.208333333328</v>
      </c>
      <c r="M108">
        <v>1567918800</v>
      </c>
      <c r="N108" s="12">
        <f t="shared" si="5"/>
        <v>43721.208333333328</v>
      </c>
      <c r="O108">
        <v>1568350800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7"/>
        <v>186.48571428571427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 s="12">
        <f t="shared" si="4"/>
        <v>43213.208333333328</v>
      </c>
      <c r="M109">
        <v>1524459600</v>
      </c>
      <c r="N109" s="12">
        <f t="shared" si="5"/>
        <v>43230.208333333328</v>
      </c>
      <c r="O109">
        <v>1525928400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7"/>
        <v>595.26666666666665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 s="12">
        <f t="shared" si="4"/>
        <v>41005.208333333336</v>
      </c>
      <c r="M110">
        <v>1333688400</v>
      </c>
      <c r="N110" s="12">
        <f t="shared" si="5"/>
        <v>41042.208333333336</v>
      </c>
      <c r="O110">
        <v>1336885200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7"/>
        <v>59.21153846153846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 s="12">
        <f t="shared" si="4"/>
        <v>41651.25</v>
      </c>
      <c r="M111">
        <v>1389506400</v>
      </c>
      <c r="N111" s="12">
        <f t="shared" si="5"/>
        <v>41653.25</v>
      </c>
      <c r="O111">
        <v>1389679200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7"/>
        <v>14.962780898876405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 s="12">
        <f t="shared" si="4"/>
        <v>43354.208333333328</v>
      </c>
      <c r="M112">
        <v>1536642000</v>
      </c>
      <c r="N112" s="12">
        <f t="shared" si="5"/>
        <v>43373.208333333328</v>
      </c>
      <c r="O112">
        <v>1538283600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7"/>
        <v>119.95602605863192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 s="12">
        <f t="shared" si="4"/>
        <v>41174.208333333336</v>
      </c>
      <c r="M113">
        <v>1348290000</v>
      </c>
      <c r="N113" s="12">
        <f t="shared" si="5"/>
        <v>41180.208333333336</v>
      </c>
      <c r="O113">
        <v>1348808400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7"/>
        <v>268.82978723404256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 s="12">
        <f t="shared" si="4"/>
        <v>41875.208333333336</v>
      </c>
      <c r="M114">
        <v>1408856400</v>
      </c>
      <c r="N114" s="12">
        <f t="shared" si="5"/>
        <v>41890.208333333336</v>
      </c>
      <c r="O114">
        <v>1410152400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7"/>
        <v>376.87878787878788</v>
      </c>
      <c r="G115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 s="12">
        <f t="shared" si="4"/>
        <v>42990.208333333328</v>
      </c>
      <c r="M115">
        <v>1505192400</v>
      </c>
      <c r="N115" s="12">
        <f t="shared" si="5"/>
        <v>42997.208333333328</v>
      </c>
      <c r="O115">
        <v>1505797200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7"/>
        <v>727.15789473684208</v>
      </c>
      <c r="G116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 s="12">
        <f t="shared" si="4"/>
        <v>43564.208333333328</v>
      </c>
      <c r="M116">
        <v>1554786000</v>
      </c>
      <c r="N116" s="12">
        <f t="shared" si="5"/>
        <v>43565.208333333328</v>
      </c>
      <c r="O116">
        <v>1554872400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7"/>
        <v>87.211757648470297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 s="12">
        <f t="shared" si="4"/>
        <v>43056.25</v>
      </c>
      <c r="M117">
        <v>1510898400</v>
      </c>
      <c r="N117" s="12">
        <f t="shared" si="5"/>
        <v>43091.25</v>
      </c>
      <c r="O117">
        <v>1513922400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7"/>
        <v>88</v>
      </c>
      <c r="G118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 s="12">
        <f t="shared" si="4"/>
        <v>42265.208333333328</v>
      </c>
      <c r="M118">
        <v>1442552400</v>
      </c>
      <c r="N118" s="12">
        <f t="shared" si="5"/>
        <v>42266.208333333328</v>
      </c>
      <c r="O118">
        <v>1442638800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7"/>
        <v>173.9387755102041</v>
      </c>
      <c r="G119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 s="12">
        <f t="shared" si="4"/>
        <v>40808.208333333336</v>
      </c>
      <c r="M119">
        <v>1316667600</v>
      </c>
      <c r="N119" s="12">
        <f t="shared" si="5"/>
        <v>40814.208333333336</v>
      </c>
      <c r="O119">
        <v>1317186000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7"/>
        <v>117.61111111111111</v>
      </c>
      <c r="G120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 s="12">
        <f t="shared" si="4"/>
        <v>41665.25</v>
      </c>
      <c r="M120">
        <v>1390716000</v>
      </c>
      <c r="N120" s="12">
        <f t="shared" si="5"/>
        <v>41671.25</v>
      </c>
      <c r="O120">
        <v>1391234400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7"/>
        <v>214.96</v>
      </c>
      <c r="G121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 s="12">
        <f t="shared" si="4"/>
        <v>41806.208333333336</v>
      </c>
      <c r="M121">
        <v>1402894800</v>
      </c>
      <c r="N121" s="12">
        <f t="shared" si="5"/>
        <v>41823.208333333336</v>
      </c>
      <c r="O121">
        <v>1404363600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7"/>
        <v>149.49667110519306</v>
      </c>
      <c r="G122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 s="12">
        <f t="shared" si="4"/>
        <v>42111.208333333328</v>
      </c>
      <c r="M122">
        <v>1429246800</v>
      </c>
      <c r="N122" s="12">
        <f t="shared" si="5"/>
        <v>42115.208333333328</v>
      </c>
      <c r="O122">
        <v>1429592400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7"/>
        <v>219.33995584988963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 s="12">
        <f t="shared" si="4"/>
        <v>41917.208333333336</v>
      </c>
      <c r="M123">
        <v>1412485200</v>
      </c>
      <c r="N123" s="12">
        <f t="shared" si="5"/>
        <v>41930.208333333336</v>
      </c>
      <c r="O123">
        <v>1413608400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7"/>
        <v>64.367690058479525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 s="12">
        <f t="shared" si="4"/>
        <v>41970.25</v>
      </c>
      <c r="M124">
        <v>1417068000</v>
      </c>
      <c r="N124" s="12">
        <f t="shared" si="5"/>
        <v>41997.25</v>
      </c>
      <c r="O124">
        <v>1419400800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7"/>
        <v>18.622397298818232</v>
      </c>
      <c r="G125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 s="12">
        <f t="shared" si="4"/>
        <v>42332.25</v>
      </c>
      <c r="M125">
        <v>1448344800</v>
      </c>
      <c r="N125" s="12">
        <f t="shared" si="5"/>
        <v>42335.25</v>
      </c>
      <c r="O125">
        <v>1448604000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7"/>
        <v>367.76923076923077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 s="12">
        <f t="shared" si="4"/>
        <v>43598.208333333328</v>
      </c>
      <c r="M126">
        <v>1557723600</v>
      </c>
      <c r="N126" s="12">
        <f t="shared" si="5"/>
        <v>43651.208333333328</v>
      </c>
      <c r="O126">
        <v>1562302800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7"/>
        <v>159.90566037735849</v>
      </c>
      <c r="G127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 s="12">
        <f t="shared" si="4"/>
        <v>43362.208333333328</v>
      </c>
      <c r="M127">
        <v>1537333200</v>
      </c>
      <c r="N127" s="12">
        <f t="shared" si="5"/>
        <v>43366.208333333328</v>
      </c>
      <c r="O127">
        <v>1537678800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7"/>
        <v>38.633185349611544</v>
      </c>
      <c r="G128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 s="12">
        <f t="shared" si="4"/>
        <v>42596.208333333328</v>
      </c>
      <c r="M128">
        <v>1471150800</v>
      </c>
      <c r="N128" s="12">
        <f t="shared" si="5"/>
        <v>42624.208333333328</v>
      </c>
      <c r="O128">
        <v>1473570000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7"/>
        <v>51.42151162790698</v>
      </c>
      <c r="G129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 s="12">
        <f t="shared" si="4"/>
        <v>40310.208333333336</v>
      </c>
      <c r="M129">
        <v>1273640400</v>
      </c>
      <c r="N129" s="12">
        <f t="shared" si="5"/>
        <v>40313.208333333336</v>
      </c>
      <c r="O129">
        <v>1273899600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7"/>
        <v>60.334277620396605</v>
      </c>
      <c r="G130" t="s">
        <v>74</v>
      </c>
      <c r="H130">
        <v>532</v>
      </c>
      <c r="I130" s="5">
        <f t="shared" si="6"/>
        <v>80.067669172932327</v>
      </c>
      <c r="J130" t="s">
        <v>21</v>
      </c>
      <c r="K130" t="s">
        <v>22</v>
      </c>
      <c r="L130" s="12">
        <f t="shared" ref="L130:L193" si="8">(((M130/60)/60)/24)+DATE(1970,1,1)</f>
        <v>40417.208333333336</v>
      </c>
      <c r="M130">
        <v>1282885200</v>
      </c>
      <c r="N130" s="12">
        <f t="shared" ref="N130:N193" si="9">(((O130/60)/60)/24)+DATE(1970,1,1)</f>
        <v>40430.208333333336</v>
      </c>
      <c r="O130">
        <v>1284008400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si="7"/>
        <v>3.202693602693603</v>
      </c>
      <c r="G131" t="s">
        <v>74</v>
      </c>
      <c r="H131">
        <v>55</v>
      </c>
      <c r="I131" s="5">
        <f t="shared" ref="I131:I194" si="10">IFERROR(E131/H131, 0)</f>
        <v>86.472727272727269</v>
      </c>
      <c r="J131" t="s">
        <v>26</v>
      </c>
      <c r="K131" t="s">
        <v>27</v>
      </c>
      <c r="L131" s="12">
        <f t="shared" si="8"/>
        <v>42038.25</v>
      </c>
      <c r="M131">
        <v>1422943200</v>
      </c>
      <c r="N131" s="12">
        <f t="shared" si="9"/>
        <v>42063.25</v>
      </c>
      <c r="O131">
        <v>1425103200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ref="F132:F195" si="11">(E132/D132)*100</f>
        <v>155.46875</v>
      </c>
      <c r="G132" t="s">
        <v>20</v>
      </c>
      <c r="H132">
        <v>533</v>
      </c>
      <c r="I132" s="5">
        <f t="shared" si="10"/>
        <v>28.001876172607879</v>
      </c>
      <c r="J132" t="s">
        <v>36</v>
      </c>
      <c r="K132" t="s">
        <v>37</v>
      </c>
      <c r="L132" s="12">
        <f t="shared" si="8"/>
        <v>40842.208333333336</v>
      </c>
      <c r="M132">
        <v>1319605200</v>
      </c>
      <c r="N132" s="12">
        <f t="shared" si="9"/>
        <v>40858.25</v>
      </c>
      <c r="O132">
        <v>1320991200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11"/>
        <v>100.85974499089254</v>
      </c>
      <c r="G133" t="s">
        <v>20</v>
      </c>
      <c r="H133">
        <v>2443</v>
      </c>
      <c r="I133" s="5">
        <f t="shared" si="10"/>
        <v>67.996725337699544</v>
      </c>
      <c r="J133" t="s">
        <v>40</v>
      </c>
      <c r="K133" t="s">
        <v>41</v>
      </c>
      <c r="L133" s="12">
        <f t="shared" si="8"/>
        <v>41607.25</v>
      </c>
      <c r="M133">
        <v>1385704800</v>
      </c>
      <c r="N133" s="12">
        <f t="shared" si="9"/>
        <v>41620.25</v>
      </c>
      <c r="O133">
        <v>1386828000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11"/>
        <v>116.18181818181819</v>
      </c>
      <c r="G134" t="s">
        <v>20</v>
      </c>
      <c r="H134">
        <v>89</v>
      </c>
      <c r="I134" s="5">
        <f t="shared" si="10"/>
        <v>43.078651685393261</v>
      </c>
      <c r="J134" t="s">
        <v>21</v>
      </c>
      <c r="K134" t="s">
        <v>22</v>
      </c>
      <c r="L134" s="12">
        <f t="shared" si="8"/>
        <v>43112.25</v>
      </c>
      <c r="M134">
        <v>1515736800</v>
      </c>
      <c r="N134" s="12">
        <f t="shared" si="9"/>
        <v>43128.25</v>
      </c>
      <c r="O134">
        <v>1517119200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11"/>
        <v>310.77777777777777</v>
      </c>
      <c r="G135" t="s">
        <v>20</v>
      </c>
      <c r="H135">
        <v>159</v>
      </c>
      <c r="I135" s="5">
        <f t="shared" si="10"/>
        <v>87.95597484276729</v>
      </c>
      <c r="J135" t="s">
        <v>21</v>
      </c>
      <c r="K135" t="s">
        <v>22</v>
      </c>
      <c r="L135" s="12">
        <f t="shared" si="8"/>
        <v>40767.208333333336</v>
      </c>
      <c r="M135">
        <v>1313125200</v>
      </c>
      <c r="N135" s="12">
        <f t="shared" si="9"/>
        <v>40789.208333333336</v>
      </c>
      <c r="O135">
        <v>1315026000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11"/>
        <v>89.73668341708543</v>
      </c>
      <c r="G136" t="s">
        <v>14</v>
      </c>
      <c r="H136">
        <v>940</v>
      </c>
      <c r="I136" s="5">
        <f t="shared" si="10"/>
        <v>94.987234042553197</v>
      </c>
      <c r="J136" t="s">
        <v>98</v>
      </c>
      <c r="K136" t="s">
        <v>99</v>
      </c>
      <c r="L136" s="12">
        <f t="shared" si="8"/>
        <v>40713.208333333336</v>
      </c>
      <c r="M136">
        <v>1308459600</v>
      </c>
      <c r="N136" s="12">
        <f t="shared" si="9"/>
        <v>40762.208333333336</v>
      </c>
      <c r="O136">
        <v>1312693200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11"/>
        <v>71.27272727272728</v>
      </c>
      <c r="G137" t="s">
        <v>14</v>
      </c>
      <c r="H137">
        <v>117</v>
      </c>
      <c r="I137" s="5">
        <f t="shared" si="10"/>
        <v>46.905982905982903</v>
      </c>
      <c r="J137" t="s">
        <v>21</v>
      </c>
      <c r="K137" t="s">
        <v>22</v>
      </c>
      <c r="L137" s="12">
        <f t="shared" si="8"/>
        <v>41340.25</v>
      </c>
      <c r="M137">
        <v>1362636000</v>
      </c>
      <c r="N137" s="12">
        <f t="shared" si="9"/>
        <v>41345.208333333336</v>
      </c>
      <c r="O137">
        <v>1363064400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11"/>
        <v>3.2862318840579712</v>
      </c>
      <c r="G138" t="s">
        <v>74</v>
      </c>
      <c r="H138">
        <v>58</v>
      </c>
      <c r="I138" s="5">
        <f t="shared" si="10"/>
        <v>46.913793103448278</v>
      </c>
      <c r="J138" t="s">
        <v>21</v>
      </c>
      <c r="K138" t="s">
        <v>22</v>
      </c>
      <c r="L138" s="12">
        <f t="shared" si="8"/>
        <v>41797.208333333336</v>
      </c>
      <c r="M138">
        <v>1402117200</v>
      </c>
      <c r="N138" s="12">
        <f t="shared" si="9"/>
        <v>41809.208333333336</v>
      </c>
      <c r="O138">
        <v>1403154000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11"/>
        <v>261.77777777777777</v>
      </c>
      <c r="G139" t="s">
        <v>20</v>
      </c>
      <c r="H139">
        <v>50</v>
      </c>
      <c r="I139" s="5">
        <f t="shared" si="10"/>
        <v>94.24</v>
      </c>
      <c r="J139" t="s">
        <v>21</v>
      </c>
      <c r="K139" t="s">
        <v>22</v>
      </c>
      <c r="L139" s="12">
        <f t="shared" si="8"/>
        <v>40457.208333333336</v>
      </c>
      <c r="M139">
        <v>1286341200</v>
      </c>
      <c r="N139" s="12">
        <f t="shared" si="9"/>
        <v>40463.208333333336</v>
      </c>
      <c r="O139">
        <v>1286859600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11"/>
        <v>96</v>
      </c>
      <c r="G140" t="s">
        <v>14</v>
      </c>
      <c r="H140">
        <v>115</v>
      </c>
      <c r="I140" s="5">
        <f t="shared" si="10"/>
        <v>80.139130434782615</v>
      </c>
      <c r="J140" t="s">
        <v>21</v>
      </c>
      <c r="K140" t="s">
        <v>22</v>
      </c>
      <c r="L140" s="12">
        <f t="shared" si="8"/>
        <v>41180.208333333336</v>
      </c>
      <c r="M140">
        <v>1348808400</v>
      </c>
      <c r="N140" s="12">
        <f t="shared" si="9"/>
        <v>41186.208333333336</v>
      </c>
      <c r="O140">
        <v>1349326800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11"/>
        <v>20.896851248642779</v>
      </c>
      <c r="G141" t="s">
        <v>14</v>
      </c>
      <c r="H141">
        <v>326</v>
      </c>
      <c r="I141" s="5">
        <f t="shared" si="10"/>
        <v>59.036809815950917</v>
      </c>
      <c r="J141" t="s">
        <v>21</v>
      </c>
      <c r="K141" t="s">
        <v>22</v>
      </c>
      <c r="L141" s="12">
        <f t="shared" si="8"/>
        <v>42115.208333333328</v>
      </c>
      <c r="M141">
        <v>1429592400</v>
      </c>
      <c r="N141" s="12">
        <f t="shared" si="9"/>
        <v>42131.208333333328</v>
      </c>
      <c r="O141">
        <v>1430974800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11"/>
        <v>223.16363636363636</v>
      </c>
      <c r="G142" t="s">
        <v>20</v>
      </c>
      <c r="H142">
        <v>186</v>
      </c>
      <c r="I142" s="5">
        <f t="shared" si="10"/>
        <v>65.989247311827953</v>
      </c>
      <c r="J142" t="s">
        <v>21</v>
      </c>
      <c r="K142" t="s">
        <v>22</v>
      </c>
      <c r="L142" s="12">
        <f t="shared" si="8"/>
        <v>43156.25</v>
      </c>
      <c r="M142">
        <v>1519538400</v>
      </c>
      <c r="N142" s="12">
        <f t="shared" si="9"/>
        <v>43161.25</v>
      </c>
      <c r="O142">
        <v>1519970400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11"/>
        <v>101.59097978227061</v>
      </c>
      <c r="G143" t="s">
        <v>20</v>
      </c>
      <c r="H143">
        <v>1071</v>
      </c>
      <c r="I143" s="5">
        <f t="shared" si="10"/>
        <v>60.992530345471522</v>
      </c>
      <c r="J143" t="s">
        <v>21</v>
      </c>
      <c r="K143" t="s">
        <v>22</v>
      </c>
      <c r="L143" s="12">
        <f t="shared" si="8"/>
        <v>42167.208333333328</v>
      </c>
      <c r="M143">
        <v>1434085200</v>
      </c>
      <c r="N143" s="12">
        <f t="shared" si="9"/>
        <v>42173.208333333328</v>
      </c>
      <c r="O143">
        <v>1434603600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11"/>
        <v>230.03999999999996</v>
      </c>
      <c r="G144" t="s">
        <v>20</v>
      </c>
      <c r="H144">
        <v>117</v>
      </c>
      <c r="I144" s="5">
        <f t="shared" si="10"/>
        <v>98.307692307692307</v>
      </c>
      <c r="J144" t="s">
        <v>21</v>
      </c>
      <c r="K144" t="s">
        <v>22</v>
      </c>
      <c r="L144" s="12">
        <f t="shared" si="8"/>
        <v>41005.208333333336</v>
      </c>
      <c r="M144">
        <v>1333688400</v>
      </c>
      <c r="N144" s="12">
        <f t="shared" si="9"/>
        <v>41046.208333333336</v>
      </c>
      <c r="O144">
        <v>1337230800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11"/>
        <v>135.59259259259261</v>
      </c>
      <c r="G145" t="s">
        <v>20</v>
      </c>
      <c r="H145">
        <v>70</v>
      </c>
      <c r="I145" s="5">
        <f t="shared" si="10"/>
        <v>104.6</v>
      </c>
      <c r="J145" t="s">
        <v>21</v>
      </c>
      <c r="K145" t="s">
        <v>22</v>
      </c>
      <c r="L145" s="12">
        <f t="shared" si="8"/>
        <v>40357.208333333336</v>
      </c>
      <c r="M145">
        <v>1277701200</v>
      </c>
      <c r="N145" s="12">
        <f t="shared" si="9"/>
        <v>40377.208333333336</v>
      </c>
      <c r="O145">
        <v>1279429200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11"/>
        <v>129.1</v>
      </c>
      <c r="G146" t="s">
        <v>20</v>
      </c>
      <c r="H146">
        <v>135</v>
      </c>
      <c r="I146" s="5">
        <f t="shared" si="10"/>
        <v>86.066666666666663</v>
      </c>
      <c r="J146" t="s">
        <v>21</v>
      </c>
      <c r="K146" t="s">
        <v>22</v>
      </c>
      <c r="L146" s="12">
        <f t="shared" si="8"/>
        <v>43633.208333333328</v>
      </c>
      <c r="M146">
        <v>1560747600</v>
      </c>
      <c r="N146" s="12">
        <f t="shared" si="9"/>
        <v>43641.208333333328</v>
      </c>
      <c r="O146">
        <v>1561438800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11"/>
        <v>236.512</v>
      </c>
      <c r="G147" t="s">
        <v>20</v>
      </c>
      <c r="H147">
        <v>768</v>
      </c>
      <c r="I147" s="5">
        <f t="shared" si="10"/>
        <v>76.989583333333329</v>
      </c>
      <c r="J147" t="s">
        <v>98</v>
      </c>
      <c r="K147" t="s">
        <v>99</v>
      </c>
      <c r="L147" s="12">
        <f t="shared" si="8"/>
        <v>41889.208333333336</v>
      </c>
      <c r="M147">
        <v>1410066000</v>
      </c>
      <c r="N147" s="12">
        <f t="shared" si="9"/>
        <v>41894.208333333336</v>
      </c>
      <c r="O147">
        <v>1410498000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11"/>
        <v>17.25</v>
      </c>
      <c r="G148" t="s">
        <v>74</v>
      </c>
      <c r="H148">
        <v>51</v>
      </c>
      <c r="I148" s="5">
        <f t="shared" si="10"/>
        <v>29.764705882352942</v>
      </c>
      <c r="J148" t="s">
        <v>21</v>
      </c>
      <c r="K148" t="s">
        <v>22</v>
      </c>
      <c r="L148" s="12">
        <f t="shared" si="8"/>
        <v>40855.25</v>
      </c>
      <c r="M148">
        <v>1320732000</v>
      </c>
      <c r="N148" s="12">
        <f t="shared" si="9"/>
        <v>40875.25</v>
      </c>
      <c r="O148">
        <v>1322460000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11"/>
        <v>112.49397590361446</v>
      </c>
      <c r="G149" t="s">
        <v>20</v>
      </c>
      <c r="H149">
        <v>199</v>
      </c>
      <c r="I149" s="5">
        <f t="shared" si="10"/>
        <v>46.91959798994975</v>
      </c>
      <c r="J149" t="s">
        <v>21</v>
      </c>
      <c r="K149" t="s">
        <v>22</v>
      </c>
      <c r="L149" s="12">
        <f t="shared" si="8"/>
        <v>42534.208333333328</v>
      </c>
      <c r="M149">
        <v>1465794000</v>
      </c>
      <c r="N149" s="12">
        <f t="shared" si="9"/>
        <v>42540.208333333328</v>
      </c>
      <c r="O149">
        <v>1466312400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11"/>
        <v>121.02150537634408</v>
      </c>
      <c r="G150" t="s">
        <v>20</v>
      </c>
      <c r="H150">
        <v>107</v>
      </c>
      <c r="I150" s="5">
        <f t="shared" si="10"/>
        <v>105.18691588785046</v>
      </c>
      <c r="J150" t="s">
        <v>21</v>
      </c>
      <c r="K150" t="s">
        <v>22</v>
      </c>
      <c r="L150" s="12">
        <f t="shared" si="8"/>
        <v>42941.208333333328</v>
      </c>
      <c r="M150">
        <v>1500958800</v>
      </c>
      <c r="N150" s="12">
        <f t="shared" si="9"/>
        <v>42950.208333333328</v>
      </c>
      <c r="O150">
        <v>1501736400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11"/>
        <v>219.87096774193549</v>
      </c>
      <c r="G151" t="s">
        <v>20</v>
      </c>
      <c r="H151">
        <v>195</v>
      </c>
      <c r="I151" s="5">
        <f t="shared" si="10"/>
        <v>69.907692307692301</v>
      </c>
      <c r="J151" t="s">
        <v>21</v>
      </c>
      <c r="K151" t="s">
        <v>22</v>
      </c>
      <c r="L151" s="12">
        <f t="shared" si="8"/>
        <v>41275.25</v>
      </c>
      <c r="M151">
        <v>1357020000</v>
      </c>
      <c r="N151" s="12">
        <f t="shared" si="9"/>
        <v>41327.25</v>
      </c>
      <c r="O151">
        <v>1361512800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11"/>
        <v>1</v>
      </c>
      <c r="G152" t="s">
        <v>14</v>
      </c>
      <c r="H152">
        <v>1</v>
      </c>
      <c r="I152" s="5">
        <f t="shared" si="10"/>
        <v>1</v>
      </c>
      <c r="J152" t="s">
        <v>21</v>
      </c>
      <c r="K152" t="s">
        <v>22</v>
      </c>
      <c r="L152" s="12">
        <f t="shared" si="8"/>
        <v>43450.25</v>
      </c>
      <c r="M152">
        <v>1544940000</v>
      </c>
      <c r="N152" s="12">
        <f t="shared" si="9"/>
        <v>43451.25</v>
      </c>
      <c r="O152">
        <v>1545026400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11"/>
        <v>64.166909620991248</v>
      </c>
      <c r="G153" t="s">
        <v>14</v>
      </c>
      <c r="H153">
        <v>1467</v>
      </c>
      <c r="I153" s="5">
        <f t="shared" si="10"/>
        <v>60.011588275391958</v>
      </c>
      <c r="J153" t="s">
        <v>21</v>
      </c>
      <c r="K153" t="s">
        <v>22</v>
      </c>
      <c r="L153" s="12">
        <f t="shared" si="8"/>
        <v>41799.208333333336</v>
      </c>
      <c r="M153">
        <v>1402290000</v>
      </c>
      <c r="N153" s="12">
        <f t="shared" si="9"/>
        <v>41850.208333333336</v>
      </c>
      <c r="O153">
        <v>1406696400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11"/>
        <v>423.06746987951806</v>
      </c>
      <c r="G154" t="s">
        <v>20</v>
      </c>
      <c r="H154">
        <v>3376</v>
      </c>
      <c r="I154" s="5">
        <f t="shared" si="10"/>
        <v>52.006220379146917</v>
      </c>
      <c r="J154" t="s">
        <v>21</v>
      </c>
      <c r="K154" t="s">
        <v>22</v>
      </c>
      <c r="L154" s="12">
        <f t="shared" si="8"/>
        <v>42783.25</v>
      </c>
      <c r="M154">
        <v>1487311200</v>
      </c>
      <c r="N154" s="12">
        <f t="shared" si="9"/>
        <v>42790.25</v>
      </c>
      <c r="O154">
        <v>1487916000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11"/>
        <v>92.984160506863773</v>
      </c>
      <c r="G155" t="s">
        <v>14</v>
      </c>
      <c r="H155">
        <v>5681</v>
      </c>
      <c r="I155" s="5">
        <f t="shared" si="10"/>
        <v>31.000176025347649</v>
      </c>
      <c r="J155" t="s">
        <v>21</v>
      </c>
      <c r="K155" t="s">
        <v>22</v>
      </c>
      <c r="L155" s="12">
        <f t="shared" si="8"/>
        <v>41201.208333333336</v>
      </c>
      <c r="M155">
        <v>1350622800</v>
      </c>
      <c r="N155" s="12">
        <f t="shared" si="9"/>
        <v>41207.208333333336</v>
      </c>
      <c r="O155">
        <v>1351141200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11"/>
        <v>58.756567425569173</v>
      </c>
      <c r="G156" t="s">
        <v>14</v>
      </c>
      <c r="H156">
        <v>1059</v>
      </c>
      <c r="I156" s="5">
        <f t="shared" si="10"/>
        <v>95.042492917847028</v>
      </c>
      <c r="J156" t="s">
        <v>21</v>
      </c>
      <c r="K156" t="s">
        <v>22</v>
      </c>
      <c r="L156" s="12">
        <f t="shared" si="8"/>
        <v>42502.208333333328</v>
      </c>
      <c r="M156">
        <v>1463029200</v>
      </c>
      <c r="N156" s="12">
        <f t="shared" si="9"/>
        <v>42525.208333333328</v>
      </c>
      <c r="O156">
        <v>1465016400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11"/>
        <v>65.022222222222226</v>
      </c>
      <c r="G157" t="s">
        <v>14</v>
      </c>
      <c r="H157">
        <v>1194</v>
      </c>
      <c r="I157" s="5">
        <f t="shared" si="10"/>
        <v>75.968174204355108</v>
      </c>
      <c r="J157" t="s">
        <v>21</v>
      </c>
      <c r="K157" t="s">
        <v>22</v>
      </c>
      <c r="L157" s="12">
        <f t="shared" si="8"/>
        <v>40262.208333333336</v>
      </c>
      <c r="M157">
        <v>1269493200</v>
      </c>
      <c r="N157" s="12">
        <f t="shared" si="9"/>
        <v>40277.208333333336</v>
      </c>
      <c r="O157">
        <v>1270789200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11"/>
        <v>73.939560439560438</v>
      </c>
      <c r="G158" t="s">
        <v>74</v>
      </c>
      <c r="H158">
        <v>379</v>
      </c>
      <c r="I158" s="5">
        <f t="shared" si="10"/>
        <v>71.013192612137203</v>
      </c>
      <c r="J158" t="s">
        <v>26</v>
      </c>
      <c r="K158" t="s">
        <v>27</v>
      </c>
      <c r="L158" s="12">
        <f t="shared" si="8"/>
        <v>43743.208333333328</v>
      </c>
      <c r="M158">
        <v>1570251600</v>
      </c>
      <c r="N158" s="12">
        <f t="shared" si="9"/>
        <v>43767.208333333328</v>
      </c>
      <c r="O158">
        <v>1572325200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11"/>
        <v>52.666666666666664</v>
      </c>
      <c r="G159" t="s">
        <v>14</v>
      </c>
      <c r="H159">
        <v>30</v>
      </c>
      <c r="I159" s="5">
        <f t="shared" si="10"/>
        <v>73.733333333333334</v>
      </c>
      <c r="J159" t="s">
        <v>26</v>
      </c>
      <c r="K159" t="s">
        <v>27</v>
      </c>
      <c r="L159" s="12">
        <f t="shared" si="8"/>
        <v>41638.25</v>
      </c>
      <c r="M159">
        <v>1388383200</v>
      </c>
      <c r="N159" s="12">
        <f t="shared" si="9"/>
        <v>41650.25</v>
      </c>
      <c r="O159">
        <v>1389420000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11"/>
        <v>220.95238095238096</v>
      </c>
      <c r="G160" t="s">
        <v>20</v>
      </c>
      <c r="H160">
        <v>41</v>
      </c>
      <c r="I160" s="5">
        <f t="shared" si="10"/>
        <v>113.17073170731707</v>
      </c>
      <c r="J160" t="s">
        <v>21</v>
      </c>
      <c r="K160" t="s">
        <v>22</v>
      </c>
      <c r="L160" s="12">
        <f t="shared" si="8"/>
        <v>42346.25</v>
      </c>
      <c r="M160">
        <v>1449554400</v>
      </c>
      <c r="N160" s="12">
        <f t="shared" si="9"/>
        <v>42347.25</v>
      </c>
      <c r="O160">
        <v>1449640800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11"/>
        <v>100.01150627615063</v>
      </c>
      <c r="G161" t="s">
        <v>20</v>
      </c>
      <c r="H161">
        <v>1821</v>
      </c>
      <c r="I161" s="5">
        <f t="shared" si="10"/>
        <v>105.00933552992861</v>
      </c>
      <c r="J161" t="s">
        <v>21</v>
      </c>
      <c r="K161" t="s">
        <v>22</v>
      </c>
      <c r="L161" s="12">
        <f t="shared" si="8"/>
        <v>43551.208333333328</v>
      </c>
      <c r="M161">
        <v>1553662800</v>
      </c>
      <c r="N161" s="12">
        <f t="shared" si="9"/>
        <v>43569.208333333328</v>
      </c>
      <c r="O161">
        <v>1555218000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11"/>
        <v>162.3125</v>
      </c>
      <c r="G162" t="s">
        <v>20</v>
      </c>
      <c r="H162">
        <v>164</v>
      </c>
      <c r="I162" s="5">
        <f t="shared" si="10"/>
        <v>79.176829268292678</v>
      </c>
      <c r="J162" t="s">
        <v>21</v>
      </c>
      <c r="K162" t="s">
        <v>22</v>
      </c>
      <c r="L162" s="12">
        <f t="shared" si="8"/>
        <v>43582.208333333328</v>
      </c>
      <c r="M162">
        <v>1556341200</v>
      </c>
      <c r="N162" s="12">
        <f t="shared" si="9"/>
        <v>43598.208333333328</v>
      </c>
      <c r="O162">
        <v>1557723600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11"/>
        <v>78.181818181818187</v>
      </c>
      <c r="G163" t="s">
        <v>14</v>
      </c>
      <c r="H163">
        <v>75</v>
      </c>
      <c r="I163" s="5">
        <f t="shared" si="10"/>
        <v>57.333333333333336</v>
      </c>
      <c r="J163" t="s">
        <v>21</v>
      </c>
      <c r="K163" t="s">
        <v>22</v>
      </c>
      <c r="L163" s="12">
        <f t="shared" si="8"/>
        <v>42270.208333333328</v>
      </c>
      <c r="M163">
        <v>1442984400</v>
      </c>
      <c r="N163" s="12">
        <f t="shared" si="9"/>
        <v>42276.208333333328</v>
      </c>
      <c r="O163">
        <v>1443502800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11"/>
        <v>149.73770491803279</v>
      </c>
      <c r="G164" t="s">
        <v>20</v>
      </c>
      <c r="H164">
        <v>157</v>
      </c>
      <c r="I164" s="5">
        <f t="shared" si="10"/>
        <v>58.178343949044589</v>
      </c>
      <c r="J164" t="s">
        <v>98</v>
      </c>
      <c r="K164" t="s">
        <v>99</v>
      </c>
      <c r="L164" s="12">
        <f t="shared" si="8"/>
        <v>43442.25</v>
      </c>
      <c r="M164">
        <v>1544248800</v>
      </c>
      <c r="N164" s="12">
        <f t="shared" si="9"/>
        <v>43472.25</v>
      </c>
      <c r="O164">
        <v>1546840800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11"/>
        <v>253.25714285714284</v>
      </c>
      <c r="G165" t="s">
        <v>20</v>
      </c>
      <c r="H165">
        <v>246</v>
      </c>
      <c r="I165" s="5">
        <f t="shared" si="10"/>
        <v>36.032520325203251</v>
      </c>
      <c r="J165" t="s">
        <v>21</v>
      </c>
      <c r="K165" t="s">
        <v>22</v>
      </c>
      <c r="L165" s="12">
        <f t="shared" si="8"/>
        <v>43028.208333333328</v>
      </c>
      <c r="M165">
        <v>1508475600</v>
      </c>
      <c r="N165" s="12">
        <f t="shared" si="9"/>
        <v>43077.25</v>
      </c>
      <c r="O165">
        <v>1512712800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11"/>
        <v>100.16943521594683</v>
      </c>
      <c r="G166" t="s">
        <v>20</v>
      </c>
      <c r="H166">
        <v>1396</v>
      </c>
      <c r="I166" s="5">
        <f t="shared" si="10"/>
        <v>107.99068767908309</v>
      </c>
      <c r="J166" t="s">
        <v>21</v>
      </c>
      <c r="K166" t="s">
        <v>22</v>
      </c>
      <c r="L166" s="12">
        <f t="shared" si="8"/>
        <v>43016.208333333328</v>
      </c>
      <c r="M166">
        <v>1507438800</v>
      </c>
      <c r="N166" s="12">
        <f t="shared" si="9"/>
        <v>43017.208333333328</v>
      </c>
      <c r="O166">
        <v>1507525200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11"/>
        <v>121.99004424778761</v>
      </c>
      <c r="G167" t="s">
        <v>20</v>
      </c>
      <c r="H167">
        <v>2506</v>
      </c>
      <c r="I167" s="5">
        <f t="shared" si="10"/>
        <v>44.005985634477256</v>
      </c>
      <c r="J167" t="s">
        <v>21</v>
      </c>
      <c r="K167" t="s">
        <v>22</v>
      </c>
      <c r="L167" s="12">
        <f t="shared" si="8"/>
        <v>42948.208333333328</v>
      </c>
      <c r="M167">
        <v>1501563600</v>
      </c>
      <c r="N167" s="12">
        <f t="shared" si="9"/>
        <v>42980.208333333328</v>
      </c>
      <c r="O167">
        <v>1504328400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11"/>
        <v>137.13265306122449</v>
      </c>
      <c r="G168" t="s">
        <v>20</v>
      </c>
      <c r="H168">
        <v>244</v>
      </c>
      <c r="I168" s="5">
        <f t="shared" si="10"/>
        <v>55.077868852459019</v>
      </c>
      <c r="J168" t="s">
        <v>21</v>
      </c>
      <c r="K168" t="s">
        <v>22</v>
      </c>
      <c r="L168" s="12">
        <f t="shared" si="8"/>
        <v>40534.25</v>
      </c>
      <c r="M168">
        <v>1292997600</v>
      </c>
      <c r="N168" s="12">
        <f t="shared" si="9"/>
        <v>40538.25</v>
      </c>
      <c r="O168">
        <v>1293343200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11"/>
        <v>415.53846153846149</v>
      </c>
      <c r="G169" t="s">
        <v>20</v>
      </c>
      <c r="H169">
        <v>146</v>
      </c>
      <c r="I169" s="5">
        <f t="shared" si="10"/>
        <v>74</v>
      </c>
      <c r="J169" t="s">
        <v>26</v>
      </c>
      <c r="K169" t="s">
        <v>27</v>
      </c>
      <c r="L169" s="12">
        <f t="shared" si="8"/>
        <v>41435.208333333336</v>
      </c>
      <c r="M169">
        <v>1370840400</v>
      </c>
      <c r="N169" s="12">
        <f t="shared" si="9"/>
        <v>41445.208333333336</v>
      </c>
      <c r="O169">
        <v>1371704400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11"/>
        <v>31.30913348946136</v>
      </c>
      <c r="G170" t="s">
        <v>14</v>
      </c>
      <c r="H170">
        <v>955</v>
      </c>
      <c r="I170" s="5">
        <f t="shared" si="10"/>
        <v>41.996858638743454</v>
      </c>
      <c r="J170" t="s">
        <v>36</v>
      </c>
      <c r="K170" t="s">
        <v>37</v>
      </c>
      <c r="L170" s="12">
        <f t="shared" si="8"/>
        <v>43518.25</v>
      </c>
      <c r="M170">
        <v>1550815200</v>
      </c>
      <c r="N170" s="12">
        <f t="shared" si="9"/>
        <v>43541.208333333328</v>
      </c>
      <c r="O170">
        <v>1552798800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11"/>
        <v>424.08154506437768</v>
      </c>
      <c r="G171" t="s">
        <v>20</v>
      </c>
      <c r="H171">
        <v>1267</v>
      </c>
      <c r="I171" s="5">
        <f t="shared" si="10"/>
        <v>77.988161010260455</v>
      </c>
      <c r="J171" t="s">
        <v>21</v>
      </c>
      <c r="K171" t="s">
        <v>22</v>
      </c>
      <c r="L171" s="12">
        <f t="shared" si="8"/>
        <v>41077.208333333336</v>
      </c>
      <c r="M171">
        <v>1339909200</v>
      </c>
      <c r="N171" s="12">
        <f t="shared" si="9"/>
        <v>41105.208333333336</v>
      </c>
      <c r="O171">
        <v>1342328400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11"/>
        <v>2.93886230728336</v>
      </c>
      <c r="G172" t="s">
        <v>14</v>
      </c>
      <c r="H172">
        <v>67</v>
      </c>
      <c r="I172" s="5">
        <f t="shared" si="10"/>
        <v>82.507462686567166</v>
      </c>
      <c r="J172" t="s">
        <v>21</v>
      </c>
      <c r="K172" t="s">
        <v>22</v>
      </c>
      <c r="L172" s="12">
        <f t="shared" si="8"/>
        <v>42950.208333333328</v>
      </c>
      <c r="M172">
        <v>1501736400</v>
      </c>
      <c r="N172" s="12">
        <f t="shared" si="9"/>
        <v>42957.208333333328</v>
      </c>
      <c r="O172">
        <v>1502341200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11"/>
        <v>10.63265306122449</v>
      </c>
      <c r="G173" t="s">
        <v>14</v>
      </c>
      <c r="H173">
        <v>5</v>
      </c>
      <c r="I173" s="5">
        <f t="shared" si="10"/>
        <v>104.2</v>
      </c>
      <c r="J173" t="s">
        <v>21</v>
      </c>
      <c r="K173" t="s">
        <v>22</v>
      </c>
      <c r="L173" s="12">
        <f t="shared" si="8"/>
        <v>41718.208333333336</v>
      </c>
      <c r="M173">
        <v>1395291600</v>
      </c>
      <c r="N173" s="12">
        <f t="shared" si="9"/>
        <v>41740.208333333336</v>
      </c>
      <c r="O173">
        <v>1397192400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11"/>
        <v>82.875</v>
      </c>
      <c r="G174" t="s">
        <v>14</v>
      </c>
      <c r="H174">
        <v>26</v>
      </c>
      <c r="I174" s="5">
        <f t="shared" si="10"/>
        <v>25.5</v>
      </c>
      <c r="J174" t="s">
        <v>21</v>
      </c>
      <c r="K174" t="s">
        <v>22</v>
      </c>
      <c r="L174" s="12">
        <f t="shared" si="8"/>
        <v>41839.208333333336</v>
      </c>
      <c r="M174">
        <v>1405746000</v>
      </c>
      <c r="N174" s="12">
        <f t="shared" si="9"/>
        <v>41854.208333333336</v>
      </c>
      <c r="O174">
        <v>1407042000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11"/>
        <v>163.01447776628748</v>
      </c>
      <c r="G175" t="s">
        <v>20</v>
      </c>
      <c r="H175">
        <v>1561</v>
      </c>
      <c r="I175" s="5">
        <f t="shared" si="10"/>
        <v>100.98334401024984</v>
      </c>
      <c r="J175" t="s">
        <v>21</v>
      </c>
      <c r="K175" t="s">
        <v>22</v>
      </c>
      <c r="L175" s="12">
        <f t="shared" si="8"/>
        <v>41412.208333333336</v>
      </c>
      <c r="M175">
        <v>1368853200</v>
      </c>
      <c r="N175" s="12">
        <f t="shared" si="9"/>
        <v>41418.208333333336</v>
      </c>
      <c r="O175">
        <v>1369371600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11"/>
        <v>894.66666666666674</v>
      </c>
      <c r="G176" t="s">
        <v>20</v>
      </c>
      <c r="H176">
        <v>48</v>
      </c>
      <c r="I176" s="5">
        <f t="shared" si="10"/>
        <v>111.83333333333333</v>
      </c>
      <c r="J176" t="s">
        <v>21</v>
      </c>
      <c r="K176" t="s">
        <v>22</v>
      </c>
      <c r="L176" s="12">
        <f t="shared" si="8"/>
        <v>42282.208333333328</v>
      </c>
      <c r="M176">
        <v>1444021200</v>
      </c>
      <c r="N176" s="12">
        <f t="shared" si="9"/>
        <v>42283.208333333328</v>
      </c>
      <c r="O176">
        <v>1444107600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11"/>
        <v>26.191501103752756</v>
      </c>
      <c r="G177" t="s">
        <v>14</v>
      </c>
      <c r="H177">
        <v>1130</v>
      </c>
      <c r="I177" s="5">
        <f t="shared" si="10"/>
        <v>41.999115044247787</v>
      </c>
      <c r="J177" t="s">
        <v>21</v>
      </c>
      <c r="K177" t="s">
        <v>22</v>
      </c>
      <c r="L177" s="12">
        <f t="shared" si="8"/>
        <v>42613.208333333328</v>
      </c>
      <c r="M177">
        <v>1472619600</v>
      </c>
      <c r="N177" s="12">
        <f t="shared" si="9"/>
        <v>42632.208333333328</v>
      </c>
      <c r="O177">
        <v>1474261200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11"/>
        <v>74.834782608695647</v>
      </c>
      <c r="G178" t="s">
        <v>14</v>
      </c>
      <c r="H178">
        <v>782</v>
      </c>
      <c r="I178" s="5">
        <f t="shared" si="10"/>
        <v>110.05115089514067</v>
      </c>
      <c r="J178" t="s">
        <v>21</v>
      </c>
      <c r="K178" t="s">
        <v>22</v>
      </c>
      <c r="L178" s="12">
        <f t="shared" si="8"/>
        <v>42616.208333333328</v>
      </c>
      <c r="M178">
        <v>1472878800</v>
      </c>
      <c r="N178" s="12">
        <f t="shared" si="9"/>
        <v>42625.208333333328</v>
      </c>
      <c r="O178">
        <v>1473656400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11"/>
        <v>416.47680412371136</v>
      </c>
      <c r="G179" t="s">
        <v>20</v>
      </c>
      <c r="H179">
        <v>2739</v>
      </c>
      <c r="I179" s="5">
        <f t="shared" si="10"/>
        <v>58.997079225994888</v>
      </c>
      <c r="J179" t="s">
        <v>21</v>
      </c>
      <c r="K179" t="s">
        <v>22</v>
      </c>
      <c r="L179" s="12">
        <f t="shared" si="8"/>
        <v>40497.25</v>
      </c>
      <c r="M179">
        <v>1289800800</v>
      </c>
      <c r="N179" s="12">
        <f t="shared" si="9"/>
        <v>40522.25</v>
      </c>
      <c r="O179">
        <v>1291960800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11"/>
        <v>96.208333333333329</v>
      </c>
      <c r="G180" t="s">
        <v>14</v>
      </c>
      <c r="H180">
        <v>210</v>
      </c>
      <c r="I180" s="5">
        <f t="shared" si="10"/>
        <v>32.985714285714288</v>
      </c>
      <c r="J180" t="s">
        <v>21</v>
      </c>
      <c r="K180" t="s">
        <v>22</v>
      </c>
      <c r="L180" s="12">
        <f t="shared" si="8"/>
        <v>42999.208333333328</v>
      </c>
      <c r="M180">
        <v>1505970000</v>
      </c>
      <c r="N180" s="12">
        <f t="shared" si="9"/>
        <v>43008.208333333328</v>
      </c>
      <c r="O180">
        <v>1506747600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11"/>
        <v>357.71910112359546</v>
      </c>
      <c r="G181" t="s">
        <v>20</v>
      </c>
      <c r="H181">
        <v>3537</v>
      </c>
      <c r="I181" s="5">
        <f t="shared" si="10"/>
        <v>45.005654509471306</v>
      </c>
      <c r="J181" t="s">
        <v>15</v>
      </c>
      <c r="K181" t="s">
        <v>16</v>
      </c>
      <c r="L181" s="12">
        <f t="shared" si="8"/>
        <v>41350.208333333336</v>
      </c>
      <c r="M181">
        <v>1363496400</v>
      </c>
      <c r="N181" s="12">
        <f t="shared" si="9"/>
        <v>41351.208333333336</v>
      </c>
      <c r="O181">
        <v>1363582800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11"/>
        <v>308.45714285714286</v>
      </c>
      <c r="G182" t="s">
        <v>20</v>
      </c>
      <c r="H182">
        <v>2107</v>
      </c>
      <c r="I182" s="5">
        <f t="shared" si="10"/>
        <v>81.98196487897485</v>
      </c>
      <c r="J182" t="s">
        <v>26</v>
      </c>
      <c r="K182" t="s">
        <v>27</v>
      </c>
      <c r="L182" s="12">
        <f t="shared" si="8"/>
        <v>40259.208333333336</v>
      </c>
      <c r="M182">
        <v>1269234000</v>
      </c>
      <c r="N182" s="12">
        <f t="shared" si="9"/>
        <v>40264.208333333336</v>
      </c>
      <c r="O182">
        <v>1269666000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11"/>
        <v>61.802325581395344</v>
      </c>
      <c r="G183" t="s">
        <v>14</v>
      </c>
      <c r="H183">
        <v>136</v>
      </c>
      <c r="I183" s="5">
        <f t="shared" si="10"/>
        <v>39.080882352941174</v>
      </c>
      <c r="J183" t="s">
        <v>21</v>
      </c>
      <c r="K183" t="s">
        <v>22</v>
      </c>
      <c r="L183" s="12">
        <f t="shared" si="8"/>
        <v>43012.208333333328</v>
      </c>
      <c r="M183">
        <v>1507093200</v>
      </c>
      <c r="N183" s="12">
        <f t="shared" si="9"/>
        <v>43030.208333333328</v>
      </c>
      <c r="O183">
        <v>1508648400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11"/>
        <v>722.32472324723244</v>
      </c>
      <c r="G184" t="s">
        <v>20</v>
      </c>
      <c r="H184">
        <v>3318</v>
      </c>
      <c r="I184" s="5">
        <f t="shared" si="10"/>
        <v>58.996383363471971</v>
      </c>
      <c r="J184" t="s">
        <v>36</v>
      </c>
      <c r="K184" t="s">
        <v>37</v>
      </c>
      <c r="L184" s="12">
        <f t="shared" si="8"/>
        <v>43631.208333333328</v>
      </c>
      <c r="M184">
        <v>1560574800</v>
      </c>
      <c r="N184" s="12">
        <f t="shared" si="9"/>
        <v>43647.208333333328</v>
      </c>
      <c r="O184">
        <v>1561957200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11"/>
        <v>69.117647058823522</v>
      </c>
      <c r="G185" t="s">
        <v>14</v>
      </c>
      <c r="H185">
        <v>86</v>
      </c>
      <c r="I185" s="5">
        <f t="shared" si="10"/>
        <v>40.988372093023258</v>
      </c>
      <c r="J185" t="s">
        <v>15</v>
      </c>
      <c r="K185" t="s">
        <v>16</v>
      </c>
      <c r="L185" s="12">
        <f t="shared" si="8"/>
        <v>40430.208333333336</v>
      </c>
      <c r="M185">
        <v>1284008400</v>
      </c>
      <c r="N185" s="12">
        <f t="shared" si="9"/>
        <v>40443.208333333336</v>
      </c>
      <c r="O185">
        <v>1285131600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11"/>
        <v>293.05555555555554</v>
      </c>
      <c r="G186" t="s">
        <v>20</v>
      </c>
      <c r="H186">
        <v>340</v>
      </c>
      <c r="I186" s="5">
        <f t="shared" si="10"/>
        <v>31.029411764705884</v>
      </c>
      <c r="J186" t="s">
        <v>21</v>
      </c>
      <c r="K186" t="s">
        <v>22</v>
      </c>
      <c r="L186" s="12">
        <f t="shared" si="8"/>
        <v>43588.208333333328</v>
      </c>
      <c r="M186">
        <v>1556859600</v>
      </c>
      <c r="N186" s="12">
        <f t="shared" si="9"/>
        <v>43589.208333333328</v>
      </c>
      <c r="O186">
        <v>1556946000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11"/>
        <v>71.8</v>
      </c>
      <c r="G187" t="s">
        <v>14</v>
      </c>
      <c r="H187">
        <v>19</v>
      </c>
      <c r="I187" s="5">
        <f t="shared" si="10"/>
        <v>37.789473684210527</v>
      </c>
      <c r="J187" t="s">
        <v>21</v>
      </c>
      <c r="K187" t="s">
        <v>22</v>
      </c>
      <c r="L187" s="12">
        <f t="shared" si="8"/>
        <v>43233.208333333328</v>
      </c>
      <c r="M187">
        <v>1526187600</v>
      </c>
      <c r="N187" s="12">
        <f t="shared" si="9"/>
        <v>43244.208333333328</v>
      </c>
      <c r="O187">
        <v>1527138000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11"/>
        <v>31.934684684684683</v>
      </c>
      <c r="G188" t="s">
        <v>14</v>
      </c>
      <c r="H188">
        <v>886</v>
      </c>
      <c r="I188" s="5">
        <f t="shared" si="10"/>
        <v>32.006772009029348</v>
      </c>
      <c r="J188" t="s">
        <v>21</v>
      </c>
      <c r="K188" t="s">
        <v>22</v>
      </c>
      <c r="L188" s="12">
        <f t="shared" si="8"/>
        <v>41782.208333333336</v>
      </c>
      <c r="M188">
        <v>1400821200</v>
      </c>
      <c r="N188" s="12">
        <f t="shared" si="9"/>
        <v>41797.208333333336</v>
      </c>
      <c r="O188">
        <v>1402117200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11"/>
        <v>229.87375415282392</v>
      </c>
      <c r="G189" t="s">
        <v>20</v>
      </c>
      <c r="H189">
        <v>1442</v>
      </c>
      <c r="I189" s="5">
        <f t="shared" si="10"/>
        <v>95.966712898751737</v>
      </c>
      <c r="J189" t="s">
        <v>15</v>
      </c>
      <c r="K189" t="s">
        <v>16</v>
      </c>
      <c r="L189" s="12">
        <f t="shared" si="8"/>
        <v>41328.25</v>
      </c>
      <c r="M189">
        <v>1361599200</v>
      </c>
      <c r="N189" s="12">
        <f t="shared" si="9"/>
        <v>41356.208333333336</v>
      </c>
      <c r="O189">
        <v>1364014800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11"/>
        <v>32.012195121951223</v>
      </c>
      <c r="G190" t="s">
        <v>14</v>
      </c>
      <c r="H190">
        <v>35</v>
      </c>
      <c r="I190" s="5">
        <f t="shared" si="10"/>
        <v>75</v>
      </c>
      <c r="J190" t="s">
        <v>107</v>
      </c>
      <c r="K190" t="s">
        <v>108</v>
      </c>
      <c r="L190" s="12">
        <f t="shared" si="8"/>
        <v>41975.25</v>
      </c>
      <c r="M190">
        <v>1417500000</v>
      </c>
      <c r="N190" s="12">
        <f t="shared" si="9"/>
        <v>41976.25</v>
      </c>
      <c r="O190">
        <v>1417586400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11"/>
        <v>23.525352848928385</v>
      </c>
      <c r="G191" t="s">
        <v>74</v>
      </c>
      <c r="H191">
        <v>441</v>
      </c>
      <c r="I191" s="5">
        <f t="shared" si="10"/>
        <v>102.0498866213152</v>
      </c>
      <c r="J191" t="s">
        <v>21</v>
      </c>
      <c r="K191" t="s">
        <v>22</v>
      </c>
      <c r="L191" s="12">
        <f t="shared" si="8"/>
        <v>42433.25</v>
      </c>
      <c r="M191">
        <v>1457071200</v>
      </c>
      <c r="N191" s="12">
        <f t="shared" si="9"/>
        <v>42433.25</v>
      </c>
      <c r="O191">
        <v>1457071200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11"/>
        <v>68.594594594594597</v>
      </c>
      <c r="G192" t="s">
        <v>14</v>
      </c>
      <c r="H192">
        <v>24</v>
      </c>
      <c r="I192" s="5">
        <f t="shared" si="10"/>
        <v>105.75</v>
      </c>
      <c r="J192" t="s">
        <v>21</v>
      </c>
      <c r="K192" t="s">
        <v>22</v>
      </c>
      <c r="L192" s="12">
        <f t="shared" si="8"/>
        <v>41429.208333333336</v>
      </c>
      <c r="M192">
        <v>1370322000</v>
      </c>
      <c r="N192" s="12">
        <f t="shared" si="9"/>
        <v>41430.208333333336</v>
      </c>
      <c r="O192">
        <v>1370408400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11"/>
        <v>37.952380952380956</v>
      </c>
      <c r="G193" t="s">
        <v>14</v>
      </c>
      <c r="H193">
        <v>86</v>
      </c>
      <c r="I193" s="5">
        <f t="shared" si="10"/>
        <v>37.069767441860463</v>
      </c>
      <c r="J193" t="s">
        <v>107</v>
      </c>
      <c r="K193" t="s">
        <v>108</v>
      </c>
      <c r="L193" s="12">
        <f t="shared" si="8"/>
        <v>43536.208333333328</v>
      </c>
      <c r="M193">
        <v>1552366800</v>
      </c>
      <c r="N193" s="12">
        <f t="shared" si="9"/>
        <v>43539.208333333328</v>
      </c>
      <c r="O193">
        <v>1552626000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11"/>
        <v>19.992957746478872</v>
      </c>
      <c r="G194" t="s">
        <v>14</v>
      </c>
      <c r="H194">
        <v>243</v>
      </c>
      <c r="I194" s="5">
        <f t="shared" si="10"/>
        <v>35.049382716049379</v>
      </c>
      <c r="J194" t="s">
        <v>21</v>
      </c>
      <c r="K194" t="s">
        <v>22</v>
      </c>
      <c r="L194" s="12">
        <f t="shared" ref="L194:L257" si="12">(((M194/60)/60)/24)+DATE(1970,1,1)</f>
        <v>41817.208333333336</v>
      </c>
      <c r="M194">
        <v>1403845200</v>
      </c>
      <c r="N194" s="12">
        <f t="shared" ref="N194:N257" si="13">(((O194/60)/60)/24)+DATE(1970,1,1)</f>
        <v>41821.208333333336</v>
      </c>
      <c r="O194">
        <v>1404190800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si="11"/>
        <v>45.636363636363633</v>
      </c>
      <c r="G195" t="s">
        <v>14</v>
      </c>
      <c r="H195">
        <v>65</v>
      </c>
      <c r="I195" s="5">
        <f t="shared" ref="I195:I258" si="14">IFERROR(E195/H195, 0)</f>
        <v>46.338461538461537</v>
      </c>
      <c r="J195" t="s">
        <v>21</v>
      </c>
      <c r="K195" t="s">
        <v>22</v>
      </c>
      <c r="L195" s="12">
        <f t="shared" si="12"/>
        <v>43198.208333333328</v>
      </c>
      <c r="M195">
        <v>1523163600</v>
      </c>
      <c r="N195" s="12">
        <f t="shared" si="13"/>
        <v>43202.208333333328</v>
      </c>
      <c r="O195">
        <v>1523509200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ref="F196:F259" si="15">(E196/D196)*100</f>
        <v>122.7605633802817</v>
      </c>
      <c r="G196" t="s">
        <v>20</v>
      </c>
      <c r="H196">
        <v>126</v>
      </c>
      <c r="I196" s="5">
        <f t="shared" si="14"/>
        <v>69.174603174603178</v>
      </c>
      <c r="J196" t="s">
        <v>21</v>
      </c>
      <c r="K196" t="s">
        <v>22</v>
      </c>
      <c r="L196" s="12">
        <f t="shared" si="12"/>
        <v>42261.208333333328</v>
      </c>
      <c r="M196">
        <v>1442206800</v>
      </c>
      <c r="N196" s="12">
        <f t="shared" si="13"/>
        <v>42277.208333333328</v>
      </c>
      <c r="O196">
        <v>1443589200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5"/>
        <v>361.75316455696202</v>
      </c>
      <c r="G197" t="s">
        <v>20</v>
      </c>
      <c r="H197">
        <v>524</v>
      </c>
      <c r="I197" s="5">
        <f t="shared" si="14"/>
        <v>109.07824427480917</v>
      </c>
      <c r="J197" t="s">
        <v>21</v>
      </c>
      <c r="K197" t="s">
        <v>22</v>
      </c>
      <c r="L197" s="12">
        <f t="shared" si="12"/>
        <v>43310.208333333328</v>
      </c>
      <c r="M197">
        <v>1532840400</v>
      </c>
      <c r="N197" s="12">
        <f t="shared" si="13"/>
        <v>43317.208333333328</v>
      </c>
      <c r="O197">
        <v>1533445200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5"/>
        <v>63.146341463414636</v>
      </c>
      <c r="G198" t="s">
        <v>14</v>
      </c>
      <c r="H198">
        <v>100</v>
      </c>
      <c r="I198" s="5">
        <f t="shared" si="14"/>
        <v>51.78</v>
      </c>
      <c r="J198" t="s">
        <v>36</v>
      </c>
      <c r="K198" t="s">
        <v>37</v>
      </c>
      <c r="L198" s="12">
        <f t="shared" si="12"/>
        <v>42616.208333333328</v>
      </c>
      <c r="M198">
        <v>1472878800</v>
      </c>
      <c r="N198" s="12">
        <f t="shared" si="13"/>
        <v>42635.208333333328</v>
      </c>
      <c r="O198">
        <v>1474520400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5"/>
        <v>298.20475319926874</v>
      </c>
      <c r="G199" t="s">
        <v>20</v>
      </c>
      <c r="H199">
        <v>1989</v>
      </c>
      <c r="I199" s="5">
        <f t="shared" si="14"/>
        <v>82.010055304172951</v>
      </c>
      <c r="J199" t="s">
        <v>21</v>
      </c>
      <c r="K199" t="s">
        <v>22</v>
      </c>
      <c r="L199" s="12">
        <f t="shared" si="12"/>
        <v>42909.208333333328</v>
      </c>
      <c r="M199">
        <v>1498194000</v>
      </c>
      <c r="N199" s="12">
        <f t="shared" si="13"/>
        <v>42923.208333333328</v>
      </c>
      <c r="O199">
        <v>1499403600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5"/>
        <v>9.5585443037974684</v>
      </c>
      <c r="G200" t="s">
        <v>14</v>
      </c>
      <c r="H200">
        <v>168</v>
      </c>
      <c r="I200" s="5">
        <f t="shared" si="14"/>
        <v>35.958333333333336</v>
      </c>
      <c r="J200" t="s">
        <v>21</v>
      </c>
      <c r="K200" t="s">
        <v>22</v>
      </c>
      <c r="L200" s="12">
        <f t="shared" si="12"/>
        <v>40396.208333333336</v>
      </c>
      <c r="M200">
        <v>1281070800</v>
      </c>
      <c r="N200" s="12">
        <f t="shared" si="13"/>
        <v>40425.208333333336</v>
      </c>
      <c r="O200">
        <v>1283576400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5"/>
        <v>53.777777777777779</v>
      </c>
      <c r="G201" t="s">
        <v>14</v>
      </c>
      <c r="H201">
        <v>13</v>
      </c>
      <c r="I201" s="5">
        <f t="shared" si="14"/>
        <v>74.461538461538467</v>
      </c>
      <c r="J201" t="s">
        <v>21</v>
      </c>
      <c r="K201" t="s">
        <v>22</v>
      </c>
      <c r="L201" s="12">
        <f t="shared" si="12"/>
        <v>42192.208333333328</v>
      </c>
      <c r="M201">
        <v>1436245200</v>
      </c>
      <c r="N201" s="12">
        <f t="shared" si="13"/>
        <v>42196.208333333328</v>
      </c>
      <c r="O201">
        <v>1436590800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5"/>
        <v>2</v>
      </c>
      <c r="G202" t="s">
        <v>14</v>
      </c>
      <c r="H202">
        <v>1</v>
      </c>
      <c r="I202" s="5">
        <f t="shared" si="14"/>
        <v>2</v>
      </c>
      <c r="J202" t="s">
        <v>15</v>
      </c>
      <c r="K202" t="s">
        <v>16</v>
      </c>
      <c r="L202" s="12">
        <f t="shared" si="12"/>
        <v>40262.208333333336</v>
      </c>
      <c r="M202">
        <v>1269493200</v>
      </c>
      <c r="N202" s="12">
        <f t="shared" si="13"/>
        <v>40273.208333333336</v>
      </c>
      <c r="O202">
        <v>1270443600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5"/>
        <v>681.19047619047615</v>
      </c>
      <c r="G203" t="s">
        <v>20</v>
      </c>
      <c r="H203">
        <v>157</v>
      </c>
      <c r="I203" s="5">
        <f t="shared" si="14"/>
        <v>91.114649681528661</v>
      </c>
      <c r="J203" t="s">
        <v>21</v>
      </c>
      <c r="K203" t="s">
        <v>22</v>
      </c>
      <c r="L203" s="12">
        <f t="shared" si="12"/>
        <v>41845.208333333336</v>
      </c>
      <c r="M203">
        <v>1406264400</v>
      </c>
      <c r="N203" s="12">
        <f t="shared" si="13"/>
        <v>41863.208333333336</v>
      </c>
      <c r="O203">
        <v>1407819600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5"/>
        <v>78.831325301204828</v>
      </c>
      <c r="G204" t="s">
        <v>74</v>
      </c>
      <c r="H204">
        <v>82</v>
      </c>
      <c r="I204" s="5">
        <f t="shared" si="14"/>
        <v>79.792682926829272</v>
      </c>
      <c r="J204" t="s">
        <v>21</v>
      </c>
      <c r="K204" t="s">
        <v>22</v>
      </c>
      <c r="L204" s="12">
        <f t="shared" si="12"/>
        <v>40818.208333333336</v>
      </c>
      <c r="M204">
        <v>1317531600</v>
      </c>
      <c r="N204" s="12">
        <f t="shared" si="13"/>
        <v>40822.208333333336</v>
      </c>
      <c r="O204">
        <v>1317877200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5"/>
        <v>134.40792216817235</v>
      </c>
      <c r="G205" t="s">
        <v>20</v>
      </c>
      <c r="H205">
        <v>4498</v>
      </c>
      <c r="I205" s="5">
        <f t="shared" si="14"/>
        <v>42.999777678968428</v>
      </c>
      <c r="J205" t="s">
        <v>26</v>
      </c>
      <c r="K205" t="s">
        <v>27</v>
      </c>
      <c r="L205" s="12">
        <f t="shared" si="12"/>
        <v>42752.25</v>
      </c>
      <c r="M205">
        <v>1484632800</v>
      </c>
      <c r="N205" s="12">
        <f t="shared" si="13"/>
        <v>42754.25</v>
      </c>
      <c r="O205">
        <v>1484805600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5"/>
        <v>3.3719999999999999</v>
      </c>
      <c r="G206" t="s">
        <v>14</v>
      </c>
      <c r="H206">
        <v>40</v>
      </c>
      <c r="I206" s="5">
        <f t="shared" si="14"/>
        <v>63.225000000000001</v>
      </c>
      <c r="J206" t="s">
        <v>21</v>
      </c>
      <c r="K206" t="s">
        <v>22</v>
      </c>
      <c r="L206" s="12">
        <f t="shared" si="12"/>
        <v>40636.208333333336</v>
      </c>
      <c r="M206">
        <v>1301806800</v>
      </c>
      <c r="N206" s="12">
        <f t="shared" si="13"/>
        <v>40646.208333333336</v>
      </c>
      <c r="O206">
        <v>1302670800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5"/>
        <v>431.84615384615387</v>
      </c>
      <c r="G207" t="s">
        <v>20</v>
      </c>
      <c r="H207">
        <v>80</v>
      </c>
      <c r="I207" s="5">
        <f t="shared" si="14"/>
        <v>70.174999999999997</v>
      </c>
      <c r="J207" t="s">
        <v>21</v>
      </c>
      <c r="K207" t="s">
        <v>22</v>
      </c>
      <c r="L207" s="12">
        <f t="shared" si="12"/>
        <v>43390.208333333328</v>
      </c>
      <c r="M207">
        <v>1539752400</v>
      </c>
      <c r="N207" s="12">
        <f t="shared" si="13"/>
        <v>43402.208333333328</v>
      </c>
      <c r="O207">
        <v>1540789200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5"/>
        <v>38.844444444444441</v>
      </c>
      <c r="G208" t="s">
        <v>74</v>
      </c>
      <c r="H208">
        <v>57</v>
      </c>
      <c r="I208" s="5">
        <f t="shared" si="14"/>
        <v>61.333333333333336</v>
      </c>
      <c r="J208" t="s">
        <v>21</v>
      </c>
      <c r="K208" t="s">
        <v>22</v>
      </c>
      <c r="L208" s="12">
        <f t="shared" si="12"/>
        <v>40236.25</v>
      </c>
      <c r="M208">
        <v>1267250400</v>
      </c>
      <c r="N208" s="12">
        <f t="shared" si="13"/>
        <v>40245.25</v>
      </c>
      <c r="O208">
        <v>1268028000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5"/>
        <v>425.7</v>
      </c>
      <c r="G209" t="s">
        <v>20</v>
      </c>
      <c r="H209">
        <v>43</v>
      </c>
      <c r="I209" s="5">
        <f t="shared" si="14"/>
        <v>99</v>
      </c>
      <c r="J209" t="s">
        <v>21</v>
      </c>
      <c r="K209" t="s">
        <v>22</v>
      </c>
      <c r="L209" s="12">
        <f t="shared" si="12"/>
        <v>43340.208333333328</v>
      </c>
      <c r="M209">
        <v>1535432400</v>
      </c>
      <c r="N209" s="12">
        <f t="shared" si="13"/>
        <v>43360.208333333328</v>
      </c>
      <c r="O209">
        <v>1537160400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5"/>
        <v>101.12239715591672</v>
      </c>
      <c r="G210" t="s">
        <v>20</v>
      </c>
      <c r="H210">
        <v>2053</v>
      </c>
      <c r="I210" s="5">
        <f t="shared" si="14"/>
        <v>96.984900146127615</v>
      </c>
      <c r="J210" t="s">
        <v>21</v>
      </c>
      <c r="K210" t="s">
        <v>22</v>
      </c>
      <c r="L210" s="12">
        <f t="shared" si="12"/>
        <v>43048.25</v>
      </c>
      <c r="M210">
        <v>1510207200</v>
      </c>
      <c r="N210" s="12">
        <f t="shared" si="13"/>
        <v>43072.25</v>
      </c>
      <c r="O210">
        <v>1512280800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5"/>
        <v>21.188688946015425</v>
      </c>
      <c r="G211" t="s">
        <v>47</v>
      </c>
      <c r="H211">
        <v>808</v>
      </c>
      <c r="I211" s="5">
        <f t="shared" si="14"/>
        <v>51.004950495049506</v>
      </c>
      <c r="J211" t="s">
        <v>26</v>
      </c>
      <c r="K211" t="s">
        <v>27</v>
      </c>
      <c r="L211" s="12">
        <f t="shared" si="12"/>
        <v>42496.208333333328</v>
      </c>
      <c r="M211">
        <v>1462510800</v>
      </c>
      <c r="N211" s="12">
        <f t="shared" si="13"/>
        <v>42503.208333333328</v>
      </c>
      <c r="O211">
        <v>1463115600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5"/>
        <v>67.425531914893625</v>
      </c>
      <c r="G212" t="s">
        <v>14</v>
      </c>
      <c r="H212">
        <v>226</v>
      </c>
      <c r="I212" s="5">
        <f t="shared" si="14"/>
        <v>28.044247787610619</v>
      </c>
      <c r="J212" t="s">
        <v>36</v>
      </c>
      <c r="K212" t="s">
        <v>37</v>
      </c>
      <c r="L212" s="12">
        <f t="shared" si="12"/>
        <v>42797.25</v>
      </c>
      <c r="M212">
        <v>1488520800</v>
      </c>
      <c r="N212" s="12">
        <f t="shared" si="13"/>
        <v>42824.208333333328</v>
      </c>
      <c r="O212">
        <v>1490850000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5"/>
        <v>94.923371647509583</v>
      </c>
      <c r="G213" t="s">
        <v>14</v>
      </c>
      <c r="H213">
        <v>1625</v>
      </c>
      <c r="I213" s="5">
        <f t="shared" si="14"/>
        <v>60.984615384615381</v>
      </c>
      <c r="J213" t="s">
        <v>21</v>
      </c>
      <c r="K213" t="s">
        <v>22</v>
      </c>
      <c r="L213" s="12">
        <f t="shared" si="12"/>
        <v>41513.208333333336</v>
      </c>
      <c r="M213">
        <v>1377579600</v>
      </c>
      <c r="N213" s="12">
        <f t="shared" si="13"/>
        <v>41537.208333333336</v>
      </c>
      <c r="O213">
        <v>1379653200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5"/>
        <v>151.85185185185185</v>
      </c>
      <c r="G214" t="s">
        <v>20</v>
      </c>
      <c r="H214">
        <v>168</v>
      </c>
      <c r="I214" s="5">
        <f t="shared" si="14"/>
        <v>73.214285714285708</v>
      </c>
      <c r="J214" t="s">
        <v>21</v>
      </c>
      <c r="K214" t="s">
        <v>22</v>
      </c>
      <c r="L214" s="12">
        <f t="shared" si="12"/>
        <v>43814.25</v>
      </c>
      <c r="M214">
        <v>1576389600</v>
      </c>
      <c r="N214" s="12">
        <f t="shared" si="13"/>
        <v>43860.25</v>
      </c>
      <c r="O214">
        <v>1580364000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5"/>
        <v>195.16382252559728</v>
      </c>
      <c r="G215" t="s">
        <v>20</v>
      </c>
      <c r="H215">
        <v>4289</v>
      </c>
      <c r="I215" s="5">
        <f t="shared" si="14"/>
        <v>39.997435299603637</v>
      </c>
      <c r="J215" t="s">
        <v>21</v>
      </c>
      <c r="K215" t="s">
        <v>22</v>
      </c>
      <c r="L215" s="12">
        <f t="shared" si="12"/>
        <v>40488.208333333336</v>
      </c>
      <c r="M215">
        <v>1289019600</v>
      </c>
      <c r="N215" s="12">
        <f t="shared" si="13"/>
        <v>40496.25</v>
      </c>
      <c r="O215">
        <v>1289714400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5"/>
        <v>1023.1428571428571</v>
      </c>
      <c r="G216" t="s">
        <v>20</v>
      </c>
      <c r="H216">
        <v>165</v>
      </c>
      <c r="I216" s="5">
        <f t="shared" si="14"/>
        <v>86.812121212121212</v>
      </c>
      <c r="J216" t="s">
        <v>21</v>
      </c>
      <c r="K216" t="s">
        <v>22</v>
      </c>
      <c r="L216" s="12">
        <f t="shared" si="12"/>
        <v>40409.208333333336</v>
      </c>
      <c r="M216">
        <v>1282194000</v>
      </c>
      <c r="N216" s="12">
        <f t="shared" si="13"/>
        <v>40415.208333333336</v>
      </c>
      <c r="O216">
        <v>1282712400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5"/>
        <v>3.841836734693878</v>
      </c>
      <c r="G217" t="s">
        <v>14</v>
      </c>
      <c r="H217">
        <v>143</v>
      </c>
      <c r="I217" s="5">
        <f t="shared" si="14"/>
        <v>42.125874125874127</v>
      </c>
      <c r="J217" t="s">
        <v>21</v>
      </c>
      <c r="K217" t="s">
        <v>22</v>
      </c>
      <c r="L217" s="12">
        <f t="shared" si="12"/>
        <v>43509.25</v>
      </c>
      <c r="M217">
        <v>1550037600</v>
      </c>
      <c r="N217" s="12">
        <f t="shared" si="13"/>
        <v>43511.25</v>
      </c>
      <c r="O217">
        <v>1550210400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5"/>
        <v>155.07066557107643</v>
      </c>
      <c r="G218" t="s">
        <v>20</v>
      </c>
      <c r="H218">
        <v>1815</v>
      </c>
      <c r="I218" s="5">
        <f t="shared" si="14"/>
        <v>103.97851239669421</v>
      </c>
      <c r="J218" t="s">
        <v>21</v>
      </c>
      <c r="K218" t="s">
        <v>22</v>
      </c>
      <c r="L218" s="12">
        <f t="shared" si="12"/>
        <v>40869.25</v>
      </c>
      <c r="M218">
        <v>1321941600</v>
      </c>
      <c r="N218" s="12">
        <f t="shared" si="13"/>
        <v>40871.25</v>
      </c>
      <c r="O218">
        <v>1322114400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5"/>
        <v>44.753477588871718</v>
      </c>
      <c r="G219" t="s">
        <v>14</v>
      </c>
      <c r="H219">
        <v>934</v>
      </c>
      <c r="I219" s="5">
        <f t="shared" si="14"/>
        <v>62.003211991434689</v>
      </c>
      <c r="J219" t="s">
        <v>21</v>
      </c>
      <c r="K219" t="s">
        <v>22</v>
      </c>
      <c r="L219" s="12">
        <f t="shared" si="12"/>
        <v>43583.208333333328</v>
      </c>
      <c r="M219">
        <v>1556427600</v>
      </c>
      <c r="N219" s="12">
        <f t="shared" si="13"/>
        <v>43592.208333333328</v>
      </c>
      <c r="O219">
        <v>1557205200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5"/>
        <v>215.94736842105263</v>
      </c>
      <c r="G220" t="s">
        <v>20</v>
      </c>
      <c r="H220">
        <v>397</v>
      </c>
      <c r="I220" s="5">
        <f t="shared" si="14"/>
        <v>31.005037783375315</v>
      </c>
      <c r="J220" t="s">
        <v>40</v>
      </c>
      <c r="K220" t="s">
        <v>41</v>
      </c>
      <c r="L220" s="12">
        <f t="shared" si="12"/>
        <v>40858.25</v>
      </c>
      <c r="M220">
        <v>1320991200</v>
      </c>
      <c r="N220" s="12">
        <f t="shared" si="13"/>
        <v>40892.25</v>
      </c>
      <c r="O220">
        <v>1323928800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5"/>
        <v>332.12709832134288</v>
      </c>
      <c r="G221" t="s">
        <v>20</v>
      </c>
      <c r="H221">
        <v>1539</v>
      </c>
      <c r="I221" s="5">
        <f t="shared" si="14"/>
        <v>89.991552956465242</v>
      </c>
      <c r="J221" t="s">
        <v>21</v>
      </c>
      <c r="K221" t="s">
        <v>22</v>
      </c>
      <c r="L221" s="12">
        <f t="shared" si="12"/>
        <v>41137.208333333336</v>
      </c>
      <c r="M221">
        <v>1345093200</v>
      </c>
      <c r="N221" s="12">
        <f t="shared" si="13"/>
        <v>41149.208333333336</v>
      </c>
      <c r="O221">
        <v>1346130000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5"/>
        <v>8.4430379746835449</v>
      </c>
      <c r="G222" t="s">
        <v>14</v>
      </c>
      <c r="H222">
        <v>17</v>
      </c>
      <c r="I222" s="5">
        <f t="shared" si="14"/>
        <v>39.235294117647058</v>
      </c>
      <c r="J222" t="s">
        <v>21</v>
      </c>
      <c r="K222" t="s">
        <v>22</v>
      </c>
      <c r="L222" s="12">
        <f t="shared" si="12"/>
        <v>40725.208333333336</v>
      </c>
      <c r="M222">
        <v>1309496400</v>
      </c>
      <c r="N222" s="12">
        <f t="shared" si="13"/>
        <v>40743.208333333336</v>
      </c>
      <c r="O222">
        <v>1311051600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5"/>
        <v>98.625514403292186</v>
      </c>
      <c r="G223" t="s">
        <v>14</v>
      </c>
      <c r="H223">
        <v>2179</v>
      </c>
      <c r="I223" s="5">
        <f t="shared" si="14"/>
        <v>54.993116108306566</v>
      </c>
      <c r="J223" t="s">
        <v>21</v>
      </c>
      <c r="K223" t="s">
        <v>22</v>
      </c>
      <c r="L223" s="12">
        <f t="shared" si="12"/>
        <v>41081.208333333336</v>
      </c>
      <c r="M223">
        <v>1340254800</v>
      </c>
      <c r="N223" s="12">
        <f t="shared" si="13"/>
        <v>41083.208333333336</v>
      </c>
      <c r="O223">
        <v>1340427600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5"/>
        <v>137.97916666666669</v>
      </c>
      <c r="G224" t="s">
        <v>20</v>
      </c>
      <c r="H224">
        <v>138</v>
      </c>
      <c r="I224" s="5">
        <f t="shared" si="14"/>
        <v>47.992753623188406</v>
      </c>
      <c r="J224" t="s">
        <v>21</v>
      </c>
      <c r="K224" t="s">
        <v>22</v>
      </c>
      <c r="L224" s="12">
        <f t="shared" si="12"/>
        <v>41914.208333333336</v>
      </c>
      <c r="M224">
        <v>1412226000</v>
      </c>
      <c r="N224" s="12">
        <f t="shared" si="13"/>
        <v>41915.208333333336</v>
      </c>
      <c r="O224">
        <v>1412312400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5"/>
        <v>93.81099656357388</v>
      </c>
      <c r="G225" t="s">
        <v>14</v>
      </c>
      <c r="H225">
        <v>931</v>
      </c>
      <c r="I225" s="5">
        <f t="shared" si="14"/>
        <v>87.966702470461868</v>
      </c>
      <c r="J225" t="s">
        <v>21</v>
      </c>
      <c r="K225" t="s">
        <v>22</v>
      </c>
      <c r="L225" s="12">
        <f t="shared" si="12"/>
        <v>42445.208333333328</v>
      </c>
      <c r="M225">
        <v>1458104400</v>
      </c>
      <c r="N225" s="12">
        <f t="shared" si="13"/>
        <v>42459.208333333328</v>
      </c>
      <c r="O225">
        <v>1459314000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5"/>
        <v>403.63930885529157</v>
      </c>
      <c r="G226" t="s">
        <v>20</v>
      </c>
      <c r="H226">
        <v>3594</v>
      </c>
      <c r="I226" s="5">
        <f t="shared" si="14"/>
        <v>51.999165275459099</v>
      </c>
      <c r="J226" t="s">
        <v>21</v>
      </c>
      <c r="K226" t="s">
        <v>22</v>
      </c>
      <c r="L226" s="12">
        <f t="shared" si="12"/>
        <v>41906.208333333336</v>
      </c>
      <c r="M226">
        <v>1411534800</v>
      </c>
      <c r="N226" s="12">
        <f t="shared" si="13"/>
        <v>41951.25</v>
      </c>
      <c r="O226">
        <v>1415426400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5"/>
        <v>260.1740412979351</v>
      </c>
      <c r="G227" t="s">
        <v>20</v>
      </c>
      <c r="H227">
        <v>5880</v>
      </c>
      <c r="I227" s="5">
        <f t="shared" si="14"/>
        <v>29.999659863945578</v>
      </c>
      <c r="J227" t="s">
        <v>21</v>
      </c>
      <c r="K227" t="s">
        <v>22</v>
      </c>
      <c r="L227" s="12">
        <f t="shared" si="12"/>
        <v>41762.208333333336</v>
      </c>
      <c r="M227">
        <v>1399093200</v>
      </c>
      <c r="N227" s="12">
        <f t="shared" si="13"/>
        <v>41762.208333333336</v>
      </c>
      <c r="O227">
        <v>1399093200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5"/>
        <v>366.63333333333333</v>
      </c>
      <c r="G228" t="s">
        <v>20</v>
      </c>
      <c r="H228">
        <v>112</v>
      </c>
      <c r="I228" s="5">
        <f t="shared" si="14"/>
        <v>98.205357142857139</v>
      </c>
      <c r="J228" t="s">
        <v>21</v>
      </c>
      <c r="K228" t="s">
        <v>22</v>
      </c>
      <c r="L228" s="12">
        <f t="shared" si="12"/>
        <v>40276.208333333336</v>
      </c>
      <c r="M228">
        <v>1270702800</v>
      </c>
      <c r="N228" s="12">
        <f t="shared" si="13"/>
        <v>40313.208333333336</v>
      </c>
      <c r="O228">
        <v>1273899600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5"/>
        <v>168.72085385878489</v>
      </c>
      <c r="G229" t="s">
        <v>20</v>
      </c>
      <c r="H229">
        <v>943</v>
      </c>
      <c r="I229" s="5">
        <f t="shared" si="14"/>
        <v>108.96182396606575</v>
      </c>
      <c r="J229" t="s">
        <v>21</v>
      </c>
      <c r="K229" t="s">
        <v>22</v>
      </c>
      <c r="L229" s="12">
        <f t="shared" si="12"/>
        <v>42139.208333333328</v>
      </c>
      <c r="M229">
        <v>1431666000</v>
      </c>
      <c r="N229" s="12">
        <f t="shared" si="13"/>
        <v>42145.208333333328</v>
      </c>
      <c r="O229">
        <v>1432184400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5"/>
        <v>119.90717911530093</v>
      </c>
      <c r="G230" t="s">
        <v>20</v>
      </c>
      <c r="H230">
        <v>2468</v>
      </c>
      <c r="I230" s="5">
        <f t="shared" si="14"/>
        <v>66.998379254457049</v>
      </c>
      <c r="J230" t="s">
        <v>21</v>
      </c>
      <c r="K230" t="s">
        <v>22</v>
      </c>
      <c r="L230" s="12">
        <f t="shared" si="12"/>
        <v>42613.208333333328</v>
      </c>
      <c r="M230">
        <v>1472619600</v>
      </c>
      <c r="N230" s="12">
        <f t="shared" si="13"/>
        <v>42638.208333333328</v>
      </c>
      <c r="O230">
        <v>1474779600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5"/>
        <v>193.68925233644859</v>
      </c>
      <c r="G231" t="s">
        <v>20</v>
      </c>
      <c r="H231">
        <v>2551</v>
      </c>
      <c r="I231" s="5">
        <f t="shared" si="14"/>
        <v>64.99333594668758</v>
      </c>
      <c r="J231" t="s">
        <v>21</v>
      </c>
      <c r="K231" t="s">
        <v>22</v>
      </c>
      <c r="L231" s="12">
        <f t="shared" si="12"/>
        <v>42887.208333333328</v>
      </c>
      <c r="M231">
        <v>1496293200</v>
      </c>
      <c r="N231" s="12">
        <f t="shared" si="13"/>
        <v>42935.208333333328</v>
      </c>
      <c r="O231">
        <v>1500440400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5"/>
        <v>420.16666666666669</v>
      </c>
      <c r="G232" t="s">
        <v>20</v>
      </c>
      <c r="H232">
        <v>101</v>
      </c>
      <c r="I232" s="5">
        <f t="shared" si="14"/>
        <v>99.841584158415841</v>
      </c>
      <c r="J232" t="s">
        <v>21</v>
      </c>
      <c r="K232" t="s">
        <v>22</v>
      </c>
      <c r="L232" s="12">
        <f t="shared" si="12"/>
        <v>43805.25</v>
      </c>
      <c r="M232">
        <v>1575612000</v>
      </c>
      <c r="N232" s="12">
        <f t="shared" si="13"/>
        <v>43805.25</v>
      </c>
      <c r="O232">
        <v>1575612000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5"/>
        <v>76.708333333333329</v>
      </c>
      <c r="G233" t="s">
        <v>74</v>
      </c>
      <c r="H233">
        <v>67</v>
      </c>
      <c r="I233" s="5">
        <f t="shared" si="14"/>
        <v>82.432835820895519</v>
      </c>
      <c r="J233" t="s">
        <v>21</v>
      </c>
      <c r="K233" t="s">
        <v>22</v>
      </c>
      <c r="L233" s="12">
        <f t="shared" si="12"/>
        <v>41415.208333333336</v>
      </c>
      <c r="M233">
        <v>1369112400</v>
      </c>
      <c r="N233" s="12">
        <f t="shared" si="13"/>
        <v>41473.208333333336</v>
      </c>
      <c r="O233">
        <v>1374123600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5"/>
        <v>171.26470588235293</v>
      </c>
      <c r="G234" t="s">
        <v>20</v>
      </c>
      <c r="H234">
        <v>92</v>
      </c>
      <c r="I234" s="5">
        <f t="shared" si="14"/>
        <v>63.293478260869563</v>
      </c>
      <c r="J234" t="s">
        <v>21</v>
      </c>
      <c r="K234" t="s">
        <v>22</v>
      </c>
      <c r="L234" s="12">
        <f t="shared" si="12"/>
        <v>42576.208333333328</v>
      </c>
      <c r="M234">
        <v>1469422800</v>
      </c>
      <c r="N234" s="12">
        <f t="shared" si="13"/>
        <v>42577.208333333328</v>
      </c>
      <c r="O234">
        <v>1469509200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5"/>
        <v>157.89473684210526</v>
      </c>
      <c r="G235" t="s">
        <v>20</v>
      </c>
      <c r="H235">
        <v>62</v>
      </c>
      <c r="I235" s="5">
        <f t="shared" si="14"/>
        <v>96.774193548387103</v>
      </c>
      <c r="J235" t="s">
        <v>21</v>
      </c>
      <c r="K235" t="s">
        <v>22</v>
      </c>
      <c r="L235" s="12">
        <f t="shared" si="12"/>
        <v>40706.208333333336</v>
      </c>
      <c r="M235">
        <v>1307854800</v>
      </c>
      <c r="N235" s="12">
        <f t="shared" si="13"/>
        <v>40722.208333333336</v>
      </c>
      <c r="O235">
        <v>1309237200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5"/>
        <v>109.08</v>
      </c>
      <c r="G236" t="s">
        <v>20</v>
      </c>
      <c r="H236">
        <v>149</v>
      </c>
      <c r="I236" s="5">
        <f t="shared" si="14"/>
        <v>54.906040268456373</v>
      </c>
      <c r="J236" t="s">
        <v>107</v>
      </c>
      <c r="K236" t="s">
        <v>108</v>
      </c>
      <c r="L236" s="12">
        <f t="shared" si="12"/>
        <v>42969.208333333328</v>
      </c>
      <c r="M236">
        <v>1503378000</v>
      </c>
      <c r="N236" s="12">
        <f t="shared" si="13"/>
        <v>42976.208333333328</v>
      </c>
      <c r="O236">
        <v>1503982800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5"/>
        <v>41.732558139534881</v>
      </c>
      <c r="G237" t="s">
        <v>14</v>
      </c>
      <c r="H237">
        <v>92</v>
      </c>
      <c r="I237" s="5">
        <f t="shared" si="14"/>
        <v>39.010869565217391</v>
      </c>
      <c r="J237" t="s">
        <v>21</v>
      </c>
      <c r="K237" t="s">
        <v>22</v>
      </c>
      <c r="L237" s="12">
        <f t="shared" si="12"/>
        <v>42779.25</v>
      </c>
      <c r="M237">
        <v>1486965600</v>
      </c>
      <c r="N237" s="12">
        <f t="shared" si="13"/>
        <v>42784.25</v>
      </c>
      <c r="O237">
        <v>1487397600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5"/>
        <v>10.944303797468354</v>
      </c>
      <c r="G238" t="s">
        <v>14</v>
      </c>
      <c r="H238">
        <v>57</v>
      </c>
      <c r="I238" s="5">
        <f t="shared" si="14"/>
        <v>75.84210526315789</v>
      </c>
      <c r="J238" t="s">
        <v>26</v>
      </c>
      <c r="K238" t="s">
        <v>27</v>
      </c>
      <c r="L238" s="12">
        <f t="shared" si="12"/>
        <v>43641.208333333328</v>
      </c>
      <c r="M238">
        <v>1561438800</v>
      </c>
      <c r="N238" s="12">
        <f t="shared" si="13"/>
        <v>43648.208333333328</v>
      </c>
      <c r="O238">
        <v>1562043600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5"/>
        <v>159.3763440860215</v>
      </c>
      <c r="G239" t="s">
        <v>20</v>
      </c>
      <c r="H239">
        <v>329</v>
      </c>
      <c r="I239" s="5">
        <f t="shared" si="14"/>
        <v>45.051671732522799</v>
      </c>
      <c r="J239" t="s">
        <v>21</v>
      </c>
      <c r="K239" t="s">
        <v>22</v>
      </c>
      <c r="L239" s="12">
        <f t="shared" si="12"/>
        <v>41754.208333333336</v>
      </c>
      <c r="M239">
        <v>1398402000</v>
      </c>
      <c r="N239" s="12">
        <f t="shared" si="13"/>
        <v>41756.208333333336</v>
      </c>
      <c r="O239">
        <v>1398574800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5"/>
        <v>422.41666666666669</v>
      </c>
      <c r="G240" t="s">
        <v>20</v>
      </c>
      <c r="H240">
        <v>97</v>
      </c>
      <c r="I240" s="5">
        <f t="shared" si="14"/>
        <v>104.51546391752578</v>
      </c>
      <c r="J240" t="s">
        <v>36</v>
      </c>
      <c r="K240" t="s">
        <v>37</v>
      </c>
      <c r="L240" s="12">
        <f t="shared" si="12"/>
        <v>43083.25</v>
      </c>
      <c r="M240">
        <v>1513231200</v>
      </c>
      <c r="N240" s="12">
        <f t="shared" si="13"/>
        <v>43108.25</v>
      </c>
      <c r="O240">
        <v>1515391200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5"/>
        <v>97.71875</v>
      </c>
      <c r="G241" t="s">
        <v>14</v>
      </c>
      <c r="H241">
        <v>41</v>
      </c>
      <c r="I241" s="5">
        <f t="shared" si="14"/>
        <v>76.268292682926827</v>
      </c>
      <c r="J241" t="s">
        <v>21</v>
      </c>
      <c r="K241" t="s">
        <v>22</v>
      </c>
      <c r="L241" s="12">
        <f t="shared" si="12"/>
        <v>42245.208333333328</v>
      </c>
      <c r="M241">
        <v>1440824400</v>
      </c>
      <c r="N241" s="12">
        <f t="shared" si="13"/>
        <v>42249.208333333328</v>
      </c>
      <c r="O241">
        <v>1441170000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5"/>
        <v>418.78911564625849</v>
      </c>
      <c r="G242" t="s">
        <v>20</v>
      </c>
      <c r="H242">
        <v>1784</v>
      </c>
      <c r="I242" s="5">
        <f t="shared" si="14"/>
        <v>69.015695067264573</v>
      </c>
      <c r="J242" t="s">
        <v>21</v>
      </c>
      <c r="K242" t="s">
        <v>22</v>
      </c>
      <c r="L242" s="12">
        <f t="shared" si="12"/>
        <v>40396.208333333336</v>
      </c>
      <c r="M242">
        <v>1281070800</v>
      </c>
      <c r="N242" s="12">
        <f t="shared" si="13"/>
        <v>40397.208333333336</v>
      </c>
      <c r="O242">
        <v>1281157200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5"/>
        <v>101.91632047477745</v>
      </c>
      <c r="G243" t="s">
        <v>20</v>
      </c>
      <c r="H243">
        <v>1684</v>
      </c>
      <c r="I243" s="5">
        <f t="shared" si="14"/>
        <v>101.97684085510689</v>
      </c>
      <c r="J243" t="s">
        <v>26</v>
      </c>
      <c r="K243" t="s">
        <v>27</v>
      </c>
      <c r="L243" s="12">
        <f t="shared" si="12"/>
        <v>41742.208333333336</v>
      </c>
      <c r="M243">
        <v>1397365200</v>
      </c>
      <c r="N243" s="12">
        <f t="shared" si="13"/>
        <v>41752.208333333336</v>
      </c>
      <c r="O243">
        <v>1398229200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5"/>
        <v>127.72619047619047</v>
      </c>
      <c r="G244" t="s">
        <v>20</v>
      </c>
      <c r="H244">
        <v>250</v>
      </c>
      <c r="I244" s="5">
        <f t="shared" si="14"/>
        <v>42.915999999999997</v>
      </c>
      <c r="J244" t="s">
        <v>21</v>
      </c>
      <c r="K244" t="s">
        <v>22</v>
      </c>
      <c r="L244" s="12">
        <f t="shared" si="12"/>
        <v>42865.208333333328</v>
      </c>
      <c r="M244">
        <v>1494392400</v>
      </c>
      <c r="N244" s="12">
        <f t="shared" si="13"/>
        <v>42875.208333333328</v>
      </c>
      <c r="O244">
        <v>1495256400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5"/>
        <v>445.21739130434781</v>
      </c>
      <c r="G245" t="s">
        <v>20</v>
      </c>
      <c r="H245">
        <v>238</v>
      </c>
      <c r="I245" s="5">
        <f t="shared" si="14"/>
        <v>43.025210084033617</v>
      </c>
      <c r="J245" t="s">
        <v>21</v>
      </c>
      <c r="K245" t="s">
        <v>22</v>
      </c>
      <c r="L245" s="12">
        <f t="shared" si="12"/>
        <v>43163.25</v>
      </c>
      <c r="M245">
        <v>1520143200</v>
      </c>
      <c r="N245" s="12">
        <f t="shared" si="13"/>
        <v>43166.25</v>
      </c>
      <c r="O245">
        <v>1520402400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5"/>
        <v>569.71428571428578</v>
      </c>
      <c r="G246" t="s">
        <v>20</v>
      </c>
      <c r="H246">
        <v>53</v>
      </c>
      <c r="I246" s="5">
        <f t="shared" si="14"/>
        <v>75.245283018867923</v>
      </c>
      <c r="J246" t="s">
        <v>21</v>
      </c>
      <c r="K246" t="s">
        <v>22</v>
      </c>
      <c r="L246" s="12">
        <f t="shared" si="12"/>
        <v>41834.208333333336</v>
      </c>
      <c r="M246">
        <v>1405314000</v>
      </c>
      <c r="N246" s="12">
        <f t="shared" si="13"/>
        <v>41886.208333333336</v>
      </c>
      <c r="O246">
        <v>1409806800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5"/>
        <v>509.34482758620686</v>
      </c>
      <c r="G247" t="s">
        <v>20</v>
      </c>
      <c r="H247">
        <v>214</v>
      </c>
      <c r="I247" s="5">
        <f t="shared" si="14"/>
        <v>69.023364485981304</v>
      </c>
      <c r="J247" t="s">
        <v>21</v>
      </c>
      <c r="K247" t="s">
        <v>22</v>
      </c>
      <c r="L247" s="12">
        <f t="shared" si="12"/>
        <v>41736.208333333336</v>
      </c>
      <c r="M247">
        <v>1396846800</v>
      </c>
      <c r="N247" s="12">
        <f t="shared" si="13"/>
        <v>41737.208333333336</v>
      </c>
      <c r="O247">
        <v>1396933200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5"/>
        <v>325.5333333333333</v>
      </c>
      <c r="G248" t="s">
        <v>20</v>
      </c>
      <c r="H248">
        <v>222</v>
      </c>
      <c r="I248" s="5">
        <f t="shared" si="14"/>
        <v>65.986486486486484</v>
      </c>
      <c r="J248" t="s">
        <v>21</v>
      </c>
      <c r="K248" t="s">
        <v>22</v>
      </c>
      <c r="L248" s="12">
        <f t="shared" si="12"/>
        <v>41491.208333333336</v>
      </c>
      <c r="M248">
        <v>1375678800</v>
      </c>
      <c r="N248" s="12">
        <f t="shared" si="13"/>
        <v>41495.208333333336</v>
      </c>
      <c r="O248">
        <v>1376024400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5"/>
        <v>932.61616161616166</v>
      </c>
      <c r="G249" t="s">
        <v>20</v>
      </c>
      <c r="H249">
        <v>1884</v>
      </c>
      <c r="I249" s="5">
        <f t="shared" si="14"/>
        <v>98.013800424628457</v>
      </c>
      <c r="J249" t="s">
        <v>21</v>
      </c>
      <c r="K249" t="s">
        <v>22</v>
      </c>
      <c r="L249" s="12">
        <f t="shared" si="12"/>
        <v>42726.25</v>
      </c>
      <c r="M249">
        <v>1482386400</v>
      </c>
      <c r="N249" s="12">
        <f t="shared" si="13"/>
        <v>42741.25</v>
      </c>
      <c r="O249">
        <v>1483682400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5"/>
        <v>211.33870967741933</v>
      </c>
      <c r="G250" t="s">
        <v>20</v>
      </c>
      <c r="H250">
        <v>218</v>
      </c>
      <c r="I250" s="5">
        <f t="shared" si="14"/>
        <v>60.105504587155963</v>
      </c>
      <c r="J250" t="s">
        <v>26</v>
      </c>
      <c r="K250" t="s">
        <v>27</v>
      </c>
      <c r="L250" s="12">
        <f t="shared" si="12"/>
        <v>42004.25</v>
      </c>
      <c r="M250">
        <v>1420005600</v>
      </c>
      <c r="N250" s="12">
        <f t="shared" si="13"/>
        <v>42009.25</v>
      </c>
      <c r="O250">
        <v>1420437600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5"/>
        <v>273.32520325203251</v>
      </c>
      <c r="G251" t="s">
        <v>20</v>
      </c>
      <c r="H251">
        <v>6465</v>
      </c>
      <c r="I251" s="5">
        <f t="shared" si="14"/>
        <v>26.000773395204948</v>
      </c>
      <c r="J251" t="s">
        <v>21</v>
      </c>
      <c r="K251" t="s">
        <v>22</v>
      </c>
      <c r="L251" s="12">
        <f t="shared" si="12"/>
        <v>42006.25</v>
      </c>
      <c r="M251">
        <v>1420178400</v>
      </c>
      <c r="N251" s="12">
        <f t="shared" si="13"/>
        <v>42013.25</v>
      </c>
      <c r="O251">
        <v>1420783200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5"/>
        <v>3</v>
      </c>
      <c r="G252" t="s">
        <v>14</v>
      </c>
      <c r="H252">
        <v>1</v>
      </c>
      <c r="I252" s="5">
        <f t="shared" si="14"/>
        <v>3</v>
      </c>
      <c r="J252" t="s">
        <v>21</v>
      </c>
      <c r="K252" t="s">
        <v>22</v>
      </c>
      <c r="L252" s="12">
        <f t="shared" si="12"/>
        <v>40203.25</v>
      </c>
      <c r="M252">
        <v>1264399200</v>
      </c>
      <c r="N252" s="12">
        <f t="shared" si="13"/>
        <v>40238.25</v>
      </c>
      <c r="O252">
        <v>1267423200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5"/>
        <v>54.084507042253513</v>
      </c>
      <c r="G253" t="s">
        <v>14</v>
      </c>
      <c r="H253">
        <v>101</v>
      </c>
      <c r="I253" s="5">
        <f t="shared" si="14"/>
        <v>38.019801980198018</v>
      </c>
      <c r="J253" t="s">
        <v>21</v>
      </c>
      <c r="K253" t="s">
        <v>22</v>
      </c>
      <c r="L253" s="12">
        <f t="shared" si="12"/>
        <v>41252.25</v>
      </c>
      <c r="M253">
        <v>1355032800</v>
      </c>
      <c r="N253" s="12">
        <f t="shared" si="13"/>
        <v>41254.25</v>
      </c>
      <c r="O253">
        <v>1355205600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5"/>
        <v>626.29999999999995</v>
      </c>
      <c r="G254" t="s">
        <v>20</v>
      </c>
      <c r="H254">
        <v>59</v>
      </c>
      <c r="I254" s="5">
        <f t="shared" si="14"/>
        <v>106.15254237288136</v>
      </c>
      <c r="J254" t="s">
        <v>21</v>
      </c>
      <c r="K254" t="s">
        <v>22</v>
      </c>
      <c r="L254" s="12">
        <f t="shared" si="12"/>
        <v>41572.208333333336</v>
      </c>
      <c r="M254">
        <v>1382677200</v>
      </c>
      <c r="N254" s="12">
        <f t="shared" si="13"/>
        <v>41577.208333333336</v>
      </c>
      <c r="O254">
        <v>1383109200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5"/>
        <v>89.021399176954731</v>
      </c>
      <c r="G255" t="s">
        <v>14</v>
      </c>
      <c r="H255">
        <v>1335</v>
      </c>
      <c r="I255" s="5">
        <f t="shared" si="14"/>
        <v>81.019475655430711</v>
      </c>
      <c r="J255" t="s">
        <v>15</v>
      </c>
      <c r="K255" t="s">
        <v>16</v>
      </c>
      <c r="L255" s="12">
        <f t="shared" si="12"/>
        <v>40641.208333333336</v>
      </c>
      <c r="M255">
        <v>1302238800</v>
      </c>
      <c r="N255" s="12">
        <f t="shared" si="13"/>
        <v>40653.208333333336</v>
      </c>
      <c r="O255">
        <v>1303275600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5"/>
        <v>184.89130434782609</v>
      </c>
      <c r="G256" t="s">
        <v>20</v>
      </c>
      <c r="H256">
        <v>88</v>
      </c>
      <c r="I256" s="5">
        <f t="shared" si="14"/>
        <v>96.647727272727266</v>
      </c>
      <c r="J256" t="s">
        <v>21</v>
      </c>
      <c r="K256" t="s">
        <v>22</v>
      </c>
      <c r="L256" s="12">
        <f t="shared" si="12"/>
        <v>42787.25</v>
      </c>
      <c r="M256">
        <v>1487656800</v>
      </c>
      <c r="N256" s="12">
        <f t="shared" si="13"/>
        <v>42789.25</v>
      </c>
      <c r="O256">
        <v>1487829600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5"/>
        <v>120.16770186335404</v>
      </c>
      <c r="G257" t="s">
        <v>20</v>
      </c>
      <c r="H257">
        <v>1697</v>
      </c>
      <c r="I257" s="5">
        <f t="shared" si="14"/>
        <v>57.003535651149086</v>
      </c>
      <c r="J257" t="s">
        <v>21</v>
      </c>
      <c r="K257" t="s">
        <v>22</v>
      </c>
      <c r="L257" s="12">
        <f t="shared" si="12"/>
        <v>40590.25</v>
      </c>
      <c r="M257">
        <v>1297836000</v>
      </c>
      <c r="N257" s="12">
        <f t="shared" si="13"/>
        <v>40595.25</v>
      </c>
      <c r="O257">
        <v>1298268000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5"/>
        <v>23.390243902439025</v>
      </c>
      <c r="G258" t="s">
        <v>14</v>
      </c>
      <c r="H258">
        <v>15</v>
      </c>
      <c r="I258" s="5">
        <f t="shared" si="14"/>
        <v>63.93333333333333</v>
      </c>
      <c r="J258" t="s">
        <v>40</v>
      </c>
      <c r="K258" t="s">
        <v>41</v>
      </c>
      <c r="L258" s="12">
        <f t="shared" ref="L258:L321" si="16">(((M258/60)/60)/24)+DATE(1970,1,1)</f>
        <v>42393.25</v>
      </c>
      <c r="M258">
        <v>1453615200</v>
      </c>
      <c r="N258" s="12">
        <f t="shared" ref="N258:N321" si="17">(((O258/60)/60)/24)+DATE(1970,1,1)</f>
        <v>42430.25</v>
      </c>
      <c r="O258">
        <v>1456812000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si="15"/>
        <v>146</v>
      </c>
      <c r="G259" t="s">
        <v>20</v>
      </c>
      <c r="H259">
        <v>92</v>
      </c>
      <c r="I259" s="5">
        <f t="shared" ref="I259:I322" si="18">IFERROR(E259/H259, 0)</f>
        <v>90.456521739130437</v>
      </c>
      <c r="J259" t="s">
        <v>21</v>
      </c>
      <c r="K259" t="s">
        <v>22</v>
      </c>
      <c r="L259" s="12">
        <f t="shared" si="16"/>
        <v>41338.25</v>
      </c>
      <c r="M259">
        <v>1362463200</v>
      </c>
      <c r="N259" s="12">
        <f t="shared" si="17"/>
        <v>41352.208333333336</v>
      </c>
      <c r="O259">
        <v>1363669200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ref="F260:F323" si="19">(E260/D260)*100</f>
        <v>268.48</v>
      </c>
      <c r="G260" t="s">
        <v>20</v>
      </c>
      <c r="H260">
        <v>186</v>
      </c>
      <c r="I260" s="5">
        <f t="shared" si="18"/>
        <v>72.172043010752688</v>
      </c>
      <c r="J260" t="s">
        <v>21</v>
      </c>
      <c r="K260" t="s">
        <v>22</v>
      </c>
      <c r="L260" s="12">
        <f t="shared" si="16"/>
        <v>42712.25</v>
      </c>
      <c r="M260">
        <v>1481176800</v>
      </c>
      <c r="N260" s="12">
        <f t="shared" si="17"/>
        <v>42732.25</v>
      </c>
      <c r="O260">
        <v>1482904800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9"/>
        <v>597.5</v>
      </c>
      <c r="G261" t="s">
        <v>20</v>
      </c>
      <c r="H261">
        <v>138</v>
      </c>
      <c r="I261" s="5">
        <f t="shared" si="18"/>
        <v>77.934782608695656</v>
      </c>
      <c r="J261" t="s">
        <v>21</v>
      </c>
      <c r="K261" t="s">
        <v>22</v>
      </c>
      <c r="L261" s="12">
        <f t="shared" si="16"/>
        <v>41251.25</v>
      </c>
      <c r="M261">
        <v>1354946400</v>
      </c>
      <c r="N261" s="12">
        <f t="shared" si="17"/>
        <v>41270.25</v>
      </c>
      <c r="O261">
        <v>1356588000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9"/>
        <v>157.69841269841268</v>
      </c>
      <c r="G262" t="s">
        <v>20</v>
      </c>
      <c r="H262">
        <v>261</v>
      </c>
      <c r="I262" s="5">
        <f t="shared" si="18"/>
        <v>38.065134099616856</v>
      </c>
      <c r="J262" t="s">
        <v>21</v>
      </c>
      <c r="K262" t="s">
        <v>22</v>
      </c>
      <c r="L262" s="12">
        <f t="shared" si="16"/>
        <v>41180.208333333336</v>
      </c>
      <c r="M262">
        <v>1348808400</v>
      </c>
      <c r="N262" s="12">
        <f t="shared" si="17"/>
        <v>41192.208333333336</v>
      </c>
      <c r="O262">
        <v>1349845200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9"/>
        <v>31.201660735468568</v>
      </c>
      <c r="G263" t="s">
        <v>14</v>
      </c>
      <c r="H263">
        <v>454</v>
      </c>
      <c r="I263" s="5">
        <f t="shared" si="18"/>
        <v>57.936123348017624</v>
      </c>
      <c r="J263" t="s">
        <v>21</v>
      </c>
      <c r="K263" t="s">
        <v>22</v>
      </c>
      <c r="L263" s="12">
        <f t="shared" si="16"/>
        <v>40415.208333333336</v>
      </c>
      <c r="M263">
        <v>1282712400</v>
      </c>
      <c r="N263" s="12">
        <f t="shared" si="17"/>
        <v>40419.208333333336</v>
      </c>
      <c r="O263">
        <v>1283058000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9"/>
        <v>313.41176470588238</v>
      </c>
      <c r="G264" t="s">
        <v>20</v>
      </c>
      <c r="H264">
        <v>107</v>
      </c>
      <c r="I264" s="5">
        <f t="shared" si="18"/>
        <v>49.794392523364486</v>
      </c>
      <c r="J264" t="s">
        <v>21</v>
      </c>
      <c r="K264" t="s">
        <v>22</v>
      </c>
      <c r="L264" s="12">
        <f t="shared" si="16"/>
        <v>40638.208333333336</v>
      </c>
      <c r="M264">
        <v>1301979600</v>
      </c>
      <c r="N264" s="12">
        <f t="shared" si="17"/>
        <v>40664.208333333336</v>
      </c>
      <c r="O264">
        <v>1304226000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9"/>
        <v>370.89655172413791</v>
      </c>
      <c r="G265" t="s">
        <v>20</v>
      </c>
      <c r="H265">
        <v>199</v>
      </c>
      <c r="I265" s="5">
        <f t="shared" si="18"/>
        <v>54.050251256281406</v>
      </c>
      <c r="J265" t="s">
        <v>21</v>
      </c>
      <c r="K265" t="s">
        <v>22</v>
      </c>
      <c r="L265" s="12">
        <f t="shared" si="16"/>
        <v>40187.25</v>
      </c>
      <c r="M265">
        <v>1263016800</v>
      </c>
      <c r="N265" s="12">
        <f t="shared" si="17"/>
        <v>40187.25</v>
      </c>
      <c r="O265">
        <v>1263016800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9"/>
        <v>362.66447368421052</v>
      </c>
      <c r="G266" t="s">
        <v>20</v>
      </c>
      <c r="H266">
        <v>5512</v>
      </c>
      <c r="I266" s="5">
        <f t="shared" si="18"/>
        <v>30.002721335268504</v>
      </c>
      <c r="J266" t="s">
        <v>21</v>
      </c>
      <c r="K266" t="s">
        <v>22</v>
      </c>
      <c r="L266" s="12">
        <f t="shared" si="16"/>
        <v>41317.25</v>
      </c>
      <c r="M266">
        <v>1360648800</v>
      </c>
      <c r="N266" s="12">
        <f t="shared" si="17"/>
        <v>41333.25</v>
      </c>
      <c r="O266">
        <v>1362031200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9"/>
        <v>123.08163265306122</v>
      </c>
      <c r="G267" t="s">
        <v>20</v>
      </c>
      <c r="H267">
        <v>86</v>
      </c>
      <c r="I267" s="5">
        <f t="shared" si="18"/>
        <v>70.127906976744185</v>
      </c>
      <c r="J267" t="s">
        <v>21</v>
      </c>
      <c r="K267" t="s">
        <v>22</v>
      </c>
      <c r="L267" s="12">
        <f t="shared" si="16"/>
        <v>42372.25</v>
      </c>
      <c r="M267">
        <v>1451800800</v>
      </c>
      <c r="N267" s="12">
        <f t="shared" si="17"/>
        <v>42416.25</v>
      </c>
      <c r="O267">
        <v>1455602400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9"/>
        <v>76.766756032171585</v>
      </c>
      <c r="G268" t="s">
        <v>14</v>
      </c>
      <c r="H268">
        <v>3182</v>
      </c>
      <c r="I268" s="5">
        <f t="shared" si="18"/>
        <v>26.996228786926462</v>
      </c>
      <c r="J268" t="s">
        <v>107</v>
      </c>
      <c r="K268" t="s">
        <v>108</v>
      </c>
      <c r="L268" s="12">
        <f t="shared" si="16"/>
        <v>41950.25</v>
      </c>
      <c r="M268">
        <v>1415340000</v>
      </c>
      <c r="N268" s="12">
        <f t="shared" si="17"/>
        <v>41983.25</v>
      </c>
      <c r="O268">
        <v>1418191200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9"/>
        <v>233.62012987012989</v>
      </c>
      <c r="G269" t="s">
        <v>20</v>
      </c>
      <c r="H269">
        <v>2768</v>
      </c>
      <c r="I269" s="5">
        <f t="shared" si="18"/>
        <v>51.990606936416185</v>
      </c>
      <c r="J269" t="s">
        <v>26</v>
      </c>
      <c r="K269" t="s">
        <v>27</v>
      </c>
      <c r="L269" s="12">
        <f t="shared" si="16"/>
        <v>41206.208333333336</v>
      </c>
      <c r="M269">
        <v>1351054800</v>
      </c>
      <c r="N269" s="12">
        <f t="shared" si="17"/>
        <v>41222.25</v>
      </c>
      <c r="O269">
        <v>1352440800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9"/>
        <v>180.53333333333333</v>
      </c>
      <c r="G270" t="s">
        <v>20</v>
      </c>
      <c r="H270">
        <v>48</v>
      </c>
      <c r="I270" s="5">
        <f t="shared" si="18"/>
        <v>56.416666666666664</v>
      </c>
      <c r="J270" t="s">
        <v>21</v>
      </c>
      <c r="K270" t="s">
        <v>22</v>
      </c>
      <c r="L270" s="12">
        <f t="shared" si="16"/>
        <v>41186.208333333336</v>
      </c>
      <c r="M270">
        <v>1349326800</v>
      </c>
      <c r="N270" s="12">
        <f t="shared" si="17"/>
        <v>41232.25</v>
      </c>
      <c r="O270">
        <v>1353304800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9"/>
        <v>252.62857142857143</v>
      </c>
      <c r="G271" t="s">
        <v>20</v>
      </c>
      <c r="H271">
        <v>87</v>
      </c>
      <c r="I271" s="5">
        <f t="shared" si="18"/>
        <v>101.63218390804597</v>
      </c>
      <c r="J271" t="s">
        <v>21</v>
      </c>
      <c r="K271" t="s">
        <v>22</v>
      </c>
      <c r="L271" s="12">
        <f t="shared" si="16"/>
        <v>43496.25</v>
      </c>
      <c r="M271">
        <v>1548914400</v>
      </c>
      <c r="N271" s="12">
        <f t="shared" si="17"/>
        <v>43517.25</v>
      </c>
      <c r="O271">
        <v>1550728800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9"/>
        <v>27.176538240368025</v>
      </c>
      <c r="G272" t="s">
        <v>74</v>
      </c>
      <c r="H272">
        <v>1890</v>
      </c>
      <c r="I272" s="5">
        <f t="shared" si="18"/>
        <v>25.005291005291006</v>
      </c>
      <c r="J272" t="s">
        <v>21</v>
      </c>
      <c r="K272" t="s">
        <v>22</v>
      </c>
      <c r="L272" s="12">
        <f t="shared" si="16"/>
        <v>40514.25</v>
      </c>
      <c r="M272">
        <v>1291269600</v>
      </c>
      <c r="N272" s="12">
        <f t="shared" si="17"/>
        <v>40516.25</v>
      </c>
      <c r="O272">
        <v>1291442400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9"/>
        <v>1.2706571242680547</v>
      </c>
      <c r="G273" t="s">
        <v>47</v>
      </c>
      <c r="H273">
        <v>61</v>
      </c>
      <c r="I273" s="5">
        <f t="shared" si="18"/>
        <v>32.016393442622949</v>
      </c>
      <c r="J273" t="s">
        <v>21</v>
      </c>
      <c r="K273" t="s">
        <v>22</v>
      </c>
      <c r="L273" s="12">
        <f t="shared" si="16"/>
        <v>42345.25</v>
      </c>
      <c r="M273">
        <v>1449468000</v>
      </c>
      <c r="N273" s="12">
        <f t="shared" si="17"/>
        <v>42376.25</v>
      </c>
      <c r="O273">
        <v>1452146400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9"/>
        <v>304.0097847358121</v>
      </c>
      <c r="G274" t="s">
        <v>20</v>
      </c>
      <c r="H274">
        <v>1894</v>
      </c>
      <c r="I274" s="5">
        <f t="shared" si="18"/>
        <v>82.021647307286173</v>
      </c>
      <c r="J274" t="s">
        <v>21</v>
      </c>
      <c r="K274" t="s">
        <v>22</v>
      </c>
      <c r="L274" s="12">
        <f t="shared" si="16"/>
        <v>43656.208333333328</v>
      </c>
      <c r="M274">
        <v>1562734800</v>
      </c>
      <c r="N274" s="12">
        <f t="shared" si="17"/>
        <v>43681.208333333328</v>
      </c>
      <c r="O274">
        <v>1564894800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9"/>
        <v>137.23076923076923</v>
      </c>
      <c r="G275" t="s">
        <v>20</v>
      </c>
      <c r="H275">
        <v>282</v>
      </c>
      <c r="I275" s="5">
        <f t="shared" si="18"/>
        <v>37.957446808510639</v>
      </c>
      <c r="J275" t="s">
        <v>15</v>
      </c>
      <c r="K275" t="s">
        <v>16</v>
      </c>
      <c r="L275" s="12">
        <f t="shared" si="16"/>
        <v>42995.208333333328</v>
      </c>
      <c r="M275">
        <v>1505624400</v>
      </c>
      <c r="N275" s="12">
        <f t="shared" si="17"/>
        <v>42998.208333333328</v>
      </c>
      <c r="O275">
        <v>1505883600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9"/>
        <v>32.208333333333336</v>
      </c>
      <c r="G276" t="s">
        <v>14</v>
      </c>
      <c r="H276">
        <v>15</v>
      </c>
      <c r="I276" s="5">
        <f t="shared" si="18"/>
        <v>51.533333333333331</v>
      </c>
      <c r="J276" t="s">
        <v>21</v>
      </c>
      <c r="K276" t="s">
        <v>22</v>
      </c>
      <c r="L276" s="12">
        <f t="shared" si="16"/>
        <v>43045.25</v>
      </c>
      <c r="M276">
        <v>1509948000</v>
      </c>
      <c r="N276" s="12">
        <f t="shared" si="17"/>
        <v>43050.25</v>
      </c>
      <c r="O276">
        <v>1510380000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9"/>
        <v>241.51282051282053</v>
      </c>
      <c r="G277" t="s">
        <v>20</v>
      </c>
      <c r="H277">
        <v>116</v>
      </c>
      <c r="I277" s="5">
        <f t="shared" si="18"/>
        <v>81.198275862068968</v>
      </c>
      <c r="J277" t="s">
        <v>21</v>
      </c>
      <c r="K277" t="s">
        <v>22</v>
      </c>
      <c r="L277" s="12">
        <f t="shared" si="16"/>
        <v>43561.208333333328</v>
      </c>
      <c r="M277">
        <v>1554526800</v>
      </c>
      <c r="N277" s="12">
        <f t="shared" si="17"/>
        <v>43569.208333333328</v>
      </c>
      <c r="O277">
        <v>1555218000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9"/>
        <v>96.8</v>
      </c>
      <c r="G278" t="s">
        <v>14</v>
      </c>
      <c r="H278">
        <v>133</v>
      </c>
      <c r="I278" s="5">
        <f t="shared" si="18"/>
        <v>40.030075187969928</v>
      </c>
      <c r="J278" t="s">
        <v>21</v>
      </c>
      <c r="K278" t="s">
        <v>22</v>
      </c>
      <c r="L278" s="12">
        <f t="shared" si="16"/>
        <v>41018.208333333336</v>
      </c>
      <c r="M278">
        <v>1334811600</v>
      </c>
      <c r="N278" s="12">
        <f t="shared" si="17"/>
        <v>41023.208333333336</v>
      </c>
      <c r="O278">
        <v>1335243600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9"/>
        <v>1066.4285714285716</v>
      </c>
      <c r="G279" t="s">
        <v>20</v>
      </c>
      <c r="H279">
        <v>83</v>
      </c>
      <c r="I279" s="5">
        <f t="shared" si="18"/>
        <v>89.939759036144579</v>
      </c>
      <c r="J279" t="s">
        <v>21</v>
      </c>
      <c r="K279" t="s">
        <v>22</v>
      </c>
      <c r="L279" s="12">
        <f t="shared" si="16"/>
        <v>40378.208333333336</v>
      </c>
      <c r="M279">
        <v>1279515600</v>
      </c>
      <c r="N279" s="12">
        <f t="shared" si="17"/>
        <v>40380.208333333336</v>
      </c>
      <c r="O279">
        <v>1279688400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9"/>
        <v>325.88888888888891</v>
      </c>
      <c r="G280" t="s">
        <v>20</v>
      </c>
      <c r="H280">
        <v>91</v>
      </c>
      <c r="I280" s="5">
        <f t="shared" si="18"/>
        <v>96.692307692307693</v>
      </c>
      <c r="J280" t="s">
        <v>21</v>
      </c>
      <c r="K280" t="s">
        <v>22</v>
      </c>
      <c r="L280" s="12">
        <f t="shared" si="16"/>
        <v>41239.25</v>
      </c>
      <c r="M280">
        <v>1353909600</v>
      </c>
      <c r="N280" s="12">
        <f t="shared" si="17"/>
        <v>41264.25</v>
      </c>
      <c r="O280">
        <v>1356069600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9"/>
        <v>170.70000000000002</v>
      </c>
      <c r="G281" t="s">
        <v>20</v>
      </c>
      <c r="H281">
        <v>546</v>
      </c>
      <c r="I281" s="5">
        <f t="shared" si="18"/>
        <v>25.010989010989011</v>
      </c>
      <c r="J281" t="s">
        <v>21</v>
      </c>
      <c r="K281" t="s">
        <v>22</v>
      </c>
      <c r="L281" s="12">
        <f t="shared" si="16"/>
        <v>43346.208333333328</v>
      </c>
      <c r="M281">
        <v>1535950800</v>
      </c>
      <c r="N281" s="12">
        <f t="shared" si="17"/>
        <v>43349.208333333328</v>
      </c>
      <c r="O281">
        <v>1536210000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9"/>
        <v>581.44000000000005</v>
      </c>
      <c r="G282" t="s">
        <v>20</v>
      </c>
      <c r="H282">
        <v>393</v>
      </c>
      <c r="I282" s="5">
        <f t="shared" si="18"/>
        <v>36.987277353689571</v>
      </c>
      <c r="J282" t="s">
        <v>21</v>
      </c>
      <c r="K282" t="s">
        <v>22</v>
      </c>
      <c r="L282" s="12">
        <f t="shared" si="16"/>
        <v>43060.25</v>
      </c>
      <c r="M282">
        <v>1511244000</v>
      </c>
      <c r="N282" s="12">
        <f t="shared" si="17"/>
        <v>43066.25</v>
      </c>
      <c r="O282">
        <v>1511762400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9"/>
        <v>91.520972644376897</v>
      </c>
      <c r="G283" t="s">
        <v>14</v>
      </c>
      <c r="H283">
        <v>2062</v>
      </c>
      <c r="I283" s="5">
        <f t="shared" si="18"/>
        <v>73.012609117361791</v>
      </c>
      <c r="J283" t="s">
        <v>21</v>
      </c>
      <c r="K283" t="s">
        <v>22</v>
      </c>
      <c r="L283" s="12">
        <f t="shared" si="16"/>
        <v>40979.25</v>
      </c>
      <c r="M283">
        <v>1331445600</v>
      </c>
      <c r="N283" s="12">
        <f t="shared" si="17"/>
        <v>41000.208333333336</v>
      </c>
      <c r="O283">
        <v>1333256400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9"/>
        <v>108.04761904761904</v>
      </c>
      <c r="G284" t="s">
        <v>20</v>
      </c>
      <c r="H284">
        <v>133</v>
      </c>
      <c r="I284" s="5">
        <f t="shared" si="18"/>
        <v>68.240601503759393</v>
      </c>
      <c r="J284" t="s">
        <v>21</v>
      </c>
      <c r="K284" t="s">
        <v>22</v>
      </c>
      <c r="L284" s="12">
        <f t="shared" si="16"/>
        <v>42701.25</v>
      </c>
      <c r="M284">
        <v>1480226400</v>
      </c>
      <c r="N284" s="12">
        <f t="shared" si="17"/>
        <v>42707.25</v>
      </c>
      <c r="O284">
        <v>1480744800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9"/>
        <v>18.728395061728396</v>
      </c>
      <c r="G285" t="s">
        <v>14</v>
      </c>
      <c r="H285">
        <v>29</v>
      </c>
      <c r="I285" s="5">
        <f t="shared" si="18"/>
        <v>52.310344827586206</v>
      </c>
      <c r="J285" t="s">
        <v>36</v>
      </c>
      <c r="K285" t="s">
        <v>37</v>
      </c>
      <c r="L285" s="12">
        <f t="shared" si="16"/>
        <v>42520.208333333328</v>
      </c>
      <c r="M285">
        <v>1464584400</v>
      </c>
      <c r="N285" s="12">
        <f t="shared" si="17"/>
        <v>42525.208333333328</v>
      </c>
      <c r="O285">
        <v>1465016400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9"/>
        <v>83.193877551020407</v>
      </c>
      <c r="G286" t="s">
        <v>14</v>
      </c>
      <c r="H286">
        <v>132</v>
      </c>
      <c r="I286" s="5">
        <f t="shared" si="18"/>
        <v>61.765151515151516</v>
      </c>
      <c r="J286" t="s">
        <v>21</v>
      </c>
      <c r="K286" t="s">
        <v>22</v>
      </c>
      <c r="L286" s="12">
        <f t="shared" si="16"/>
        <v>41030.208333333336</v>
      </c>
      <c r="M286">
        <v>1335848400</v>
      </c>
      <c r="N286" s="12">
        <f t="shared" si="17"/>
        <v>41035.208333333336</v>
      </c>
      <c r="O286">
        <v>1336280400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9"/>
        <v>706.33333333333337</v>
      </c>
      <c r="G287" t="s">
        <v>20</v>
      </c>
      <c r="H287">
        <v>254</v>
      </c>
      <c r="I287" s="5">
        <f t="shared" si="18"/>
        <v>25.027559055118111</v>
      </c>
      <c r="J287" t="s">
        <v>21</v>
      </c>
      <c r="K287" t="s">
        <v>22</v>
      </c>
      <c r="L287" s="12">
        <f t="shared" si="16"/>
        <v>42623.208333333328</v>
      </c>
      <c r="M287">
        <v>1473483600</v>
      </c>
      <c r="N287" s="12">
        <f t="shared" si="17"/>
        <v>42661.208333333328</v>
      </c>
      <c r="O287">
        <v>1476766800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9"/>
        <v>17.446030330062445</v>
      </c>
      <c r="G288" t="s">
        <v>74</v>
      </c>
      <c r="H288">
        <v>184</v>
      </c>
      <c r="I288" s="5">
        <f t="shared" si="18"/>
        <v>106.28804347826087</v>
      </c>
      <c r="J288" t="s">
        <v>21</v>
      </c>
      <c r="K288" t="s">
        <v>22</v>
      </c>
      <c r="L288" s="12">
        <f t="shared" si="16"/>
        <v>42697.25</v>
      </c>
      <c r="M288">
        <v>1479880800</v>
      </c>
      <c r="N288" s="12">
        <f t="shared" si="17"/>
        <v>42704.25</v>
      </c>
      <c r="O288">
        <v>1480485600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9"/>
        <v>209.73015873015873</v>
      </c>
      <c r="G289" t="s">
        <v>20</v>
      </c>
      <c r="H289">
        <v>176</v>
      </c>
      <c r="I289" s="5">
        <f t="shared" si="18"/>
        <v>75.07386363636364</v>
      </c>
      <c r="J289" t="s">
        <v>21</v>
      </c>
      <c r="K289" t="s">
        <v>22</v>
      </c>
      <c r="L289" s="12">
        <f t="shared" si="16"/>
        <v>42122.208333333328</v>
      </c>
      <c r="M289">
        <v>1430197200</v>
      </c>
      <c r="N289" s="12">
        <f t="shared" si="17"/>
        <v>42122.208333333328</v>
      </c>
      <c r="O289">
        <v>1430197200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9"/>
        <v>97.785714285714292</v>
      </c>
      <c r="G290" t="s">
        <v>14</v>
      </c>
      <c r="H290">
        <v>137</v>
      </c>
      <c r="I290" s="5">
        <f t="shared" si="18"/>
        <v>39.970802919708028</v>
      </c>
      <c r="J290" t="s">
        <v>36</v>
      </c>
      <c r="K290" t="s">
        <v>37</v>
      </c>
      <c r="L290" s="12">
        <f t="shared" si="16"/>
        <v>40982.208333333336</v>
      </c>
      <c r="M290">
        <v>1331701200</v>
      </c>
      <c r="N290" s="12">
        <f t="shared" si="17"/>
        <v>40983.208333333336</v>
      </c>
      <c r="O290">
        <v>1331787600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9"/>
        <v>1684.25</v>
      </c>
      <c r="G291" t="s">
        <v>20</v>
      </c>
      <c r="H291">
        <v>337</v>
      </c>
      <c r="I291" s="5">
        <f t="shared" si="18"/>
        <v>39.982195845697326</v>
      </c>
      <c r="J291" t="s">
        <v>15</v>
      </c>
      <c r="K291" t="s">
        <v>16</v>
      </c>
      <c r="L291" s="12">
        <f t="shared" si="16"/>
        <v>42219.208333333328</v>
      </c>
      <c r="M291">
        <v>1438578000</v>
      </c>
      <c r="N291" s="12">
        <f t="shared" si="17"/>
        <v>42222.208333333328</v>
      </c>
      <c r="O291">
        <v>1438837200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9"/>
        <v>54.402135231316727</v>
      </c>
      <c r="G292" t="s">
        <v>14</v>
      </c>
      <c r="H292">
        <v>908</v>
      </c>
      <c r="I292" s="5">
        <f t="shared" si="18"/>
        <v>101.01541850220265</v>
      </c>
      <c r="J292" t="s">
        <v>21</v>
      </c>
      <c r="K292" t="s">
        <v>22</v>
      </c>
      <c r="L292" s="12">
        <f t="shared" si="16"/>
        <v>41404.208333333336</v>
      </c>
      <c r="M292">
        <v>1368162000</v>
      </c>
      <c r="N292" s="12">
        <f t="shared" si="17"/>
        <v>41436.208333333336</v>
      </c>
      <c r="O292">
        <v>1370926800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9"/>
        <v>456.61111111111109</v>
      </c>
      <c r="G293" t="s">
        <v>20</v>
      </c>
      <c r="H293">
        <v>107</v>
      </c>
      <c r="I293" s="5">
        <f t="shared" si="18"/>
        <v>76.813084112149539</v>
      </c>
      <c r="J293" t="s">
        <v>21</v>
      </c>
      <c r="K293" t="s">
        <v>22</v>
      </c>
      <c r="L293" s="12">
        <f t="shared" si="16"/>
        <v>40831.208333333336</v>
      </c>
      <c r="M293">
        <v>1318654800</v>
      </c>
      <c r="N293" s="12">
        <f t="shared" si="17"/>
        <v>40835.208333333336</v>
      </c>
      <c r="O293">
        <v>1319000400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9"/>
        <v>9.8219178082191778</v>
      </c>
      <c r="G294" t="s">
        <v>14</v>
      </c>
      <c r="H294">
        <v>10</v>
      </c>
      <c r="I294" s="5">
        <f t="shared" si="18"/>
        <v>71.7</v>
      </c>
      <c r="J294" t="s">
        <v>21</v>
      </c>
      <c r="K294" t="s">
        <v>22</v>
      </c>
      <c r="L294" s="12">
        <f t="shared" si="16"/>
        <v>40984.208333333336</v>
      </c>
      <c r="M294">
        <v>1331874000</v>
      </c>
      <c r="N294" s="12">
        <f t="shared" si="17"/>
        <v>41002.208333333336</v>
      </c>
      <c r="O294">
        <v>1333429200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9"/>
        <v>16.384615384615383</v>
      </c>
      <c r="G295" t="s">
        <v>74</v>
      </c>
      <c r="H295">
        <v>32</v>
      </c>
      <c r="I295" s="5">
        <f t="shared" si="18"/>
        <v>33.28125</v>
      </c>
      <c r="J295" t="s">
        <v>107</v>
      </c>
      <c r="K295" t="s">
        <v>108</v>
      </c>
      <c r="L295" s="12">
        <f t="shared" si="16"/>
        <v>40456.208333333336</v>
      </c>
      <c r="M295">
        <v>1286254800</v>
      </c>
      <c r="N295" s="12">
        <f t="shared" si="17"/>
        <v>40465.208333333336</v>
      </c>
      <c r="O295">
        <v>1287032400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9"/>
        <v>1339.6666666666667</v>
      </c>
      <c r="G296" t="s">
        <v>20</v>
      </c>
      <c r="H296">
        <v>183</v>
      </c>
      <c r="I296" s="5">
        <f t="shared" si="18"/>
        <v>43.923497267759565</v>
      </c>
      <c r="J296" t="s">
        <v>21</v>
      </c>
      <c r="K296" t="s">
        <v>22</v>
      </c>
      <c r="L296" s="12">
        <f t="shared" si="16"/>
        <v>43399.208333333328</v>
      </c>
      <c r="M296">
        <v>1540530000</v>
      </c>
      <c r="N296" s="12">
        <f t="shared" si="17"/>
        <v>43411.25</v>
      </c>
      <c r="O296">
        <v>1541570400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9"/>
        <v>35.650077760497666</v>
      </c>
      <c r="G297" t="s">
        <v>14</v>
      </c>
      <c r="H297">
        <v>1910</v>
      </c>
      <c r="I297" s="5">
        <f t="shared" si="18"/>
        <v>36.004712041884815</v>
      </c>
      <c r="J297" t="s">
        <v>98</v>
      </c>
      <c r="K297" t="s">
        <v>99</v>
      </c>
      <c r="L297" s="12">
        <f t="shared" si="16"/>
        <v>41562.208333333336</v>
      </c>
      <c r="M297">
        <v>1381813200</v>
      </c>
      <c r="N297" s="12">
        <f t="shared" si="17"/>
        <v>41587.25</v>
      </c>
      <c r="O297">
        <v>1383976800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9"/>
        <v>54.950819672131146</v>
      </c>
      <c r="G298" t="s">
        <v>14</v>
      </c>
      <c r="H298">
        <v>38</v>
      </c>
      <c r="I298" s="5">
        <f t="shared" si="18"/>
        <v>88.21052631578948</v>
      </c>
      <c r="J298" t="s">
        <v>26</v>
      </c>
      <c r="K298" t="s">
        <v>27</v>
      </c>
      <c r="L298" s="12">
        <f t="shared" si="16"/>
        <v>43493.25</v>
      </c>
      <c r="M298">
        <v>1548655200</v>
      </c>
      <c r="N298" s="12">
        <f t="shared" si="17"/>
        <v>43515.25</v>
      </c>
      <c r="O298">
        <v>1550556000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9"/>
        <v>94.236111111111114</v>
      </c>
      <c r="G299" t="s">
        <v>14</v>
      </c>
      <c r="H299">
        <v>104</v>
      </c>
      <c r="I299" s="5">
        <f t="shared" si="18"/>
        <v>65.240384615384613</v>
      </c>
      <c r="J299" t="s">
        <v>26</v>
      </c>
      <c r="K299" t="s">
        <v>27</v>
      </c>
      <c r="L299" s="12">
        <f t="shared" si="16"/>
        <v>41653.25</v>
      </c>
      <c r="M299">
        <v>1389679200</v>
      </c>
      <c r="N299" s="12">
        <f t="shared" si="17"/>
        <v>41662.25</v>
      </c>
      <c r="O299">
        <v>1390456800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9"/>
        <v>143.91428571428571</v>
      </c>
      <c r="G300" t="s">
        <v>20</v>
      </c>
      <c r="H300">
        <v>72</v>
      </c>
      <c r="I300" s="5">
        <f t="shared" si="18"/>
        <v>69.958333333333329</v>
      </c>
      <c r="J300" t="s">
        <v>21</v>
      </c>
      <c r="K300" t="s">
        <v>22</v>
      </c>
      <c r="L300" s="12">
        <f t="shared" si="16"/>
        <v>42426.25</v>
      </c>
      <c r="M300">
        <v>1456466400</v>
      </c>
      <c r="N300" s="12">
        <f t="shared" si="17"/>
        <v>42444.208333333328</v>
      </c>
      <c r="O300">
        <v>1458018000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9"/>
        <v>51.421052631578945</v>
      </c>
      <c r="G301" t="s">
        <v>14</v>
      </c>
      <c r="H301">
        <v>49</v>
      </c>
      <c r="I301" s="5">
        <f t="shared" si="18"/>
        <v>39.877551020408163</v>
      </c>
      <c r="J301" t="s">
        <v>21</v>
      </c>
      <c r="K301" t="s">
        <v>22</v>
      </c>
      <c r="L301" s="12">
        <f t="shared" si="16"/>
        <v>42432.25</v>
      </c>
      <c r="M301">
        <v>1456984800</v>
      </c>
      <c r="N301" s="12">
        <f t="shared" si="17"/>
        <v>42488.208333333328</v>
      </c>
      <c r="O301">
        <v>1461819600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9"/>
        <v>5</v>
      </c>
      <c r="G302" t="s">
        <v>14</v>
      </c>
      <c r="H302">
        <v>1</v>
      </c>
      <c r="I302" s="5">
        <f t="shared" si="18"/>
        <v>5</v>
      </c>
      <c r="J302" t="s">
        <v>36</v>
      </c>
      <c r="K302" t="s">
        <v>37</v>
      </c>
      <c r="L302" s="12">
        <f t="shared" si="16"/>
        <v>42977.208333333328</v>
      </c>
      <c r="M302">
        <v>1504069200</v>
      </c>
      <c r="N302" s="12">
        <f t="shared" si="17"/>
        <v>42978.208333333328</v>
      </c>
      <c r="O302">
        <v>1504155600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9"/>
        <v>1344.6666666666667</v>
      </c>
      <c r="G303" t="s">
        <v>20</v>
      </c>
      <c r="H303">
        <v>295</v>
      </c>
      <c r="I303" s="5">
        <f t="shared" si="18"/>
        <v>41.023728813559323</v>
      </c>
      <c r="J303" t="s">
        <v>21</v>
      </c>
      <c r="K303" t="s">
        <v>22</v>
      </c>
      <c r="L303" s="12">
        <f t="shared" si="16"/>
        <v>42061.25</v>
      </c>
      <c r="M303">
        <v>1424930400</v>
      </c>
      <c r="N303" s="12">
        <f t="shared" si="17"/>
        <v>42078.208333333328</v>
      </c>
      <c r="O303">
        <v>1426395600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9"/>
        <v>31.844940867279899</v>
      </c>
      <c r="G304" t="s">
        <v>14</v>
      </c>
      <c r="H304">
        <v>245</v>
      </c>
      <c r="I304" s="5">
        <f t="shared" si="18"/>
        <v>98.914285714285711</v>
      </c>
      <c r="J304" t="s">
        <v>21</v>
      </c>
      <c r="K304" t="s">
        <v>22</v>
      </c>
      <c r="L304" s="12">
        <f t="shared" si="16"/>
        <v>43345.208333333328</v>
      </c>
      <c r="M304">
        <v>1535864400</v>
      </c>
      <c r="N304" s="12">
        <f t="shared" si="17"/>
        <v>43359.208333333328</v>
      </c>
      <c r="O304">
        <v>1537074000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9"/>
        <v>82.617647058823536</v>
      </c>
      <c r="G305" t="s">
        <v>14</v>
      </c>
      <c r="H305">
        <v>32</v>
      </c>
      <c r="I305" s="5">
        <f t="shared" si="18"/>
        <v>87.78125</v>
      </c>
      <c r="J305" t="s">
        <v>21</v>
      </c>
      <c r="K305" t="s">
        <v>22</v>
      </c>
      <c r="L305" s="12">
        <f t="shared" si="16"/>
        <v>42376.25</v>
      </c>
      <c r="M305">
        <v>1452146400</v>
      </c>
      <c r="N305" s="12">
        <f t="shared" si="17"/>
        <v>42381.25</v>
      </c>
      <c r="O305">
        <v>1452578400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9"/>
        <v>546.14285714285722</v>
      </c>
      <c r="G306" t="s">
        <v>20</v>
      </c>
      <c r="H306">
        <v>142</v>
      </c>
      <c r="I306" s="5">
        <f t="shared" si="18"/>
        <v>80.767605633802816</v>
      </c>
      <c r="J306" t="s">
        <v>21</v>
      </c>
      <c r="K306" t="s">
        <v>22</v>
      </c>
      <c r="L306" s="12">
        <f t="shared" si="16"/>
        <v>42589.208333333328</v>
      </c>
      <c r="M306">
        <v>1470546000</v>
      </c>
      <c r="N306" s="12">
        <f t="shared" si="17"/>
        <v>42630.208333333328</v>
      </c>
      <c r="O306">
        <v>1474088400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9"/>
        <v>286.21428571428572</v>
      </c>
      <c r="G307" t="s">
        <v>20</v>
      </c>
      <c r="H307">
        <v>85</v>
      </c>
      <c r="I307" s="5">
        <f t="shared" si="18"/>
        <v>94.28235294117647</v>
      </c>
      <c r="J307" t="s">
        <v>21</v>
      </c>
      <c r="K307" t="s">
        <v>22</v>
      </c>
      <c r="L307" s="12">
        <f t="shared" si="16"/>
        <v>42448.208333333328</v>
      </c>
      <c r="M307">
        <v>1458363600</v>
      </c>
      <c r="N307" s="12">
        <f t="shared" si="17"/>
        <v>42489.208333333328</v>
      </c>
      <c r="O307">
        <v>1461906000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9"/>
        <v>7.9076923076923071</v>
      </c>
      <c r="G308" t="s">
        <v>14</v>
      </c>
      <c r="H308">
        <v>7</v>
      </c>
      <c r="I308" s="5">
        <f t="shared" si="18"/>
        <v>73.428571428571431</v>
      </c>
      <c r="J308" t="s">
        <v>21</v>
      </c>
      <c r="K308" t="s">
        <v>22</v>
      </c>
      <c r="L308" s="12">
        <f t="shared" si="16"/>
        <v>42930.208333333328</v>
      </c>
      <c r="M308">
        <v>1500008400</v>
      </c>
      <c r="N308" s="12">
        <f t="shared" si="17"/>
        <v>42933.208333333328</v>
      </c>
      <c r="O308">
        <v>1500267600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9"/>
        <v>132.13677811550153</v>
      </c>
      <c r="G309" t="s">
        <v>20</v>
      </c>
      <c r="H309">
        <v>659</v>
      </c>
      <c r="I309" s="5">
        <f t="shared" si="18"/>
        <v>65.968133535660087</v>
      </c>
      <c r="J309" t="s">
        <v>36</v>
      </c>
      <c r="K309" t="s">
        <v>37</v>
      </c>
      <c r="L309" s="12">
        <f t="shared" si="16"/>
        <v>41066.208333333336</v>
      </c>
      <c r="M309">
        <v>1338958800</v>
      </c>
      <c r="N309" s="12">
        <f t="shared" si="17"/>
        <v>41086.208333333336</v>
      </c>
      <c r="O309">
        <v>1340686800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9"/>
        <v>74.077834179357026</v>
      </c>
      <c r="G310" t="s">
        <v>14</v>
      </c>
      <c r="H310">
        <v>803</v>
      </c>
      <c r="I310" s="5">
        <f t="shared" si="18"/>
        <v>109.04109589041096</v>
      </c>
      <c r="J310" t="s">
        <v>21</v>
      </c>
      <c r="K310" t="s">
        <v>22</v>
      </c>
      <c r="L310" s="12">
        <f t="shared" si="16"/>
        <v>40651.208333333336</v>
      </c>
      <c r="M310">
        <v>1303102800</v>
      </c>
      <c r="N310" s="12">
        <f t="shared" si="17"/>
        <v>40652.208333333336</v>
      </c>
      <c r="O310">
        <v>1303189200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9"/>
        <v>75.292682926829272</v>
      </c>
      <c r="G311" t="s">
        <v>74</v>
      </c>
      <c r="H311">
        <v>75</v>
      </c>
      <c r="I311" s="5">
        <f t="shared" si="18"/>
        <v>41.16</v>
      </c>
      <c r="J311" t="s">
        <v>21</v>
      </c>
      <c r="K311" t="s">
        <v>22</v>
      </c>
      <c r="L311" s="12">
        <f t="shared" si="16"/>
        <v>40807.208333333336</v>
      </c>
      <c r="M311">
        <v>1316581200</v>
      </c>
      <c r="N311" s="12">
        <f t="shared" si="17"/>
        <v>40827.208333333336</v>
      </c>
      <c r="O311">
        <v>1318309200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9"/>
        <v>20.333333333333332</v>
      </c>
      <c r="G312" t="s">
        <v>14</v>
      </c>
      <c r="H312">
        <v>16</v>
      </c>
      <c r="I312" s="5">
        <f t="shared" si="18"/>
        <v>99.125</v>
      </c>
      <c r="J312" t="s">
        <v>21</v>
      </c>
      <c r="K312" t="s">
        <v>22</v>
      </c>
      <c r="L312" s="12">
        <f t="shared" si="16"/>
        <v>40277.208333333336</v>
      </c>
      <c r="M312">
        <v>1270789200</v>
      </c>
      <c r="N312" s="12">
        <f t="shared" si="17"/>
        <v>40293.208333333336</v>
      </c>
      <c r="O312">
        <v>1272171600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9"/>
        <v>203.36507936507937</v>
      </c>
      <c r="G313" t="s">
        <v>20</v>
      </c>
      <c r="H313">
        <v>121</v>
      </c>
      <c r="I313" s="5">
        <f t="shared" si="18"/>
        <v>105.88429752066116</v>
      </c>
      <c r="J313" t="s">
        <v>21</v>
      </c>
      <c r="K313" t="s">
        <v>22</v>
      </c>
      <c r="L313" s="12">
        <f t="shared" si="16"/>
        <v>40590.25</v>
      </c>
      <c r="M313">
        <v>1297836000</v>
      </c>
      <c r="N313" s="12">
        <f t="shared" si="17"/>
        <v>40602.25</v>
      </c>
      <c r="O313">
        <v>1298872800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9"/>
        <v>310.2284263959391</v>
      </c>
      <c r="G314" t="s">
        <v>20</v>
      </c>
      <c r="H314">
        <v>3742</v>
      </c>
      <c r="I314" s="5">
        <f t="shared" si="18"/>
        <v>48.996525921966864</v>
      </c>
      <c r="J314" t="s">
        <v>21</v>
      </c>
      <c r="K314" t="s">
        <v>22</v>
      </c>
      <c r="L314" s="12">
        <f t="shared" si="16"/>
        <v>41572.208333333336</v>
      </c>
      <c r="M314">
        <v>1382677200</v>
      </c>
      <c r="N314" s="12">
        <f t="shared" si="17"/>
        <v>41579.208333333336</v>
      </c>
      <c r="O314">
        <v>1383282000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9"/>
        <v>395.31818181818181</v>
      </c>
      <c r="G315" t="s">
        <v>20</v>
      </c>
      <c r="H315">
        <v>223</v>
      </c>
      <c r="I315" s="5">
        <f t="shared" si="18"/>
        <v>39</v>
      </c>
      <c r="J315" t="s">
        <v>21</v>
      </c>
      <c r="K315" t="s">
        <v>22</v>
      </c>
      <c r="L315" s="12">
        <f t="shared" si="16"/>
        <v>40966.25</v>
      </c>
      <c r="M315">
        <v>1330322400</v>
      </c>
      <c r="N315" s="12">
        <f t="shared" si="17"/>
        <v>40968.25</v>
      </c>
      <c r="O315">
        <v>1330495200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9"/>
        <v>294.71428571428572</v>
      </c>
      <c r="G316" t="s">
        <v>20</v>
      </c>
      <c r="H316">
        <v>133</v>
      </c>
      <c r="I316" s="5">
        <f t="shared" si="18"/>
        <v>31.022556390977442</v>
      </c>
      <c r="J316" t="s">
        <v>21</v>
      </c>
      <c r="K316" t="s">
        <v>22</v>
      </c>
      <c r="L316" s="12">
        <f t="shared" si="16"/>
        <v>43536.208333333328</v>
      </c>
      <c r="M316">
        <v>1552366800</v>
      </c>
      <c r="N316" s="12">
        <f t="shared" si="17"/>
        <v>43541.208333333328</v>
      </c>
      <c r="O316">
        <v>1552798800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9"/>
        <v>33.89473684210526</v>
      </c>
      <c r="G317" t="s">
        <v>14</v>
      </c>
      <c r="H317">
        <v>31</v>
      </c>
      <c r="I317" s="5">
        <f t="shared" si="18"/>
        <v>103.87096774193549</v>
      </c>
      <c r="J317" t="s">
        <v>21</v>
      </c>
      <c r="K317" t="s">
        <v>22</v>
      </c>
      <c r="L317" s="12">
        <f t="shared" si="16"/>
        <v>41783.208333333336</v>
      </c>
      <c r="M317">
        <v>1400907600</v>
      </c>
      <c r="N317" s="12">
        <f t="shared" si="17"/>
        <v>41812.208333333336</v>
      </c>
      <c r="O317">
        <v>1403413200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9"/>
        <v>66.677083333333329</v>
      </c>
      <c r="G318" t="s">
        <v>14</v>
      </c>
      <c r="H318">
        <v>108</v>
      </c>
      <c r="I318" s="5">
        <f t="shared" si="18"/>
        <v>59.268518518518519</v>
      </c>
      <c r="J318" t="s">
        <v>107</v>
      </c>
      <c r="K318" t="s">
        <v>108</v>
      </c>
      <c r="L318" s="12">
        <f t="shared" si="16"/>
        <v>43788.25</v>
      </c>
      <c r="M318">
        <v>1574143200</v>
      </c>
      <c r="N318" s="12">
        <f t="shared" si="17"/>
        <v>43789.25</v>
      </c>
      <c r="O318">
        <v>1574229600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9"/>
        <v>19.227272727272727</v>
      </c>
      <c r="G319" t="s">
        <v>14</v>
      </c>
      <c r="H319">
        <v>30</v>
      </c>
      <c r="I319" s="5">
        <f t="shared" si="18"/>
        <v>42.3</v>
      </c>
      <c r="J319" t="s">
        <v>21</v>
      </c>
      <c r="K319" t="s">
        <v>22</v>
      </c>
      <c r="L319" s="12">
        <f t="shared" si="16"/>
        <v>42869.208333333328</v>
      </c>
      <c r="M319">
        <v>1494738000</v>
      </c>
      <c r="N319" s="12">
        <f t="shared" si="17"/>
        <v>42882.208333333328</v>
      </c>
      <c r="O319">
        <v>1495861200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9"/>
        <v>15.842105263157894</v>
      </c>
      <c r="G320" t="s">
        <v>14</v>
      </c>
      <c r="H320">
        <v>17</v>
      </c>
      <c r="I320" s="5">
        <f t="shared" si="18"/>
        <v>53.117647058823529</v>
      </c>
      <c r="J320" t="s">
        <v>21</v>
      </c>
      <c r="K320" t="s">
        <v>22</v>
      </c>
      <c r="L320" s="12">
        <f t="shared" si="16"/>
        <v>41684.25</v>
      </c>
      <c r="M320">
        <v>1392357600</v>
      </c>
      <c r="N320" s="12">
        <f t="shared" si="17"/>
        <v>41686.25</v>
      </c>
      <c r="O320">
        <v>1392530400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9"/>
        <v>38.702380952380956</v>
      </c>
      <c r="G321" t="s">
        <v>74</v>
      </c>
      <c r="H321">
        <v>64</v>
      </c>
      <c r="I321" s="5">
        <f t="shared" si="18"/>
        <v>50.796875</v>
      </c>
      <c r="J321" t="s">
        <v>21</v>
      </c>
      <c r="K321" t="s">
        <v>22</v>
      </c>
      <c r="L321" s="12">
        <f t="shared" si="16"/>
        <v>40402.208333333336</v>
      </c>
      <c r="M321">
        <v>1281589200</v>
      </c>
      <c r="N321" s="12">
        <f t="shared" si="17"/>
        <v>40426.208333333336</v>
      </c>
      <c r="O321">
        <v>1283662800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19"/>
        <v>9.5876777251184837</v>
      </c>
      <c r="G322" t="s">
        <v>14</v>
      </c>
      <c r="H322">
        <v>80</v>
      </c>
      <c r="I322" s="5">
        <f t="shared" si="18"/>
        <v>101.15</v>
      </c>
      <c r="J322" t="s">
        <v>21</v>
      </c>
      <c r="K322" t="s">
        <v>22</v>
      </c>
      <c r="L322" s="12">
        <f t="shared" ref="L322:L385" si="20">(((M322/60)/60)/24)+DATE(1970,1,1)</f>
        <v>40673.208333333336</v>
      </c>
      <c r="M322">
        <v>1305003600</v>
      </c>
      <c r="N322" s="12">
        <f t="shared" ref="N322:N385" si="21">(((O322/60)/60)/24)+DATE(1970,1,1)</f>
        <v>40682.208333333336</v>
      </c>
      <c r="O322">
        <v>1305781200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si="19"/>
        <v>94.144366197183089</v>
      </c>
      <c r="G323" t="s">
        <v>14</v>
      </c>
      <c r="H323">
        <v>2468</v>
      </c>
      <c r="I323" s="5">
        <f t="shared" ref="I323:I386" si="22">IFERROR(E323/H323, 0)</f>
        <v>65.000810372771468</v>
      </c>
      <c r="J323" t="s">
        <v>21</v>
      </c>
      <c r="K323" t="s">
        <v>22</v>
      </c>
      <c r="L323" s="12">
        <f t="shared" si="20"/>
        <v>40634.208333333336</v>
      </c>
      <c r="M323">
        <v>1301634000</v>
      </c>
      <c r="N323" s="12">
        <f t="shared" si="21"/>
        <v>40642.208333333336</v>
      </c>
      <c r="O323">
        <v>1302325200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ref="F324:F387" si="23">(E324/D324)*100</f>
        <v>166.56234096692114</v>
      </c>
      <c r="G324" t="s">
        <v>20</v>
      </c>
      <c r="H324">
        <v>5168</v>
      </c>
      <c r="I324" s="5">
        <f t="shared" si="22"/>
        <v>37.998645510835914</v>
      </c>
      <c r="J324" t="s">
        <v>21</v>
      </c>
      <c r="K324" t="s">
        <v>22</v>
      </c>
      <c r="L324" s="12">
        <f t="shared" si="20"/>
        <v>40507.25</v>
      </c>
      <c r="M324">
        <v>1290664800</v>
      </c>
      <c r="N324" s="12">
        <f t="shared" si="21"/>
        <v>40520.25</v>
      </c>
      <c r="O324">
        <v>1291788000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3"/>
        <v>24.134831460674157</v>
      </c>
      <c r="G325" t="s">
        <v>14</v>
      </c>
      <c r="H325">
        <v>26</v>
      </c>
      <c r="I325" s="5">
        <f t="shared" si="22"/>
        <v>82.615384615384613</v>
      </c>
      <c r="J325" t="s">
        <v>40</v>
      </c>
      <c r="K325" t="s">
        <v>41</v>
      </c>
      <c r="L325" s="12">
        <f t="shared" si="20"/>
        <v>41725.208333333336</v>
      </c>
      <c r="M325">
        <v>1395896400</v>
      </c>
      <c r="N325" s="12">
        <f t="shared" si="21"/>
        <v>41727.208333333336</v>
      </c>
      <c r="O325">
        <v>1396069200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3"/>
        <v>164.05633802816902</v>
      </c>
      <c r="G326" t="s">
        <v>20</v>
      </c>
      <c r="H326">
        <v>307</v>
      </c>
      <c r="I326" s="5">
        <f t="shared" si="22"/>
        <v>37.941368078175898</v>
      </c>
      <c r="J326" t="s">
        <v>21</v>
      </c>
      <c r="K326" t="s">
        <v>22</v>
      </c>
      <c r="L326" s="12">
        <f t="shared" si="20"/>
        <v>42176.208333333328</v>
      </c>
      <c r="M326">
        <v>1434862800</v>
      </c>
      <c r="N326" s="12">
        <f t="shared" si="21"/>
        <v>42188.208333333328</v>
      </c>
      <c r="O326">
        <v>1435899600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3"/>
        <v>90.723076923076931</v>
      </c>
      <c r="G327" t="s">
        <v>14</v>
      </c>
      <c r="H327">
        <v>73</v>
      </c>
      <c r="I327" s="5">
        <f t="shared" si="22"/>
        <v>80.780821917808225</v>
      </c>
      <c r="J327" t="s">
        <v>21</v>
      </c>
      <c r="K327" t="s">
        <v>22</v>
      </c>
      <c r="L327" s="12">
        <f t="shared" si="20"/>
        <v>43267.208333333328</v>
      </c>
      <c r="M327">
        <v>1529125200</v>
      </c>
      <c r="N327" s="12">
        <f t="shared" si="21"/>
        <v>43290.208333333328</v>
      </c>
      <c r="O327">
        <v>1531112400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3"/>
        <v>46.194444444444443</v>
      </c>
      <c r="G328" t="s">
        <v>14</v>
      </c>
      <c r="H328">
        <v>128</v>
      </c>
      <c r="I328" s="5">
        <f t="shared" si="22"/>
        <v>25.984375</v>
      </c>
      <c r="J328" t="s">
        <v>21</v>
      </c>
      <c r="K328" t="s">
        <v>22</v>
      </c>
      <c r="L328" s="12">
        <f t="shared" si="20"/>
        <v>42364.25</v>
      </c>
      <c r="M328">
        <v>1451109600</v>
      </c>
      <c r="N328" s="12">
        <f t="shared" si="21"/>
        <v>42370.25</v>
      </c>
      <c r="O328">
        <v>1451628000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3"/>
        <v>38.53846153846154</v>
      </c>
      <c r="G329" t="s">
        <v>14</v>
      </c>
      <c r="H329">
        <v>33</v>
      </c>
      <c r="I329" s="5">
        <f t="shared" si="22"/>
        <v>30.363636363636363</v>
      </c>
      <c r="J329" t="s">
        <v>21</v>
      </c>
      <c r="K329" t="s">
        <v>22</v>
      </c>
      <c r="L329" s="12">
        <f t="shared" si="20"/>
        <v>43705.208333333328</v>
      </c>
      <c r="M329">
        <v>1566968400</v>
      </c>
      <c r="N329" s="12">
        <f t="shared" si="21"/>
        <v>43709.208333333328</v>
      </c>
      <c r="O329">
        <v>1567314000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3"/>
        <v>133.56231003039514</v>
      </c>
      <c r="G330" t="s">
        <v>20</v>
      </c>
      <c r="H330">
        <v>2441</v>
      </c>
      <c r="I330" s="5">
        <f t="shared" si="22"/>
        <v>54.004916018025398</v>
      </c>
      <c r="J330" t="s">
        <v>21</v>
      </c>
      <c r="K330" t="s">
        <v>22</v>
      </c>
      <c r="L330" s="12">
        <f t="shared" si="20"/>
        <v>43434.25</v>
      </c>
      <c r="M330">
        <v>1543557600</v>
      </c>
      <c r="N330" s="12">
        <f t="shared" si="21"/>
        <v>43445.25</v>
      </c>
      <c r="O330">
        <v>1544508000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3"/>
        <v>22.896588486140725</v>
      </c>
      <c r="G331" t="s">
        <v>47</v>
      </c>
      <c r="H331">
        <v>211</v>
      </c>
      <c r="I331" s="5">
        <f t="shared" si="22"/>
        <v>101.78672985781991</v>
      </c>
      <c r="J331" t="s">
        <v>21</v>
      </c>
      <c r="K331" t="s">
        <v>22</v>
      </c>
      <c r="L331" s="12">
        <f t="shared" si="20"/>
        <v>42716.25</v>
      </c>
      <c r="M331">
        <v>1481522400</v>
      </c>
      <c r="N331" s="12">
        <f t="shared" si="21"/>
        <v>42727.25</v>
      </c>
      <c r="O331">
        <v>1482472800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3"/>
        <v>184.95548961424333</v>
      </c>
      <c r="G332" t="s">
        <v>20</v>
      </c>
      <c r="H332">
        <v>1385</v>
      </c>
      <c r="I332" s="5">
        <f t="shared" si="22"/>
        <v>45.003610108303249</v>
      </c>
      <c r="J332" t="s">
        <v>40</v>
      </c>
      <c r="K332" t="s">
        <v>41</v>
      </c>
      <c r="L332" s="12">
        <f t="shared" si="20"/>
        <v>43077.25</v>
      </c>
      <c r="M332">
        <v>1512712800</v>
      </c>
      <c r="N332" s="12">
        <f t="shared" si="21"/>
        <v>43078.25</v>
      </c>
      <c r="O332">
        <v>1512799200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3"/>
        <v>443.72727272727275</v>
      </c>
      <c r="G333" t="s">
        <v>20</v>
      </c>
      <c r="H333">
        <v>190</v>
      </c>
      <c r="I333" s="5">
        <f t="shared" si="22"/>
        <v>77.068421052631578</v>
      </c>
      <c r="J333" t="s">
        <v>21</v>
      </c>
      <c r="K333" t="s">
        <v>22</v>
      </c>
      <c r="L333" s="12">
        <f t="shared" si="20"/>
        <v>40896.25</v>
      </c>
      <c r="M333">
        <v>1324274400</v>
      </c>
      <c r="N333" s="12">
        <f t="shared" si="21"/>
        <v>40897.25</v>
      </c>
      <c r="O333">
        <v>1324360800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3"/>
        <v>199.9806763285024</v>
      </c>
      <c r="G334" t="s">
        <v>20</v>
      </c>
      <c r="H334">
        <v>470</v>
      </c>
      <c r="I334" s="5">
        <f t="shared" si="22"/>
        <v>88.076595744680844</v>
      </c>
      <c r="J334" t="s">
        <v>21</v>
      </c>
      <c r="K334" t="s">
        <v>22</v>
      </c>
      <c r="L334" s="12">
        <f t="shared" si="20"/>
        <v>41361.208333333336</v>
      </c>
      <c r="M334">
        <v>1364446800</v>
      </c>
      <c r="N334" s="12">
        <f t="shared" si="21"/>
        <v>41362.208333333336</v>
      </c>
      <c r="O334">
        <v>1364533200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3"/>
        <v>123.95833333333333</v>
      </c>
      <c r="G335" t="s">
        <v>20</v>
      </c>
      <c r="H335">
        <v>253</v>
      </c>
      <c r="I335" s="5">
        <f t="shared" si="22"/>
        <v>47.035573122529641</v>
      </c>
      <c r="J335" t="s">
        <v>21</v>
      </c>
      <c r="K335" t="s">
        <v>22</v>
      </c>
      <c r="L335" s="12">
        <f t="shared" si="20"/>
        <v>43424.25</v>
      </c>
      <c r="M335">
        <v>1542693600</v>
      </c>
      <c r="N335" s="12">
        <f t="shared" si="21"/>
        <v>43452.25</v>
      </c>
      <c r="O335">
        <v>1545112800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3"/>
        <v>186.61329305135951</v>
      </c>
      <c r="G336" t="s">
        <v>20</v>
      </c>
      <c r="H336">
        <v>1113</v>
      </c>
      <c r="I336" s="5">
        <f t="shared" si="22"/>
        <v>110.99550763701707</v>
      </c>
      <c r="J336" t="s">
        <v>21</v>
      </c>
      <c r="K336" t="s">
        <v>22</v>
      </c>
      <c r="L336" s="12">
        <f t="shared" si="20"/>
        <v>43110.25</v>
      </c>
      <c r="M336">
        <v>1515564000</v>
      </c>
      <c r="N336" s="12">
        <f t="shared" si="21"/>
        <v>43117.25</v>
      </c>
      <c r="O336">
        <v>1516168800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3"/>
        <v>114.28538550057536</v>
      </c>
      <c r="G337" t="s">
        <v>20</v>
      </c>
      <c r="H337">
        <v>2283</v>
      </c>
      <c r="I337" s="5">
        <f t="shared" si="22"/>
        <v>87.003066141042481</v>
      </c>
      <c r="J337" t="s">
        <v>21</v>
      </c>
      <c r="K337" t="s">
        <v>22</v>
      </c>
      <c r="L337" s="12">
        <f t="shared" si="20"/>
        <v>43784.25</v>
      </c>
      <c r="M337">
        <v>1573797600</v>
      </c>
      <c r="N337" s="12">
        <f t="shared" si="21"/>
        <v>43797.25</v>
      </c>
      <c r="O337">
        <v>1574920800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3"/>
        <v>97.032531824611041</v>
      </c>
      <c r="G338" t="s">
        <v>14</v>
      </c>
      <c r="H338">
        <v>1072</v>
      </c>
      <c r="I338" s="5">
        <f t="shared" si="22"/>
        <v>63.994402985074629</v>
      </c>
      <c r="J338" t="s">
        <v>21</v>
      </c>
      <c r="K338" t="s">
        <v>22</v>
      </c>
      <c r="L338" s="12">
        <f t="shared" si="20"/>
        <v>40527.25</v>
      </c>
      <c r="M338">
        <v>1292392800</v>
      </c>
      <c r="N338" s="12">
        <f t="shared" si="21"/>
        <v>40528.25</v>
      </c>
      <c r="O338">
        <v>1292479200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3"/>
        <v>122.81904761904762</v>
      </c>
      <c r="G339" t="s">
        <v>20</v>
      </c>
      <c r="H339">
        <v>1095</v>
      </c>
      <c r="I339" s="5">
        <f t="shared" si="22"/>
        <v>105.9945205479452</v>
      </c>
      <c r="J339" t="s">
        <v>21</v>
      </c>
      <c r="K339" t="s">
        <v>22</v>
      </c>
      <c r="L339" s="12">
        <f t="shared" si="20"/>
        <v>43780.25</v>
      </c>
      <c r="M339">
        <v>1573452000</v>
      </c>
      <c r="N339" s="12">
        <f t="shared" si="21"/>
        <v>43781.25</v>
      </c>
      <c r="O339">
        <v>1573538400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3"/>
        <v>179.14326647564468</v>
      </c>
      <c r="G340" t="s">
        <v>20</v>
      </c>
      <c r="H340">
        <v>1690</v>
      </c>
      <c r="I340" s="5">
        <f t="shared" si="22"/>
        <v>73.989349112426041</v>
      </c>
      <c r="J340" t="s">
        <v>21</v>
      </c>
      <c r="K340" t="s">
        <v>22</v>
      </c>
      <c r="L340" s="12">
        <f t="shared" si="20"/>
        <v>40821.208333333336</v>
      </c>
      <c r="M340">
        <v>1317790800</v>
      </c>
      <c r="N340" s="12">
        <f t="shared" si="21"/>
        <v>40851.208333333336</v>
      </c>
      <c r="O340">
        <v>1320382800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3"/>
        <v>79.951577402787962</v>
      </c>
      <c r="G341" t="s">
        <v>74</v>
      </c>
      <c r="H341">
        <v>1297</v>
      </c>
      <c r="I341" s="5">
        <f t="shared" si="22"/>
        <v>84.02004626060139</v>
      </c>
      <c r="J341" t="s">
        <v>15</v>
      </c>
      <c r="K341" t="s">
        <v>16</v>
      </c>
      <c r="L341" s="12">
        <f t="shared" si="20"/>
        <v>42949.208333333328</v>
      </c>
      <c r="M341">
        <v>1501650000</v>
      </c>
      <c r="N341" s="12">
        <f t="shared" si="21"/>
        <v>42963.208333333328</v>
      </c>
      <c r="O341">
        <v>1502859600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3"/>
        <v>94.242587601078171</v>
      </c>
      <c r="G342" t="s">
        <v>14</v>
      </c>
      <c r="H342">
        <v>393</v>
      </c>
      <c r="I342" s="5">
        <f t="shared" si="22"/>
        <v>88.966921119592882</v>
      </c>
      <c r="J342" t="s">
        <v>21</v>
      </c>
      <c r="K342" t="s">
        <v>22</v>
      </c>
      <c r="L342" s="12">
        <f t="shared" si="20"/>
        <v>40889.25</v>
      </c>
      <c r="M342">
        <v>1323669600</v>
      </c>
      <c r="N342" s="12">
        <f t="shared" si="21"/>
        <v>40890.25</v>
      </c>
      <c r="O342">
        <v>1323756000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3"/>
        <v>84.669291338582681</v>
      </c>
      <c r="G343" t="s">
        <v>14</v>
      </c>
      <c r="H343">
        <v>1257</v>
      </c>
      <c r="I343" s="5">
        <f t="shared" si="22"/>
        <v>76.990453460620529</v>
      </c>
      <c r="J343" t="s">
        <v>21</v>
      </c>
      <c r="K343" t="s">
        <v>22</v>
      </c>
      <c r="L343" s="12">
        <f t="shared" si="20"/>
        <v>42244.208333333328</v>
      </c>
      <c r="M343">
        <v>1440738000</v>
      </c>
      <c r="N343" s="12">
        <f t="shared" si="21"/>
        <v>42251.208333333328</v>
      </c>
      <c r="O343">
        <v>1441342800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3"/>
        <v>66.521920668058456</v>
      </c>
      <c r="G344" t="s">
        <v>14</v>
      </c>
      <c r="H344">
        <v>328</v>
      </c>
      <c r="I344" s="5">
        <f t="shared" si="22"/>
        <v>97.146341463414629</v>
      </c>
      <c r="J344" t="s">
        <v>21</v>
      </c>
      <c r="K344" t="s">
        <v>22</v>
      </c>
      <c r="L344" s="12">
        <f t="shared" si="20"/>
        <v>41475.208333333336</v>
      </c>
      <c r="M344">
        <v>1374296400</v>
      </c>
      <c r="N344" s="12">
        <f t="shared" si="21"/>
        <v>41487.208333333336</v>
      </c>
      <c r="O344">
        <v>1375333200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3"/>
        <v>53.922222222222224</v>
      </c>
      <c r="G345" t="s">
        <v>14</v>
      </c>
      <c r="H345">
        <v>147</v>
      </c>
      <c r="I345" s="5">
        <f t="shared" si="22"/>
        <v>33.013605442176868</v>
      </c>
      <c r="J345" t="s">
        <v>21</v>
      </c>
      <c r="K345" t="s">
        <v>22</v>
      </c>
      <c r="L345" s="12">
        <f t="shared" si="20"/>
        <v>41597.25</v>
      </c>
      <c r="M345">
        <v>1384840800</v>
      </c>
      <c r="N345" s="12">
        <f t="shared" si="21"/>
        <v>41650.25</v>
      </c>
      <c r="O345">
        <v>1389420000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3"/>
        <v>41.983299595141702</v>
      </c>
      <c r="G346" t="s">
        <v>14</v>
      </c>
      <c r="H346">
        <v>830</v>
      </c>
      <c r="I346" s="5">
        <f t="shared" si="22"/>
        <v>99.950602409638549</v>
      </c>
      <c r="J346" t="s">
        <v>21</v>
      </c>
      <c r="K346" t="s">
        <v>22</v>
      </c>
      <c r="L346" s="12">
        <f t="shared" si="20"/>
        <v>43122.25</v>
      </c>
      <c r="M346">
        <v>1516600800</v>
      </c>
      <c r="N346" s="12">
        <f t="shared" si="21"/>
        <v>43162.25</v>
      </c>
      <c r="O346">
        <v>1520056800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3"/>
        <v>14.69479695431472</v>
      </c>
      <c r="G347" t="s">
        <v>14</v>
      </c>
      <c r="H347">
        <v>331</v>
      </c>
      <c r="I347" s="5">
        <f t="shared" si="22"/>
        <v>69.966767371601208</v>
      </c>
      <c r="J347" t="s">
        <v>40</v>
      </c>
      <c r="K347" t="s">
        <v>41</v>
      </c>
      <c r="L347" s="12">
        <f t="shared" si="20"/>
        <v>42194.208333333328</v>
      </c>
      <c r="M347">
        <v>1436418000</v>
      </c>
      <c r="N347" s="12">
        <f t="shared" si="21"/>
        <v>42195.208333333328</v>
      </c>
      <c r="O347">
        <v>1436504400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3"/>
        <v>34.475000000000001</v>
      </c>
      <c r="G348" t="s">
        <v>14</v>
      </c>
      <c r="H348">
        <v>25</v>
      </c>
      <c r="I348" s="5">
        <f t="shared" si="22"/>
        <v>110.32</v>
      </c>
      <c r="J348" t="s">
        <v>21</v>
      </c>
      <c r="K348" t="s">
        <v>22</v>
      </c>
      <c r="L348" s="12">
        <f t="shared" si="20"/>
        <v>42971.208333333328</v>
      </c>
      <c r="M348">
        <v>1503550800</v>
      </c>
      <c r="N348" s="12">
        <f t="shared" si="21"/>
        <v>43026.208333333328</v>
      </c>
      <c r="O348">
        <v>1508302800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3"/>
        <v>1400.7777777777778</v>
      </c>
      <c r="G349" t="s">
        <v>20</v>
      </c>
      <c r="H349">
        <v>191</v>
      </c>
      <c r="I349" s="5">
        <f t="shared" si="22"/>
        <v>66.005235602094245</v>
      </c>
      <c r="J349" t="s">
        <v>21</v>
      </c>
      <c r="K349" t="s">
        <v>22</v>
      </c>
      <c r="L349" s="12">
        <f t="shared" si="20"/>
        <v>42046.25</v>
      </c>
      <c r="M349">
        <v>1423634400</v>
      </c>
      <c r="N349" s="12">
        <f t="shared" si="21"/>
        <v>42070.25</v>
      </c>
      <c r="O349">
        <v>1425708000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3"/>
        <v>71.770351758793964</v>
      </c>
      <c r="G350" t="s">
        <v>14</v>
      </c>
      <c r="H350">
        <v>3483</v>
      </c>
      <c r="I350" s="5">
        <f t="shared" si="22"/>
        <v>41.005742176284812</v>
      </c>
      <c r="J350" t="s">
        <v>21</v>
      </c>
      <c r="K350" t="s">
        <v>22</v>
      </c>
      <c r="L350" s="12">
        <f t="shared" si="20"/>
        <v>42782.25</v>
      </c>
      <c r="M350">
        <v>1487224800</v>
      </c>
      <c r="N350" s="12">
        <f t="shared" si="21"/>
        <v>42795.25</v>
      </c>
      <c r="O350">
        <v>1488348000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3"/>
        <v>53.074115044247783</v>
      </c>
      <c r="G351" t="s">
        <v>14</v>
      </c>
      <c r="H351">
        <v>923</v>
      </c>
      <c r="I351" s="5">
        <f t="shared" si="22"/>
        <v>103.96316359696641</v>
      </c>
      <c r="J351" t="s">
        <v>21</v>
      </c>
      <c r="K351" t="s">
        <v>22</v>
      </c>
      <c r="L351" s="12">
        <f t="shared" si="20"/>
        <v>42930.208333333328</v>
      </c>
      <c r="M351">
        <v>1500008400</v>
      </c>
      <c r="N351" s="12">
        <f t="shared" si="21"/>
        <v>42960.208333333328</v>
      </c>
      <c r="O351">
        <v>1502600400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3"/>
        <v>5</v>
      </c>
      <c r="G352" t="s">
        <v>14</v>
      </c>
      <c r="H352">
        <v>1</v>
      </c>
      <c r="I352" s="5">
        <f t="shared" si="22"/>
        <v>5</v>
      </c>
      <c r="J352" t="s">
        <v>21</v>
      </c>
      <c r="K352" t="s">
        <v>22</v>
      </c>
      <c r="L352" s="12">
        <f t="shared" si="20"/>
        <v>42144.208333333328</v>
      </c>
      <c r="M352">
        <v>1432098000</v>
      </c>
      <c r="N352" s="12">
        <f t="shared" si="21"/>
        <v>42162.208333333328</v>
      </c>
      <c r="O352">
        <v>1433653200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3"/>
        <v>127.70715249662618</v>
      </c>
      <c r="G353" t="s">
        <v>20</v>
      </c>
      <c r="H353">
        <v>2013</v>
      </c>
      <c r="I353" s="5">
        <f t="shared" si="22"/>
        <v>47.009935419771487</v>
      </c>
      <c r="J353" t="s">
        <v>21</v>
      </c>
      <c r="K353" t="s">
        <v>22</v>
      </c>
      <c r="L353" s="12">
        <f t="shared" si="20"/>
        <v>42240.208333333328</v>
      </c>
      <c r="M353">
        <v>1440392400</v>
      </c>
      <c r="N353" s="12">
        <f t="shared" si="21"/>
        <v>42254.208333333328</v>
      </c>
      <c r="O353">
        <v>1441602000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3"/>
        <v>34.892857142857139</v>
      </c>
      <c r="G354" t="s">
        <v>14</v>
      </c>
      <c r="H354">
        <v>33</v>
      </c>
      <c r="I354" s="5">
        <f t="shared" si="22"/>
        <v>29.606060606060606</v>
      </c>
      <c r="J354" t="s">
        <v>15</v>
      </c>
      <c r="K354" t="s">
        <v>16</v>
      </c>
      <c r="L354" s="12">
        <f t="shared" si="20"/>
        <v>42315.25</v>
      </c>
      <c r="M354">
        <v>1446876000</v>
      </c>
      <c r="N354" s="12">
        <f t="shared" si="21"/>
        <v>42323.25</v>
      </c>
      <c r="O354">
        <v>1447567200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3"/>
        <v>410.59821428571428</v>
      </c>
      <c r="G355" t="s">
        <v>20</v>
      </c>
      <c r="H355">
        <v>1703</v>
      </c>
      <c r="I355" s="5">
        <f t="shared" si="22"/>
        <v>81.010569583088667</v>
      </c>
      <c r="J355" t="s">
        <v>21</v>
      </c>
      <c r="K355" t="s">
        <v>22</v>
      </c>
      <c r="L355" s="12">
        <f t="shared" si="20"/>
        <v>43651.208333333328</v>
      </c>
      <c r="M355">
        <v>1562302800</v>
      </c>
      <c r="N355" s="12">
        <f t="shared" si="21"/>
        <v>43652.208333333328</v>
      </c>
      <c r="O355">
        <v>1562389200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3"/>
        <v>123.73770491803278</v>
      </c>
      <c r="G356" t="s">
        <v>20</v>
      </c>
      <c r="H356">
        <v>80</v>
      </c>
      <c r="I356" s="5">
        <f t="shared" si="22"/>
        <v>94.35</v>
      </c>
      <c r="J356" t="s">
        <v>36</v>
      </c>
      <c r="K356" t="s">
        <v>37</v>
      </c>
      <c r="L356" s="12">
        <f t="shared" si="20"/>
        <v>41520.208333333336</v>
      </c>
      <c r="M356">
        <v>1378184400</v>
      </c>
      <c r="N356" s="12">
        <f t="shared" si="21"/>
        <v>41527.208333333336</v>
      </c>
      <c r="O356">
        <v>1378789200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3"/>
        <v>58.973684210526315</v>
      </c>
      <c r="G357" t="s">
        <v>47</v>
      </c>
      <c r="H357">
        <v>86</v>
      </c>
      <c r="I357" s="5">
        <f t="shared" si="22"/>
        <v>26.058139534883722</v>
      </c>
      <c r="J357" t="s">
        <v>21</v>
      </c>
      <c r="K357" t="s">
        <v>22</v>
      </c>
      <c r="L357" s="12">
        <f t="shared" si="20"/>
        <v>42757.25</v>
      </c>
      <c r="M357">
        <v>1485064800</v>
      </c>
      <c r="N357" s="12">
        <f t="shared" si="21"/>
        <v>42797.25</v>
      </c>
      <c r="O357">
        <v>1488520800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3"/>
        <v>36.892473118279568</v>
      </c>
      <c r="G358" t="s">
        <v>14</v>
      </c>
      <c r="H358">
        <v>40</v>
      </c>
      <c r="I358" s="5">
        <f t="shared" si="22"/>
        <v>85.775000000000006</v>
      </c>
      <c r="J358" t="s">
        <v>107</v>
      </c>
      <c r="K358" t="s">
        <v>108</v>
      </c>
      <c r="L358" s="12">
        <f t="shared" si="20"/>
        <v>40922.25</v>
      </c>
      <c r="M358">
        <v>1326520800</v>
      </c>
      <c r="N358" s="12">
        <f t="shared" si="21"/>
        <v>40931.25</v>
      </c>
      <c r="O358">
        <v>1327298400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3"/>
        <v>184.91304347826087</v>
      </c>
      <c r="G359" t="s">
        <v>20</v>
      </c>
      <c r="H359">
        <v>41</v>
      </c>
      <c r="I359" s="5">
        <f t="shared" si="22"/>
        <v>103.73170731707317</v>
      </c>
      <c r="J359" t="s">
        <v>21</v>
      </c>
      <c r="K359" t="s">
        <v>22</v>
      </c>
      <c r="L359" s="12">
        <f t="shared" si="20"/>
        <v>42250.208333333328</v>
      </c>
      <c r="M359">
        <v>1441256400</v>
      </c>
      <c r="N359" s="12">
        <f t="shared" si="21"/>
        <v>42275.208333333328</v>
      </c>
      <c r="O359">
        <v>1443416400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3"/>
        <v>11.814432989690722</v>
      </c>
      <c r="G360" t="s">
        <v>14</v>
      </c>
      <c r="H360">
        <v>23</v>
      </c>
      <c r="I360" s="5">
        <f t="shared" si="22"/>
        <v>49.826086956521742</v>
      </c>
      <c r="J360" t="s">
        <v>15</v>
      </c>
      <c r="K360" t="s">
        <v>16</v>
      </c>
      <c r="L360" s="12">
        <f t="shared" si="20"/>
        <v>43322.208333333328</v>
      </c>
      <c r="M360">
        <v>1533877200</v>
      </c>
      <c r="N360" s="12">
        <f t="shared" si="21"/>
        <v>43325.208333333328</v>
      </c>
      <c r="O360">
        <v>1534136400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3"/>
        <v>298.7</v>
      </c>
      <c r="G361" t="s">
        <v>20</v>
      </c>
      <c r="H361">
        <v>187</v>
      </c>
      <c r="I361" s="5">
        <f t="shared" si="22"/>
        <v>63.893048128342244</v>
      </c>
      <c r="J361" t="s">
        <v>21</v>
      </c>
      <c r="K361" t="s">
        <v>22</v>
      </c>
      <c r="L361" s="12">
        <f t="shared" si="20"/>
        <v>40782.208333333336</v>
      </c>
      <c r="M361">
        <v>1314421200</v>
      </c>
      <c r="N361" s="12">
        <f t="shared" si="21"/>
        <v>40789.208333333336</v>
      </c>
      <c r="O361">
        <v>1315026000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3"/>
        <v>226.35175879396985</v>
      </c>
      <c r="G362" t="s">
        <v>20</v>
      </c>
      <c r="H362">
        <v>2875</v>
      </c>
      <c r="I362" s="5">
        <f t="shared" si="22"/>
        <v>47.002434782608695</v>
      </c>
      <c r="J362" t="s">
        <v>40</v>
      </c>
      <c r="K362" t="s">
        <v>41</v>
      </c>
      <c r="L362" s="12">
        <f t="shared" si="20"/>
        <v>40544.25</v>
      </c>
      <c r="M362">
        <v>1293861600</v>
      </c>
      <c r="N362" s="12">
        <f t="shared" si="21"/>
        <v>40558.25</v>
      </c>
      <c r="O362">
        <v>1295071200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3"/>
        <v>173.56363636363636</v>
      </c>
      <c r="G363" t="s">
        <v>20</v>
      </c>
      <c r="H363">
        <v>88</v>
      </c>
      <c r="I363" s="5">
        <f t="shared" si="22"/>
        <v>108.47727272727273</v>
      </c>
      <c r="J363" t="s">
        <v>21</v>
      </c>
      <c r="K363" t="s">
        <v>22</v>
      </c>
      <c r="L363" s="12">
        <f t="shared" si="20"/>
        <v>43015.208333333328</v>
      </c>
      <c r="M363">
        <v>1507352400</v>
      </c>
      <c r="N363" s="12">
        <f t="shared" si="21"/>
        <v>43039.208333333328</v>
      </c>
      <c r="O363">
        <v>1509426000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3"/>
        <v>371.75675675675677</v>
      </c>
      <c r="G364" t="s">
        <v>20</v>
      </c>
      <c r="H364">
        <v>191</v>
      </c>
      <c r="I364" s="5">
        <f t="shared" si="22"/>
        <v>72.015706806282722</v>
      </c>
      <c r="J364" t="s">
        <v>21</v>
      </c>
      <c r="K364" t="s">
        <v>22</v>
      </c>
      <c r="L364" s="12">
        <f t="shared" si="20"/>
        <v>40570.25</v>
      </c>
      <c r="M364">
        <v>1296108000</v>
      </c>
      <c r="N364" s="12">
        <f t="shared" si="21"/>
        <v>40608.25</v>
      </c>
      <c r="O364">
        <v>1299391200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3"/>
        <v>160.19230769230771</v>
      </c>
      <c r="G365" t="s">
        <v>20</v>
      </c>
      <c r="H365">
        <v>139</v>
      </c>
      <c r="I365" s="5">
        <f t="shared" si="22"/>
        <v>59.928057553956833</v>
      </c>
      <c r="J365" t="s">
        <v>21</v>
      </c>
      <c r="K365" t="s">
        <v>22</v>
      </c>
      <c r="L365" s="12">
        <f t="shared" si="20"/>
        <v>40904.25</v>
      </c>
      <c r="M365">
        <v>1324965600</v>
      </c>
      <c r="N365" s="12">
        <f t="shared" si="21"/>
        <v>40905.25</v>
      </c>
      <c r="O365">
        <v>1325052000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3"/>
        <v>1616.3333333333335</v>
      </c>
      <c r="G366" t="s">
        <v>20</v>
      </c>
      <c r="H366">
        <v>186</v>
      </c>
      <c r="I366" s="5">
        <f t="shared" si="22"/>
        <v>78.209677419354833</v>
      </c>
      <c r="J366" t="s">
        <v>21</v>
      </c>
      <c r="K366" t="s">
        <v>22</v>
      </c>
      <c r="L366" s="12">
        <f t="shared" si="20"/>
        <v>43164.25</v>
      </c>
      <c r="M366">
        <v>1520229600</v>
      </c>
      <c r="N366" s="12">
        <f t="shared" si="21"/>
        <v>43194.208333333328</v>
      </c>
      <c r="O366">
        <v>1522818000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3"/>
        <v>733.4375</v>
      </c>
      <c r="G367" t="s">
        <v>20</v>
      </c>
      <c r="H367">
        <v>112</v>
      </c>
      <c r="I367" s="5">
        <f t="shared" si="22"/>
        <v>104.77678571428571</v>
      </c>
      <c r="J367" t="s">
        <v>26</v>
      </c>
      <c r="K367" t="s">
        <v>27</v>
      </c>
      <c r="L367" s="12">
        <f t="shared" si="20"/>
        <v>42733.25</v>
      </c>
      <c r="M367">
        <v>1482991200</v>
      </c>
      <c r="N367" s="12">
        <f t="shared" si="21"/>
        <v>42760.25</v>
      </c>
      <c r="O367">
        <v>1485324000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3"/>
        <v>592.11111111111109</v>
      </c>
      <c r="G368" t="s">
        <v>20</v>
      </c>
      <c r="H368">
        <v>101</v>
      </c>
      <c r="I368" s="5">
        <f t="shared" si="22"/>
        <v>105.52475247524752</v>
      </c>
      <c r="J368" t="s">
        <v>21</v>
      </c>
      <c r="K368" t="s">
        <v>22</v>
      </c>
      <c r="L368" s="12">
        <f t="shared" si="20"/>
        <v>40546.25</v>
      </c>
      <c r="M368">
        <v>1294034400</v>
      </c>
      <c r="N368" s="12">
        <f t="shared" si="21"/>
        <v>40547.25</v>
      </c>
      <c r="O368">
        <v>1294120800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3"/>
        <v>18.888888888888889</v>
      </c>
      <c r="G369" t="s">
        <v>14</v>
      </c>
      <c r="H369">
        <v>75</v>
      </c>
      <c r="I369" s="5">
        <f t="shared" si="22"/>
        <v>24.933333333333334</v>
      </c>
      <c r="J369" t="s">
        <v>21</v>
      </c>
      <c r="K369" t="s">
        <v>22</v>
      </c>
      <c r="L369" s="12">
        <f t="shared" si="20"/>
        <v>41930.208333333336</v>
      </c>
      <c r="M369">
        <v>1413608400</v>
      </c>
      <c r="N369" s="12">
        <f t="shared" si="21"/>
        <v>41954.25</v>
      </c>
      <c r="O369">
        <v>1415685600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3"/>
        <v>276.80769230769232</v>
      </c>
      <c r="G370" t="s">
        <v>20</v>
      </c>
      <c r="H370">
        <v>206</v>
      </c>
      <c r="I370" s="5">
        <f t="shared" si="22"/>
        <v>69.873786407766985</v>
      </c>
      <c r="J370" t="s">
        <v>40</v>
      </c>
      <c r="K370" t="s">
        <v>41</v>
      </c>
      <c r="L370" s="12">
        <f t="shared" si="20"/>
        <v>40464.208333333336</v>
      </c>
      <c r="M370">
        <v>1286946000</v>
      </c>
      <c r="N370" s="12">
        <f t="shared" si="21"/>
        <v>40487.208333333336</v>
      </c>
      <c r="O370">
        <v>1288933200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3"/>
        <v>273.01851851851848</v>
      </c>
      <c r="G371" t="s">
        <v>20</v>
      </c>
      <c r="H371">
        <v>154</v>
      </c>
      <c r="I371" s="5">
        <f t="shared" si="22"/>
        <v>95.733766233766232</v>
      </c>
      <c r="J371" t="s">
        <v>21</v>
      </c>
      <c r="K371" t="s">
        <v>22</v>
      </c>
      <c r="L371" s="12">
        <f t="shared" si="20"/>
        <v>41308.25</v>
      </c>
      <c r="M371">
        <v>1359871200</v>
      </c>
      <c r="N371" s="12">
        <f t="shared" si="21"/>
        <v>41347.208333333336</v>
      </c>
      <c r="O371">
        <v>1363237200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3"/>
        <v>159.36331255565449</v>
      </c>
      <c r="G372" t="s">
        <v>20</v>
      </c>
      <c r="H372">
        <v>5966</v>
      </c>
      <c r="I372" s="5">
        <f t="shared" si="22"/>
        <v>29.997485752598056</v>
      </c>
      <c r="J372" t="s">
        <v>21</v>
      </c>
      <c r="K372" t="s">
        <v>22</v>
      </c>
      <c r="L372" s="12">
        <f t="shared" si="20"/>
        <v>43570.208333333328</v>
      </c>
      <c r="M372">
        <v>1555304400</v>
      </c>
      <c r="N372" s="12">
        <f t="shared" si="21"/>
        <v>43576.208333333328</v>
      </c>
      <c r="O372">
        <v>1555822800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3"/>
        <v>67.869978858350947</v>
      </c>
      <c r="G373" t="s">
        <v>14</v>
      </c>
      <c r="H373">
        <v>2176</v>
      </c>
      <c r="I373" s="5">
        <f t="shared" si="22"/>
        <v>59.011948529411768</v>
      </c>
      <c r="J373" t="s">
        <v>21</v>
      </c>
      <c r="K373" t="s">
        <v>22</v>
      </c>
      <c r="L373" s="12">
        <f t="shared" si="20"/>
        <v>42043.25</v>
      </c>
      <c r="M373">
        <v>1423375200</v>
      </c>
      <c r="N373" s="12">
        <f t="shared" si="21"/>
        <v>42094.208333333328</v>
      </c>
      <c r="O373">
        <v>1427778000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3"/>
        <v>1591.5555555555554</v>
      </c>
      <c r="G374" t="s">
        <v>20</v>
      </c>
      <c r="H374">
        <v>169</v>
      </c>
      <c r="I374" s="5">
        <f t="shared" si="22"/>
        <v>84.757396449704146</v>
      </c>
      <c r="J374" t="s">
        <v>21</v>
      </c>
      <c r="K374" t="s">
        <v>22</v>
      </c>
      <c r="L374" s="12">
        <f t="shared" si="20"/>
        <v>42012.25</v>
      </c>
      <c r="M374">
        <v>1420696800</v>
      </c>
      <c r="N374" s="12">
        <f t="shared" si="21"/>
        <v>42032.25</v>
      </c>
      <c r="O374">
        <v>1422424800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3"/>
        <v>730.18222222222221</v>
      </c>
      <c r="G375" t="s">
        <v>20</v>
      </c>
      <c r="H375">
        <v>2106</v>
      </c>
      <c r="I375" s="5">
        <f t="shared" si="22"/>
        <v>78.010921177587846</v>
      </c>
      <c r="J375" t="s">
        <v>21</v>
      </c>
      <c r="K375" t="s">
        <v>22</v>
      </c>
      <c r="L375" s="12">
        <f t="shared" si="20"/>
        <v>42964.208333333328</v>
      </c>
      <c r="M375">
        <v>1502946000</v>
      </c>
      <c r="N375" s="12">
        <f t="shared" si="21"/>
        <v>42972.208333333328</v>
      </c>
      <c r="O375">
        <v>1503637200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3"/>
        <v>13.185782556750297</v>
      </c>
      <c r="G376" t="s">
        <v>14</v>
      </c>
      <c r="H376">
        <v>441</v>
      </c>
      <c r="I376" s="5">
        <f t="shared" si="22"/>
        <v>50.05215419501134</v>
      </c>
      <c r="J376" t="s">
        <v>21</v>
      </c>
      <c r="K376" t="s">
        <v>22</v>
      </c>
      <c r="L376" s="12">
        <f t="shared" si="20"/>
        <v>43476.25</v>
      </c>
      <c r="M376">
        <v>1547186400</v>
      </c>
      <c r="N376" s="12">
        <f t="shared" si="21"/>
        <v>43481.25</v>
      </c>
      <c r="O376">
        <v>1547618400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3"/>
        <v>54.777777777777779</v>
      </c>
      <c r="G377" t="s">
        <v>14</v>
      </c>
      <c r="H377">
        <v>25</v>
      </c>
      <c r="I377" s="5">
        <f t="shared" si="22"/>
        <v>59.16</v>
      </c>
      <c r="J377" t="s">
        <v>21</v>
      </c>
      <c r="K377" t="s">
        <v>22</v>
      </c>
      <c r="L377" s="12">
        <f t="shared" si="20"/>
        <v>42293.208333333328</v>
      </c>
      <c r="M377">
        <v>1444971600</v>
      </c>
      <c r="N377" s="12">
        <f t="shared" si="21"/>
        <v>42350.25</v>
      </c>
      <c r="O377">
        <v>1449900000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3"/>
        <v>361.02941176470591</v>
      </c>
      <c r="G378" t="s">
        <v>20</v>
      </c>
      <c r="H378">
        <v>131</v>
      </c>
      <c r="I378" s="5">
        <f t="shared" si="22"/>
        <v>93.702290076335885</v>
      </c>
      <c r="J378" t="s">
        <v>21</v>
      </c>
      <c r="K378" t="s">
        <v>22</v>
      </c>
      <c r="L378" s="12">
        <f t="shared" si="20"/>
        <v>41826.208333333336</v>
      </c>
      <c r="M378">
        <v>1404622800</v>
      </c>
      <c r="N378" s="12">
        <f t="shared" si="21"/>
        <v>41832.208333333336</v>
      </c>
      <c r="O378">
        <v>1405141200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3"/>
        <v>10.257545271629779</v>
      </c>
      <c r="G379" t="s">
        <v>14</v>
      </c>
      <c r="H379">
        <v>127</v>
      </c>
      <c r="I379" s="5">
        <f t="shared" si="22"/>
        <v>40.14173228346457</v>
      </c>
      <c r="J379" t="s">
        <v>21</v>
      </c>
      <c r="K379" t="s">
        <v>22</v>
      </c>
      <c r="L379" s="12">
        <f t="shared" si="20"/>
        <v>43760.208333333328</v>
      </c>
      <c r="M379">
        <v>1571720400</v>
      </c>
      <c r="N379" s="12">
        <f t="shared" si="21"/>
        <v>43774.25</v>
      </c>
      <c r="O379">
        <v>1572933600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3"/>
        <v>13.962962962962964</v>
      </c>
      <c r="G380" t="s">
        <v>14</v>
      </c>
      <c r="H380">
        <v>355</v>
      </c>
      <c r="I380" s="5">
        <f t="shared" si="22"/>
        <v>70.090140845070422</v>
      </c>
      <c r="J380" t="s">
        <v>21</v>
      </c>
      <c r="K380" t="s">
        <v>22</v>
      </c>
      <c r="L380" s="12">
        <f t="shared" si="20"/>
        <v>43241.208333333328</v>
      </c>
      <c r="M380">
        <v>1526878800</v>
      </c>
      <c r="N380" s="12">
        <f t="shared" si="21"/>
        <v>43279.208333333328</v>
      </c>
      <c r="O380">
        <v>1530162000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3"/>
        <v>40.444444444444443</v>
      </c>
      <c r="G381" t="s">
        <v>14</v>
      </c>
      <c r="H381">
        <v>44</v>
      </c>
      <c r="I381" s="5">
        <f t="shared" si="22"/>
        <v>66.181818181818187</v>
      </c>
      <c r="J381" t="s">
        <v>40</v>
      </c>
      <c r="K381" t="s">
        <v>41</v>
      </c>
      <c r="L381" s="12">
        <f t="shared" si="20"/>
        <v>40843.208333333336</v>
      </c>
      <c r="M381">
        <v>1319691600</v>
      </c>
      <c r="N381" s="12">
        <f t="shared" si="21"/>
        <v>40857.25</v>
      </c>
      <c r="O381">
        <v>1320904800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3"/>
        <v>160.32</v>
      </c>
      <c r="G382" t="s">
        <v>20</v>
      </c>
      <c r="H382">
        <v>84</v>
      </c>
      <c r="I382" s="5">
        <f t="shared" si="22"/>
        <v>47.714285714285715</v>
      </c>
      <c r="J382" t="s">
        <v>21</v>
      </c>
      <c r="K382" t="s">
        <v>22</v>
      </c>
      <c r="L382" s="12">
        <f t="shared" si="20"/>
        <v>41448.208333333336</v>
      </c>
      <c r="M382">
        <v>1371963600</v>
      </c>
      <c r="N382" s="12">
        <f t="shared" si="21"/>
        <v>41453.208333333336</v>
      </c>
      <c r="O382">
        <v>1372395600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3"/>
        <v>183.9433962264151</v>
      </c>
      <c r="G383" t="s">
        <v>20</v>
      </c>
      <c r="H383">
        <v>155</v>
      </c>
      <c r="I383" s="5">
        <f t="shared" si="22"/>
        <v>62.896774193548389</v>
      </c>
      <c r="J383" t="s">
        <v>21</v>
      </c>
      <c r="K383" t="s">
        <v>22</v>
      </c>
      <c r="L383" s="12">
        <f t="shared" si="20"/>
        <v>42163.208333333328</v>
      </c>
      <c r="M383">
        <v>1433739600</v>
      </c>
      <c r="N383" s="12">
        <f t="shared" si="21"/>
        <v>42209.208333333328</v>
      </c>
      <c r="O383">
        <v>1437714000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3"/>
        <v>63.769230769230766</v>
      </c>
      <c r="G384" t="s">
        <v>14</v>
      </c>
      <c r="H384">
        <v>67</v>
      </c>
      <c r="I384" s="5">
        <f t="shared" si="22"/>
        <v>86.611940298507463</v>
      </c>
      <c r="J384" t="s">
        <v>21</v>
      </c>
      <c r="K384" t="s">
        <v>22</v>
      </c>
      <c r="L384" s="12">
        <f t="shared" si="20"/>
        <v>43024.208333333328</v>
      </c>
      <c r="M384">
        <v>1508130000</v>
      </c>
      <c r="N384" s="12">
        <f t="shared" si="21"/>
        <v>43043.208333333328</v>
      </c>
      <c r="O384">
        <v>1509771600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3"/>
        <v>225.38095238095238</v>
      </c>
      <c r="G385" t="s">
        <v>20</v>
      </c>
      <c r="H385">
        <v>189</v>
      </c>
      <c r="I385" s="5">
        <f t="shared" si="22"/>
        <v>75.126984126984127</v>
      </c>
      <c r="J385" t="s">
        <v>21</v>
      </c>
      <c r="K385" t="s">
        <v>22</v>
      </c>
      <c r="L385" s="12">
        <f t="shared" si="20"/>
        <v>43509.25</v>
      </c>
      <c r="M385">
        <v>1550037600</v>
      </c>
      <c r="N385" s="12">
        <f t="shared" si="21"/>
        <v>43515.25</v>
      </c>
      <c r="O385">
        <v>1550556000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23"/>
        <v>172.00961538461539</v>
      </c>
      <c r="G386" t="s">
        <v>20</v>
      </c>
      <c r="H386">
        <v>4799</v>
      </c>
      <c r="I386" s="5">
        <f t="shared" si="22"/>
        <v>41.004167534903104</v>
      </c>
      <c r="J386" t="s">
        <v>21</v>
      </c>
      <c r="K386" t="s">
        <v>22</v>
      </c>
      <c r="L386" s="12">
        <f t="shared" ref="L386:L449" si="24">(((M386/60)/60)/24)+DATE(1970,1,1)</f>
        <v>42776.25</v>
      </c>
      <c r="M386">
        <v>1486706400</v>
      </c>
      <c r="N386" s="12">
        <f t="shared" ref="N386:N449" si="25">(((O386/60)/60)/24)+DATE(1970,1,1)</f>
        <v>42803.25</v>
      </c>
      <c r="O386">
        <v>1489039200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si="23"/>
        <v>146.16709511568124</v>
      </c>
      <c r="G387" t="s">
        <v>20</v>
      </c>
      <c r="H387">
        <v>1137</v>
      </c>
      <c r="I387" s="5">
        <f t="shared" ref="I387:I450" si="26">IFERROR(E387/H387, 0)</f>
        <v>50.007915567282325</v>
      </c>
      <c r="J387" t="s">
        <v>21</v>
      </c>
      <c r="K387" t="s">
        <v>22</v>
      </c>
      <c r="L387" s="12">
        <f t="shared" si="24"/>
        <v>43553.208333333328</v>
      </c>
      <c r="M387">
        <v>1553835600</v>
      </c>
      <c r="N387" s="12">
        <f t="shared" si="25"/>
        <v>43585.208333333328</v>
      </c>
      <c r="O387">
        <v>1556600400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ref="F388:F451" si="27">(E388/D388)*100</f>
        <v>76.42361623616236</v>
      </c>
      <c r="G388" t="s">
        <v>14</v>
      </c>
      <c r="H388">
        <v>1068</v>
      </c>
      <c r="I388" s="5">
        <f t="shared" si="26"/>
        <v>96.960674157303373</v>
      </c>
      <c r="J388" t="s">
        <v>21</v>
      </c>
      <c r="K388" t="s">
        <v>22</v>
      </c>
      <c r="L388" s="12">
        <f t="shared" si="24"/>
        <v>40355.208333333336</v>
      </c>
      <c r="M388">
        <v>1277528400</v>
      </c>
      <c r="N388" s="12">
        <f t="shared" si="25"/>
        <v>40367.208333333336</v>
      </c>
      <c r="O388">
        <v>1278565200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7"/>
        <v>39.261467889908261</v>
      </c>
      <c r="G389" t="s">
        <v>14</v>
      </c>
      <c r="H389">
        <v>424</v>
      </c>
      <c r="I389" s="5">
        <f t="shared" si="26"/>
        <v>100.93160377358491</v>
      </c>
      <c r="J389" t="s">
        <v>21</v>
      </c>
      <c r="K389" t="s">
        <v>22</v>
      </c>
      <c r="L389" s="12">
        <f t="shared" si="24"/>
        <v>41072.208333333336</v>
      </c>
      <c r="M389">
        <v>1339477200</v>
      </c>
      <c r="N389" s="12">
        <f t="shared" si="25"/>
        <v>41077.208333333336</v>
      </c>
      <c r="O389">
        <v>1339909200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7"/>
        <v>11.270034843205574</v>
      </c>
      <c r="G390" t="s">
        <v>74</v>
      </c>
      <c r="H390">
        <v>145</v>
      </c>
      <c r="I390" s="5">
        <f t="shared" si="26"/>
        <v>89.227586206896547</v>
      </c>
      <c r="J390" t="s">
        <v>98</v>
      </c>
      <c r="K390" t="s">
        <v>99</v>
      </c>
      <c r="L390" s="12">
        <f t="shared" si="24"/>
        <v>40912.25</v>
      </c>
      <c r="M390">
        <v>1325656800</v>
      </c>
      <c r="N390" s="12">
        <f t="shared" si="25"/>
        <v>40914.25</v>
      </c>
      <c r="O390">
        <v>1325829600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7"/>
        <v>122.11084337349398</v>
      </c>
      <c r="G391" t="s">
        <v>20</v>
      </c>
      <c r="H391">
        <v>1152</v>
      </c>
      <c r="I391" s="5">
        <f t="shared" si="26"/>
        <v>87.979166666666671</v>
      </c>
      <c r="J391" t="s">
        <v>21</v>
      </c>
      <c r="K391" t="s">
        <v>22</v>
      </c>
      <c r="L391" s="12">
        <f t="shared" si="24"/>
        <v>40479.208333333336</v>
      </c>
      <c r="M391">
        <v>1288242000</v>
      </c>
      <c r="N391" s="12">
        <f t="shared" si="25"/>
        <v>40506.25</v>
      </c>
      <c r="O391">
        <v>1290578400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7"/>
        <v>186.54166666666669</v>
      </c>
      <c r="G392" t="s">
        <v>20</v>
      </c>
      <c r="H392">
        <v>50</v>
      </c>
      <c r="I392" s="5">
        <f t="shared" si="26"/>
        <v>89.54</v>
      </c>
      <c r="J392" t="s">
        <v>21</v>
      </c>
      <c r="K392" t="s">
        <v>22</v>
      </c>
      <c r="L392" s="12">
        <f t="shared" si="24"/>
        <v>41530.208333333336</v>
      </c>
      <c r="M392">
        <v>1379048400</v>
      </c>
      <c r="N392" s="12">
        <f t="shared" si="25"/>
        <v>41545.208333333336</v>
      </c>
      <c r="O392">
        <v>1380344400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7"/>
        <v>7.2731788079470201</v>
      </c>
      <c r="G393" t="s">
        <v>14</v>
      </c>
      <c r="H393">
        <v>151</v>
      </c>
      <c r="I393" s="5">
        <f t="shared" si="26"/>
        <v>29.09271523178808</v>
      </c>
      <c r="J393" t="s">
        <v>21</v>
      </c>
      <c r="K393" t="s">
        <v>22</v>
      </c>
      <c r="L393" s="12">
        <f t="shared" si="24"/>
        <v>41653.25</v>
      </c>
      <c r="M393">
        <v>1389679200</v>
      </c>
      <c r="N393" s="12">
        <f t="shared" si="25"/>
        <v>41655.25</v>
      </c>
      <c r="O393">
        <v>1389852000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7"/>
        <v>65.642371234207957</v>
      </c>
      <c r="G394" t="s">
        <v>14</v>
      </c>
      <c r="H394">
        <v>1608</v>
      </c>
      <c r="I394" s="5">
        <f t="shared" si="26"/>
        <v>42.006218905472636</v>
      </c>
      <c r="J394" t="s">
        <v>21</v>
      </c>
      <c r="K394" t="s">
        <v>22</v>
      </c>
      <c r="L394" s="12">
        <f t="shared" si="24"/>
        <v>40549.25</v>
      </c>
      <c r="M394">
        <v>1294293600</v>
      </c>
      <c r="N394" s="12">
        <f t="shared" si="25"/>
        <v>40551.25</v>
      </c>
      <c r="O394">
        <v>1294466400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7"/>
        <v>228.96178343949046</v>
      </c>
      <c r="G395" t="s">
        <v>20</v>
      </c>
      <c r="H395">
        <v>3059</v>
      </c>
      <c r="I395" s="5">
        <f t="shared" si="26"/>
        <v>47.004903563255965</v>
      </c>
      <c r="J395" t="s">
        <v>15</v>
      </c>
      <c r="K395" t="s">
        <v>16</v>
      </c>
      <c r="L395" s="12">
        <f t="shared" si="24"/>
        <v>42933.208333333328</v>
      </c>
      <c r="M395">
        <v>1500267600</v>
      </c>
      <c r="N395" s="12">
        <f t="shared" si="25"/>
        <v>42934.208333333328</v>
      </c>
      <c r="O395">
        <v>1500354000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7"/>
        <v>469.37499999999994</v>
      </c>
      <c r="G396" t="s">
        <v>20</v>
      </c>
      <c r="H396">
        <v>34</v>
      </c>
      <c r="I396" s="5">
        <f t="shared" si="26"/>
        <v>110.44117647058823</v>
      </c>
      <c r="J396" t="s">
        <v>21</v>
      </c>
      <c r="K396" t="s">
        <v>22</v>
      </c>
      <c r="L396" s="12">
        <f t="shared" si="24"/>
        <v>41484.208333333336</v>
      </c>
      <c r="M396">
        <v>1375074000</v>
      </c>
      <c r="N396" s="12">
        <f t="shared" si="25"/>
        <v>41494.208333333336</v>
      </c>
      <c r="O396">
        <v>1375938000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7"/>
        <v>130.11267605633802</v>
      </c>
      <c r="G397" t="s">
        <v>20</v>
      </c>
      <c r="H397">
        <v>220</v>
      </c>
      <c r="I397" s="5">
        <f t="shared" si="26"/>
        <v>41.990909090909092</v>
      </c>
      <c r="J397" t="s">
        <v>21</v>
      </c>
      <c r="K397" t="s">
        <v>22</v>
      </c>
      <c r="L397" s="12">
        <f t="shared" si="24"/>
        <v>40885.25</v>
      </c>
      <c r="M397">
        <v>1323324000</v>
      </c>
      <c r="N397" s="12">
        <f t="shared" si="25"/>
        <v>40886.25</v>
      </c>
      <c r="O397">
        <v>1323410400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7"/>
        <v>167.05422993492408</v>
      </c>
      <c r="G398" t="s">
        <v>20</v>
      </c>
      <c r="H398">
        <v>1604</v>
      </c>
      <c r="I398" s="5">
        <f t="shared" si="26"/>
        <v>48.012468827930178</v>
      </c>
      <c r="J398" t="s">
        <v>26</v>
      </c>
      <c r="K398" t="s">
        <v>27</v>
      </c>
      <c r="L398" s="12">
        <f t="shared" si="24"/>
        <v>43378.208333333328</v>
      </c>
      <c r="M398">
        <v>1538715600</v>
      </c>
      <c r="N398" s="12">
        <f t="shared" si="25"/>
        <v>43386.208333333328</v>
      </c>
      <c r="O398">
        <v>1539406800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7"/>
        <v>173.8641975308642</v>
      </c>
      <c r="G399" t="s">
        <v>20</v>
      </c>
      <c r="H399">
        <v>454</v>
      </c>
      <c r="I399" s="5">
        <f t="shared" si="26"/>
        <v>31.019823788546255</v>
      </c>
      <c r="J399" t="s">
        <v>21</v>
      </c>
      <c r="K399" t="s">
        <v>22</v>
      </c>
      <c r="L399" s="12">
        <f t="shared" si="24"/>
        <v>41417.208333333336</v>
      </c>
      <c r="M399">
        <v>1369285200</v>
      </c>
      <c r="N399" s="12">
        <f t="shared" si="25"/>
        <v>41423.208333333336</v>
      </c>
      <c r="O399">
        <v>1369803600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7"/>
        <v>717.76470588235293</v>
      </c>
      <c r="G400" t="s">
        <v>20</v>
      </c>
      <c r="H400">
        <v>123</v>
      </c>
      <c r="I400" s="5">
        <f t="shared" si="26"/>
        <v>99.203252032520325</v>
      </c>
      <c r="J400" t="s">
        <v>107</v>
      </c>
      <c r="K400" t="s">
        <v>108</v>
      </c>
      <c r="L400" s="12">
        <f t="shared" si="24"/>
        <v>43228.208333333328</v>
      </c>
      <c r="M400">
        <v>1525755600</v>
      </c>
      <c r="N400" s="12">
        <f t="shared" si="25"/>
        <v>43230.208333333328</v>
      </c>
      <c r="O400">
        <v>1525928400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7"/>
        <v>63.850976361767728</v>
      </c>
      <c r="G401" t="s">
        <v>14</v>
      </c>
      <c r="H401">
        <v>941</v>
      </c>
      <c r="I401" s="5">
        <f t="shared" si="26"/>
        <v>66.022316684378325</v>
      </c>
      <c r="J401" t="s">
        <v>21</v>
      </c>
      <c r="K401" t="s">
        <v>22</v>
      </c>
      <c r="L401" s="12">
        <f t="shared" si="24"/>
        <v>40576.25</v>
      </c>
      <c r="M401">
        <v>1296626400</v>
      </c>
      <c r="N401" s="12">
        <f t="shared" si="25"/>
        <v>40583.25</v>
      </c>
      <c r="O401">
        <v>1297231200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7"/>
        <v>2</v>
      </c>
      <c r="G402" t="s">
        <v>14</v>
      </c>
      <c r="H402">
        <v>1</v>
      </c>
      <c r="I402" s="5">
        <f t="shared" si="26"/>
        <v>2</v>
      </c>
      <c r="J402" t="s">
        <v>21</v>
      </c>
      <c r="K402" t="s">
        <v>22</v>
      </c>
      <c r="L402" s="12">
        <f t="shared" si="24"/>
        <v>41502.208333333336</v>
      </c>
      <c r="M402">
        <v>1376629200</v>
      </c>
      <c r="N402" s="12">
        <f t="shared" si="25"/>
        <v>41524.208333333336</v>
      </c>
      <c r="O402">
        <v>1378530000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7"/>
        <v>1530.2222222222222</v>
      </c>
      <c r="G403" t="s">
        <v>20</v>
      </c>
      <c r="H403">
        <v>299</v>
      </c>
      <c r="I403" s="5">
        <f t="shared" si="26"/>
        <v>46.060200668896321</v>
      </c>
      <c r="J403" t="s">
        <v>21</v>
      </c>
      <c r="K403" t="s">
        <v>22</v>
      </c>
      <c r="L403" s="12">
        <f t="shared" si="24"/>
        <v>43765.208333333328</v>
      </c>
      <c r="M403">
        <v>1572152400</v>
      </c>
      <c r="N403" s="12">
        <f t="shared" si="25"/>
        <v>43765.208333333328</v>
      </c>
      <c r="O403">
        <v>1572152400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7"/>
        <v>40.356164383561641</v>
      </c>
      <c r="G404" t="s">
        <v>14</v>
      </c>
      <c r="H404">
        <v>40</v>
      </c>
      <c r="I404" s="5">
        <f t="shared" si="26"/>
        <v>73.650000000000006</v>
      </c>
      <c r="J404" t="s">
        <v>21</v>
      </c>
      <c r="K404" t="s">
        <v>22</v>
      </c>
      <c r="L404" s="12">
        <f t="shared" si="24"/>
        <v>40914.25</v>
      </c>
      <c r="M404">
        <v>1325829600</v>
      </c>
      <c r="N404" s="12">
        <f t="shared" si="25"/>
        <v>40961.25</v>
      </c>
      <c r="O404">
        <v>1329890400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7"/>
        <v>86.220633299284984</v>
      </c>
      <c r="G405" t="s">
        <v>14</v>
      </c>
      <c r="H405">
        <v>3015</v>
      </c>
      <c r="I405" s="5">
        <f t="shared" si="26"/>
        <v>55.99336650082919</v>
      </c>
      <c r="J405" t="s">
        <v>15</v>
      </c>
      <c r="K405" t="s">
        <v>16</v>
      </c>
      <c r="L405" s="12">
        <f t="shared" si="24"/>
        <v>40310.208333333336</v>
      </c>
      <c r="M405">
        <v>1273640400</v>
      </c>
      <c r="N405" s="12">
        <f t="shared" si="25"/>
        <v>40346.208333333336</v>
      </c>
      <c r="O405">
        <v>1276750800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7"/>
        <v>315.58486707566465</v>
      </c>
      <c r="G406" t="s">
        <v>20</v>
      </c>
      <c r="H406">
        <v>2237</v>
      </c>
      <c r="I406" s="5">
        <f t="shared" si="26"/>
        <v>68.985695127402778</v>
      </c>
      <c r="J406" t="s">
        <v>21</v>
      </c>
      <c r="K406" t="s">
        <v>22</v>
      </c>
      <c r="L406" s="12">
        <f t="shared" si="24"/>
        <v>43053.25</v>
      </c>
      <c r="M406">
        <v>1510639200</v>
      </c>
      <c r="N406" s="12">
        <f t="shared" si="25"/>
        <v>43056.25</v>
      </c>
      <c r="O406">
        <v>1510898400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7"/>
        <v>89.618243243243242</v>
      </c>
      <c r="G407" t="s">
        <v>14</v>
      </c>
      <c r="H407">
        <v>435</v>
      </c>
      <c r="I407" s="5">
        <f t="shared" si="26"/>
        <v>60.981609195402299</v>
      </c>
      <c r="J407" t="s">
        <v>21</v>
      </c>
      <c r="K407" t="s">
        <v>22</v>
      </c>
      <c r="L407" s="12">
        <f t="shared" si="24"/>
        <v>43255.208333333328</v>
      </c>
      <c r="M407">
        <v>1528088400</v>
      </c>
      <c r="N407" s="12">
        <f t="shared" si="25"/>
        <v>43305.208333333328</v>
      </c>
      <c r="O407">
        <v>1532408400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7"/>
        <v>182.14503816793894</v>
      </c>
      <c r="G408" t="s">
        <v>20</v>
      </c>
      <c r="H408">
        <v>645</v>
      </c>
      <c r="I408" s="5">
        <f t="shared" si="26"/>
        <v>110.98139534883721</v>
      </c>
      <c r="J408" t="s">
        <v>21</v>
      </c>
      <c r="K408" t="s">
        <v>22</v>
      </c>
      <c r="L408" s="12">
        <f t="shared" si="24"/>
        <v>41304.25</v>
      </c>
      <c r="M408">
        <v>1359525600</v>
      </c>
      <c r="N408" s="12">
        <f t="shared" si="25"/>
        <v>41316.25</v>
      </c>
      <c r="O408">
        <v>1360562400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7"/>
        <v>355.88235294117646</v>
      </c>
      <c r="G409" t="s">
        <v>20</v>
      </c>
      <c r="H409">
        <v>484</v>
      </c>
      <c r="I409" s="5">
        <f t="shared" si="26"/>
        <v>25</v>
      </c>
      <c r="J409" t="s">
        <v>36</v>
      </c>
      <c r="K409" t="s">
        <v>37</v>
      </c>
      <c r="L409" s="12">
        <f t="shared" si="24"/>
        <v>43751.208333333328</v>
      </c>
      <c r="M409">
        <v>1570942800</v>
      </c>
      <c r="N409" s="12">
        <f t="shared" si="25"/>
        <v>43758.208333333328</v>
      </c>
      <c r="O409">
        <v>1571547600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7"/>
        <v>131.83695652173913</v>
      </c>
      <c r="G410" t="s">
        <v>20</v>
      </c>
      <c r="H410">
        <v>154</v>
      </c>
      <c r="I410" s="5">
        <f t="shared" si="26"/>
        <v>78.759740259740255</v>
      </c>
      <c r="J410" t="s">
        <v>15</v>
      </c>
      <c r="K410" t="s">
        <v>16</v>
      </c>
      <c r="L410" s="12">
        <f t="shared" si="24"/>
        <v>42541.208333333328</v>
      </c>
      <c r="M410">
        <v>1466398800</v>
      </c>
      <c r="N410" s="12">
        <f t="shared" si="25"/>
        <v>42561.208333333328</v>
      </c>
      <c r="O410">
        <v>1468126800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7"/>
        <v>46.315634218289084</v>
      </c>
      <c r="G411" t="s">
        <v>14</v>
      </c>
      <c r="H411">
        <v>714</v>
      </c>
      <c r="I411" s="5">
        <f t="shared" si="26"/>
        <v>87.960784313725483</v>
      </c>
      <c r="J411" t="s">
        <v>21</v>
      </c>
      <c r="K411" t="s">
        <v>22</v>
      </c>
      <c r="L411" s="12">
        <f t="shared" si="24"/>
        <v>42843.208333333328</v>
      </c>
      <c r="M411">
        <v>1492491600</v>
      </c>
      <c r="N411" s="12">
        <f t="shared" si="25"/>
        <v>42847.208333333328</v>
      </c>
      <c r="O411">
        <v>1492837200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7"/>
        <v>36.132726089785294</v>
      </c>
      <c r="G412" t="s">
        <v>47</v>
      </c>
      <c r="H412">
        <v>1111</v>
      </c>
      <c r="I412" s="5">
        <f t="shared" si="26"/>
        <v>49.987398739873989</v>
      </c>
      <c r="J412" t="s">
        <v>21</v>
      </c>
      <c r="K412" t="s">
        <v>22</v>
      </c>
      <c r="L412" s="12">
        <f t="shared" si="24"/>
        <v>42122.208333333328</v>
      </c>
      <c r="M412">
        <v>1430197200</v>
      </c>
      <c r="N412" s="12">
        <f t="shared" si="25"/>
        <v>42122.208333333328</v>
      </c>
      <c r="O412">
        <v>1430197200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7"/>
        <v>104.62820512820512</v>
      </c>
      <c r="G413" t="s">
        <v>20</v>
      </c>
      <c r="H413">
        <v>82</v>
      </c>
      <c r="I413" s="5">
        <f t="shared" si="26"/>
        <v>99.524390243902445</v>
      </c>
      <c r="J413" t="s">
        <v>21</v>
      </c>
      <c r="K413" t="s">
        <v>22</v>
      </c>
      <c r="L413" s="12">
        <f t="shared" si="24"/>
        <v>42884.208333333328</v>
      </c>
      <c r="M413">
        <v>1496034000</v>
      </c>
      <c r="N413" s="12">
        <f t="shared" si="25"/>
        <v>42886.208333333328</v>
      </c>
      <c r="O413">
        <v>1496206800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7"/>
        <v>668.85714285714289</v>
      </c>
      <c r="G414" t="s">
        <v>20</v>
      </c>
      <c r="H414">
        <v>134</v>
      </c>
      <c r="I414" s="5">
        <f t="shared" si="26"/>
        <v>104.82089552238806</v>
      </c>
      <c r="J414" t="s">
        <v>21</v>
      </c>
      <c r="K414" t="s">
        <v>22</v>
      </c>
      <c r="L414" s="12">
        <f t="shared" si="24"/>
        <v>41642.25</v>
      </c>
      <c r="M414">
        <v>1388728800</v>
      </c>
      <c r="N414" s="12">
        <f t="shared" si="25"/>
        <v>41652.25</v>
      </c>
      <c r="O414">
        <v>1389592800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7"/>
        <v>62.072823218997364</v>
      </c>
      <c r="G415" t="s">
        <v>47</v>
      </c>
      <c r="H415">
        <v>1089</v>
      </c>
      <c r="I415" s="5">
        <f t="shared" si="26"/>
        <v>108.01469237832875</v>
      </c>
      <c r="J415" t="s">
        <v>21</v>
      </c>
      <c r="K415" t="s">
        <v>22</v>
      </c>
      <c r="L415" s="12">
        <f t="shared" si="24"/>
        <v>43431.25</v>
      </c>
      <c r="M415">
        <v>1543298400</v>
      </c>
      <c r="N415" s="12">
        <f t="shared" si="25"/>
        <v>43458.25</v>
      </c>
      <c r="O415">
        <v>1545631200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7"/>
        <v>84.699787460148784</v>
      </c>
      <c r="G416" t="s">
        <v>14</v>
      </c>
      <c r="H416">
        <v>5497</v>
      </c>
      <c r="I416" s="5">
        <f t="shared" si="26"/>
        <v>28.998544660724033</v>
      </c>
      <c r="J416" t="s">
        <v>21</v>
      </c>
      <c r="K416" t="s">
        <v>22</v>
      </c>
      <c r="L416" s="12">
        <f t="shared" si="24"/>
        <v>40288.208333333336</v>
      </c>
      <c r="M416">
        <v>1271739600</v>
      </c>
      <c r="N416" s="12">
        <f t="shared" si="25"/>
        <v>40296.208333333336</v>
      </c>
      <c r="O416">
        <v>1272430800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7"/>
        <v>11.059030837004405</v>
      </c>
      <c r="G417" t="s">
        <v>14</v>
      </c>
      <c r="H417">
        <v>418</v>
      </c>
      <c r="I417" s="5">
        <f t="shared" si="26"/>
        <v>30.028708133971293</v>
      </c>
      <c r="J417" t="s">
        <v>21</v>
      </c>
      <c r="K417" t="s">
        <v>22</v>
      </c>
      <c r="L417" s="12">
        <f t="shared" si="24"/>
        <v>40921.25</v>
      </c>
      <c r="M417">
        <v>1326434400</v>
      </c>
      <c r="N417" s="12">
        <f t="shared" si="25"/>
        <v>40938.25</v>
      </c>
      <c r="O417">
        <v>1327903200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7"/>
        <v>43.838781575037146</v>
      </c>
      <c r="G418" t="s">
        <v>14</v>
      </c>
      <c r="H418">
        <v>1439</v>
      </c>
      <c r="I418" s="5">
        <f t="shared" si="26"/>
        <v>41.005559416261292</v>
      </c>
      <c r="J418" t="s">
        <v>21</v>
      </c>
      <c r="K418" t="s">
        <v>22</v>
      </c>
      <c r="L418" s="12">
        <f t="shared" si="24"/>
        <v>40560.25</v>
      </c>
      <c r="M418">
        <v>1295244000</v>
      </c>
      <c r="N418" s="12">
        <f t="shared" si="25"/>
        <v>40569.25</v>
      </c>
      <c r="O418">
        <v>1296021600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7"/>
        <v>55.470588235294116</v>
      </c>
      <c r="G419" t="s">
        <v>14</v>
      </c>
      <c r="H419">
        <v>15</v>
      </c>
      <c r="I419" s="5">
        <f t="shared" si="26"/>
        <v>62.866666666666667</v>
      </c>
      <c r="J419" t="s">
        <v>21</v>
      </c>
      <c r="K419" t="s">
        <v>22</v>
      </c>
      <c r="L419" s="12">
        <f t="shared" si="24"/>
        <v>43407.208333333328</v>
      </c>
      <c r="M419">
        <v>1541221200</v>
      </c>
      <c r="N419" s="12">
        <f t="shared" si="25"/>
        <v>43431.25</v>
      </c>
      <c r="O419">
        <v>1543298400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7"/>
        <v>57.399511301160658</v>
      </c>
      <c r="G420" t="s">
        <v>14</v>
      </c>
      <c r="H420">
        <v>1999</v>
      </c>
      <c r="I420" s="5">
        <f t="shared" si="26"/>
        <v>47.005002501250623</v>
      </c>
      <c r="J420" t="s">
        <v>15</v>
      </c>
      <c r="K420" t="s">
        <v>16</v>
      </c>
      <c r="L420" s="12">
        <f t="shared" si="24"/>
        <v>41035.208333333336</v>
      </c>
      <c r="M420">
        <v>1336280400</v>
      </c>
      <c r="N420" s="12">
        <f t="shared" si="25"/>
        <v>41036.208333333336</v>
      </c>
      <c r="O420">
        <v>1336366800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7"/>
        <v>123.43497363796135</v>
      </c>
      <c r="G421" t="s">
        <v>20</v>
      </c>
      <c r="H421">
        <v>5203</v>
      </c>
      <c r="I421" s="5">
        <f t="shared" si="26"/>
        <v>26.997693638285604</v>
      </c>
      <c r="J421" t="s">
        <v>21</v>
      </c>
      <c r="K421" t="s">
        <v>22</v>
      </c>
      <c r="L421" s="12">
        <f t="shared" si="24"/>
        <v>40899.25</v>
      </c>
      <c r="M421">
        <v>1324533600</v>
      </c>
      <c r="N421" s="12">
        <f t="shared" si="25"/>
        <v>40905.25</v>
      </c>
      <c r="O421">
        <v>1325052000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7"/>
        <v>128.46</v>
      </c>
      <c r="G422" t="s">
        <v>20</v>
      </c>
      <c r="H422">
        <v>94</v>
      </c>
      <c r="I422" s="5">
        <f t="shared" si="26"/>
        <v>68.329787234042556</v>
      </c>
      <c r="J422" t="s">
        <v>21</v>
      </c>
      <c r="K422" t="s">
        <v>22</v>
      </c>
      <c r="L422" s="12">
        <f t="shared" si="24"/>
        <v>42911.208333333328</v>
      </c>
      <c r="M422">
        <v>1498366800</v>
      </c>
      <c r="N422" s="12">
        <f t="shared" si="25"/>
        <v>42925.208333333328</v>
      </c>
      <c r="O422">
        <v>1499576400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7"/>
        <v>63.989361702127653</v>
      </c>
      <c r="G423" t="s">
        <v>14</v>
      </c>
      <c r="H423">
        <v>118</v>
      </c>
      <c r="I423" s="5">
        <f t="shared" si="26"/>
        <v>50.974576271186443</v>
      </c>
      <c r="J423" t="s">
        <v>21</v>
      </c>
      <c r="K423" t="s">
        <v>22</v>
      </c>
      <c r="L423" s="12">
        <f t="shared" si="24"/>
        <v>42915.208333333328</v>
      </c>
      <c r="M423">
        <v>1498712400</v>
      </c>
      <c r="N423" s="12">
        <f t="shared" si="25"/>
        <v>42945.208333333328</v>
      </c>
      <c r="O423">
        <v>1501304400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7"/>
        <v>127.29885057471265</v>
      </c>
      <c r="G424" t="s">
        <v>20</v>
      </c>
      <c r="H424">
        <v>205</v>
      </c>
      <c r="I424" s="5">
        <f t="shared" si="26"/>
        <v>54.024390243902438</v>
      </c>
      <c r="J424" t="s">
        <v>21</v>
      </c>
      <c r="K424" t="s">
        <v>22</v>
      </c>
      <c r="L424" s="12">
        <f t="shared" si="24"/>
        <v>40285.208333333336</v>
      </c>
      <c r="M424">
        <v>1271480400</v>
      </c>
      <c r="N424" s="12">
        <f t="shared" si="25"/>
        <v>40305.208333333336</v>
      </c>
      <c r="O424">
        <v>1273208400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7"/>
        <v>10.638024357239512</v>
      </c>
      <c r="G425" t="s">
        <v>14</v>
      </c>
      <c r="H425">
        <v>162</v>
      </c>
      <c r="I425" s="5">
        <f t="shared" si="26"/>
        <v>97.055555555555557</v>
      </c>
      <c r="J425" t="s">
        <v>21</v>
      </c>
      <c r="K425" t="s">
        <v>22</v>
      </c>
      <c r="L425" s="12">
        <f t="shared" si="24"/>
        <v>40808.208333333336</v>
      </c>
      <c r="M425">
        <v>1316667600</v>
      </c>
      <c r="N425" s="12">
        <f t="shared" si="25"/>
        <v>40810.208333333336</v>
      </c>
      <c r="O425">
        <v>1316840400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7"/>
        <v>40.470588235294116</v>
      </c>
      <c r="G426" t="s">
        <v>14</v>
      </c>
      <c r="H426">
        <v>83</v>
      </c>
      <c r="I426" s="5">
        <f t="shared" si="26"/>
        <v>24.867469879518072</v>
      </c>
      <c r="J426" t="s">
        <v>21</v>
      </c>
      <c r="K426" t="s">
        <v>22</v>
      </c>
      <c r="L426" s="12">
        <f t="shared" si="24"/>
        <v>43208.208333333328</v>
      </c>
      <c r="M426">
        <v>1524027600</v>
      </c>
      <c r="N426" s="12">
        <f t="shared" si="25"/>
        <v>43214.208333333328</v>
      </c>
      <c r="O426">
        <v>1524546000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7"/>
        <v>287.66666666666663</v>
      </c>
      <c r="G427" t="s">
        <v>20</v>
      </c>
      <c r="H427">
        <v>92</v>
      </c>
      <c r="I427" s="5">
        <f t="shared" si="26"/>
        <v>84.423913043478265</v>
      </c>
      <c r="J427" t="s">
        <v>21</v>
      </c>
      <c r="K427" t="s">
        <v>22</v>
      </c>
      <c r="L427" s="12">
        <f t="shared" si="24"/>
        <v>42213.208333333328</v>
      </c>
      <c r="M427">
        <v>1438059600</v>
      </c>
      <c r="N427" s="12">
        <f t="shared" si="25"/>
        <v>42219.208333333328</v>
      </c>
      <c r="O427">
        <v>1438578000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7"/>
        <v>572.94444444444446</v>
      </c>
      <c r="G428" t="s">
        <v>20</v>
      </c>
      <c r="H428">
        <v>219</v>
      </c>
      <c r="I428" s="5">
        <f t="shared" si="26"/>
        <v>47.091324200913242</v>
      </c>
      <c r="J428" t="s">
        <v>21</v>
      </c>
      <c r="K428" t="s">
        <v>22</v>
      </c>
      <c r="L428" s="12">
        <f t="shared" si="24"/>
        <v>41332.25</v>
      </c>
      <c r="M428">
        <v>1361944800</v>
      </c>
      <c r="N428" s="12">
        <f t="shared" si="25"/>
        <v>41339.25</v>
      </c>
      <c r="O428">
        <v>1362549600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7"/>
        <v>112.90429799426933</v>
      </c>
      <c r="G429" t="s">
        <v>20</v>
      </c>
      <c r="H429">
        <v>2526</v>
      </c>
      <c r="I429" s="5">
        <f t="shared" si="26"/>
        <v>77.996041171813147</v>
      </c>
      <c r="J429" t="s">
        <v>21</v>
      </c>
      <c r="K429" t="s">
        <v>22</v>
      </c>
      <c r="L429" s="12">
        <f t="shared" si="24"/>
        <v>41895.208333333336</v>
      </c>
      <c r="M429">
        <v>1410584400</v>
      </c>
      <c r="N429" s="12">
        <f t="shared" si="25"/>
        <v>41927.208333333336</v>
      </c>
      <c r="O429">
        <v>1413349200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7"/>
        <v>46.387573964497044</v>
      </c>
      <c r="G430" t="s">
        <v>14</v>
      </c>
      <c r="H430">
        <v>747</v>
      </c>
      <c r="I430" s="5">
        <f t="shared" si="26"/>
        <v>62.967871485943775</v>
      </c>
      <c r="J430" t="s">
        <v>21</v>
      </c>
      <c r="K430" t="s">
        <v>22</v>
      </c>
      <c r="L430" s="12">
        <f t="shared" si="24"/>
        <v>40585.25</v>
      </c>
      <c r="M430">
        <v>1297404000</v>
      </c>
      <c r="N430" s="12">
        <f t="shared" si="25"/>
        <v>40592.25</v>
      </c>
      <c r="O430">
        <v>1298008800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7"/>
        <v>90.675916230366497</v>
      </c>
      <c r="G431" t="s">
        <v>74</v>
      </c>
      <c r="H431">
        <v>2138</v>
      </c>
      <c r="I431" s="5">
        <f t="shared" si="26"/>
        <v>81.006080449017773</v>
      </c>
      <c r="J431" t="s">
        <v>21</v>
      </c>
      <c r="K431" t="s">
        <v>22</v>
      </c>
      <c r="L431" s="12">
        <f t="shared" si="24"/>
        <v>41680.25</v>
      </c>
      <c r="M431">
        <v>1392012000</v>
      </c>
      <c r="N431" s="12">
        <f t="shared" si="25"/>
        <v>41708.208333333336</v>
      </c>
      <c r="O431">
        <v>1394427600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7"/>
        <v>67.740740740740748</v>
      </c>
      <c r="G432" t="s">
        <v>14</v>
      </c>
      <c r="H432">
        <v>84</v>
      </c>
      <c r="I432" s="5">
        <f t="shared" si="26"/>
        <v>65.321428571428569</v>
      </c>
      <c r="J432" t="s">
        <v>21</v>
      </c>
      <c r="K432" t="s">
        <v>22</v>
      </c>
      <c r="L432" s="12">
        <f t="shared" si="24"/>
        <v>43737.208333333328</v>
      </c>
      <c r="M432">
        <v>1569733200</v>
      </c>
      <c r="N432" s="12">
        <f t="shared" si="25"/>
        <v>43771.208333333328</v>
      </c>
      <c r="O432">
        <v>1572670800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7"/>
        <v>192.49019607843135</v>
      </c>
      <c r="G433" t="s">
        <v>20</v>
      </c>
      <c r="H433">
        <v>94</v>
      </c>
      <c r="I433" s="5">
        <f t="shared" si="26"/>
        <v>104.43617021276596</v>
      </c>
      <c r="J433" t="s">
        <v>21</v>
      </c>
      <c r="K433" t="s">
        <v>22</v>
      </c>
      <c r="L433" s="12">
        <f t="shared" si="24"/>
        <v>43273.208333333328</v>
      </c>
      <c r="M433">
        <v>1529643600</v>
      </c>
      <c r="N433" s="12">
        <f t="shared" si="25"/>
        <v>43290.208333333328</v>
      </c>
      <c r="O433">
        <v>1531112400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7"/>
        <v>82.714285714285722</v>
      </c>
      <c r="G434" t="s">
        <v>14</v>
      </c>
      <c r="H434">
        <v>91</v>
      </c>
      <c r="I434" s="5">
        <f t="shared" si="26"/>
        <v>69.989010989010993</v>
      </c>
      <c r="J434" t="s">
        <v>21</v>
      </c>
      <c r="K434" t="s">
        <v>22</v>
      </c>
      <c r="L434" s="12">
        <f t="shared" si="24"/>
        <v>41761.208333333336</v>
      </c>
      <c r="M434">
        <v>1399006800</v>
      </c>
      <c r="N434" s="12">
        <f t="shared" si="25"/>
        <v>41781.208333333336</v>
      </c>
      <c r="O434">
        <v>1400734800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7"/>
        <v>54.163920922570021</v>
      </c>
      <c r="G435" t="s">
        <v>14</v>
      </c>
      <c r="H435">
        <v>792</v>
      </c>
      <c r="I435" s="5">
        <f t="shared" si="26"/>
        <v>83.023989898989896</v>
      </c>
      <c r="J435" t="s">
        <v>21</v>
      </c>
      <c r="K435" t="s">
        <v>22</v>
      </c>
      <c r="L435" s="12">
        <f t="shared" si="24"/>
        <v>41603.25</v>
      </c>
      <c r="M435">
        <v>1385359200</v>
      </c>
      <c r="N435" s="12">
        <f t="shared" si="25"/>
        <v>41619.25</v>
      </c>
      <c r="O435">
        <v>1386741600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7"/>
        <v>16.722222222222221</v>
      </c>
      <c r="G436" t="s">
        <v>74</v>
      </c>
      <c r="H436">
        <v>10</v>
      </c>
      <c r="I436" s="5">
        <f t="shared" si="26"/>
        <v>90.3</v>
      </c>
      <c r="J436" t="s">
        <v>15</v>
      </c>
      <c r="K436" t="s">
        <v>16</v>
      </c>
      <c r="L436" s="12">
        <f t="shared" si="24"/>
        <v>42705.25</v>
      </c>
      <c r="M436">
        <v>1480572000</v>
      </c>
      <c r="N436" s="12">
        <f t="shared" si="25"/>
        <v>42719.25</v>
      </c>
      <c r="O436">
        <v>1481781600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7"/>
        <v>116.87664041994749</v>
      </c>
      <c r="G437" t="s">
        <v>20</v>
      </c>
      <c r="H437">
        <v>1713</v>
      </c>
      <c r="I437" s="5">
        <f t="shared" si="26"/>
        <v>103.98131932282546</v>
      </c>
      <c r="J437" t="s">
        <v>107</v>
      </c>
      <c r="K437" t="s">
        <v>108</v>
      </c>
      <c r="L437" s="12">
        <f t="shared" si="24"/>
        <v>41988.25</v>
      </c>
      <c r="M437">
        <v>1418623200</v>
      </c>
      <c r="N437" s="12">
        <f t="shared" si="25"/>
        <v>42000.25</v>
      </c>
      <c r="O437">
        <v>1419660000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7"/>
        <v>1052.1538461538462</v>
      </c>
      <c r="G438" t="s">
        <v>20</v>
      </c>
      <c r="H438">
        <v>249</v>
      </c>
      <c r="I438" s="5">
        <f t="shared" si="26"/>
        <v>54.931726907630519</v>
      </c>
      <c r="J438" t="s">
        <v>21</v>
      </c>
      <c r="K438" t="s">
        <v>22</v>
      </c>
      <c r="L438" s="12">
        <f t="shared" si="24"/>
        <v>43575.208333333328</v>
      </c>
      <c r="M438">
        <v>1555736400</v>
      </c>
      <c r="N438" s="12">
        <f t="shared" si="25"/>
        <v>43576.208333333328</v>
      </c>
      <c r="O438">
        <v>1555822800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7"/>
        <v>123.07407407407408</v>
      </c>
      <c r="G439" t="s">
        <v>20</v>
      </c>
      <c r="H439">
        <v>192</v>
      </c>
      <c r="I439" s="5">
        <f t="shared" si="26"/>
        <v>51.921875</v>
      </c>
      <c r="J439" t="s">
        <v>21</v>
      </c>
      <c r="K439" t="s">
        <v>22</v>
      </c>
      <c r="L439" s="12">
        <f t="shared" si="24"/>
        <v>42260.208333333328</v>
      </c>
      <c r="M439">
        <v>1442120400</v>
      </c>
      <c r="N439" s="12">
        <f t="shared" si="25"/>
        <v>42263.208333333328</v>
      </c>
      <c r="O439">
        <v>1442379600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7"/>
        <v>178.63855421686748</v>
      </c>
      <c r="G440" t="s">
        <v>20</v>
      </c>
      <c r="H440">
        <v>247</v>
      </c>
      <c r="I440" s="5">
        <f t="shared" si="26"/>
        <v>60.02834008097166</v>
      </c>
      <c r="J440" t="s">
        <v>21</v>
      </c>
      <c r="K440" t="s">
        <v>22</v>
      </c>
      <c r="L440" s="12">
        <f t="shared" si="24"/>
        <v>41337.25</v>
      </c>
      <c r="M440">
        <v>1362376800</v>
      </c>
      <c r="N440" s="12">
        <f t="shared" si="25"/>
        <v>41367.208333333336</v>
      </c>
      <c r="O440">
        <v>1364965200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7"/>
        <v>355.28169014084506</v>
      </c>
      <c r="G441" t="s">
        <v>20</v>
      </c>
      <c r="H441">
        <v>2293</v>
      </c>
      <c r="I441" s="5">
        <f t="shared" si="26"/>
        <v>44.003488879197555</v>
      </c>
      <c r="J441" t="s">
        <v>21</v>
      </c>
      <c r="K441" t="s">
        <v>22</v>
      </c>
      <c r="L441" s="12">
        <f t="shared" si="24"/>
        <v>42680.208333333328</v>
      </c>
      <c r="M441">
        <v>1478408400</v>
      </c>
      <c r="N441" s="12">
        <f t="shared" si="25"/>
        <v>42687.25</v>
      </c>
      <c r="O441">
        <v>1479016800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7"/>
        <v>161.90634146341463</v>
      </c>
      <c r="G442" t="s">
        <v>20</v>
      </c>
      <c r="H442">
        <v>3131</v>
      </c>
      <c r="I442" s="5">
        <f t="shared" si="26"/>
        <v>53.003513254551258</v>
      </c>
      <c r="J442" t="s">
        <v>21</v>
      </c>
      <c r="K442" t="s">
        <v>22</v>
      </c>
      <c r="L442" s="12">
        <f t="shared" si="24"/>
        <v>42916.208333333328</v>
      </c>
      <c r="M442">
        <v>1498798800</v>
      </c>
      <c r="N442" s="12">
        <f t="shared" si="25"/>
        <v>42926.208333333328</v>
      </c>
      <c r="O442">
        <v>1499662800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7"/>
        <v>24.914285714285715</v>
      </c>
      <c r="G443" t="s">
        <v>14</v>
      </c>
      <c r="H443">
        <v>32</v>
      </c>
      <c r="I443" s="5">
        <f t="shared" si="26"/>
        <v>54.5</v>
      </c>
      <c r="J443" t="s">
        <v>21</v>
      </c>
      <c r="K443" t="s">
        <v>22</v>
      </c>
      <c r="L443" s="12">
        <f t="shared" si="24"/>
        <v>41025.208333333336</v>
      </c>
      <c r="M443">
        <v>1335416400</v>
      </c>
      <c r="N443" s="12">
        <f t="shared" si="25"/>
        <v>41053.208333333336</v>
      </c>
      <c r="O443">
        <v>1337835600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7"/>
        <v>198.72222222222223</v>
      </c>
      <c r="G444" t="s">
        <v>20</v>
      </c>
      <c r="H444">
        <v>143</v>
      </c>
      <c r="I444" s="5">
        <f t="shared" si="26"/>
        <v>75.04195804195804</v>
      </c>
      <c r="J444" t="s">
        <v>107</v>
      </c>
      <c r="K444" t="s">
        <v>108</v>
      </c>
      <c r="L444" s="12">
        <f t="shared" si="24"/>
        <v>42980.208333333328</v>
      </c>
      <c r="M444">
        <v>1504328400</v>
      </c>
      <c r="N444" s="12">
        <f t="shared" si="25"/>
        <v>42996.208333333328</v>
      </c>
      <c r="O444">
        <v>1505710800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7"/>
        <v>34.752688172043008</v>
      </c>
      <c r="G445" t="s">
        <v>74</v>
      </c>
      <c r="H445">
        <v>90</v>
      </c>
      <c r="I445" s="5">
        <f t="shared" si="26"/>
        <v>35.911111111111111</v>
      </c>
      <c r="J445" t="s">
        <v>21</v>
      </c>
      <c r="K445" t="s">
        <v>22</v>
      </c>
      <c r="L445" s="12">
        <f t="shared" si="24"/>
        <v>40451.208333333336</v>
      </c>
      <c r="M445">
        <v>1285822800</v>
      </c>
      <c r="N445" s="12">
        <f t="shared" si="25"/>
        <v>40470.208333333336</v>
      </c>
      <c r="O445">
        <v>1287464400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7"/>
        <v>176.41935483870967</v>
      </c>
      <c r="G446" t="s">
        <v>20</v>
      </c>
      <c r="H446">
        <v>296</v>
      </c>
      <c r="I446" s="5">
        <f t="shared" si="26"/>
        <v>36.952702702702702</v>
      </c>
      <c r="J446" t="s">
        <v>21</v>
      </c>
      <c r="K446" t="s">
        <v>22</v>
      </c>
      <c r="L446" s="12">
        <f t="shared" si="24"/>
        <v>40748.208333333336</v>
      </c>
      <c r="M446">
        <v>1311483600</v>
      </c>
      <c r="N446" s="12">
        <f t="shared" si="25"/>
        <v>40750.208333333336</v>
      </c>
      <c r="O446">
        <v>1311656400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7"/>
        <v>511.38095238095235</v>
      </c>
      <c r="G447" t="s">
        <v>20</v>
      </c>
      <c r="H447">
        <v>170</v>
      </c>
      <c r="I447" s="5">
        <f t="shared" si="26"/>
        <v>63.170588235294119</v>
      </c>
      <c r="J447" t="s">
        <v>21</v>
      </c>
      <c r="K447" t="s">
        <v>22</v>
      </c>
      <c r="L447" s="12">
        <f t="shared" si="24"/>
        <v>40515.25</v>
      </c>
      <c r="M447">
        <v>1291356000</v>
      </c>
      <c r="N447" s="12">
        <f t="shared" si="25"/>
        <v>40536.25</v>
      </c>
      <c r="O447">
        <v>1293170400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7"/>
        <v>82.044117647058826</v>
      </c>
      <c r="G448" t="s">
        <v>14</v>
      </c>
      <c r="H448">
        <v>186</v>
      </c>
      <c r="I448" s="5">
        <f t="shared" si="26"/>
        <v>29.99462365591398</v>
      </c>
      <c r="J448" t="s">
        <v>21</v>
      </c>
      <c r="K448" t="s">
        <v>22</v>
      </c>
      <c r="L448" s="12">
        <f t="shared" si="24"/>
        <v>41261.25</v>
      </c>
      <c r="M448">
        <v>1355810400</v>
      </c>
      <c r="N448" s="12">
        <f t="shared" si="25"/>
        <v>41263.25</v>
      </c>
      <c r="O448">
        <v>1355983200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7"/>
        <v>24.326030927835053</v>
      </c>
      <c r="G449" t="s">
        <v>74</v>
      </c>
      <c r="H449">
        <v>439</v>
      </c>
      <c r="I449" s="5">
        <f t="shared" si="26"/>
        <v>86</v>
      </c>
      <c r="J449" t="s">
        <v>40</v>
      </c>
      <c r="K449" t="s">
        <v>41</v>
      </c>
      <c r="L449" s="12">
        <f t="shared" si="24"/>
        <v>43088.25</v>
      </c>
      <c r="M449">
        <v>1513663200</v>
      </c>
      <c r="N449" s="12">
        <f t="shared" si="25"/>
        <v>43104.25</v>
      </c>
      <c r="O449">
        <v>1515045600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27"/>
        <v>50.482758620689658</v>
      </c>
      <c r="G450" t="s">
        <v>14</v>
      </c>
      <c r="H450">
        <v>605</v>
      </c>
      <c r="I450" s="5">
        <f t="shared" si="26"/>
        <v>75.014876033057845</v>
      </c>
      <c r="J450" t="s">
        <v>21</v>
      </c>
      <c r="K450" t="s">
        <v>22</v>
      </c>
      <c r="L450" s="12">
        <f t="shared" ref="L450:L513" si="28">(((M450/60)/60)/24)+DATE(1970,1,1)</f>
        <v>41378.208333333336</v>
      </c>
      <c r="M450">
        <v>1365915600</v>
      </c>
      <c r="N450" s="12">
        <f t="shared" ref="N450:N513" si="29">(((O450/60)/60)/24)+DATE(1970,1,1)</f>
        <v>41380.208333333336</v>
      </c>
      <c r="O450">
        <v>1366088400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si="27"/>
        <v>967</v>
      </c>
      <c r="G451" t="s">
        <v>20</v>
      </c>
      <c r="H451">
        <v>86</v>
      </c>
      <c r="I451" s="5">
        <f t="shared" ref="I451:I514" si="30">IFERROR(E451/H451, 0)</f>
        <v>101.19767441860465</v>
      </c>
      <c r="J451" t="s">
        <v>36</v>
      </c>
      <c r="K451" t="s">
        <v>37</v>
      </c>
      <c r="L451" s="12">
        <f t="shared" si="28"/>
        <v>43530.25</v>
      </c>
      <c r="M451">
        <v>1551852000</v>
      </c>
      <c r="N451" s="12">
        <f t="shared" si="29"/>
        <v>43547.208333333328</v>
      </c>
      <c r="O451">
        <v>1553317200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ref="F452:F515" si="31">(E452/D452)*100</f>
        <v>4</v>
      </c>
      <c r="G452" t="s">
        <v>14</v>
      </c>
      <c r="H452">
        <v>1</v>
      </c>
      <c r="I452" s="5">
        <f t="shared" si="30"/>
        <v>4</v>
      </c>
      <c r="J452" t="s">
        <v>15</v>
      </c>
      <c r="K452" t="s">
        <v>16</v>
      </c>
      <c r="L452" s="12">
        <f t="shared" si="28"/>
        <v>43394.208333333328</v>
      </c>
      <c r="M452">
        <v>1540098000</v>
      </c>
      <c r="N452" s="12">
        <f t="shared" si="29"/>
        <v>43417.25</v>
      </c>
      <c r="O452">
        <v>1542088800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31"/>
        <v>122.84501347708894</v>
      </c>
      <c r="G453" t="s">
        <v>20</v>
      </c>
      <c r="H453">
        <v>6286</v>
      </c>
      <c r="I453" s="5">
        <f t="shared" si="30"/>
        <v>29.001272669424118</v>
      </c>
      <c r="J453" t="s">
        <v>21</v>
      </c>
      <c r="K453" t="s">
        <v>22</v>
      </c>
      <c r="L453" s="12">
        <f t="shared" si="28"/>
        <v>42935.208333333328</v>
      </c>
      <c r="M453">
        <v>1500440400</v>
      </c>
      <c r="N453" s="12">
        <f t="shared" si="29"/>
        <v>42966.208333333328</v>
      </c>
      <c r="O453">
        <v>1503118800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31"/>
        <v>63.4375</v>
      </c>
      <c r="G454" t="s">
        <v>14</v>
      </c>
      <c r="H454">
        <v>31</v>
      </c>
      <c r="I454" s="5">
        <f t="shared" si="30"/>
        <v>98.225806451612897</v>
      </c>
      <c r="J454" t="s">
        <v>21</v>
      </c>
      <c r="K454" t="s">
        <v>22</v>
      </c>
      <c r="L454" s="12">
        <f t="shared" si="28"/>
        <v>40365.208333333336</v>
      </c>
      <c r="M454">
        <v>1278392400</v>
      </c>
      <c r="N454" s="12">
        <f t="shared" si="29"/>
        <v>40366.208333333336</v>
      </c>
      <c r="O454">
        <v>1278478800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31"/>
        <v>56.331688596491226</v>
      </c>
      <c r="G455" t="s">
        <v>14</v>
      </c>
      <c r="H455">
        <v>1181</v>
      </c>
      <c r="I455" s="5">
        <f t="shared" si="30"/>
        <v>87.001693480101608</v>
      </c>
      <c r="J455" t="s">
        <v>21</v>
      </c>
      <c r="K455" t="s">
        <v>22</v>
      </c>
      <c r="L455" s="12">
        <f t="shared" si="28"/>
        <v>42705.25</v>
      </c>
      <c r="M455">
        <v>1480572000</v>
      </c>
      <c r="N455" s="12">
        <f t="shared" si="29"/>
        <v>42746.25</v>
      </c>
      <c r="O455">
        <v>1484114400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31"/>
        <v>44.074999999999996</v>
      </c>
      <c r="G456" t="s">
        <v>14</v>
      </c>
      <c r="H456">
        <v>39</v>
      </c>
      <c r="I456" s="5">
        <f t="shared" si="30"/>
        <v>45.205128205128204</v>
      </c>
      <c r="J456" t="s">
        <v>21</v>
      </c>
      <c r="K456" t="s">
        <v>22</v>
      </c>
      <c r="L456" s="12">
        <f t="shared" si="28"/>
        <v>41568.208333333336</v>
      </c>
      <c r="M456">
        <v>1382331600</v>
      </c>
      <c r="N456" s="12">
        <f t="shared" si="29"/>
        <v>41604.25</v>
      </c>
      <c r="O456">
        <v>1385445600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31"/>
        <v>118.37253218884121</v>
      </c>
      <c r="G457" t="s">
        <v>20</v>
      </c>
      <c r="H457">
        <v>3727</v>
      </c>
      <c r="I457" s="5">
        <f t="shared" si="30"/>
        <v>37.001341561577675</v>
      </c>
      <c r="J457" t="s">
        <v>21</v>
      </c>
      <c r="K457" t="s">
        <v>22</v>
      </c>
      <c r="L457" s="12">
        <f t="shared" si="28"/>
        <v>40809.208333333336</v>
      </c>
      <c r="M457">
        <v>1316754000</v>
      </c>
      <c r="N457" s="12">
        <f t="shared" si="29"/>
        <v>40832.208333333336</v>
      </c>
      <c r="O457">
        <v>1318741200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31"/>
        <v>104.1243169398907</v>
      </c>
      <c r="G458" t="s">
        <v>20</v>
      </c>
      <c r="H458">
        <v>1605</v>
      </c>
      <c r="I458" s="5">
        <f t="shared" si="30"/>
        <v>94.976947040498445</v>
      </c>
      <c r="J458" t="s">
        <v>21</v>
      </c>
      <c r="K458" t="s">
        <v>22</v>
      </c>
      <c r="L458" s="12">
        <f t="shared" si="28"/>
        <v>43141.25</v>
      </c>
      <c r="M458">
        <v>1518242400</v>
      </c>
      <c r="N458" s="12">
        <f t="shared" si="29"/>
        <v>43141.25</v>
      </c>
      <c r="O458">
        <v>1518242400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31"/>
        <v>26.640000000000004</v>
      </c>
      <c r="G459" t="s">
        <v>14</v>
      </c>
      <c r="H459">
        <v>46</v>
      </c>
      <c r="I459" s="5">
        <f t="shared" si="30"/>
        <v>28.956521739130434</v>
      </c>
      <c r="J459" t="s">
        <v>21</v>
      </c>
      <c r="K459" t="s">
        <v>22</v>
      </c>
      <c r="L459" s="12">
        <f t="shared" si="28"/>
        <v>42657.208333333328</v>
      </c>
      <c r="M459">
        <v>1476421200</v>
      </c>
      <c r="N459" s="12">
        <f t="shared" si="29"/>
        <v>42659.208333333328</v>
      </c>
      <c r="O459">
        <v>1476594000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31"/>
        <v>351.20118343195264</v>
      </c>
      <c r="G460" t="s">
        <v>20</v>
      </c>
      <c r="H460">
        <v>2120</v>
      </c>
      <c r="I460" s="5">
        <f t="shared" si="30"/>
        <v>55.993396226415094</v>
      </c>
      <c r="J460" t="s">
        <v>21</v>
      </c>
      <c r="K460" t="s">
        <v>22</v>
      </c>
      <c r="L460" s="12">
        <f t="shared" si="28"/>
        <v>40265.208333333336</v>
      </c>
      <c r="M460">
        <v>1269752400</v>
      </c>
      <c r="N460" s="12">
        <f t="shared" si="29"/>
        <v>40309.208333333336</v>
      </c>
      <c r="O460">
        <v>1273554000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31"/>
        <v>90.063492063492063</v>
      </c>
      <c r="G461" t="s">
        <v>14</v>
      </c>
      <c r="H461">
        <v>105</v>
      </c>
      <c r="I461" s="5">
        <f t="shared" si="30"/>
        <v>54.038095238095238</v>
      </c>
      <c r="J461" t="s">
        <v>21</v>
      </c>
      <c r="K461" t="s">
        <v>22</v>
      </c>
      <c r="L461" s="12">
        <f t="shared" si="28"/>
        <v>42001.25</v>
      </c>
      <c r="M461">
        <v>1419746400</v>
      </c>
      <c r="N461" s="12">
        <f t="shared" si="29"/>
        <v>42026.25</v>
      </c>
      <c r="O461">
        <v>1421906400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31"/>
        <v>171.625</v>
      </c>
      <c r="G462" t="s">
        <v>20</v>
      </c>
      <c r="H462">
        <v>50</v>
      </c>
      <c r="I462" s="5">
        <f t="shared" si="30"/>
        <v>82.38</v>
      </c>
      <c r="J462" t="s">
        <v>21</v>
      </c>
      <c r="K462" t="s">
        <v>22</v>
      </c>
      <c r="L462" s="12">
        <f t="shared" si="28"/>
        <v>40399.208333333336</v>
      </c>
      <c r="M462">
        <v>1281330000</v>
      </c>
      <c r="N462" s="12">
        <f t="shared" si="29"/>
        <v>40402.208333333336</v>
      </c>
      <c r="O462">
        <v>1281589200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31"/>
        <v>141.04655870445345</v>
      </c>
      <c r="G463" t="s">
        <v>20</v>
      </c>
      <c r="H463">
        <v>2080</v>
      </c>
      <c r="I463" s="5">
        <f t="shared" si="30"/>
        <v>66.997115384615384</v>
      </c>
      <c r="J463" t="s">
        <v>21</v>
      </c>
      <c r="K463" t="s">
        <v>22</v>
      </c>
      <c r="L463" s="12">
        <f t="shared" si="28"/>
        <v>41757.208333333336</v>
      </c>
      <c r="M463">
        <v>1398661200</v>
      </c>
      <c r="N463" s="12">
        <f t="shared" si="29"/>
        <v>41777.208333333336</v>
      </c>
      <c r="O463">
        <v>1400389200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31"/>
        <v>30.57944915254237</v>
      </c>
      <c r="G464" t="s">
        <v>14</v>
      </c>
      <c r="H464">
        <v>535</v>
      </c>
      <c r="I464" s="5">
        <f t="shared" si="30"/>
        <v>107.91401869158878</v>
      </c>
      <c r="J464" t="s">
        <v>21</v>
      </c>
      <c r="K464" t="s">
        <v>22</v>
      </c>
      <c r="L464" s="12">
        <f t="shared" si="28"/>
        <v>41304.25</v>
      </c>
      <c r="M464">
        <v>1359525600</v>
      </c>
      <c r="N464" s="12">
        <f t="shared" si="29"/>
        <v>41342.25</v>
      </c>
      <c r="O464">
        <v>1362808800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31"/>
        <v>108.16455696202532</v>
      </c>
      <c r="G465" t="s">
        <v>20</v>
      </c>
      <c r="H465">
        <v>2105</v>
      </c>
      <c r="I465" s="5">
        <f t="shared" si="30"/>
        <v>69.009501187648453</v>
      </c>
      <c r="J465" t="s">
        <v>21</v>
      </c>
      <c r="K465" t="s">
        <v>22</v>
      </c>
      <c r="L465" s="12">
        <f t="shared" si="28"/>
        <v>41639.25</v>
      </c>
      <c r="M465">
        <v>1388469600</v>
      </c>
      <c r="N465" s="12">
        <f t="shared" si="29"/>
        <v>41643.25</v>
      </c>
      <c r="O465">
        <v>1388815200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31"/>
        <v>133.45505617977528</v>
      </c>
      <c r="G466" t="s">
        <v>20</v>
      </c>
      <c r="H466">
        <v>2436</v>
      </c>
      <c r="I466" s="5">
        <f t="shared" si="30"/>
        <v>39.006568144499177</v>
      </c>
      <c r="J466" t="s">
        <v>21</v>
      </c>
      <c r="K466" t="s">
        <v>22</v>
      </c>
      <c r="L466" s="12">
        <f t="shared" si="28"/>
        <v>43142.25</v>
      </c>
      <c r="M466">
        <v>1518328800</v>
      </c>
      <c r="N466" s="12">
        <f t="shared" si="29"/>
        <v>43156.25</v>
      </c>
      <c r="O466">
        <v>1519538400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31"/>
        <v>187.85106382978722</v>
      </c>
      <c r="G467" t="s">
        <v>20</v>
      </c>
      <c r="H467">
        <v>80</v>
      </c>
      <c r="I467" s="5">
        <f t="shared" si="30"/>
        <v>110.3625</v>
      </c>
      <c r="J467" t="s">
        <v>21</v>
      </c>
      <c r="K467" t="s">
        <v>22</v>
      </c>
      <c r="L467" s="12">
        <f t="shared" si="28"/>
        <v>43127.25</v>
      </c>
      <c r="M467">
        <v>1517032800</v>
      </c>
      <c r="N467" s="12">
        <f t="shared" si="29"/>
        <v>43136.25</v>
      </c>
      <c r="O467">
        <v>1517810400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31"/>
        <v>332</v>
      </c>
      <c r="G468" t="s">
        <v>20</v>
      </c>
      <c r="H468">
        <v>42</v>
      </c>
      <c r="I468" s="5">
        <f t="shared" si="30"/>
        <v>94.857142857142861</v>
      </c>
      <c r="J468" t="s">
        <v>21</v>
      </c>
      <c r="K468" t="s">
        <v>22</v>
      </c>
      <c r="L468" s="12">
        <f t="shared" si="28"/>
        <v>41409.208333333336</v>
      </c>
      <c r="M468">
        <v>1368594000</v>
      </c>
      <c r="N468" s="12">
        <f t="shared" si="29"/>
        <v>41432.208333333336</v>
      </c>
      <c r="O468">
        <v>1370581200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31"/>
        <v>575.21428571428578</v>
      </c>
      <c r="G469" t="s">
        <v>20</v>
      </c>
      <c r="H469">
        <v>139</v>
      </c>
      <c r="I469" s="5">
        <f t="shared" si="30"/>
        <v>57.935251798561154</v>
      </c>
      <c r="J469" t="s">
        <v>15</v>
      </c>
      <c r="K469" t="s">
        <v>16</v>
      </c>
      <c r="L469" s="12">
        <f t="shared" si="28"/>
        <v>42331.25</v>
      </c>
      <c r="M469">
        <v>1448258400</v>
      </c>
      <c r="N469" s="12">
        <f t="shared" si="29"/>
        <v>42338.25</v>
      </c>
      <c r="O469">
        <v>1448863200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31"/>
        <v>40.5</v>
      </c>
      <c r="G470" t="s">
        <v>14</v>
      </c>
      <c r="H470">
        <v>16</v>
      </c>
      <c r="I470" s="5">
        <f t="shared" si="30"/>
        <v>101.25</v>
      </c>
      <c r="J470" t="s">
        <v>21</v>
      </c>
      <c r="K470" t="s">
        <v>22</v>
      </c>
      <c r="L470" s="12">
        <f t="shared" si="28"/>
        <v>43569.208333333328</v>
      </c>
      <c r="M470">
        <v>1555218000</v>
      </c>
      <c r="N470" s="12">
        <f t="shared" si="29"/>
        <v>43585.208333333328</v>
      </c>
      <c r="O470">
        <v>1556600400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31"/>
        <v>184.42857142857144</v>
      </c>
      <c r="G471" t="s">
        <v>20</v>
      </c>
      <c r="H471">
        <v>159</v>
      </c>
      <c r="I471" s="5">
        <f t="shared" si="30"/>
        <v>64.95597484276729</v>
      </c>
      <c r="J471" t="s">
        <v>21</v>
      </c>
      <c r="K471" t="s">
        <v>22</v>
      </c>
      <c r="L471" s="12">
        <f t="shared" si="28"/>
        <v>42142.208333333328</v>
      </c>
      <c r="M471">
        <v>1431925200</v>
      </c>
      <c r="N471" s="12">
        <f t="shared" si="29"/>
        <v>42144.208333333328</v>
      </c>
      <c r="O471">
        <v>1432098000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31"/>
        <v>285.80555555555554</v>
      </c>
      <c r="G472" t="s">
        <v>20</v>
      </c>
      <c r="H472">
        <v>381</v>
      </c>
      <c r="I472" s="5">
        <f t="shared" si="30"/>
        <v>27.00524934383202</v>
      </c>
      <c r="J472" t="s">
        <v>21</v>
      </c>
      <c r="K472" t="s">
        <v>22</v>
      </c>
      <c r="L472" s="12">
        <f t="shared" si="28"/>
        <v>42716.25</v>
      </c>
      <c r="M472">
        <v>1481522400</v>
      </c>
      <c r="N472" s="12">
        <f t="shared" si="29"/>
        <v>42723.25</v>
      </c>
      <c r="O472">
        <v>1482127200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31"/>
        <v>319</v>
      </c>
      <c r="G473" t="s">
        <v>20</v>
      </c>
      <c r="H473">
        <v>194</v>
      </c>
      <c r="I473" s="5">
        <f t="shared" si="30"/>
        <v>50.97422680412371</v>
      </c>
      <c r="J473" t="s">
        <v>40</v>
      </c>
      <c r="K473" t="s">
        <v>41</v>
      </c>
      <c r="L473" s="12">
        <f t="shared" si="28"/>
        <v>41031.208333333336</v>
      </c>
      <c r="M473">
        <v>1335934800</v>
      </c>
      <c r="N473" s="12">
        <f t="shared" si="29"/>
        <v>41031.208333333336</v>
      </c>
      <c r="O473">
        <v>1335934800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31"/>
        <v>39.234070221066318</v>
      </c>
      <c r="G474" t="s">
        <v>14</v>
      </c>
      <c r="H474">
        <v>575</v>
      </c>
      <c r="I474" s="5">
        <f t="shared" si="30"/>
        <v>104.94260869565217</v>
      </c>
      <c r="J474" t="s">
        <v>21</v>
      </c>
      <c r="K474" t="s">
        <v>22</v>
      </c>
      <c r="L474" s="12">
        <f t="shared" si="28"/>
        <v>43535.208333333328</v>
      </c>
      <c r="M474">
        <v>1552280400</v>
      </c>
      <c r="N474" s="12">
        <f t="shared" si="29"/>
        <v>43589.208333333328</v>
      </c>
      <c r="O474">
        <v>1556946000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31"/>
        <v>178.14000000000001</v>
      </c>
      <c r="G475" t="s">
        <v>20</v>
      </c>
      <c r="H475">
        <v>106</v>
      </c>
      <c r="I475" s="5">
        <f t="shared" si="30"/>
        <v>84.028301886792448</v>
      </c>
      <c r="J475" t="s">
        <v>21</v>
      </c>
      <c r="K475" t="s">
        <v>22</v>
      </c>
      <c r="L475" s="12">
        <f t="shared" si="28"/>
        <v>43277.208333333328</v>
      </c>
      <c r="M475">
        <v>1529989200</v>
      </c>
      <c r="N475" s="12">
        <f t="shared" si="29"/>
        <v>43278.208333333328</v>
      </c>
      <c r="O475">
        <v>1530075600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31"/>
        <v>365.15</v>
      </c>
      <c r="G476" t="s">
        <v>20</v>
      </c>
      <c r="H476">
        <v>142</v>
      </c>
      <c r="I476" s="5">
        <f t="shared" si="30"/>
        <v>102.85915492957747</v>
      </c>
      <c r="J476" t="s">
        <v>21</v>
      </c>
      <c r="K476" t="s">
        <v>22</v>
      </c>
      <c r="L476" s="12">
        <f t="shared" si="28"/>
        <v>41989.25</v>
      </c>
      <c r="M476">
        <v>1418709600</v>
      </c>
      <c r="N476" s="12">
        <f t="shared" si="29"/>
        <v>41990.25</v>
      </c>
      <c r="O476">
        <v>1418796000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31"/>
        <v>113.94594594594594</v>
      </c>
      <c r="G477" t="s">
        <v>20</v>
      </c>
      <c r="H477">
        <v>211</v>
      </c>
      <c r="I477" s="5">
        <f t="shared" si="30"/>
        <v>39.962085308056871</v>
      </c>
      <c r="J477" t="s">
        <v>21</v>
      </c>
      <c r="K477" t="s">
        <v>22</v>
      </c>
      <c r="L477" s="12">
        <f t="shared" si="28"/>
        <v>41450.208333333336</v>
      </c>
      <c r="M477">
        <v>1372136400</v>
      </c>
      <c r="N477" s="12">
        <f t="shared" si="29"/>
        <v>41454.208333333336</v>
      </c>
      <c r="O477">
        <v>1372482000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31"/>
        <v>29.828720626631856</v>
      </c>
      <c r="G478" t="s">
        <v>14</v>
      </c>
      <c r="H478">
        <v>1120</v>
      </c>
      <c r="I478" s="5">
        <f t="shared" si="30"/>
        <v>51.001785714285717</v>
      </c>
      <c r="J478" t="s">
        <v>21</v>
      </c>
      <c r="K478" t="s">
        <v>22</v>
      </c>
      <c r="L478" s="12">
        <f t="shared" si="28"/>
        <v>43322.208333333328</v>
      </c>
      <c r="M478">
        <v>1533877200</v>
      </c>
      <c r="N478" s="12">
        <f t="shared" si="29"/>
        <v>43328.208333333328</v>
      </c>
      <c r="O478">
        <v>1534395600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31"/>
        <v>54.270588235294113</v>
      </c>
      <c r="G479" t="s">
        <v>14</v>
      </c>
      <c r="H479">
        <v>113</v>
      </c>
      <c r="I479" s="5">
        <f t="shared" si="30"/>
        <v>40.823008849557525</v>
      </c>
      <c r="J479" t="s">
        <v>21</v>
      </c>
      <c r="K479" t="s">
        <v>22</v>
      </c>
      <c r="L479" s="12">
        <f t="shared" si="28"/>
        <v>40720.208333333336</v>
      </c>
      <c r="M479">
        <v>1309064400</v>
      </c>
      <c r="N479" s="12">
        <f t="shared" si="29"/>
        <v>40747.208333333336</v>
      </c>
      <c r="O479">
        <v>1311397200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31"/>
        <v>236.34156976744185</v>
      </c>
      <c r="G480" t="s">
        <v>20</v>
      </c>
      <c r="H480">
        <v>2756</v>
      </c>
      <c r="I480" s="5">
        <f t="shared" si="30"/>
        <v>58.999637155297535</v>
      </c>
      <c r="J480" t="s">
        <v>21</v>
      </c>
      <c r="K480" t="s">
        <v>22</v>
      </c>
      <c r="L480" s="12">
        <f t="shared" si="28"/>
        <v>42072.208333333328</v>
      </c>
      <c r="M480">
        <v>1425877200</v>
      </c>
      <c r="N480" s="12">
        <f t="shared" si="29"/>
        <v>42084.208333333328</v>
      </c>
      <c r="O480">
        <v>1426914000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31"/>
        <v>512.91666666666663</v>
      </c>
      <c r="G481" t="s">
        <v>20</v>
      </c>
      <c r="H481">
        <v>173</v>
      </c>
      <c r="I481" s="5">
        <f t="shared" si="30"/>
        <v>71.156069364161851</v>
      </c>
      <c r="J481" t="s">
        <v>40</v>
      </c>
      <c r="K481" t="s">
        <v>41</v>
      </c>
      <c r="L481" s="12">
        <f t="shared" si="28"/>
        <v>42945.208333333328</v>
      </c>
      <c r="M481">
        <v>1501304400</v>
      </c>
      <c r="N481" s="12">
        <f t="shared" si="29"/>
        <v>42947.208333333328</v>
      </c>
      <c r="O481">
        <v>1501477200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31"/>
        <v>100.65116279069768</v>
      </c>
      <c r="G482" t="s">
        <v>20</v>
      </c>
      <c r="H482">
        <v>87</v>
      </c>
      <c r="I482" s="5">
        <f t="shared" si="30"/>
        <v>99.494252873563212</v>
      </c>
      <c r="J482" t="s">
        <v>21</v>
      </c>
      <c r="K482" t="s">
        <v>22</v>
      </c>
      <c r="L482" s="12">
        <f t="shared" si="28"/>
        <v>40248.25</v>
      </c>
      <c r="M482">
        <v>1268287200</v>
      </c>
      <c r="N482" s="12">
        <f t="shared" si="29"/>
        <v>40257.208333333336</v>
      </c>
      <c r="O482">
        <v>1269061200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31"/>
        <v>81.348423194303152</v>
      </c>
      <c r="G483" t="s">
        <v>14</v>
      </c>
      <c r="H483">
        <v>1538</v>
      </c>
      <c r="I483" s="5">
        <f t="shared" si="30"/>
        <v>103.98634590377114</v>
      </c>
      <c r="J483" t="s">
        <v>21</v>
      </c>
      <c r="K483" t="s">
        <v>22</v>
      </c>
      <c r="L483" s="12">
        <f t="shared" si="28"/>
        <v>41913.208333333336</v>
      </c>
      <c r="M483">
        <v>1412139600</v>
      </c>
      <c r="N483" s="12">
        <f t="shared" si="29"/>
        <v>41955.25</v>
      </c>
      <c r="O483">
        <v>1415772000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31"/>
        <v>16.404761904761905</v>
      </c>
      <c r="G484" t="s">
        <v>14</v>
      </c>
      <c r="H484">
        <v>9</v>
      </c>
      <c r="I484" s="5">
        <f t="shared" si="30"/>
        <v>76.555555555555557</v>
      </c>
      <c r="J484" t="s">
        <v>21</v>
      </c>
      <c r="K484" t="s">
        <v>22</v>
      </c>
      <c r="L484" s="12">
        <f t="shared" si="28"/>
        <v>40963.25</v>
      </c>
      <c r="M484">
        <v>1330063200</v>
      </c>
      <c r="N484" s="12">
        <f t="shared" si="29"/>
        <v>40974.25</v>
      </c>
      <c r="O484">
        <v>1331013600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31"/>
        <v>52.774617067833695</v>
      </c>
      <c r="G485" t="s">
        <v>14</v>
      </c>
      <c r="H485">
        <v>554</v>
      </c>
      <c r="I485" s="5">
        <f t="shared" si="30"/>
        <v>87.068592057761734</v>
      </c>
      <c r="J485" t="s">
        <v>21</v>
      </c>
      <c r="K485" t="s">
        <v>22</v>
      </c>
      <c r="L485" s="12">
        <f t="shared" si="28"/>
        <v>43811.25</v>
      </c>
      <c r="M485">
        <v>1576130400</v>
      </c>
      <c r="N485" s="12">
        <f t="shared" si="29"/>
        <v>43818.25</v>
      </c>
      <c r="O485">
        <v>1576735200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31"/>
        <v>260.20608108108109</v>
      </c>
      <c r="G486" t="s">
        <v>20</v>
      </c>
      <c r="H486">
        <v>1572</v>
      </c>
      <c r="I486" s="5">
        <f t="shared" si="30"/>
        <v>48.99554707379135</v>
      </c>
      <c r="J486" t="s">
        <v>40</v>
      </c>
      <c r="K486" t="s">
        <v>41</v>
      </c>
      <c r="L486" s="12">
        <f t="shared" si="28"/>
        <v>41855.208333333336</v>
      </c>
      <c r="M486">
        <v>1407128400</v>
      </c>
      <c r="N486" s="12">
        <f t="shared" si="29"/>
        <v>41904.208333333336</v>
      </c>
      <c r="O486">
        <v>1411362000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31"/>
        <v>30.73289183222958</v>
      </c>
      <c r="G487" t="s">
        <v>14</v>
      </c>
      <c r="H487">
        <v>648</v>
      </c>
      <c r="I487" s="5">
        <f t="shared" si="30"/>
        <v>42.969135802469133</v>
      </c>
      <c r="J487" t="s">
        <v>40</v>
      </c>
      <c r="K487" t="s">
        <v>41</v>
      </c>
      <c r="L487" s="12">
        <f t="shared" si="28"/>
        <v>43626.208333333328</v>
      </c>
      <c r="M487">
        <v>1560142800</v>
      </c>
      <c r="N487" s="12">
        <f t="shared" si="29"/>
        <v>43667.208333333328</v>
      </c>
      <c r="O487">
        <v>1563685200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31"/>
        <v>13.5</v>
      </c>
      <c r="G488" t="s">
        <v>14</v>
      </c>
      <c r="H488">
        <v>21</v>
      </c>
      <c r="I488" s="5">
        <f t="shared" si="30"/>
        <v>33.428571428571431</v>
      </c>
      <c r="J488" t="s">
        <v>40</v>
      </c>
      <c r="K488" t="s">
        <v>41</v>
      </c>
      <c r="L488" s="12">
        <f t="shared" si="28"/>
        <v>43168.25</v>
      </c>
      <c r="M488">
        <v>1520575200</v>
      </c>
      <c r="N488" s="12">
        <f t="shared" si="29"/>
        <v>43183.208333333328</v>
      </c>
      <c r="O488">
        <v>1521867600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31"/>
        <v>178.62556663644605</v>
      </c>
      <c r="G489" t="s">
        <v>20</v>
      </c>
      <c r="H489">
        <v>2346</v>
      </c>
      <c r="I489" s="5">
        <f t="shared" si="30"/>
        <v>83.982949701619773</v>
      </c>
      <c r="J489" t="s">
        <v>21</v>
      </c>
      <c r="K489" t="s">
        <v>22</v>
      </c>
      <c r="L489" s="12">
        <f t="shared" si="28"/>
        <v>42845.208333333328</v>
      </c>
      <c r="M489">
        <v>1492664400</v>
      </c>
      <c r="N489" s="12">
        <f t="shared" si="29"/>
        <v>42878.208333333328</v>
      </c>
      <c r="O489">
        <v>1495515600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31"/>
        <v>220.0566037735849</v>
      </c>
      <c r="G490" t="s">
        <v>20</v>
      </c>
      <c r="H490">
        <v>115</v>
      </c>
      <c r="I490" s="5">
        <f t="shared" si="30"/>
        <v>101.41739130434783</v>
      </c>
      <c r="J490" t="s">
        <v>21</v>
      </c>
      <c r="K490" t="s">
        <v>22</v>
      </c>
      <c r="L490" s="12">
        <f t="shared" si="28"/>
        <v>42403.25</v>
      </c>
      <c r="M490">
        <v>1454479200</v>
      </c>
      <c r="N490" s="12">
        <f t="shared" si="29"/>
        <v>42420.25</v>
      </c>
      <c r="O490">
        <v>1455948000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31"/>
        <v>101.5108695652174</v>
      </c>
      <c r="G491" t="s">
        <v>20</v>
      </c>
      <c r="H491">
        <v>85</v>
      </c>
      <c r="I491" s="5">
        <f t="shared" si="30"/>
        <v>109.87058823529412</v>
      </c>
      <c r="J491" t="s">
        <v>107</v>
      </c>
      <c r="K491" t="s">
        <v>108</v>
      </c>
      <c r="L491" s="12">
        <f t="shared" si="28"/>
        <v>40406.208333333336</v>
      </c>
      <c r="M491">
        <v>1281934800</v>
      </c>
      <c r="N491" s="12">
        <f t="shared" si="29"/>
        <v>40411.208333333336</v>
      </c>
      <c r="O491">
        <v>1282366800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31"/>
        <v>191.5</v>
      </c>
      <c r="G492" t="s">
        <v>20</v>
      </c>
      <c r="H492">
        <v>144</v>
      </c>
      <c r="I492" s="5">
        <f t="shared" si="30"/>
        <v>31.916666666666668</v>
      </c>
      <c r="J492" t="s">
        <v>21</v>
      </c>
      <c r="K492" t="s">
        <v>22</v>
      </c>
      <c r="L492" s="12">
        <f t="shared" si="28"/>
        <v>43786.25</v>
      </c>
      <c r="M492">
        <v>1573970400</v>
      </c>
      <c r="N492" s="12">
        <f t="shared" si="29"/>
        <v>43793.25</v>
      </c>
      <c r="O492">
        <v>1574575200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31"/>
        <v>305.34683098591546</v>
      </c>
      <c r="G493" t="s">
        <v>20</v>
      </c>
      <c r="H493">
        <v>2443</v>
      </c>
      <c r="I493" s="5">
        <f t="shared" si="30"/>
        <v>70.993450675399103</v>
      </c>
      <c r="J493" t="s">
        <v>21</v>
      </c>
      <c r="K493" t="s">
        <v>22</v>
      </c>
      <c r="L493" s="12">
        <f t="shared" si="28"/>
        <v>41456.208333333336</v>
      </c>
      <c r="M493">
        <v>1372654800</v>
      </c>
      <c r="N493" s="12">
        <f t="shared" si="29"/>
        <v>41482.208333333336</v>
      </c>
      <c r="O493">
        <v>1374901200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31"/>
        <v>23.995287958115181</v>
      </c>
      <c r="G494" t="s">
        <v>74</v>
      </c>
      <c r="H494">
        <v>595</v>
      </c>
      <c r="I494" s="5">
        <f t="shared" si="30"/>
        <v>77.026890756302521</v>
      </c>
      <c r="J494" t="s">
        <v>21</v>
      </c>
      <c r="K494" t="s">
        <v>22</v>
      </c>
      <c r="L494" s="12">
        <f t="shared" si="28"/>
        <v>40336.208333333336</v>
      </c>
      <c r="M494">
        <v>1275886800</v>
      </c>
      <c r="N494" s="12">
        <f t="shared" si="29"/>
        <v>40371.208333333336</v>
      </c>
      <c r="O494">
        <v>1278910800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31"/>
        <v>723.77777777777771</v>
      </c>
      <c r="G495" t="s">
        <v>20</v>
      </c>
      <c r="H495">
        <v>64</v>
      </c>
      <c r="I495" s="5">
        <f t="shared" si="30"/>
        <v>101.78125</v>
      </c>
      <c r="J495" t="s">
        <v>21</v>
      </c>
      <c r="K495" t="s">
        <v>22</v>
      </c>
      <c r="L495" s="12">
        <f t="shared" si="28"/>
        <v>43645.208333333328</v>
      </c>
      <c r="M495">
        <v>1561784400</v>
      </c>
      <c r="N495" s="12">
        <f t="shared" si="29"/>
        <v>43658.208333333328</v>
      </c>
      <c r="O495">
        <v>1562907600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31"/>
        <v>547.36</v>
      </c>
      <c r="G496" t="s">
        <v>20</v>
      </c>
      <c r="H496">
        <v>268</v>
      </c>
      <c r="I496" s="5">
        <f t="shared" si="30"/>
        <v>51.059701492537314</v>
      </c>
      <c r="J496" t="s">
        <v>21</v>
      </c>
      <c r="K496" t="s">
        <v>22</v>
      </c>
      <c r="L496" s="12">
        <f t="shared" si="28"/>
        <v>40990.208333333336</v>
      </c>
      <c r="M496">
        <v>1332392400</v>
      </c>
      <c r="N496" s="12">
        <f t="shared" si="29"/>
        <v>40991.208333333336</v>
      </c>
      <c r="O496">
        <v>1332478800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31"/>
        <v>414.49999999999994</v>
      </c>
      <c r="G497" t="s">
        <v>20</v>
      </c>
      <c r="H497">
        <v>195</v>
      </c>
      <c r="I497" s="5">
        <f t="shared" si="30"/>
        <v>68.02051282051282</v>
      </c>
      <c r="J497" t="s">
        <v>36</v>
      </c>
      <c r="K497" t="s">
        <v>37</v>
      </c>
      <c r="L497" s="12">
        <f t="shared" si="28"/>
        <v>41800.208333333336</v>
      </c>
      <c r="M497">
        <v>1402376400</v>
      </c>
      <c r="N497" s="12">
        <f t="shared" si="29"/>
        <v>41804.208333333336</v>
      </c>
      <c r="O497">
        <v>1402722000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31"/>
        <v>0.90696409140369971</v>
      </c>
      <c r="G498" t="s">
        <v>14</v>
      </c>
      <c r="H498">
        <v>54</v>
      </c>
      <c r="I498" s="5">
        <f t="shared" si="30"/>
        <v>30.87037037037037</v>
      </c>
      <c r="J498" t="s">
        <v>21</v>
      </c>
      <c r="K498" t="s">
        <v>22</v>
      </c>
      <c r="L498" s="12">
        <f t="shared" si="28"/>
        <v>42876.208333333328</v>
      </c>
      <c r="M498">
        <v>1495342800</v>
      </c>
      <c r="N498" s="12">
        <f t="shared" si="29"/>
        <v>42893.208333333328</v>
      </c>
      <c r="O498">
        <v>1496811600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31"/>
        <v>34.173469387755098</v>
      </c>
      <c r="G499" t="s">
        <v>14</v>
      </c>
      <c r="H499">
        <v>120</v>
      </c>
      <c r="I499" s="5">
        <f t="shared" si="30"/>
        <v>27.908333333333335</v>
      </c>
      <c r="J499" t="s">
        <v>21</v>
      </c>
      <c r="K499" t="s">
        <v>22</v>
      </c>
      <c r="L499" s="12">
        <f t="shared" si="28"/>
        <v>42724.25</v>
      </c>
      <c r="M499">
        <v>1482213600</v>
      </c>
      <c r="N499" s="12">
        <f t="shared" si="29"/>
        <v>42724.25</v>
      </c>
      <c r="O499">
        <v>1482213600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31"/>
        <v>23.948810754912099</v>
      </c>
      <c r="G500" t="s">
        <v>14</v>
      </c>
      <c r="H500">
        <v>579</v>
      </c>
      <c r="I500" s="5">
        <f t="shared" si="30"/>
        <v>79.994818652849744</v>
      </c>
      <c r="J500" t="s">
        <v>36</v>
      </c>
      <c r="K500" t="s">
        <v>37</v>
      </c>
      <c r="L500" s="12">
        <f t="shared" si="28"/>
        <v>42005.25</v>
      </c>
      <c r="M500">
        <v>1420092000</v>
      </c>
      <c r="N500" s="12">
        <f t="shared" si="29"/>
        <v>42007.25</v>
      </c>
      <c r="O500">
        <v>1420264800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31"/>
        <v>48.072649572649574</v>
      </c>
      <c r="G501" t="s">
        <v>14</v>
      </c>
      <c r="H501">
        <v>2072</v>
      </c>
      <c r="I501" s="5">
        <f t="shared" si="30"/>
        <v>38.003378378378379</v>
      </c>
      <c r="J501" t="s">
        <v>21</v>
      </c>
      <c r="K501" t="s">
        <v>22</v>
      </c>
      <c r="L501" s="12">
        <f t="shared" si="28"/>
        <v>42444.208333333328</v>
      </c>
      <c r="M501">
        <v>1458018000</v>
      </c>
      <c r="N501" s="12">
        <f t="shared" si="29"/>
        <v>42449.208333333328</v>
      </c>
      <c r="O501">
        <v>1458450000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31"/>
        <v>0</v>
      </c>
      <c r="G502" t="s">
        <v>14</v>
      </c>
      <c r="H502">
        <v>0</v>
      </c>
      <c r="I502" s="4">
        <f t="shared" si="30"/>
        <v>0</v>
      </c>
      <c r="J502" t="s">
        <v>21</v>
      </c>
      <c r="K502" t="s">
        <v>22</v>
      </c>
      <c r="L502" s="12">
        <f t="shared" si="28"/>
        <v>41395.208333333336</v>
      </c>
      <c r="M502">
        <v>1367384400</v>
      </c>
      <c r="N502" s="12">
        <f t="shared" si="29"/>
        <v>41423.208333333336</v>
      </c>
      <c r="O502">
        <v>1369803600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31"/>
        <v>70.145182291666657</v>
      </c>
      <c r="G503" t="s">
        <v>14</v>
      </c>
      <c r="H503">
        <v>1796</v>
      </c>
      <c r="I503" s="5">
        <f t="shared" si="30"/>
        <v>59.990534521158132</v>
      </c>
      <c r="J503" t="s">
        <v>21</v>
      </c>
      <c r="K503" t="s">
        <v>22</v>
      </c>
      <c r="L503" s="12">
        <f t="shared" si="28"/>
        <v>41345.208333333336</v>
      </c>
      <c r="M503">
        <v>1363064400</v>
      </c>
      <c r="N503" s="12">
        <f t="shared" si="29"/>
        <v>41347.208333333336</v>
      </c>
      <c r="O503">
        <v>1363237200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31"/>
        <v>529.92307692307691</v>
      </c>
      <c r="G504" t="s">
        <v>20</v>
      </c>
      <c r="H504">
        <v>186</v>
      </c>
      <c r="I504" s="5">
        <f t="shared" si="30"/>
        <v>37.037634408602152</v>
      </c>
      <c r="J504" t="s">
        <v>26</v>
      </c>
      <c r="K504" t="s">
        <v>27</v>
      </c>
      <c r="L504" s="12">
        <f t="shared" si="28"/>
        <v>41117.208333333336</v>
      </c>
      <c r="M504">
        <v>1343365200</v>
      </c>
      <c r="N504" s="12">
        <f t="shared" si="29"/>
        <v>41146.208333333336</v>
      </c>
      <c r="O504">
        <v>1345870800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31"/>
        <v>180.32549019607845</v>
      </c>
      <c r="G505" t="s">
        <v>20</v>
      </c>
      <c r="H505">
        <v>460</v>
      </c>
      <c r="I505" s="5">
        <f t="shared" si="30"/>
        <v>99.963043478260872</v>
      </c>
      <c r="J505" t="s">
        <v>21</v>
      </c>
      <c r="K505" t="s">
        <v>22</v>
      </c>
      <c r="L505" s="12">
        <f t="shared" si="28"/>
        <v>42186.208333333328</v>
      </c>
      <c r="M505">
        <v>1435726800</v>
      </c>
      <c r="N505" s="12">
        <f t="shared" si="29"/>
        <v>42206.208333333328</v>
      </c>
      <c r="O505">
        <v>1437454800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31"/>
        <v>92.320000000000007</v>
      </c>
      <c r="G506" t="s">
        <v>14</v>
      </c>
      <c r="H506">
        <v>62</v>
      </c>
      <c r="I506" s="5">
        <f t="shared" si="30"/>
        <v>111.6774193548387</v>
      </c>
      <c r="J506" t="s">
        <v>107</v>
      </c>
      <c r="K506" t="s">
        <v>108</v>
      </c>
      <c r="L506" s="12">
        <f t="shared" si="28"/>
        <v>42142.208333333328</v>
      </c>
      <c r="M506">
        <v>1431925200</v>
      </c>
      <c r="N506" s="12">
        <f t="shared" si="29"/>
        <v>42143.208333333328</v>
      </c>
      <c r="O506">
        <v>1432011600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31"/>
        <v>13.901001112347053</v>
      </c>
      <c r="G507" t="s">
        <v>14</v>
      </c>
      <c r="H507">
        <v>347</v>
      </c>
      <c r="I507" s="5">
        <f t="shared" si="30"/>
        <v>36.014409221902014</v>
      </c>
      <c r="J507" t="s">
        <v>21</v>
      </c>
      <c r="K507" t="s">
        <v>22</v>
      </c>
      <c r="L507" s="12">
        <f t="shared" si="28"/>
        <v>41341.25</v>
      </c>
      <c r="M507">
        <v>1362722400</v>
      </c>
      <c r="N507" s="12">
        <f t="shared" si="29"/>
        <v>41383.208333333336</v>
      </c>
      <c r="O507">
        <v>1366347600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31"/>
        <v>927.07777777777767</v>
      </c>
      <c r="G508" t="s">
        <v>20</v>
      </c>
      <c r="H508">
        <v>2528</v>
      </c>
      <c r="I508" s="5">
        <f t="shared" si="30"/>
        <v>66.010284810126578</v>
      </c>
      <c r="J508" t="s">
        <v>21</v>
      </c>
      <c r="K508" t="s">
        <v>22</v>
      </c>
      <c r="L508" s="12">
        <f t="shared" si="28"/>
        <v>43062.25</v>
      </c>
      <c r="M508">
        <v>1511416800</v>
      </c>
      <c r="N508" s="12">
        <f t="shared" si="29"/>
        <v>43079.25</v>
      </c>
      <c r="O508">
        <v>1512885600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31"/>
        <v>39.857142857142861</v>
      </c>
      <c r="G509" t="s">
        <v>14</v>
      </c>
      <c r="H509">
        <v>19</v>
      </c>
      <c r="I509" s="5">
        <f t="shared" si="30"/>
        <v>44.05263157894737</v>
      </c>
      <c r="J509" t="s">
        <v>21</v>
      </c>
      <c r="K509" t="s">
        <v>22</v>
      </c>
      <c r="L509" s="12">
        <f t="shared" si="28"/>
        <v>41373.208333333336</v>
      </c>
      <c r="M509">
        <v>1365483600</v>
      </c>
      <c r="N509" s="12">
        <f t="shared" si="29"/>
        <v>41422.208333333336</v>
      </c>
      <c r="O509">
        <v>1369717200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31"/>
        <v>112.22929936305732</v>
      </c>
      <c r="G510" t="s">
        <v>20</v>
      </c>
      <c r="H510">
        <v>3657</v>
      </c>
      <c r="I510" s="5">
        <f t="shared" si="30"/>
        <v>52.999726551818434</v>
      </c>
      <c r="J510" t="s">
        <v>21</v>
      </c>
      <c r="K510" t="s">
        <v>22</v>
      </c>
      <c r="L510" s="12">
        <f t="shared" si="28"/>
        <v>43310.208333333328</v>
      </c>
      <c r="M510">
        <v>1532840400</v>
      </c>
      <c r="N510" s="12">
        <f t="shared" si="29"/>
        <v>43331.208333333328</v>
      </c>
      <c r="O510">
        <v>1534654800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31"/>
        <v>70.925816023738875</v>
      </c>
      <c r="G511" t="s">
        <v>14</v>
      </c>
      <c r="H511">
        <v>1258</v>
      </c>
      <c r="I511" s="5">
        <f t="shared" si="30"/>
        <v>95</v>
      </c>
      <c r="J511" t="s">
        <v>21</v>
      </c>
      <c r="K511" t="s">
        <v>22</v>
      </c>
      <c r="L511" s="12">
        <f t="shared" si="28"/>
        <v>41034.208333333336</v>
      </c>
      <c r="M511">
        <v>1336194000</v>
      </c>
      <c r="N511" s="12">
        <f t="shared" si="29"/>
        <v>41044.208333333336</v>
      </c>
      <c r="O511">
        <v>1337058000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31"/>
        <v>119.08974358974358</v>
      </c>
      <c r="G512" t="s">
        <v>20</v>
      </c>
      <c r="H512">
        <v>131</v>
      </c>
      <c r="I512" s="5">
        <f t="shared" si="30"/>
        <v>70.908396946564892</v>
      </c>
      <c r="J512" t="s">
        <v>26</v>
      </c>
      <c r="K512" t="s">
        <v>27</v>
      </c>
      <c r="L512" s="12">
        <f t="shared" si="28"/>
        <v>43251.208333333328</v>
      </c>
      <c r="M512">
        <v>1527742800</v>
      </c>
      <c r="N512" s="12">
        <f t="shared" si="29"/>
        <v>43275.208333333328</v>
      </c>
      <c r="O512">
        <v>1529816400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31"/>
        <v>24.017591339648174</v>
      </c>
      <c r="G513" t="s">
        <v>14</v>
      </c>
      <c r="H513">
        <v>362</v>
      </c>
      <c r="I513" s="5">
        <f t="shared" si="30"/>
        <v>98.060773480662988</v>
      </c>
      <c r="J513" t="s">
        <v>21</v>
      </c>
      <c r="K513" t="s">
        <v>22</v>
      </c>
      <c r="L513" s="12">
        <f t="shared" si="28"/>
        <v>43671.208333333328</v>
      </c>
      <c r="M513">
        <v>1564030800</v>
      </c>
      <c r="N513" s="12">
        <f t="shared" si="29"/>
        <v>43681.208333333328</v>
      </c>
      <c r="O513">
        <v>1564894800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31"/>
        <v>139.31868131868131</v>
      </c>
      <c r="G514" t="s">
        <v>20</v>
      </c>
      <c r="H514">
        <v>239</v>
      </c>
      <c r="I514" s="5">
        <f t="shared" si="30"/>
        <v>53.046025104602514</v>
      </c>
      <c r="J514" t="s">
        <v>21</v>
      </c>
      <c r="K514" t="s">
        <v>22</v>
      </c>
      <c r="L514" s="12">
        <f t="shared" ref="L514:L577" si="32">(((M514/60)/60)/24)+DATE(1970,1,1)</f>
        <v>41825.208333333336</v>
      </c>
      <c r="M514">
        <v>1404536400</v>
      </c>
      <c r="N514" s="12">
        <f t="shared" ref="N514:N577" si="33">(((O514/60)/60)/24)+DATE(1970,1,1)</f>
        <v>41826.208333333336</v>
      </c>
      <c r="O514">
        <v>1404622800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si="31"/>
        <v>39.277108433734945</v>
      </c>
      <c r="G515" t="s">
        <v>74</v>
      </c>
      <c r="H515">
        <v>35</v>
      </c>
      <c r="I515" s="5">
        <f t="shared" ref="I515:I578" si="34">IFERROR(E515/H515, 0)</f>
        <v>93.142857142857139</v>
      </c>
      <c r="J515" t="s">
        <v>21</v>
      </c>
      <c r="K515" t="s">
        <v>22</v>
      </c>
      <c r="L515" s="12">
        <f t="shared" si="32"/>
        <v>40430.208333333336</v>
      </c>
      <c r="M515">
        <v>1284008400</v>
      </c>
      <c r="N515" s="12">
        <f t="shared" si="33"/>
        <v>40432.208333333336</v>
      </c>
      <c r="O515">
        <v>1284181200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ref="F516:F579" si="35">(E516/D516)*100</f>
        <v>22.439077144917089</v>
      </c>
      <c r="G516" t="s">
        <v>74</v>
      </c>
      <c r="H516">
        <v>528</v>
      </c>
      <c r="I516" s="5">
        <f t="shared" si="34"/>
        <v>58.945075757575758</v>
      </c>
      <c r="J516" t="s">
        <v>98</v>
      </c>
      <c r="K516" t="s">
        <v>99</v>
      </c>
      <c r="L516" s="12">
        <f t="shared" si="32"/>
        <v>41614.25</v>
      </c>
      <c r="M516">
        <v>1386309600</v>
      </c>
      <c r="N516" s="12">
        <f t="shared" si="33"/>
        <v>41619.25</v>
      </c>
      <c r="O516">
        <v>1386741600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35"/>
        <v>55.779069767441861</v>
      </c>
      <c r="G517" t="s">
        <v>14</v>
      </c>
      <c r="H517">
        <v>133</v>
      </c>
      <c r="I517" s="5">
        <f t="shared" si="34"/>
        <v>36.067669172932334</v>
      </c>
      <c r="J517" t="s">
        <v>15</v>
      </c>
      <c r="K517" t="s">
        <v>16</v>
      </c>
      <c r="L517" s="12">
        <f t="shared" si="32"/>
        <v>40900.25</v>
      </c>
      <c r="M517">
        <v>1324620000</v>
      </c>
      <c r="N517" s="12">
        <f t="shared" si="33"/>
        <v>40902.25</v>
      </c>
      <c r="O517">
        <v>1324792800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5"/>
        <v>42.523125996810208</v>
      </c>
      <c r="G518" t="s">
        <v>14</v>
      </c>
      <c r="H518">
        <v>846</v>
      </c>
      <c r="I518" s="5">
        <f t="shared" si="34"/>
        <v>63.030732860520096</v>
      </c>
      <c r="J518" t="s">
        <v>21</v>
      </c>
      <c r="K518" t="s">
        <v>22</v>
      </c>
      <c r="L518" s="12">
        <f t="shared" si="32"/>
        <v>40396.208333333336</v>
      </c>
      <c r="M518">
        <v>1281070800</v>
      </c>
      <c r="N518" s="12">
        <f t="shared" si="33"/>
        <v>40434.208333333336</v>
      </c>
      <c r="O518">
        <v>1284354000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5"/>
        <v>112.00000000000001</v>
      </c>
      <c r="G519" t="s">
        <v>20</v>
      </c>
      <c r="H519">
        <v>78</v>
      </c>
      <c r="I519" s="5">
        <f t="shared" si="34"/>
        <v>84.717948717948715</v>
      </c>
      <c r="J519" t="s">
        <v>21</v>
      </c>
      <c r="K519" t="s">
        <v>22</v>
      </c>
      <c r="L519" s="12">
        <f t="shared" si="32"/>
        <v>42860.208333333328</v>
      </c>
      <c r="M519">
        <v>1493960400</v>
      </c>
      <c r="N519" s="12">
        <f t="shared" si="33"/>
        <v>42865.208333333328</v>
      </c>
      <c r="O519">
        <v>1494392400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5"/>
        <v>7.0681818181818183</v>
      </c>
      <c r="G520" t="s">
        <v>14</v>
      </c>
      <c r="H520">
        <v>10</v>
      </c>
      <c r="I520" s="5">
        <f t="shared" si="34"/>
        <v>62.2</v>
      </c>
      <c r="J520" t="s">
        <v>21</v>
      </c>
      <c r="K520" t="s">
        <v>22</v>
      </c>
      <c r="L520" s="12">
        <f t="shared" si="32"/>
        <v>43154.25</v>
      </c>
      <c r="M520">
        <v>1519365600</v>
      </c>
      <c r="N520" s="12">
        <f t="shared" si="33"/>
        <v>43156.25</v>
      </c>
      <c r="O520">
        <v>1519538400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5"/>
        <v>101.74563871693867</v>
      </c>
      <c r="G521" t="s">
        <v>20</v>
      </c>
      <c r="H521">
        <v>1773</v>
      </c>
      <c r="I521" s="5">
        <f t="shared" si="34"/>
        <v>101.97518330513255</v>
      </c>
      <c r="J521" t="s">
        <v>21</v>
      </c>
      <c r="K521" t="s">
        <v>22</v>
      </c>
      <c r="L521" s="12">
        <f t="shared" si="32"/>
        <v>42012.25</v>
      </c>
      <c r="M521">
        <v>1420696800</v>
      </c>
      <c r="N521" s="12">
        <f t="shared" si="33"/>
        <v>42026.25</v>
      </c>
      <c r="O521">
        <v>1421906400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5"/>
        <v>425.75</v>
      </c>
      <c r="G522" t="s">
        <v>20</v>
      </c>
      <c r="H522">
        <v>32</v>
      </c>
      <c r="I522" s="5">
        <f t="shared" si="34"/>
        <v>106.4375</v>
      </c>
      <c r="J522" t="s">
        <v>21</v>
      </c>
      <c r="K522" t="s">
        <v>22</v>
      </c>
      <c r="L522" s="12">
        <f t="shared" si="32"/>
        <v>43574.208333333328</v>
      </c>
      <c r="M522">
        <v>1555650000</v>
      </c>
      <c r="N522" s="12">
        <f t="shared" si="33"/>
        <v>43577.208333333328</v>
      </c>
      <c r="O522">
        <v>1555909200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5"/>
        <v>145.53947368421052</v>
      </c>
      <c r="G523" t="s">
        <v>20</v>
      </c>
      <c r="H523">
        <v>369</v>
      </c>
      <c r="I523" s="5">
        <f t="shared" si="34"/>
        <v>29.975609756097562</v>
      </c>
      <c r="J523" t="s">
        <v>21</v>
      </c>
      <c r="K523" t="s">
        <v>22</v>
      </c>
      <c r="L523" s="12">
        <f t="shared" si="32"/>
        <v>42605.208333333328</v>
      </c>
      <c r="M523">
        <v>1471928400</v>
      </c>
      <c r="N523" s="12">
        <f t="shared" si="33"/>
        <v>42611.208333333328</v>
      </c>
      <c r="O523">
        <v>1472446800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5"/>
        <v>32.453465346534657</v>
      </c>
      <c r="G524" t="s">
        <v>14</v>
      </c>
      <c r="H524">
        <v>191</v>
      </c>
      <c r="I524" s="5">
        <f t="shared" si="34"/>
        <v>85.806282722513089</v>
      </c>
      <c r="J524" t="s">
        <v>21</v>
      </c>
      <c r="K524" t="s">
        <v>22</v>
      </c>
      <c r="L524" s="12">
        <f t="shared" si="32"/>
        <v>41093.208333333336</v>
      </c>
      <c r="M524">
        <v>1341291600</v>
      </c>
      <c r="N524" s="12">
        <f t="shared" si="33"/>
        <v>41105.208333333336</v>
      </c>
      <c r="O524">
        <v>1342328400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5"/>
        <v>700.33333333333326</v>
      </c>
      <c r="G525" t="s">
        <v>20</v>
      </c>
      <c r="H525">
        <v>89</v>
      </c>
      <c r="I525" s="5">
        <f t="shared" si="34"/>
        <v>70.82022471910112</v>
      </c>
      <c r="J525" t="s">
        <v>21</v>
      </c>
      <c r="K525" t="s">
        <v>22</v>
      </c>
      <c r="L525" s="12">
        <f t="shared" si="32"/>
        <v>40241.25</v>
      </c>
      <c r="M525">
        <v>1267682400</v>
      </c>
      <c r="N525" s="12">
        <f t="shared" si="33"/>
        <v>40246.25</v>
      </c>
      <c r="O525">
        <v>1268114400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5"/>
        <v>83.904860392967933</v>
      </c>
      <c r="G526" t="s">
        <v>14</v>
      </c>
      <c r="H526">
        <v>1979</v>
      </c>
      <c r="I526" s="5">
        <f t="shared" si="34"/>
        <v>40.998484082870135</v>
      </c>
      <c r="J526" t="s">
        <v>21</v>
      </c>
      <c r="K526" t="s">
        <v>22</v>
      </c>
      <c r="L526" s="12">
        <f t="shared" si="32"/>
        <v>40294.208333333336</v>
      </c>
      <c r="M526">
        <v>1272258000</v>
      </c>
      <c r="N526" s="12">
        <f t="shared" si="33"/>
        <v>40307.208333333336</v>
      </c>
      <c r="O526">
        <v>1273381200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5"/>
        <v>84.19047619047619</v>
      </c>
      <c r="G527" t="s">
        <v>14</v>
      </c>
      <c r="H527">
        <v>63</v>
      </c>
      <c r="I527" s="5">
        <f t="shared" si="34"/>
        <v>28.063492063492063</v>
      </c>
      <c r="J527" t="s">
        <v>21</v>
      </c>
      <c r="K527" t="s">
        <v>22</v>
      </c>
      <c r="L527" s="12">
        <f t="shared" si="32"/>
        <v>40505.25</v>
      </c>
      <c r="M527">
        <v>1290492000</v>
      </c>
      <c r="N527" s="12">
        <f t="shared" si="33"/>
        <v>40509.25</v>
      </c>
      <c r="O527">
        <v>1290837600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5"/>
        <v>155.95180722891567</v>
      </c>
      <c r="G528" t="s">
        <v>20</v>
      </c>
      <c r="H528">
        <v>147</v>
      </c>
      <c r="I528" s="5">
        <f t="shared" si="34"/>
        <v>88.054421768707485</v>
      </c>
      <c r="J528" t="s">
        <v>21</v>
      </c>
      <c r="K528" t="s">
        <v>22</v>
      </c>
      <c r="L528" s="12">
        <f t="shared" si="32"/>
        <v>42364.25</v>
      </c>
      <c r="M528">
        <v>1451109600</v>
      </c>
      <c r="N528" s="12">
        <f t="shared" si="33"/>
        <v>42401.25</v>
      </c>
      <c r="O528">
        <v>1454306400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5"/>
        <v>99.619450317124731</v>
      </c>
      <c r="G529" t="s">
        <v>14</v>
      </c>
      <c r="H529">
        <v>6080</v>
      </c>
      <c r="I529" s="5">
        <f t="shared" si="34"/>
        <v>31</v>
      </c>
      <c r="J529" t="s">
        <v>15</v>
      </c>
      <c r="K529" t="s">
        <v>16</v>
      </c>
      <c r="L529" s="12">
        <f t="shared" si="32"/>
        <v>42405.25</v>
      </c>
      <c r="M529">
        <v>1454652000</v>
      </c>
      <c r="N529" s="12">
        <f t="shared" si="33"/>
        <v>42441.25</v>
      </c>
      <c r="O529">
        <v>1457762400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5"/>
        <v>80.300000000000011</v>
      </c>
      <c r="G530" t="s">
        <v>14</v>
      </c>
      <c r="H530">
        <v>80</v>
      </c>
      <c r="I530" s="5">
        <f t="shared" si="34"/>
        <v>90.337500000000006</v>
      </c>
      <c r="J530" t="s">
        <v>40</v>
      </c>
      <c r="K530" t="s">
        <v>41</v>
      </c>
      <c r="L530" s="12">
        <f t="shared" si="32"/>
        <v>41601.25</v>
      </c>
      <c r="M530">
        <v>1385186400</v>
      </c>
      <c r="N530" s="12">
        <f t="shared" si="33"/>
        <v>41646.25</v>
      </c>
      <c r="O530">
        <v>1389074400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5"/>
        <v>11.254901960784313</v>
      </c>
      <c r="G531" t="s">
        <v>14</v>
      </c>
      <c r="H531">
        <v>9</v>
      </c>
      <c r="I531" s="5">
        <f t="shared" si="34"/>
        <v>63.777777777777779</v>
      </c>
      <c r="J531" t="s">
        <v>21</v>
      </c>
      <c r="K531" t="s">
        <v>22</v>
      </c>
      <c r="L531" s="12">
        <f t="shared" si="32"/>
        <v>41769.208333333336</v>
      </c>
      <c r="M531">
        <v>1399698000</v>
      </c>
      <c r="N531" s="12">
        <f t="shared" si="33"/>
        <v>41797.208333333336</v>
      </c>
      <c r="O531">
        <v>1402117200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5"/>
        <v>91.740952380952379</v>
      </c>
      <c r="G532" t="s">
        <v>14</v>
      </c>
      <c r="H532">
        <v>1784</v>
      </c>
      <c r="I532" s="5">
        <f t="shared" si="34"/>
        <v>53.995515695067262</v>
      </c>
      <c r="J532" t="s">
        <v>21</v>
      </c>
      <c r="K532" t="s">
        <v>22</v>
      </c>
      <c r="L532" s="12">
        <f t="shared" si="32"/>
        <v>40421.208333333336</v>
      </c>
      <c r="M532">
        <v>1283230800</v>
      </c>
      <c r="N532" s="12">
        <f t="shared" si="33"/>
        <v>40435.208333333336</v>
      </c>
      <c r="O532">
        <v>1284440400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5"/>
        <v>95.521156936261391</v>
      </c>
      <c r="G533" t="s">
        <v>47</v>
      </c>
      <c r="H533">
        <v>3640</v>
      </c>
      <c r="I533" s="5">
        <f t="shared" si="34"/>
        <v>48.993956043956047</v>
      </c>
      <c r="J533" t="s">
        <v>98</v>
      </c>
      <c r="K533" t="s">
        <v>99</v>
      </c>
      <c r="L533" s="12">
        <f t="shared" si="32"/>
        <v>41589.25</v>
      </c>
      <c r="M533">
        <v>1384149600</v>
      </c>
      <c r="N533" s="12">
        <f t="shared" si="33"/>
        <v>41645.25</v>
      </c>
      <c r="O533">
        <v>1388988000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5"/>
        <v>502.87499999999994</v>
      </c>
      <c r="G534" t="s">
        <v>20</v>
      </c>
      <c r="H534">
        <v>126</v>
      </c>
      <c r="I534" s="5">
        <f t="shared" si="34"/>
        <v>63.857142857142854</v>
      </c>
      <c r="J534" t="s">
        <v>15</v>
      </c>
      <c r="K534" t="s">
        <v>16</v>
      </c>
      <c r="L534" s="12">
        <f t="shared" si="32"/>
        <v>43125.25</v>
      </c>
      <c r="M534">
        <v>1516860000</v>
      </c>
      <c r="N534" s="12">
        <f t="shared" si="33"/>
        <v>43126.25</v>
      </c>
      <c r="O534">
        <v>1516946400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5"/>
        <v>159.24394463667818</v>
      </c>
      <c r="G535" t="s">
        <v>20</v>
      </c>
      <c r="H535">
        <v>2218</v>
      </c>
      <c r="I535" s="5">
        <f t="shared" si="34"/>
        <v>82.996393146979258</v>
      </c>
      <c r="J535" t="s">
        <v>40</v>
      </c>
      <c r="K535" t="s">
        <v>41</v>
      </c>
      <c r="L535" s="12">
        <f t="shared" si="32"/>
        <v>41479.208333333336</v>
      </c>
      <c r="M535">
        <v>1374642000</v>
      </c>
      <c r="N535" s="12">
        <f t="shared" si="33"/>
        <v>41515.208333333336</v>
      </c>
      <c r="O535">
        <v>1377752400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5"/>
        <v>15.022446689113355</v>
      </c>
      <c r="G536" t="s">
        <v>14</v>
      </c>
      <c r="H536">
        <v>243</v>
      </c>
      <c r="I536" s="5">
        <f t="shared" si="34"/>
        <v>55.08230452674897</v>
      </c>
      <c r="J536" t="s">
        <v>21</v>
      </c>
      <c r="K536" t="s">
        <v>22</v>
      </c>
      <c r="L536" s="12">
        <f t="shared" si="32"/>
        <v>43329.208333333328</v>
      </c>
      <c r="M536">
        <v>1534482000</v>
      </c>
      <c r="N536" s="12">
        <f t="shared" si="33"/>
        <v>43330.208333333328</v>
      </c>
      <c r="O536">
        <v>1534568400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5"/>
        <v>482.03846153846149</v>
      </c>
      <c r="G537" t="s">
        <v>20</v>
      </c>
      <c r="H537">
        <v>202</v>
      </c>
      <c r="I537" s="5">
        <f t="shared" si="34"/>
        <v>62.044554455445542</v>
      </c>
      <c r="J537" t="s">
        <v>107</v>
      </c>
      <c r="K537" t="s">
        <v>108</v>
      </c>
      <c r="L537" s="12">
        <f t="shared" si="32"/>
        <v>43259.208333333328</v>
      </c>
      <c r="M537">
        <v>1528434000</v>
      </c>
      <c r="N537" s="12">
        <f t="shared" si="33"/>
        <v>43261.208333333328</v>
      </c>
      <c r="O537">
        <v>1528606800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5"/>
        <v>149.96938775510205</v>
      </c>
      <c r="G538" t="s">
        <v>20</v>
      </c>
      <c r="H538">
        <v>140</v>
      </c>
      <c r="I538" s="5">
        <f t="shared" si="34"/>
        <v>104.97857142857143</v>
      </c>
      <c r="J538" t="s">
        <v>107</v>
      </c>
      <c r="K538" t="s">
        <v>108</v>
      </c>
      <c r="L538" s="12">
        <f t="shared" si="32"/>
        <v>40414.208333333336</v>
      </c>
      <c r="M538">
        <v>1282626000</v>
      </c>
      <c r="N538" s="12">
        <f t="shared" si="33"/>
        <v>40440.208333333336</v>
      </c>
      <c r="O538">
        <v>1284872400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5"/>
        <v>117.22156398104266</v>
      </c>
      <c r="G539" t="s">
        <v>20</v>
      </c>
      <c r="H539">
        <v>1052</v>
      </c>
      <c r="I539" s="5">
        <f t="shared" si="34"/>
        <v>94.044676806083643</v>
      </c>
      <c r="J539" t="s">
        <v>36</v>
      </c>
      <c r="K539" t="s">
        <v>37</v>
      </c>
      <c r="L539" s="12">
        <f t="shared" si="32"/>
        <v>43342.208333333328</v>
      </c>
      <c r="M539">
        <v>1535605200</v>
      </c>
      <c r="N539" s="12">
        <f t="shared" si="33"/>
        <v>43365.208333333328</v>
      </c>
      <c r="O539">
        <v>1537592400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5"/>
        <v>37.695968274950431</v>
      </c>
      <c r="G540" t="s">
        <v>14</v>
      </c>
      <c r="H540">
        <v>1296</v>
      </c>
      <c r="I540" s="5">
        <f t="shared" si="34"/>
        <v>44.007716049382715</v>
      </c>
      <c r="J540" t="s">
        <v>21</v>
      </c>
      <c r="K540" t="s">
        <v>22</v>
      </c>
      <c r="L540" s="12">
        <f t="shared" si="32"/>
        <v>41539.208333333336</v>
      </c>
      <c r="M540">
        <v>1379826000</v>
      </c>
      <c r="N540" s="12">
        <f t="shared" si="33"/>
        <v>41555.208333333336</v>
      </c>
      <c r="O540">
        <v>1381208400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5"/>
        <v>72.653061224489804</v>
      </c>
      <c r="G541" t="s">
        <v>14</v>
      </c>
      <c r="H541">
        <v>77</v>
      </c>
      <c r="I541" s="5">
        <f t="shared" si="34"/>
        <v>92.467532467532465</v>
      </c>
      <c r="J541" t="s">
        <v>21</v>
      </c>
      <c r="K541" t="s">
        <v>22</v>
      </c>
      <c r="L541" s="12">
        <f t="shared" si="32"/>
        <v>43647.208333333328</v>
      </c>
      <c r="M541">
        <v>1561957200</v>
      </c>
      <c r="N541" s="12">
        <f t="shared" si="33"/>
        <v>43653.208333333328</v>
      </c>
      <c r="O541">
        <v>1562475600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5"/>
        <v>265.98113207547169</v>
      </c>
      <c r="G542" t="s">
        <v>20</v>
      </c>
      <c r="H542">
        <v>247</v>
      </c>
      <c r="I542" s="5">
        <f t="shared" si="34"/>
        <v>57.072874493927124</v>
      </c>
      <c r="J542" t="s">
        <v>21</v>
      </c>
      <c r="K542" t="s">
        <v>22</v>
      </c>
      <c r="L542" s="12">
        <f t="shared" si="32"/>
        <v>43225.208333333328</v>
      </c>
      <c r="M542">
        <v>1525496400</v>
      </c>
      <c r="N542" s="12">
        <f t="shared" si="33"/>
        <v>43247.208333333328</v>
      </c>
      <c r="O542">
        <v>1527397200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5"/>
        <v>24.205617977528089</v>
      </c>
      <c r="G543" t="s">
        <v>14</v>
      </c>
      <c r="H543">
        <v>395</v>
      </c>
      <c r="I543" s="5">
        <f t="shared" si="34"/>
        <v>109.07848101265823</v>
      </c>
      <c r="J543" t="s">
        <v>107</v>
      </c>
      <c r="K543" t="s">
        <v>108</v>
      </c>
      <c r="L543" s="12">
        <f t="shared" si="32"/>
        <v>42165.208333333328</v>
      </c>
      <c r="M543">
        <v>1433912400</v>
      </c>
      <c r="N543" s="12">
        <f t="shared" si="33"/>
        <v>42191.208333333328</v>
      </c>
      <c r="O543">
        <v>1436158800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5"/>
        <v>2.5064935064935066</v>
      </c>
      <c r="G544" t="s">
        <v>14</v>
      </c>
      <c r="H544">
        <v>49</v>
      </c>
      <c r="I544" s="5">
        <f t="shared" si="34"/>
        <v>39.387755102040813</v>
      </c>
      <c r="J544" t="s">
        <v>40</v>
      </c>
      <c r="K544" t="s">
        <v>41</v>
      </c>
      <c r="L544" s="12">
        <f t="shared" si="32"/>
        <v>42391.25</v>
      </c>
      <c r="M544">
        <v>1453442400</v>
      </c>
      <c r="N544" s="12">
        <f t="shared" si="33"/>
        <v>42421.25</v>
      </c>
      <c r="O544">
        <v>1456034400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5"/>
        <v>16.329799764428738</v>
      </c>
      <c r="G545" t="s">
        <v>14</v>
      </c>
      <c r="H545">
        <v>180</v>
      </c>
      <c r="I545" s="5">
        <f t="shared" si="34"/>
        <v>77.022222222222226</v>
      </c>
      <c r="J545" t="s">
        <v>21</v>
      </c>
      <c r="K545" t="s">
        <v>22</v>
      </c>
      <c r="L545" s="12">
        <f t="shared" si="32"/>
        <v>41528.208333333336</v>
      </c>
      <c r="M545">
        <v>1378875600</v>
      </c>
      <c r="N545" s="12">
        <f t="shared" si="33"/>
        <v>41543.208333333336</v>
      </c>
      <c r="O545">
        <v>1380171600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5"/>
        <v>276.5</v>
      </c>
      <c r="G546" t="s">
        <v>20</v>
      </c>
      <c r="H546">
        <v>84</v>
      </c>
      <c r="I546" s="5">
        <f t="shared" si="34"/>
        <v>92.166666666666671</v>
      </c>
      <c r="J546" t="s">
        <v>21</v>
      </c>
      <c r="K546" t="s">
        <v>22</v>
      </c>
      <c r="L546" s="12">
        <f t="shared" si="32"/>
        <v>42377.25</v>
      </c>
      <c r="M546">
        <v>1452232800</v>
      </c>
      <c r="N546" s="12">
        <f t="shared" si="33"/>
        <v>42390.25</v>
      </c>
      <c r="O546">
        <v>1453356000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5"/>
        <v>88.803571428571431</v>
      </c>
      <c r="G547" t="s">
        <v>14</v>
      </c>
      <c r="H547">
        <v>2690</v>
      </c>
      <c r="I547" s="5">
        <f t="shared" si="34"/>
        <v>61.007063197026021</v>
      </c>
      <c r="J547" t="s">
        <v>21</v>
      </c>
      <c r="K547" t="s">
        <v>22</v>
      </c>
      <c r="L547" s="12">
        <f t="shared" si="32"/>
        <v>43824.25</v>
      </c>
      <c r="M547">
        <v>1577253600</v>
      </c>
      <c r="N547" s="12">
        <f t="shared" si="33"/>
        <v>43844.25</v>
      </c>
      <c r="O547">
        <v>1578981600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5"/>
        <v>163.57142857142856</v>
      </c>
      <c r="G548" t="s">
        <v>20</v>
      </c>
      <c r="H548">
        <v>88</v>
      </c>
      <c r="I548" s="5">
        <f t="shared" si="34"/>
        <v>78.068181818181813</v>
      </c>
      <c r="J548" t="s">
        <v>21</v>
      </c>
      <c r="K548" t="s">
        <v>22</v>
      </c>
      <c r="L548" s="12">
        <f t="shared" si="32"/>
        <v>43360.208333333328</v>
      </c>
      <c r="M548">
        <v>1537160400</v>
      </c>
      <c r="N548" s="12">
        <f t="shared" si="33"/>
        <v>43363.208333333328</v>
      </c>
      <c r="O548">
        <v>1537419600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5"/>
        <v>969</v>
      </c>
      <c r="G549" t="s">
        <v>20</v>
      </c>
      <c r="H549">
        <v>156</v>
      </c>
      <c r="I549" s="5">
        <f t="shared" si="34"/>
        <v>80.75</v>
      </c>
      <c r="J549" t="s">
        <v>21</v>
      </c>
      <c r="K549" t="s">
        <v>22</v>
      </c>
      <c r="L549" s="12">
        <f t="shared" si="32"/>
        <v>42029.25</v>
      </c>
      <c r="M549">
        <v>1422165600</v>
      </c>
      <c r="N549" s="12">
        <f t="shared" si="33"/>
        <v>42041.25</v>
      </c>
      <c r="O549">
        <v>1423202400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5"/>
        <v>270.91376701966715</v>
      </c>
      <c r="G550" t="s">
        <v>20</v>
      </c>
      <c r="H550">
        <v>2985</v>
      </c>
      <c r="I550" s="5">
        <f t="shared" si="34"/>
        <v>59.991289782244557</v>
      </c>
      <c r="J550" t="s">
        <v>21</v>
      </c>
      <c r="K550" t="s">
        <v>22</v>
      </c>
      <c r="L550" s="12">
        <f t="shared" si="32"/>
        <v>42461.208333333328</v>
      </c>
      <c r="M550">
        <v>1459486800</v>
      </c>
      <c r="N550" s="12">
        <f t="shared" si="33"/>
        <v>42474.208333333328</v>
      </c>
      <c r="O550">
        <v>1460610000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5"/>
        <v>284.21355932203392</v>
      </c>
      <c r="G551" t="s">
        <v>20</v>
      </c>
      <c r="H551">
        <v>762</v>
      </c>
      <c r="I551" s="5">
        <f t="shared" si="34"/>
        <v>110.03018372703411</v>
      </c>
      <c r="J551" t="s">
        <v>21</v>
      </c>
      <c r="K551" t="s">
        <v>22</v>
      </c>
      <c r="L551" s="12">
        <f t="shared" si="32"/>
        <v>41422.208333333336</v>
      </c>
      <c r="M551">
        <v>1369717200</v>
      </c>
      <c r="N551" s="12">
        <f t="shared" si="33"/>
        <v>41431.208333333336</v>
      </c>
      <c r="O551">
        <v>1370494800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5"/>
        <v>4</v>
      </c>
      <c r="G552" t="s">
        <v>74</v>
      </c>
      <c r="H552">
        <v>1</v>
      </c>
      <c r="I552" s="5">
        <f t="shared" si="34"/>
        <v>4</v>
      </c>
      <c r="J552" t="s">
        <v>98</v>
      </c>
      <c r="K552" t="s">
        <v>99</v>
      </c>
      <c r="L552" s="12">
        <f t="shared" si="32"/>
        <v>40968.25</v>
      </c>
      <c r="M552">
        <v>1330495200</v>
      </c>
      <c r="N552" s="12">
        <f t="shared" si="33"/>
        <v>40989.208333333336</v>
      </c>
      <c r="O552">
        <v>1332306000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5"/>
        <v>58.6329816768462</v>
      </c>
      <c r="G553" t="s">
        <v>14</v>
      </c>
      <c r="H553">
        <v>2779</v>
      </c>
      <c r="I553" s="5">
        <f t="shared" si="34"/>
        <v>37.99856063332134</v>
      </c>
      <c r="J553" t="s">
        <v>26</v>
      </c>
      <c r="K553" t="s">
        <v>27</v>
      </c>
      <c r="L553" s="12">
        <f t="shared" si="32"/>
        <v>41993.25</v>
      </c>
      <c r="M553">
        <v>1419055200</v>
      </c>
      <c r="N553" s="12">
        <f t="shared" si="33"/>
        <v>42033.25</v>
      </c>
      <c r="O553">
        <v>1422511200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5"/>
        <v>98.51111111111112</v>
      </c>
      <c r="G554" t="s">
        <v>14</v>
      </c>
      <c r="H554">
        <v>92</v>
      </c>
      <c r="I554" s="5">
        <f t="shared" si="34"/>
        <v>96.369565217391298</v>
      </c>
      <c r="J554" t="s">
        <v>21</v>
      </c>
      <c r="K554" t="s">
        <v>22</v>
      </c>
      <c r="L554" s="12">
        <f t="shared" si="32"/>
        <v>42700.25</v>
      </c>
      <c r="M554">
        <v>1480140000</v>
      </c>
      <c r="N554" s="12">
        <f t="shared" si="33"/>
        <v>42702.25</v>
      </c>
      <c r="O554">
        <v>1480312800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5"/>
        <v>43.975381008206334</v>
      </c>
      <c r="G555" t="s">
        <v>14</v>
      </c>
      <c r="H555">
        <v>1028</v>
      </c>
      <c r="I555" s="5">
        <f t="shared" si="34"/>
        <v>72.978599221789878</v>
      </c>
      <c r="J555" t="s">
        <v>21</v>
      </c>
      <c r="K555" t="s">
        <v>22</v>
      </c>
      <c r="L555" s="12">
        <f t="shared" si="32"/>
        <v>40545.25</v>
      </c>
      <c r="M555">
        <v>1293948000</v>
      </c>
      <c r="N555" s="12">
        <f t="shared" si="33"/>
        <v>40546.25</v>
      </c>
      <c r="O555">
        <v>1294034400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5"/>
        <v>151.66315789473683</v>
      </c>
      <c r="G556" t="s">
        <v>20</v>
      </c>
      <c r="H556">
        <v>554</v>
      </c>
      <c r="I556" s="5">
        <f t="shared" si="34"/>
        <v>26.007220216606498</v>
      </c>
      <c r="J556" t="s">
        <v>15</v>
      </c>
      <c r="K556" t="s">
        <v>16</v>
      </c>
      <c r="L556" s="12">
        <f t="shared" si="32"/>
        <v>42723.25</v>
      </c>
      <c r="M556">
        <v>1482127200</v>
      </c>
      <c r="N556" s="12">
        <f t="shared" si="33"/>
        <v>42729.25</v>
      </c>
      <c r="O556">
        <v>1482645600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5"/>
        <v>223.63492063492063</v>
      </c>
      <c r="G557" t="s">
        <v>20</v>
      </c>
      <c r="H557">
        <v>135</v>
      </c>
      <c r="I557" s="5">
        <f t="shared" si="34"/>
        <v>104.36296296296297</v>
      </c>
      <c r="J557" t="s">
        <v>36</v>
      </c>
      <c r="K557" t="s">
        <v>37</v>
      </c>
      <c r="L557" s="12">
        <f t="shared" si="32"/>
        <v>41731.208333333336</v>
      </c>
      <c r="M557">
        <v>1396414800</v>
      </c>
      <c r="N557" s="12">
        <f t="shared" si="33"/>
        <v>41762.208333333336</v>
      </c>
      <c r="O557">
        <v>1399093200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5"/>
        <v>239.75</v>
      </c>
      <c r="G558" t="s">
        <v>20</v>
      </c>
      <c r="H558">
        <v>122</v>
      </c>
      <c r="I558" s="5">
        <f t="shared" si="34"/>
        <v>102.18852459016394</v>
      </c>
      <c r="J558" t="s">
        <v>21</v>
      </c>
      <c r="K558" t="s">
        <v>22</v>
      </c>
      <c r="L558" s="12">
        <f t="shared" si="32"/>
        <v>40792.208333333336</v>
      </c>
      <c r="M558">
        <v>1315285200</v>
      </c>
      <c r="N558" s="12">
        <f t="shared" si="33"/>
        <v>40799.208333333336</v>
      </c>
      <c r="O558">
        <v>1315890000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5"/>
        <v>199.33333333333334</v>
      </c>
      <c r="G559" t="s">
        <v>20</v>
      </c>
      <c r="H559">
        <v>221</v>
      </c>
      <c r="I559" s="5">
        <f t="shared" si="34"/>
        <v>54.117647058823529</v>
      </c>
      <c r="J559" t="s">
        <v>21</v>
      </c>
      <c r="K559" t="s">
        <v>22</v>
      </c>
      <c r="L559" s="12">
        <f t="shared" si="32"/>
        <v>42279.208333333328</v>
      </c>
      <c r="M559">
        <v>1443762000</v>
      </c>
      <c r="N559" s="12">
        <f t="shared" si="33"/>
        <v>42282.208333333328</v>
      </c>
      <c r="O559">
        <v>1444021200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5"/>
        <v>137.34482758620689</v>
      </c>
      <c r="G560" t="s">
        <v>20</v>
      </c>
      <c r="H560">
        <v>126</v>
      </c>
      <c r="I560" s="5">
        <f t="shared" si="34"/>
        <v>63.222222222222221</v>
      </c>
      <c r="J560" t="s">
        <v>21</v>
      </c>
      <c r="K560" t="s">
        <v>22</v>
      </c>
      <c r="L560" s="12">
        <f t="shared" si="32"/>
        <v>42424.25</v>
      </c>
      <c r="M560">
        <v>1456293600</v>
      </c>
      <c r="N560" s="12">
        <f t="shared" si="33"/>
        <v>42467.208333333328</v>
      </c>
      <c r="O560">
        <v>1460005200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5"/>
        <v>100.9696106362773</v>
      </c>
      <c r="G561" t="s">
        <v>20</v>
      </c>
      <c r="H561">
        <v>1022</v>
      </c>
      <c r="I561" s="5">
        <f t="shared" si="34"/>
        <v>104.03228962818004</v>
      </c>
      <c r="J561" t="s">
        <v>21</v>
      </c>
      <c r="K561" t="s">
        <v>22</v>
      </c>
      <c r="L561" s="12">
        <f t="shared" si="32"/>
        <v>42584.208333333328</v>
      </c>
      <c r="M561">
        <v>1470114000</v>
      </c>
      <c r="N561" s="12">
        <f t="shared" si="33"/>
        <v>42591.208333333328</v>
      </c>
      <c r="O561">
        <v>1470718800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5"/>
        <v>794.16</v>
      </c>
      <c r="G562" t="s">
        <v>20</v>
      </c>
      <c r="H562">
        <v>3177</v>
      </c>
      <c r="I562" s="5">
        <f t="shared" si="34"/>
        <v>49.994334277620396</v>
      </c>
      <c r="J562" t="s">
        <v>21</v>
      </c>
      <c r="K562" t="s">
        <v>22</v>
      </c>
      <c r="L562" s="12">
        <f t="shared" si="32"/>
        <v>40865.25</v>
      </c>
      <c r="M562">
        <v>1321596000</v>
      </c>
      <c r="N562" s="12">
        <f t="shared" si="33"/>
        <v>40905.25</v>
      </c>
      <c r="O562">
        <v>1325052000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5"/>
        <v>369.7</v>
      </c>
      <c r="G563" t="s">
        <v>20</v>
      </c>
      <c r="H563">
        <v>198</v>
      </c>
      <c r="I563" s="5">
        <f t="shared" si="34"/>
        <v>56.015151515151516</v>
      </c>
      <c r="J563" t="s">
        <v>98</v>
      </c>
      <c r="K563" t="s">
        <v>99</v>
      </c>
      <c r="L563" s="12">
        <f t="shared" si="32"/>
        <v>40833.208333333336</v>
      </c>
      <c r="M563">
        <v>1318827600</v>
      </c>
      <c r="N563" s="12">
        <f t="shared" si="33"/>
        <v>40835.208333333336</v>
      </c>
      <c r="O563">
        <v>1319000400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5"/>
        <v>12.818181818181817</v>
      </c>
      <c r="G564" t="s">
        <v>14</v>
      </c>
      <c r="H564">
        <v>26</v>
      </c>
      <c r="I564" s="5">
        <f t="shared" si="34"/>
        <v>48.807692307692307</v>
      </c>
      <c r="J564" t="s">
        <v>98</v>
      </c>
      <c r="K564" t="s">
        <v>99</v>
      </c>
      <c r="L564" s="12">
        <f t="shared" si="32"/>
        <v>43536.208333333328</v>
      </c>
      <c r="M564">
        <v>1552366800</v>
      </c>
      <c r="N564" s="12">
        <f t="shared" si="33"/>
        <v>43538.208333333328</v>
      </c>
      <c r="O564">
        <v>1552539600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5"/>
        <v>138.02702702702703</v>
      </c>
      <c r="G565" t="s">
        <v>20</v>
      </c>
      <c r="H565">
        <v>85</v>
      </c>
      <c r="I565" s="5">
        <f t="shared" si="34"/>
        <v>60.082352941176474</v>
      </c>
      <c r="J565" t="s">
        <v>26</v>
      </c>
      <c r="K565" t="s">
        <v>27</v>
      </c>
      <c r="L565" s="12">
        <f t="shared" si="32"/>
        <v>43417.25</v>
      </c>
      <c r="M565">
        <v>1542088800</v>
      </c>
      <c r="N565" s="12">
        <f t="shared" si="33"/>
        <v>43437.25</v>
      </c>
      <c r="O565">
        <v>1543816800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5"/>
        <v>83.813278008298752</v>
      </c>
      <c r="G566" t="s">
        <v>14</v>
      </c>
      <c r="H566">
        <v>1790</v>
      </c>
      <c r="I566" s="5">
        <f t="shared" si="34"/>
        <v>78.990502793296088</v>
      </c>
      <c r="J566" t="s">
        <v>21</v>
      </c>
      <c r="K566" t="s">
        <v>22</v>
      </c>
      <c r="L566" s="12">
        <f t="shared" si="32"/>
        <v>42078.208333333328</v>
      </c>
      <c r="M566">
        <v>1426395600</v>
      </c>
      <c r="N566" s="12">
        <f t="shared" si="33"/>
        <v>42086.208333333328</v>
      </c>
      <c r="O566">
        <v>1427086800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5"/>
        <v>204.60063224446787</v>
      </c>
      <c r="G567" t="s">
        <v>20</v>
      </c>
      <c r="H567">
        <v>3596</v>
      </c>
      <c r="I567" s="5">
        <f t="shared" si="34"/>
        <v>53.99499443826474</v>
      </c>
      <c r="J567" t="s">
        <v>21</v>
      </c>
      <c r="K567" t="s">
        <v>22</v>
      </c>
      <c r="L567" s="12">
        <f t="shared" si="32"/>
        <v>40862.25</v>
      </c>
      <c r="M567">
        <v>1321336800</v>
      </c>
      <c r="N567" s="12">
        <f t="shared" si="33"/>
        <v>40882.25</v>
      </c>
      <c r="O567">
        <v>1323064800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5"/>
        <v>44.344086021505376</v>
      </c>
      <c r="G568" t="s">
        <v>14</v>
      </c>
      <c r="H568">
        <v>37</v>
      </c>
      <c r="I568" s="5">
        <f t="shared" si="34"/>
        <v>111.45945945945945</v>
      </c>
      <c r="J568" t="s">
        <v>21</v>
      </c>
      <c r="K568" t="s">
        <v>22</v>
      </c>
      <c r="L568" s="12">
        <f t="shared" si="32"/>
        <v>42424.25</v>
      </c>
      <c r="M568">
        <v>1456293600</v>
      </c>
      <c r="N568" s="12">
        <f t="shared" si="33"/>
        <v>42447.208333333328</v>
      </c>
      <c r="O568">
        <v>1458277200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5"/>
        <v>218.60294117647058</v>
      </c>
      <c r="G569" t="s">
        <v>20</v>
      </c>
      <c r="H569">
        <v>244</v>
      </c>
      <c r="I569" s="5">
        <f t="shared" si="34"/>
        <v>60.922131147540981</v>
      </c>
      <c r="J569" t="s">
        <v>21</v>
      </c>
      <c r="K569" t="s">
        <v>22</v>
      </c>
      <c r="L569" s="12">
        <f t="shared" si="32"/>
        <v>41830.208333333336</v>
      </c>
      <c r="M569">
        <v>1404968400</v>
      </c>
      <c r="N569" s="12">
        <f t="shared" si="33"/>
        <v>41832.208333333336</v>
      </c>
      <c r="O569">
        <v>1405141200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5"/>
        <v>186.03314917127071</v>
      </c>
      <c r="G570" t="s">
        <v>20</v>
      </c>
      <c r="H570">
        <v>5180</v>
      </c>
      <c r="I570" s="5">
        <f t="shared" si="34"/>
        <v>26.0015444015444</v>
      </c>
      <c r="J570" t="s">
        <v>21</v>
      </c>
      <c r="K570" t="s">
        <v>22</v>
      </c>
      <c r="L570" s="12">
        <f t="shared" si="32"/>
        <v>40374.208333333336</v>
      </c>
      <c r="M570">
        <v>1279170000</v>
      </c>
      <c r="N570" s="12">
        <f t="shared" si="33"/>
        <v>40419.208333333336</v>
      </c>
      <c r="O570">
        <v>1283058000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5"/>
        <v>237.33830845771143</v>
      </c>
      <c r="G571" t="s">
        <v>20</v>
      </c>
      <c r="H571">
        <v>589</v>
      </c>
      <c r="I571" s="5">
        <f t="shared" si="34"/>
        <v>80.993208828522924</v>
      </c>
      <c r="J571" t="s">
        <v>107</v>
      </c>
      <c r="K571" t="s">
        <v>108</v>
      </c>
      <c r="L571" s="12">
        <f t="shared" si="32"/>
        <v>40554.25</v>
      </c>
      <c r="M571">
        <v>1294725600</v>
      </c>
      <c r="N571" s="12">
        <f t="shared" si="33"/>
        <v>40566.25</v>
      </c>
      <c r="O571">
        <v>1295762400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5"/>
        <v>305.65384615384613</v>
      </c>
      <c r="G572" t="s">
        <v>20</v>
      </c>
      <c r="H572">
        <v>2725</v>
      </c>
      <c r="I572" s="5">
        <f t="shared" si="34"/>
        <v>34.995963302752294</v>
      </c>
      <c r="J572" t="s">
        <v>21</v>
      </c>
      <c r="K572" t="s">
        <v>22</v>
      </c>
      <c r="L572" s="12">
        <f t="shared" si="32"/>
        <v>41993.25</v>
      </c>
      <c r="M572">
        <v>1419055200</v>
      </c>
      <c r="N572" s="12">
        <f t="shared" si="33"/>
        <v>41999.25</v>
      </c>
      <c r="O572">
        <v>1419573600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5"/>
        <v>94.142857142857139</v>
      </c>
      <c r="G573" t="s">
        <v>14</v>
      </c>
      <c r="H573">
        <v>35</v>
      </c>
      <c r="I573" s="5">
        <f t="shared" si="34"/>
        <v>94.142857142857139</v>
      </c>
      <c r="J573" t="s">
        <v>107</v>
      </c>
      <c r="K573" t="s">
        <v>108</v>
      </c>
      <c r="L573" s="12">
        <f t="shared" si="32"/>
        <v>42174.208333333328</v>
      </c>
      <c r="M573">
        <v>1434690000</v>
      </c>
      <c r="N573" s="12">
        <f t="shared" si="33"/>
        <v>42221.208333333328</v>
      </c>
      <c r="O573">
        <v>1438750800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5"/>
        <v>54.400000000000006</v>
      </c>
      <c r="G574" t="s">
        <v>74</v>
      </c>
      <c r="H574">
        <v>94</v>
      </c>
      <c r="I574" s="5">
        <f t="shared" si="34"/>
        <v>52.085106382978722</v>
      </c>
      <c r="J574" t="s">
        <v>21</v>
      </c>
      <c r="K574" t="s">
        <v>22</v>
      </c>
      <c r="L574" s="12">
        <f t="shared" si="32"/>
        <v>42275.208333333328</v>
      </c>
      <c r="M574">
        <v>1443416400</v>
      </c>
      <c r="N574" s="12">
        <f t="shared" si="33"/>
        <v>42291.208333333328</v>
      </c>
      <c r="O574">
        <v>1444798800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5"/>
        <v>111.88059701492537</v>
      </c>
      <c r="G575" t="s">
        <v>20</v>
      </c>
      <c r="H575">
        <v>300</v>
      </c>
      <c r="I575" s="5">
        <f t="shared" si="34"/>
        <v>24.986666666666668</v>
      </c>
      <c r="J575" t="s">
        <v>21</v>
      </c>
      <c r="K575" t="s">
        <v>22</v>
      </c>
      <c r="L575" s="12">
        <f t="shared" si="32"/>
        <v>41761.208333333336</v>
      </c>
      <c r="M575">
        <v>1399006800</v>
      </c>
      <c r="N575" s="12">
        <f t="shared" si="33"/>
        <v>41763.208333333336</v>
      </c>
      <c r="O575">
        <v>1399179600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5"/>
        <v>369.14814814814815</v>
      </c>
      <c r="G576" t="s">
        <v>20</v>
      </c>
      <c r="H576">
        <v>144</v>
      </c>
      <c r="I576" s="5">
        <f t="shared" si="34"/>
        <v>69.215277777777771</v>
      </c>
      <c r="J576" t="s">
        <v>21</v>
      </c>
      <c r="K576" t="s">
        <v>22</v>
      </c>
      <c r="L576" s="12">
        <f t="shared" si="32"/>
        <v>43806.25</v>
      </c>
      <c r="M576">
        <v>1575698400</v>
      </c>
      <c r="N576" s="12">
        <f t="shared" si="33"/>
        <v>43816.25</v>
      </c>
      <c r="O576">
        <v>1576562400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5"/>
        <v>62.930372148859547</v>
      </c>
      <c r="G577" t="s">
        <v>14</v>
      </c>
      <c r="H577">
        <v>558</v>
      </c>
      <c r="I577" s="5">
        <f t="shared" si="34"/>
        <v>93.944444444444443</v>
      </c>
      <c r="J577" t="s">
        <v>21</v>
      </c>
      <c r="K577" t="s">
        <v>22</v>
      </c>
      <c r="L577" s="12">
        <f t="shared" si="32"/>
        <v>41779.208333333336</v>
      </c>
      <c r="M577">
        <v>1400562000</v>
      </c>
      <c r="N577" s="12">
        <f t="shared" si="33"/>
        <v>41782.208333333336</v>
      </c>
      <c r="O577">
        <v>1400821200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35"/>
        <v>64.927835051546396</v>
      </c>
      <c r="G578" t="s">
        <v>14</v>
      </c>
      <c r="H578">
        <v>64</v>
      </c>
      <c r="I578" s="5">
        <f t="shared" si="34"/>
        <v>98.40625</v>
      </c>
      <c r="J578" t="s">
        <v>21</v>
      </c>
      <c r="K578" t="s">
        <v>22</v>
      </c>
      <c r="L578" s="12">
        <f t="shared" ref="L578:L641" si="36">(((M578/60)/60)/24)+DATE(1970,1,1)</f>
        <v>43040.208333333328</v>
      </c>
      <c r="M578">
        <v>1509512400</v>
      </c>
      <c r="N578" s="12">
        <f t="shared" ref="N578:N641" si="37">(((O578/60)/60)/24)+DATE(1970,1,1)</f>
        <v>43057.25</v>
      </c>
      <c r="O578">
        <v>1510984800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si="35"/>
        <v>18.853658536585368</v>
      </c>
      <c r="G579" t="s">
        <v>74</v>
      </c>
      <c r="H579">
        <v>37</v>
      </c>
      <c r="I579" s="5">
        <f t="shared" ref="I579:I642" si="38">IFERROR(E579/H579, 0)</f>
        <v>41.783783783783782</v>
      </c>
      <c r="J579" t="s">
        <v>21</v>
      </c>
      <c r="K579" t="s">
        <v>22</v>
      </c>
      <c r="L579" s="12">
        <f t="shared" si="36"/>
        <v>40613.25</v>
      </c>
      <c r="M579">
        <v>1299823200</v>
      </c>
      <c r="N579" s="12">
        <f t="shared" si="37"/>
        <v>40639.208333333336</v>
      </c>
      <c r="O579">
        <v>1302066000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ref="F580:F643" si="39">(E580/D580)*100</f>
        <v>16.754404145077721</v>
      </c>
      <c r="G580" t="s">
        <v>14</v>
      </c>
      <c r="H580">
        <v>245</v>
      </c>
      <c r="I580" s="5">
        <f t="shared" si="38"/>
        <v>65.991836734693877</v>
      </c>
      <c r="J580" t="s">
        <v>21</v>
      </c>
      <c r="K580" t="s">
        <v>22</v>
      </c>
      <c r="L580" s="12">
        <f t="shared" si="36"/>
        <v>40878.25</v>
      </c>
      <c r="M580">
        <v>1322719200</v>
      </c>
      <c r="N580" s="12">
        <f t="shared" si="37"/>
        <v>40881.25</v>
      </c>
      <c r="O580">
        <v>1322978400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39"/>
        <v>101.11290322580646</v>
      </c>
      <c r="G581" t="s">
        <v>20</v>
      </c>
      <c r="H581">
        <v>87</v>
      </c>
      <c r="I581" s="5">
        <f t="shared" si="38"/>
        <v>72.05747126436782</v>
      </c>
      <c r="J581" t="s">
        <v>21</v>
      </c>
      <c r="K581" t="s">
        <v>22</v>
      </c>
      <c r="L581" s="12">
        <f t="shared" si="36"/>
        <v>40762.208333333336</v>
      </c>
      <c r="M581">
        <v>1312693200</v>
      </c>
      <c r="N581" s="12">
        <f t="shared" si="37"/>
        <v>40774.208333333336</v>
      </c>
      <c r="O581">
        <v>1313730000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39"/>
        <v>341.5022831050228</v>
      </c>
      <c r="G582" t="s">
        <v>20</v>
      </c>
      <c r="H582">
        <v>3116</v>
      </c>
      <c r="I582" s="5">
        <f t="shared" si="38"/>
        <v>48.003209242618745</v>
      </c>
      <c r="J582" t="s">
        <v>21</v>
      </c>
      <c r="K582" t="s">
        <v>22</v>
      </c>
      <c r="L582" s="12">
        <f t="shared" si="36"/>
        <v>41696.25</v>
      </c>
      <c r="M582">
        <v>1393394400</v>
      </c>
      <c r="N582" s="12">
        <f t="shared" si="37"/>
        <v>41704.25</v>
      </c>
      <c r="O582">
        <v>1394085600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39"/>
        <v>64.016666666666666</v>
      </c>
      <c r="G583" t="s">
        <v>14</v>
      </c>
      <c r="H583">
        <v>71</v>
      </c>
      <c r="I583" s="5">
        <f t="shared" si="38"/>
        <v>54.098591549295776</v>
      </c>
      <c r="J583" t="s">
        <v>21</v>
      </c>
      <c r="K583" t="s">
        <v>22</v>
      </c>
      <c r="L583" s="12">
        <f t="shared" si="36"/>
        <v>40662.208333333336</v>
      </c>
      <c r="M583">
        <v>1304053200</v>
      </c>
      <c r="N583" s="12">
        <f t="shared" si="37"/>
        <v>40677.208333333336</v>
      </c>
      <c r="O583">
        <v>1305349200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39"/>
        <v>52.080459770114942</v>
      </c>
      <c r="G584" t="s">
        <v>14</v>
      </c>
      <c r="H584">
        <v>42</v>
      </c>
      <c r="I584" s="5">
        <f t="shared" si="38"/>
        <v>107.88095238095238</v>
      </c>
      <c r="J584" t="s">
        <v>21</v>
      </c>
      <c r="K584" t="s">
        <v>22</v>
      </c>
      <c r="L584" s="12">
        <f t="shared" si="36"/>
        <v>42165.208333333328</v>
      </c>
      <c r="M584">
        <v>1433912400</v>
      </c>
      <c r="N584" s="12">
        <f t="shared" si="37"/>
        <v>42170.208333333328</v>
      </c>
      <c r="O584">
        <v>1434344400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39"/>
        <v>322.40211640211641</v>
      </c>
      <c r="G585" t="s">
        <v>20</v>
      </c>
      <c r="H585">
        <v>909</v>
      </c>
      <c r="I585" s="5">
        <f t="shared" si="38"/>
        <v>67.034103410341032</v>
      </c>
      <c r="J585" t="s">
        <v>21</v>
      </c>
      <c r="K585" t="s">
        <v>22</v>
      </c>
      <c r="L585" s="12">
        <f t="shared" si="36"/>
        <v>40959.25</v>
      </c>
      <c r="M585">
        <v>1329717600</v>
      </c>
      <c r="N585" s="12">
        <f t="shared" si="37"/>
        <v>40976.25</v>
      </c>
      <c r="O585">
        <v>1331186400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39"/>
        <v>119.50810185185186</v>
      </c>
      <c r="G586" t="s">
        <v>20</v>
      </c>
      <c r="H586">
        <v>1613</v>
      </c>
      <c r="I586" s="5">
        <f t="shared" si="38"/>
        <v>64.01425914445133</v>
      </c>
      <c r="J586" t="s">
        <v>21</v>
      </c>
      <c r="K586" t="s">
        <v>22</v>
      </c>
      <c r="L586" s="12">
        <f t="shared" si="36"/>
        <v>41024.208333333336</v>
      </c>
      <c r="M586">
        <v>1335330000</v>
      </c>
      <c r="N586" s="12">
        <f t="shared" si="37"/>
        <v>41038.208333333336</v>
      </c>
      <c r="O586">
        <v>1336539600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39"/>
        <v>146.79775280898878</v>
      </c>
      <c r="G587" t="s">
        <v>20</v>
      </c>
      <c r="H587">
        <v>136</v>
      </c>
      <c r="I587" s="5">
        <f t="shared" si="38"/>
        <v>96.066176470588232</v>
      </c>
      <c r="J587" t="s">
        <v>21</v>
      </c>
      <c r="K587" t="s">
        <v>22</v>
      </c>
      <c r="L587" s="12">
        <f t="shared" si="36"/>
        <v>40255.208333333336</v>
      </c>
      <c r="M587">
        <v>1268888400</v>
      </c>
      <c r="N587" s="12">
        <f t="shared" si="37"/>
        <v>40265.208333333336</v>
      </c>
      <c r="O587">
        <v>1269752400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39"/>
        <v>950.57142857142856</v>
      </c>
      <c r="G588" t="s">
        <v>20</v>
      </c>
      <c r="H588">
        <v>130</v>
      </c>
      <c r="I588" s="5">
        <f t="shared" si="38"/>
        <v>51.184615384615384</v>
      </c>
      <c r="J588" t="s">
        <v>21</v>
      </c>
      <c r="K588" t="s">
        <v>22</v>
      </c>
      <c r="L588" s="12">
        <f t="shared" si="36"/>
        <v>40499.25</v>
      </c>
      <c r="M588">
        <v>1289973600</v>
      </c>
      <c r="N588" s="12">
        <f t="shared" si="37"/>
        <v>40518.25</v>
      </c>
      <c r="O588">
        <v>1291615200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39"/>
        <v>72.893617021276597</v>
      </c>
      <c r="G589" t="s">
        <v>14</v>
      </c>
      <c r="H589">
        <v>156</v>
      </c>
      <c r="I589" s="5">
        <f t="shared" si="38"/>
        <v>43.92307692307692</v>
      </c>
      <c r="J589" t="s">
        <v>15</v>
      </c>
      <c r="K589" t="s">
        <v>16</v>
      </c>
      <c r="L589" s="12">
        <f t="shared" si="36"/>
        <v>43484.25</v>
      </c>
      <c r="M589">
        <v>1547877600</v>
      </c>
      <c r="N589" s="12">
        <f t="shared" si="37"/>
        <v>43536.208333333328</v>
      </c>
      <c r="O589">
        <v>1552366800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39"/>
        <v>79.008248730964468</v>
      </c>
      <c r="G590" t="s">
        <v>14</v>
      </c>
      <c r="H590">
        <v>1368</v>
      </c>
      <c r="I590" s="5">
        <f t="shared" si="38"/>
        <v>91.021198830409361</v>
      </c>
      <c r="J590" t="s">
        <v>40</v>
      </c>
      <c r="K590" t="s">
        <v>41</v>
      </c>
      <c r="L590" s="12">
        <f t="shared" si="36"/>
        <v>40262.208333333336</v>
      </c>
      <c r="M590">
        <v>1269493200</v>
      </c>
      <c r="N590" s="12">
        <f t="shared" si="37"/>
        <v>40293.208333333336</v>
      </c>
      <c r="O590">
        <v>1272171600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39"/>
        <v>64.721518987341781</v>
      </c>
      <c r="G591" t="s">
        <v>14</v>
      </c>
      <c r="H591">
        <v>102</v>
      </c>
      <c r="I591" s="5">
        <f t="shared" si="38"/>
        <v>50.127450980392155</v>
      </c>
      <c r="J591" t="s">
        <v>21</v>
      </c>
      <c r="K591" t="s">
        <v>22</v>
      </c>
      <c r="L591" s="12">
        <f t="shared" si="36"/>
        <v>42190.208333333328</v>
      </c>
      <c r="M591">
        <v>1436072400</v>
      </c>
      <c r="N591" s="12">
        <f t="shared" si="37"/>
        <v>42197.208333333328</v>
      </c>
      <c r="O591">
        <v>1436677200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39"/>
        <v>82.028169014084511</v>
      </c>
      <c r="G592" t="s">
        <v>14</v>
      </c>
      <c r="H592">
        <v>86</v>
      </c>
      <c r="I592" s="5">
        <f t="shared" si="38"/>
        <v>67.720930232558146</v>
      </c>
      <c r="J592" t="s">
        <v>26</v>
      </c>
      <c r="K592" t="s">
        <v>27</v>
      </c>
      <c r="L592" s="12">
        <f t="shared" si="36"/>
        <v>41994.25</v>
      </c>
      <c r="M592">
        <v>1419141600</v>
      </c>
      <c r="N592" s="12">
        <f t="shared" si="37"/>
        <v>42005.25</v>
      </c>
      <c r="O592">
        <v>1420092000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39"/>
        <v>1037.6666666666667</v>
      </c>
      <c r="G593" t="s">
        <v>20</v>
      </c>
      <c r="H593">
        <v>102</v>
      </c>
      <c r="I593" s="5">
        <f t="shared" si="38"/>
        <v>61.03921568627451</v>
      </c>
      <c r="J593" t="s">
        <v>21</v>
      </c>
      <c r="K593" t="s">
        <v>22</v>
      </c>
      <c r="L593" s="12">
        <f t="shared" si="36"/>
        <v>40373.208333333336</v>
      </c>
      <c r="M593">
        <v>1279083600</v>
      </c>
      <c r="N593" s="12">
        <f t="shared" si="37"/>
        <v>40383.208333333336</v>
      </c>
      <c r="O593">
        <v>1279947600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39"/>
        <v>12.910076530612244</v>
      </c>
      <c r="G594" t="s">
        <v>14</v>
      </c>
      <c r="H594">
        <v>253</v>
      </c>
      <c r="I594" s="5">
        <f t="shared" si="38"/>
        <v>80.011857707509876</v>
      </c>
      <c r="J594" t="s">
        <v>21</v>
      </c>
      <c r="K594" t="s">
        <v>22</v>
      </c>
      <c r="L594" s="12">
        <f t="shared" si="36"/>
        <v>41789.208333333336</v>
      </c>
      <c r="M594">
        <v>1401426000</v>
      </c>
      <c r="N594" s="12">
        <f t="shared" si="37"/>
        <v>41798.208333333336</v>
      </c>
      <c r="O594">
        <v>1402203600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39"/>
        <v>154.84210526315789</v>
      </c>
      <c r="G595" t="s">
        <v>20</v>
      </c>
      <c r="H595">
        <v>4006</v>
      </c>
      <c r="I595" s="5">
        <f t="shared" si="38"/>
        <v>47.001497753369947</v>
      </c>
      <c r="J595" t="s">
        <v>21</v>
      </c>
      <c r="K595" t="s">
        <v>22</v>
      </c>
      <c r="L595" s="12">
        <f t="shared" si="36"/>
        <v>41724.208333333336</v>
      </c>
      <c r="M595">
        <v>1395810000</v>
      </c>
      <c r="N595" s="12">
        <f t="shared" si="37"/>
        <v>41737.208333333336</v>
      </c>
      <c r="O595">
        <v>1396933200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39"/>
        <v>7.0991735537190088</v>
      </c>
      <c r="G596" t="s">
        <v>14</v>
      </c>
      <c r="H596">
        <v>157</v>
      </c>
      <c r="I596" s="5">
        <f t="shared" si="38"/>
        <v>71.127388535031841</v>
      </c>
      <c r="J596" t="s">
        <v>21</v>
      </c>
      <c r="K596" t="s">
        <v>22</v>
      </c>
      <c r="L596" s="12">
        <f t="shared" si="36"/>
        <v>42548.208333333328</v>
      </c>
      <c r="M596">
        <v>1467003600</v>
      </c>
      <c r="N596" s="12">
        <f t="shared" si="37"/>
        <v>42551.208333333328</v>
      </c>
      <c r="O596">
        <v>1467262800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39"/>
        <v>208.52773826458036</v>
      </c>
      <c r="G597" t="s">
        <v>20</v>
      </c>
      <c r="H597">
        <v>1629</v>
      </c>
      <c r="I597" s="5">
        <f t="shared" si="38"/>
        <v>89.99079189686924</v>
      </c>
      <c r="J597" t="s">
        <v>21</v>
      </c>
      <c r="K597" t="s">
        <v>22</v>
      </c>
      <c r="L597" s="12">
        <f t="shared" si="36"/>
        <v>40253.208333333336</v>
      </c>
      <c r="M597">
        <v>1268715600</v>
      </c>
      <c r="N597" s="12">
        <f t="shared" si="37"/>
        <v>40274.208333333336</v>
      </c>
      <c r="O597">
        <v>1270530000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39"/>
        <v>99.683544303797461</v>
      </c>
      <c r="G598" t="s">
        <v>14</v>
      </c>
      <c r="H598">
        <v>183</v>
      </c>
      <c r="I598" s="5">
        <f t="shared" si="38"/>
        <v>43.032786885245905</v>
      </c>
      <c r="J598" t="s">
        <v>21</v>
      </c>
      <c r="K598" t="s">
        <v>22</v>
      </c>
      <c r="L598" s="12">
        <f t="shared" si="36"/>
        <v>42434.25</v>
      </c>
      <c r="M598">
        <v>1457157600</v>
      </c>
      <c r="N598" s="12">
        <f t="shared" si="37"/>
        <v>42441.25</v>
      </c>
      <c r="O598">
        <v>1457762400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39"/>
        <v>201.59756097560978</v>
      </c>
      <c r="G599" t="s">
        <v>20</v>
      </c>
      <c r="H599">
        <v>2188</v>
      </c>
      <c r="I599" s="5">
        <f t="shared" si="38"/>
        <v>67.997714808043881</v>
      </c>
      <c r="J599" t="s">
        <v>21</v>
      </c>
      <c r="K599" t="s">
        <v>22</v>
      </c>
      <c r="L599" s="12">
        <f t="shared" si="36"/>
        <v>43786.25</v>
      </c>
      <c r="M599">
        <v>1573970400</v>
      </c>
      <c r="N599" s="12">
        <f t="shared" si="37"/>
        <v>43804.25</v>
      </c>
      <c r="O599">
        <v>1575525600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39"/>
        <v>162.09032258064516</v>
      </c>
      <c r="G600" t="s">
        <v>20</v>
      </c>
      <c r="H600">
        <v>2409</v>
      </c>
      <c r="I600" s="5">
        <f t="shared" si="38"/>
        <v>73.004566210045667</v>
      </c>
      <c r="J600" t="s">
        <v>107</v>
      </c>
      <c r="K600" t="s">
        <v>108</v>
      </c>
      <c r="L600" s="12">
        <f t="shared" si="36"/>
        <v>40344.208333333336</v>
      </c>
      <c r="M600">
        <v>1276578000</v>
      </c>
      <c r="N600" s="12">
        <f t="shared" si="37"/>
        <v>40373.208333333336</v>
      </c>
      <c r="O600">
        <v>1279083600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39"/>
        <v>3.6436208125445471</v>
      </c>
      <c r="G601" t="s">
        <v>14</v>
      </c>
      <c r="H601">
        <v>82</v>
      </c>
      <c r="I601" s="5">
        <f t="shared" si="38"/>
        <v>62.341463414634148</v>
      </c>
      <c r="J601" t="s">
        <v>36</v>
      </c>
      <c r="K601" t="s">
        <v>37</v>
      </c>
      <c r="L601" s="12">
        <f t="shared" si="36"/>
        <v>42047.25</v>
      </c>
      <c r="M601">
        <v>1423720800</v>
      </c>
      <c r="N601" s="12">
        <f t="shared" si="37"/>
        <v>42055.25</v>
      </c>
      <c r="O601">
        <v>1424412000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39"/>
        <v>5</v>
      </c>
      <c r="G602" t="s">
        <v>14</v>
      </c>
      <c r="H602">
        <v>1</v>
      </c>
      <c r="I602" s="5">
        <f t="shared" si="38"/>
        <v>5</v>
      </c>
      <c r="J602" t="s">
        <v>40</v>
      </c>
      <c r="K602" t="s">
        <v>41</v>
      </c>
      <c r="L602" s="12">
        <f t="shared" si="36"/>
        <v>41485.208333333336</v>
      </c>
      <c r="M602">
        <v>1375160400</v>
      </c>
      <c r="N602" s="12">
        <f t="shared" si="37"/>
        <v>41497.208333333336</v>
      </c>
      <c r="O602">
        <v>1376197200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39"/>
        <v>206.63492063492063</v>
      </c>
      <c r="G603" t="s">
        <v>20</v>
      </c>
      <c r="H603">
        <v>194</v>
      </c>
      <c r="I603" s="5">
        <f t="shared" si="38"/>
        <v>67.103092783505161</v>
      </c>
      <c r="J603" t="s">
        <v>21</v>
      </c>
      <c r="K603" t="s">
        <v>22</v>
      </c>
      <c r="L603" s="12">
        <f t="shared" si="36"/>
        <v>41789.208333333336</v>
      </c>
      <c r="M603">
        <v>1401426000</v>
      </c>
      <c r="N603" s="12">
        <f t="shared" si="37"/>
        <v>41806.208333333336</v>
      </c>
      <c r="O603">
        <v>1402894800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39"/>
        <v>128.23628691983123</v>
      </c>
      <c r="G604" t="s">
        <v>20</v>
      </c>
      <c r="H604">
        <v>1140</v>
      </c>
      <c r="I604" s="5">
        <f t="shared" si="38"/>
        <v>79.978947368421046</v>
      </c>
      <c r="J604" t="s">
        <v>21</v>
      </c>
      <c r="K604" t="s">
        <v>22</v>
      </c>
      <c r="L604" s="12">
        <f t="shared" si="36"/>
        <v>42160.208333333328</v>
      </c>
      <c r="M604">
        <v>1433480400</v>
      </c>
      <c r="N604" s="12">
        <f t="shared" si="37"/>
        <v>42171.208333333328</v>
      </c>
      <c r="O604">
        <v>1434430800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39"/>
        <v>119.66037735849055</v>
      </c>
      <c r="G605" t="s">
        <v>20</v>
      </c>
      <c r="H605">
        <v>102</v>
      </c>
      <c r="I605" s="5">
        <f t="shared" si="38"/>
        <v>62.176470588235297</v>
      </c>
      <c r="J605" t="s">
        <v>21</v>
      </c>
      <c r="K605" t="s">
        <v>22</v>
      </c>
      <c r="L605" s="12">
        <f t="shared" si="36"/>
        <v>43573.208333333328</v>
      </c>
      <c r="M605">
        <v>1555563600</v>
      </c>
      <c r="N605" s="12">
        <f t="shared" si="37"/>
        <v>43600.208333333328</v>
      </c>
      <c r="O605">
        <v>1557896400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39"/>
        <v>170.73055242390078</v>
      </c>
      <c r="G606" t="s">
        <v>20</v>
      </c>
      <c r="H606">
        <v>2857</v>
      </c>
      <c r="I606" s="5">
        <f t="shared" si="38"/>
        <v>53.005950297514879</v>
      </c>
      <c r="J606" t="s">
        <v>21</v>
      </c>
      <c r="K606" t="s">
        <v>22</v>
      </c>
      <c r="L606" s="12">
        <f t="shared" si="36"/>
        <v>40565.25</v>
      </c>
      <c r="M606">
        <v>1295676000</v>
      </c>
      <c r="N606" s="12">
        <f t="shared" si="37"/>
        <v>40586.25</v>
      </c>
      <c r="O606">
        <v>1297490400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39"/>
        <v>187.21212121212122</v>
      </c>
      <c r="G607" t="s">
        <v>20</v>
      </c>
      <c r="H607">
        <v>107</v>
      </c>
      <c r="I607" s="5">
        <f t="shared" si="38"/>
        <v>57.738317757009348</v>
      </c>
      <c r="J607" t="s">
        <v>21</v>
      </c>
      <c r="K607" t="s">
        <v>22</v>
      </c>
      <c r="L607" s="12">
        <f t="shared" si="36"/>
        <v>42280.208333333328</v>
      </c>
      <c r="M607">
        <v>1443848400</v>
      </c>
      <c r="N607" s="12">
        <f t="shared" si="37"/>
        <v>42321.25</v>
      </c>
      <c r="O607">
        <v>1447394400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39"/>
        <v>188.38235294117646</v>
      </c>
      <c r="G608" t="s">
        <v>20</v>
      </c>
      <c r="H608">
        <v>160</v>
      </c>
      <c r="I608" s="5">
        <f t="shared" si="38"/>
        <v>40.03125</v>
      </c>
      <c r="J608" t="s">
        <v>40</v>
      </c>
      <c r="K608" t="s">
        <v>41</v>
      </c>
      <c r="L608" s="12">
        <f t="shared" si="36"/>
        <v>42436.25</v>
      </c>
      <c r="M608">
        <v>1457330400</v>
      </c>
      <c r="N608" s="12">
        <f t="shared" si="37"/>
        <v>42447.208333333328</v>
      </c>
      <c r="O608">
        <v>1458277200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39"/>
        <v>131.29869186046511</v>
      </c>
      <c r="G609" t="s">
        <v>20</v>
      </c>
      <c r="H609">
        <v>2230</v>
      </c>
      <c r="I609" s="5">
        <f t="shared" si="38"/>
        <v>81.016591928251117</v>
      </c>
      <c r="J609" t="s">
        <v>21</v>
      </c>
      <c r="K609" t="s">
        <v>22</v>
      </c>
      <c r="L609" s="12">
        <f t="shared" si="36"/>
        <v>41721.208333333336</v>
      </c>
      <c r="M609">
        <v>1395550800</v>
      </c>
      <c r="N609" s="12">
        <f t="shared" si="37"/>
        <v>41723.208333333336</v>
      </c>
      <c r="O609">
        <v>1395723600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39"/>
        <v>283.97435897435901</v>
      </c>
      <c r="G610" t="s">
        <v>20</v>
      </c>
      <c r="H610">
        <v>316</v>
      </c>
      <c r="I610" s="5">
        <f t="shared" si="38"/>
        <v>35.047468354430379</v>
      </c>
      <c r="J610" t="s">
        <v>21</v>
      </c>
      <c r="K610" t="s">
        <v>22</v>
      </c>
      <c r="L610" s="12">
        <f t="shared" si="36"/>
        <v>43530.25</v>
      </c>
      <c r="M610">
        <v>1551852000</v>
      </c>
      <c r="N610" s="12">
        <f t="shared" si="37"/>
        <v>43534.25</v>
      </c>
      <c r="O610">
        <v>1552197600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39"/>
        <v>120.41999999999999</v>
      </c>
      <c r="G611" t="s">
        <v>20</v>
      </c>
      <c r="H611">
        <v>117</v>
      </c>
      <c r="I611" s="5">
        <f t="shared" si="38"/>
        <v>102.92307692307692</v>
      </c>
      <c r="J611" t="s">
        <v>21</v>
      </c>
      <c r="K611" t="s">
        <v>22</v>
      </c>
      <c r="L611" s="12">
        <f t="shared" si="36"/>
        <v>43481.25</v>
      </c>
      <c r="M611">
        <v>1547618400</v>
      </c>
      <c r="N611" s="12">
        <f t="shared" si="37"/>
        <v>43498.25</v>
      </c>
      <c r="O611">
        <v>1549087200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39"/>
        <v>419.0560747663551</v>
      </c>
      <c r="G612" t="s">
        <v>20</v>
      </c>
      <c r="H612">
        <v>6406</v>
      </c>
      <c r="I612" s="5">
        <f t="shared" si="38"/>
        <v>27.998126756166094</v>
      </c>
      <c r="J612" t="s">
        <v>21</v>
      </c>
      <c r="K612" t="s">
        <v>22</v>
      </c>
      <c r="L612" s="12">
        <f t="shared" si="36"/>
        <v>41259.25</v>
      </c>
      <c r="M612">
        <v>1355637600</v>
      </c>
      <c r="N612" s="12">
        <f t="shared" si="37"/>
        <v>41273.25</v>
      </c>
      <c r="O612">
        <v>1356847200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39"/>
        <v>13.853658536585368</v>
      </c>
      <c r="G613" t="s">
        <v>74</v>
      </c>
      <c r="H613">
        <v>15</v>
      </c>
      <c r="I613" s="5">
        <f t="shared" si="38"/>
        <v>75.733333333333334</v>
      </c>
      <c r="J613" t="s">
        <v>21</v>
      </c>
      <c r="K613" t="s">
        <v>22</v>
      </c>
      <c r="L613" s="12">
        <f t="shared" si="36"/>
        <v>41480.208333333336</v>
      </c>
      <c r="M613">
        <v>1374728400</v>
      </c>
      <c r="N613" s="12">
        <f t="shared" si="37"/>
        <v>41492.208333333336</v>
      </c>
      <c r="O613">
        <v>1375765200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39"/>
        <v>139.43548387096774</v>
      </c>
      <c r="G614" t="s">
        <v>20</v>
      </c>
      <c r="H614">
        <v>192</v>
      </c>
      <c r="I614" s="5">
        <f t="shared" si="38"/>
        <v>45.026041666666664</v>
      </c>
      <c r="J614" t="s">
        <v>21</v>
      </c>
      <c r="K614" t="s">
        <v>22</v>
      </c>
      <c r="L614" s="12">
        <f t="shared" si="36"/>
        <v>40474.208333333336</v>
      </c>
      <c r="M614">
        <v>1287810000</v>
      </c>
      <c r="N614" s="12">
        <f t="shared" si="37"/>
        <v>40497.25</v>
      </c>
      <c r="O614">
        <v>1289800800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39"/>
        <v>174</v>
      </c>
      <c r="G615" t="s">
        <v>20</v>
      </c>
      <c r="H615">
        <v>26</v>
      </c>
      <c r="I615" s="5">
        <f t="shared" si="38"/>
        <v>73.615384615384613</v>
      </c>
      <c r="J615" t="s">
        <v>15</v>
      </c>
      <c r="K615" t="s">
        <v>16</v>
      </c>
      <c r="L615" s="12">
        <f t="shared" si="36"/>
        <v>42973.208333333328</v>
      </c>
      <c r="M615">
        <v>1503723600</v>
      </c>
      <c r="N615" s="12">
        <f t="shared" si="37"/>
        <v>42982.208333333328</v>
      </c>
      <c r="O615">
        <v>1504501200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39"/>
        <v>155.49056603773585</v>
      </c>
      <c r="G616" t="s">
        <v>20</v>
      </c>
      <c r="H616">
        <v>723</v>
      </c>
      <c r="I616" s="5">
        <f t="shared" si="38"/>
        <v>56.991701244813278</v>
      </c>
      <c r="J616" t="s">
        <v>21</v>
      </c>
      <c r="K616" t="s">
        <v>22</v>
      </c>
      <c r="L616" s="12">
        <f t="shared" si="36"/>
        <v>42746.25</v>
      </c>
      <c r="M616">
        <v>1484114400</v>
      </c>
      <c r="N616" s="12">
        <f t="shared" si="37"/>
        <v>42764.25</v>
      </c>
      <c r="O616">
        <v>1485669600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39"/>
        <v>170.44705882352943</v>
      </c>
      <c r="G617" t="s">
        <v>20</v>
      </c>
      <c r="H617">
        <v>170</v>
      </c>
      <c r="I617" s="5">
        <f t="shared" si="38"/>
        <v>85.223529411764702</v>
      </c>
      <c r="J617" t="s">
        <v>107</v>
      </c>
      <c r="K617" t="s">
        <v>108</v>
      </c>
      <c r="L617" s="12">
        <f t="shared" si="36"/>
        <v>42489.208333333328</v>
      </c>
      <c r="M617">
        <v>1461906000</v>
      </c>
      <c r="N617" s="12">
        <f t="shared" si="37"/>
        <v>42499.208333333328</v>
      </c>
      <c r="O617">
        <v>1462770000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39"/>
        <v>189.515625</v>
      </c>
      <c r="G618" t="s">
        <v>20</v>
      </c>
      <c r="H618">
        <v>238</v>
      </c>
      <c r="I618" s="5">
        <f t="shared" si="38"/>
        <v>50.962184873949582</v>
      </c>
      <c r="J618" t="s">
        <v>40</v>
      </c>
      <c r="K618" t="s">
        <v>41</v>
      </c>
      <c r="L618" s="12">
        <f t="shared" si="36"/>
        <v>41537.208333333336</v>
      </c>
      <c r="M618">
        <v>1379653200</v>
      </c>
      <c r="N618" s="12">
        <f t="shared" si="37"/>
        <v>41538.208333333336</v>
      </c>
      <c r="O618">
        <v>1379739600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39"/>
        <v>249.71428571428572</v>
      </c>
      <c r="G619" t="s">
        <v>20</v>
      </c>
      <c r="H619">
        <v>55</v>
      </c>
      <c r="I619" s="5">
        <f t="shared" si="38"/>
        <v>63.563636363636363</v>
      </c>
      <c r="J619" t="s">
        <v>21</v>
      </c>
      <c r="K619" t="s">
        <v>22</v>
      </c>
      <c r="L619" s="12">
        <f t="shared" si="36"/>
        <v>41794.208333333336</v>
      </c>
      <c r="M619">
        <v>1401858000</v>
      </c>
      <c r="N619" s="12">
        <f t="shared" si="37"/>
        <v>41804.208333333336</v>
      </c>
      <c r="O619">
        <v>1402722000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39"/>
        <v>48.860523665659613</v>
      </c>
      <c r="G620" t="s">
        <v>14</v>
      </c>
      <c r="H620">
        <v>1198</v>
      </c>
      <c r="I620" s="5">
        <f t="shared" si="38"/>
        <v>80.999165275459092</v>
      </c>
      <c r="J620" t="s">
        <v>21</v>
      </c>
      <c r="K620" t="s">
        <v>22</v>
      </c>
      <c r="L620" s="12">
        <f t="shared" si="36"/>
        <v>41396.208333333336</v>
      </c>
      <c r="M620">
        <v>1367470800</v>
      </c>
      <c r="N620" s="12">
        <f t="shared" si="37"/>
        <v>41417.208333333336</v>
      </c>
      <c r="O620">
        <v>1369285200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39"/>
        <v>28.461970393057683</v>
      </c>
      <c r="G621" t="s">
        <v>14</v>
      </c>
      <c r="H621">
        <v>648</v>
      </c>
      <c r="I621" s="5">
        <f t="shared" si="38"/>
        <v>86.044753086419746</v>
      </c>
      <c r="J621" t="s">
        <v>21</v>
      </c>
      <c r="K621" t="s">
        <v>22</v>
      </c>
      <c r="L621" s="12">
        <f t="shared" si="36"/>
        <v>40669.208333333336</v>
      </c>
      <c r="M621">
        <v>1304658000</v>
      </c>
      <c r="N621" s="12">
        <f t="shared" si="37"/>
        <v>40670.208333333336</v>
      </c>
      <c r="O621">
        <v>1304744400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39"/>
        <v>268.02325581395348</v>
      </c>
      <c r="G622" t="s">
        <v>20</v>
      </c>
      <c r="H622">
        <v>128</v>
      </c>
      <c r="I622" s="5">
        <f t="shared" si="38"/>
        <v>90.0390625</v>
      </c>
      <c r="J622" t="s">
        <v>26</v>
      </c>
      <c r="K622" t="s">
        <v>27</v>
      </c>
      <c r="L622" s="12">
        <f t="shared" si="36"/>
        <v>42559.208333333328</v>
      </c>
      <c r="M622">
        <v>1467954000</v>
      </c>
      <c r="N622" s="12">
        <f t="shared" si="37"/>
        <v>42563.208333333328</v>
      </c>
      <c r="O622">
        <v>1468299600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39"/>
        <v>619.80078125</v>
      </c>
      <c r="G623" t="s">
        <v>20</v>
      </c>
      <c r="H623">
        <v>2144</v>
      </c>
      <c r="I623" s="5">
        <f t="shared" si="38"/>
        <v>74.006063432835816</v>
      </c>
      <c r="J623" t="s">
        <v>21</v>
      </c>
      <c r="K623" t="s">
        <v>22</v>
      </c>
      <c r="L623" s="12">
        <f t="shared" si="36"/>
        <v>42626.208333333328</v>
      </c>
      <c r="M623">
        <v>1473742800</v>
      </c>
      <c r="N623" s="12">
        <f t="shared" si="37"/>
        <v>42631.208333333328</v>
      </c>
      <c r="O623">
        <v>1474174800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39"/>
        <v>3.1301587301587301</v>
      </c>
      <c r="G624" t="s">
        <v>14</v>
      </c>
      <c r="H624">
        <v>64</v>
      </c>
      <c r="I624" s="5">
        <f t="shared" si="38"/>
        <v>92.4375</v>
      </c>
      <c r="J624" t="s">
        <v>21</v>
      </c>
      <c r="K624" t="s">
        <v>22</v>
      </c>
      <c r="L624" s="12">
        <f t="shared" si="36"/>
        <v>43205.208333333328</v>
      </c>
      <c r="M624">
        <v>1523768400</v>
      </c>
      <c r="N624" s="12">
        <f t="shared" si="37"/>
        <v>43231.208333333328</v>
      </c>
      <c r="O624">
        <v>1526014800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39"/>
        <v>159.92152704135739</v>
      </c>
      <c r="G625" t="s">
        <v>20</v>
      </c>
      <c r="H625">
        <v>2693</v>
      </c>
      <c r="I625" s="5">
        <f t="shared" si="38"/>
        <v>55.999257333828446</v>
      </c>
      <c r="J625" t="s">
        <v>40</v>
      </c>
      <c r="K625" t="s">
        <v>41</v>
      </c>
      <c r="L625" s="12">
        <f t="shared" si="36"/>
        <v>42201.208333333328</v>
      </c>
      <c r="M625">
        <v>1437022800</v>
      </c>
      <c r="N625" s="12">
        <f t="shared" si="37"/>
        <v>42206.208333333328</v>
      </c>
      <c r="O625">
        <v>1437454800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39"/>
        <v>279.39215686274508</v>
      </c>
      <c r="G626" t="s">
        <v>20</v>
      </c>
      <c r="H626">
        <v>432</v>
      </c>
      <c r="I626" s="5">
        <f t="shared" si="38"/>
        <v>32.983796296296298</v>
      </c>
      <c r="J626" t="s">
        <v>21</v>
      </c>
      <c r="K626" t="s">
        <v>22</v>
      </c>
      <c r="L626" s="12">
        <f t="shared" si="36"/>
        <v>42029.25</v>
      </c>
      <c r="M626">
        <v>1422165600</v>
      </c>
      <c r="N626" s="12">
        <f t="shared" si="37"/>
        <v>42035.25</v>
      </c>
      <c r="O626">
        <v>1422684000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39"/>
        <v>77.373333333333335</v>
      </c>
      <c r="G627" t="s">
        <v>14</v>
      </c>
      <c r="H627">
        <v>62</v>
      </c>
      <c r="I627" s="5">
        <f t="shared" si="38"/>
        <v>93.596774193548384</v>
      </c>
      <c r="J627" t="s">
        <v>21</v>
      </c>
      <c r="K627" t="s">
        <v>22</v>
      </c>
      <c r="L627" s="12">
        <f t="shared" si="36"/>
        <v>43857.25</v>
      </c>
      <c r="M627">
        <v>1580104800</v>
      </c>
      <c r="N627" s="12">
        <f t="shared" si="37"/>
        <v>43871.25</v>
      </c>
      <c r="O627">
        <v>1581314400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39"/>
        <v>206.32812500000003</v>
      </c>
      <c r="G628" t="s">
        <v>20</v>
      </c>
      <c r="H628">
        <v>189</v>
      </c>
      <c r="I628" s="5">
        <f t="shared" si="38"/>
        <v>69.867724867724874</v>
      </c>
      <c r="J628" t="s">
        <v>21</v>
      </c>
      <c r="K628" t="s">
        <v>22</v>
      </c>
      <c r="L628" s="12">
        <f t="shared" si="36"/>
        <v>40449.208333333336</v>
      </c>
      <c r="M628">
        <v>1285650000</v>
      </c>
      <c r="N628" s="12">
        <f t="shared" si="37"/>
        <v>40458.208333333336</v>
      </c>
      <c r="O628">
        <v>1286427600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39"/>
        <v>694.25</v>
      </c>
      <c r="G629" t="s">
        <v>20</v>
      </c>
      <c r="H629">
        <v>154</v>
      </c>
      <c r="I629" s="5">
        <f t="shared" si="38"/>
        <v>72.129870129870127</v>
      </c>
      <c r="J629" t="s">
        <v>40</v>
      </c>
      <c r="K629" t="s">
        <v>41</v>
      </c>
      <c r="L629" s="12">
        <f t="shared" si="36"/>
        <v>40345.208333333336</v>
      </c>
      <c r="M629">
        <v>1276664400</v>
      </c>
      <c r="N629" s="12">
        <f t="shared" si="37"/>
        <v>40369.208333333336</v>
      </c>
      <c r="O629">
        <v>1278738000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39"/>
        <v>151.78947368421052</v>
      </c>
      <c r="G630" t="s">
        <v>20</v>
      </c>
      <c r="H630">
        <v>96</v>
      </c>
      <c r="I630" s="5">
        <f t="shared" si="38"/>
        <v>30.041666666666668</v>
      </c>
      <c r="J630" t="s">
        <v>21</v>
      </c>
      <c r="K630" t="s">
        <v>22</v>
      </c>
      <c r="L630" s="12">
        <f t="shared" si="36"/>
        <v>40455.208333333336</v>
      </c>
      <c r="M630">
        <v>1286168400</v>
      </c>
      <c r="N630" s="12">
        <f t="shared" si="37"/>
        <v>40458.208333333336</v>
      </c>
      <c r="O630">
        <v>1286427600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39"/>
        <v>64.58207217694995</v>
      </c>
      <c r="G631" t="s">
        <v>14</v>
      </c>
      <c r="H631">
        <v>750</v>
      </c>
      <c r="I631" s="5">
        <f t="shared" si="38"/>
        <v>73.968000000000004</v>
      </c>
      <c r="J631" t="s">
        <v>21</v>
      </c>
      <c r="K631" t="s">
        <v>22</v>
      </c>
      <c r="L631" s="12">
        <f t="shared" si="36"/>
        <v>42557.208333333328</v>
      </c>
      <c r="M631">
        <v>1467781200</v>
      </c>
      <c r="N631" s="12">
        <f t="shared" si="37"/>
        <v>42559.208333333328</v>
      </c>
      <c r="O631">
        <v>1467954000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39"/>
        <v>62.873684210526314</v>
      </c>
      <c r="G632" t="s">
        <v>74</v>
      </c>
      <c r="H632">
        <v>87</v>
      </c>
      <c r="I632" s="5">
        <f t="shared" si="38"/>
        <v>68.65517241379311</v>
      </c>
      <c r="J632" t="s">
        <v>21</v>
      </c>
      <c r="K632" t="s">
        <v>22</v>
      </c>
      <c r="L632" s="12">
        <f t="shared" si="36"/>
        <v>43586.208333333328</v>
      </c>
      <c r="M632">
        <v>1556686800</v>
      </c>
      <c r="N632" s="12">
        <f t="shared" si="37"/>
        <v>43597.208333333328</v>
      </c>
      <c r="O632">
        <v>1557637200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39"/>
        <v>310.39864864864865</v>
      </c>
      <c r="G633" t="s">
        <v>20</v>
      </c>
      <c r="H633">
        <v>3063</v>
      </c>
      <c r="I633" s="5">
        <f t="shared" si="38"/>
        <v>59.992164544564154</v>
      </c>
      <c r="J633" t="s">
        <v>21</v>
      </c>
      <c r="K633" t="s">
        <v>22</v>
      </c>
      <c r="L633" s="12">
        <f t="shared" si="36"/>
        <v>43550.208333333328</v>
      </c>
      <c r="M633">
        <v>1553576400</v>
      </c>
      <c r="N633" s="12">
        <f t="shared" si="37"/>
        <v>43554.208333333328</v>
      </c>
      <c r="O633">
        <v>1553922000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39"/>
        <v>42.859916782246884</v>
      </c>
      <c r="G634" t="s">
        <v>47</v>
      </c>
      <c r="H634">
        <v>278</v>
      </c>
      <c r="I634" s="5">
        <f t="shared" si="38"/>
        <v>111.15827338129496</v>
      </c>
      <c r="J634" t="s">
        <v>21</v>
      </c>
      <c r="K634" t="s">
        <v>22</v>
      </c>
      <c r="L634" s="12">
        <f t="shared" si="36"/>
        <v>41945.208333333336</v>
      </c>
      <c r="M634">
        <v>1414904400</v>
      </c>
      <c r="N634" s="12">
        <f t="shared" si="37"/>
        <v>41963.25</v>
      </c>
      <c r="O634">
        <v>1416463200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39"/>
        <v>83.119402985074629</v>
      </c>
      <c r="G635" t="s">
        <v>14</v>
      </c>
      <c r="H635">
        <v>105</v>
      </c>
      <c r="I635" s="5">
        <f t="shared" si="38"/>
        <v>53.038095238095238</v>
      </c>
      <c r="J635" t="s">
        <v>21</v>
      </c>
      <c r="K635" t="s">
        <v>22</v>
      </c>
      <c r="L635" s="12">
        <f t="shared" si="36"/>
        <v>42315.25</v>
      </c>
      <c r="M635">
        <v>1446876000</v>
      </c>
      <c r="N635" s="12">
        <f t="shared" si="37"/>
        <v>42319.25</v>
      </c>
      <c r="O635">
        <v>1447221600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39"/>
        <v>78.531302876480552</v>
      </c>
      <c r="G636" t="s">
        <v>74</v>
      </c>
      <c r="H636">
        <v>1658</v>
      </c>
      <c r="I636" s="5">
        <f t="shared" si="38"/>
        <v>55.985524728588658</v>
      </c>
      <c r="J636" t="s">
        <v>21</v>
      </c>
      <c r="K636" t="s">
        <v>22</v>
      </c>
      <c r="L636" s="12">
        <f t="shared" si="36"/>
        <v>42819.208333333328</v>
      </c>
      <c r="M636">
        <v>1490418000</v>
      </c>
      <c r="N636" s="12">
        <f t="shared" si="37"/>
        <v>42833.208333333328</v>
      </c>
      <c r="O636">
        <v>1491627600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39"/>
        <v>114.09352517985612</v>
      </c>
      <c r="G637" t="s">
        <v>20</v>
      </c>
      <c r="H637">
        <v>2266</v>
      </c>
      <c r="I637" s="5">
        <f t="shared" si="38"/>
        <v>69.986760812003524</v>
      </c>
      <c r="J637" t="s">
        <v>21</v>
      </c>
      <c r="K637" t="s">
        <v>22</v>
      </c>
      <c r="L637" s="12">
        <f t="shared" si="36"/>
        <v>41314.25</v>
      </c>
      <c r="M637">
        <v>1360389600</v>
      </c>
      <c r="N637" s="12">
        <f t="shared" si="37"/>
        <v>41346.208333333336</v>
      </c>
      <c r="O637">
        <v>1363150800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39"/>
        <v>64.537683358624179</v>
      </c>
      <c r="G638" t="s">
        <v>14</v>
      </c>
      <c r="H638">
        <v>2604</v>
      </c>
      <c r="I638" s="5">
        <f t="shared" si="38"/>
        <v>48.998079877112133</v>
      </c>
      <c r="J638" t="s">
        <v>36</v>
      </c>
      <c r="K638" t="s">
        <v>37</v>
      </c>
      <c r="L638" s="12">
        <f t="shared" si="36"/>
        <v>40926.25</v>
      </c>
      <c r="M638">
        <v>1326866400</v>
      </c>
      <c r="N638" s="12">
        <f t="shared" si="37"/>
        <v>40971.25</v>
      </c>
      <c r="O638">
        <v>1330754400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39"/>
        <v>79.411764705882348</v>
      </c>
      <c r="G639" t="s">
        <v>14</v>
      </c>
      <c r="H639">
        <v>65</v>
      </c>
      <c r="I639" s="5">
        <f t="shared" si="38"/>
        <v>103.84615384615384</v>
      </c>
      <c r="J639" t="s">
        <v>21</v>
      </c>
      <c r="K639" t="s">
        <v>22</v>
      </c>
      <c r="L639" s="12">
        <f t="shared" si="36"/>
        <v>42688.25</v>
      </c>
      <c r="M639">
        <v>1479103200</v>
      </c>
      <c r="N639" s="12">
        <f t="shared" si="37"/>
        <v>42696.25</v>
      </c>
      <c r="O639">
        <v>1479794400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39"/>
        <v>11.419117647058824</v>
      </c>
      <c r="G640" t="s">
        <v>14</v>
      </c>
      <c r="H640">
        <v>94</v>
      </c>
      <c r="I640" s="5">
        <f t="shared" si="38"/>
        <v>99.127659574468083</v>
      </c>
      <c r="J640" t="s">
        <v>21</v>
      </c>
      <c r="K640" t="s">
        <v>22</v>
      </c>
      <c r="L640" s="12">
        <f t="shared" si="36"/>
        <v>40386.208333333336</v>
      </c>
      <c r="M640">
        <v>1280206800</v>
      </c>
      <c r="N640" s="12">
        <f t="shared" si="37"/>
        <v>40398.208333333336</v>
      </c>
      <c r="O640">
        <v>1281243600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39"/>
        <v>56.186046511627907</v>
      </c>
      <c r="G641" t="s">
        <v>47</v>
      </c>
      <c r="H641">
        <v>45</v>
      </c>
      <c r="I641" s="5">
        <f t="shared" si="38"/>
        <v>107.37777777777778</v>
      </c>
      <c r="J641" t="s">
        <v>21</v>
      </c>
      <c r="K641" t="s">
        <v>22</v>
      </c>
      <c r="L641" s="12">
        <f t="shared" si="36"/>
        <v>43309.208333333328</v>
      </c>
      <c r="M641">
        <v>1532754000</v>
      </c>
      <c r="N641" s="12">
        <f t="shared" si="37"/>
        <v>43309.208333333328</v>
      </c>
      <c r="O641">
        <v>1532754000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39"/>
        <v>16.501669449081803</v>
      </c>
      <c r="G642" t="s">
        <v>14</v>
      </c>
      <c r="H642">
        <v>257</v>
      </c>
      <c r="I642" s="5">
        <f t="shared" si="38"/>
        <v>76.922178988326849</v>
      </c>
      <c r="J642" t="s">
        <v>21</v>
      </c>
      <c r="K642" t="s">
        <v>22</v>
      </c>
      <c r="L642" s="12">
        <f t="shared" ref="L642:L705" si="40">(((M642/60)/60)/24)+DATE(1970,1,1)</f>
        <v>42387.25</v>
      </c>
      <c r="M642">
        <v>1453096800</v>
      </c>
      <c r="N642" s="12">
        <f t="shared" ref="N642:N705" si="41">(((O642/60)/60)/24)+DATE(1970,1,1)</f>
        <v>42390.25</v>
      </c>
      <c r="O642">
        <v>1453356000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si="39"/>
        <v>119.96808510638297</v>
      </c>
      <c r="G643" t="s">
        <v>20</v>
      </c>
      <c r="H643">
        <v>194</v>
      </c>
      <c r="I643" s="5">
        <f t="shared" ref="I643:I706" si="42">IFERROR(E643/H643, 0)</f>
        <v>58.128865979381445</v>
      </c>
      <c r="J643" t="s">
        <v>98</v>
      </c>
      <c r="K643" t="s">
        <v>99</v>
      </c>
      <c r="L643" s="12">
        <f t="shared" si="40"/>
        <v>42786.25</v>
      </c>
      <c r="M643">
        <v>1487570400</v>
      </c>
      <c r="N643" s="12">
        <f t="shared" si="41"/>
        <v>42814.208333333328</v>
      </c>
      <c r="O643">
        <v>1489986000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ref="F644:F707" si="43">(E644/D644)*100</f>
        <v>145.45652173913044</v>
      </c>
      <c r="G644" t="s">
        <v>20</v>
      </c>
      <c r="H644">
        <v>129</v>
      </c>
      <c r="I644" s="5">
        <f t="shared" si="42"/>
        <v>103.73643410852713</v>
      </c>
      <c r="J644" t="s">
        <v>15</v>
      </c>
      <c r="K644" t="s">
        <v>16</v>
      </c>
      <c r="L644" s="12">
        <f t="shared" si="40"/>
        <v>43451.25</v>
      </c>
      <c r="M644">
        <v>1545026400</v>
      </c>
      <c r="N644" s="12">
        <f t="shared" si="41"/>
        <v>43460.25</v>
      </c>
      <c r="O644">
        <v>1545804000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43"/>
        <v>221.38255033557047</v>
      </c>
      <c r="G645" t="s">
        <v>20</v>
      </c>
      <c r="H645">
        <v>375</v>
      </c>
      <c r="I645" s="5">
        <f t="shared" si="42"/>
        <v>87.962666666666664</v>
      </c>
      <c r="J645" t="s">
        <v>21</v>
      </c>
      <c r="K645" t="s">
        <v>22</v>
      </c>
      <c r="L645" s="12">
        <f t="shared" si="40"/>
        <v>42795.25</v>
      </c>
      <c r="M645">
        <v>1488348000</v>
      </c>
      <c r="N645" s="12">
        <f t="shared" si="41"/>
        <v>42813.208333333328</v>
      </c>
      <c r="O645">
        <v>1489899600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3"/>
        <v>48.396694214876035</v>
      </c>
      <c r="G646" t="s">
        <v>14</v>
      </c>
      <c r="H646">
        <v>2928</v>
      </c>
      <c r="I646" s="5">
        <f t="shared" si="42"/>
        <v>28</v>
      </c>
      <c r="J646" t="s">
        <v>15</v>
      </c>
      <c r="K646" t="s">
        <v>16</v>
      </c>
      <c r="L646" s="12">
        <f t="shared" si="40"/>
        <v>43452.25</v>
      </c>
      <c r="M646">
        <v>1545112800</v>
      </c>
      <c r="N646" s="12">
        <f t="shared" si="41"/>
        <v>43468.25</v>
      </c>
      <c r="O646">
        <v>1546495200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3"/>
        <v>92.911504424778755</v>
      </c>
      <c r="G647" t="s">
        <v>14</v>
      </c>
      <c r="H647">
        <v>4697</v>
      </c>
      <c r="I647" s="5">
        <f t="shared" si="42"/>
        <v>37.999361294443261</v>
      </c>
      <c r="J647" t="s">
        <v>21</v>
      </c>
      <c r="K647" t="s">
        <v>22</v>
      </c>
      <c r="L647" s="12">
        <f t="shared" si="40"/>
        <v>43369.208333333328</v>
      </c>
      <c r="M647">
        <v>1537938000</v>
      </c>
      <c r="N647" s="12">
        <f t="shared" si="41"/>
        <v>43390.208333333328</v>
      </c>
      <c r="O647">
        <v>1539752400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3"/>
        <v>88.599797365754824</v>
      </c>
      <c r="G648" t="s">
        <v>14</v>
      </c>
      <c r="H648">
        <v>2915</v>
      </c>
      <c r="I648" s="5">
        <f t="shared" si="42"/>
        <v>29.999313893653515</v>
      </c>
      <c r="J648" t="s">
        <v>21</v>
      </c>
      <c r="K648" t="s">
        <v>22</v>
      </c>
      <c r="L648" s="12">
        <f t="shared" si="40"/>
        <v>41346.208333333336</v>
      </c>
      <c r="M648">
        <v>1363150800</v>
      </c>
      <c r="N648" s="12">
        <f t="shared" si="41"/>
        <v>41357.208333333336</v>
      </c>
      <c r="O648">
        <v>1364101200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3"/>
        <v>41.4</v>
      </c>
      <c r="G649" t="s">
        <v>14</v>
      </c>
      <c r="H649">
        <v>18</v>
      </c>
      <c r="I649" s="5">
        <f t="shared" si="42"/>
        <v>103.5</v>
      </c>
      <c r="J649" t="s">
        <v>21</v>
      </c>
      <c r="K649" t="s">
        <v>22</v>
      </c>
      <c r="L649" s="12">
        <f t="shared" si="40"/>
        <v>43199.208333333328</v>
      </c>
      <c r="M649">
        <v>1523250000</v>
      </c>
      <c r="N649" s="12">
        <f t="shared" si="41"/>
        <v>43223.208333333328</v>
      </c>
      <c r="O649">
        <v>1525323600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3"/>
        <v>63.056795131845846</v>
      </c>
      <c r="G650" t="s">
        <v>74</v>
      </c>
      <c r="H650">
        <v>723</v>
      </c>
      <c r="I650" s="5">
        <f t="shared" si="42"/>
        <v>85.994467496542185</v>
      </c>
      <c r="J650" t="s">
        <v>21</v>
      </c>
      <c r="K650" t="s">
        <v>22</v>
      </c>
      <c r="L650" s="12">
        <f t="shared" si="40"/>
        <v>42922.208333333328</v>
      </c>
      <c r="M650">
        <v>1499317200</v>
      </c>
      <c r="N650" s="12">
        <f t="shared" si="41"/>
        <v>42940.208333333328</v>
      </c>
      <c r="O650">
        <v>1500872400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3"/>
        <v>48.482333607230892</v>
      </c>
      <c r="G651" t="s">
        <v>14</v>
      </c>
      <c r="H651">
        <v>602</v>
      </c>
      <c r="I651" s="5">
        <f t="shared" si="42"/>
        <v>98.011627906976742</v>
      </c>
      <c r="J651" t="s">
        <v>98</v>
      </c>
      <c r="K651" t="s">
        <v>99</v>
      </c>
      <c r="L651" s="12">
        <f t="shared" si="40"/>
        <v>40471.208333333336</v>
      </c>
      <c r="M651">
        <v>1287550800</v>
      </c>
      <c r="N651" s="12">
        <f t="shared" si="41"/>
        <v>40482.208333333336</v>
      </c>
      <c r="O651">
        <v>1288501200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3"/>
        <v>2</v>
      </c>
      <c r="G652" t="s">
        <v>14</v>
      </c>
      <c r="H652">
        <v>1</v>
      </c>
      <c r="I652" s="5">
        <f t="shared" si="42"/>
        <v>2</v>
      </c>
      <c r="J652" t="s">
        <v>21</v>
      </c>
      <c r="K652" t="s">
        <v>22</v>
      </c>
      <c r="L652" s="12">
        <f t="shared" si="40"/>
        <v>41828.208333333336</v>
      </c>
      <c r="M652">
        <v>1404795600</v>
      </c>
      <c r="N652" s="12">
        <f t="shared" si="41"/>
        <v>41855.208333333336</v>
      </c>
      <c r="O652">
        <v>1407128400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3"/>
        <v>88.47941026944585</v>
      </c>
      <c r="G653" t="s">
        <v>14</v>
      </c>
      <c r="H653">
        <v>3868</v>
      </c>
      <c r="I653" s="5">
        <f t="shared" si="42"/>
        <v>44.994570837642193</v>
      </c>
      <c r="J653" t="s">
        <v>107</v>
      </c>
      <c r="K653" t="s">
        <v>108</v>
      </c>
      <c r="L653" s="12">
        <f t="shared" si="40"/>
        <v>41692.25</v>
      </c>
      <c r="M653">
        <v>1393048800</v>
      </c>
      <c r="N653" s="12">
        <f t="shared" si="41"/>
        <v>41707.25</v>
      </c>
      <c r="O653">
        <v>1394344800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3"/>
        <v>126.84</v>
      </c>
      <c r="G654" t="s">
        <v>20</v>
      </c>
      <c r="H654">
        <v>409</v>
      </c>
      <c r="I654" s="5">
        <f t="shared" si="42"/>
        <v>31.012224938875306</v>
      </c>
      <c r="J654" t="s">
        <v>21</v>
      </c>
      <c r="K654" t="s">
        <v>22</v>
      </c>
      <c r="L654" s="12">
        <f t="shared" si="40"/>
        <v>42587.208333333328</v>
      </c>
      <c r="M654">
        <v>1470373200</v>
      </c>
      <c r="N654" s="12">
        <f t="shared" si="41"/>
        <v>42630.208333333328</v>
      </c>
      <c r="O654">
        <v>1474088400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3"/>
        <v>2338.833333333333</v>
      </c>
      <c r="G655" t="s">
        <v>20</v>
      </c>
      <c r="H655">
        <v>234</v>
      </c>
      <c r="I655" s="5">
        <f t="shared" si="42"/>
        <v>59.970085470085472</v>
      </c>
      <c r="J655" t="s">
        <v>21</v>
      </c>
      <c r="K655" t="s">
        <v>22</v>
      </c>
      <c r="L655" s="12">
        <f t="shared" si="40"/>
        <v>42468.208333333328</v>
      </c>
      <c r="M655">
        <v>1460091600</v>
      </c>
      <c r="N655" s="12">
        <f t="shared" si="41"/>
        <v>42470.208333333328</v>
      </c>
      <c r="O655">
        <v>1460264400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3"/>
        <v>508.38857142857148</v>
      </c>
      <c r="G656" t="s">
        <v>20</v>
      </c>
      <c r="H656">
        <v>3016</v>
      </c>
      <c r="I656" s="5">
        <f t="shared" si="42"/>
        <v>58.9973474801061</v>
      </c>
      <c r="J656" t="s">
        <v>21</v>
      </c>
      <c r="K656" t="s">
        <v>22</v>
      </c>
      <c r="L656" s="12">
        <f t="shared" si="40"/>
        <v>42240.208333333328</v>
      </c>
      <c r="M656">
        <v>1440392400</v>
      </c>
      <c r="N656" s="12">
        <f t="shared" si="41"/>
        <v>42245.208333333328</v>
      </c>
      <c r="O656">
        <v>1440824400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3"/>
        <v>191.47826086956522</v>
      </c>
      <c r="G657" t="s">
        <v>20</v>
      </c>
      <c r="H657">
        <v>264</v>
      </c>
      <c r="I657" s="5">
        <f t="shared" si="42"/>
        <v>50.045454545454547</v>
      </c>
      <c r="J657" t="s">
        <v>21</v>
      </c>
      <c r="K657" t="s">
        <v>22</v>
      </c>
      <c r="L657" s="12">
        <f t="shared" si="40"/>
        <v>42796.25</v>
      </c>
      <c r="M657">
        <v>1488434400</v>
      </c>
      <c r="N657" s="12">
        <f t="shared" si="41"/>
        <v>42809.208333333328</v>
      </c>
      <c r="O657">
        <v>1489554000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3"/>
        <v>42.127533783783782</v>
      </c>
      <c r="G658" t="s">
        <v>14</v>
      </c>
      <c r="H658">
        <v>504</v>
      </c>
      <c r="I658" s="5">
        <f t="shared" si="42"/>
        <v>98.966269841269835</v>
      </c>
      <c r="J658" t="s">
        <v>26</v>
      </c>
      <c r="K658" t="s">
        <v>27</v>
      </c>
      <c r="L658" s="12">
        <f t="shared" si="40"/>
        <v>43097.25</v>
      </c>
      <c r="M658">
        <v>1514440800</v>
      </c>
      <c r="N658" s="12">
        <f t="shared" si="41"/>
        <v>43102.25</v>
      </c>
      <c r="O658">
        <v>1514872800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3"/>
        <v>8.24</v>
      </c>
      <c r="G659" t="s">
        <v>14</v>
      </c>
      <c r="H659">
        <v>14</v>
      </c>
      <c r="I659" s="5">
        <f t="shared" si="42"/>
        <v>58.857142857142854</v>
      </c>
      <c r="J659" t="s">
        <v>21</v>
      </c>
      <c r="K659" t="s">
        <v>22</v>
      </c>
      <c r="L659" s="12">
        <f t="shared" si="40"/>
        <v>43096.25</v>
      </c>
      <c r="M659">
        <v>1514354400</v>
      </c>
      <c r="N659" s="12">
        <f t="shared" si="41"/>
        <v>43112.25</v>
      </c>
      <c r="O659">
        <v>1515736800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3"/>
        <v>60.064638783269963</v>
      </c>
      <c r="G660" t="s">
        <v>74</v>
      </c>
      <c r="H660">
        <v>390</v>
      </c>
      <c r="I660" s="5">
        <f t="shared" si="42"/>
        <v>81.010256410256417</v>
      </c>
      <c r="J660" t="s">
        <v>21</v>
      </c>
      <c r="K660" t="s">
        <v>22</v>
      </c>
      <c r="L660" s="12">
        <f t="shared" si="40"/>
        <v>42246.208333333328</v>
      </c>
      <c r="M660">
        <v>1440910800</v>
      </c>
      <c r="N660" s="12">
        <f t="shared" si="41"/>
        <v>42269.208333333328</v>
      </c>
      <c r="O660">
        <v>1442898000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3"/>
        <v>47.232808616404313</v>
      </c>
      <c r="G661" t="s">
        <v>14</v>
      </c>
      <c r="H661">
        <v>750</v>
      </c>
      <c r="I661" s="5">
        <f t="shared" si="42"/>
        <v>76.013333333333335</v>
      </c>
      <c r="J661" t="s">
        <v>40</v>
      </c>
      <c r="K661" t="s">
        <v>41</v>
      </c>
      <c r="L661" s="12">
        <f t="shared" si="40"/>
        <v>40570.25</v>
      </c>
      <c r="M661">
        <v>1296108000</v>
      </c>
      <c r="N661" s="12">
        <f t="shared" si="41"/>
        <v>40571.25</v>
      </c>
      <c r="O661">
        <v>1296194400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3"/>
        <v>81.736263736263737</v>
      </c>
      <c r="G662" t="s">
        <v>14</v>
      </c>
      <c r="H662">
        <v>77</v>
      </c>
      <c r="I662" s="5">
        <f t="shared" si="42"/>
        <v>96.597402597402592</v>
      </c>
      <c r="J662" t="s">
        <v>21</v>
      </c>
      <c r="K662" t="s">
        <v>22</v>
      </c>
      <c r="L662" s="12">
        <f t="shared" si="40"/>
        <v>42237.208333333328</v>
      </c>
      <c r="M662">
        <v>1440133200</v>
      </c>
      <c r="N662" s="12">
        <f t="shared" si="41"/>
        <v>42246.208333333328</v>
      </c>
      <c r="O662">
        <v>1440910800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3"/>
        <v>54.187265917603</v>
      </c>
      <c r="G663" t="s">
        <v>14</v>
      </c>
      <c r="H663">
        <v>752</v>
      </c>
      <c r="I663" s="5">
        <f t="shared" si="42"/>
        <v>76.957446808510639</v>
      </c>
      <c r="J663" t="s">
        <v>36</v>
      </c>
      <c r="K663" t="s">
        <v>37</v>
      </c>
      <c r="L663" s="12">
        <f t="shared" si="40"/>
        <v>40996.208333333336</v>
      </c>
      <c r="M663">
        <v>1332910800</v>
      </c>
      <c r="N663" s="12">
        <f t="shared" si="41"/>
        <v>41026.208333333336</v>
      </c>
      <c r="O663">
        <v>1335502800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3"/>
        <v>97.868131868131869</v>
      </c>
      <c r="G664" t="s">
        <v>14</v>
      </c>
      <c r="H664">
        <v>131</v>
      </c>
      <c r="I664" s="5">
        <f t="shared" si="42"/>
        <v>67.984732824427482</v>
      </c>
      <c r="J664" t="s">
        <v>21</v>
      </c>
      <c r="K664" t="s">
        <v>22</v>
      </c>
      <c r="L664" s="12">
        <f t="shared" si="40"/>
        <v>43443.25</v>
      </c>
      <c r="M664">
        <v>1544335200</v>
      </c>
      <c r="N664" s="12">
        <f t="shared" si="41"/>
        <v>43447.25</v>
      </c>
      <c r="O664">
        <v>1544680800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3"/>
        <v>77.239999999999995</v>
      </c>
      <c r="G665" t="s">
        <v>14</v>
      </c>
      <c r="H665">
        <v>87</v>
      </c>
      <c r="I665" s="5">
        <f t="shared" si="42"/>
        <v>88.781609195402297</v>
      </c>
      <c r="J665" t="s">
        <v>21</v>
      </c>
      <c r="K665" t="s">
        <v>22</v>
      </c>
      <c r="L665" s="12">
        <f t="shared" si="40"/>
        <v>40458.208333333336</v>
      </c>
      <c r="M665">
        <v>1286427600</v>
      </c>
      <c r="N665" s="12">
        <f t="shared" si="41"/>
        <v>40481.208333333336</v>
      </c>
      <c r="O665">
        <v>1288414800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3"/>
        <v>33.464735516372798</v>
      </c>
      <c r="G666" t="s">
        <v>14</v>
      </c>
      <c r="H666">
        <v>1063</v>
      </c>
      <c r="I666" s="5">
        <f t="shared" si="42"/>
        <v>24.99623706491063</v>
      </c>
      <c r="J666" t="s">
        <v>21</v>
      </c>
      <c r="K666" t="s">
        <v>22</v>
      </c>
      <c r="L666" s="12">
        <f t="shared" si="40"/>
        <v>40959.25</v>
      </c>
      <c r="M666">
        <v>1329717600</v>
      </c>
      <c r="N666" s="12">
        <f t="shared" si="41"/>
        <v>40969.25</v>
      </c>
      <c r="O666">
        <v>1330581600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3"/>
        <v>239.58823529411765</v>
      </c>
      <c r="G667" t="s">
        <v>20</v>
      </c>
      <c r="H667">
        <v>272</v>
      </c>
      <c r="I667" s="5">
        <f t="shared" si="42"/>
        <v>44.922794117647058</v>
      </c>
      <c r="J667" t="s">
        <v>21</v>
      </c>
      <c r="K667" t="s">
        <v>22</v>
      </c>
      <c r="L667" s="12">
        <f t="shared" si="40"/>
        <v>40733.208333333336</v>
      </c>
      <c r="M667">
        <v>1310187600</v>
      </c>
      <c r="N667" s="12">
        <f t="shared" si="41"/>
        <v>40747.208333333336</v>
      </c>
      <c r="O667">
        <v>1311397200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3"/>
        <v>64.032258064516128</v>
      </c>
      <c r="G668" t="s">
        <v>74</v>
      </c>
      <c r="H668">
        <v>25</v>
      </c>
      <c r="I668" s="5">
        <f t="shared" si="42"/>
        <v>79.400000000000006</v>
      </c>
      <c r="J668" t="s">
        <v>21</v>
      </c>
      <c r="K668" t="s">
        <v>22</v>
      </c>
      <c r="L668" s="12">
        <f t="shared" si="40"/>
        <v>41516.208333333336</v>
      </c>
      <c r="M668">
        <v>1377838800</v>
      </c>
      <c r="N668" s="12">
        <f t="shared" si="41"/>
        <v>41522.208333333336</v>
      </c>
      <c r="O668">
        <v>1378357200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3"/>
        <v>176.15942028985506</v>
      </c>
      <c r="G669" t="s">
        <v>20</v>
      </c>
      <c r="H669">
        <v>419</v>
      </c>
      <c r="I669" s="5">
        <f t="shared" si="42"/>
        <v>29.009546539379475</v>
      </c>
      <c r="J669" t="s">
        <v>21</v>
      </c>
      <c r="K669" t="s">
        <v>22</v>
      </c>
      <c r="L669" s="12">
        <f t="shared" si="40"/>
        <v>41892.208333333336</v>
      </c>
      <c r="M669">
        <v>1410325200</v>
      </c>
      <c r="N669" s="12">
        <f t="shared" si="41"/>
        <v>41901.208333333336</v>
      </c>
      <c r="O669">
        <v>1411102800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3"/>
        <v>20.33818181818182</v>
      </c>
      <c r="G670" t="s">
        <v>14</v>
      </c>
      <c r="H670">
        <v>76</v>
      </c>
      <c r="I670" s="5">
        <f t="shared" si="42"/>
        <v>73.59210526315789</v>
      </c>
      <c r="J670" t="s">
        <v>21</v>
      </c>
      <c r="K670" t="s">
        <v>22</v>
      </c>
      <c r="L670" s="12">
        <f t="shared" si="40"/>
        <v>41122.208333333336</v>
      </c>
      <c r="M670">
        <v>1343797200</v>
      </c>
      <c r="N670" s="12">
        <f t="shared" si="41"/>
        <v>41134.208333333336</v>
      </c>
      <c r="O670">
        <v>1344834000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3"/>
        <v>358.64754098360658</v>
      </c>
      <c r="G671" t="s">
        <v>20</v>
      </c>
      <c r="H671">
        <v>1621</v>
      </c>
      <c r="I671" s="5">
        <f t="shared" si="42"/>
        <v>107.97038864898211</v>
      </c>
      <c r="J671" t="s">
        <v>107</v>
      </c>
      <c r="K671" t="s">
        <v>108</v>
      </c>
      <c r="L671" s="12">
        <f t="shared" si="40"/>
        <v>42912.208333333328</v>
      </c>
      <c r="M671">
        <v>1498453200</v>
      </c>
      <c r="N671" s="12">
        <f t="shared" si="41"/>
        <v>42921.208333333328</v>
      </c>
      <c r="O671">
        <v>1499230800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3"/>
        <v>468.85802469135803</v>
      </c>
      <c r="G672" t="s">
        <v>20</v>
      </c>
      <c r="H672">
        <v>1101</v>
      </c>
      <c r="I672" s="5">
        <f t="shared" si="42"/>
        <v>68.987284287011803</v>
      </c>
      <c r="J672" t="s">
        <v>21</v>
      </c>
      <c r="K672" t="s">
        <v>22</v>
      </c>
      <c r="L672" s="12">
        <f t="shared" si="40"/>
        <v>42425.25</v>
      </c>
      <c r="M672">
        <v>1456380000</v>
      </c>
      <c r="N672" s="12">
        <f t="shared" si="41"/>
        <v>42437.25</v>
      </c>
      <c r="O672">
        <v>1457416800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3"/>
        <v>122.05635245901641</v>
      </c>
      <c r="G673" t="s">
        <v>20</v>
      </c>
      <c r="H673">
        <v>1073</v>
      </c>
      <c r="I673" s="5">
        <f t="shared" si="42"/>
        <v>111.02236719478098</v>
      </c>
      <c r="J673" t="s">
        <v>21</v>
      </c>
      <c r="K673" t="s">
        <v>22</v>
      </c>
      <c r="L673" s="12">
        <f t="shared" si="40"/>
        <v>40390.208333333336</v>
      </c>
      <c r="M673">
        <v>1280552400</v>
      </c>
      <c r="N673" s="12">
        <f t="shared" si="41"/>
        <v>40394.208333333336</v>
      </c>
      <c r="O673">
        <v>1280898000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3"/>
        <v>55.931783729156137</v>
      </c>
      <c r="G674" t="s">
        <v>14</v>
      </c>
      <c r="H674">
        <v>4428</v>
      </c>
      <c r="I674" s="5">
        <f t="shared" si="42"/>
        <v>24.997515808491418</v>
      </c>
      <c r="J674" t="s">
        <v>26</v>
      </c>
      <c r="K674" t="s">
        <v>27</v>
      </c>
      <c r="L674" s="12">
        <f t="shared" si="40"/>
        <v>43180.208333333328</v>
      </c>
      <c r="M674">
        <v>1521608400</v>
      </c>
      <c r="N674" s="12">
        <f t="shared" si="41"/>
        <v>43190.208333333328</v>
      </c>
      <c r="O674">
        <v>1522472400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3"/>
        <v>43.660714285714285</v>
      </c>
      <c r="G675" t="s">
        <v>14</v>
      </c>
      <c r="H675">
        <v>58</v>
      </c>
      <c r="I675" s="5">
        <f t="shared" si="42"/>
        <v>42.155172413793103</v>
      </c>
      <c r="J675" t="s">
        <v>107</v>
      </c>
      <c r="K675" t="s">
        <v>108</v>
      </c>
      <c r="L675" s="12">
        <f t="shared" si="40"/>
        <v>42475.208333333328</v>
      </c>
      <c r="M675">
        <v>1460696400</v>
      </c>
      <c r="N675" s="12">
        <f t="shared" si="41"/>
        <v>42496.208333333328</v>
      </c>
      <c r="O675">
        <v>1462510800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3"/>
        <v>33.53837141183363</v>
      </c>
      <c r="G676" t="s">
        <v>74</v>
      </c>
      <c r="H676">
        <v>1218</v>
      </c>
      <c r="I676" s="5">
        <f t="shared" si="42"/>
        <v>47.003284072249592</v>
      </c>
      <c r="J676" t="s">
        <v>21</v>
      </c>
      <c r="K676" t="s">
        <v>22</v>
      </c>
      <c r="L676" s="12">
        <f t="shared" si="40"/>
        <v>40774.208333333336</v>
      </c>
      <c r="M676">
        <v>1313730000</v>
      </c>
      <c r="N676" s="12">
        <f t="shared" si="41"/>
        <v>40821.208333333336</v>
      </c>
      <c r="O676">
        <v>1317790800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3"/>
        <v>122.97938144329896</v>
      </c>
      <c r="G677" t="s">
        <v>20</v>
      </c>
      <c r="H677">
        <v>331</v>
      </c>
      <c r="I677" s="5">
        <f t="shared" si="42"/>
        <v>36.0392749244713</v>
      </c>
      <c r="J677" t="s">
        <v>21</v>
      </c>
      <c r="K677" t="s">
        <v>22</v>
      </c>
      <c r="L677" s="12">
        <f t="shared" si="40"/>
        <v>43719.208333333328</v>
      </c>
      <c r="M677">
        <v>1568178000</v>
      </c>
      <c r="N677" s="12">
        <f t="shared" si="41"/>
        <v>43726.208333333328</v>
      </c>
      <c r="O677">
        <v>1568782800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3"/>
        <v>189.74959871589084</v>
      </c>
      <c r="G678" t="s">
        <v>20</v>
      </c>
      <c r="H678">
        <v>1170</v>
      </c>
      <c r="I678" s="5">
        <f t="shared" si="42"/>
        <v>101.03760683760684</v>
      </c>
      <c r="J678" t="s">
        <v>21</v>
      </c>
      <c r="K678" t="s">
        <v>22</v>
      </c>
      <c r="L678" s="12">
        <f t="shared" si="40"/>
        <v>41178.208333333336</v>
      </c>
      <c r="M678">
        <v>1348635600</v>
      </c>
      <c r="N678" s="12">
        <f t="shared" si="41"/>
        <v>41187.208333333336</v>
      </c>
      <c r="O678">
        <v>1349413200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3"/>
        <v>83.622641509433961</v>
      </c>
      <c r="G679" t="s">
        <v>14</v>
      </c>
      <c r="H679">
        <v>111</v>
      </c>
      <c r="I679" s="5">
        <f t="shared" si="42"/>
        <v>39.927927927927925</v>
      </c>
      <c r="J679" t="s">
        <v>21</v>
      </c>
      <c r="K679" t="s">
        <v>22</v>
      </c>
      <c r="L679" s="12">
        <f t="shared" si="40"/>
        <v>42561.208333333328</v>
      </c>
      <c r="M679">
        <v>1468126800</v>
      </c>
      <c r="N679" s="12">
        <f t="shared" si="41"/>
        <v>42611.208333333328</v>
      </c>
      <c r="O679">
        <v>1472446800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3"/>
        <v>17.968844221105527</v>
      </c>
      <c r="G680" t="s">
        <v>74</v>
      </c>
      <c r="H680">
        <v>215</v>
      </c>
      <c r="I680" s="5">
        <f t="shared" si="42"/>
        <v>83.158139534883716</v>
      </c>
      <c r="J680" t="s">
        <v>21</v>
      </c>
      <c r="K680" t="s">
        <v>22</v>
      </c>
      <c r="L680" s="12">
        <f t="shared" si="40"/>
        <v>43484.25</v>
      </c>
      <c r="M680">
        <v>1547877600</v>
      </c>
      <c r="N680" s="12">
        <f t="shared" si="41"/>
        <v>43486.25</v>
      </c>
      <c r="O680">
        <v>1548050400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3"/>
        <v>1036.5</v>
      </c>
      <c r="G681" t="s">
        <v>20</v>
      </c>
      <c r="H681">
        <v>363</v>
      </c>
      <c r="I681" s="5">
        <f t="shared" si="42"/>
        <v>39.97520661157025</v>
      </c>
      <c r="J681" t="s">
        <v>21</v>
      </c>
      <c r="K681" t="s">
        <v>22</v>
      </c>
      <c r="L681" s="12">
        <f t="shared" si="40"/>
        <v>43756.208333333328</v>
      </c>
      <c r="M681">
        <v>1571374800</v>
      </c>
      <c r="N681" s="12">
        <f t="shared" si="41"/>
        <v>43761.208333333328</v>
      </c>
      <c r="O681">
        <v>1571806800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3"/>
        <v>97.405219780219781</v>
      </c>
      <c r="G682" t="s">
        <v>14</v>
      </c>
      <c r="H682">
        <v>2955</v>
      </c>
      <c r="I682" s="5">
        <f t="shared" si="42"/>
        <v>47.993908629441627</v>
      </c>
      <c r="J682" t="s">
        <v>21</v>
      </c>
      <c r="K682" t="s">
        <v>22</v>
      </c>
      <c r="L682" s="12">
        <f t="shared" si="40"/>
        <v>43813.25</v>
      </c>
      <c r="M682">
        <v>1576303200</v>
      </c>
      <c r="N682" s="12">
        <f t="shared" si="41"/>
        <v>43815.25</v>
      </c>
      <c r="O682">
        <v>1576476000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3"/>
        <v>86.386203150461711</v>
      </c>
      <c r="G683" t="s">
        <v>14</v>
      </c>
      <c r="H683">
        <v>1657</v>
      </c>
      <c r="I683" s="5">
        <f t="shared" si="42"/>
        <v>95.978877489438744</v>
      </c>
      <c r="J683" t="s">
        <v>21</v>
      </c>
      <c r="K683" t="s">
        <v>22</v>
      </c>
      <c r="L683" s="12">
        <f t="shared" si="40"/>
        <v>40898.25</v>
      </c>
      <c r="M683">
        <v>1324447200</v>
      </c>
      <c r="N683" s="12">
        <f t="shared" si="41"/>
        <v>40904.25</v>
      </c>
      <c r="O683">
        <v>1324965600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3"/>
        <v>150.16666666666666</v>
      </c>
      <c r="G684" t="s">
        <v>20</v>
      </c>
      <c r="H684">
        <v>103</v>
      </c>
      <c r="I684" s="5">
        <f t="shared" si="42"/>
        <v>78.728155339805824</v>
      </c>
      <c r="J684" t="s">
        <v>21</v>
      </c>
      <c r="K684" t="s">
        <v>22</v>
      </c>
      <c r="L684" s="12">
        <f t="shared" si="40"/>
        <v>41619.25</v>
      </c>
      <c r="M684">
        <v>1386741600</v>
      </c>
      <c r="N684" s="12">
        <f t="shared" si="41"/>
        <v>41628.25</v>
      </c>
      <c r="O684">
        <v>1387519200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3"/>
        <v>358.43478260869563</v>
      </c>
      <c r="G685" t="s">
        <v>20</v>
      </c>
      <c r="H685">
        <v>147</v>
      </c>
      <c r="I685" s="5">
        <f t="shared" si="42"/>
        <v>56.081632653061227</v>
      </c>
      <c r="J685" t="s">
        <v>21</v>
      </c>
      <c r="K685" t="s">
        <v>22</v>
      </c>
      <c r="L685" s="12">
        <f t="shared" si="40"/>
        <v>43359.208333333328</v>
      </c>
      <c r="M685">
        <v>1537074000</v>
      </c>
      <c r="N685" s="12">
        <f t="shared" si="41"/>
        <v>43361.208333333328</v>
      </c>
      <c r="O685">
        <v>1537246800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3"/>
        <v>542.85714285714289</v>
      </c>
      <c r="G686" t="s">
        <v>20</v>
      </c>
      <c r="H686">
        <v>110</v>
      </c>
      <c r="I686" s="5">
        <f t="shared" si="42"/>
        <v>69.090909090909093</v>
      </c>
      <c r="J686" t="s">
        <v>15</v>
      </c>
      <c r="K686" t="s">
        <v>16</v>
      </c>
      <c r="L686" s="12">
        <f t="shared" si="40"/>
        <v>40358.208333333336</v>
      </c>
      <c r="M686">
        <v>1277787600</v>
      </c>
      <c r="N686" s="12">
        <f t="shared" si="41"/>
        <v>40378.208333333336</v>
      </c>
      <c r="O686">
        <v>1279515600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3"/>
        <v>67.500714285714281</v>
      </c>
      <c r="G687" t="s">
        <v>14</v>
      </c>
      <c r="H687">
        <v>926</v>
      </c>
      <c r="I687" s="5">
        <f t="shared" si="42"/>
        <v>102.05291576673866</v>
      </c>
      <c r="J687" t="s">
        <v>15</v>
      </c>
      <c r="K687" t="s">
        <v>16</v>
      </c>
      <c r="L687" s="12">
        <f t="shared" si="40"/>
        <v>42239.208333333328</v>
      </c>
      <c r="M687">
        <v>1440306000</v>
      </c>
      <c r="N687" s="12">
        <f t="shared" si="41"/>
        <v>42263.208333333328</v>
      </c>
      <c r="O687">
        <v>1442379600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3"/>
        <v>191.74666666666667</v>
      </c>
      <c r="G688" t="s">
        <v>20</v>
      </c>
      <c r="H688">
        <v>134</v>
      </c>
      <c r="I688" s="5">
        <f t="shared" si="42"/>
        <v>107.32089552238806</v>
      </c>
      <c r="J688" t="s">
        <v>21</v>
      </c>
      <c r="K688" t="s">
        <v>22</v>
      </c>
      <c r="L688" s="12">
        <f t="shared" si="40"/>
        <v>43186.208333333328</v>
      </c>
      <c r="M688">
        <v>1522126800</v>
      </c>
      <c r="N688" s="12">
        <f t="shared" si="41"/>
        <v>43197.208333333328</v>
      </c>
      <c r="O688">
        <v>1523077200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3"/>
        <v>932</v>
      </c>
      <c r="G689" t="s">
        <v>20</v>
      </c>
      <c r="H689">
        <v>269</v>
      </c>
      <c r="I689" s="5">
        <f t="shared" si="42"/>
        <v>51.970260223048328</v>
      </c>
      <c r="J689" t="s">
        <v>21</v>
      </c>
      <c r="K689" t="s">
        <v>22</v>
      </c>
      <c r="L689" s="12">
        <f t="shared" si="40"/>
        <v>42806.25</v>
      </c>
      <c r="M689">
        <v>1489298400</v>
      </c>
      <c r="N689" s="12">
        <f t="shared" si="41"/>
        <v>42809.208333333328</v>
      </c>
      <c r="O689">
        <v>1489554000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3"/>
        <v>429.27586206896552</v>
      </c>
      <c r="G690" t="s">
        <v>20</v>
      </c>
      <c r="H690">
        <v>175</v>
      </c>
      <c r="I690" s="5">
        <f t="shared" si="42"/>
        <v>71.137142857142862</v>
      </c>
      <c r="J690" t="s">
        <v>21</v>
      </c>
      <c r="K690" t="s">
        <v>22</v>
      </c>
      <c r="L690" s="12">
        <f t="shared" si="40"/>
        <v>43475.25</v>
      </c>
      <c r="M690">
        <v>1547100000</v>
      </c>
      <c r="N690" s="12">
        <f t="shared" si="41"/>
        <v>43491.25</v>
      </c>
      <c r="O690">
        <v>1548482400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3"/>
        <v>100.65753424657535</v>
      </c>
      <c r="G691" t="s">
        <v>20</v>
      </c>
      <c r="H691">
        <v>69</v>
      </c>
      <c r="I691" s="5">
        <f t="shared" si="42"/>
        <v>106.49275362318841</v>
      </c>
      <c r="J691" t="s">
        <v>21</v>
      </c>
      <c r="K691" t="s">
        <v>22</v>
      </c>
      <c r="L691" s="12">
        <f t="shared" si="40"/>
        <v>41576.208333333336</v>
      </c>
      <c r="M691">
        <v>1383022800</v>
      </c>
      <c r="N691" s="12">
        <f t="shared" si="41"/>
        <v>41588.25</v>
      </c>
      <c r="O691">
        <v>1384063200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3"/>
        <v>226.61111111111109</v>
      </c>
      <c r="G692" t="s">
        <v>20</v>
      </c>
      <c r="H692">
        <v>190</v>
      </c>
      <c r="I692" s="5">
        <f t="shared" si="42"/>
        <v>42.93684210526316</v>
      </c>
      <c r="J692" t="s">
        <v>21</v>
      </c>
      <c r="K692" t="s">
        <v>22</v>
      </c>
      <c r="L692" s="12">
        <f t="shared" si="40"/>
        <v>40874.25</v>
      </c>
      <c r="M692">
        <v>1322373600</v>
      </c>
      <c r="N692" s="12">
        <f t="shared" si="41"/>
        <v>40880.25</v>
      </c>
      <c r="O692">
        <v>1322892000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3"/>
        <v>142.38</v>
      </c>
      <c r="G693" t="s">
        <v>20</v>
      </c>
      <c r="H693">
        <v>237</v>
      </c>
      <c r="I693" s="5">
        <f t="shared" si="42"/>
        <v>30.037974683544302</v>
      </c>
      <c r="J693" t="s">
        <v>21</v>
      </c>
      <c r="K693" t="s">
        <v>22</v>
      </c>
      <c r="L693" s="12">
        <f t="shared" si="40"/>
        <v>41185.208333333336</v>
      </c>
      <c r="M693">
        <v>1349240400</v>
      </c>
      <c r="N693" s="12">
        <f t="shared" si="41"/>
        <v>41202.208333333336</v>
      </c>
      <c r="O693">
        <v>1350709200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3"/>
        <v>90.633333333333326</v>
      </c>
      <c r="G694" t="s">
        <v>14</v>
      </c>
      <c r="H694">
        <v>77</v>
      </c>
      <c r="I694" s="5">
        <f t="shared" si="42"/>
        <v>70.623376623376629</v>
      </c>
      <c r="J694" t="s">
        <v>40</v>
      </c>
      <c r="K694" t="s">
        <v>41</v>
      </c>
      <c r="L694" s="12">
        <f t="shared" si="40"/>
        <v>43655.208333333328</v>
      </c>
      <c r="M694">
        <v>1562648400</v>
      </c>
      <c r="N694" s="12">
        <f t="shared" si="41"/>
        <v>43673.208333333328</v>
      </c>
      <c r="O694">
        <v>1564203600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3"/>
        <v>63.966740576496676</v>
      </c>
      <c r="G695" t="s">
        <v>14</v>
      </c>
      <c r="H695">
        <v>1748</v>
      </c>
      <c r="I695" s="5">
        <f t="shared" si="42"/>
        <v>66.016018306636155</v>
      </c>
      <c r="J695" t="s">
        <v>21</v>
      </c>
      <c r="K695" t="s">
        <v>22</v>
      </c>
      <c r="L695" s="12">
        <f t="shared" si="40"/>
        <v>43025.208333333328</v>
      </c>
      <c r="M695">
        <v>1508216400</v>
      </c>
      <c r="N695" s="12">
        <f t="shared" si="41"/>
        <v>43042.208333333328</v>
      </c>
      <c r="O695">
        <v>1509685200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3"/>
        <v>84.131868131868131</v>
      </c>
      <c r="G696" t="s">
        <v>14</v>
      </c>
      <c r="H696">
        <v>79</v>
      </c>
      <c r="I696" s="5">
        <f t="shared" si="42"/>
        <v>96.911392405063296</v>
      </c>
      <c r="J696" t="s">
        <v>21</v>
      </c>
      <c r="K696" t="s">
        <v>22</v>
      </c>
      <c r="L696" s="12">
        <f t="shared" si="40"/>
        <v>43066.25</v>
      </c>
      <c r="M696">
        <v>1511762400</v>
      </c>
      <c r="N696" s="12">
        <f t="shared" si="41"/>
        <v>43103.25</v>
      </c>
      <c r="O696">
        <v>1514959200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3"/>
        <v>133.93478260869566</v>
      </c>
      <c r="G697" t="s">
        <v>20</v>
      </c>
      <c r="H697">
        <v>196</v>
      </c>
      <c r="I697" s="5">
        <f t="shared" si="42"/>
        <v>62.867346938775512</v>
      </c>
      <c r="J697" t="s">
        <v>107</v>
      </c>
      <c r="K697" t="s">
        <v>108</v>
      </c>
      <c r="L697" s="12">
        <f t="shared" si="40"/>
        <v>42322.25</v>
      </c>
      <c r="M697">
        <v>1447480800</v>
      </c>
      <c r="N697" s="12">
        <f t="shared" si="41"/>
        <v>42338.25</v>
      </c>
      <c r="O697">
        <v>1448863200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3"/>
        <v>59.042047531992694</v>
      </c>
      <c r="G698" t="s">
        <v>14</v>
      </c>
      <c r="H698">
        <v>889</v>
      </c>
      <c r="I698" s="5">
        <f t="shared" si="42"/>
        <v>108.98537682789652</v>
      </c>
      <c r="J698" t="s">
        <v>21</v>
      </c>
      <c r="K698" t="s">
        <v>22</v>
      </c>
      <c r="L698" s="12">
        <f t="shared" si="40"/>
        <v>42114.208333333328</v>
      </c>
      <c r="M698">
        <v>1429506000</v>
      </c>
      <c r="N698" s="12">
        <f t="shared" si="41"/>
        <v>42115.208333333328</v>
      </c>
      <c r="O698">
        <v>1429592400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3"/>
        <v>152.80062063615205</v>
      </c>
      <c r="G699" t="s">
        <v>20</v>
      </c>
      <c r="H699">
        <v>7295</v>
      </c>
      <c r="I699" s="5">
        <f t="shared" si="42"/>
        <v>26.999314599040439</v>
      </c>
      <c r="J699" t="s">
        <v>21</v>
      </c>
      <c r="K699" t="s">
        <v>22</v>
      </c>
      <c r="L699" s="12">
        <f t="shared" si="40"/>
        <v>43190.208333333328</v>
      </c>
      <c r="M699">
        <v>1522472400</v>
      </c>
      <c r="N699" s="12">
        <f t="shared" si="41"/>
        <v>43192.208333333328</v>
      </c>
      <c r="O699">
        <v>1522645200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3"/>
        <v>446.69121140142522</v>
      </c>
      <c r="G700" t="s">
        <v>20</v>
      </c>
      <c r="H700">
        <v>2893</v>
      </c>
      <c r="I700" s="5">
        <f t="shared" si="42"/>
        <v>65.004147943311438</v>
      </c>
      <c r="J700" t="s">
        <v>15</v>
      </c>
      <c r="K700" t="s">
        <v>16</v>
      </c>
      <c r="L700" s="12">
        <f t="shared" si="40"/>
        <v>40871.25</v>
      </c>
      <c r="M700">
        <v>1322114400</v>
      </c>
      <c r="N700" s="12">
        <f t="shared" si="41"/>
        <v>40885.25</v>
      </c>
      <c r="O700">
        <v>1323324000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3"/>
        <v>84.391891891891888</v>
      </c>
      <c r="G701" t="s">
        <v>14</v>
      </c>
      <c r="H701">
        <v>56</v>
      </c>
      <c r="I701" s="5">
        <f t="shared" si="42"/>
        <v>111.51785714285714</v>
      </c>
      <c r="J701" t="s">
        <v>21</v>
      </c>
      <c r="K701" t="s">
        <v>22</v>
      </c>
      <c r="L701" s="12">
        <f t="shared" si="40"/>
        <v>43641.208333333328</v>
      </c>
      <c r="M701">
        <v>1561438800</v>
      </c>
      <c r="N701" s="12">
        <f t="shared" si="41"/>
        <v>43642.208333333328</v>
      </c>
      <c r="O701">
        <v>1561525200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3"/>
        <v>3</v>
      </c>
      <c r="G702" t="s">
        <v>14</v>
      </c>
      <c r="H702">
        <v>1</v>
      </c>
      <c r="I702" s="5">
        <f t="shared" si="42"/>
        <v>3</v>
      </c>
      <c r="J702" t="s">
        <v>21</v>
      </c>
      <c r="K702" t="s">
        <v>22</v>
      </c>
      <c r="L702" s="12">
        <f t="shared" si="40"/>
        <v>40203.25</v>
      </c>
      <c r="M702">
        <v>1264399200</v>
      </c>
      <c r="N702" s="12">
        <f t="shared" si="41"/>
        <v>40218.25</v>
      </c>
      <c r="O702">
        <v>1265695200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3"/>
        <v>175.02692307692308</v>
      </c>
      <c r="G703" t="s">
        <v>20</v>
      </c>
      <c r="H703">
        <v>820</v>
      </c>
      <c r="I703" s="5">
        <f t="shared" si="42"/>
        <v>110.99268292682927</v>
      </c>
      <c r="J703" t="s">
        <v>21</v>
      </c>
      <c r="K703" t="s">
        <v>22</v>
      </c>
      <c r="L703" s="12">
        <f t="shared" si="40"/>
        <v>40629.208333333336</v>
      </c>
      <c r="M703">
        <v>1301202000</v>
      </c>
      <c r="N703" s="12">
        <f t="shared" si="41"/>
        <v>40636.208333333336</v>
      </c>
      <c r="O703">
        <v>1301806800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3"/>
        <v>54.137931034482754</v>
      </c>
      <c r="G704" t="s">
        <v>14</v>
      </c>
      <c r="H704">
        <v>83</v>
      </c>
      <c r="I704" s="5">
        <f t="shared" si="42"/>
        <v>56.746987951807228</v>
      </c>
      <c r="J704" t="s">
        <v>21</v>
      </c>
      <c r="K704" t="s">
        <v>22</v>
      </c>
      <c r="L704" s="12">
        <f t="shared" si="40"/>
        <v>41477.208333333336</v>
      </c>
      <c r="M704">
        <v>1374469200</v>
      </c>
      <c r="N704" s="12">
        <f t="shared" si="41"/>
        <v>41482.208333333336</v>
      </c>
      <c r="O704">
        <v>1374901200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3"/>
        <v>311.87381703470032</v>
      </c>
      <c r="G705" t="s">
        <v>20</v>
      </c>
      <c r="H705">
        <v>2038</v>
      </c>
      <c r="I705" s="5">
        <f t="shared" si="42"/>
        <v>97.020608439646708</v>
      </c>
      <c r="J705" t="s">
        <v>21</v>
      </c>
      <c r="K705" t="s">
        <v>22</v>
      </c>
      <c r="L705" s="12">
        <f t="shared" si="40"/>
        <v>41020.208333333336</v>
      </c>
      <c r="M705">
        <v>1334984400</v>
      </c>
      <c r="N705" s="12">
        <f t="shared" si="41"/>
        <v>41037.208333333336</v>
      </c>
      <c r="O705">
        <v>1336453200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43"/>
        <v>122.78160919540231</v>
      </c>
      <c r="G706" t="s">
        <v>20</v>
      </c>
      <c r="H706">
        <v>116</v>
      </c>
      <c r="I706" s="5">
        <f t="shared" si="42"/>
        <v>92.08620689655173</v>
      </c>
      <c r="J706" t="s">
        <v>21</v>
      </c>
      <c r="K706" t="s">
        <v>22</v>
      </c>
      <c r="L706" s="12">
        <f t="shared" ref="L706:L769" si="44">(((M706/60)/60)/24)+DATE(1970,1,1)</f>
        <v>42555.208333333328</v>
      </c>
      <c r="M706">
        <v>1467608400</v>
      </c>
      <c r="N706" s="12">
        <f t="shared" ref="N706:N769" si="45">(((O706/60)/60)/24)+DATE(1970,1,1)</f>
        <v>42570.208333333328</v>
      </c>
      <c r="O706">
        <v>1468904400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si="43"/>
        <v>99.026517383618156</v>
      </c>
      <c r="G707" t="s">
        <v>14</v>
      </c>
      <c r="H707">
        <v>2025</v>
      </c>
      <c r="I707" s="5">
        <f t="shared" ref="I707:I770" si="46">IFERROR(E707/H707, 0)</f>
        <v>82.986666666666665</v>
      </c>
      <c r="J707" t="s">
        <v>40</v>
      </c>
      <c r="K707" t="s">
        <v>41</v>
      </c>
      <c r="L707" s="12">
        <f t="shared" si="44"/>
        <v>41619.25</v>
      </c>
      <c r="M707">
        <v>1386741600</v>
      </c>
      <c r="N707" s="12">
        <f t="shared" si="45"/>
        <v>41623.25</v>
      </c>
      <c r="O707">
        <v>1387087200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ref="F708:F771" si="47">(E708/D708)*100</f>
        <v>127.84686346863469</v>
      </c>
      <c r="G708" t="s">
        <v>20</v>
      </c>
      <c r="H708">
        <v>1345</v>
      </c>
      <c r="I708" s="5">
        <f t="shared" si="46"/>
        <v>103.03791821561339</v>
      </c>
      <c r="J708" t="s">
        <v>26</v>
      </c>
      <c r="K708" t="s">
        <v>27</v>
      </c>
      <c r="L708" s="12">
        <f t="shared" si="44"/>
        <v>43471.25</v>
      </c>
      <c r="M708">
        <v>1546754400</v>
      </c>
      <c r="N708" s="12">
        <f t="shared" si="45"/>
        <v>43479.25</v>
      </c>
      <c r="O708">
        <v>1547445600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47"/>
        <v>158.61643835616439</v>
      </c>
      <c r="G709" t="s">
        <v>20</v>
      </c>
      <c r="H709">
        <v>168</v>
      </c>
      <c r="I709" s="5">
        <f t="shared" si="46"/>
        <v>68.922619047619051</v>
      </c>
      <c r="J709" t="s">
        <v>21</v>
      </c>
      <c r="K709" t="s">
        <v>22</v>
      </c>
      <c r="L709" s="12">
        <f t="shared" si="44"/>
        <v>43442.25</v>
      </c>
      <c r="M709">
        <v>1544248800</v>
      </c>
      <c r="N709" s="12">
        <f t="shared" si="45"/>
        <v>43478.25</v>
      </c>
      <c r="O709">
        <v>1547359200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7"/>
        <v>707.05882352941171</v>
      </c>
      <c r="G710" t="s">
        <v>20</v>
      </c>
      <c r="H710">
        <v>137</v>
      </c>
      <c r="I710" s="5">
        <f t="shared" si="46"/>
        <v>87.737226277372258</v>
      </c>
      <c r="J710" t="s">
        <v>98</v>
      </c>
      <c r="K710" t="s">
        <v>99</v>
      </c>
      <c r="L710" s="12">
        <f t="shared" si="44"/>
        <v>42877.208333333328</v>
      </c>
      <c r="M710">
        <v>1495429200</v>
      </c>
      <c r="N710" s="12">
        <f t="shared" si="45"/>
        <v>42887.208333333328</v>
      </c>
      <c r="O710">
        <v>1496293200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7"/>
        <v>142.38775510204081</v>
      </c>
      <c r="G711" t="s">
        <v>20</v>
      </c>
      <c r="H711">
        <v>186</v>
      </c>
      <c r="I711" s="5">
        <f t="shared" si="46"/>
        <v>75.021505376344081</v>
      </c>
      <c r="J711" t="s">
        <v>107</v>
      </c>
      <c r="K711" t="s">
        <v>108</v>
      </c>
      <c r="L711" s="12">
        <f t="shared" si="44"/>
        <v>41018.208333333336</v>
      </c>
      <c r="M711">
        <v>1334811600</v>
      </c>
      <c r="N711" s="12">
        <f t="shared" si="45"/>
        <v>41025.208333333336</v>
      </c>
      <c r="O711">
        <v>1335416400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7"/>
        <v>147.86046511627907</v>
      </c>
      <c r="G712" t="s">
        <v>20</v>
      </c>
      <c r="H712">
        <v>125</v>
      </c>
      <c r="I712" s="5">
        <f t="shared" si="46"/>
        <v>50.863999999999997</v>
      </c>
      <c r="J712" t="s">
        <v>21</v>
      </c>
      <c r="K712" t="s">
        <v>22</v>
      </c>
      <c r="L712" s="12">
        <f t="shared" si="44"/>
        <v>43295.208333333328</v>
      </c>
      <c r="M712">
        <v>1531544400</v>
      </c>
      <c r="N712" s="12">
        <f t="shared" si="45"/>
        <v>43302.208333333328</v>
      </c>
      <c r="O712">
        <v>1532149200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7"/>
        <v>20.322580645161288</v>
      </c>
      <c r="G713" t="s">
        <v>14</v>
      </c>
      <c r="H713">
        <v>14</v>
      </c>
      <c r="I713" s="5">
        <f t="shared" si="46"/>
        <v>90</v>
      </c>
      <c r="J713" t="s">
        <v>107</v>
      </c>
      <c r="K713" t="s">
        <v>108</v>
      </c>
      <c r="L713" s="12">
        <f t="shared" si="44"/>
        <v>42393.25</v>
      </c>
      <c r="M713">
        <v>1453615200</v>
      </c>
      <c r="N713" s="12">
        <f t="shared" si="45"/>
        <v>42395.25</v>
      </c>
      <c r="O713">
        <v>1453788000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7"/>
        <v>1840.625</v>
      </c>
      <c r="G714" t="s">
        <v>20</v>
      </c>
      <c r="H714">
        <v>202</v>
      </c>
      <c r="I714" s="5">
        <f t="shared" si="46"/>
        <v>72.896039603960389</v>
      </c>
      <c r="J714" t="s">
        <v>21</v>
      </c>
      <c r="K714" t="s">
        <v>22</v>
      </c>
      <c r="L714" s="12">
        <f t="shared" si="44"/>
        <v>42559.208333333328</v>
      </c>
      <c r="M714">
        <v>1467954000</v>
      </c>
      <c r="N714" s="12">
        <f t="shared" si="45"/>
        <v>42600.208333333328</v>
      </c>
      <c r="O714">
        <v>1471496400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7"/>
        <v>161.94202898550725</v>
      </c>
      <c r="G715" t="s">
        <v>20</v>
      </c>
      <c r="H715">
        <v>103</v>
      </c>
      <c r="I715" s="5">
        <f t="shared" si="46"/>
        <v>108.48543689320388</v>
      </c>
      <c r="J715" t="s">
        <v>21</v>
      </c>
      <c r="K715" t="s">
        <v>22</v>
      </c>
      <c r="L715" s="12">
        <f t="shared" si="44"/>
        <v>42604.208333333328</v>
      </c>
      <c r="M715">
        <v>1471842000</v>
      </c>
      <c r="N715" s="12">
        <f t="shared" si="45"/>
        <v>42616.208333333328</v>
      </c>
      <c r="O715">
        <v>1472878800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7"/>
        <v>472.82077922077923</v>
      </c>
      <c r="G716" t="s">
        <v>20</v>
      </c>
      <c r="H716">
        <v>1785</v>
      </c>
      <c r="I716" s="5">
        <f t="shared" si="46"/>
        <v>101.98095238095237</v>
      </c>
      <c r="J716" t="s">
        <v>21</v>
      </c>
      <c r="K716" t="s">
        <v>22</v>
      </c>
      <c r="L716" s="12">
        <f t="shared" si="44"/>
        <v>41870.208333333336</v>
      </c>
      <c r="M716">
        <v>1408424400</v>
      </c>
      <c r="N716" s="12">
        <f t="shared" si="45"/>
        <v>41871.208333333336</v>
      </c>
      <c r="O716">
        <v>1408510800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7"/>
        <v>24.466101694915253</v>
      </c>
      <c r="G717" t="s">
        <v>14</v>
      </c>
      <c r="H717">
        <v>656</v>
      </c>
      <c r="I717" s="5">
        <f t="shared" si="46"/>
        <v>44.009146341463413</v>
      </c>
      <c r="J717" t="s">
        <v>21</v>
      </c>
      <c r="K717" t="s">
        <v>22</v>
      </c>
      <c r="L717" s="12">
        <f t="shared" si="44"/>
        <v>40397.208333333336</v>
      </c>
      <c r="M717">
        <v>1281157200</v>
      </c>
      <c r="N717" s="12">
        <f t="shared" si="45"/>
        <v>40402.208333333336</v>
      </c>
      <c r="O717">
        <v>1281589200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7"/>
        <v>517.65</v>
      </c>
      <c r="G718" t="s">
        <v>20</v>
      </c>
      <c r="H718">
        <v>157</v>
      </c>
      <c r="I718" s="5">
        <f t="shared" si="46"/>
        <v>65.942675159235662</v>
      </c>
      <c r="J718" t="s">
        <v>21</v>
      </c>
      <c r="K718" t="s">
        <v>22</v>
      </c>
      <c r="L718" s="12">
        <f t="shared" si="44"/>
        <v>41465.208333333336</v>
      </c>
      <c r="M718">
        <v>1373432400</v>
      </c>
      <c r="N718" s="12">
        <f t="shared" si="45"/>
        <v>41493.208333333336</v>
      </c>
      <c r="O718">
        <v>1375851600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7"/>
        <v>247.64285714285714</v>
      </c>
      <c r="G719" t="s">
        <v>20</v>
      </c>
      <c r="H719">
        <v>555</v>
      </c>
      <c r="I719" s="5">
        <f t="shared" si="46"/>
        <v>24.987387387387386</v>
      </c>
      <c r="J719" t="s">
        <v>21</v>
      </c>
      <c r="K719" t="s">
        <v>22</v>
      </c>
      <c r="L719" s="12">
        <f t="shared" si="44"/>
        <v>40777.208333333336</v>
      </c>
      <c r="M719">
        <v>1313989200</v>
      </c>
      <c r="N719" s="12">
        <f t="shared" si="45"/>
        <v>40798.208333333336</v>
      </c>
      <c r="O719">
        <v>1315803600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7"/>
        <v>100.20481927710843</v>
      </c>
      <c r="G720" t="s">
        <v>20</v>
      </c>
      <c r="H720">
        <v>297</v>
      </c>
      <c r="I720" s="5">
        <f t="shared" si="46"/>
        <v>28.003367003367003</v>
      </c>
      <c r="J720" t="s">
        <v>21</v>
      </c>
      <c r="K720" t="s">
        <v>22</v>
      </c>
      <c r="L720" s="12">
        <f t="shared" si="44"/>
        <v>41442.208333333336</v>
      </c>
      <c r="M720">
        <v>1371445200</v>
      </c>
      <c r="N720" s="12">
        <f t="shared" si="45"/>
        <v>41468.208333333336</v>
      </c>
      <c r="O720">
        <v>1373691600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7"/>
        <v>153</v>
      </c>
      <c r="G721" t="s">
        <v>20</v>
      </c>
      <c r="H721">
        <v>123</v>
      </c>
      <c r="I721" s="5">
        <f t="shared" si="46"/>
        <v>85.829268292682926</v>
      </c>
      <c r="J721" t="s">
        <v>21</v>
      </c>
      <c r="K721" t="s">
        <v>22</v>
      </c>
      <c r="L721" s="12">
        <f t="shared" si="44"/>
        <v>41058.208333333336</v>
      </c>
      <c r="M721">
        <v>1338267600</v>
      </c>
      <c r="N721" s="12">
        <f t="shared" si="45"/>
        <v>41069.208333333336</v>
      </c>
      <c r="O721">
        <v>1339218000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7"/>
        <v>37.091954022988503</v>
      </c>
      <c r="G722" t="s">
        <v>74</v>
      </c>
      <c r="H722">
        <v>38</v>
      </c>
      <c r="I722" s="5">
        <f t="shared" si="46"/>
        <v>84.921052631578945</v>
      </c>
      <c r="J722" t="s">
        <v>36</v>
      </c>
      <c r="K722" t="s">
        <v>37</v>
      </c>
      <c r="L722" s="12">
        <f t="shared" si="44"/>
        <v>43152.25</v>
      </c>
      <c r="M722">
        <v>1519192800</v>
      </c>
      <c r="N722" s="12">
        <f t="shared" si="45"/>
        <v>43166.25</v>
      </c>
      <c r="O722">
        <v>1520402400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7"/>
        <v>4.392394822006473</v>
      </c>
      <c r="G723" t="s">
        <v>74</v>
      </c>
      <c r="H723">
        <v>60</v>
      </c>
      <c r="I723" s="5">
        <f t="shared" si="46"/>
        <v>90.483333333333334</v>
      </c>
      <c r="J723" t="s">
        <v>21</v>
      </c>
      <c r="K723" t="s">
        <v>22</v>
      </c>
      <c r="L723" s="12">
        <f t="shared" si="44"/>
        <v>43194.208333333328</v>
      </c>
      <c r="M723">
        <v>1522818000</v>
      </c>
      <c r="N723" s="12">
        <f t="shared" si="45"/>
        <v>43200.208333333328</v>
      </c>
      <c r="O723">
        <v>1523336400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7"/>
        <v>156.50721649484535</v>
      </c>
      <c r="G724" t="s">
        <v>20</v>
      </c>
      <c r="H724">
        <v>3036</v>
      </c>
      <c r="I724" s="5">
        <f t="shared" si="46"/>
        <v>25.00197628458498</v>
      </c>
      <c r="J724" t="s">
        <v>21</v>
      </c>
      <c r="K724" t="s">
        <v>22</v>
      </c>
      <c r="L724" s="12">
        <f t="shared" si="44"/>
        <v>43045.25</v>
      </c>
      <c r="M724">
        <v>1509948000</v>
      </c>
      <c r="N724" s="12">
        <f t="shared" si="45"/>
        <v>43072.25</v>
      </c>
      <c r="O724">
        <v>1512280800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7"/>
        <v>270.40816326530609</v>
      </c>
      <c r="G725" t="s">
        <v>20</v>
      </c>
      <c r="H725">
        <v>144</v>
      </c>
      <c r="I725" s="5">
        <f t="shared" si="46"/>
        <v>92.013888888888886</v>
      </c>
      <c r="J725" t="s">
        <v>26</v>
      </c>
      <c r="K725" t="s">
        <v>27</v>
      </c>
      <c r="L725" s="12">
        <f t="shared" si="44"/>
        <v>42431.25</v>
      </c>
      <c r="M725">
        <v>1456898400</v>
      </c>
      <c r="N725" s="12">
        <f t="shared" si="45"/>
        <v>42452.208333333328</v>
      </c>
      <c r="O725">
        <v>1458709200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7"/>
        <v>134.05952380952382</v>
      </c>
      <c r="G726" t="s">
        <v>20</v>
      </c>
      <c r="H726">
        <v>121</v>
      </c>
      <c r="I726" s="5">
        <f t="shared" si="46"/>
        <v>93.066115702479337</v>
      </c>
      <c r="J726" t="s">
        <v>40</v>
      </c>
      <c r="K726" t="s">
        <v>41</v>
      </c>
      <c r="L726" s="12">
        <f t="shared" si="44"/>
        <v>41934.208333333336</v>
      </c>
      <c r="M726">
        <v>1413954000</v>
      </c>
      <c r="N726" s="12">
        <f t="shared" si="45"/>
        <v>41936.208333333336</v>
      </c>
      <c r="O726">
        <v>1414126800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7"/>
        <v>50.398033126293996</v>
      </c>
      <c r="G727" t="s">
        <v>14</v>
      </c>
      <c r="H727">
        <v>1596</v>
      </c>
      <c r="I727" s="5">
        <f t="shared" si="46"/>
        <v>61.008145363408524</v>
      </c>
      <c r="J727" t="s">
        <v>21</v>
      </c>
      <c r="K727" t="s">
        <v>22</v>
      </c>
      <c r="L727" s="12">
        <f t="shared" si="44"/>
        <v>41958.25</v>
      </c>
      <c r="M727">
        <v>1416031200</v>
      </c>
      <c r="N727" s="12">
        <f t="shared" si="45"/>
        <v>41960.25</v>
      </c>
      <c r="O727">
        <v>1416204000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7"/>
        <v>88.815837937384899</v>
      </c>
      <c r="G728" t="s">
        <v>74</v>
      </c>
      <c r="H728">
        <v>524</v>
      </c>
      <c r="I728" s="5">
        <f t="shared" si="46"/>
        <v>92.036259541984734</v>
      </c>
      <c r="J728" t="s">
        <v>21</v>
      </c>
      <c r="K728" t="s">
        <v>22</v>
      </c>
      <c r="L728" s="12">
        <f t="shared" si="44"/>
        <v>40476.208333333336</v>
      </c>
      <c r="M728">
        <v>1287982800</v>
      </c>
      <c r="N728" s="12">
        <f t="shared" si="45"/>
        <v>40482.208333333336</v>
      </c>
      <c r="O728">
        <v>1288501200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7"/>
        <v>165</v>
      </c>
      <c r="G729" t="s">
        <v>20</v>
      </c>
      <c r="H729">
        <v>181</v>
      </c>
      <c r="I729" s="5">
        <f t="shared" si="46"/>
        <v>81.132596685082873</v>
      </c>
      <c r="J729" t="s">
        <v>21</v>
      </c>
      <c r="K729" t="s">
        <v>22</v>
      </c>
      <c r="L729" s="12">
        <f t="shared" si="44"/>
        <v>43485.25</v>
      </c>
      <c r="M729">
        <v>1547964000</v>
      </c>
      <c r="N729" s="12">
        <f t="shared" si="45"/>
        <v>43543.208333333328</v>
      </c>
      <c r="O729">
        <v>1552971600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7"/>
        <v>17.5</v>
      </c>
      <c r="G730" t="s">
        <v>14</v>
      </c>
      <c r="H730">
        <v>10</v>
      </c>
      <c r="I730" s="5">
        <f t="shared" si="46"/>
        <v>73.5</v>
      </c>
      <c r="J730" t="s">
        <v>21</v>
      </c>
      <c r="K730" t="s">
        <v>22</v>
      </c>
      <c r="L730" s="12">
        <f t="shared" si="44"/>
        <v>42515.208333333328</v>
      </c>
      <c r="M730">
        <v>1464152400</v>
      </c>
      <c r="N730" s="12">
        <f t="shared" si="45"/>
        <v>42526.208333333328</v>
      </c>
      <c r="O730">
        <v>1465102800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7"/>
        <v>185.66071428571428</v>
      </c>
      <c r="G731" t="s">
        <v>20</v>
      </c>
      <c r="H731">
        <v>122</v>
      </c>
      <c r="I731" s="5">
        <f t="shared" si="46"/>
        <v>85.221311475409834</v>
      </c>
      <c r="J731" t="s">
        <v>21</v>
      </c>
      <c r="K731" t="s">
        <v>22</v>
      </c>
      <c r="L731" s="12">
        <f t="shared" si="44"/>
        <v>41309.25</v>
      </c>
      <c r="M731">
        <v>1359957600</v>
      </c>
      <c r="N731" s="12">
        <f t="shared" si="45"/>
        <v>41311.25</v>
      </c>
      <c r="O731">
        <v>1360130400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7"/>
        <v>412.6631944444444</v>
      </c>
      <c r="G732" t="s">
        <v>20</v>
      </c>
      <c r="H732">
        <v>1071</v>
      </c>
      <c r="I732" s="5">
        <f t="shared" si="46"/>
        <v>110.96825396825396</v>
      </c>
      <c r="J732" t="s">
        <v>15</v>
      </c>
      <c r="K732" t="s">
        <v>16</v>
      </c>
      <c r="L732" s="12">
        <f t="shared" si="44"/>
        <v>42147.208333333328</v>
      </c>
      <c r="M732">
        <v>1432357200</v>
      </c>
      <c r="N732" s="12">
        <f t="shared" si="45"/>
        <v>42153.208333333328</v>
      </c>
      <c r="O732">
        <v>1432875600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7"/>
        <v>90.25</v>
      </c>
      <c r="G733" t="s">
        <v>74</v>
      </c>
      <c r="H733">
        <v>219</v>
      </c>
      <c r="I733" s="5">
        <f t="shared" si="46"/>
        <v>32.968036529680369</v>
      </c>
      <c r="J733" t="s">
        <v>21</v>
      </c>
      <c r="K733" t="s">
        <v>22</v>
      </c>
      <c r="L733" s="12">
        <f t="shared" si="44"/>
        <v>42939.208333333328</v>
      </c>
      <c r="M733">
        <v>1500786000</v>
      </c>
      <c r="N733" s="12">
        <f t="shared" si="45"/>
        <v>42940.208333333328</v>
      </c>
      <c r="O733">
        <v>1500872400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7"/>
        <v>91.984615384615381</v>
      </c>
      <c r="G734" t="s">
        <v>14</v>
      </c>
      <c r="H734">
        <v>1121</v>
      </c>
      <c r="I734" s="5">
        <f t="shared" si="46"/>
        <v>96.005352363960753</v>
      </c>
      <c r="J734" t="s">
        <v>21</v>
      </c>
      <c r="K734" t="s">
        <v>22</v>
      </c>
      <c r="L734" s="12">
        <f t="shared" si="44"/>
        <v>42816.208333333328</v>
      </c>
      <c r="M734">
        <v>1490158800</v>
      </c>
      <c r="N734" s="12">
        <f t="shared" si="45"/>
        <v>42839.208333333328</v>
      </c>
      <c r="O734">
        <v>1492146000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7"/>
        <v>527.00632911392404</v>
      </c>
      <c r="G735" t="s">
        <v>20</v>
      </c>
      <c r="H735">
        <v>980</v>
      </c>
      <c r="I735" s="5">
        <f t="shared" si="46"/>
        <v>84.96632653061225</v>
      </c>
      <c r="J735" t="s">
        <v>21</v>
      </c>
      <c r="K735" t="s">
        <v>22</v>
      </c>
      <c r="L735" s="12">
        <f t="shared" si="44"/>
        <v>41844.208333333336</v>
      </c>
      <c r="M735">
        <v>1406178000</v>
      </c>
      <c r="N735" s="12">
        <f t="shared" si="45"/>
        <v>41857.208333333336</v>
      </c>
      <c r="O735">
        <v>1407301200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7"/>
        <v>319.14285714285711</v>
      </c>
      <c r="G736" t="s">
        <v>20</v>
      </c>
      <c r="H736">
        <v>536</v>
      </c>
      <c r="I736" s="5">
        <f t="shared" si="46"/>
        <v>25.007462686567163</v>
      </c>
      <c r="J736" t="s">
        <v>21</v>
      </c>
      <c r="K736" t="s">
        <v>22</v>
      </c>
      <c r="L736" s="12">
        <f t="shared" si="44"/>
        <v>42763.25</v>
      </c>
      <c r="M736">
        <v>1485583200</v>
      </c>
      <c r="N736" s="12">
        <f t="shared" si="45"/>
        <v>42775.25</v>
      </c>
      <c r="O736">
        <v>1486620000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7"/>
        <v>354.18867924528303</v>
      </c>
      <c r="G737" t="s">
        <v>20</v>
      </c>
      <c r="H737">
        <v>1991</v>
      </c>
      <c r="I737" s="5">
        <f t="shared" si="46"/>
        <v>65.998995479658461</v>
      </c>
      <c r="J737" t="s">
        <v>21</v>
      </c>
      <c r="K737" t="s">
        <v>22</v>
      </c>
      <c r="L737" s="12">
        <f t="shared" si="44"/>
        <v>42459.208333333328</v>
      </c>
      <c r="M737">
        <v>1459314000</v>
      </c>
      <c r="N737" s="12">
        <f t="shared" si="45"/>
        <v>42466.208333333328</v>
      </c>
      <c r="O737">
        <v>1459918800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7"/>
        <v>32.896103896103895</v>
      </c>
      <c r="G738" t="s">
        <v>74</v>
      </c>
      <c r="H738">
        <v>29</v>
      </c>
      <c r="I738" s="5">
        <f t="shared" si="46"/>
        <v>87.34482758620689</v>
      </c>
      <c r="J738" t="s">
        <v>21</v>
      </c>
      <c r="K738" t="s">
        <v>22</v>
      </c>
      <c r="L738" s="12">
        <f t="shared" si="44"/>
        <v>42055.25</v>
      </c>
      <c r="M738">
        <v>1424412000</v>
      </c>
      <c r="N738" s="12">
        <f t="shared" si="45"/>
        <v>42059.25</v>
      </c>
      <c r="O738">
        <v>1424757600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7"/>
        <v>135.8918918918919</v>
      </c>
      <c r="G739" t="s">
        <v>20</v>
      </c>
      <c r="H739">
        <v>180</v>
      </c>
      <c r="I739" s="5">
        <f t="shared" si="46"/>
        <v>27.933333333333334</v>
      </c>
      <c r="J739" t="s">
        <v>21</v>
      </c>
      <c r="K739" t="s">
        <v>22</v>
      </c>
      <c r="L739" s="12">
        <f t="shared" si="44"/>
        <v>42685.25</v>
      </c>
      <c r="M739">
        <v>1478844000</v>
      </c>
      <c r="N739" s="12">
        <f t="shared" si="45"/>
        <v>42697.25</v>
      </c>
      <c r="O739">
        <v>1479880800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7"/>
        <v>2.0843373493975905</v>
      </c>
      <c r="G740" t="s">
        <v>14</v>
      </c>
      <c r="H740">
        <v>15</v>
      </c>
      <c r="I740" s="5">
        <f t="shared" si="46"/>
        <v>103.8</v>
      </c>
      <c r="J740" t="s">
        <v>21</v>
      </c>
      <c r="K740" t="s">
        <v>22</v>
      </c>
      <c r="L740" s="12">
        <f t="shared" si="44"/>
        <v>41959.25</v>
      </c>
      <c r="M740">
        <v>1416117600</v>
      </c>
      <c r="N740" s="12">
        <f t="shared" si="45"/>
        <v>41981.25</v>
      </c>
      <c r="O740">
        <v>1418018400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7"/>
        <v>61</v>
      </c>
      <c r="G741" t="s">
        <v>14</v>
      </c>
      <c r="H741">
        <v>191</v>
      </c>
      <c r="I741" s="5">
        <f t="shared" si="46"/>
        <v>31.937172774869111</v>
      </c>
      <c r="J741" t="s">
        <v>21</v>
      </c>
      <c r="K741" t="s">
        <v>22</v>
      </c>
      <c r="L741" s="12">
        <f t="shared" si="44"/>
        <v>41089.208333333336</v>
      </c>
      <c r="M741">
        <v>1340946000</v>
      </c>
      <c r="N741" s="12">
        <f t="shared" si="45"/>
        <v>41090.208333333336</v>
      </c>
      <c r="O741">
        <v>1341032400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7"/>
        <v>30.037735849056602</v>
      </c>
      <c r="G742" t="s">
        <v>14</v>
      </c>
      <c r="H742">
        <v>16</v>
      </c>
      <c r="I742" s="5">
        <f t="shared" si="46"/>
        <v>99.5</v>
      </c>
      <c r="J742" t="s">
        <v>21</v>
      </c>
      <c r="K742" t="s">
        <v>22</v>
      </c>
      <c r="L742" s="12">
        <f t="shared" si="44"/>
        <v>42769.25</v>
      </c>
      <c r="M742">
        <v>1486101600</v>
      </c>
      <c r="N742" s="12">
        <f t="shared" si="45"/>
        <v>42772.25</v>
      </c>
      <c r="O742">
        <v>1486360800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7"/>
        <v>1179.1666666666665</v>
      </c>
      <c r="G743" t="s">
        <v>20</v>
      </c>
      <c r="H743">
        <v>130</v>
      </c>
      <c r="I743" s="5">
        <f t="shared" si="46"/>
        <v>108.84615384615384</v>
      </c>
      <c r="J743" t="s">
        <v>21</v>
      </c>
      <c r="K743" t="s">
        <v>22</v>
      </c>
      <c r="L743" s="12">
        <f t="shared" si="44"/>
        <v>40321.208333333336</v>
      </c>
      <c r="M743">
        <v>1274590800</v>
      </c>
      <c r="N743" s="12">
        <f t="shared" si="45"/>
        <v>40322.208333333336</v>
      </c>
      <c r="O743">
        <v>1274677200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7"/>
        <v>1126.0833333333335</v>
      </c>
      <c r="G744" t="s">
        <v>20</v>
      </c>
      <c r="H744">
        <v>122</v>
      </c>
      <c r="I744" s="5">
        <f t="shared" si="46"/>
        <v>110.76229508196721</v>
      </c>
      <c r="J744" t="s">
        <v>21</v>
      </c>
      <c r="K744" t="s">
        <v>22</v>
      </c>
      <c r="L744" s="12">
        <f t="shared" si="44"/>
        <v>40197.25</v>
      </c>
      <c r="M744">
        <v>1263880800</v>
      </c>
      <c r="N744" s="12">
        <f t="shared" si="45"/>
        <v>40239.25</v>
      </c>
      <c r="O744">
        <v>1267509600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7"/>
        <v>12.923076923076923</v>
      </c>
      <c r="G745" t="s">
        <v>14</v>
      </c>
      <c r="H745">
        <v>17</v>
      </c>
      <c r="I745" s="5">
        <f t="shared" si="46"/>
        <v>29.647058823529413</v>
      </c>
      <c r="J745" t="s">
        <v>21</v>
      </c>
      <c r="K745" t="s">
        <v>22</v>
      </c>
      <c r="L745" s="12">
        <f t="shared" si="44"/>
        <v>42298.208333333328</v>
      </c>
      <c r="M745">
        <v>1445403600</v>
      </c>
      <c r="N745" s="12">
        <f t="shared" si="45"/>
        <v>42304.208333333328</v>
      </c>
      <c r="O745">
        <v>1445922000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7"/>
        <v>712</v>
      </c>
      <c r="G746" t="s">
        <v>20</v>
      </c>
      <c r="H746">
        <v>140</v>
      </c>
      <c r="I746" s="5">
        <f t="shared" si="46"/>
        <v>101.71428571428571</v>
      </c>
      <c r="J746" t="s">
        <v>21</v>
      </c>
      <c r="K746" t="s">
        <v>22</v>
      </c>
      <c r="L746" s="12">
        <f t="shared" si="44"/>
        <v>43322.208333333328</v>
      </c>
      <c r="M746">
        <v>1533877200</v>
      </c>
      <c r="N746" s="12">
        <f t="shared" si="45"/>
        <v>43324.208333333328</v>
      </c>
      <c r="O746">
        <v>1534050000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7"/>
        <v>30.304347826086957</v>
      </c>
      <c r="G747" t="s">
        <v>14</v>
      </c>
      <c r="H747">
        <v>34</v>
      </c>
      <c r="I747" s="5">
        <f t="shared" si="46"/>
        <v>61.5</v>
      </c>
      <c r="J747" t="s">
        <v>21</v>
      </c>
      <c r="K747" t="s">
        <v>22</v>
      </c>
      <c r="L747" s="12">
        <f t="shared" si="44"/>
        <v>40328.208333333336</v>
      </c>
      <c r="M747">
        <v>1275195600</v>
      </c>
      <c r="N747" s="12">
        <f t="shared" si="45"/>
        <v>40355.208333333336</v>
      </c>
      <c r="O747">
        <v>1277528400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7"/>
        <v>212.50896057347671</v>
      </c>
      <c r="G748" t="s">
        <v>20</v>
      </c>
      <c r="H748">
        <v>3388</v>
      </c>
      <c r="I748" s="5">
        <f t="shared" si="46"/>
        <v>35</v>
      </c>
      <c r="J748" t="s">
        <v>21</v>
      </c>
      <c r="K748" t="s">
        <v>22</v>
      </c>
      <c r="L748" s="12">
        <f t="shared" si="44"/>
        <v>40825.208333333336</v>
      </c>
      <c r="M748">
        <v>1318136400</v>
      </c>
      <c r="N748" s="12">
        <f t="shared" si="45"/>
        <v>40830.208333333336</v>
      </c>
      <c r="O748">
        <v>1318568400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7"/>
        <v>228.85714285714286</v>
      </c>
      <c r="G749" t="s">
        <v>20</v>
      </c>
      <c r="H749">
        <v>280</v>
      </c>
      <c r="I749" s="5">
        <f t="shared" si="46"/>
        <v>40.049999999999997</v>
      </c>
      <c r="J749" t="s">
        <v>21</v>
      </c>
      <c r="K749" t="s">
        <v>22</v>
      </c>
      <c r="L749" s="12">
        <f t="shared" si="44"/>
        <v>40423.208333333336</v>
      </c>
      <c r="M749">
        <v>1283403600</v>
      </c>
      <c r="N749" s="12">
        <f t="shared" si="45"/>
        <v>40434.208333333336</v>
      </c>
      <c r="O749">
        <v>1284354000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7"/>
        <v>34.959979476654695</v>
      </c>
      <c r="G750" t="s">
        <v>74</v>
      </c>
      <c r="H750">
        <v>614</v>
      </c>
      <c r="I750" s="5">
        <f t="shared" si="46"/>
        <v>110.97231270358306</v>
      </c>
      <c r="J750" t="s">
        <v>21</v>
      </c>
      <c r="K750" t="s">
        <v>22</v>
      </c>
      <c r="L750" s="12">
        <f t="shared" si="44"/>
        <v>40238.25</v>
      </c>
      <c r="M750">
        <v>1267423200</v>
      </c>
      <c r="N750" s="12">
        <f t="shared" si="45"/>
        <v>40263.208333333336</v>
      </c>
      <c r="O750">
        <v>1269579600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7"/>
        <v>157.29069767441862</v>
      </c>
      <c r="G751" t="s">
        <v>20</v>
      </c>
      <c r="H751">
        <v>366</v>
      </c>
      <c r="I751" s="5">
        <f t="shared" si="46"/>
        <v>36.959016393442624</v>
      </c>
      <c r="J751" t="s">
        <v>107</v>
      </c>
      <c r="K751" t="s">
        <v>108</v>
      </c>
      <c r="L751" s="12">
        <f t="shared" si="44"/>
        <v>41920.208333333336</v>
      </c>
      <c r="M751">
        <v>1412744400</v>
      </c>
      <c r="N751" s="12">
        <f t="shared" si="45"/>
        <v>41932.208333333336</v>
      </c>
      <c r="O751">
        <v>1413781200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7"/>
        <v>1</v>
      </c>
      <c r="G752" t="s">
        <v>14</v>
      </c>
      <c r="H752">
        <v>1</v>
      </c>
      <c r="I752" s="5">
        <f t="shared" si="46"/>
        <v>1</v>
      </c>
      <c r="J752" t="s">
        <v>40</v>
      </c>
      <c r="K752" t="s">
        <v>41</v>
      </c>
      <c r="L752" s="12">
        <f t="shared" si="44"/>
        <v>40360.208333333336</v>
      </c>
      <c r="M752">
        <v>1277960400</v>
      </c>
      <c r="N752" s="12">
        <f t="shared" si="45"/>
        <v>40385.208333333336</v>
      </c>
      <c r="O752">
        <v>1280120400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7"/>
        <v>232.30555555555554</v>
      </c>
      <c r="G753" t="s">
        <v>20</v>
      </c>
      <c r="H753">
        <v>270</v>
      </c>
      <c r="I753" s="5">
        <f t="shared" si="46"/>
        <v>30.974074074074075</v>
      </c>
      <c r="J753" t="s">
        <v>21</v>
      </c>
      <c r="K753" t="s">
        <v>22</v>
      </c>
      <c r="L753" s="12">
        <f t="shared" si="44"/>
        <v>42446.208333333328</v>
      </c>
      <c r="M753">
        <v>1458190800</v>
      </c>
      <c r="N753" s="12">
        <f t="shared" si="45"/>
        <v>42461.208333333328</v>
      </c>
      <c r="O753">
        <v>1459486800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7"/>
        <v>92.448275862068968</v>
      </c>
      <c r="G754" t="s">
        <v>74</v>
      </c>
      <c r="H754">
        <v>114</v>
      </c>
      <c r="I754" s="5">
        <f t="shared" si="46"/>
        <v>47.035087719298247</v>
      </c>
      <c r="J754" t="s">
        <v>21</v>
      </c>
      <c r="K754" t="s">
        <v>22</v>
      </c>
      <c r="L754" s="12">
        <f t="shared" si="44"/>
        <v>40395.208333333336</v>
      </c>
      <c r="M754">
        <v>1280984400</v>
      </c>
      <c r="N754" s="12">
        <f t="shared" si="45"/>
        <v>40413.208333333336</v>
      </c>
      <c r="O754">
        <v>1282539600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7"/>
        <v>256.70212765957444</v>
      </c>
      <c r="G755" t="s">
        <v>20</v>
      </c>
      <c r="H755">
        <v>137</v>
      </c>
      <c r="I755" s="5">
        <f t="shared" si="46"/>
        <v>88.065693430656935</v>
      </c>
      <c r="J755" t="s">
        <v>21</v>
      </c>
      <c r="K755" t="s">
        <v>22</v>
      </c>
      <c r="L755" s="12">
        <f t="shared" si="44"/>
        <v>40321.208333333336</v>
      </c>
      <c r="M755">
        <v>1274590800</v>
      </c>
      <c r="N755" s="12">
        <f t="shared" si="45"/>
        <v>40336.208333333336</v>
      </c>
      <c r="O755">
        <v>1275886800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7"/>
        <v>168.47017045454547</v>
      </c>
      <c r="G756" t="s">
        <v>20</v>
      </c>
      <c r="H756">
        <v>3205</v>
      </c>
      <c r="I756" s="5">
        <f t="shared" si="46"/>
        <v>37.005616224648989</v>
      </c>
      <c r="J756" t="s">
        <v>21</v>
      </c>
      <c r="K756" t="s">
        <v>22</v>
      </c>
      <c r="L756" s="12">
        <f t="shared" si="44"/>
        <v>41210.208333333336</v>
      </c>
      <c r="M756">
        <v>1351400400</v>
      </c>
      <c r="N756" s="12">
        <f t="shared" si="45"/>
        <v>41263.25</v>
      </c>
      <c r="O756">
        <v>1355983200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7"/>
        <v>166.57777777777778</v>
      </c>
      <c r="G757" t="s">
        <v>20</v>
      </c>
      <c r="H757">
        <v>288</v>
      </c>
      <c r="I757" s="5">
        <f t="shared" si="46"/>
        <v>26.027777777777779</v>
      </c>
      <c r="J757" t="s">
        <v>36</v>
      </c>
      <c r="K757" t="s">
        <v>37</v>
      </c>
      <c r="L757" s="12">
        <f t="shared" si="44"/>
        <v>43096.25</v>
      </c>
      <c r="M757">
        <v>1514354400</v>
      </c>
      <c r="N757" s="12">
        <f t="shared" si="45"/>
        <v>43108.25</v>
      </c>
      <c r="O757">
        <v>1515391200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7"/>
        <v>772.07692307692309</v>
      </c>
      <c r="G758" t="s">
        <v>20</v>
      </c>
      <c r="H758">
        <v>148</v>
      </c>
      <c r="I758" s="5">
        <f t="shared" si="46"/>
        <v>67.817567567567565</v>
      </c>
      <c r="J758" t="s">
        <v>21</v>
      </c>
      <c r="K758" t="s">
        <v>22</v>
      </c>
      <c r="L758" s="12">
        <f t="shared" si="44"/>
        <v>42024.25</v>
      </c>
      <c r="M758">
        <v>1421733600</v>
      </c>
      <c r="N758" s="12">
        <f t="shared" si="45"/>
        <v>42030.25</v>
      </c>
      <c r="O758">
        <v>1422252000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7"/>
        <v>406.85714285714283</v>
      </c>
      <c r="G759" t="s">
        <v>20</v>
      </c>
      <c r="H759">
        <v>114</v>
      </c>
      <c r="I759" s="5">
        <f t="shared" si="46"/>
        <v>49.964912280701753</v>
      </c>
      <c r="J759" t="s">
        <v>21</v>
      </c>
      <c r="K759" t="s">
        <v>22</v>
      </c>
      <c r="L759" s="12">
        <f t="shared" si="44"/>
        <v>40675.208333333336</v>
      </c>
      <c r="M759">
        <v>1305176400</v>
      </c>
      <c r="N759" s="12">
        <f t="shared" si="45"/>
        <v>40679.208333333336</v>
      </c>
      <c r="O759">
        <v>1305522000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7"/>
        <v>564.20608108108115</v>
      </c>
      <c r="G760" t="s">
        <v>20</v>
      </c>
      <c r="H760">
        <v>1518</v>
      </c>
      <c r="I760" s="5">
        <f t="shared" si="46"/>
        <v>110.01646903820817</v>
      </c>
      <c r="J760" t="s">
        <v>15</v>
      </c>
      <c r="K760" t="s">
        <v>16</v>
      </c>
      <c r="L760" s="12">
        <f t="shared" si="44"/>
        <v>41936.208333333336</v>
      </c>
      <c r="M760">
        <v>1414126800</v>
      </c>
      <c r="N760" s="12">
        <f t="shared" si="45"/>
        <v>41945.208333333336</v>
      </c>
      <c r="O760">
        <v>1414904400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7"/>
        <v>68.426865671641792</v>
      </c>
      <c r="G761" t="s">
        <v>14</v>
      </c>
      <c r="H761">
        <v>1274</v>
      </c>
      <c r="I761" s="5">
        <f t="shared" si="46"/>
        <v>89.964678178963894</v>
      </c>
      <c r="J761" t="s">
        <v>21</v>
      </c>
      <c r="K761" t="s">
        <v>22</v>
      </c>
      <c r="L761" s="12">
        <f t="shared" si="44"/>
        <v>43136.25</v>
      </c>
      <c r="M761">
        <v>1517810400</v>
      </c>
      <c r="N761" s="12">
        <f t="shared" si="45"/>
        <v>43166.25</v>
      </c>
      <c r="O761">
        <v>1520402400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7"/>
        <v>34.351966873706004</v>
      </c>
      <c r="G762" t="s">
        <v>14</v>
      </c>
      <c r="H762">
        <v>210</v>
      </c>
      <c r="I762" s="5">
        <f t="shared" si="46"/>
        <v>79.009523809523813</v>
      </c>
      <c r="J762" t="s">
        <v>107</v>
      </c>
      <c r="K762" t="s">
        <v>108</v>
      </c>
      <c r="L762" s="12">
        <f t="shared" si="44"/>
        <v>43678.208333333328</v>
      </c>
      <c r="M762">
        <v>1564635600</v>
      </c>
      <c r="N762" s="12">
        <f t="shared" si="45"/>
        <v>43707.208333333328</v>
      </c>
      <c r="O762">
        <v>1567141200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7"/>
        <v>655.4545454545455</v>
      </c>
      <c r="G763" t="s">
        <v>20</v>
      </c>
      <c r="H763">
        <v>166</v>
      </c>
      <c r="I763" s="5">
        <f t="shared" si="46"/>
        <v>86.867469879518069</v>
      </c>
      <c r="J763" t="s">
        <v>21</v>
      </c>
      <c r="K763" t="s">
        <v>22</v>
      </c>
      <c r="L763" s="12">
        <f t="shared" si="44"/>
        <v>42938.208333333328</v>
      </c>
      <c r="M763">
        <v>1500699600</v>
      </c>
      <c r="N763" s="12">
        <f t="shared" si="45"/>
        <v>42943.208333333328</v>
      </c>
      <c r="O763">
        <v>1501131600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7"/>
        <v>177.25714285714284</v>
      </c>
      <c r="G764" t="s">
        <v>20</v>
      </c>
      <c r="H764">
        <v>100</v>
      </c>
      <c r="I764" s="5">
        <f t="shared" si="46"/>
        <v>62.04</v>
      </c>
      <c r="J764" t="s">
        <v>26</v>
      </c>
      <c r="K764" t="s">
        <v>27</v>
      </c>
      <c r="L764" s="12">
        <f t="shared" si="44"/>
        <v>41241.25</v>
      </c>
      <c r="M764">
        <v>1354082400</v>
      </c>
      <c r="N764" s="12">
        <f t="shared" si="45"/>
        <v>41252.25</v>
      </c>
      <c r="O764">
        <v>1355032800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7"/>
        <v>113.17857142857144</v>
      </c>
      <c r="G765" t="s">
        <v>20</v>
      </c>
      <c r="H765">
        <v>235</v>
      </c>
      <c r="I765" s="5">
        <f t="shared" si="46"/>
        <v>26.970212765957445</v>
      </c>
      <c r="J765" t="s">
        <v>21</v>
      </c>
      <c r="K765" t="s">
        <v>22</v>
      </c>
      <c r="L765" s="12">
        <f t="shared" si="44"/>
        <v>41037.208333333336</v>
      </c>
      <c r="M765">
        <v>1336453200</v>
      </c>
      <c r="N765" s="12">
        <f t="shared" si="45"/>
        <v>41072.208333333336</v>
      </c>
      <c r="O765">
        <v>1339477200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7"/>
        <v>728.18181818181824</v>
      </c>
      <c r="G766" t="s">
        <v>20</v>
      </c>
      <c r="H766">
        <v>148</v>
      </c>
      <c r="I766" s="5">
        <f t="shared" si="46"/>
        <v>54.121621621621621</v>
      </c>
      <c r="J766" t="s">
        <v>21</v>
      </c>
      <c r="K766" t="s">
        <v>22</v>
      </c>
      <c r="L766" s="12">
        <f t="shared" si="44"/>
        <v>40676.208333333336</v>
      </c>
      <c r="M766">
        <v>1305262800</v>
      </c>
      <c r="N766" s="12">
        <f t="shared" si="45"/>
        <v>40684.208333333336</v>
      </c>
      <c r="O766">
        <v>1305954000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7"/>
        <v>208.33333333333334</v>
      </c>
      <c r="G767" t="s">
        <v>20</v>
      </c>
      <c r="H767">
        <v>198</v>
      </c>
      <c r="I767" s="5">
        <f t="shared" si="46"/>
        <v>41.035353535353536</v>
      </c>
      <c r="J767" t="s">
        <v>21</v>
      </c>
      <c r="K767" t="s">
        <v>22</v>
      </c>
      <c r="L767" s="12">
        <f t="shared" si="44"/>
        <v>42840.208333333328</v>
      </c>
      <c r="M767">
        <v>1492232400</v>
      </c>
      <c r="N767" s="12">
        <f t="shared" si="45"/>
        <v>42865.208333333328</v>
      </c>
      <c r="O767">
        <v>1494392400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7"/>
        <v>31.171232876712331</v>
      </c>
      <c r="G768" t="s">
        <v>14</v>
      </c>
      <c r="H768">
        <v>248</v>
      </c>
      <c r="I768" s="5">
        <f t="shared" si="46"/>
        <v>55.052419354838712</v>
      </c>
      <c r="J768" t="s">
        <v>26</v>
      </c>
      <c r="K768" t="s">
        <v>27</v>
      </c>
      <c r="L768" s="12">
        <f t="shared" si="44"/>
        <v>43362.208333333328</v>
      </c>
      <c r="M768">
        <v>1537333200</v>
      </c>
      <c r="N768" s="12">
        <f t="shared" si="45"/>
        <v>43363.208333333328</v>
      </c>
      <c r="O768">
        <v>1537419600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7"/>
        <v>56.967078189300416</v>
      </c>
      <c r="G769" t="s">
        <v>14</v>
      </c>
      <c r="H769">
        <v>513</v>
      </c>
      <c r="I769" s="5">
        <f t="shared" si="46"/>
        <v>107.93762183235867</v>
      </c>
      <c r="J769" t="s">
        <v>21</v>
      </c>
      <c r="K769" t="s">
        <v>22</v>
      </c>
      <c r="L769" s="12">
        <f t="shared" si="44"/>
        <v>42283.208333333328</v>
      </c>
      <c r="M769">
        <v>1444107600</v>
      </c>
      <c r="N769" s="12">
        <f t="shared" si="45"/>
        <v>42328.25</v>
      </c>
      <c r="O769">
        <v>1447999200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47"/>
        <v>231</v>
      </c>
      <c r="G770" t="s">
        <v>20</v>
      </c>
      <c r="H770">
        <v>150</v>
      </c>
      <c r="I770" s="5">
        <f t="shared" si="46"/>
        <v>73.92</v>
      </c>
      <c r="J770" t="s">
        <v>21</v>
      </c>
      <c r="K770" t="s">
        <v>22</v>
      </c>
      <c r="L770" s="12">
        <f t="shared" ref="L770:L833" si="48">(((M770/60)/60)/24)+DATE(1970,1,1)</f>
        <v>41619.25</v>
      </c>
      <c r="M770">
        <v>1386741600</v>
      </c>
      <c r="N770" s="12">
        <f t="shared" ref="N770:N833" si="49">(((O770/60)/60)/24)+DATE(1970,1,1)</f>
        <v>41634.25</v>
      </c>
      <c r="O770">
        <v>1388037600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si="47"/>
        <v>86.867834394904463</v>
      </c>
      <c r="G771" t="s">
        <v>14</v>
      </c>
      <c r="H771">
        <v>3410</v>
      </c>
      <c r="I771" s="5">
        <f t="shared" ref="I771:I834" si="50">IFERROR(E771/H771, 0)</f>
        <v>31.995894428152493</v>
      </c>
      <c r="J771" t="s">
        <v>21</v>
      </c>
      <c r="K771" t="s">
        <v>22</v>
      </c>
      <c r="L771" s="12">
        <f t="shared" si="48"/>
        <v>41501.208333333336</v>
      </c>
      <c r="M771">
        <v>1376542800</v>
      </c>
      <c r="N771" s="12">
        <f t="shared" si="49"/>
        <v>41527.208333333336</v>
      </c>
      <c r="O771">
        <v>1378789200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ref="F772:F835" si="51">(E772/D772)*100</f>
        <v>270.74418604651163</v>
      </c>
      <c r="G772" t="s">
        <v>20</v>
      </c>
      <c r="H772">
        <v>216</v>
      </c>
      <c r="I772" s="5">
        <f t="shared" si="50"/>
        <v>53.898148148148145</v>
      </c>
      <c r="J772" t="s">
        <v>107</v>
      </c>
      <c r="K772" t="s">
        <v>108</v>
      </c>
      <c r="L772" s="12">
        <f t="shared" si="48"/>
        <v>41743.208333333336</v>
      </c>
      <c r="M772">
        <v>1397451600</v>
      </c>
      <c r="N772" s="12">
        <f t="shared" si="49"/>
        <v>41750.208333333336</v>
      </c>
      <c r="O772">
        <v>1398056400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51"/>
        <v>49.446428571428569</v>
      </c>
      <c r="G773" t="s">
        <v>74</v>
      </c>
      <c r="H773">
        <v>26</v>
      </c>
      <c r="I773" s="5">
        <f t="shared" si="50"/>
        <v>106.5</v>
      </c>
      <c r="J773" t="s">
        <v>21</v>
      </c>
      <c r="K773" t="s">
        <v>22</v>
      </c>
      <c r="L773" s="12">
        <f t="shared" si="48"/>
        <v>43491.25</v>
      </c>
      <c r="M773">
        <v>1548482400</v>
      </c>
      <c r="N773" s="12">
        <f t="shared" si="49"/>
        <v>43518.25</v>
      </c>
      <c r="O773">
        <v>1550815200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51"/>
        <v>113.3596256684492</v>
      </c>
      <c r="G774" t="s">
        <v>20</v>
      </c>
      <c r="H774">
        <v>5139</v>
      </c>
      <c r="I774" s="5">
        <f t="shared" si="50"/>
        <v>32.999805409612762</v>
      </c>
      <c r="J774" t="s">
        <v>21</v>
      </c>
      <c r="K774" t="s">
        <v>22</v>
      </c>
      <c r="L774" s="12">
        <f t="shared" si="48"/>
        <v>43505.25</v>
      </c>
      <c r="M774">
        <v>1549692000</v>
      </c>
      <c r="N774" s="12">
        <f t="shared" si="49"/>
        <v>43509.25</v>
      </c>
      <c r="O774">
        <v>1550037600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51"/>
        <v>190.55555555555554</v>
      </c>
      <c r="G775" t="s">
        <v>20</v>
      </c>
      <c r="H775">
        <v>2353</v>
      </c>
      <c r="I775" s="5">
        <f t="shared" si="50"/>
        <v>43.00254993625159</v>
      </c>
      <c r="J775" t="s">
        <v>21</v>
      </c>
      <c r="K775" t="s">
        <v>22</v>
      </c>
      <c r="L775" s="12">
        <f t="shared" si="48"/>
        <v>42838.208333333328</v>
      </c>
      <c r="M775">
        <v>1492059600</v>
      </c>
      <c r="N775" s="12">
        <f t="shared" si="49"/>
        <v>42848.208333333328</v>
      </c>
      <c r="O775">
        <v>1492923600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51"/>
        <v>135.5</v>
      </c>
      <c r="G776" t="s">
        <v>20</v>
      </c>
      <c r="H776">
        <v>78</v>
      </c>
      <c r="I776" s="5">
        <f t="shared" si="50"/>
        <v>86.858974358974365</v>
      </c>
      <c r="J776" t="s">
        <v>107</v>
      </c>
      <c r="K776" t="s">
        <v>108</v>
      </c>
      <c r="L776" s="12">
        <f t="shared" si="48"/>
        <v>42513.208333333328</v>
      </c>
      <c r="M776">
        <v>1463979600</v>
      </c>
      <c r="N776" s="12">
        <f t="shared" si="49"/>
        <v>42554.208333333328</v>
      </c>
      <c r="O776">
        <v>1467522000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51"/>
        <v>10.297872340425531</v>
      </c>
      <c r="G777" t="s">
        <v>14</v>
      </c>
      <c r="H777">
        <v>10</v>
      </c>
      <c r="I777" s="5">
        <f t="shared" si="50"/>
        <v>96.8</v>
      </c>
      <c r="J777" t="s">
        <v>21</v>
      </c>
      <c r="K777" t="s">
        <v>22</v>
      </c>
      <c r="L777" s="12">
        <f t="shared" si="48"/>
        <v>41949.25</v>
      </c>
      <c r="M777">
        <v>1415253600</v>
      </c>
      <c r="N777" s="12">
        <f t="shared" si="49"/>
        <v>41959.25</v>
      </c>
      <c r="O777">
        <v>1416117600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51"/>
        <v>65.544223826714799</v>
      </c>
      <c r="G778" t="s">
        <v>14</v>
      </c>
      <c r="H778">
        <v>2201</v>
      </c>
      <c r="I778" s="5">
        <f t="shared" si="50"/>
        <v>32.995456610631528</v>
      </c>
      <c r="J778" t="s">
        <v>21</v>
      </c>
      <c r="K778" t="s">
        <v>22</v>
      </c>
      <c r="L778" s="12">
        <f t="shared" si="48"/>
        <v>43650.208333333328</v>
      </c>
      <c r="M778">
        <v>1562216400</v>
      </c>
      <c r="N778" s="12">
        <f t="shared" si="49"/>
        <v>43668.208333333328</v>
      </c>
      <c r="O778">
        <v>1563771600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51"/>
        <v>49.026652452025587</v>
      </c>
      <c r="G779" t="s">
        <v>14</v>
      </c>
      <c r="H779">
        <v>676</v>
      </c>
      <c r="I779" s="5">
        <f t="shared" si="50"/>
        <v>68.028106508875737</v>
      </c>
      <c r="J779" t="s">
        <v>21</v>
      </c>
      <c r="K779" t="s">
        <v>22</v>
      </c>
      <c r="L779" s="12">
        <f t="shared" si="48"/>
        <v>40809.208333333336</v>
      </c>
      <c r="M779">
        <v>1316754000</v>
      </c>
      <c r="N779" s="12">
        <f t="shared" si="49"/>
        <v>40838.208333333336</v>
      </c>
      <c r="O779">
        <v>1319259600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51"/>
        <v>787.92307692307691</v>
      </c>
      <c r="G780" t="s">
        <v>20</v>
      </c>
      <c r="H780">
        <v>174</v>
      </c>
      <c r="I780" s="5">
        <f t="shared" si="50"/>
        <v>58.867816091954026</v>
      </c>
      <c r="J780" t="s">
        <v>98</v>
      </c>
      <c r="K780" t="s">
        <v>99</v>
      </c>
      <c r="L780" s="12">
        <f t="shared" si="48"/>
        <v>40768.208333333336</v>
      </c>
      <c r="M780">
        <v>1313211600</v>
      </c>
      <c r="N780" s="12">
        <f t="shared" si="49"/>
        <v>40773.208333333336</v>
      </c>
      <c r="O780">
        <v>1313643600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51"/>
        <v>80.306347746090154</v>
      </c>
      <c r="G781" t="s">
        <v>14</v>
      </c>
      <c r="H781">
        <v>831</v>
      </c>
      <c r="I781" s="5">
        <f t="shared" si="50"/>
        <v>105.04572803850782</v>
      </c>
      <c r="J781" t="s">
        <v>21</v>
      </c>
      <c r="K781" t="s">
        <v>22</v>
      </c>
      <c r="L781" s="12">
        <f t="shared" si="48"/>
        <v>42230.208333333328</v>
      </c>
      <c r="M781">
        <v>1439528400</v>
      </c>
      <c r="N781" s="12">
        <f t="shared" si="49"/>
        <v>42239.208333333328</v>
      </c>
      <c r="O781">
        <v>1440306000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51"/>
        <v>106.29411764705883</v>
      </c>
      <c r="G782" t="s">
        <v>20</v>
      </c>
      <c r="H782">
        <v>164</v>
      </c>
      <c r="I782" s="5">
        <f t="shared" si="50"/>
        <v>33.054878048780488</v>
      </c>
      <c r="J782" t="s">
        <v>21</v>
      </c>
      <c r="K782" t="s">
        <v>22</v>
      </c>
      <c r="L782" s="12">
        <f t="shared" si="48"/>
        <v>42573.208333333328</v>
      </c>
      <c r="M782">
        <v>1469163600</v>
      </c>
      <c r="N782" s="12">
        <f t="shared" si="49"/>
        <v>42592.208333333328</v>
      </c>
      <c r="O782">
        <v>1470805200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51"/>
        <v>50.735632183908038</v>
      </c>
      <c r="G783" t="s">
        <v>74</v>
      </c>
      <c r="H783">
        <v>56</v>
      </c>
      <c r="I783" s="5">
        <f t="shared" si="50"/>
        <v>78.821428571428569</v>
      </c>
      <c r="J783" t="s">
        <v>98</v>
      </c>
      <c r="K783" t="s">
        <v>99</v>
      </c>
      <c r="L783" s="12">
        <f t="shared" si="48"/>
        <v>40482.208333333336</v>
      </c>
      <c r="M783">
        <v>1288501200</v>
      </c>
      <c r="N783" s="12">
        <f t="shared" si="49"/>
        <v>40533.25</v>
      </c>
      <c r="O783">
        <v>1292911200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51"/>
        <v>215.31372549019611</v>
      </c>
      <c r="G784" t="s">
        <v>20</v>
      </c>
      <c r="H784">
        <v>161</v>
      </c>
      <c r="I784" s="5">
        <f t="shared" si="50"/>
        <v>68.204968944099377</v>
      </c>
      <c r="J784" t="s">
        <v>21</v>
      </c>
      <c r="K784" t="s">
        <v>22</v>
      </c>
      <c r="L784" s="12">
        <f t="shared" si="48"/>
        <v>40603.25</v>
      </c>
      <c r="M784">
        <v>1298959200</v>
      </c>
      <c r="N784" s="12">
        <f t="shared" si="49"/>
        <v>40631.208333333336</v>
      </c>
      <c r="O784">
        <v>1301374800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51"/>
        <v>141.22972972972974</v>
      </c>
      <c r="G785" t="s">
        <v>20</v>
      </c>
      <c r="H785">
        <v>138</v>
      </c>
      <c r="I785" s="5">
        <f t="shared" si="50"/>
        <v>75.731884057971016</v>
      </c>
      <c r="J785" t="s">
        <v>21</v>
      </c>
      <c r="K785" t="s">
        <v>22</v>
      </c>
      <c r="L785" s="12">
        <f t="shared" si="48"/>
        <v>41625.25</v>
      </c>
      <c r="M785">
        <v>1387260000</v>
      </c>
      <c r="N785" s="12">
        <f t="shared" si="49"/>
        <v>41632.25</v>
      </c>
      <c r="O785">
        <v>1387864800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51"/>
        <v>115.33745781777279</v>
      </c>
      <c r="G786" t="s">
        <v>20</v>
      </c>
      <c r="H786">
        <v>3308</v>
      </c>
      <c r="I786" s="5">
        <f t="shared" si="50"/>
        <v>30.996070133010882</v>
      </c>
      <c r="J786" t="s">
        <v>21</v>
      </c>
      <c r="K786" t="s">
        <v>22</v>
      </c>
      <c r="L786" s="12">
        <f t="shared" si="48"/>
        <v>42435.25</v>
      </c>
      <c r="M786">
        <v>1457244000</v>
      </c>
      <c r="N786" s="12">
        <f t="shared" si="49"/>
        <v>42446.208333333328</v>
      </c>
      <c r="O786">
        <v>1458190800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51"/>
        <v>193.11940298507463</v>
      </c>
      <c r="G787" t="s">
        <v>20</v>
      </c>
      <c r="H787">
        <v>127</v>
      </c>
      <c r="I787" s="5">
        <f t="shared" si="50"/>
        <v>101.88188976377953</v>
      </c>
      <c r="J787" t="s">
        <v>26</v>
      </c>
      <c r="K787" t="s">
        <v>27</v>
      </c>
      <c r="L787" s="12">
        <f t="shared" si="48"/>
        <v>43582.208333333328</v>
      </c>
      <c r="M787">
        <v>1556341200</v>
      </c>
      <c r="N787" s="12">
        <f t="shared" si="49"/>
        <v>43616.208333333328</v>
      </c>
      <c r="O787">
        <v>1559278800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51"/>
        <v>729.73333333333335</v>
      </c>
      <c r="G788" t="s">
        <v>20</v>
      </c>
      <c r="H788">
        <v>207</v>
      </c>
      <c r="I788" s="5">
        <f t="shared" si="50"/>
        <v>52.879227053140099</v>
      </c>
      <c r="J788" t="s">
        <v>107</v>
      </c>
      <c r="K788" t="s">
        <v>108</v>
      </c>
      <c r="L788" s="12">
        <f t="shared" si="48"/>
        <v>43186.208333333328</v>
      </c>
      <c r="M788">
        <v>1522126800</v>
      </c>
      <c r="N788" s="12">
        <f t="shared" si="49"/>
        <v>43193.208333333328</v>
      </c>
      <c r="O788">
        <v>1522731600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51"/>
        <v>99.66339869281046</v>
      </c>
      <c r="G789" t="s">
        <v>14</v>
      </c>
      <c r="H789">
        <v>859</v>
      </c>
      <c r="I789" s="5">
        <f t="shared" si="50"/>
        <v>71.005820721769496</v>
      </c>
      <c r="J789" t="s">
        <v>15</v>
      </c>
      <c r="K789" t="s">
        <v>16</v>
      </c>
      <c r="L789" s="12">
        <f t="shared" si="48"/>
        <v>40684.208333333336</v>
      </c>
      <c r="M789">
        <v>1305954000</v>
      </c>
      <c r="N789" s="12">
        <f t="shared" si="49"/>
        <v>40693.208333333336</v>
      </c>
      <c r="O789">
        <v>1306731600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51"/>
        <v>88.166666666666671</v>
      </c>
      <c r="G790" t="s">
        <v>47</v>
      </c>
      <c r="H790">
        <v>31</v>
      </c>
      <c r="I790" s="5">
        <f t="shared" si="50"/>
        <v>102.38709677419355</v>
      </c>
      <c r="J790" t="s">
        <v>21</v>
      </c>
      <c r="K790" t="s">
        <v>22</v>
      </c>
      <c r="L790" s="12">
        <f t="shared" si="48"/>
        <v>41202.208333333336</v>
      </c>
      <c r="M790">
        <v>1350709200</v>
      </c>
      <c r="N790" s="12">
        <f t="shared" si="49"/>
        <v>41223.25</v>
      </c>
      <c r="O790">
        <v>1352527200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51"/>
        <v>37.233333333333334</v>
      </c>
      <c r="G791" t="s">
        <v>14</v>
      </c>
      <c r="H791">
        <v>45</v>
      </c>
      <c r="I791" s="5">
        <f t="shared" si="50"/>
        <v>74.466666666666669</v>
      </c>
      <c r="J791" t="s">
        <v>21</v>
      </c>
      <c r="K791" t="s">
        <v>22</v>
      </c>
      <c r="L791" s="12">
        <f t="shared" si="48"/>
        <v>41786.208333333336</v>
      </c>
      <c r="M791">
        <v>1401166800</v>
      </c>
      <c r="N791" s="12">
        <f t="shared" si="49"/>
        <v>41823.208333333336</v>
      </c>
      <c r="O791">
        <v>1404363600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51"/>
        <v>30.540075309306079</v>
      </c>
      <c r="G792" t="s">
        <v>74</v>
      </c>
      <c r="H792">
        <v>1113</v>
      </c>
      <c r="I792" s="5">
        <f t="shared" si="50"/>
        <v>51.009883198562441</v>
      </c>
      <c r="J792" t="s">
        <v>21</v>
      </c>
      <c r="K792" t="s">
        <v>22</v>
      </c>
      <c r="L792" s="12">
        <f t="shared" si="48"/>
        <v>40223.25</v>
      </c>
      <c r="M792">
        <v>1266127200</v>
      </c>
      <c r="N792" s="12">
        <f t="shared" si="49"/>
        <v>40229.25</v>
      </c>
      <c r="O792">
        <v>1266645600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51"/>
        <v>25.714285714285712</v>
      </c>
      <c r="G793" t="s">
        <v>14</v>
      </c>
      <c r="H793">
        <v>6</v>
      </c>
      <c r="I793" s="5">
        <f t="shared" si="50"/>
        <v>90</v>
      </c>
      <c r="J793" t="s">
        <v>21</v>
      </c>
      <c r="K793" t="s">
        <v>22</v>
      </c>
      <c r="L793" s="12">
        <f t="shared" si="48"/>
        <v>42715.25</v>
      </c>
      <c r="M793">
        <v>1481436000</v>
      </c>
      <c r="N793" s="12">
        <f t="shared" si="49"/>
        <v>42731.25</v>
      </c>
      <c r="O793">
        <v>1482818400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51"/>
        <v>34</v>
      </c>
      <c r="G794" t="s">
        <v>14</v>
      </c>
      <c r="H794">
        <v>7</v>
      </c>
      <c r="I794" s="5">
        <f t="shared" si="50"/>
        <v>97.142857142857139</v>
      </c>
      <c r="J794" t="s">
        <v>21</v>
      </c>
      <c r="K794" t="s">
        <v>22</v>
      </c>
      <c r="L794" s="12">
        <f t="shared" si="48"/>
        <v>41451.208333333336</v>
      </c>
      <c r="M794">
        <v>1372222800</v>
      </c>
      <c r="N794" s="12">
        <f t="shared" si="49"/>
        <v>41479.208333333336</v>
      </c>
      <c r="O794">
        <v>1374642000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51"/>
        <v>1185.909090909091</v>
      </c>
      <c r="G795" t="s">
        <v>20</v>
      </c>
      <c r="H795">
        <v>181</v>
      </c>
      <c r="I795" s="5">
        <f t="shared" si="50"/>
        <v>72.071823204419886</v>
      </c>
      <c r="J795" t="s">
        <v>98</v>
      </c>
      <c r="K795" t="s">
        <v>99</v>
      </c>
      <c r="L795" s="12">
        <f t="shared" si="48"/>
        <v>41450.208333333336</v>
      </c>
      <c r="M795">
        <v>1372136400</v>
      </c>
      <c r="N795" s="12">
        <f t="shared" si="49"/>
        <v>41454.208333333336</v>
      </c>
      <c r="O795">
        <v>1372482000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51"/>
        <v>125.39393939393939</v>
      </c>
      <c r="G796" t="s">
        <v>20</v>
      </c>
      <c r="H796">
        <v>110</v>
      </c>
      <c r="I796" s="5">
        <f t="shared" si="50"/>
        <v>75.236363636363635</v>
      </c>
      <c r="J796" t="s">
        <v>21</v>
      </c>
      <c r="K796" t="s">
        <v>22</v>
      </c>
      <c r="L796" s="12">
        <f t="shared" si="48"/>
        <v>43091.25</v>
      </c>
      <c r="M796">
        <v>1513922400</v>
      </c>
      <c r="N796" s="12">
        <f t="shared" si="49"/>
        <v>43103.25</v>
      </c>
      <c r="O796">
        <v>1514959200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51"/>
        <v>14.394366197183098</v>
      </c>
      <c r="G797" t="s">
        <v>14</v>
      </c>
      <c r="H797">
        <v>31</v>
      </c>
      <c r="I797" s="5">
        <f t="shared" si="50"/>
        <v>32.967741935483872</v>
      </c>
      <c r="J797" t="s">
        <v>21</v>
      </c>
      <c r="K797" t="s">
        <v>22</v>
      </c>
      <c r="L797" s="12">
        <f t="shared" si="48"/>
        <v>42675.208333333328</v>
      </c>
      <c r="M797">
        <v>1477976400</v>
      </c>
      <c r="N797" s="12">
        <f t="shared" si="49"/>
        <v>42678.208333333328</v>
      </c>
      <c r="O797">
        <v>1478235600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51"/>
        <v>54.807692307692314</v>
      </c>
      <c r="G798" t="s">
        <v>14</v>
      </c>
      <c r="H798">
        <v>78</v>
      </c>
      <c r="I798" s="5">
        <f t="shared" si="50"/>
        <v>54.807692307692307</v>
      </c>
      <c r="J798" t="s">
        <v>21</v>
      </c>
      <c r="K798" t="s">
        <v>22</v>
      </c>
      <c r="L798" s="12">
        <f t="shared" si="48"/>
        <v>41859.208333333336</v>
      </c>
      <c r="M798">
        <v>1407474000</v>
      </c>
      <c r="N798" s="12">
        <f t="shared" si="49"/>
        <v>41866.208333333336</v>
      </c>
      <c r="O798">
        <v>1408078800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51"/>
        <v>109.63157894736841</v>
      </c>
      <c r="G799" t="s">
        <v>20</v>
      </c>
      <c r="H799">
        <v>185</v>
      </c>
      <c r="I799" s="5">
        <f t="shared" si="50"/>
        <v>45.037837837837834</v>
      </c>
      <c r="J799" t="s">
        <v>21</v>
      </c>
      <c r="K799" t="s">
        <v>22</v>
      </c>
      <c r="L799" s="12">
        <f t="shared" si="48"/>
        <v>43464.25</v>
      </c>
      <c r="M799">
        <v>1546149600</v>
      </c>
      <c r="N799" s="12">
        <f t="shared" si="49"/>
        <v>43487.25</v>
      </c>
      <c r="O799">
        <v>1548136800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51"/>
        <v>188.47058823529412</v>
      </c>
      <c r="G800" t="s">
        <v>20</v>
      </c>
      <c r="H800">
        <v>121</v>
      </c>
      <c r="I800" s="5">
        <f t="shared" si="50"/>
        <v>52.958677685950413</v>
      </c>
      <c r="J800" t="s">
        <v>21</v>
      </c>
      <c r="K800" t="s">
        <v>22</v>
      </c>
      <c r="L800" s="12">
        <f t="shared" si="48"/>
        <v>41060.208333333336</v>
      </c>
      <c r="M800">
        <v>1338440400</v>
      </c>
      <c r="N800" s="12">
        <f t="shared" si="49"/>
        <v>41088.208333333336</v>
      </c>
      <c r="O800">
        <v>1340859600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51"/>
        <v>87.008284023668637</v>
      </c>
      <c r="G801" t="s">
        <v>14</v>
      </c>
      <c r="H801">
        <v>1225</v>
      </c>
      <c r="I801" s="5">
        <f t="shared" si="50"/>
        <v>60.017959183673469</v>
      </c>
      <c r="J801" t="s">
        <v>40</v>
      </c>
      <c r="K801" t="s">
        <v>41</v>
      </c>
      <c r="L801" s="12">
        <f t="shared" si="48"/>
        <v>42399.25</v>
      </c>
      <c r="M801">
        <v>1454133600</v>
      </c>
      <c r="N801" s="12">
        <f t="shared" si="49"/>
        <v>42403.25</v>
      </c>
      <c r="O801">
        <v>1454479200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51"/>
        <v>1</v>
      </c>
      <c r="G802" t="s">
        <v>14</v>
      </c>
      <c r="H802">
        <v>1</v>
      </c>
      <c r="I802" s="5">
        <f t="shared" si="50"/>
        <v>1</v>
      </c>
      <c r="J802" t="s">
        <v>98</v>
      </c>
      <c r="K802" t="s">
        <v>99</v>
      </c>
      <c r="L802" s="12">
        <f t="shared" si="48"/>
        <v>42167.208333333328</v>
      </c>
      <c r="M802">
        <v>1434085200</v>
      </c>
      <c r="N802" s="12">
        <f t="shared" si="49"/>
        <v>42171.208333333328</v>
      </c>
      <c r="O802">
        <v>1434430800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51"/>
        <v>202.9130434782609</v>
      </c>
      <c r="G803" t="s">
        <v>20</v>
      </c>
      <c r="H803">
        <v>106</v>
      </c>
      <c r="I803" s="5">
        <f t="shared" si="50"/>
        <v>44.028301886792455</v>
      </c>
      <c r="J803" t="s">
        <v>21</v>
      </c>
      <c r="K803" t="s">
        <v>22</v>
      </c>
      <c r="L803" s="12">
        <f t="shared" si="48"/>
        <v>43830.25</v>
      </c>
      <c r="M803">
        <v>1577772000</v>
      </c>
      <c r="N803" s="12">
        <f t="shared" si="49"/>
        <v>43852.25</v>
      </c>
      <c r="O803">
        <v>1579672800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51"/>
        <v>197.03225806451613</v>
      </c>
      <c r="G804" t="s">
        <v>20</v>
      </c>
      <c r="H804">
        <v>142</v>
      </c>
      <c r="I804" s="5">
        <f t="shared" si="50"/>
        <v>86.028169014084511</v>
      </c>
      <c r="J804" t="s">
        <v>21</v>
      </c>
      <c r="K804" t="s">
        <v>22</v>
      </c>
      <c r="L804" s="12">
        <f t="shared" si="48"/>
        <v>43650.208333333328</v>
      </c>
      <c r="M804">
        <v>1562216400</v>
      </c>
      <c r="N804" s="12">
        <f t="shared" si="49"/>
        <v>43652.208333333328</v>
      </c>
      <c r="O804">
        <v>1562389200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51"/>
        <v>107</v>
      </c>
      <c r="G805" t="s">
        <v>20</v>
      </c>
      <c r="H805">
        <v>233</v>
      </c>
      <c r="I805" s="5">
        <f t="shared" si="50"/>
        <v>28.012875536480685</v>
      </c>
      <c r="J805" t="s">
        <v>21</v>
      </c>
      <c r="K805" t="s">
        <v>22</v>
      </c>
      <c r="L805" s="12">
        <f t="shared" si="48"/>
        <v>43492.25</v>
      </c>
      <c r="M805">
        <v>1548568800</v>
      </c>
      <c r="N805" s="12">
        <f t="shared" si="49"/>
        <v>43526.25</v>
      </c>
      <c r="O805">
        <v>1551506400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51"/>
        <v>268.73076923076923</v>
      </c>
      <c r="G806" t="s">
        <v>20</v>
      </c>
      <c r="H806">
        <v>218</v>
      </c>
      <c r="I806" s="5">
        <f t="shared" si="50"/>
        <v>32.050458715596328</v>
      </c>
      <c r="J806" t="s">
        <v>21</v>
      </c>
      <c r="K806" t="s">
        <v>22</v>
      </c>
      <c r="L806" s="12">
        <f t="shared" si="48"/>
        <v>43102.25</v>
      </c>
      <c r="M806">
        <v>1514872800</v>
      </c>
      <c r="N806" s="12">
        <f t="shared" si="49"/>
        <v>43122.25</v>
      </c>
      <c r="O806">
        <v>1516600800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51"/>
        <v>50.845360824742272</v>
      </c>
      <c r="G807" t="s">
        <v>14</v>
      </c>
      <c r="H807">
        <v>67</v>
      </c>
      <c r="I807" s="5">
        <f t="shared" si="50"/>
        <v>73.611940298507463</v>
      </c>
      <c r="J807" t="s">
        <v>26</v>
      </c>
      <c r="K807" t="s">
        <v>27</v>
      </c>
      <c r="L807" s="12">
        <f t="shared" si="48"/>
        <v>41958.25</v>
      </c>
      <c r="M807">
        <v>1416031200</v>
      </c>
      <c r="N807" s="12">
        <f t="shared" si="49"/>
        <v>42009.25</v>
      </c>
      <c r="O807">
        <v>1420437600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51"/>
        <v>1180.2857142857142</v>
      </c>
      <c r="G808" t="s">
        <v>20</v>
      </c>
      <c r="H808">
        <v>76</v>
      </c>
      <c r="I808" s="5">
        <f t="shared" si="50"/>
        <v>108.71052631578948</v>
      </c>
      <c r="J808" t="s">
        <v>21</v>
      </c>
      <c r="K808" t="s">
        <v>22</v>
      </c>
      <c r="L808" s="12">
        <f t="shared" si="48"/>
        <v>40973.25</v>
      </c>
      <c r="M808">
        <v>1330927200</v>
      </c>
      <c r="N808" s="12">
        <f t="shared" si="49"/>
        <v>40997.208333333336</v>
      </c>
      <c r="O808">
        <v>1332997200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51"/>
        <v>264</v>
      </c>
      <c r="G809" t="s">
        <v>20</v>
      </c>
      <c r="H809">
        <v>43</v>
      </c>
      <c r="I809" s="5">
        <f t="shared" si="50"/>
        <v>42.97674418604651</v>
      </c>
      <c r="J809" t="s">
        <v>21</v>
      </c>
      <c r="K809" t="s">
        <v>22</v>
      </c>
      <c r="L809" s="12">
        <f t="shared" si="48"/>
        <v>43753.208333333328</v>
      </c>
      <c r="M809">
        <v>1571115600</v>
      </c>
      <c r="N809" s="12">
        <f t="shared" si="49"/>
        <v>43797.25</v>
      </c>
      <c r="O809">
        <v>1574920800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51"/>
        <v>30.44230769230769</v>
      </c>
      <c r="G810" t="s">
        <v>14</v>
      </c>
      <c r="H810">
        <v>19</v>
      </c>
      <c r="I810" s="5">
        <f t="shared" si="50"/>
        <v>83.315789473684205</v>
      </c>
      <c r="J810" t="s">
        <v>21</v>
      </c>
      <c r="K810" t="s">
        <v>22</v>
      </c>
      <c r="L810" s="12">
        <f t="shared" si="48"/>
        <v>42507.208333333328</v>
      </c>
      <c r="M810">
        <v>1463461200</v>
      </c>
      <c r="N810" s="12">
        <f t="shared" si="49"/>
        <v>42524.208333333328</v>
      </c>
      <c r="O810">
        <v>1464930000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51"/>
        <v>62.880681818181813</v>
      </c>
      <c r="G811" t="s">
        <v>14</v>
      </c>
      <c r="H811">
        <v>2108</v>
      </c>
      <c r="I811" s="5">
        <f t="shared" si="50"/>
        <v>42</v>
      </c>
      <c r="J811" t="s">
        <v>98</v>
      </c>
      <c r="K811" t="s">
        <v>99</v>
      </c>
      <c r="L811" s="12">
        <f t="shared" si="48"/>
        <v>41135.208333333336</v>
      </c>
      <c r="M811">
        <v>1344920400</v>
      </c>
      <c r="N811" s="12">
        <f t="shared" si="49"/>
        <v>41136.208333333336</v>
      </c>
      <c r="O811">
        <v>1345006800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51"/>
        <v>193.125</v>
      </c>
      <c r="G812" t="s">
        <v>20</v>
      </c>
      <c r="H812">
        <v>221</v>
      </c>
      <c r="I812" s="5">
        <f t="shared" si="50"/>
        <v>55.927601809954751</v>
      </c>
      <c r="J812" t="s">
        <v>21</v>
      </c>
      <c r="K812" t="s">
        <v>22</v>
      </c>
      <c r="L812" s="12">
        <f t="shared" si="48"/>
        <v>43067.25</v>
      </c>
      <c r="M812">
        <v>1511848800</v>
      </c>
      <c r="N812" s="12">
        <f t="shared" si="49"/>
        <v>43077.25</v>
      </c>
      <c r="O812">
        <v>1512712800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51"/>
        <v>77.102702702702715</v>
      </c>
      <c r="G813" t="s">
        <v>14</v>
      </c>
      <c r="H813">
        <v>679</v>
      </c>
      <c r="I813" s="5">
        <f t="shared" si="50"/>
        <v>105.03681885125184</v>
      </c>
      <c r="J813" t="s">
        <v>21</v>
      </c>
      <c r="K813" t="s">
        <v>22</v>
      </c>
      <c r="L813" s="12">
        <f t="shared" si="48"/>
        <v>42378.25</v>
      </c>
      <c r="M813">
        <v>1452319200</v>
      </c>
      <c r="N813" s="12">
        <f t="shared" si="49"/>
        <v>42380.25</v>
      </c>
      <c r="O813">
        <v>1452492000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51"/>
        <v>225.52763819095478</v>
      </c>
      <c r="G814" t="s">
        <v>20</v>
      </c>
      <c r="H814">
        <v>2805</v>
      </c>
      <c r="I814" s="5">
        <f t="shared" si="50"/>
        <v>48</v>
      </c>
      <c r="J814" t="s">
        <v>15</v>
      </c>
      <c r="K814" t="s">
        <v>16</v>
      </c>
      <c r="L814" s="12">
        <f t="shared" si="48"/>
        <v>43206.208333333328</v>
      </c>
      <c r="M814">
        <v>1523854800</v>
      </c>
      <c r="N814" s="12">
        <f t="shared" si="49"/>
        <v>43211.208333333328</v>
      </c>
      <c r="O814">
        <v>1524286800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51"/>
        <v>239.40625</v>
      </c>
      <c r="G815" t="s">
        <v>20</v>
      </c>
      <c r="H815">
        <v>68</v>
      </c>
      <c r="I815" s="5">
        <f t="shared" si="50"/>
        <v>112.66176470588235</v>
      </c>
      <c r="J815" t="s">
        <v>21</v>
      </c>
      <c r="K815" t="s">
        <v>22</v>
      </c>
      <c r="L815" s="12">
        <f t="shared" si="48"/>
        <v>41148.208333333336</v>
      </c>
      <c r="M815">
        <v>1346043600</v>
      </c>
      <c r="N815" s="12">
        <f t="shared" si="49"/>
        <v>41158.208333333336</v>
      </c>
      <c r="O815">
        <v>1346907600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51"/>
        <v>92.1875</v>
      </c>
      <c r="G816" t="s">
        <v>14</v>
      </c>
      <c r="H816">
        <v>36</v>
      </c>
      <c r="I816" s="5">
        <f t="shared" si="50"/>
        <v>81.944444444444443</v>
      </c>
      <c r="J816" t="s">
        <v>36</v>
      </c>
      <c r="K816" t="s">
        <v>37</v>
      </c>
      <c r="L816" s="12">
        <f t="shared" si="48"/>
        <v>42517.208333333328</v>
      </c>
      <c r="M816">
        <v>1464325200</v>
      </c>
      <c r="N816" s="12">
        <f t="shared" si="49"/>
        <v>42519.208333333328</v>
      </c>
      <c r="O816">
        <v>1464498000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51"/>
        <v>130.23333333333335</v>
      </c>
      <c r="G817" t="s">
        <v>20</v>
      </c>
      <c r="H817">
        <v>183</v>
      </c>
      <c r="I817" s="5">
        <f t="shared" si="50"/>
        <v>64.049180327868854</v>
      </c>
      <c r="J817" t="s">
        <v>15</v>
      </c>
      <c r="K817" t="s">
        <v>16</v>
      </c>
      <c r="L817" s="12">
        <f t="shared" si="48"/>
        <v>43068.25</v>
      </c>
      <c r="M817">
        <v>1511935200</v>
      </c>
      <c r="N817" s="12">
        <f t="shared" si="49"/>
        <v>43094.25</v>
      </c>
      <c r="O817">
        <v>1514181600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51"/>
        <v>615.21739130434787</v>
      </c>
      <c r="G818" t="s">
        <v>20</v>
      </c>
      <c r="H818">
        <v>133</v>
      </c>
      <c r="I818" s="5">
        <f t="shared" si="50"/>
        <v>106.39097744360902</v>
      </c>
      <c r="J818" t="s">
        <v>21</v>
      </c>
      <c r="K818" t="s">
        <v>22</v>
      </c>
      <c r="L818" s="12">
        <f t="shared" si="48"/>
        <v>41680.25</v>
      </c>
      <c r="M818">
        <v>1392012000</v>
      </c>
      <c r="N818" s="12">
        <f t="shared" si="49"/>
        <v>41682.25</v>
      </c>
      <c r="O818">
        <v>1392184800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51"/>
        <v>368.79532163742692</v>
      </c>
      <c r="G819" t="s">
        <v>20</v>
      </c>
      <c r="H819">
        <v>2489</v>
      </c>
      <c r="I819" s="5">
        <f t="shared" si="50"/>
        <v>76.011249497790274</v>
      </c>
      <c r="J819" t="s">
        <v>107</v>
      </c>
      <c r="K819" t="s">
        <v>108</v>
      </c>
      <c r="L819" s="12">
        <f t="shared" si="48"/>
        <v>43589.208333333328</v>
      </c>
      <c r="M819">
        <v>1556946000</v>
      </c>
      <c r="N819" s="12">
        <f t="shared" si="49"/>
        <v>43617.208333333328</v>
      </c>
      <c r="O819">
        <v>1559365200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51"/>
        <v>1094.8571428571429</v>
      </c>
      <c r="G820" t="s">
        <v>20</v>
      </c>
      <c r="H820">
        <v>69</v>
      </c>
      <c r="I820" s="5">
        <f t="shared" si="50"/>
        <v>111.07246376811594</v>
      </c>
      <c r="J820" t="s">
        <v>21</v>
      </c>
      <c r="K820" t="s">
        <v>22</v>
      </c>
      <c r="L820" s="12">
        <f t="shared" si="48"/>
        <v>43486.25</v>
      </c>
      <c r="M820">
        <v>1548050400</v>
      </c>
      <c r="N820" s="12">
        <f t="shared" si="49"/>
        <v>43499.25</v>
      </c>
      <c r="O820">
        <v>1549173600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51"/>
        <v>50.662921348314605</v>
      </c>
      <c r="G821" t="s">
        <v>14</v>
      </c>
      <c r="H821">
        <v>47</v>
      </c>
      <c r="I821" s="5">
        <f t="shared" si="50"/>
        <v>95.936170212765958</v>
      </c>
      <c r="J821" t="s">
        <v>21</v>
      </c>
      <c r="K821" t="s">
        <v>22</v>
      </c>
      <c r="L821" s="12">
        <f t="shared" si="48"/>
        <v>41237.25</v>
      </c>
      <c r="M821">
        <v>1353736800</v>
      </c>
      <c r="N821" s="12">
        <f t="shared" si="49"/>
        <v>41252.25</v>
      </c>
      <c r="O821">
        <v>1355032800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51"/>
        <v>800.6</v>
      </c>
      <c r="G822" t="s">
        <v>20</v>
      </c>
      <c r="H822">
        <v>279</v>
      </c>
      <c r="I822" s="5">
        <f t="shared" si="50"/>
        <v>43.043010752688176</v>
      </c>
      <c r="J822" t="s">
        <v>40</v>
      </c>
      <c r="K822" t="s">
        <v>41</v>
      </c>
      <c r="L822" s="12">
        <f t="shared" si="48"/>
        <v>43310.208333333328</v>
      </c>
      <c r="M822">
        <v>1532840400</v>
      </c>
      <c r="N822" s="12">
        <f t="shared" si="49"/>
        <v>43323.208333333328</v>
      </c>
      <c r="O822">
        <v>1533963600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51"/>
        <v>291.28571428571428</v>
      </c>
      <c r="G823" t="s">
        <v>20</v>
      </c>
      <c r="H823">
        <v>210</v>
      </c>
      <c r="I823" s="5">
        <f t="shared" si="50"/>
        <v>67.966666666666669</v>
      </c>
      <c r="J823" t="s">
        <v>21</v>
      </c>
      <c r="K823" t="s">
        <v>22</v>
      </c>
      <c r="L823" s="12">
        <f t="shared" si="48"/>
        <v>42794.25</v>
      </c>
      <c r="M823">
        <v>1488261600</v>
      </c>
      <c r="N823" s="12">
        <f t="shared" si="49"/>
        <v>42807.208333333328</v>
      </c>
      <c r="O823">
        <v>1489381200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51"/>
        <v>349.9666666666667</v>
      </c>
      <c r="G824" t="s">
        <v>20</v>
      </c>
      <c r="H824">
        <v>2100</v>
      </c>
      <c r="I824" s="5">
        <f t="shared" si="50"/>
        <v>89.991428571428571</v>
      </c>
      <c r="J824" t="s">
        <v>21</v>
      </c>
      <c r="K824" t="s">
        <v>22</v>
      </c>
      <c r="L824" s="12">
        <f t="shared" si="48"/>
        <v>41698.25</v>
      </c>
      <c r="M824">
        <v>1393567200</v>
      </c>
      <c r="N824" s="12">
        <f t="shared" si="49"/>
        <v>41715.208333333336</v>
      </c>
      <c r="O824">
        <v>1395032400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51"/>
        <v>357.07317073170731</v>
      </c>
      <c r="G825" t="s">
        <v>20</v>
      </c>
      <c r="H825">
        <v>252</v>
      </c>
      <c r="I825" s="5">
        <f t="shared" si="50"/>
        <v>58.095238095238095</v>
      </c>
      <c r="J825" t="s">
        <v>21</v>
      </c>
      <c r="K825" t="s">
        <v>22</v>
      </c>
      <c r="L825" s="12">
        <f t="shared" si="48"/>
        <v>41892.208333333336</v>
      </c>
      <c r="M825">
        <v>1410325200</v>
      </c>
      <c r="N825" s="12">
        <f t="shared" si="49"/>
        <v>41917.208333333336</v>
      </c>
      <c r="O825">
        <v>1412485200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51"/>
        <v>126.48941176470588</v>
      </c>
      <c r="G826" t="s">
        <v>20</v>
      </c>
      <c r="H826">
        <v>1280</v>
      </c>
      <c r="I826" s="5">
        <f t="shared" si="50"/>
        <v>83.996875000000003</v>
      </c>
      <c r="J826" t="s">
        <v>21</v>
      </c>
      <c r="K826" t="s">
        <v>22</v>
      </c>
      <c r="L826" s="12">
        <f t="shared" si="48"/>
        <v>40348.208333333336</v>
      </c>
      <c r="M826">
        <v>1276923600</v>
      </c>
      <c r="N826" s="12">
        <f t="shared" si="49"/>
        <v>40380.208333333336</v>
      </c>
      <c r="O826">
        <v>1279688400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51"/>
        <v>387.5</v>
      </c>
      <c r="G827" t="s">
        <v>20</v>
      </c>
      <c r="H827">
        <v>157</v>
      </c>
      <c r="I827" s="5">
        <f t="shared" si="50"/>
        <v>88.853503184713375</v>
      </c>
      <c r="J827" t="s">
        <v>40</v>
      </c>
      <c r="K827" t="s">
        <v>41</v>
      </c>
      <c r="L827" s="12">
        <f t="shared" si="48"/>
        <v>42941.208333333328</v>
      </c>
      <c r="M827">
        <v>1500958800</v>
      </c>
      <c r="N827" s="12">
        <f t="shared" si="49"/>
        <v>42953.208333333328</v>
      </c>
      <c r="O827">
        <v>1501995600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51"/>
        <v>457.03571428571428</v>
      </c>
      <c r="G828" t="s">
        <v>20</v>
      </c>
      <c r="H828">
        <v>194</v>
      </c>
      <c r="I828" s="5">
        <f t="shared" si="50"/>
        <v>65.963917525773198</v>
      </c>
      <c r="J828" t="s">
        <v>21</v>
      </c>
      <c r="K828" t="s">
        <v>22</v>
      </c>
      <c r="L828" s="12">
        <f t="shared" si="48"/>
        <v>40525.25</v>
      </c>
      <c r="M828">
        <v>1292220000</v>
      </c>
      <c r="N828" s="12">
        <f t="shared" si="49"/>
        <v>40553.25</v>
      </c>
      <c r="O828">
        <v>1294639200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51"/>
        <v>266.69565217391306</v>
      </c>
      <c r="G829" t="s">
        <v>20</v>
      </c>
      <c r="H829">
        <v>82</v>
      </c>
      <c r="I829" s="5">
        <f t="shared" si="50"/>
        <v>74.804878048780495</v>
      </c>
      <c r="J829" t="s">
        <v>26</v>
      </c>
      <c r="K829" t="s">
        <v>27</v>
      </c>
      <c r="L829" s="12">
        <f t="shared" si="48"/>
        <v>40666.208333333336</v>
      </c>
      <c r="M829">
        <v>1304398800</v>
      </c>
      <c r="N829" s="12">
        <f t="shared" si="49"/>
        <v>40678.208333333336</v>
      </c>
      <c r="O829">
        <v>1305435600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51"/>
        <v>69</v>
      </c>
      <c r="G830" t="s">
        <v>14</v>
      </c>
      <c r="H830">
        <v>70</v>
      </c>
      <c r="I830" s="5">
        <f t="shared" si="50"/>
        <v>69.98571428571428</v>
      </c>
      <c r="J830" t="s">
        <v>21</v>
      </c>
      <c r="K830" t="s">
        <v>22</v>
      </c>
      <c r="L830" s="12">
        <f t="shared" si="48"/>
        <v>43340.208333333328</v>
      </c>
      <c r="M830">
        <v>1535432400</v>
      </c>
      <c r="N830" s="12">
        <f t="shared" si="49"/>
        <v>43365.208333333328</v>
      </c>
      <c r="O830">
        <v>1537592400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51"/>
        <v>51.34375</v>
      </c>
      <c r="G831" t="s">
        <v>14</v>
      </c>
      <c r="H831">
        <v>154</v>
      </c>
      <c r="I831" s="5">
        <f t="shared" si="50"/>
        <v>32.006493506493506</v>
      </c>
      <c r="J831" t="s">
        <v>21</v>
      </c>
      <c r="K831" t="s">
        <v>22</v>
      </c>
      <c r="L831" s="12">
        <f t="shared" si="48"/>
        <v>42164.208333333328</v>
      </c>
      <c r="M831">
        <v>1433826000</v>
      </c>
      <c r="N831" s="12">
        <f t="shared" si="49"/>
        <v>42179.208333333328</v>
      </c>
      <c r="O831">
        <v>1435122000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51"/>
        <v>1.1710526315789473</v>
      </c>
      <c r="G832" t="s">
        <v>14</v>
      </c>
      <c r="H832">
        <v>22</v>
      </c>
      <c r="I832" s="5">
        <f t="shared" si="50"/>
        <v>64.727272727272734</v>
      </c>
      <c r="J832" t="s">
        <v>21</v>
      </c>
      <c r="K832" t="s">
        <v>22</v>
      </c>
      <c r="L832" s="12">
        <f t="shared" si="48"/>
        <v>43103.25</v>
      </c>
      <c r="M832">
        <v>1514959200</v>
      </c>
      <c r="N832" s="12">
        <f t="shared" si="49"/>
        <v>43162.25</v>
      </c>
      <c r="O832">
        <v>1520056800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51"/>
        <v>108.97734294541709</v>
      </c>
      <c r="G833" t="s">
        <v>20</v>
      </c>
      <c r="H833">
        <v>4233</v>
      </c>
      <c r="I833" s="5">
        <f t="shared" si="50"/>
        <v>24.998110087408456</v>
      </c>
      <c r="J833" t="s">
        <v>21</v>
      </c>
      <c r="K833" t="s">
        <v>22</v>
      </c>
      <c r="L833" s="12">
        <f t="shared" si="48"/>
        <v>40994.208333333336</v>
      </c>
      <c r="M833">
        <v>1332738000</v>
      </c>
      <c r="N833" s="12">
        <f t="shared" si="49"/>
        <v>41028.208333333336</v>
      </c>
      <c r="O833">
        <v>1335675600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51"/>
        <v>315.17592592592592</v>
      </c>
      <c r="G834" t="s">
        <v>20</v>
      </c>
      <c r="H834">
        <v>1297</v>
      </c>
      <c r="I834" s="5">
        <f t="shared" si="50"/>
        <v>104.97764070932922</v>
      </c>
      <c r="J834" t="s">
        <v>36</v>
      </c>
      <c r="K834" t="s">
        <v>37</v>
      </c>
      <c r="L834" s="12">
        <f t="shared" ref="L834:L897" si="52">(((M834/60)/60)/24)+DATE(1970,1,1)</f>
        <v>42299.208333333328</v>
      </c>
      <c r="M834">
        <v>1445490000</v>
      </c>
      <c r="N834" s="12">
        <f t="shared" ref="N834:N897" si="53">(((O834/60)/60)/24)+DATE(1970,1,1)</f>
        <v>42333.25</v>
      </c>
      <c r="O834">
        <v>1448431200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si="51"/>
        <v>157.69117647058823</v>
      </c>
      <c r="G835" t="s">
        <v>20</v>
      </c>
      <c r="H835">
        <v>165</v>
      </c>
      <c r="I835" s="5">
        <f t="shared" ref="I835:I898" si="54">IFERROR(E835/H835, 0)</f>
        <v>64.987878787878785</v>
      </c>
      <c r="J835" t="s">
        <v>36</v>
      </c>
      <c r="K835" t="s">
        <v>37</v>
      </c>
      <c r="L835" s="12">
        <f t="shared" si="52"/>
        <v>40588.25</v>
      </c>
      <c r="M835">
        <v>1297663200</v>
      </c>
      <c r="N835" s="12">
        <f t="shared" si="53"/>
        <v>40599.25</v>
      </c>
      <c r="O835">
        <v>1298613600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ref="F836:F899" si="55">(E836/D836)*100</f>
        <v>153.8082191780822</v>
      </c>
      <c r="G836" t="s">
        <v>20</v>
      </c>
      <c r="H836">
        <v>119</v>
      </c>
      <c r="I836" s="5">
        <f t="shared" si="54"/>
        <v>94.352941176470594</v>
      </c>
      <c r="J836" t="s">
        <v>21</v>
      </c>
      <c r="K836" t="s">
        <v>22</v>
      </c>
      <c r="L836" s="12">
        <f t="shared" si="52"/>
        <v>41448.208333333336</v>
      </c>
      <c r="M836">
        <v>1371963600</v>
      </c>
      <c r="N836" s="12">
        <f t="shared" si="53"/>
        <v>41454.208333333336</v>
      </c>
      <c r="O836">
        <v>1372482000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55"/>
        <v>89.738979118329468</v>
      </c>
      <c r="G837" t="s">
        <v>14</v>
      </c>
      <c r="H837">
        <v>1758</v>
      </c>
      <c r="I837" s="5">
        <f t="shared" si="54"/>
        <v>44.001706484641637</v>
      </c>
      <c r="J837" t="s">
        <v>21</v>
      </c>
      <c r="K837" t="s">
        <v>22</v>
      </c>
      <c r="L837" s="12">
        <f t="shared" si="52"/>
        <v>42063.25</v>
      </c>
      <c r="M837">
        <v>1425103200</v>
      </c>
      <c r="N837" s="12">
        <f t="shared" si="53"/>
        <v>42069.25</v>
      </c>
      <c r="O837">
        <v>1425621600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5"/>
        <v>75.135802469135797</v>
      </c>
      <c r="G838" t="s">
        <v>14</v>
      </c>
      <c r="H838">
        <v>94</v>
      </c>
      <c r="I838" s="5">
        <f t="shared" si="54"/>
        <v>64.744680851063833</v>
      </c>
      <c r="J838" t="s">
        <v>21</v>
      </c>
      <c r="K838" t="s">
        <v>22</v>
      </c>
      <c r="L838" s="12">
        <f t="shared" si="52"/>
        <v>40214.25</v>
      </c>
      <c r="M838">
        <v>1265349600</v>
      </c>
      <c r="N838" s="12">
        <f t="shared" si="53"/>
        <v>40225.25</v>
      </c>
      <c r="O838">
        <v>1266300000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5"/>
        <v>852.88135593220341</v>
      </c>
      <c r="G839" t="s">
        <v>20</v>
      </c>
      <c r="H839">
        <v>1797</v>
      </c>
      <c r="I839" s="5">
        <f t="shared" si="54"/>
        <v>84.00667779632721</v>
      </c>
      <c r="J839" t="s">
        <v>21</v>
      </c>
      <c r="K839" t="s">
        <v>22</v>
      </c>
      <c r="L839" s="12">
        <f t="shared" si="52"/>
        <v>40629.208333333336</v>
      </c>
      <c r="M839">
        <v>1301202000</v>
      </c>
      <c r="N839" s="12">
        <f t="shared" si="53"/>
        <v>40683.208333333336</v>
      </c>
      <c r="O839">
        <v>1305867600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5"/>
        <v>138.90625</v>
      </c>
      <c r="G840" t="s">
        <v>20</v>
      </c>
      <c r="H840">
        <v>261</v>
      </c>
      <c r="I840" s="5">
        <f t="shared" si="54"/>
        <v>34.061302681992338</v>
      </c>
      <c r="J840" t="s">
        <v>21</v>
      </c>
      <c r="K840" t="s">
        <v>22</v>
      </c>
      <c r="L840" s="12">
        <f t="shared" si="52"/>
        <v>43370.208333333328</v>
      </c>
      <c r="M840">
        <v>1538024400</v>
      </c>
      <c r="N840" s="12">
        <f t="shared" si="53"/>
        <v>43379.208333333328</v>
      </c>
      <c r="O840">
        <v>1538802000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5"/>
        <v>190.18181818181819</v>
      </c>
      <c r="G841" t="s">
        <v>20</v>
      </c>
      <c r="H841">
        <v>157</v>
      </c>
      <c r="I841" s="5">
        <f t="shared" si="54"/>
        <v>93.273885350318466</v>
      </c>
      <c r="J841" t="s">
        <v>21</v>
      </c>
      <c r="K841" t="s">
        <v>22</v>
      </c>
      <c r="L841" s="12">
        <f t="shared" si="52"/>
        <v>41715.208333333336</v>
      </c>
      <c r="M841">
        <v>1395032400</v>
      </c>
      <c r="N841" s="12">
        <f t="shared" si="53"/>
        <v>41760.208333333336</v>
      </c>
      <c r="O841">
        <v>1398920400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5"/>
        <v>100.24333619948409</v>
      </c>
      <c r="G842" t="s">
        <v>20</v>
      </c>
      <c r="H842">
        <v>3533</v>
      </c>
      <c r="I842" s="5">
        <f t="shared" si="54"/>
        <v>32.998301726577978</v>
      </c>
      <c r="J842" t="s">
        <v>21</v>
      </c>
      <c r="K842" t="s">
        <v>22</v>
      </c>
      <c r="L842" s="12">
        <f t="shared" si="52"/>
        <v>41836.208333333336</v>
      </c>
      <c r="M842">
        <v>1405486800</v>
      </c>
      <c r="N842" s="12">
        <f t="shared" si="53"/>
        <v>41838.208333333336</v>
      </c>
      <c r="O842">
        <v>1405659600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5"/>
        <v>142.75824175824175</v>
      </c>
      <c r="G843" t="s">
        <v>20</v>
      </c>
      <c r="H843">
        <v>155</v>
      </c>
      <c r="I843" s="5">
        <f t="shared" si="54"/>
        <v>83.812903225806451</v>
      </c>
      <c r="J843" t="s">
        <v>21</v>
      </c>
      <c r="K843" t="s">
        <v>22</v>
      </c>
      <c r="L843" s="12">
        <f t="shared" si="52"/>
        <v>42419.25</v>
      </c>
      <c r="M843">
        <v>1455861600</v>
      </c>
      <c r="N843" s="12">
        <f t="shared" si="53"/>
        <v>42435.25</v>
      </c>
      <c r="O843">
        <v>1457244000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5"/>
        <v>563.13333333333333</v>
      </c>
      <c r="G844" t="s">
        <v>20</v>
      </c>
      <c r="H844">
        <v>132</v>
      </c>
      <c r="I844" s="5">
        <f t="shared" si="54"/>
        <v>63.992424242424242</v>
      </c>
      <c r="J844" t="s">
        <v>107</v>
      </c>
      <c r="K844" t="s">
        <v>108</v>
      </c>
      <c r="L844" s="12">
        <f t="shared" si="52"/>
        <v>43266.208333333328</v>
      </c>
      <c r="M844">
        <v>1529038800</v>
      </c>
      <c r="N844" s="12">
        <f t="shared" si="53"/>
        <v>43269.208333333328</v>
      </c>
      <c r="O844">
        <v>1529298000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5"/>
        <v>30.715909090909086</v>
      </c>
      <c r="G845" t="s">
        <v>14</v>
      </c>
      <c r="H845">
        <v>33</v>
      </c>
      <c r="I845" s="5">
        <f t="shared" si="54"/>
        <v>81.909090909090907</v>
      </c>
      <c r="J845" t="s">
        <v>21</v>
      </c>
      <c r="K845" t="s">
        <v>22</v>
      </c>
      <c r="L845" s="12">
        <f t="shared" si="52"/>
        <v>43338.208333333328</v>
      </c>
      <c r="M845">
        <v>1535259600</v>
      </c>
      <c r="N845" s="12">
        <f t="shared" si="53"/>
        <v>43344.208333333328</v>
      </c>
      <c r="O845">
        <v>1535778000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5"/>
        <v>99.39772727272728</v>
      </c>
      <c r="G846" t="s">
        <v>74</v>
      </c>
      <c r="H846">
        <v>94</v>
      </c>
      <c r="I846" s="5">
        <f t="shared" si="54"/>
        <v>93.053191489361708</v>
      </c>
      <c r="J846" t="s">
        <v>21</v>
      </c>
      <c r="K846" t="s">
        <v>22</v>
      </c>
      <c r="L846" s="12">
        <f t="shared" si="52"/>
        <v>40930.25</v>
      </c>
      <c r="M846">
        <v>1327212000</v>
      </c>
      <c r="N846" s="12">
        <f t="shared" si="53"/>
        <v>40933.25</v>
      </c>
      <c r="O846">
        <v>1327471200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5"/>
        <v>197.54935622317598</v>
      </c>
      <c r="G847" t="s">
        <v>20</v>
      </c>
      <c r="H847">
        <v>1354</v>
      </c>
      <c r="I847" s="5">
        <f t="shared" si="54"/>
        <v>101.98449039881831</v>
      </c>
      <c r="J847" t="s">
        <v>40</v>
      </c>
      <c r="K847" t="s">
        <v>41</v>
      </c>
      <c r="L847" s="12">
        <f t="shared" si="52"/>
        <v>43235.208333333328</v>
      </c>
      <c r="M847">
        <v>1526360400</v>
      </c>
      <c r="N847" s="12">
        <f t="shared" si="53"/>
        <v>43272.208333333328</v>
      </c>
      <c r="O847">
        <v>1529557200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5"/>
        <v>508.5</v>
      </c>
      <c r="G848" t="s">
        <v>20</v>
      </c>
      <c r="H848">
        <v>48</v>
      </c>
      <c r="I848" s="5">
        <f t="shared" si="54"/>
        <v>105.9375</v>
      </c>
      <c r="J848" t="s">
        <v>21</v>
      </c>
      <c r="K848" t="s">
        <v>22</v>
      </c>
      <c r="L848" s="12">
        <f t="shared" si="52"/>
        <v>43302.208333333328</v>
      </c>
      <c r="M848">
        <v>1532149200</v>
      </c>
      <c r="N848" s="12">
        <f t="shared" si="53"/>
        <v>43338.208333333328</v>
      </c>
      <c r="O848">
        <v>1535259600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5"/>
        <v>237.74468085106383</v>
      </c>
      <c r="G849" t="s">
        <v>20</v>
      </c>
      <c r="H849">
        <v>110</v>
      </c>
      <c r="I849" s="5">
        <f t="shared" si="54"/>
        <v>101.58181818181818</v>
      </c>
      <c r="J849" t="s">
        <v>21</v>
      </c>
      <c r="K849" t="s">
        <v>22</v>
      </c>
      <c r="L849" s="12">
        <f t="shared" si="52"/>
        <v>43107.25</v>
      </c>
      <c r="M849">
        <v>1515304800</v>
      </c>
      <c r="N849" s="12">
        <f t="shared" si="53"/>
        <v>43110.25</v>
      </c>
      <c r="O849">
        <v>1515564000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5"/>
        <v>338.46875</v>
      </c>
      <c r="G850" t="s">
        <v>20</v>
      </c>
      <c r="H850">
        <v>172</v>
      </c>
      <c r="I850" s="5">
        <f t="shared" si="54"/>
        <v>62.970930232558139</v>
      </c>
      <c r="J850" t="s">
        <v>21</v>
      </c>
      <c r="K850" t="s">
        <v>22</v>
      </c>
      <c r="L850" s="12">
        <f t="shared" si="52"/>
        <v>40341.208333333336</v>
      </c>
      <c r="M850">
        <v>1276318800</v>
      </c>
      <c r="N850" s="12">
        <f t="shared" si="53"/>
        <v>40350.208333333336</v>
      </c>
      <c r="O850">
        <v>1277096400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5"/>
        <v>133.08955223880596</v>
      </c>
      <c r="G851" t="s">
        <v>20</v>
      </c>
      <c r="H851">
        <v>307</v>
      </c>
      <c r="I851" s="5">
        <f t="shared" si="54"/>
        <v>29.045602605863191</v>
      </c>
      <c r="J851" t="s">
        <v>21</v>
      </c>
      <c r="K851" t="s">
        <v>22</v>
      </c>
      <c r="L851" s="12">
        <f t="shared" si="52"/>
        <v>40948.25</v>
      </c>
      <c r="M851">
        <v>1328767200</v>
      </c>
      <c r="N851" s="12">
        <f t="shared" si="53"/>
        <v>40951.25</v>
      </c>
      <c r="O851">
        <v>1329026400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5"/>
        <v>1</v>
      </c>
      <c r="G852" t="s">
        <v>14</v>
      </c>
      <c r="H852">
        <v>1</v>
      </c>
      <c r="I852" s="5">
        <f t="shared" si="54"/>
        <v>1</v>
      </c>
      <c r="J852" t="s">
        <v>21</v>
      </c>
      <c r="K852" t="s">
        <v>22</v>
      </c>
      <c r="L852" s="12">
        <f t="shared" si="52"/>
        <v>40866.25</v>
      </c>
      <c r="M852">
        <v>1321682400</v>
      </c>
      <c r="N852" s="12">
        <f t="shared" si="53"/>
        <v>40881.25</v>
      </c>
      <c r="O852">
        <v>1322978400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5"/>
        <v>207.79999999999998</v>
      </c>
      <c r="G853" t="s">
        <v>20</v>
      </c>
      <c r="H853">
        <v>160</v>
      </c>
      <c r="I853" s="5">
        <f t="shared" si="54"/>
        <v>77.924999999999997</v>
      </c>
      <c r="J853" t="s">
        <v>21</v>
      </c>
      <c r="K853" t="s">
        <v>22</v>
      </c>
      <c r="L853" s="12">
        <f t="shared" si="52"/>
        <v>41031.208333333336</v>
      </c>
      <c r="M853">
        <v>1335934800</v>
      </c>
      <c r="N853" s="12">
        <f t="shared" si="53"/>
        <v>41064.208333333336</v>
      </c>
      <c r="O853">
        <v>1338786000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5"/>
        <v>51.122448979591837</v>
      </c>
      <c r="G854" t="s">
        <v>14</v>
      </c>
      <c r="H854">
        <v>31</v>
      </c>
      <c r="I854" s="5">
        <f t="shared" si="54"/>
        <v>80.806451612903231</v>
      </c>
      <c r="J854" t="s">
        <v>21</v>
      </c>
      <c r="K854" t="s">
        <v>22</v>
      </c>
      <c r="L854" s="12">
        <f t="shared" si="52"/>
        <v>40740.208333333336</v>
      </c>
      <c r="M854">
        <v>1310792400</v>
      </c>
      <c r="N854" s="12">
        <f t="shared" si="53"/>
        <v>40750.208333333336</v>
      </c>
      <c r="O854">
        <v>1311656400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5"/>
        <v>652.05847953216369</v>
      </c>
      <c r="G855" t="s">
        <v>20</v>
      </c>
      <c r="H855">
        <v>1467</v>
      </c>
      <c r="I855" s="5">
        <f t="shared" si="54"/>
        <v>76.006816632583508</v>
      </c>
      <c r="J855" t="s">
        <v>15</v>
      </c>
      <c r="K855" t="s">
        <v>16</v>
      </c>
      <c r="L855" s="12">
        <f t="shared" si="52"/>
        <v>40714.208333333336</v>
      </c>
      <c r="M855">
        <v>1308546000</v>
      </c>
      <c r="N855" s="12">
        <f t="shared" si="53"/>
        <v>40719.208333333336</v>
      </c>
      <c r="O855">
        <v>1308978000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5"/>
        <v>113.63099415204678</v>
      </c>
      <c r="G856" t="s">
        <v>20</v>
      </c>
      <c r="H856">
        <v>2662</v>
      </c>
      <c r="I856" s="5">
        <f t="shared" si="54"/>
        <v>72.993613824192337</v>
      </c>
      <c r="J856" t="s">
        <v>15</v>
      </c>
      <c r="K856" t="s">
        <v>16</v>
      </c>
      <c r="L856" s="12">
        <f t="shared" si="52"/>
        <v>43787.25</v>
      </c>
      <c r="M856">
        <v>1574056800</v>
      </c>
      <c r="N856" s="12">
        <f t="shared" si="53"/>
        <v>43814.25</v>
      </c>
      <c r="O856">
        <v>1576389600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5"/>
        <v>102.37606837606839</v>
      </c>
      <c r="G857" t="s">
        <v>20</v>
      </c>
      <c r="H857">
        <v>452</v>
      </c>
      <c r="I857" s="5">
        <f t="shared" si="54"/>
        <v>53</v>
      </c>
      <c r="J857" t="s">
        <v>26</v>
      </c>
      <c r="K857" t="s">
        <v>27</v>
      </c>
      <c r="L857" s="12">
        <f t="shared" si="52"/>
        <v>40712.208333333336</v>
      </c>
      <c r="M857">
        <v>1308373200</v>
      </c>
      <c r="N857" s="12">
        <f t="shared" si="53"/>
        <v>40743.208333333336</v>
      </c>
      <c r="O857">
        <v>1311051600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5"/>
        <v>356.58333333333331</v>
      </c>
      <c r="G858" t="s">
        <v>20</v>
      </c>
      <c r="H858">
        <v>158</v>
      </c>
      <c r="I858" s="5">
        <f t="shared" si="54"/>
        <v>54.164556962025316</v>
      </c>
      <c r="J858" t="s">
        <v>21</v>
      </c>
      <c r="K858" t="s">
        <v>22</v>
      </c>
      <c r="L858" s="12">
        <f t="shared" si="52"/>
        <v>41023.208333333336</v>
      </c>
      <c r="M858">
        <v>1335243600</v>
      </c>
      <c r="N858" s="12">
        <f t="shared" si="53"/>
        <v>41040.208333333336</v>
      </c>
      <c r="O858">
        <v>1336712400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5"/>
        <v>139.86792452830187</v>
      </c>
      <c r="G859" t="s">
        <v>20</v>
      </c>
      <c r="H859">
        <v>225</v>
      </c>
      <c r="I859" s="5">
        <f t="shared" si="54"/>
        <v>32.946666666666665</v>
      </c>
      <c r="J859" t="s">
        <v>98</v>
      </c>
      <c r="K859" t="s">
        <v>99</v>
      </c>
      <c r="L859" s="12">
        <f t="shared" si="52"/>
        <v>40944.25</v>
      </c>
      <c r="M859">
        <v>1328421600</v>
      </c>
      <c r="N859" s="12">
        <f t="shared" si="53"/>
        <v>40967.25</v>
      </c>
      <c r="O859">
        <v>1330408800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5"/>
        <v>69.45</v>
      </c>
      <c r="G860" t="s">
        <v>14</v>
      </c>
      <c r="H860">
        <v>35</v>
      </c>
      <c r="I860" s="5">
        <f t="shared" si="54"/>
        <v>79.371428571428567</v>
      </c>
      <c r="J860" t="s">
        <v>21</v>
      </c>
      <c r="K860" t="s">
        <v>22</v>
      </c>
      <c r="L860" s="12">
        <f t="shared" si="52"/>
        <v>43211.208333333328</v>
      </c>
      <c r="M860">
        <v>1524286800</v>
      </c>
      <c r="N860" s="12">
        <f t="shared" si="53"/>
        <v>43218.208333333328</v>
      </c>
      <c r="O860">
        <v>1524891600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5"/>
        <v>35.534246575342465</v>
      </c>
      <c r="G861" t="s">
        <v>14</v>
      </c>
      <c r="H861">
        <v>63</v>
      </c>
      <c r="I861" s="5">
        <f t="shared" si="54"/>
        <v>41.174603174603178</v>
      </c>
      <c r="J861" t="s">
        <v>21</v>
      </c>
      <c r="K861" t="s">
        <v>22</v>
      </c>
      <c r="L861" s="12">
        <f t="shared" si="52"/>
        <v>41334.25</v>
      </c>
      <c r="M861">
        <v>1362117600</v>
      </c>
      <c r="N861" s="12">
        <f t="shared" si="53"/>
        <v>41352.208333333336</v>
      </c>
      <c r="O861">
        <v>1363669200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5"/>
        <v>251.65</v>
      </c>
      <c r="G862" t="s">
        <v>20</v>
      </c>
      <c r="H862">
        <v>65</v>
      </c>
      <c r="I862" s="5">
        <f t="shared" si="54"/>
        <v>77.430769230769229</v>
      </c>
      <c r="J862" t="s">
        <v>21</v>
      </c>
      <c r="K862" t="s">
        <v>22</v>
      </c>
      <c r="L862" s="12">
        <f t="shared" si="52"/>
        <v>43515.25</v>
      </c>
      <c r="M862">
        <v>1550556000</v>
      </c>
      <c r="N862" s="12">
        <f t="shared" si="53"/>
        <v>43525.25</v>
      </c>
      <c r="O862">
        <v>1551420000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5"/>
        <v>105.87500000000001</v>
      </c>
      <c r="G863" t="s">
        <v>20</v>
      </c>
      <c r="H863">
        <v>163</v>
      </c>
      <c r="I863" s="5">
        <f t="shared" si="54"/>
        <v>57.159509202453989</v>
      </c>
      <c r="J863" t="s">
        <v>21</v>
      </c>
      <c r="K863" t="s">
        <v>22</v>
      </c>
      <c r="L863" s="12">
        <f t="shared" si="52"/>
        <v>40258.208333333336</v>
      </c>
      <c r="M863">
        <v>1269147600</v>
      </c>
      <c r="N863" s="12">
        <f t="shared" si="53"/>
        <v>40266.208333333336</v>
      </c>
      <c r="O863">
        <v>1269838800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5"/>
        <v>187.42857142857144</v>
      </c>
      <c r="G864" t="s">
        <v>20</v>
      </c>
      <c r="H864">
        <v>85</v>
      </c>
      <c r="I864" s="5">
        <f t="shared" si="54"/>
        <v>77.17647058823529</v>
      </c>
      <c r="J864" t="s">
        <v>21</v>
      </c>
      <c r="K864" t="s">
        <v>22</v>
      </c>
      <c r="L864" s="12">
        <f t="shared" si="52"/>
        <v>40756.208333333336</v>
      </c>
      <c r="M864">
        <v>1312174800</v>
      </c>
      <c r="N864" s="12">
        <f t="shared" si="53"/>
        <v>40760.208333333336</v>
      </c>
      <c r="O864">
        <v>1312520400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5"/>
        <v>386.78571428571428</v>
      </c>
      <c r="G865" t="s">
        <v>20</v>
      </c>
      <c r="H865">
        <v>217</v>
      </c>
      <c r="I865" s="5">
        <f t="shared" si="54"/>
        <v>24.953917050691246</v>
      </c>
      <c r="J865" t="s">
        <v>21</v>
      </c>
      <c r="K865" t="s">
        <v>22</v>
      </c>
      <c r="L865" s="12">
        <f t="shared" si="52"/>
        <v>42172.208333333328</v>
      </c>
      <c r="M865">
        <v>1434517200</v>
      </c>
      <c r="N865" s="12">
        <f t="shared" si="53"/>
        <v>42195.208333333328</v>
      </c>
      <c r="O865">
        <v>1436504400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5"/>
        <v>347.07142857142856</v>
      </c>
      <c r="G866" t="s">
        <v>20</v>
      </c>
      <c r="H866">
        <v>150</v>
      </c>
      <c r="I866" s="5">
        <f t="shared" si="54"/>
        <v>97.18</v>
      </c>
      <c r="J866" t="s">
        <v>21</v>
      </c>
      <c r="K866" t="s">
        <v>22</v>
      </c>
      <c r="L866" s="12">
        <f t="shared" si="52"/>
        <v>42601.208333333328</v>
      </c>
      <c r="M866">
        <v>1471582800</v>
      </c>
      <c r="N866" s="12">
        <f t="shared" si="53"/>
        <v>42606.208333333328</v>
      </c>
      <c r="O866">
        <v>1472014800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5"/>
        <v>185.82098765432099</v>
      </c>
      <c r="G867" t="s">
        <v>20</v>
      </c>
      <c r="H867">
        <v>3272</v>
      </c>
      <c r="I867" s="5">
        <f t="shared" si="54"/>
        <v>46.000916870415651</v>
      </c>
      <c r="J867" t="s">
        <v>21</v>
      </c>
      <c r="K867" t="s">
        <v>22</v>
      </c>
      <c r="L867" s="12">
        <f t="shared" si="52"/>
        <v>41897.208333333336</v>
      </c>
      <c r="M867">
        <v>1410757200</v>
      </c>
      <c r="N867" s="12">
        <f t="shared" si="53"/>
        <v>41906.208333333336</v>
      </c>
      <c r="O867">
        <v>1411534800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5"/>
        <v>43.241247264770237</v>
      </c>
      <c r="G868" t="s">
        <v>74</v>
      </c>
      <c r="H868">
        <v>898</v>
      </c>
      <c r="I868" s="5">
        <f t="shared" si="54"/>
        <v>88.023385300668153</v>
      </c>
      <c r="J868" t="s">
        <v>21</v>
      </c>
      <c r="K868" t="s">
        <v>22</v>
      </c>
      <c r="L868" s="12">
        <f t="shared" si="52"/>
        <v>40671.208333333336</v>
      </c>
      <c r="M868">
        <v>1304830800</v>
      </c>
      <c r="N868" s="12">
        <f t="shared" si="53"/>
        <v>40672.208333333336</v>
      </c>
      <c r="O868">
        <v>1304917200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5"/>
        <v>162.4375</v>
      </c>
      <c r="G869" t="s">
        <v>20</v>
      </c>
      <c r="H869">
        <v>300</v>
      </c>
      <c r="I869" s="5">
        <f t="shared" si="54"/>
        <v>25.99</v>
      </c>
      <c r="J869" t="s">
        <v>21</v>
      </c>
      <c r="K869" t="s">
        <v>22</v>
      </c>
      <c r="L869" s="12">
        <f t="shared" si="52"/>
        <v>43382.208333333328</v>
      </c>
      <c r="M869">
        <v>1539061200</v>
      </c>
      <c r="N869" s="12">
        <f t="shared" si="53"/>
        <v>43388.208333333328</v>
      </c>
      <c r="O869">
        <v>1539579600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5"/>
        <v>184.84285714285716</v>
      </c>
      <c r="G870" t="s">
        <v>20</v>
      </c>
      <c r="H870">
        <v>126</v>
      </c>
      <c r="I870" s="5">
        <f t="shared" si="54"/>
        <v>102.69047619047619</v>
      </c>
      <c r="J870" t="s">
        <v>21</v>
      </c>
      <c r="K870" t="s">
        <v>22</v>
      </c>
      <c r="L870" s="12">
        <f t="shared" si="52"/>
        <v>41559.208333333336</v>
      </c>
      <c r="M870">
        <v>1381554000</v>
      </c>
      <c r="N870" s="12">
        <f t="shared" si="53"/>
        <v>41570.208333333336</v>
      </c>
      <c r="O870">
        <v>1382504400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5"/>
        <v>23.703520691785052</v>
      </c>
      <c r="G871" t="s">
        <v>14</v>
      </c>
      <c r="H871">
        <v>526</v>
      </c>
      <c r="I871" s="5">
        <f t="shared" si="54"/>
        <v>72.958174904942965</v>
      </c>
      <c r="J871" t="s">
        <v>21</v>
      </c>
      <c r="K871" t="s">
        <v>22</v>
      </c>
      <c r="L871" s="12">
        <f t="shared" si="52"/>
        <v>40350.208333333336</v>
      </c>
      <c r="M871">
        <v>1277096400</v>
      </c>
      <c r="N871" s="12">
        <f t="shared" si="53"/>
        <v>40364.208333333336</v>
      </c>
      <c r="O871">
        <v>1278306000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5"/>
        <v>89.870129870129873</v>
      </c>
      <c r="G872" t="s">
        <v>14</v>
      </c>
      <c r="H872">
        <v>121</v>
      </c>
      <c r="I872" s="5">
        <f t="shared" si="54"/>
        <v>57.190082644628099</v>
      </c>
      <c r="J872" t="s">
        <v>21</v>
      </c>
      <c r="K872" t="s">
        <v>22</v>
      </c>
      <c r="L872" s="12">
        <f t="shared" si="52"/>
        <v>42240.208333333328</v>
      </c>
      <c r="M872">
        <v>1440392400</v>
      </c>
      <c r="N872" s="12">
        <f t="shared" si="53"/>
        <v>42265.208333333328</v>
      </c>
      <c r="O872">
        <v>1442552400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5"/>
        <v>272.6041958041958</v>
      </c>
      <c r="G873" t="s">
        <v>20</v>
      </c>
      <c r="H873">
        <v>2320</v>
      </c>
      <c r="I873" s="5">
        <f t="shared" si="54"/>
        <v>84.013793103448279</v>
      </c>
      <c r="J873" t="s">
        <v>21</v>
      </c>
      <c r="K873" t="s">
        <v>22</v>
      </c>
      <c r="L873" s="12">
        <f t="shared" si="52"/>
        <v>43040.208333333328</v>
      </c>
      <c r="M873">
        <v>1509512400</v>
      </c>
      <c r="N873" s="12">
        <f t="shared" si="53"/>
        <v>43058.25</v>
      </c>
      <c r="O873">
        <v>1511071200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5"/>
        <v>170.04255319148936</v>
      </c>
      <c r="G874" t="s">
        <v>20</v>
      </c>
      <c r="H874">
        <v>81</v>
      </c>
      <c r="I874" s="5">
        <f t="shared" si="54"/>
        <v>98.666666666666671</v>
      </c>
      <c r="J874" t="s">
        <v>26</v>
      </c>
      <c r="K874" t="s">
        <v>27</v>
      </c>
      <c r="L874" s="12">
        <f t="shared" si="52"/>
        <v>43346.208333333328</v>
      </c>
      <c r="M874">
        <v>1535950800</v>
      </c>
      <c r="N874" s="12">
        <f t="shared" si="53"/>
        <v>43351.208333333328</v>
      </c>
      <c r="O874">
        <v>1536382800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5"/>
        <v>188.28503562945369</v>
      </c>
      <c r="G875" t="s">
        <v>20</v>
      </c>
      <c r="H875">
        <v>1887</v>
      </c>
      <c r="I875" s="5">
        <f t="shared" si="54"/>
        <v>42.007419183889773</v>
      </c>
      <c r="J875" t="s">
        <v>21</v>
      </c>
      <c r="K875" t="s">
        <v>22</v>
      </c>
      <c r="L875" s="12">
        <f t="shared" si="52"/>
        <v>41647.25</v>
      </c>
      <c r="M875">
        <v>1389160800</v>
      </c>
      <c r="N875" s="12">
        <f t="shared" si="53"/>
        <v>41652.25</v>
      </c>
      <c r="O875">
        <v>1389592800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5"/>
        <v>346.93532338308455</v>
      </c>
      <c r="G876" t="s">
        <v>20</v>
      </c>
      <c r="H876">
        <v>4358</v>
      </c>
      <c r="I876" s="5">
        <f t="shared" si="54"/>
        <v>32.002753556677376</v>
      </c>
      <c r="J876" t="s">
        <v>21</v>
      </c>
      <c r="K876" t="s">
        <v>22</v>
      </c>
      <c r="L876" s="12">
        <f t="shared" si="52"/>
        <v>40291.208333333336</v>
      </c>
      <c r="M876">
        <v>1271998800</v>
      </c>
      <c r="N876" s="12">
        <f t="shared" si="53"/>
        <v>40329.208333333336</v>
      </c>
      <c r="O876">
        <v>1275282000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5"/>
        <v>69.177215189873422</v>
      </c>
      <c r="G877" t="s">
        <v>14</v>
      </c>
      <c r="H877">
        <v>67</v>
      </c>
      <c r="I877" s="5">
        <f t="shared" si="54"/>
        <v>81.567164179104481</v>
      </c>
      <c r="J877" t="s">
        <v>21</v>
      </c>
      <c r="K877" t="s">
        <v>22</v>
      </c>
      <c r="L877" s="12">
        <f t="shared" si="52"/>
        <v>40556.25</v>
      </c>
      <c r="M877">
        <v>1294898400</v>
      </c>
      <c r="N877" s="12">
        <f t="shared" si="53"/>
        <v>40557.25</v>
      </c>
      <c r="O877">
        <v>1294984800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5"/>
        <v>25.433734939759034</v>
      </c>
      <c r="G878" t="s">
        <v>14</v>
      </c>
      <c r="H878">
        <v>57</v>
      </c>
      <c r="I878" s="5">
        <f t="shared" si="54"/>
        <v>37.035087719298247</v>
      </c>
      <c r="J878" t="s">
        <v>15</v>
      </c>
      <c r="K878" t="s">
        <v>16</v>
      </c>
      <c r="L878" s="12">
        <f t="shared" si="52"/>
        <v>43624.208333333328</v>
      </c>
      <c r="M878">
        <v>1559970000</v>
      </c>
      <c r="N878" s="12">
        <f t="shared" si="53"/>
        <v>43648.208333333328</v>
      </c>
      <c r="O878">
        <v>1562043600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5"/>
        <v>77.400977995110026</v>
      </c>
      <c r="G879" t="s">
        <v>14</v>
      </c>
      <c r="H879">
        <v>1229</v>
      </c>
      <c r="I879" s="5">
        <f t="shared" si="54"/>
        <v>103.033360455655</v>
      </c>
      <c r="J879" t="s">
        <v>21</v>
      </c>
      <c r="K879" t="s">
        <v>22</v>
      </c>
      <c r="L879" s="12">
        <f t="shared" si="52"/>
        <v>42577.208333333328</v>
      </c>
      <c r="M879">
        <v>1469509200</v>
      </c>
      <c r="N879" s="12">
        <f t="shared" si="53"/>
        <v>42578.208333333328</v>
      </c>
      <c r="O879">
        <v>1469595600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5"/>
        <v>37.481481481481481</v>
      </c>
      <c r="G880" t="s">
        <v>14</v>
      </c>
      <c r="H880">
        <v>12</v>
      </c>
      <c r="I880" s="5">
        <f t="shared" si="54"/>
        <v>84.333333333333329</v>
      </c>
      <c r="J880" t="s">
        <v>107</v>
      </c>
      <c r="K880" t="s">
        <v>108</v>
      </c>
      <c r="L880" s="12">
        <f t="shared" si="52"/>
        <v>43845.25</v>
      </c>
      <c r="M880">
        <v>1579068000</v>
      </c>
      <c r="N880" s="12">
        <f t="shared" si="53"/>
        <v>43869.25</v>
      </c>
      <c r="O880">
        <v>1581141600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5"/>
        <v>543.79999999999995</v>
      </c>
      <c r="G881" t="s">
        <v>20</v>
      </c>
      <c r="H881">
        <v>53</v>
      </c>
      <c r="I881" s="5">
        <f t="shared" si="54"/>
        <v>102.60377358490567</v>
      </c>
      <c r="J881" t="s">
        <v>21</v>
      </c>
      <c r="K881" t="s">
        <v>22</v>
      </c>
      <c r="L881" s="12">
        <f t="shared" si="52"/>
        <v>42788.25</v>
      </c>
      <c r="M881">
        <v>1487743200</v>
      </c>
      <c r="N881" s="12">
        <f t="shared" si="53"/>
        <v>42797.25</v>
      </c>
      <c r="O881">
        <v>1488520800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5"/>
        <v>228.52189349112427</v>
      </c>
      <c r="G882" t="s">
        <v>20</v>
      </c>
      <c r="H882">
        <v>2414</v>
      </c>
      <c r="I882" s="5">
        <f t="shared" si="54"/>
        <v>79.992129246064621</v>
      </c>
      <c r="J882" t="s">
        <v>21</v>
      </c>
      <c r="K882" t="s">
        <v>22</v>
      </c>
      <c r="L882" s="12">
        <f t="shared" si="52"/>
        <v>43667.208333333328</v>
      </c>
      <c r="M882">
        <v>1563685200</v>
      </c>
      <c r="N882" s="12">
        <f t="shared" si="53"/>
        <v>43669.208333333328</v>
      </c>
      <c r="O882">
        <v>1563858000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5"/>
        <v>38.948339483394832</v>
      </c>
      <c r="G883" t="s">
        <v>14</v>
      </c>
      <c r="H883">
        <v>452</v>
      </c>
      <c r="I883" s="5">
        <f t="shared" si="54"/>
        <v>70.055309734513273</v>
      </c>
      <c r="J883" t="s">
        <v>21</v>
      </c>
      <c r="K883" t="s">
        <v>22</v>
      </c>
      <c r="L883" s="12">
        <f t="shared" si="52"/>
        <v>42194.208333333328</v>
      </c>
      <c r="M883">
        <v>1436418000</v>
      </c>
      <c r="N883" s="12">
        <f t="shared" si="53"/>
        <v>42223.208333333328</v>
      </c>
      <c r="O883">
        <v>1438923600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5"/>
        <v>370</v>
      </c>
      <c r="G884" t="s">
        <v>20</v>
      </c>
      <c r="H884">
        <v>80</v>
      </c>
      <c r="I884" s="5">
        <f t="shared" si="54"/>
        <v>37</v>
      </c>
      <c r="J884" t="s">
        <v>21</v>
      </c>
      <c r="K884" t="s">
        <v>22</v>
      </c>
      <c r="L884" s="12">
        <f t="shared" si="52"/>
        <v>42025.25</v>
      </c>
      <c r="M884">
        <v>1421820000</v>
      </c>
      <c r="N884" s="12">
        <f t="shared" si="53"/>
        <v>42029.25</v>
      </c>
      <c r="O884">
        <v>1422165600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5"/>
        <v>237.91176470588232</v>
      </c>
      <c r="G885" t="s">
        <v>20</v>
      </c>
      <c r="H885">
        <v>193</v>
      </c>
      <c r="I885" s="5">
        <f t="shared" si="54"/>
        <v>41.911917098445599</v>
      </c>
      <c r="J885" t="s">
        <v>21</v>
      </c>
      <c r="K885" t="s">
        <v>22</v>
      </c>
      <c r="L885" s="12">
        <f t="shared" si="52"/>
        <v>40323.208333333336</v>
      </c>
      <c r="M885">
        <v>1274763600</v>
      </c>
      <c r="N885" s="12">
        <f t="shared" si="53"/>
        <v>40359.208333333336</v>
      </c>
      <c r="O885">
        <v>1277874000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5"/>
        <v>64.036299765807954</v>
      </c>
      <c r="G886" t="s">
        <v>14</v>
      </c>
      <c r="H886">
        <v>1886</v>
      </c>
      <c r="I886" s="5">
        <f t="shared" si="54"/>
        <v>57.992576882290564</v>
      </c>
      <c r="J886" t="s">
        <v>21</v>
      </c>
      <c r="K886" t="s">
        <v>22</v>
      </c>
      <c r="L886" s="12">
        <f t="shared" si="52"/>
        <v>41763.208333333336</v>
      </c>
      <c r="M886">
        <v>1399179600</v>
      </c>
      <c r="N886" s="12">
        <f t="shared" si="53"/>
        <v>41765.208333333336</v>
      </c>
      <c r="O886">
        <v>1399352400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5"/>
        <v>118.27777777777777</v>
      </c>
      <c r="G887" t="s">
        <v>20</v>
      </c>
      <c r="H887">
        <v>52</v>
      </c>
      <c r="I887" s="5">
        <f t="shared" si="54"/>
        <v>40.942307692307693</v>
      </c>
      <c r="J887" t="s">
        <v>21</v>
      </c>
      <c r="K887" t="s">
        <v>22</v>
      </c>
      <c r="L887" s="12">
        <f t="shared" si="52"/>
        <v>40335.208333333336</v>
      </c>
      <c r="M887">
        <v>1275800400</v>
      </c>
      <c r="N887" s="12">
        <f t="shared" si="53"/>
        <v>40373.208333333336</v>
      </c>
      <c r="O887">
        <v>1279083600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5"/>
        <v>84.824037184594957</v>
      </c>
      <c r="G888" t="s">
        <v>14</v>
      </c>
      <c r="H888">
        <v>1825</v>
      </c>
      <c r="I888" s="5">
        <f t="shared" si="54"/>
        <v>69.9972602739726</v>
      </c>
      <c r="J888" t="s">
        <v>21</v>
      </c>
      <c r="K888" t="s">
        <v>22</v>
      </c>
      <c r="L888" s="12">
        <f t="shared" si="52"/>
        <v>40416.208333333336</v>
      </c>
      <c r="M888">
        <v>1282798800</v>
      </c>
      <c r="N888" s="12">
        <f t="shared" si="53"/>
        <v>40434.208333333336</v>
      </c>
      <c r="O888">
        <v>1284354000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5"/>
        <v>29.346153846153843</v>
      </c>
      <c r="G889" t="s">
        <v>14</v>
      </c>
      <c r="H889">
        <v>31</v>
      </c>
      <c r="I889" s="5">
        <f t="shared" si="54"/>
        <v>73.838709677419359</v>
      </c>
      <c r="J889" t="s">
        <v>21</v>
      </c>
      <c r="K889" t="s">
        <v>22</v>
      </c>
      <c r="L889" s="12">
        <f t="shared" si="52"/>
        <v>42202.208333333328</v>
      </c>
      <c r="M889">
        <v>1437109200</v>
      </c>
      <c r="N889" s="12">
        <f t="shared" si="53"/>
        <v>42249.208333333328</v>
      </c>
      <c r="O889">
        <v>1441170000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5"/>
        <v>209.89655172413794</v>
      </c>
      <c r="G890" t="s">
        <v>20</v>
      </c>
      <c r="H890">
        <v>290</v>
      </c>
      <c r="I890" s="5">
        <f t="shared" si="54"/>
        <v>41.979310344827589</v>
      </c>
      <c r="J890" t="s">
        <v>21</v>
      </c>
      <c r="K890" t="s">
        <v>22</v>
      </c>
      <c r="L890" s="12">
        <f t="shared" si="52"/>
        <v>42836.208333333328</v>
      </c>
      <c r="M890">
        <v>1491886800</v>
      </c>
      <c r="N890" s="12">
        <f t="shared" si="53"/>
        <v>42855.208333333328</v>
      </c>
      <c r="O890">
        <v>1493528400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5"/>
        <v>169.78571428571431</v>
      </c>
      <c r="G891" t="s">
        <v>20</v>
      </c>
      <c r="H891">
        <v>122</v>
      </c>
      <c r="I891" s="5">
        <f t="shared" si="54"/>
        <v>77.93442622950819</v>
      </c>
      <c r="J891" t="s">
        <v>21</v>
      </c>
      <c r="K891" t="s">
        <v>22</v>
      </c>
      <c r="L891" s="12">
        <f t="shared" si="52"/>
        <v>41710.208333333336</v>
      </c>
      <c r="M891">
        <v>1394600400</v>
      </c>
      <c r="N891" s="12">
        <f t="shared" si="53"/>
        <v>41717.208333333336</v>
      </c>
      <c r="O891">
        <v>1395205200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5"/>
        <v>115.95907738095239</v>
      </c>
      <c r="G892" t="s">
        <v>20</v>
      </c>
      <c r="H892">
        <v>1470</v>
      </c>
      <c r="I892" s="5">
        <f t="shared" si="54"/>
        <v>106.01972789115646</v>
      </c>
      <c r="J892" t="s">
        <v>21</v>
      </c>
      <c r="K892" t="s">
        <v>22</v>
      </c>
      <c r="L892" s="12">
        <f t="shared" si="52"/>
        <v>43640.208333333328</v>
      </c>
      <c r="M892">
        <v>1561352400</v>
      </c>
      <c r="N892" s="12">
        <f t="shared" si="53"/>
        <v>43641.208333333328</v>
      </c>
      <c r="O892">
        <v>1561438800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5"/>
        <v>258.59999999999997</v>
      </c>
      <c r="G893" t="s">
        <v>20</v>
      </c>
      <c r="H893">
        <v>165</v>
      </c>
      <c r="I893" s="5">
        <f t="shared" si="54"/>
        <v>47.018181818181816</v>
      </c>
      <c r="J893" t="s">
        <v>15</v>
      </c>
      <c r="K893" t="s">
        <v>16</v>
      </c>
      <c r="L893" s="12">
        <f t="shared" si="52"/>
        <v>40880.25</v>
      </c>
      <c r="M893">
        <v>1322892000</v>
      </c>
      <c r="N893" s="12">
        <f t="shared" si="53"/>
        <v>40924.25</v>
      </c>
      <c r="O893">
        <v>1326693600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5"/>
        <v>230.58333333333331</v>
      </c>
      <c r="G894" t="s">
        <v>20</v>
      </c>
      <c r="H894">
        <v>182</v>
      </c>
      <c r="I894" s="5">
        <f t="shared" si="54"/>
        <v>76.016483516483518</v>
      </c>
      <c r="J894" t="s">
        <v>21</v>
      </c>
      <c r="K894" t="s">
        <v>22</v>
      </c>
      <c r="L894" s="12">
        <f t="shared" si="52"/>
        <v>40319.208333333336</v>
      </c>
      <c r="M894">
        <v>1274418000</v>
      </c>
      <c r="N894" s="12">
        <f t="shared" si="53"/>
        <v>40360.208333333336</v>
      </c>
      <c r="O894">
        <v>1277960400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5"/>
        <v>128.21428571428572</v>
      </c>
      <c r="G895" t="s">
        <v>20</v>
      </c>
      <c r="H895">
        <v>199</v>
      </c>
      <c r="I895" s="5">
        <f t="shared" si="54"/>
        <v>54.120603015075375</v>
      </c>
      <c r="J895" t="s">
        <v>107</v>
      </c>
      <c r="K895" t="s">
        <v>108</v>
      </c>
      <c r="L895" s="12">
        <f t="shared" si="52"/>
        <v>42170.208333333328</v>
      </c>
      <c r="M895">
        <v>1434344400</v>
      </c>
      <c r="N895" s="12">
        <f t="shared" si="53"/>
        <v>42174.208333333328</v>
      </c>
      <c r="O895">
        <v>1434690000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5"/>
        <v>188.70588235294116</v>
      </c>
      <c r="G896" t="s">
        <v>20</v>
      </c>
      <c r="H896">
        <v>56</v>
      </c>
      <c r="I896" s="5">
        <f t="shared" si="54"/>
        <v>57.285714285714285</v>
      </c>
      <c r="J896" t="s">
        <v>40</v>
      </c>
      <c r="K896" t="s">
        <v>41</v>
      </c>
      <c r="L896" s="12">
        <f t="shared" si="52"/>
        <v>41466.208333333336</v>
      </c>
      <c r="M896">
        <v>1373518800</v>
      </c>
      <c r="N896" s="12">
        <f t="shared" si="53"/>
        <v>41496.208333333336</v>
      </c>
      <c r="O896">
        <v>1376110800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5"/>
        <v>6.9511889862327907</v>
      </c>
      <c r="G897" t="s">
        <v>14</v>
      </c>
      <c r="H897">
        <v>107</v>
      </c>
      <c r="I897" s="5">
        <f t="shared" si="54"/>
        <v>103.81308411214954</v>
      </c>
      <c r="J897" t="s">
        <v>21</v>
      </c>
      <c r="K897" t="s">
        <v>22</v>
      </c>
      <c r="L897" s="12">
        <f t="shared" si="52"/>
        <v>43134.25</v>
      </c>
      <c r="M897">
        <v>1517637600</v>
      </c>
      <c r="N897" s="12">
        <f t="shared" si="53"/>
        <v>43143.25</v>
      </c>
      <c r="O897">
        <v>1518415200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55"/>
        <v>774.43434343434342</v>
      </c>
      <c r="G898" t="s">
        <v>20</v>
      </c>
      <c r="H898">
        <v>1460</v>
      </c>
      <c r="I898" s="5">
        <f t="shared" si="54"/>
        <v>105.02602739726028</v>
      </c>
      <c r="J898" t="s">
        <v>26</v>
      </c>
      <c r="K898" t="s">
        <v>27</v>
      </c>
      <c r="L898" s="12">
        <f t="shared" ref="L898:L961" si="56">(((M898/60)/60)/24)+DATE(1970,1,1)</f>
        <v>40738.208333333336</v>
      </c>
      <c r="M898">
        <v>1310619600</v>
      </c>
      <c r="N898" s="12">
        <f t="shared" ref="N898:N961" si="57">(((O898/60)/60)/24)+DATE(1970,1,1)</f>
        <v>40741.208333333336</v>
      </c>
      <c r="O898">
        <v>1310878800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si="55"/>
        <v>27.693181818181817</v>
      </c>
      <c r="G899" t="s">
        <v>14</v>
      </c>
      <c r="H899">
        <v>27</v>
      </c>
      <c r="I899" s="5">
        <f t="shared" ref="I899:I962" si="58">IFERROR(E899/H899, 0)</f>
        <v>90.259259259259252</v>
      </c>
      <c r="J899" t="s">
        <v>21</v>
      </c>
      <c r="K899" t="s">
        <v>22</v>
      </c>
      <c r="L899" s="12">
        <f t="shared" si="56"/>
        <v>43583.208333333328</v>
      </c>
      <c r="M899">
        <v>1556427600</v>
      </c>
      <c r="N899" s="12">
        <f t="shared" si="57"/>
        <v>43585.208333333328</v>
      </c>
      <c r="O899">
        <v>1556600400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ref="F900:F963" si="59">(E900/D900)*100</f>
        <v>52.479620323841424</v>
      </c>
      <c r="G900" t="s">
        <v>14</v>
      </c>
      <c r="H900">
        <v>1221</v>
      </c>
      <c r="I900" s="5">
        <f t="shared" si="58"/>
        <v>76.978705978705975</v>
      </c>
      <c r="J900" t="s">
        <v>21</v>
      </c>
      <c r="K900" t="s">
        <v>22</v>
      </c>
      <c r="L900" s="12">
        <f t="shared" si="56"/>
        <v>43815.25</v>
      </c>
      <c r="M900">
        <v>1576476000</v>
      </c>
      <c r="N900" s="12">
        <f t="shared" si="57"/>
        <v>43821.25</v>
      </c>
      <c r="O900">
        <v>1576994400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59"/>
        <v>407.09677419354841</v>
      </c>
      <c r="G901" t="s">
        <v>20</v>
      </c>
      <c r="H901">
        <v>123</v>
      </c>
      <c r="I901" s="5">
        <f t="shared" si="58"/>
        <v>102.60162601626017</v>
      </c>
      <c r="J901" t="s">
        <v>98</v>
      </c>
      <c r="K901" t="s">
        <v>99</v>
      </c>
      <c r="L901" s="12">
        <f t="shared" si="56"/>
        <v>41554.208333333336</v>
      </c>
      <c r="M901">
        <v>1381122000</v>
      </c>
      <c r="N901" s="12">
        <f t="shared" si="57"/>
        <v>41572.208333333336</v>
      </c>
      <c r="O901">
        <v>1382677200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59"/>
        <v>2</v>
      </c>
      <c r="G902" t="s">
        <v>14</v>
      </c>
      <c r="H902">
        <v>1</v>
      </c>
      <c r="I902" s="5">
        <f t="shared" si="58"/>
        <v>2</v>
      </c>
      <c r="J902" t="s">
        <v>21</v>
      </c>
      <c r="K902" t="s">
        <v>22</v>
      </c>
      <c r="L902" s="12">
        <f t="shared" si="56"/>
        <v>41901.208333333336</v>
      </c>
      <c r="M902">
        <v>1411102800</v>
      </c>
      <c r="N902" s="12">
        <f t="shared" si="57"/>
        <v>41902.208333333336</v>
      </c>
      <c r="O902">
        <v>1411189200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59"/>
        <v>156.17857142857144</v>
      </c>
      <c r="G903" t="s">
        <v>20</v>
      </c>
      <c r="H903">
        <v>159</v>
      </c>
      <c r="I903" s="5">
        <f t="shared" si="58"/>
        <v>55.0062893081761</v>
      </c>
      <c r="J903" t="s">
        <v>21</v>
      </c>
      <c r="K903" t="s">
        <v>22</v>
      </c>
      <c r="L903" s="12">
        <f t="shared" si="56"/>
        <v>43298.208333333328</v>
      </c>
      <c r="M903">
        <v>1531803600</v>
      </c>
      <c r="N903" s="12">
        <f t="shared" si="57"/>
        <v>43331.208333333328</v>
      </c>
      <c r="O903">
        <v>1534654800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59"/>
        <v>252.42857142857144</v>
      </c>
      <c r="G904" t="s">
        <v>20</v>
      </c>
      <c r="H904">
        <v>110</v>
      </c>
      <c r="I904" s="5">
        <f t="shared" si="58"/>
        <v>32.127272727272725</v>
      </c>
      <c r="J904" t="s">
        <v>21</v>
      </c>
      <c r="K904" t="s">
        <v>22</v>
      </c>
      <c r="L904" s="12">
        <f t="shared" si="56"/>
        <v>42399.25</v>
      </c>
      <c r="M904">
        <v>1454133600</v>
      </c>
      <c r="N904" s="12">
        <f t="shared" si="57"/>
        <v>42441.25</v>
      </c>
      <c r="O904">
        <v>1457762400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59"/>
        <v>1.729268292682927</v>
      </c>
      <c r="G905" t="s">
        <v>47</v>
      </c>
      <c r="H905">
        <v>14</v>
      </c>
      <c r="I905" s="5">
        <f t="shared" si="58"/>
        <v>50.642857142857146</v>
      </c>
      <c r="J905" t="s">
        <v>21</v>
      </c>
      <c r="K905" t="s">
        <v>22</v>
      </c>
      <c r="L905" s="12">
        <f t="shared" si="56"/>
        <v>41034.208333333336</v>
      </c>
      <c r="M905">
        <v>1336194000</v>
      </c>
      <c r="N905" s="12">
        <f t="shared" si="57"/>
        <v>41049.208333333336</v>
      </c>
      <c r="O905">
        <v>1337490000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59"/>
        <v>12.230769230769232</v>
      </c>
      <c r="G906" t="s">
        <v>14</v>
      </c>
      <c r="H906">
        <v>16</v>
      </c>
      <c r="I906" s="5">
        <f t="shared" si="58"/>
        <v>49.6875</v>
      </c>
      <c r="J906" t="s">
        <v>21</v>
      </c>
      <c r="K906" t="s">
        <v>22</v>
      </c>
      <c r="L906" s="12">
        <f t="shared" si="56"/>
        <v>41186.208333333336</v>
      </c>
      <c r="M906">
        <v>1349326800</v>
      </c>
      <c r="N906" s="12">
        <f t="shared" si="57"/>
        <v>41190.208333333336</v>
      </c>
      <c r="O906">
        <v>1349672400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59"/>
        <v>163.98734177215189</v>
      </c>
      <c r="G907" t="s">
        <v>20</v>
      </c>
      <c r="H907">
        <v>236</v>
      </c>
      <c r="I907" s="5">
        <f t="shared" si="58"/>
        <v>54.894067796610166</v>
      </c>
      <c r="J907" t="s">
        <v>21</v>
      </c>
      <c r="K907" t="s">
        <v>22</v>
      </c>
      <c r="L907" s="12">
        <f t="shared" si="56"/>
        <v>41536.208333333336</v>
      </c>
      <c r="M907">
        <v>1379566800</v>
      </c>
      <c r="N907" s="12">
        <f t="shared" si="57"/>
        <v>41539.208333333336</v>
      </c>
      <c r="O907">
        <v>1379826000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59"/>
        <v>162.98181818181817</v>
      </c>
      <c r="G908" t="s">
        <v>20</v>
      </c>
      <c r="H908">
        <v>191</v>
      </c>
      <c r="I908" s="5">
        <f t="shared" si="58"/>
        <v>46.931937172774866</v>
      </c>
      <c r="J908" t="s">
        <v>21</v>
      </c>
      <c r="K908" t="s">
        <v>22</v>
      </c>
      <c r="L908" s="12">
        <f t="shared" si="56"/>
        <v>42868.208333333328</v>
      </c>
      <c r="M908">
        <v>1494651600</v>
      </c>
      <c r="N908" s="12">
        <f t="shared" si="57"/>
        <v>42904.208333333328</v>
      </c>
      <c r="O908">
        <v>1497762000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59"/>
        <v>20.252747252747252</v>
      </c>
      <c r="G909" t="s">
        <v>14</v>
      </c>
      <c r="H909">
        <v>41</v>
      </c>
      <c r="I909" s="5">
        <f t="shared" si="58"/>
        <v>44.951219512195124</v>
      </c>
      <c r="J909" t="s">
        <v>21</v>
      </c>
      <c r="K909" t="s">
        <v>22</v>
      </c>
      <c r="L909" s="12">
        <f t="shared" si="56"/>
        <v>40660.208333333336</v>
      </c>
      <c r="M909">
        <v>1303880400</v>
      </c>
      <c r="N909" s="12">
        <f t="shared" si="57"/>
        <v>40667.208333333336</v>
      </c>
      <c r="O909">
        <v>1304485200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59"/>
        <v>319.24083769633506</v>
      </c>
      <c r="G910" t="s">
        <v>20</v>
      </c>
      <c r="H910">
        <v>3934</v>
      </c>
      <c r="I910" s="5">
        <f t="shared" si="58"/>
        <v>30.99898322318251</v>
      </c>
      <c r="J910" t="s">
        <v>21</v>
      </c>
      <c r="K910" t="s">
        <v>22</v>
      </c>
      <c r="L910" s="12">
        <f t="shared" si="56"/>
        <v>41031.208333333336</v>
      </c>
      <c r="M910">
        <v>1335934800</v>
      </c>
      <c r="N910" s="12">
        <f t="shared" si="57"/>
        <v>41042.208333333336</v>
      </c>
      <c r="O910">
        <v>1336885200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59"/>
        <v>478.94444444444446</v>
      </c>
      <c r="G911" t="s">
        <v>20</v>
      </c>
      <c r="H911">
        <v>80</v>
      </c>
      <c r="I911" s="5">
        <f t="shared" si="58"/>
        <v>107.7625</v>
      </c>
      <c r="J911" t="s">
        <v>15</v>
      </c>
      <c r="K911" t="s">
        <v>16</v>
      </c>
      <c r="L911" s="12">
        <f t="shared" si="56"/>
        <v>43255.208333333328</v>
      </c>
      <c r="M911">
        <v>1528088400</v>
      </c>
      <c r="N911" s="12">
        <f t="shared" si="57"/>
        <v>43282.208333333328</v>
      </c>
      <c r="O911">
        <v>1530421200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59"/>
        <v>19.556634304207122</v>
      </c>
      <c r="G912" t="s">
        <v>74</v>
      </c>
      <c r="H912">
        <v>296</v>
      </c>
      <c r="I912" s="5">
        <f t="shared" si="58"/>
        <v>102.07770270270271</v>
      </c>
      <c r="J912" t="s">
        <v>21</v>
      </c>
      <c r="K912" t="s">
        <v>22</v>
      </c>
      <c r="L912" s="12">
        <f t="shared" si="56"/>
        <v>42026.25</v>
      </c>
      <c r="M912">
        <v>1421906400</v>
      </c>
      <c r="N912" s="12">
        <f t="shared" si="57"/>
        <v>42027.25</v>
      </c>
      <c r="O912">
        <v>1421992800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59"/>
        <v>198.94827586206895</v>
      </c>
      <c r="G913" t="s">
        <v>20</v>
      </c>
      <c r="H913">
        <v>462</v>
      </c>
      <c r="I913" s="5">
        <f t="shared" si="58"/>
        <v>24.976190476190474</v>
      </c>
      <c r="J913" t="s">
        <v>21</v>
      </c>
      <c r="K913" t="s">
        <v>22</v>
      </c>
      <c r="L913" s="12">
        <f t="shared" si="56"/>
        <v>43717.208333333328</v>
      </c>
      <c r="M913">
        <v>1568005200</v>
      </c>
      <c r="N913" s="12">
        <f t="shared" si="57"/>
        <v>43719.208333333328</v>
      </c>
      <c r="O913">
        <v>1568178000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59"/>
        <v>795</v>
      </c>
      <c r="G914" t="s">
        <v>20</v>
      </c>
      <c r="H914">
        <v>179</v>
      </c>
      <c r="I914" s="5">
        <f t="shared" si="58"/>
        <v>79.944134078212286</v>
      </c>
      <c r="J914" t="s">
        <v>21</v>
      </c>
      <c r="K914" t="s">
        <v>22</v>
      </c>
      <c r="L914" s="12">
        <f t="shared" si="56"/>
        <v>41157.208333333336</v>
      </c>
      <c r="M914">
        <v>1346821200</v>
      </c>
      <c r="N914" s="12">
        <f t="shared" si="57"/>
        <v>41170.208333333336</v>
      </c>
      <c r="O914">
        <v>1347944400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59"/>
        <v>50.621082621082621</v>
      </c>
      <c r="G915" t="s">
        <v>14</v>
      </c>
      <c r="H915">
        <v>523</v>
      </c>
      <c r="I915" s="5">
        <f t="shared" si="58"/>
        <v>67.946462715105156</v>
      </c>
      <c r="J915" t="s">
        <v>26</v>
      </c>
      <c r="K915" t="s">
        <v>27</v>
      </c>
      <c r="L915" s="12">
        <f t="shared" si="56"/>
        <v>43597.208333333328</v>
      </c>
      <c r="M915">
        <v>1557637200</v>
      </c>
      <c r="N915" s="12">
        <f t="shared" si="57"/>
        <v>43610.208333333328</v>
      </c>
      <c r="O915">
        <v>1558760400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59"/>
        <v>57.4375</v>
      </c>
      <c r="G916" t="s">
        <v>14</v>
      </c>
      <c r="H916">
        <v>141</v>
      </c>
      <c r="I916" s="5">
        <f t="shared" si="58"/>
        <v>26.070921985815602</v>
      </c>
      <c r="J916" t="s">
        <v>40</v>
      </c>
      <c r="K916" t="s">
        <v>41</v>
      </c>
      <c r="L916" s="12">
        <f t="shared" si="56"/>
        <v>41490.208333333336</v>
      </c>
      <c r="M916">
        <v>1375592400</v>
      </c>
      <c r="N916" s="12">
        <f t="shared" si="57"/>
        <v>41502.208333333336</v>
      </c>
      <c r="O916">
        <v>1376629200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59"/>
        <v>155.62827640984909</v>
      </c>
      <c r="G917" t="s">
        <v>20</v>
      </c>
      <c r="H917">
        <v>1866</v>
      </c>
      <c r="I917" s="5">
        <f t="shared" si="58"/>
        <v>105.0032154340836</v>
      </c>
      <c r="J917" t="s">
        <v>40</v>
      </c>
      <c r="K917" t="s">
        <v>41</v>
      </c>
      <c r="L917" s="12">
        <f t="shared" si="56"/>
        <v>42976.208333333328</v>
      </c>
      <c r="M917">
        <v>1503982800</v>
      </c>
      <c r="N917" s="12">
        <f t="shared" si="57"/>
        <v>42985.208333333328</v>
      </c>
      <c r="O917">
        <v>1504760400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59"/>
        <v>36.297297297297298</v>
      </c>
      <c r="G918" t="s">
        <v>14</v>
      </c>
      <c r="H918">
        <v>52</v>
      </c>
      <c r="I918" s="5">
        <f t="shared" si="58"/>
        <v>25.826923076923077</v>
      </c>
      <c r="J918" t="s">
        <v>21</v>
      </c>
      <c r="K918" t="s">
        <v>22</v>
      </c>
      <c r="L918" s="12">
        <f t="shared" si="56"/>
        <v>41991.25</v>
      </c>
      <c r="M918">
        <v>1418882400</v>
      </c>
      <c r="N918" s="12">
        <f t="shared" si="57"/>
        <v>42000.25</v>
      </c>
      <c r="O918">
        <v>1419660000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59"/>
        <v>58.25</v>
      </c>
      <c r="G919" t="s">
        <v>47</v>
      </c>
      <c r="H919">
        <v>27</v>
      </c>
      <c r="I919" s="5">
        <f t="shared" si="58"/>
        <v>77.666666666666671</v>
      </c>
      <c r="J919" t="s">
        <v>40</v>
      </c>
      <c r="K919" t="s">
        <v>41</v>
      </c>
      <c r="L919" s="12">
        <f t="shared" si="56"/>
        <v>40722.208333333336</v>
      </c>
      <c r="M919">
        <v>1309237200</v>
      </c>
      <c r="N919" s="12">
        <f t="shared" si="57"/>
        <v>40746.208333333336</v>
      </c>
      <c r="O919">
        <v>1311310800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59"/>
        <v>237.39473684210526</v>
      </c>
      <c r="G920" t="s">
        <v>20</v>
      </c>
      <c r="H920">
        <v>156</v>
      </c>
      <c r="I920" s="5">
        <f t="shared" si="58"/>
        <v>57.82692307692308</v>
      </c>
      <c r="J920" t="s">
        <v>98</v>
      </c>
      <c r="K920" t="s">
        <v>99</v>
      </c>
      <c r="L920" s="12">
        <f t="shared" si="56"/>
        <v>41117.208333333336</v>
      </c>
      <c r="M920">
        <v>1343365200</v>
      </c>
      <c r="N920" s="12">
        <f t="shared" si="57"/>
        <v>41128.208333333336</v>
      </c>
      <c r="O920">
        <v>1344315600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59"/>
        <v>58.75</v>
      </c>
      <c r="G921" t="s">
        <v>14</v>
      </c>
      <c r="H921">
        <v>225</v>
      </c>
      <c r="I921" s="5">
        <f t="shared" si="58"/>
        <v>92.955555555555549</v>
      </c>
      <c r="J921" t="s">
        <v>26</v>
      </c>
      <c r="K921" t="s">
        <v>27</v>
      </c>
      <c r="L921" s="12">
        <f t="shared" si="56"/>
        <v>43022.208333333328</v>
      </c>
      <c r="M921">
        <v>1507957200</v>
      </c>
      <c r="N921" s="12">
        <f t="shared" si="57"/>
        <v>43054.25</v>
      </c>
      <c r="O921">
        <v>1510725600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59"/>
        <v>182.56603773584905</v>
      </c>
      <c r="G922" t="s">
        <v>20</v>
      </c>
      <c r="H922">
        <v>255</v>
      </c>
      <c r="I922" s="5">
        <f t="shared" si="58"/>
        <v>37.945098039215686</v>
      </c>
      <c r="J922" t="s">
        <v>21</v>
      </c>
      <c r="K922" t="s">
        <v>22</v>
      </c>
      <c r="L922" s="12">
        <f t="shared" si="56"/>
        <v>43503.25</v>
      </c>
      <c r="M922">
        <v>1549519200</v>
      </c>
      <c r="N922" s="12">
        <f t="shared" si="57"/>
        <v>43523.25</v>
      </c>
      <c r="O922">
        <v>1551247200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59"/>
        <v>0.75436408977556113</v>
      </c>
      <c r="G923" t="s">
        <v>14</v>
      </c>
      <c r="H923">
        <v>38</v>
      </c>
      <c r="I923" s="5">
        <f t="shared" si="58"/>
        <v>31.842105263157894</v>
      </c>
      <c r="J923" t="s">
        <v>21</v>
      </c>
      <c r="K923" t="s">
        <v>22</v>
      </c>
      <c r="L923" s="12">
        <f t="shared" si="56"/>
        <v>40951.25</v>
      </c>
      <c r="M923">
        <v>1329026400</v>
      </c>
      <c r="N923" s="12">
        <f t="shared" si="57"/>
        <v>40965.25</v>
      </c>
      <c r="O923">
        <v>1330236000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59"/>
        <v>175.95330739299609</v>
      </c>
      <c r="G924" t="s">
        <v>20</v>
      </c>
      <c r="H924">
        <v>2261</v>
      </c>
      <c r="I924" s="5">
        <f t="shared" si="58"/>
        <v>40</v>
      </c>
      <c r="J924" t="s">
        <v>21</v>
      </c>
      <c r="K924" t="s">
        <v>22</v>
      </c>
      <c r="L924" s="12">
        <f t="shared" si="56"/>
        <v>43443.25</v>
      </c>
      <c r="M924">
        <v>1544335200</v>
      </c>
      <c r="N924" s="12">
        <f t="shared" si="57"/>
        <v>43452.25</v>
      </c>
      <c r="O924">
        <v>1545112800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59"/>
        <v>237.88235294117646</v>
      </c>
      <c r="G925" t="s">
        <v>20</v>
      </c>
      <c r="H925">
        <v>40</v>
      </c>
      <c r="I925" s="5">
        <f t="shared" si="58"/>
        <v>101.1</v>
      </c>
      <c r="J925" t="s">
        <v>21</v>
      </c>
      <c r="K925" t="s">
        <v>22</v>
      </c>
      <c r="L925" s="12">
        <f t="shared" si="56"/>
        <v>40373.208333333336</v>
      </c>
      <c r="M925">
        <v>1279083600</v>
      </c>
      <c r="N925" s="12">
        <f t="shared" si="57"/>
        <v>40374.208333333336</v>
      </c>
      <c r="O925">
        <v>1279170000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59"/>
        <v>488.05076142131981</v>
      </c>
      <c r="G926" t="s">
        <v>20</v>
      </c>
      <c r="H926">
        <v>2289</v>
      </c>
      <c r="I926" s="5">
        <f t="shared" si="58"/>
        <v>84.006989951944078</v>
      </c>
      <c r="J926" t="s">
        <v>107</v>
      </c>
      <c r="K926" t="s">
        <v>108</v>
      </c>
      <c r="L926" s="12">
        <f t="shared" si="56"/>
        <v>43769.208333333328</v>
      </c>
      <c r="M926">
        <v>1572498000</v>
      </c>
      <c r="N926" s="12">
        <f t="shared" si="57"/>
        <v>43780.25</v>
      </c>
      <c r="O926">
        <v>1573452000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59"/>
        <v>224.06666666666669</v>
      </c>
      <c r="G927" t="s">
        <v>20</v>
      </c>
      <c r="H927">
        <v>65</v>
      </c>
      <c r="I927" s="5">
        <f t="shared" si="58"/>
        <v>103.41538461538461</v>
      </c>
      <c r="J927" t="s">
        <v>21</v>
      </c>
      <c r="K927" t="s">
        <v>22</v>
      </c>
      <c r="L927" s="12">
        <f t="shared" si="56"/>
        <v>43000.208333333328</v>
      </c>
      <c r="M927">
        <v>1506056400</v>
      </c>
      <c r="N927" s="12">
        <f t="shared" si="57"/>
        <v>43012.208333333328</v>
      </c>
      <c r="O927">
        <v>1507093200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59"/>
        <v>18.126436781609197</v>
      </c>
      <c r="G928" t="s">
        <v>14</v>
      </c>
      <c r="H928">
        <v>15</v>
      </c>
      <c r="I928" s="5">
        <f t="shared" si="58"/>
        <v>105.13333333333334</v>
      </c>
      <c r="J928" t="s">
        <v>21</v>
      </c>
      <c r="K928" t="s">
        <v>22</v>
      </c>
      <c r="L928" s="12">
        <f t="shared" si="56"/>
        <v>42502.208333333328</v>
      </c>
      <c r="M928">
        <v>1463029200</v>
      </c>
      <c r="N928" s="12">
        <f t="shared" si="57"/>
        <v>42506.208333333328</v>
      </c>
      <c r="O928">
        <v>1463374800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59"/>
        <v>45.847222222222221</v>
      </c>
      <c r="G929" t="s">
        <v>14</v>
      </c>
      <c r="H929">
        <v>37</v>
      </c>
      <c r="I929" s="5">
        <f t="shared" si="58"/>
        <v>89.21621621621621</v>
      </c>
      <c r="J929" t="s">
        <v>21</v>
      </c>
      <c r="K929" t="s">
        <v>22</v>
      </c>
      <c r="L929" s="12">
        <f t="shared" si="56"/>
        <v>41102.208333333336</v>
      </c>
      <c r="M929">
        <v>1342069200</v>
      </c>
      <c r="N929" s="12">
        <f t="shared" si="57"/>
        <v>41131.208333333336</v>
      </c>
      <c r="O929">
        <v>1344574800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59"/>
        <v>117.31541218637993</v>
      </c>
      <c r="G930" t="s">
        <v>20</v>
      </c>
      <c r="H930">
        <v>3777</v>
      </c>
      <c r="I930" s="5">
        <f t="shared" si="58"/>
        <v>51.995234312946785</v>
      </c>
      <c r="J930" t="s">
        <v>107</v>
      </c>
      <c r="K930" t="s">
        <v>108</v>
      </c>
      <c r="L930" s="12">
        <f t="shared" si="56"/>
        <v>41637.25</v>
      </c>
      <c r="M930">
        <v>1388296800</v>
      </c>
      <c r="N930" s="12">
        <f t="shared" si="57"/>
        <v>41646.25</v>
      </c>
      <c r="O930">
        <v>1389074400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59"/>
        <v>217.30909090909088</v>
      </c>
      <c r="G931" t="s">
        <v>20</v>
      </c>
      <c r="H931">
        <v>184</v>
      </c>
      <c r="I931" s="5">
        <f t="shared" si="58"/>
        <v>64.956521739130437</v>
      </c>
      <c r="J931" t="s">
        <v>40</v>
      </c>
      <c r="K931" t="s">
        <v>41</v>
      </c>
      <c r="L931" s="12">
        <f t="shared" si="56"/>
        <v>42858.208333333328</v>
      </c>
      <c r="M931">
        <v>1493787600</v>
      </c>
      <c r="N931" s="12">
        <f t="shared" si="57"/>
        <v>42872.208333333328</v>
      </c>
      <c r="O931">
        <v>1494997200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59"/>
        <v>112.28571428571428</v>
      </c>
      <c r="G932" t="s">
        <v>20</v>
      </c>
      <c r="H932">
        <v>85</v>
      </c>
      <c r="I932" s="5">
        <f t="shared" si="58"/>
        <v>46.235294117647058</v>
      </c>
      <c r="J932" t="s">
        <v>21</v>
      </c>
      <c r="K932" t="s">
        <v>22</v>
      </c>
      <c r="L932" s="12">
        <f t="shared" si="56"/>
        <v>42060.25</v>
      </c>
      <c r="M932">
        <v>1424844000</v>
      </c>
      <c r="N932" s="12">
        <f t="shared" si="57"/>
        <v>42067.25</v>
      </c>
      <c r="O932">
        <v>1425448800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59"/>
        <v>72.51898734177216</v>
      </c>
      <c r="G933" t="s">
        <v>14</v>
      </c>
      <c r="H933">
        <v>112</v>
      </c>
      <c r="I933" s="5">
        <f t="shared" si="58"/>
        <v>51.151785714285715</v>
      </c>
      <c r="J933" t="s">
        <v>21</v>
      </c>
      <c r="K933" t="s">
        <v>22</v>
      </c>
      <c r="L933" s="12">
        <f t="shared" si="56"/>
        <v>41818.208333333336</v>
      </c>
      <c r="M933">
        <v>1403931600</v>
      </c>
      <c r="N933" s="12">
        <f t="shared" si="57"/>
        <v>41820.208333333336</v>
      </c>
      <c r="O933">
        <v>1404104400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59"/>
        <v>212.30434782608697</v>
      </c>
      <c r="G934" t="s">
        <v>20</v>
      </c>
      <c r="H934">
        <v>144</v>
      </c>
      <c r="I934" s="5">
        <f t="shared" si="58"/>
        <v>33.909722222222221</v>
      </c>
      <c r="J934" t="s">
        <v>21</v>
      </c>
      <c r="K934" t="s">
        <v>22</v>
      </c>
      <c r="L934" s="12">
        <f t="shared" si="56"/>
        <v>41709.208333333336</v>
      </c>
      <c r="M934">
        <v>1394514000</v>
      </c>
      <c r="N934" s="12">
        <f t="shared" si="57"/>
        <v>41712.208333333336</v>
      </c>
      <c r="O934">
        <v>1394773200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59"/>
        <v>239.74657534246577</v>
      </c>
      <c r="G935" t="s">
        <v>20</v>
      </c>
      <c r="H935">
        <v>1902</v>
      </c>
      <c r="I935" s="5">
        <f t="shared" si="58"/>
        <v>92.016298633017882</v>
      </c>
      <c r="J935" t="s">
        <v>21</v>
      </c>
      <c r="K935" t="s">
        <v>22</v>
      </c>
      <c r="L935" s="12">
        <f t="shared" si="56"/>
        <v>41372.208333333336</v>
      </c>
      <c r="M935">
        <v>1365397200</v>
      </c>
      <c r="N935" s="12">
        <f t="shared" si="57"/>
        <v>41385.208333333336</v>
      </c>
      <c r="O935">
        <v>1366520400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59"/>
        <v>181.93548387096774</v>
      </c>
      <c r="G936" t="s">
        <v>20</v>
      </c>
      <c r="H936">
        <v>105</v>
      </c>
      <c r="I936" s="5">
        <f t="shared" si="58"/>
        <v>107.42857142857143</v>
      </c>
      <c r="J936" t="s">
        <v>21</v>
      </c>
      <c r="K936" t="s">
        <v>22</v>
      </c>
      <c r="L936" s="12">
        <f t="shared" si="56"/>
        <v>42422.25</v>
      </c>
      <c r="M936">
        <v>1456120800</v>
      </c>
      <c r="N936" s="12">
        <f t="shared" si="57"/>
        <v>42428.25</v>
      </c>
      <c r="O936">
        <v>1456639200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59"/>
        <v>164.13114754098362</v>
      </c>
      <c r="G937" t="s">
        <v>20</v>
      </c>
      <c r="H937">
        <v>132</v>
      </c>
      <c r="I937" s="5">
        <f t="shared" si="58"/>
        <v>75.848484848484844</v>
      </c>
      <c r="J937" t="s">
        <v>21</v>
      </c>
      <c r="K937" t="s">
        <v>22</v>
      </c>
      <c r="L937" s="12">
        <f t="shared" si="56"/>
        <v>42209.208333333328</v>
      </c>
      <c r="M937">
        <v>1437714000</v>
      </c>
      <c r="N937" s="12">
        <f t="shared" si="57"/>
        <v>42216.208333333328</v>
      </c>
      <c r="O937">
        <v>1438318800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59"/>
        <v>1.6375968992248062</v>
      </c>
      <c r="G938" t="s">
        <v>14</v>
      </c>
      <c r="H938">
        <v>21</v>
      </c>
      <c r="I938" s="5">
        <f t="shared" si="58"/>
        <v>80.476190476190482</v>
      </c>
      <c r="J938" t="s">
        <v>21</v>
      </c>
      <c r="K938" t="s">
        <v>22</v>
      </c>
      <c r="L938" s="12">
        <f t="shared" si="56"/>
        <v>43668.208333333328</v>
      </c>
      <c r="M938">
        <v>1563771600</v>
      </c>
      <c r="N938" s="12">
        <f t="shared" si="57"/>
        <v>43671.208333333328</v>
      </c>
      <c r="O938">
        <v>1564030800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59"/>
        <v>49.64385964912281</v>
      </c>
      <c r="G939" t="s">
        <v>74</v>
      </c>
      <c r="H939">
        <v>976</v>
      </c>
      <c r="I939" s="5">
        <f t="shared" si="58"/>
        <v>86.978483606557376</v>
      </c>
      <c r="J939" t="s">
        <v>21</v>
      </c>
      <c r="K939" t="s">
        <v>22</v>
      </c>
      <c r="L939" s="12">
        <f t="shared" si="56"/>
        <v>42334.25</v>
      </c>
      <c r="M939">
        <v>1448517600</v>
      </c>
      <c r="N939" s="12">
        <f t="shared" si="57"/>
        <v>42343.25</v>
      </c>
      <c r="O939">
        <v>1449295200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59"/>
        <v>109.70652173913042</v>
      </c>
      <c r="G940" t="s">
        <v>20</v>
      </c>
      <c r="H940">
        <v>96</v>
      </c>
      <c r="I940" s="5">
        <f t="shared" si="58"/>
        <v>105.13541666666667</v>
      </c>
      <c r="J940" t="s">
        <v>21</v>
      </c>
      <c r="K940" t="s">
        <v>22</v>
      </c>
      <c r="L940" s="12">
        <f t="shared" si="56"/>
        <v>43263.208333333328</v>
      </c>
      <c r="M940">
        <v>1528779600</v>
      </c>
      <c r="N940" s="12">
        <f t="shared" si="57"/>
        <v>43299.208333333328</v>
      </c>
      <c r="O940">
        <v>1531890000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59"/>
        <v>49.217948717948715</v>
      </c>
      <c r="G941" t="s">
        <v>14</v>
      </c>
      <c r="H941">
        <v>67</v>
      </c>
      <c r="I941" s="5">
        <f t="shared" si="58"/>
        <v>57.298507462686565</v>
      </c>
      <c r="J941" t="s">
        <v>21</v>
      </c>
      <c r="K941" t="s">
        <v>22</v>
      </c>
      <c r="L941" s="12">
        <f t="shared" si="56"/>
        <v>40670.208333333336</v>
      </c>
      <c r="M941">
        <v>1304744400</v>
      </c>
      <c r="N941" s="12">
        <f t="shared" si="57"/>
        <v>40687.208333333336</v>
      </c>
      <c r="O941">
        <v>1306213200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59"/>
        <v>62.232323232323225</v>
      </c>
      <c r="G942" t="s">
        <v>47</v>
      </c>
      <c r="H942">
        <v>66</v>
      </c>
      <c r="I942" s="5">
        <f t="shared" si="58"/>
        <v>93.348484848484844</v>
      </c>
      <c r="J942" t="s">
        <v>15</v>
      </c>
      <c r="K942" t="s">
        <v>16</v>
      </c>
      <c r="L942" s="12">
        <f t="shared" si="56"/>
        <v>41244.25</v>
      </c>
      <c r="M942">
        <v>1354341600</v>
      </c>
      <c r="N942" s="12">
        <f t="shared" si="57"/>
        <v>41266.25</v>
      </c>
      <c r="O942">
        <v>1356242400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59"/>
        <v>13.05813953488372</v>
      </c>
      <c r="G943" t="s">
        <v>14</v>
      </c>
      <c r="H943">
        <v>78</v>
      </c>
      <c r="I943" s="5">
        <f t="shared" si="58"/>
        <v>71.987179487179489</v>
      </c>
      <c r="J943" t="s">
        <v>21</v>
      </c>
      <c r="K943" t="s">
        <v>22</v>
      </c>
      <c r="L943" s="12">
        <f t="shared" si="56"/>
        <v>40552.25</v>
      </c>
      <c r="M943">
        <v>1294552800</v>
      </c>
      <c r="N943" s="12">
        <f t="shared" si="57"/>
        <v>40587.25</v>
      </c>
      <c r="O943">
        <v>1297576800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59"/>
        <v>64.635416666666671</v>
      </c>
      <c r="G944" t="s">
        <v>14</v>
      </c>
      <c r="H944">
        <v>67</v>
      </c>
      <c r="I944" s="5">
        <f t="shared" si="58"/>
        <v>92.611940298507463</v>
      </c>
      <c r="J944" t="s">
        <v>26</v>
      </c>
      <c r="K944" t="s">
        <v>27</v>
      </c>
      <c r="L944" s="12">
        <f t="shared" si="56"/>
        <v>40568.25</v>
      </c>
      <c r="M944">
        <v>1295935200</v>
      </c>
      <c r="N944" s="12">
        <f t="shared" si="57"/>
        <v>40571.25</v>
      </c>
      <c r="O944">
        <v>1296194400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59"/>
        <v>159.58666666666667</v>
      </c>
      <c r="G945" t="s">
        <v>20</v>
      </c>
      <c r="H945">
        <v>114</v>
      </c>
      <c r="I945" s="5">
        <f t="shared" si="58"/>
        <v>104.99122807017544</v>
      </c>
      <c r="J945" t="s">
        <v>21</v>
      </c>
      <c r="K945" t="s">
        <v>22</v>
      </c>
      <c r="L945" s="12">
        <f t="shared" si="56"/>
        <v>41906.208333333336</v>
      </c>
      <c r="M945">
        <v>1411534800</v>
      </c>
      <c r="N945" s="12">
        <f t="shared" si="57"/>
        <v>41941.208333333336</v>
      </c>
      <c r="O945">
        <v>1414558800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59"/>
        <v>81.42</v>
      </c>
      <c r="G946" t="s">
        <v>14</v>
      </c>
      <c r="H946">
        <v>263</v>
      </c>
      <c r="I946" s="5">
        <f t="shared" si="58"/>
        <v>30.958174904942965</v>
      </c>
      <c r="J946" t="s">
        <v>26</v>
      </c>
      <c r="K946" t="s">
        <v>27</v>
      </c>
      <c r="L946" s="12">
        <f t="shared" si="56"/>
        <v>42776.25</v>
      </c>
      <c r="M946">
        <v>1486706400</v>
      </c>
      <c r="N946" s="12">
        <f t="shared" si="57"/>
        <v>42795.25</v>
      </c>
      <c r="O946">
        <v>1488348000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59"/>
        <v>32.444767441860463</v>
      </c>
      <c r="G947" t="s">
        <v>14</v>
      </c>
      <c r="H947">
        <v>1691</v>
      </c>
      <c r="I947" s="5">
        <f t="shared" si="58"/>
        <v>33.001182732111175</v>
      </c>
      <c r="J947" t="s">
        <v>21</v>
      </c>
      <c r="K947" t="s">
        <v>22</v>
      </c>
      <c r="L947" s="12">
        <f t="shared" si="56"/>
        <v>41004.208333333336</v>
      </c>
      <c r="M947">
        <v>1333602000</v>
      </c>
      <c r="N947" s="12">
        <f t="shared" si="57"/>
        <v>41019.208333333336</v>
      </c>
      <c r="O947">
        <v>1334898000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59"/>
        <v>9.9141184124918666</v>
      </c>
      <c r="G948" t="s">
        <v>14</v>
      </c>
      <c r="H948">
        <v>181</v>
      </c>
      <c r="I948" s="5">
        <f t="shared" si="58"/>
        <v>84.187845303867405</v>
      </c>
      <c r="J948" t="s">
        <v>21</v>
      </c>
      <c r="K948" t="s">
        <v>22</v>
      </c>
      <c r="L948" s="12">
        <f t="shared" si="56"/>
        <v>40710.208333333336</v>
      </c>
      <c r="M948">
        <v>1308200400</v>
      </c>
      <c r="N948" s="12">
        <f t="shared" si="57"/>
        <v>40712.208333333336</v>
      </c>
      <c r="O948">
        <v>1308373200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59"/>
        <v>26.694444444444443</v>
      </c>
      <c r="G949" t="s">
        <v>14</v>
      </c>
      <c r="H949">
        <v>13</v>
      </c>
      <c r="I949" s="5">
        <f t="shared" si="58"/>
        <v>73.92307692307692</v>
      </c>
      <c r="J949" t="s">
        <v>21</v>
      </c>
      <c r="K949" t="s">
        <v>22</v>
      </c>
      <c r="L949" s="12">
        <f t="shared" si="56"/>
        <v>41908.208333333336</v>
      </c>
      <c r="M949">
        <v>1411707600</v>
      </c>
      <c r="N949" s="12">
        <f t="shared" si="57"/>
        <v>41915.208333333336</v>
      </c>
      <c r="O949">
        <v>1412312400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59"/>
        <v>62.957446808510639</v>
      </c>
      <c r="G950" t="s">
        <v>74</v>
      </c>
      <c r="H950">
        <v>160</v>
      </c>
      <c r="I950" s="5">
        <f t="shared" si="58"/>
        <v>36.987499999999997</v>
      </c>
      <c r="J950" t="s">
        <v>21</v>
      </c>
      <c r="K950" t="s">
        <v>22</v>
      </c>
      <c r="L950" s="12">
        <f t="shared" si="56"/>
        <v>41985.25</v>
      </c>
      <c r="M950">
        <v>1418364000</v>
      </c>
      <c r="N950" s="12">
        <f t="shared" si="57"/>
        <v>41995.25</v>
      </c>
      <c r="O950">
        <v>1419228000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59"/>
        <v>161.35593220338984</v>
      </c>
      <c r="G951" t="s">
        <v>20</v>
      </c>
      <c r="H951">
        <v>203</v>
      </c>
      <c r="I951" s="5">
        <f t="shared" si="58"/>
        <v>46.896551724137929</v>
      </c>
      <c r="J951" t="s">
        <v>21</v>
      </c>
      <c r="K951" t="s">
        <v>22</v>
      </c>
      <c r="L951" s="12">
        <f t="shared" si="56"/>
        <v>42112.208333333328</v>
      </c>
      <c r="M951">
        <v>1429333200</v>
      </c>
      <c r="N951" s="12">
        <f t="shared" si="57"/>
        <v>42131.208333333328</v>
      </c>
      <c r="O951">
        <v>1430974800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59"/>
        <v>5</v>
      </c>
      <c r="G952" t="s">
        <v>14</v>
      </c>
      <c r="H952">
        <v>1</v>
      </c>
      <c r="I952" s="5">
        <f t="shared" si="58"/>
        <v>5</v>
      </c>
      <c r="J952" t="s">
        <v>21</v>
      </c>
      <c r="K952" t="s">
        <v>22</v>
      </c>
      <c r="L952" s="12">
        <f t="shared" si="56"/>
        <v>43571.208333333328</v>
      </c>
      <c r="M952">
        <v>1555390800</v>
      </c>
      <c r="N952" s="12">
        <f t="shared" si="57"/>
        <v>43576.208333333328</v>
      </c>
      <c r="O952">
        <v>1555822800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59"/>
        <v>1096.9379310344827</v>
      </c>
      <c r="G953" t="s">
        <v>20</v>
      </c>
      <c r="H953">
        <v>1559</v>
      </c>
      <c r="I953" s="5">
        <f t="shared" si="58"/>
        <v>102.02437459910199</v>
      </c>
      <c r="J953" t="s">
        <v>21</v>
      </c>
      <c r="K953" t="s">
        <v>22</v>
      </c>
      <c r="L953" s="12">
        <f t="shared" si="56"/>
        <v>42730.25</v>
      </c>
      <c r="M953">
        <v>1482732000</v>
      </c>
      <c r="N953" s="12">
        <f t="shared" si="57"/>
        <v>42731.25</v>
      </c>
      <c r="O953">
        <v>1482818400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59"/>
        <v>70.094158075601371</v>
      </c>
      <c r="G954" t="s">
        <v>74</v>
      </c>
      <c r="H954">
        <v>2266</v>
      </c>
      <c r="I954" s="5">
        <f t="shared" si="58"/>
        <v>45.007502206531335</v>
      </c>
      <c r="J954" t="s">
        <v>21</v>
      </c>
      <c r="K954" t="s">
        <v>22</v>
      </c>
      <c r="L954" s="12">
        <f t="shared" si="56"/>
        <v>42591.208333333328</v>
      </c>
      <c r="M954">
        <v>1470718800</v>
      </c>
      <c r="N954" s="12">
        <f t="shared" si="57"/>
        <v>42605.208333333328</v>
      </c>
      <c r="O954">
        <v>1471928400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59"/>
        <v>60</v>
      </c>
      <c r="G955" t="s">
        <v>14</v>
      </c>
      <c r="H955">
        <v>21</v>
      </c>
      <c r="I955" s="5">
        <f t="shared" si="58"/>
        <v>94.285714285714292</v>
      </c>
      <c r="J955" t="s">
        <v>21</v>
      </c>
      <c r="K955" t="s">
        <v>22</v>
      </c>
      <c r="L955" s="12">
        <f t="shared" si="56"/>
        <v>42358.25</v>
      </c>
      <c r="M955">
        <v>1450591200</v>
      </c>
      <c r="N955" s="12">
        <f t="shared" si="57"/>
        <v>42394.25</v>
      </c>
      <c r="O955">
        <v>1453701600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59"/>
        <v>367.0985915492958</v>
      </c>
      <c r="G956" t="s">
        <v>20</v>
      </c>
      <c r="H956">
        <v>1548</v>
      </c>
      <c r="I956" s="5">
        <f t="shared" si="58"/>
        <v>101.02325581395348</v>
      </c>
      <c r="J956" t="s">
        <v>26</v>
      </c>
      <c r="K956" t="s">
        <v>27</v>
      </c>
      <c r="L956" s="12">
        <f t="shared" si="56"/>
        <v>41174.208333333336</v>
      </c>
      <c r="M956">
        <v>1348290000</v>
      </c>
      <c r="N956" s="12">
        <f t="shared" si="57"/>
        <v>41198.208333333336</v>
      </c>
      <c r="O956">
        <v>1350363600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59"/>
        <v>1109</v>
      </c>
      <c r="G957" t="s">
        <v>20</v>
      </c>
      <c r="H957">
        <v>80</v>
      </c>
      <c r="I957" s="5">
        <f t="shared" si="58"/>
        <v>97.037499999999994</v>
      </c>
      <c r="J957" t="s">
        <v>21</v>
      </c>
      <c r="K957" t="s">
        <v>22</v>
      </c>
      <c r="L957" s="12">
        <f t="shared" si="56"/>
        <v>41238.25</v>
      </c>
      <c r="M957">
        <v>1353823200</v>
      </c>
      <c r="N957" s="12">
        <f t="shared" si="57"/>
        <v>41240.25</v>
      </c>
      <c r="O957">
        <v>1353996000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59"/>
        <v>19.028784648187631</v>
      </c>
      <c r="G958" t="s">
        <v>14</v>
      </c>
      <c r="H958">
        <v>830</v>
      </c>
      <c r="I958" s="5">
        <f t="shared" si="58"/>
        <v>43.00963855421687</v>
      </c>
      <c r="J958" t="s">
        <v>21</v>
      </c>
      <c r="K958" t="s">
        <v>22</v>
      </c>
      <c r="L958" s="12">
        <f t="shared" si="56"/>
        <v>42360.25</v>
      </c>
      <c r="M958">
        <v>1450764000</v>
      </c>
      <c r="N958" s="12">
        <f t="shared" si="57"/>
        <v>42364.25</v>
      </c>
      <c r="O958">
        <v>1451109600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59"/>
        <v>126.87755102040816</v>
      </c>
      <c r="G959" t="s">
        <v>20</v>
      </c>
      <c r="H959">
        <v>131</v>
      </c>
      <c r="I959" s="5">
        <f t="shared" si="58"/>
        <v>94.916030534351151</v>
      </c>
      <c r="J959" t="s">
        <v>21</v>
      </c>
      <c r="K959" t="s">
        <v>22</v>
      </c>
      <c r="L959" s="12">
        <f t="shared" si="56"/>
        <v>40955.25</v>
      </c>
      <c r="M959">
        <v>1329372000</v>
      </c>
      <c r="N959" s="12">
        <f t="shared" si="57"/>
        <v>40958.25</v>
      </c>
      <c r="O959">
        <v>1329631200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59"/>
        <v>734.63636363636363</v>
      </c>
      <c r="G960" t="s">
        <v>20</v>
      </c>
      <c r="H960">
        <v>112</v>
      </c>
      <c r="I960" s="5">
        <f t="shared" si="58"/>
        <v>72.151785714285708</v>
      </c>
      <c r="J960" t="s">
        <v>21</v>
      </c>
      <c r="K960" t="s">
        <v>22</v>
      </c>
      <c r="L960" s="12">
        <f t="shared" si="56"/>
        <v>40350.208333333336</v>
      </c>
      <c r="M960">
        <v>1277096400</v>
      </c>
      <c r="N960" s="12">
        <f t="shared" si="57"/>
        <v>40372.208333333336</v>
      </c>
      <c r="O960">
        <v>1278997200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59"/>
        <v>4.5731034482758623</v>
      </c>
      <c r="G961" t="s">
        <v>14</v>
      </c>
      <c r="H961">
        <v>130</v>
      </c>
      <c r="I961" s="5">
        <f t="shared" si="58"/>
        <v>51.007692307692309</v>
      </c>
      <c r="J961" t="s">
        <v>21</v>
      </c>
      <c r="K961" t="s">
        <v>22</v>
      </c>
      <c r="L961" s="12">
        <f t="shared" si="56"/>
        <v>40357.208333333336</v>
      </c>
      <c r="M961">
        <v>1277701200</v>
      </c>
      <c r="N961" s="12">
        <f t="shared" si="57"/>
        <v>40385.208333333336</v>
      </c>
      <c r="O961">
        <v>1280120400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59"/>
        <v>85.054545454545448</v>
      </c>
      <c r="G962" t="s">
        <v>14</v>
      </c>
      <c r="H962">
        <v>55</v>
      </c>
      <c r="I962" s="5">
        <f t="shared" si="58"/>
        <v>85.054545454545448</v>
      </c>
      <c r="J962" t="s">
        <v>21</v>
      </c>
      <c r="K962" t="s">
        <v>22</v>
      </c>
      <c r="L962" s="12">
        <f t="shared" ref="L962:L1001" si="60">(((M962/60)/60)/24)+DATE(1970,1,1)</f>
        <v>42408.25</v>
      </c>
      <c r="M962">
        <v>1454911200</v>
      </c>
      <c r="N962" s="12">
        <f t="shared" ref="N962:N1001" si="61">(((O962/60)/60)/24)+DATE(1970,1,1)</f>
        <v>42445.208333333328</v>
      </c>
      <c r="O962">
        <v>1458104400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si="59"/>
        <v>119.29824561403508</v>
      </c>
      <c r="G963" t="s">
        <v>20</v>
      </c>
      <c r="H963">
        <v>155</v>
      </c>
      <c r="I963" s="5">
        <f t="shared" ref="I963:I1001" si="62">IFERROR(E963/H963, 0)</f>
        <v>43.87096774193548</v>
      </c>
      <c r="J963" t="s">
        <v>21</v>
      </c>
      <c r="K963" t="s">
        <v>22</v>
      </c>
      <c r="L963" s="12">
        <f t="shared" si="60"/>
        <v>40591.25</v>
      </c>
      <c r="M963">
        <v>1297922400</v>
      </c>
      <c r="N963" s="12">
        <f t="shared" si="61"/>
        <v>40595.25</v>
      </c>
      <c r="O963">
        <v>1298268000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ref="F964:F1001" si="63">(E964/D964)*100</f>
        <v>296.02777777777777</v>
      </c>
      <c r="G964" t="s">
        <v>20</v>
      </c>
      <c r="H964">
        <v>266</v>
      </c>
      <c r="I964" s="5">
        <f t="shared" si="62"/>
        <v>40.063909774436091</v>
      </c>
      <c r="J964" t="s">
        <v>21</v>
      </c>
      <c r="K964" t="s">
        <v>22</v>
      </c>
      <c r="L964" s="12">
        <f t="shared" si="60"/>
        <v>41592.25</v>
      </c>
      <c r="M964">
        <v>1384408800</v>
      </c>
      <c r="N964" s="12">
        <f t="shared" si="61"/>
        <v>41613.25</v>
      </c>
      <c r="O964">
        <v>1386223200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63"/>
        <v>84.694915254237287</v>
      </c>
      <c r="G965" t="s">
        <v>14</v>
      </c>
      <c r="H965">
        <v>114</v>
      </c>
      <c r="I965" s="5">
        <f t="shared" si="62"/>
        <v>43.833333333333336</v>
      </c>
      <c r="J965" t="s">
        <v>107</v>
      </c>
      <c r="K965" t="s">
        <v>108</v>
      </c>
      <c r="L965" s="12">
        <f t="shared" si="60"/>
        <v>40607.25</v>
      </c>
      <c r="M965">
        <v>1299304800</v>
      </c>
      <c r="N965" s="12">
        <f t="shared" si="61"/>
        <v>40613.25</v>
      </c>
      <c r="O965">
        <v>1299823200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3"/>
        <v>355.7837837837838</v>
      </c>
      <c r="G966" t="s">
        <v>20</v>
      </c>
      <c r="H966">
        <v>155</v>
      </c>
      <c r="I966" s="5">
        <f t="shared" si="62"/>
        <v>84.92903225806451</v>
      </c>
      <c r="J966" t="s">
        <v>21</v>
      </c>
      <c r="K966" t="s">
        <v>22</v>
      </c>
      <c r="L966" s="12">
        <f t="shared" si="60"/>
        <v>42135.208333333328</v>
      </c>
      <c r="M966">
        <v>1431320400</v>
      </c>
      <c r="N966" s="12">
        <f t="shared" si="61"/>
        <v>42140.208333333328</v>
      </c>
      <c r="O966">
        <v>1431752400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3"/>
        <v>386.40909090909093</v>
      </c>
      <c r="G967" t="s">
        <v>20</v>
      </c>
      <c r="H967">
        <v>207</v>
      </c>
      <c r="I967" s="5">
        <f t="shared" si="62"/>
        <v>41.067632850241544</v>
      </c>
      <c r="J967" t="s">
        <v>40</v>
      </c>
      <c r="K967" t="s">
        <v>41</v>
      </c>
      <c r="L967" s="12">
        <f t="shared" si="60"/>
        <v>40203.25</v>
      </c>
      <c r="M967">
        <v>1264399200</v>
      </c>
      <c r="N967" s="12">
        <f t="shared" si="61"/>
        <v>40243.25</v>
      </c>
      <c r="O967">
        <v>1267855200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3"/>
        <v>792.23529411764707</v>
      </c>
      <c r="G968" t="s">
        <v>20</v>
      </c>
      <c r="H968">
        <v>245</v>
      </c>
      <c r="I968" s="5">
        <f t="shared" si="62"/>
        <v>54.971428571428568</v>
      </c>
      <c r="J968" t="s">
        <v>21</v>
      </c>
      <c r="K968" t="s">
        <v>22</v>
      </c>
      <c r="L968" s="12">
        <f t="shared" si="60"/>
        <v>42901.208333333328</v>
      </c>
      <c r="M968">
        <v>1497502800</v>
      </c>
      <c r="N968" s="12">
        <f t="shared" si="61"/>
        <v>42903.208333333328</v>
      </c>
      <c r="O968">
        <v>1497675600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3"/>
        <v>137.03393665158373</v>
      </c>
      <c r="G969" t="s">
        <v>20</v>
      </c>
      <c r="H969">
        <v>1573</v>
      </c>
      <c r="I969" s="5">
        <f t="shared" si="62"/>
        <v>77.010807374443743</v>
      </c>
      <c r="J969" t="s">
        <v>21</v>
      </c>
      <c r="K969" t="s">
        <v>22</v>
      </c>
      <c r="L969" s="12">
        <f t="shared" si="60"/>
        <v>41005.208333333336</v>
      </c>
      <c r="M969">
        <v>1333688400</v>
      </c>
      <c r="N969" s="12">
        <f t="shared" si="61"/>
        <v>41042.208333333336</v>
      </c>
      <c r="O969">
        <v>1336885200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3"/>
        <v>338.20833333333337</v>
      </c>
      <c r="G970" t="s">
        <v>20</v>
      </c>
      <c r="H970">
        <v>114</v>
      </c>
      <c r="I970" s="5">
        <f t="shared" si="62"/>
        <v>71.201754385964918</v>
      </c>
      <c r="J970" t="s">
        <v>21</v>
      </c>
      <c r="K970" t="s">
        <v>22</v>
      </c>
      <c r="L970" s="12">
        <f t="shared" si="60"/>
        <v>40544.25</v>
      </c>
      <c r="M970">
        <v>1293861600</v>
      </c>
      <c r="N970" s="12">
        <f t="shared" si="61"/>
        <v>40559.25</v>
      </c>
      <c r="O970">
        <v>1295157600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3"/>
        <v>108.22784810126582</v>
      </c>
      <c r="G971" t="s">
        <v>20</v>
      </c>
      <c r="H971">
        <v>93</v>
      </c>
      <c r="I971" s="5">
        <f t="shared" si="62"/>
        <v>91.935483870967744</v>
      </c>
      <c r="J971" t="s">
        <v>21</v>
      </c>
      <c r="K971" t="s">
        <v>22</v>
      </c>
      <c r="L971" s="12">
        <f t="shared" si="60"/>
        <v>43821.25</v>
      </c>
      <c r="M971">
        <v>1576994400</v>
      </c>
      <c r="N971" s="12">
        <f t="shared" si="61"/>
        <v>43828.25</v>
      </c>
      <c r="O971">
        <v>1577599200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3"/>
        <v>60.757639620653315</v>
      </c>
      <c r="G972" t="s">
        <v>14</v>
      </c>
      <c r="H972">
        <v>594</v>
      </c>
      <c r="I972" s="5">
        <f t="shared" si="62"/>
        <v>97.069023569023571</v>
      </c>
      <c r="J972" t="s">
        <v>21</v>
      </c>
      <c r="K972" t="s">
        <v>22</v>
      </c>
      <c r="L972" s="12">
        <f t="shared" si="60"/>
        <v>40672.208333333336</v>
      </c>
      <c r="M972">
        <v>1304917200</v>
      </c>
      <c r="N972" s="12">
        <f t="shared" si="61"/>
        <v>40673.208333333336</v>
      </c>
      <c r="O972">
        <v>1305003600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3"/>
        <v>27.725490196078432</v>
      </c>
      <c r="G973" t="s">
        <v>14</v>
      </c>
      <c r="H973">
        <v>24</v>
      </c>
      <c r="I973" s="5">
        <f t="shared" si="62"/>
        <v>58.916666666666664</v>
      </c>
      <c r="J973" t="s">
        <v>21</v>
      </c>
      <c r="K973" t="s">
        <v>22</v>
      </c>
      <c r="L973" s="12">
        <f t="shared" si="60"/>
        <v>41555.208333333336</v>
      </c>
      <c r="M973">
        <v>1381208400</v>
      </c>
      <c r="N973" s="12">
        <f t="shared" si="61"/>
        <v>41561.208333333336</v>
      </c>
      <c r="O973">
        <v>1381726800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3"/>
        <v>228.3934426229508</v>
      </c>
      <c r="G974" t="s">
        <v>20</v>
      </c>
      <c r="H974">
        <v>1681</v>
      </c>
      <c r="I974" s="5">
        <f t="shared" si="62"/>
        <v>58.015466983938133</v>
      </c>
      <c r="J974" t="s">
        <v>21</v>
      </c>
      <c r="K974" t="s">
        <v>22</v>
      </c>
      <c r="L974" s="12">
        <f t="shared" si="60"/>
        <v>41792.208333333336</v>
      </c>
      <c r="M974">
        <v>1401685200</v>
      </c>
      <c r="N974" s="12">
        <f t="shared" si="61"/>
        <v>41801.208333333336</v>
      </c>
      <c r="O974">
        <v>1402462800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3"/>
        <v>21.615194054500414</v>
      </c>
      <c r="G975" t="s">
        <v>14</v>
      </c>
      <c r="H975">
        <v>252</v>
      </c>
      <c r="I975" s="5">
        <f t="shared" si="62"/>
        <v>103.87301587301587</v>
      </c>
      <c r="J975" t="s">
        <v>21</v>
      </c>
      <c r="K975" t="s">
        <v>22</v>
      </c>
      <c r="L975" s="12">
        <f t="shared" si="60"/>
        <v>40522.25</v>
      </c>
      <c r="M975">
        <v>1291960800</v>
      </c>
      <c r="N975" s="12">
        <f t="shared" si="61"/>
        <v>40524.25</v>
      </c>
      <c r="O975">
        <v>1292133600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3"/>
        <v>373.875</v>
      </c>
      <c r="G976" t="s">
        <v>20</v>
      </c>
      <c r="H976">
        <v>32</v>
      </c>
      <c r="I976" s="5">
        <f t="shared" si="62"/>
        <v>93.46875</v>
      </c>
      <c r="J976" t="s">
        <v>21</v>
      </c>
      <c r="K976" t="s">
        <v>22</v>
      </c>
      <c r="L976" s="12">
        <f t="shared" si="60"/>
        <v>41412.208333333336</v>
      </c>
      <c r="M976">
        <v>1368853200</v>
      </c>
      <c r="N976" s="12">
        <f t="shared" si="61"/>
        <v>41413.208333333336</v>
      </c>
      <c r="O976">
        <v>1368939600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3"/>
        <v>154.92592592592592</v>
      </c>
      <c r="G977" t="s">
        <v>20</v>
      </c>
      <c r="H977">
        <v>135</v>
      </c>
      <c r="I977" s="5">
        <f t="shared" si="62"/>
        <v>61.970370370370368</v>
      </c>
      <c r="J977" t="s">
        <v>21</v>
      </c>
      <c r="K977" t="s">
        <v>22</v>
      </c>
      <c r="L977" s="12">
        <f t="shared" si="60"/>
        <v>42337.25</v>
      </c>
      <c r="M977">
        <v>1448776800</v>
      </c>
      <c r="N977" s="12">
        <f t="shared" si="61"/>
        <v>42376.25</v>
      </c>
      <c r="O977">
        <v>1452146400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3"/>
        <v>322.14999999999998</v>
      </c>
      <c r="G978" t="s">
        <v>20</v>
      </c>
      <c r="H978">
        <v>140</v>
      </c>
      <c r="I978" s="5">
        <f t="shared" si="62"/>
        <v>92.042857142857144</v>
      </c>
      <c r="J978" t="s">
        <v>21</v>
      </c>
      <c r="K978" t="s">
        <v>22</v>
      </c>
      <c r="L978" s="12">
        <f t="shared" si="60"/>
        <v>40571.25</v>
      </c>
      <c r="M978">
        <v>1296194400</v>
      </c>
      <c r="N978" s="12">
        <f t="shared" si="61"/>
        <v>40577.25</v>
      </c>
      <c r="O978">
        <v>1296712800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3"/>
        <v>73.957142857142856</v>
      </c>
      <c r="G979" t="s">
        <v>14</v>
      </c>
      <c r="H979">
        <v>67</v>
      </c>
      <c r="I979" s="5">
        <f t="shared" si="62"/>
        <v>77.268656716417908</v>
      </c>
      <c r="J979" t="s">
        <v>21</v>
      </c>
      <c r="K979" t="s">
        <v>22</v>
      </c>
      <c r="L979" s="12">
        <f t="shared" si="60"/>
        <v>43138.25</v>
      </c>
      <c r="M979">
        <v>1517983200</v>
      </c>
      <c r="N979" s="12">
        <f t="shared" si="61"/>
        <v>43170.25</v>
      </c>
      <c r="O979">
        <v>1520748000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3"/>
        <v>864.1</v>
      </c>
      <c r="G980" t="s">
        <v>20</v>
      </c>
      <c r="H980">
        <v>92</v>
      </c>
      <c r="I980" s="5">
        <f t="shared" si="62"/>
        <v>93.923913043478265</v>
      </c>
      <c r="J980" t="s">
        <v>21</v>
      </c>
      <c r="K980" t="s">
        <v>22</v>
      </c>
      <c r="L980" s="12">
        <f t="shared" si="60"/>
        <v>42686.25</v>
      </c>
      <c r="M980">
        <v>1478930400</v>
      </c>
      <c r="N980" s="12">
        <f t="shared" si="61"/>
        <v>42708.25</v>
      </c>
      <c r="O980">
        <v>1480831200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3"/>
        <v>143.26245847176079</v>
      </c>
      <c r="G981" t="s">
        <v>20</v>
      </c>
      <c r="H981">
        <v>1015</v>
      </c>
      <c r="I981" s="5">
        <f t="shared" si="62"/>
        <v>84.969458128078813</v>
      </c>
      <c r="J981" t="s">
        <v>40</v>
      </c>
      <c r="K981" t="s">
        <v>41</v>
      </c>
      <c r="L981" s="12">
        <f t="shared" si="60"/>
        <v>42078.208333333328</v>
      </c>
      <c r="M981">
        <v>1426395600</v>
      </c>
      <c r="N981" s="12">
        <f t="shared" si="61"/>
        <v>42084.208333333328</v>
      </c>
      <c r="O981">
        <v>1426914000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3"/>
        <v>40.281762295081968</v>
      </c>
      <c r="G982" t="s">
        <v>14</v>
      </c>
      <c r="H982">
        <v>742</v>
      </c>
      <c r="I982" s="5">
        <f t="shared" si="62"/>
        <v>105.97035040431267</v>
      </c>
      <c r="J982" t="s">
        <v>21</v>
      </c>
      <c r="K982" t="s">
        <v>22</v>
      </c>
      <c r="L982" s="12">
        <f t="shared" si="60"/>
        <v>42307.208333333328</v>
      </c>
      <c r="M982">
        <v>1446181200</v>
      </c>
      <c r="N982" s="12">
        <f t="shared" si="61"/>
        <v>42312.25</v>
      </c>
      <c r="O982">
        <v>1446616800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3"/>
        <v>178.22388059701493</v>
      </c>
      <c r="G983" t="s">
        <v>20</v>
      </c>
      <c r="H983">
        <v>323</v>
      </c>
      <c r="I983" s="5">
        <f t="shared" si="62"/>
        <v>36.969040247678016</v>
      </c>
      <c r="J983" t="s">
        <v>21</v>
      </c>
      <c r="K983" t="s">
        <v>22</v>
      </c>
      <c r="L983" s="12">
        <f t="shared" si="60"/>
        <v>43094.25</v>
      </c>
      <c r="M983">
        <v>1514181600</v>
      </c>
      <c r="N983" s="12">
        <f t="shared" si="61"/>
        <v>43127.25</v>
      </c>
      <c r="O983">
        <v>1517032800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3"/>
        <v>84.930555555555557</v>
      </c>
      <c r="G984" t="s">
        <v>14</v>
      </c>
      <c r="H984">
        <v>75</v>
      </c>
      <c r="I984" s="5">
        <f t="shared" si="62"/>
        <v>81.533333333333331</v>
      </c>
      <c r="J984" t="s">
        <v>21</v>
      </c>
      <c r="K984" t="s">
        <v>22</v>
      </c>
      <c r="L984" s="12">
        <f t="shared" si="60"/>
        <v>40743.208333333336</v>
      </c>
      <c r="M984">
        <v>1311051600</v>
      </c>
      <c r="N984" s="12">
        <f t="shared" si="61"/>
        <v>40745.208333333336</v>
      </c>
      <c r="O984">
        <v>1311224400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3"/>
        <v>145.93648334624322</v>
      </c>
      <c r="G985" t="s">
        <v>20</v>
      </c>
      <c r="H985">
        <v>2326</v>
      </c>
      <c r="I985" s="5">
        <f t="shared" si="62"/>
        <v>80.999140154772135</v>
      </c>
      <c r="J985" t="s">
        <v>21</v>
      </c>
      <c r="K985" t="s">
        <v>22</v>
      </c>
      <c r="L985" s="12">
        <f t="shared" si="60"/>
        <v>43681.208333333328</v>
      </c>
      <c r="M985">
        <v>1564894800</v>
      </c>
      <c r="N985" s="12">
        <f t="shared" si="61"/>
        <v>43696.208333333328</v>
      </c>
      <c r="O985">
        <v>1566190800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3"/>
        <v>152.46153846153848</v>
      </c>
      <c r="G986" t="s">
        <v>20</v>
      </c>
      <c r="H986">
        <v>381</v>
      </c>
      <c r="I986" s="5">
        <f t="shared" si="62"/>
        <v>26.010498687664043</v>
      </c>
      <c r="J986" t="s">
        <v>21</v>
      </c>
      <c r="K986" t="s">
        <v>22</v>
      </c>
      <c r="L986" s="12">
        <f t="shared" si="60"/>
        <v>43716.208333333328</v>
      </c>
      <c r="M986">
        <v>1567918800</v>
      </c>
      <c r="N986" s="12">
        <f t="shared" si="61"/>
        <v>43742.208333333328</v>
      </c>
      <c r="O986">
        <v>1570165200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3"/>
        <v>67.129542790152414</v>
      </c>
      <c r="G987" t="s">
        <v>14</v>
      </c>
      <c r="H987">
        <v>4405</v>
      </c>
      <c r="I987" s="5">
        <f t="shared" si="62"/>
        <v>25.998410896708286</v>
      </c>
      <c r="J987" t="s">
        <v>21</v>
      </c>
      <c r="K987" t="s">
        <v>22</v>
      </c>
      <c r="L987" s="12">
        <f t="shared" si="60"/>
        <v>41614.25</v>
      </c>
      <c r="M987">
        <v>1386309600</v>
      </c>
      <c r="N987" s="12">
        <f t="shared" si="61"/>
        <v>41640.25</v>
      </c>
      <c r="O987">
        <v>1388556000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3"/>
        <v>40.307692307692307</v>
      </c>
      <c r="G988" t="s">
        <v>14</v>
      </c>
      <c r="H988">
        <v>92</v>
      </c>
      <c r="I988" s="5">
        <f t="shared" si="62"/>
        <v>34.173913043478258</v>
      </c>
      <c r="J988" t="s">
        <v>21</v>
      </c>
      <c r="K988" t="s">
        <v>22</v>
      </c>
      <c r="L988" s="12">
        <f t="shared" si="60"/>
        <v>40638.208333333336</v>
      </c>
      <c r="M988">
        <v>1301979600</v>
      </c>
      <c r="N988" s="12">
        <f t="shared" si="61"/>
        <v>40652.208333333336</v>
      </c>
      <c r="O988">
        <v>1303189200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3"/>
        <v>216.79032258064518</v>
      </c>
      <c r="G989" t="s">
        <v>20</v>
      </c>
      <c r="H989">
        <v>480</v>
      </c>
      <c r="I989" s="5">
        <f t="shared" si="62"/>
        <v>28.002083333333335</v>
      </c>
      <c r="J989" t="s">
        <v>21</v>
      </c>
      <c r="K989" t="s">
        <v>22</v>
      </c>
      <c r="L989" s="12">
        <f t="shared" si="60"/>
        <v>42852.208333333328</v>
      </c>
      <c r="M989">
        <v>1493269200</v>
      </c>
      <c r="N989" s="12">
        <f t="shared" si="61"/>
        <v>42866.208333333328</v>
      </c>
      <c r="O989">
        <v>1494478800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3"/>
        <v>52.117021276595743</v>
      </c>
      <c r="G990" t="s">
        <v>14</v>
      </c>
      <c r="H990">
        <v>64</v>
      </c>
      <c r="I990" s="5">
        <f t="shared" si="62"/>
        <v>76.546875</v>
      </c>
      <c r="J990" t="s">
        <v>21</v>
      </c>
      <c r="K990" t="s">
        <v>22</v>
      </c>
      <c r="L990" s="12">
        <f t="shared" si="60"/>
        <v>42686.25</v>
      </c>
      <c r="M990">
        <v>1478930400</v>
      </c>
      <c r="N990" s="12">
        <f t="shared" si="61"/>
        <v>42707.25</v>
      </c>
      <c r="O990">
        <v>1480744800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3"/>
        <v>499.58333333333337</v>
      </c>
      <c r="G991" t="s">
        <v>20</v>
      </c>
      <c r="H991">
        <v>226</v>
      </c>
      <c r="I991" s="5">
        <f t="shared" si="62"/>
        <v>53.053097345132741</v>
      </c>
      <c r="J991" t="s">
        <v>21</v>
      </c>
      <c r="K991" t="s">
        <v>22</v>
      </c>
      <c r="L991" s="12">
        <f t="shared" si="60"/>
        <v>43571.208333333328</v>
      </c>
      <c r="M991">
        <v>1555390800</v>
      </c>
      <c r="N991" s="12">
        <f t="shared" si="61"/>
        <v>43576.208333333328</v>
      </c>
      <c r="O991">
        <v>1555822800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3"/>
        <v>87.679487179487182</v>
      </c>
      <c r="G992" t="s">
        <v>14</v>
      </c>
      <c r="H992">
        <v>64</v>
      </c>
      <c r="I992" s="5">
        <f t="shared" si="62"/>
        <v>106.859375</v>
      </c>
      <c r="J992" t="s">
        <v>21</v>
      </c>
      <c r="K992" t="s">
        <v>22</v>
      </c>
      <c r="L992" s="12">
        <f t="shared" si="60"/>
        <v>42432.25</v>
      </c>
      <c r="M992">
        <v>1456984800</v>
      </c>
      <c r="N992" s="12">
        <f t="shared" si="61"/>
        <v>42454.208333333328</v>
      </c>
      <c r="O992">
        <v>1458882000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3"/>
        <v>113.17346938775511</v>
      </c>
      <c r="G993" t="s">
        <v>20</v>
      </c>
      <c r="H993">
        <v>241</v>
      </c>
      <c r="I993" s="5">
        <f t="shared" si="62"/>
        <v>46.020746887966808</v>
      </c>
      <c r="J993" t="s">
        <v>21</v>
      </c>
      <c r="K993" t="s">
        <v>22</v>
      </c>
      <c r="L993" s="12">
        <f t="shared" si="60"/>
        <v>41907.208333333336</v>
      </c>
      <c r="M993">
        <v>1411621200</v>
      </c>
      <c r="N993" s="12">
        <f t="shared" si="61"/>
        <v>41911.208333333336</v>
      </c>
      <c r="O993">
        <v>1411966800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3"/>
        <v>426.54838709677421</v>
      </c>
      <c r="G994" t="s">
        <v>20</v>
      </c>
      <c r="H994">
        <v>132</v>
      </c>
      <c r="I994" s="5">
        <f t="shared" si="62"/>
        <v>100.17424242424242</v>
      </c>
      <c r="J994" t="s">
        <v>21</v>
      </c>
      <c r="K994" t="s">
        <v>22</v>
      </c>
      <c r="L994" s="12">
        <f t="shared" si="60"/>
        <v>43227.208333333328</v>
      </c>
      <c r="M994">
        <v>1525669200</v>
      </c>
      <c r="N994" s="12">
        <f t="shared" si="61"/>
        <v>43241.208333333328</v>
      </c>
      <c r="O994">
        <v>1526878800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3"/>
        <v>77.632653061224488</v>
      </c>
      <c r="G995" t="s">
        <v>74</v>
      </c>
      <c r="H995">
        <v>75</v>
      </c>
      <c r="I995" s="5">
        <f t="shared" si="62"/>
        <v>101.44</v>
      </c>
      <c r="J995" t="s">
        <v>107</v>
      </c>
      <c r="K995" t="s">
        <v>108</v>
      </c>
      <c r="L995" s="12">
        <f t="shared" si="60"/>
        <v>42362.25</v>
      </c>
      <c r="M995">
        <v>1450936800</v>
      </c>
      <c r="N995" s="12">
        <f t="shared" si="61"/>
        <v>42379.25</v>
      </c>
      <c r="O995">
        <v>1452405600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3"/>
        <v>52.496810772501767</v>
      </c>
      <c r="G996" t="s">
        <v>14</v>
      </c>
      <c r="H996">
        <v>842</v>
      </c>
      <c r="I996" s="5">
        <f t="shared" si="62"/>
        <v>87.972684085510693</v>
      </c>
      <c r="J996" t="s">
        <v>21</v>
      </c>
      <c r="K996" t="s">
        <v>22</v>
      </c>
      <c r="L996" s="12">
        <f t="shared" si="60"/>
        <v>41929.208333333336</v>
      </c>
      <c r="M996">
        <v>1413522000</v>
      </c>
      <c r="N996" s="12">
        <f t="shared" si="61"/>
        <v>41935.208333333336</v>
      </c>
      <c r="O996">
        <v>1414040400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3"/>
        <v>157.46762589928059</v>
      </c>
      <c r="G997" t="s">
        <v>20</v>
      </c>
      <c r="H997">
        <v>2043</v>
      </c>
      <c r="I997" s="5">
        <f t="shared" si="62"/>
        <v>74.995594713656388</v>
      </c>
      <c r="J997" t="s">
        <v>21</v>
      </c>
      <c r="K997" t="s">
        <v>22</v>
      </c>
      <c r="L997" s="12">
        <f t="shared" si="60"/>
        <v>43408.208333333328</v>
      </c>
      <c r="M997">
        <v>1541307600</v>
      </c>
      <c r="N997" s="12">
        <f t="shared" si="61"/>
        <v>43437.25</v>
      </c>
      <c r="O997">
        <v>1543816800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3"/>
        <v>72.939393939393938</v>
      </c>
      <c r="G998" t="s">
        <v>14</v>
      </c>
      <c r="H998">
        <v>112</v>
      </c>
      <c r="I998" s="5">
        <f t="shared" si="62"/>
        <v>42.982142857142854</v>
      </c>
      <c r="J998" t="s">
        <v>21</v>
      </c>
      <c r="K998" t="s">
        <v>22</v>
      </c>
      <c r="L998" s="12">
        <f t="shared" si="60"/>
        <v>41276.25</v>
      </c>
      <c r="M998">
        <v>1357106400</v>
      </c>
      <c r="N998" s="12">
        <f t="shared" si="61"/>
        <v>41306.25</v>
      </c>
      <c r="O998">
        <v>1359698400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3"/>
        <v>60.565789473684205</v>
      </c>
      <c r="G999" t="s">
        <v>74</v>
      </c>
      <c r="H999">
        <v>139</v>
      </c>
      <c r="I999" s="5">
        <f t="shared" si="62"/>
        <v>33.115107913669064</v>
      </c>
      <c r="J999" t="s">
        <v>107</v>
      </c>
      <c r="K999" t="s">
        <v>108</v>
      </c>
      <c r="L999" s="12">
        <f t="shared" si="60"/>
        <v>41659.25</v>
      </c>
      <c r="M999">
        <v>1390197600</v>
      </c>
      <c r="N999" s="12">
        <f t="shared" si="61"/>
        <v>41664.25</v>
      </c>
      <c r="O999">
        <v>1390629600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3"/>
        <v>56.791291291291287</v>
      </c>
      <c r="G1000" t="s">
        <v>14</v>
      </c>
      <c r="H1000">
        <v>374</v>
      </c>
      <c r="I1000" s="5">
        <f t="shared" si="62"/>
        <v>101.13101604278074</v>
      </c>
      <c r="J1000" t="s">
        <v>21</v>
      </c>
      <c r="K1000" t="s">
        <v>22</v>
      </c>
      <c r="L1000" s="12">
        <f t="shared" si="60"/>
        <v>40220.25</v>
      </c>
      <c r="M1000">
        <v>1265868000</v>
      </c>
      <c r="N1000" s="12">
        <f t="shared" si="61"/>
        <v>40234.25</v>
      </c>
      <c r="O1000">
        <v>1267077600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63"/>
        <v>56.542754275427541</v>
      </c>
      <c r="G1001" t="s">
        <v>74</v>
      </c>
      <c r="H1001">
        <v>1122</v>
      </c>
      <c r="I1001" s="5">
        <f t="shared" si="62"/>
        <v>55.98841354723708</v>
      </c>
      <c r="J1001" t="s">
        <v>21</v>
      </c>
      <c r="K1001" t="s">
        <v>22</v>
      </c>
      <c r="L1001" s="12">
        <f t="shared" si="60"/>
        <v>42550.208333333328</v>
      </c>
      <c r="M1001">
        <v>1467176400</v>
      </c>
      <c r="N1001" s="12">
        <f t="shared" si="61"/>
        <v>42557.208333333328</v>
      </c>
      <c r="O1001">
        <v>1467781200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ontainsText" dxfId="7" priority="10" operator="containsText" text="canceled">
      <formula>NOT(ISERROR(SEARCH("canceled",G1)))</formula>
    </cfRule>
    <cfRule type="containsText" dxfId="6" priority="11" operator="containsText" text="live">
      <formula>NOT(ISERROR(SEARCH("live",G1)))</formula>
    </cfRule>
    <cfRule type="containsText" dxfId="5" priority="12" operator="containsText" text="successful">
      <formula>NOT(ISERROR(SEARCH("successful",G1)))</formula>
    </cfRule>
    <cfRule type="containsText" dxfId="4" priority="13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970F6-0452-4968-8CDC-966FD4611AC2}">
  <dimension ref="A2:F15"/>
  <sheetViews>
    <sheetView workbookViewId="0">
      <selection activeCell="G27" sqref="G2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9" t="s">
        <v>6</v>
      </c>
      <c r="B2" t="s">
        <v>2068</v>
      </c>
    </row>
    <row r="4" spans="1:6" x14ac:dyDescent="0.25">
      <c r="A4" s="9" t="s">
        <v>2067</v>
      </c>
      <c r="B4" s="9" t="s">
        <v>2069</v>
      </c>
    </row>
    <row r="5" spans="1:6" x14ac:dyDescent="0.25">
      <c r="A5" s="9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5">
      <c r="A6" s="10" t="s">
        <v>2040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10" t="s">
        <v>2032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10" t="s">
        <v>2049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10" t="s">
        <v>2063</v>
      </c>
      <c r="E9">
        <v>4</v>
      </c>
      <c r="F9">
        <v>4</v>
      </c>
    </row>
    <row r="10" spans="1:6" x14ac:dyDescent="0.25">
      <c r="A10" s="10" t="s">
        <v>2034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10" t="s">
        <v>2053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10" t="s">
        <v>2046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10" t="s">
        <v>2036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10" t="s">
        <v>2038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10" t="s">
        <v>2066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F5DA-7594-4647-890A-087B98E97CB8}">
  <dimension ref="A1:V30"/>
  <sheetViews>
    <sheetView workbookViewId="0">
      <selection activeCell="H33" sqref="H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22" x14ac:dyDescent="0.25">
      <c r="A1" s="9" t="s">
        <v>6</v>
      </c>
      <c r="B1" t="s">
        <v>2068</v>
      </c>
    </row>
    <row r="2" spans="1:22" x14ac:dyDescent="0.25">
      <c r="A2" s="9" t="s">
        <v>2085</v>
      </c>
      <c r="B2" t="s">
        <v>2068</v>
      </c>
    </row>
    <row r="4" spans="1:22" x14ac:dyDescent="0.25">
      <c r="A4" s="9" t="s">
        <v>2067</v>
      </c>
      <c r="B4" s="9" t="s">
        <v>2069</v>
      </c>
    </row>
    <row r="5" spans="1:22" x14ac:dyDescent="0.25">
      <c r="A5" s="9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22" x14ac:dyDescent="0.25">
      <c r="A6" s="10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22" x14ac:dyDescent="0.25">
      <c r="A7" s="10" t="s">
        <v>2064</v>
      </c>
      <c r="E7">
        <v>4</v>
      </c>
      <c r="F7">
        <v>4</v>
      </c>
    </row>
    <row r="8" spans="1:22" x14ac:dyDescent="0.25">
      <c r="A8" s="10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22" x14ac:dyDescent="0.25">
      <c r="A9" s="10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22" x14ac:dyDescent="0.25">
      <c r="A10" s="10" t="s">
        <v>2042</v>
      </c>
      <c r="C10">
        <v>8</v>
      </c>
      <c r="E10">
        <v>10</v>
      </c>
      <c r="F10">
        <v>18</v>
      </c>
    </row>
    <row r="11" spans="1:22" x14ac:dyDescent="0.25">
      <c r="A11" s="10" t="s">
        <v>2052</v>
      </c>
      <c r="B11">
        <v>1</v>
      </c>
      <c r="C11">
        <v>7</v>
      </c>
      <c r="E11">
        <v>9</v>
      </c>
      <c r="F11">
        <v>17</v>
      </c>
    </row>
    <row r="12" spans="1:22" x14ac:dyDescent="0.25">
      <c r="A12" s="10" t="s">
        <v>2033</v>
      </c>
      <c r="B12">
        <v>4</v>
      </c>
      <c r="C12">
        <v>20</v>
      </c>
      <c r="E12">
        <v>22</v>
      </c>
      <c r="F12">
        <v>46</v>
      </c>
    </row>
    <row r="13" spans="1:22" x14ac:dyDescent="0.25">
      <c r="A13" s="10" t="s">
        <v>2044</v>
      </c>
      <c r="B13">
        <v>3</v>
      </c>
      <c r="C13">
        <v>19</v>
      </c>
      <c r="E13">
        <v>23</v>
      </c>
      <c r="F13">
        <v>45</v>
      </c>
      <c r="V13">
        <f>187/344</f>
        <v>0.54360465116279066</v>
      </c>
    </row>
    <row r="14" spans="1:22" x14ac:dyDescent="0.25">
      <c r="A14" s="10" t="s">
        <v>2057</v>
      </c>
      <c r="B14">
        <v>1</v>
      </c>
      <c r="C14">
        <v>6</v>
      </c>
      <c r="E14">
        <v>10</v>
      </c>
      <c r="F14">
        <v>17</v>
      </c>
    </row>
    <row r="15" spans="1:22" x14ac:dyDescent="0.25">
      <c r="A15" s="10" t="s">
        <v>2056</v>
      </c>
      <c r="C15">
        <v>3</v>
      </c>
      <c r="E15">
        <v>4</v>
      </c>
      <c r="F15">
        <v>7</v>
      </c>
    </row>
    <row r="16" spans="1:22" x14ac:dyDescent="0.25">
      <c r="A16" s="10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0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0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0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0" t="s">
        <v>2055</v>
      </c>
      <c r="C20">
        <v>4</v>
      </c>
      <c r="E20">
        <v>4</v>
      </c>
      <c r="F20">
        <v>8</v>
      </c>
    </row>
    <row r="21" spans="1:6" x14ac:dyDescent="0.25">
      <c r="A21" s="10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0" t="s">
        <v>2062</v>
      </c>
      <c r="C22">
        <v>9</v>
      </c>
      <c r="E22">
        <v>5</v>
      </c>
      <c r="F22">
        <v>14</v>
      </c>
    </row>
    <row r="23" spans="1:6" x14ac:dyDescent="0.25">
      <c r="A23" s="10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0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0" t="s">
        <v>2058</v>
      </c>
      <c r="C25">
        <v>7</v>
      </c>
      <c r="E25">
        <v>14</v>
      </c>
      <c r="F25">
        <v>21</v>
      </c>
    </row>
    <row r="26" spans="1:6" x14ac:dyDescent="0.25">
      <c r="A26" s="10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0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0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0" t="s">
        <v>2061</v>
      </c>
      <c r="E29">
        <v>3</v>
      </c>
      <c r="F29">
        <v>3</v>
      </c>
    </row>
    <row r="30" spans="1:6" x14ac:dyDescent="0.25">
      <c r="A30" s="10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F6C5A-F712-46F9-9D1A-8689A9BF4CDD}">
  <dimension ref="A1:E18"/>
  <sheetViews>
    <sheetView workbookViewId="0">
      <selection activeCell="I29" sqref="I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9" t="s">
        <v>2085</v>
      </c>
      <c r="B1" t="s">
        <v>2068</v>
      </c>
    </row>
    <row r="2" spans="1:5" x14ac:dyDescent="0.25">
      <c r="A2" s="9" t="s">
        <v>2084</v>
      </c>
      <c r="B2" t="s">
        <v>2068</v>
      </c>
    </row>
    <row r="4" spans="1:5" x14ac:dyDescent="0.25">
      <c r="A4" s="9" t="s">
        <v>2067</v>
      </c>
      <c r="B4" s="9" t="s">
        <v>2069</v>
      </c>
    </row>
    <row r="5" spans="1:5" x14ac:dyDescent="0.25">
      <c r="A5" s="9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25">
      <c r="A6" s="10" t="s">
        <v>2072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0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0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0" t="s">
        <v>2075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0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0" t="s">
        <v>2077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0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0" t="s">
        <v>2079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0" t="s">
        <v>2080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0" t="s">
        <v>2081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0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0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0" t="s">
        <v>2066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62FA-ECB8-4365-974C-72CFCE7F3FD4}">
  <dimension ref="A1:H13"/>
  <sheetViews>
    <sheetView workbookViewId="0">
      <selection activeCell="M17" sqref="M17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x14ac:dyDescent="0.25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25">
      <c r="A2" t="s">
        <v>2094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B2+C2+D2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25">
      <c r="A3" t="s">
        <v>2095</v>
      </c>
      <c r="B3">
        <f>COUNTIFS(Crowdfunding!$G:$G,"successful",Crowdfunding!$D:$D,"&gt;=1000", Crowdfunding!$D:$D,"&lt;5000")</f>
        <v>191</v>
      </c>
      <c r="C3">
        <f>COUNTIFS(Crowdfunding!$G:$G,"failed",Crowdfunding!$D:$D,"&gt;=1000", Crowdfunding!$D:$D,"&lt;5000")</f>
        <v>38</v>
      </c>
      <c r="D3">
        <f>COUNTIFS(Crowdfunding!$G:$G,"canceled",Crowdfunding!$D:$D,"&gt;=1000", Crowdfunding!$D:$D,"&lt;5000")</f>
        <v>2</v>
      </c>
      <c r="E3">
        <f t="shared" ref="E3:E13" si="0">B3+C3+D3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25">
      <c r="A4" t="s">
        <v>2096</v>
      </c>
      <c r="B4">
        <f>COUNTIFS(Crowdfunding!$G:$G,"successful",Crowdfunding!$D:$D,"&gt;=5000", Crowdfunding!$D:$D,"&lt;10000")</f>
        <v>164</v>
      </c>
      <c r="C4">
        <f>COUNTIFS(Crowdfunding!$G:$G,"failed",Crowdfunding!$D:$D,"&gt;=5000", Crowdfunding!$D:$D,"&lt;10000")</f>
        <v>126</v>
      </c>
      <c r="D4">
        <f>COUNTIFS(Crowdfunding!$G:$G,"canceled",Crowdfunding!$D:$D,"&gt;=5000", Crowdfunding!$D:$D,"&lt;10000")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5">
      <c r="A5" t="s">
        <v>2097</v>
      </c>
      <c r="B5">
        <f>COUNTIFS(Crowdfunding!$G:$G,"successful",Crowdfunding!$D:$D,"&gt;=10000", Crowdfunding!$D:$D,"&lt;15000")</f>
        <v>4</v>
      </c>
      <c r="C5">
        <f>COUNTIFS(Crowdfunding!$G:$G,"failed",Crowdfunding!$D:$D,"&gt;=10000", Crowdfunding!$D:$D,"&lt;15000")</f>
        <v>5</v>
      </c>
      <c r="D5">
        <f>COUNTIFS(Crowdfunding!$G:$G,"canceled",Crowdfunding!$D:$D,"&gt;=10000", Crowdfunding!$D:$D,"&lt;15000")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5">
      <c r="A6" t="s">
        <v>2098</v>
      </c>
      <c r="B6">
        <f>COUNTIFS(Crowdfunding!$G:$G,"successful",Crowdfunding!$D:$D,"&gt;=15000", Crowdfunding!$D:$D,"&lt;20000")</f>
        <v>10</v>
      </c>
      <c r="C6">
        <f>COUNTIFS(Crowdfunding!$G:$G,"failed",Crowdfunding!$D:$D,"&gt;=15000", Crowdfunding!$D:$D,"&lt;20000")</f>
        <v>0</v>
      </c>
      <c r="D6">
        <f>COUNTIFS(Crowdfunding!$G:$G,"canceled",Crowdfunding!$D:$D,"&gt;=15000", Crowdfunding!$D:$D,"&lt;20000")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5">
      <c r="A7" t="s">
        <v>2099</v>
      </c>
      <c r="B7">
        <f>COUNTIFS(Crowdfunding!$G:$G,"successful",Crowdfunding!$D:$D,"&gt;=20000", Crowdfunding!$D:$D,"&lt;25000")</f>
        <v>7</v>
      </c>
      <c r="C7">
        <f>COUNTIFS(Crowdfunding!$G:$G,"failed",Crowdfunding!$D:$D,"&gt;=20000", Crowdfunding!$D:$D,"&lt;25000")</f>
        <v>0</v>
      </c>
      <c r="D7">
        <f>COUNTIFS(Crowdfunding!$G:$G,"canceled",Crowdfunding!$D:$D,"&gt;=20000", Crowdfunding!$D:$D,"&lt;25000")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5">
      <c r="A8" t="s">
        <v>2100</v>
      </c>
      <c r="B8">
        <f>COUNTIFS(Crowdfunding!$G:$G,"successful",Crowdfunding!$D:$D,"&gt;=25000", Crowdfunding!$D:$D,"&lt;30000")</f>
        <v>11</v>
      </c>
      <c r="C8">
        <f>COUNTIFS(Crowdfunding!$G:$G,"failed",Crowdfunding!$D:$D,"&gt;=25000", Crowdfunding!$D:$D,"&lt;30000")</f>
        <v>3</v>
      </c>
      <c r="D8">
        <f>COUNTIFS(Crowdfunding!$G:$G,"canceled",Crowdfunding!$D:$D,"&gt;=25000", Crowdfunding!$D:$D,"&lt;30000")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5">
      <c r="A9" t="s">
        <v>2101</v>
      </c>
      <c r="B9">
        <f>COUNTIFS(Crowdfunding!$G:$G,"successful",Crowdfunding!$D:$D,"&gt;=30000", Crowdfunding!$D:$D,"&lt;35000")</f>
        <v>7</v>
      </c>
      <c r="C9">
        <f>COUNTIFS(Crowdfunding!$G:$G,"failed",Crowdfunding!$D:$D,"&gt;=30000", Crowdfunding!$D:$D,"&lt;35000")</f>
        <v>0</v>
      </c>
      <c r="D9">
        <f>COUNTIFS(Crowdfunding!$G:$G,"canceled",Crowdfunding!$D:$D,"&gt;=30000", Crowdfunding!$D:$D,"&lt;35000")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5">
      <c r="A10" t="s">
        <v>2102</v>
      </c>
      <c r="B10">
        <f>COUNTIFS(Crowdfunding!$G:$G,"successful",Crowdfunding!$D:$D,"&gt;=35000", Crowdfunding!$D:$D,"&lt;40000")</f>
        <v>8</v>
      </c>
      <c r="C10">
        <f>COUNTIFS(Crowdfunding!$G:$G,"failed",Crowdfunding!$D:$D,"&gt;=35000", Crowdfunding!$D:$D,"&lt;40000")</f>
        <v>3</v>
      </c>
      <c r="D10">
        <f>COUNTIFS(Crowdfunding!$G:$G,"canceled",Crowdfunding!$D:$D,"&gt;=35000", Crowdfunding!$D:$D,"&lt;40000")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5">
      <c r="A11" t="s">
        <v>2103</v>
      </c>
      <c r="B11">
        <f>COUNTIFS(Crowdfunding!$G:$G,"successful",Crowdfunding!$D:$D,"&gt;=40000", Crowdfunding!$D:$D,"&lt;45000")</f>
        <v>11</v>
      </c>
      <c r="C11">
        <f>COUNTIFS(Crowdfunding!$G:$G,"failed",Crowdfunding!$D:$D,"&gt;=40000", Crowdfunding!$D:$D,"&lt;45000")</f>
        <v>3</v>
      </c>
      <c r="D11">
        <f>COUNTIFS(Crowdfunding!$G:$G,"canceled",Crowdfunding!$D:$D,"&gt;=40000", Crowdfunding!$D:$D,"&lt;45000")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5">
      <c r="A12" t="s">
        <v>2104</v>
      </c>
      <c r="B12">
        <f>COUNTIFS(Crowdfunding!$G:$G,"successful",Crowdfunding!$D:$D,"&gt;=45000", Crowdfunding!$D:$D,"&lt;50000")</f>
        <v>8</v>
      </c>
      <c r="C12">
        <f>COUNTIFS(Crowdfunding!$G:$G,"failed",Crowdfunding!$D:$D,"&gt;=45000", Crowdfunding!$D:$D,"&lt;50000")</f>
        <v>3</v>
      </c>
      <c r="D12">
        <f>COUNTIFS(Crowdfunding!$G:$G,"canceled",Crowdfunding!$D:$D,"&gt;=45000", Crowdfunding!$D:$D,"&lt;50000")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5">
      <c r="A13" t="s">
        <v>2105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13D3-A32B-4656-AC8A-6D0D1A2F32D9}">
  <dimension ref="A1:O566"/>
  <sheetViews>
    <sheetView workbookViewId="0">
      <selection activeCell="P15" sqref="P15"/>
    </sheetView>
  </sheetViews>
  <sheetFormatPr defaultRowHeight="15.75" x14ac:dyDescent="0.25"/>
  <cols>
    <col min="1" max="1" width="11"/>
    <col min="2" max="2" width="13" style="4" bestFit="1" customWidth="1"/>
    <col min="5" max="5" width="13" style="4" bestFit="1" customWidth="1"/>
    <col min="10" max="10" width="16.375" bestFit="1" customWidth="1"/>
    <col min="11" max="11" width="11.875" style="14" bestFit="1" customWidth="1"/>
    <col min="12" max="12" width="9" style="14"/>
  </cols>
  <sheetData>
    <row r="1" spans="1:15" x14ac:dyDescent="0.25">
      <c r="A1" s="1" t="s">
        <v>4</v>
      </c>
      <c r="B1" s="16" t="s">
        <v>5</v>
      </c>
      <c r="D1" s="1" t="s">
        <v>4</v>
      </c>
      <c r="E1" s="16" t="s">
        <v>5</v>
      </c>
    </row>
    <row r="2" spans="1:15" x14ac:dyDescent="0.25">
      <c r="A2" t="s">
        <v>20</v>
      </c>
      <c r="B2" s="4">
        <v>158</v>
      </c>
      <c r="D2" t="s">
        <v>14</v>
      </c>
      <c r="E2" s="4">
        <v>0</v>
      </c>
    </row>
    <row r="3" spans="1:15" x14ac:dyDescent="0.25">
      <c r="A3" t="s">
        <v>20</v>
      </c>
      <c r="B3" s="4">
        <v>1425</v>
      </c>
      <c r="D3" t="s">
        <v>14</v>
      </c>
      <c r="E3" s="4">
        <v>24</v>
      </c>
    </row>
    <row r="4" spans="1:15" x14ac:dyDescent="0.25">
      <c r="A4" t="s">
        <v>20</v>
      </c>
      <c r="B4" s="4">
        <v>174</v>
      </c>
      <c r="D4" t="s">
        <v>14</v>
      </c>
      <c r="E4" s="4">
        <v>53</v>
      </c>
    </row>
    <row r="5" spans="1:15" x14ac:dyDescent="0.25">
      <c r="A5" t="s">
        <v>20</v>
      </c>
      <c r="B5" s="4">
        <v>227</v>
      </c>
      <c r="D5" t="s">
        <v>14</v>
      </c>
      <c r="E5" s="4">
        <v>18</v>
      </c>
      <c r="K5" s="15" t="s">
        <v>2106</v>
      </c>
      <c r="L5" s="15" t="s">
        <v>2112</v>
      </c>
    </row>
    <row r="6" spans="1:15" x14ac:dyDescent="0.25">
      <c r="A6" t="s">
        <v>20</v>
      </c>
      <c r="B6" s="4">
        <v>220</v>
      </c>
      <c r="D6" t="s">
        <v>14</v>
      </c>
      <c r="E6" s="4">
        <v>44</v>
      </c>
      <c r="J6" t="s">
        <v>2107</v>
      </c>
      <c r="K6" s="14">
        <f>AVERAGE(successful_backers)</f>
        <v>851.14690265486729</v>
      </c>
      <c r="L6" s="14">
        <f>AVERAGE(failed_backers)</f>
        <v>585.61538461538464</v>
      </c>
      <c r="O6" t="s">
        <v>2113</v>
      </c>
    </row>
    <row r="7" spans="1:15" x14ac:dyDescent="0.25">
      <c r="A7" t="s">
        <v>20</v>
      </c>
      <c r="B7" s="4">
        <v>98</v>
      </c>
      <c r="D7" t="s">
        <v>14</v>
      </c>
      <c r="E7" s="4">
        <v>27</v>
      </c>
      <c r="J7" t="s">
        <v>2108</v>
      </c>
      <c r="K7" s="14">
        <f>MEDIAN(successful_backers)</f>
        <v>201</v>
      </c>
      <c r="L7" s="14">
        <f>MEDIAN(failed_backers)</f>
        <v>114.5</v>
      </c>
    </row>
    <row r="8" spans="1:15" x14ac:dyDescent="0.25">
      <c r="A8" t="s">
        <v>20</v>
      </c>
      <c r="B8" s="4">
        <v>100</v>
      </c>
      <c r="D8" t="s">
        <v>14</v>
      </c>
      <c r="E8" s="4">
        <v>55</v>
      </c>
      <c r="J8" t="s">
        <v>2109</v>
      </c>
      <c r="K8" s="14">
        <f>MIN(successful_backers)</f>
        <v>16</v>
      </c>
      <c r="L8" s="14">
        <f>MIN(failed_backers)</f>
        <v>0</v>
      </c>
    </row>
    <row r="9" spans="1:15" x14ac:dyDescent="0.25">
      <c r="A9" t="s">
        <v>20</v>
      </c>
      <c r="B9" s="4">
        <v>1249</v>
      </c>
      <c r="D9" t="s">
        <v>14</v>
      </c>
      <c r="E9" s="4">
        <v>200</v>
      </c>
      <c r="J9" t="s">
        <v>2110</v>
      </c>
      <c r="K9" s="14">
        <f>MAX(successful_backers)</f>
        <v>7295</v>
      </c>
      <c r="L9" s="14">
        <f>MAX(failed_backers)</f>
        <v>6080</v>
      </c>
    </row>
    <row r="10" spans="1:15" x14ac:dyDescent="0.25">
      <c r="A10" t="s">
        <v>20</v>
      </c>
      <c r="B10" s="4">
        <v>1396</v>
      </c>
      <c r="D10" t="s">
        <v>14</v>
      </c>
      <c r="E10" s="4">
        <v>452</v>
      </c>
      <c r="J10" t="s">
        <v>2111</v>
      </c>
      <c r="K10" s="14">
        <f>_xlfn.VAR.P(successful_backers)</f>
        <v>1603373.7324019109</v>
      </c>
      <c r="L10" s="14">
        <f>_xlfn.VAR.P(failed_backers)</f>
        <v>921574.68174133555</v>
      </c>
      <c r="O10" t="s">
        <v>2115</v>
      </c>
    </row>
    <row r="11" spans="1:15" x14ac:dyDescent="0.25">
      <c r="A11" t="s">
        <v>20</v>
      </c>
      <c r="B11" s="4">
        <v>890</v>
      </c>
      <c r="D11" t="s">
        <v>14</v>
      </c>
      <c r="E11" s="4">
        <v>674</v>
      </c>
      <c r="J11" t="s">
        <v>2114</v>
      </c>
      <c r="K11" s="14">
        <f>_xlfn.STDEV.P(successful_backers)</f>
        <v>1266.2439466397898</v>
      </c>
      <c r="L11" s="14">
        <f>_xlfn.STDEV.P(failed_backers)</f>
        <v>959.98681331637863</v>
      </c>
    </row>
    <row r="12" spans="1:15" x14ac:dyDescent="0.25">
      <c r="A12" t="s">
        <v>20</v>
      </c>
      <c r="B12" s="4">
        <v>142</v>
      </c>
      <c r="D12" t="s">
        <v>14</v>
      </c>
      <c r="E12" s="4">
        <v>558</v>
      </c>
    </row>
    <row r="13" spans="1:15" x14ac:dyDescent="0.25">
      <c r="A13" t="s">
        <v>20</v>
      </c>
      <c r="B13" s="4">
        <v>2673</v>
      </c>
      <c r="D13" t="s">
        <v>14</v>
      </c>
      <c r="E13" s="4">
        <v>15</v>
      </c>
    </row>
    <row r="14" spans="1:15" x14ac:dyDescent="0.25">
      <c r="A14" t="s">
        <v>20</v>
      </c>
      <c r="B14" s="4">
        <v>163</v>
      </c>
      <c r="D14" t="s">
        <v>14</v>
      </c>
      <c r="E14" s="4">
        <v>2307</v>
      </c>
    </row>
    <row r="15" spans="1:15" x14ac:dyDescent="0.25">
      <c r="A15" t="s">
        <v>20</v>
      </c>
      <c r="B15" s="4">
        <v>2220</v>
      </c>
      <c r="D15" t="s">
        <v>14</v>
      </c>
      <c r="E15" s="4">
        <v>88</v>
      </c>
    </row>
    <row r="16" spans="1:15" x14ac:dyDescent="0.25">
      <c r="A16" t="s">
        <v>20</v>
      </c>
      <c r="B16" s="4">
        <v>1606</v>
      </c>
      <c r="D16" t="s">
        <v>14</v>
      </c>
      <c r="E16" s="4">
        <v>48</v>
      </c>
    </row>
    <row r="17" spans="1:5" x14ac:dyDescent="0.25">
      <c r="A17" t="s">
        <v>20</v>
      </c>
      <c r="B17" s="4">
        <v>129</v>
      </c>
      <c r="D17" t="s">
        <v>14</v>
      </c>
      <c r="E17" s="4">
        <v>1</v>
      </c>
    </row>
    <row r="18" spans="1:5" x14ac:dyDescent="0.25">
      <c r="A18" t="s">
        <v>20</v>
      </c>
      <c r="B18" s="4">
        <v>226</v>
      </c>
      <c r="D18" t="s">
        <v>14</v>
      </c>
      <c r="E18" s="4">
        <v>1467</v>
      </c>
    </row>
    <row r="19" spans="1:5" x14ac:dyDescent="0.25">
      <c r="A19" t="s">
        <v>20</v>
      </c>
      <c r="B19" s="4">
        <v>5419</v>
      </c>
      <c r="D19" t="s">
        <v>14</v>
      </c>
      <c r="E19" s="4">
        <v>75</v>
      </c>
    </row>
    <row r="20" spans="1:5" x14ac:dyDescent="0.25">
      <c r="A20" t="s">
        <v>20</v>
      </c>
      <c r="B20" s="4">
        <v>165</v>
      </c>
      <c r="D20" t="s">
        <v>14</v>
      </c>
      <c r="E20" s="4">
        <v>120</v>
      </c>
    </row>
    <row r="21" spans="1:5" x14ac:dyDescent="0.25">
      <c r="A21" t="s">
        <v>20</v>
      </c>
      <c r="B21" s="4">
        <v>1965</v>
      </c>
      <c r="D21" t="s">
        <v>14</v>
      </c>
      <c r="E21" s="4">
        <v>2253</v>
      </c>
    </row>
    <row r="22" spans="1:5" x14ac:dyDescent="0.25">
      <c r="A22" t="s">
        <v>20</v>
      </c>
      <c r="B22" s="4">
        <v>16</v>
      </c>
      <c r="D22" t="s">
        <v>14</v>
      </c>
      <c r="E22" s="4">
        <v>5</v>
      </c>
    </row>
    <row r="23" spans="1:5" x14ac:dyDescent="0.25">
      <c r="A23" t="s">
        <v>20</v>
      </c>
      <c r="B23" s="4">
        <v>107</v>
      </c>
      <c r="D23" t="s">
        <v>14</v>
      </c>
      <c r="E23" s="4">
        <v>38</v>
      </c>
    </row>
    <row r="24" spans="1:5" x14ac:dyDescent="0.25">
      <c r="A24" t="s">
        <v>20</v>
      </c>
      <c r="B24" s="4">
        <v>134</v>
      </c>
      <c r="D24" t="s">
        <v>14</v>
      </c>
      <c r="E24" s="4">
        <v>12</v>
      </c>
    </row>
    <row r="25" spans="1:5" x14ac:dyDescent="0.25">
      <c r="A25" t="s">
        <v>20</v>
      </c>
      <c r="B25" s="4">
        <v>198</v>
      </c>
      <c r="D25" t="s">
        <v>14</v>
      </c>
      <c r="E25" s="4">
        <v>1684</v>
      </c>
    </row>
    <row r="26" spans="1:5" x14ac:dyDescent="0.25">
      <c r="A26" t="s">
        <v>20</v>
      </c>
      <c r="B26" s="4">
        <v>111</v>
      </c>
      <c r="D26" t="s">
        <v>14</v>
      </c>
      <c r="E26" s="4">
        <v>56</v>
      </c>
    </row>
    <row r="27" spans="1:5" x14ac:dyDescent="0.25">
      <c r="A27" t="s">
        <v>20</v>
      </c>
      <c r="B27" s="4">
        <v>222</v>
      </c>
      <c r="D27" t="s">
        <v>14</v>
      </c>
      <c r="E27" s="4">
        <v>838</v>
      </c>
    </row>
    <row r="28" spans="1:5" x14ac:dyDescent="0.25">
      <c r="A28" t="s">
        <v>20</v>
      </c>
      <c r="B28" s="4">
        <v>6212</v>
      </c>
      <c r="D28" t="s">
        <v>14</v>
      </c>
      <c r="E28" s="4">
        <v>1000</v>
      </c>
    </row>
    <row r="29" spans="1:5" x14ac:dyDescent="0.25">
      <c r="A29" t="s">
        <v>20</v>
      </c>
      <c r="B29" s="4">
        <v>98</v>
      </c>
      <c r="D29" t="s">
        <v>14</v>
      </c>
      <c r="E29" s="4">
        <v>1482</v>
      </c>
    </row>
    <row r="30" spans="1:5" x14ac:dyDescent="0.25">
      <c r="A30" t="s">
        <v>20</v>
      </c>
      <c r="B30" s="4">
        <v>92</v>
      </c>
      <c r="D30" t="s">
        <v>14</v>
      </c>
      <c r="E30" s="4">
        <v>106</v>
      </c>
    </row>
    <row r="31" spans="1:5" x14ac:dyDescent="0.25">
      <c r="A31" t="s">
        <v>20</v>
      </c>
      <c r="B31" s="4">
        <v>149</v>
      </c>
      <c r="D31" t="s">
        <v>14</v>
      </c>
      <c r="E31" s="4">
        <v>679</v>
      </c>
    </row>
    <row r="32" spans="1:5" x14ac:dyDescent="0.25">
      <c r="A32" t="s">
        <v>20</v>
      </c>
      <c r="B32" s="4">
        <v>2431</v>
      </c>
      <c r="D32" t="s">
        <v>14</v>
      </c>
      <c r="E32" s="4">
        <v>1220</v>
      </c>
    </row>
    <row r="33" spans="1:5" x14ac:dyDescent="0.25">
      <c r="A33" t="s">
        <v>20</v>
      </c>
      <c r="B33" s="4">
        <v>303</v>
      </c>
      <c r="D33" t="s">
        <v>14</v>
      </c>
      <c r="E33" s="4">
        <v>1</v>
      </c>
    </row>
    <row r="34" spans="1:5" x14ac:dyDescent="0.25">
      <c r="A34" t="s">
        <v>20</v>
      </c>
      <c r="B34" s="4">
        <v>209</v>
      </c>
      <c r="D34" t="s">
        <v>14</v>
      </c>
      <c r="E34" s="4">
        <v>37</v>
      </c>
    </row>
    <row r="35" spans="1:5" x14ac:dyDescent="0.25">
      <c r="A35" t="s">
        <v>20</v>
      </c>
      <c r="B35" s="4">
        <v>131</v>
      </c>
      <c r="D35" t="s">
        <v>14</v>
      </c>
      <c r="E35" s="4">
        <v>60</v>
      </c>
    </row>
    <row r="36" spans="1:5" x14ac:dyDescent="0.25">
      <c r="A36" t="s">
        <v>20</v>
      </c>
      <c r="B36" s="4">
        <v>164</v>
      </c>
      <c r="D36" t="s">
        <v>14</v>
      </c>
      <c r="E36" s="4">
        <v>296</v>
      </c>
    </row>
    <row r="37" spans="1:5" x14ac:dyDescent="0.25">
      <c r="A37" t="s">
        <v>20</v>
      </c>
      <c r="B37" s="4">
        <v>201</v>
      </c>
      <c r="D37" t="s">
        <v>14</v>
      </c>
      <c r="E37" s="4">
        <v>3304</v>
      </c>
    </row>
    <row r="38" spans="1:5" x14ac:dyDescent="0.25">
      <c r="A38" t="s">
        <v>20</v>
      </c>
      <c r="B38" s="4">
        <v>211</v>
      </c>
      <c r="D38" t="s">
        <v>14</v>
      </c>
      <c r="E38" s="4">
        <v>73</v>
      </c>
    </row>
    <row r="39" spans="1:5" x14ac:dyDescent="0.25">
      <c r="A39" t="s">
        <v>20</v>
      </c>
      <c r="B39" s="4">
        <v>128</v>
      </c>
      <c r="D39" t="s">
        <v>14</v>
      </c>
      <c r="E39" s="4">
        <v>3387</v>
      </c>
    </row>
    <row r="40" spans="1:5" x14ac:dyDescent="0.25">
      <c r="A40" t="s">
        <v>20</v>
      </c>
      <c r="B40" s="4">
        <v>1600</v>
      </c>
      <c r="D40" t="s">
        <v>14</v>
      </c>
      <c r="E40" s="4">
        <v>662</v>
      </c>
    </row>
    <row r="41" spans="1:5" x14ac:dyDescent="0.25">
      <c r="A41" t="s">
        <v>20</v>
      </c>
      <c r="B41" s="4">
        <v>249</v>
      </c>
      <c r="D41" t="s">
        <v>14</v>
      </c>
      <c r="E41" s="4">
        <v>774</v>
      </c>
    </row>
    <row r="42" spans="1:5" x14ac:dyDescent="0.25">
      <c r="A42" t="s">
        <v>20</v>
      </c>
      <c r="B42" s="4">
        <v>236</v>
      </c>
      <c r="D42" t="s">
        <v>14</v>
      </c>
      <c r="E42" s="4">
        <v>672</v>
      </c>
    </row>
    <row r="43" spans="1:5" x14ac:dyDescent="0.25">
      <c r="A43" t="s">
        <v>20</v>
      </c>
      <c r="B43" s="4">
        <v>4065</v>
      </c>
      <c r="D43" t="s">
        <v>14</v>
      </c>
      <c r="E43" s="4">
        <v>940</v>
      </c>
    </row>
    <row r="44" spans="1:5" x14ac:dyDescent="0.25">
      <c r="A44" t="s">
        <v>20</v>
      </c>
      <c r="B44" s="4">
        <v>246</v>
      </c>
      <c r="D44" t="s">
        <v>14</v>
      </c>
      <c r="E44" s="4">
        <v>117</v>
      </c>
    </row>
    <row r="45" spans="1:5" x14ac:dyDescent="0.25">
      <c r="A45" t="s">
        <v>20</v>
      </c>
      <c r="B45" s="4">
        <v>2475</v>
      </c>
      <c r="D45" t="s">
        <v>14</v>
      </c>
      <c r="E45" s="4">
        <v>115</v>
      </c>
    </row>
    <row r="46" spans="1:5" x14ac:dyDescent="0.25">
      <c r="A46" t="s">
        <v>20</v>
      </c>
      <c r="B46" s="4">
        <v>76</v>
      </c>
      <c r="D46" t="s">
        <v>14</v>
      </c>
      <c r="E46" s="4">
        <v>326</v>
      </c>
    </row>
    <row r="47" spans="1:5" x14ac:dyDescent="0.25">
      <c r="A47" t="s">
        <v>20</v>
      </c>
      <c r="B47" s="4">
        <v>54</v>
      </c>
      <c r="D47" t="s">
        <v>14</v>
      </c>
      <c r="E47" s="4">
        <v>1</v>
      </c>
    </row>
    <row r="48" spans="1:5" x14ac:dyDescent="0.25">
      <c r="A48" t="s">
        <v>20</v>
      </c>
      <c r="B48" s="4">
        <v>88</v>
      </c>
      <c r="D48" t="s">
        <v>14</v>
      </c>
      <c r="E48" s="4">
        <v>1467</v>
      </c>
    </row>
    <row r="49" spans="1:5" x14ac:dyDescent="0.25">
      <c r="A49" t="s">
        <v>20</v>
      </c>
      <c r="B49" s="4">
        <v>85</v>
      </c>
      <c r="D49" t="s">
        <v>14</v>
      </c>
      <c r="E49" s="4">
        <v>5681</v>
      </c>
    </row>
    <row r="50" spans="1:5" x14ac:dyDescent="0.25">
      <c r="A50" t="s">
        <v>20</v>
      </c>
      <c r="B50" s="4">
        <v>170</v>
      </c>
      <c r="D50" t="s">
        <v>14</v>
      </c>
      <c r="E50" s="4">
        <v>1059</v>
      </c>
    </row>
    <row r="51" spans="1:5" x14ac:dyDescent="0.25">
      <c r="A51" t="s">
        <v>20</v>
      </c>
      <c r="B51" s="4">
        <v>330</v>
      </c>
      <c r="D51" t="s">
        <v>14</v>
      </c>
      <c r="E51" s="4">
        <v>1194</v>
      </c>
    </row>
    <row r="52" spans="1:5" x14ac:dyDescent="0.25">
      <c r="A52" t="s">
        <v>20</v>
      </c>
      <c r="B52" s="4">
        <v>127</v>
      </c>
      <c r="D52" t="s">
        <v>14</v>
      </c>
      <c r="E52" s="4">
        <v>30</v>
      </c>
    </row>
    <row r="53" spans="1:5" x14ac:dyDescent="0.25">
      <c r="A53" t="s">
        <v>20</v>
      </c>
      <c r="B53" s="4">
        <v>411</v>
      </c>
      <c r="D53" t="s">
        <v>14</v>
      </c>
      <c r="E53" s="4">
        <v>75</v>
      </c>
    </row>
    <row r="54" spans="1:5" x14ac:dyDescent="0.25">
      <c r="A54" t="s">
        <v>20</v>
      </c>
      <c r="B54" s="4">
        <v>180</v>
      </c>
      <c r="D54" t="s">
        <v>14</v>
      </c>
      <c r="E54" s="4">
        <v>955</v>
      </c>
    </row>
    <row r="55" spans="1:5" x14ac:dyDescent="0.25">
      <c r="A55" t="s">
        <v>20</v>
      </c>
      <c r="B55" s="4">
        <v>374</v>
      </c>
      <c r="D55" t="s">
        <v>14</v>
      </c>
      <c r="E55" s="4">
        <v>67</v>
      </c>
    </row>
    <row r="56" spans="1:5" x14ac:dyDescent="0.25">
      <c r="A56" t="s">
        <v>20</v>
      </c>
      <c r="B56" s="4">
        <v>71</v>
      </c>
      <c r="D56" t="s">
        <v>14</v>
      </c>
      <c r="E56" s="4">
        <v>5</v>
      </c>
    </row>
    <row r="57" spans="1:5" x14ac:dyDescent="0.25">
      <c r="A57" t="s">
        <v>20</v>
      </c>
      <c r="B57" s="4">
        <v>203</v>
      </c>
      <c r="D57" t="s">
        <v>14</v>
      </c>
      <c r="E57" s="4">
        <v>26</v>
      </c>
    </row>
    <row r="58" spans="1:5" x14ac:dyDescent="0.25">
      <c r="A58" t="s">
        <v>20</v>
      </c>
      <c r="B58" s="4">
        <v>113</v>
      </c>
      <c r="D58" t="s">
        <v>14</v>
      </c>
      <c r="E58" s="4">
        <v>1130</v>
      </c>
    </row>
    <row r="59" spans="1:5" x14ac:dyDescent="0.25">
      <c r="A59" t="s">
        <v>20</v>
      </c>
      <c r="B59" s="4">
        <v>96</v>
      </c>
      <c r="D59" t="s">
        <v>14</v>
      </c>
      <c r="E59" s="4">
        <v>782</v>
      </c>
    </row>
    <row r="60" spans="1:5" x14ac:dyDescent="0.25">
      <c r="A60" t="s">
        <v>20</v>
      </c>
      <c r="B60" s="4">
        <v>498</v>
      </c>
      <c r="D60" t="s">
        <v>14</v>
      </c>
      <c r="E60" s="4">
        <v>210</v>
      </c>
    </row>
    <row r="61" spans="1:5" x14ac:dyDescent="0.25">
      <c r="A61" t="s">
        <v>20</v>
      </c>
      <c r="B61" s="4">
        <v>180</v>
      </c>
      <c r="D61" t="s">
        <v>14</v>
      </c>
      <c r="E61" s="4">
        <v>136</v>
      </c>
    </row>
    <row r="62" spans="1:5" x14ac:dyDescent="0.25">
      <c r="A62" t="s">
        <v>20</v>
      </c>
      <c r="B62" s="4">
        <v>27</v>
      </c>
      <c r="D62" t="s">
        <v>14</v>
      </c>
      <c r="E62" s="4">
        <v>86</v>
      </c>
    </row>
    <row r="63" spans="1:5" x14ac:dyDescent="0.25">
      <c r="A63" t="s">
        <v>20</v>
      </c>
      <c r="B63" s="4">
        <v>2331</v>
      </c>
      <c r="D63" t="s">
        <v>14</v>
      </c>
      <c r="E63" s="4">
        <v>19</v>
      </c>
    </row>
    <row r="64" spans="1:5" x14ac:dyDescent="0.25">
      <c r="A64" t="s">
        <v>20</v>
      </c>
      <c r="B64" s="4">
        <v>113</v>
      </c>
      <c r="D64" t="s">
        <v>14</v>
      </c>
      <c r="E64" s="4">
        <v>886</v>
      </c>
    </row>
    <row r="65" spans="1:5" x14ac:dyDescent="0.25">
      <c r="A65" t="s">
        <v>20</v>
      </c>
      <c r="B65" s="4">
        <v>164</v>
      </c>
      <c r="D65" t="s">
        <v>14</v>
      </c>
      <c r="E65" s="4">
        <v>35</v>
      </c>
    </row>
    <row r="66" spans="1:5" x14ac:dyDescent="0.25">
      <c r="A66" t="s">
        <v>20</v>
      </c>
      <c r="B66" s="4">
        <v>164</v>
      </c>
      <c r="D66" t="s">
        <v>14</v>
      </c>
      <c r="E66" s="4">
        <v>24</v>
      </c>
    </row>
    <row r="67" spans="1:5" x14ac:dyDescent="0.25">
      <c r="A67" t="s">
        <v>20</v>
      </c>
      <c r="B67" s="4">
        <v>336</v>
      </c>
      <c r="D67" t="s">
        <v>14</v>
      </c>
      <c r="E67" s="4">
        <v>86</v>
      </c>
    </row>
    <row r="68" spans="1:5" x14ac:dyDescent="0.25">
      <c r="A68" t="s">
        <v>20</v>
      </c>
      <c r="B68" s="4">
        <v>1917</v>
      </c>
      <c r="D68" t="s">
        <v>14</v>
      </c>
      <c r="E68" s="4">
        <v>243</v>
      </c>
    </row>
    <row r="69" spans="1:5" x14ac:dyDescent="0.25">
      <c r="A69" t="s">
        <v>20</v>
      </c>
      <c r="B69" s="4">
        <v>95</v>
      </c>
      <c r="D69" t="s">
        <v>14</v>
      </c>
      <c r="E69" s="4">
        <v>65</v>
      </c>
    </row>
    <row r="70" spans="1:5" x14ac:dyDescent="0.25">
      <c r="A70" t="s">
        <v>20</v>
      </c>
      <c r="B70" s="4">
        <v>147</v>
      </c>
      <c r="D70" t="s">
        <v>14</v>
      </c>
      <c r="E70" s="4">
        <v>100</v>
      </c>
    </row>
    <row r="71" spans="1:5" x14ac:dyDescent="0.25">
      <c r="A71" t="s">
        <v>20</v>
      </c>
      <c r="B71" s="4">
        <v>86</v>
      </c>
      <c r="D71" t="s">
        <v>14</v>
      </c>
      <c r="E71" s="4">
        <v>168</v>
      </c>
    </row>
    <row r="72" spans="1:5" x14ac:dyDescent="0.25">
      <c r="A72" t="s">
        <v>20</v>
      </c>
      <c r="B72" s="4">
        <v>83</v>
      </c>
      <c r="D72" t="s">
        <v>14</v>
      </c>
      <c r="E72" s="4">
        <v>13</v>
      </c>
    </row>
    <row r="73" spans="1:5" x14ac:dyDescent="0.25">
      <c r="A73" t="s">
        <v>20</v>
      </c>
      <c r="B73" s="4">
        <v>676</v>
      </c>
      <c r="D73" t="s">
        <v>14</v>
      </c>
      <c r="E73" s="4">
        <v>1</v>
      </c>
    </row>
    <row r="74" spans="1:5" x14ac:dyDescent="0.25">
      <c r="A74" t="s">
        <v>20</v>
      </c>
      <c r="B74" s="4">
        <v>361</v>
      </c>
      <c r="D74" t="s">
        <v>14</v>
      </c>
      <c r="E74" s="4">
        <v>40</v>
      </c>
    </row>
    <row r="75" spans="1:5" x14ac:dyDescent="0.25">
      <c r="A75" t="s">
        <v>20</v>
      </c>
      <c r="B75" s="4">
        <v>131</v>
      </c>
      <c r="D75" t="s">
        <v>14</v>
      </c>
      <c r="E75" s="4">
        <v>226</v>
      </c>
    </row>
    <row r="76" spans="1:5" x14ac:dyDescent="0.25">
      <c r="A76" t="s">
        <v>20</v>
      </c>
      <c r="B76" s="4">
        <v>126</v>
      </c>
      <c r="D76" t="s">
        <v>14</v>
      </c>
      <c r="E76" s="4">
        <v>1625</v>
      </c>
    </row>
    <row r="77" spans="1:5" x14ac:dyDescent="0.25">
      <c r="A77" t="s">
        <v>20</v>
      </c>
      <c r="B77" s="4">
        <v>275</v>
      </c>
      <c r="D77" t="s">
        <v>14</v>
      </c>
      <c r="E77" s="4">
        <v>143</v>
      </c>
    </row>
    <row r="78" spans="1:5" x14ac:dyDescent="0.25">
      <c r="A78" t="s">
        <v>20</v>
      </c>
      <c r="B78" s="4">
        <v>67</v>
      </c>
      <c r="D78" t="s">
        <v>14</v>
      </c>
      <c r="E78" s="4">
        <v>934</v>
      </c>
    </row>
    <row r="79" spans="1:5" x14ac:dyDescent="0.25">
      <c r="A79" t="s">
        <v>20</v>
      </c>
      <c r="B79" s="4">
        <v>154</v>
      </c>
      <c r="D79" t="s">
        <v>14</v>
      </c>
      <c r="E79" s="4">
        <v>17</v>
      </c>
    </row>
    <row r="80" spans="1:5" x14ac:dyDescent="0.25">
      <c r="A80" t="s">
        <v>20</v>
      </c>
      <c r="B80" s="4">
        <v>1782</v>
      </c>
      <c r="D80" t="s">
        <v>14</v>
      </c>
      <c r="E80" s="4">
        <v>2179</v>
      </c>
    </row>
    <row r="81" spans="1:5" x14ac:dyDescent="0.25">
      <c r="A81" t="s">
        <v>20</v>
      </c>
      <c r="B81" s="4">
        <v>903</v>
      </c>
      <c r="D81" t="s">
        <v>14</v>
      </c>
      <c r="E81" s="4">
        <v>931</v>
      </c>
    </row>
    <row r="82" spans="1:5" x14ac:dyDescent="0.25">
      <c r="A82" t="s">
        <v>20</v>
      </c>
      <c r="B82" s="4">
        <v>94</v>
      </c>
      <c r="D82" t="s">
        <v>14</v>
      </c>
      <c r="E82" s="4">
        <v>92</v>
      </c>
    </row>
    <row r="83" spans="1:5" x14ac:dyDescent="0.25">
      <c r="A83" t="s">
        <v>20</v>
      </c>
      <c r="B83" s="4">
        <v>180</v>
      </c>
      <c r="D83" t="s">
        <v>14</v>
      </c>
      <c r="E83" s="4">
        <v>57</v>
      </c>
    </row>
    <row r="84" spans="1:5" x14ac:dyDescent="0.25">
      <c r="A84" t="s">
        <v>20</v>
      </c>
      <c r="B84" s="4">
        <v>533</v>
      </c>
      <c r="D84" t="s">
        <v>14</v>
      </c>
      <c r="E84" s="4">
        <v>41</v>
      </c>
    </row>
    <row r="85" spans="1:5" x14ac:dyDescent="0.25">
      <c r="A85" t="s">
        <v>20</v>
      </c>
      <c r="B85" s="4">
        <v>2443</v>
      </c>
      <c r="D85" t="s">
        <v>14</v>
      </c>
      <c r="E85" s="4">
        <v>1</v>
      </c>
    </row>
    <row r="86" spans="1:5" x14ac:dyDescent="0.25">
      <c r="A86" t="s">
        <v>20</v>
      </c>
      <c r="B86" s="4">
        <v>89</v>
      </c>
      <c r="D86" t="s">
        <v>14</v>
      </c>
      <c r="E86" s="4">
        <v>101</v>
      </c>
    </row>
    <row r="87" spans="1:5" x14ac:dyDescent="0.25">
      <c r="A87" t="s">
        <v>20</v>
      </c>
      <c r="B87" s="4">
        <v>159</v>
      </c>
      <c r="D87" t="s">
        <v>14</v>
      </c>
      <c r="E87" s="4">
        <v>1335</v>
      </c>
    </row>
    <row r="88" spans="1:5" x14ac:dyDescent="0.25">
      <c r="A88" t="s">
        <v>20</v>
      </c>
      <c r="B88" s="4">
        <v>50</v>
      </c>
      <c r="D88" t="s">
        <v>14</v>
      </c>
      <c r="E88" s="4">
        <v>15</v>
      </c>
    </row>
    <row r="89" spans="1:5" x14ac:dyDescent="0.25">
      <c r="A89" t="s">
        <v>20</v>
      </c>
      <c r="B89" s="4">
        <v>186</v>
      </c>
      <c r="D89" t="s">
        <v>14</v>
      </c>
      <c r="E89" s="4">
        <v>454</v>
      </c>
    </row>
    <row r="90" spans="1:5" x14ac:dyDescent="0.25">
      <c r="A90" t="s">
        <v>20</v>
      </c>
      <c r="B90" s="4">
        <v>1071</v>
      </c>
      <c r="D90" t="s">
        <v>14</v>
      </c>
      <c r="E90" s="4">
        <v>3182</v>
      </c>
    </row>
    <row r="91" spans="1:5" x14ac:dyDescent="0.25">
      <c r="A91" t="s">
        <v>20</v>
      </c>
      <c r="B91" s="4">
        <v>117</v>
      </c>
      <c r="D91" t="s">
        <v>14</v>
      </c>
      <c r="E91" s="4">
        <v>15</v>
      </c>
    </row>
    <row r="92" spans="1:5" x14ac:dyDescent="0.25">
      <c r="A92" t="s">
        <v>20</v>
      </c>
      <c r="B92" s="4">
        <v>70</v>
      </c>
      <c r="D92" t="s">
        <v>14</v>
      </c>
      <c r="E92" s="4">
        <v>133</v>
      </c>
    </row>
    <row r="93" spans="1:5" x14ac:dyDescent="0.25">
      <c r="A93" t="s">
        <v>20</v>
      </c>
      <c r="B93" s="4">
        <v>135</v>
      </c>
      <c r="D93" t="s">
        <v>14</v>
      </c>
      <c r="E93" s="4">
        <v>2062</v>
      </c>
    </row>
    <row r="94" spans="1:5" x14ac:dyDescent="0.25">
      <c r="A94" t="s">
        <v>20</v>
      </c>
      <c r="B94" s="4">
        <v>768</v>
      </c>
      <c r="D94" t="s">
        <v>14</v>
      </c>
      <c r="E94" s="4">
        <v>29</v>
      </c>
    </row>
    <row r="95" spans="1:5" x14ac:dyDescent="0.25">
      <c r="A95" t="s">
        <v>20</v>
      </c>
      <c r="B95" s="4">
        <v>199</v>
      </c>
      <c r="D95" t="s">
        <v>14</v>
      </c>
      <c r="E95" s="4">
        <v>132</v>
      </c>
    </row>
    <row r="96" spans="1:5" x14ac:dyDescent="0.25">
      <c r="A96" t="s">
        <v>20</v>
      </c>
      <c r="B96" s="4">
        <v>107</v>
      </c>
      <c r="D96" t="s">
        <v>14</v>
      </c>
      <c r="E96" s="4">
        <v>137</v>
      </c>
    </row>
    <row r="97" spans="1:5" x14ac:dyDescent="0.25">
      <c r="A97" t="s">
        <v>20</v>
      </c>
      <c r="B97" s="4">
        <v>195</v>
      </c>
      <c r="D97" t="s">
        <v>14</v>
      </c>
      <c r="E97" s="4">
        <v>908</v>
      </c>
    </row>
    <row r="98" spans="1:5" x14ac:dyDescent="0.25">
      <c r="A98" t="s">
        <v>20</v>
      </c>
      <c r="B98" s="4">
        <v>3376</v>
      </c>
      <c r="D98" t="s">
        <v>14</v>
      </c>
      <c r="E98" s="4">
        <v>10</v>
      </c>
    </row>
    <row r="99" spans="1:5" x14ac:dyDescent="0.25">
      <c r="A99" t="s">
        <v>20</v>
      </c>
      <c r="B99" s="4">
        <v>41</v>
      </c>
      <c r="D99" t="s">
        <v>14</v>
      </c>
      <c r="E99" s="4">
        <v>1910</v>
      </c>
    </row>
    <row r="100" spans="1:5" x14ac:dyDescent="0.25">
      <c r="A100" t="s">
        <v>20</v>
      </c>
      <c r="B100" s="4">
        <v>1821</v>
      </c>
      <c r="D100" t="s">
        <v>14</v>
      </c>
      <c r="E100" s="4">
        <v>38</v>
      </c>
    </row>
    <row r="101" spans="1:5" x14ac:dyDescent="0.25">
      <c r="A101" t="s">
        <v>20</v>
      </c>
      <c r="B101" s="4">
        <v>164</v>
      </c>
      <c r="D101" t="s">
        <v>14</v>
      </c>
      <c r="E101" s="4">
        <v>104</v>
      </c>
    </row>
    <row r="102" spans="1:5" x14ac:dyDescent="0.25">
      <c r="A102" t="s">
        <v>20</v>
      </c>
      <c r="B102" s="4">
        <v>157</v>
      </c>
      <c r="D102" t="s">
        <v>14</v>
      </c>
      <c r="E102" s="4">
        <v>49</v>
      </c>
    </row>
    <row r="103" spans="1:5" x14ac:dyDescent="0.25">
      <c r="A103" t="s">
        <v>20</v>
      </c>
      <c r="B103" s="4">
        <v>246</v>
      </c>
      <c r="D103" t="s">
        <v>14</v>
      </c>
      <c r="E103" s="4">
        <v>1</v>
      </c>
    </row>
    <row r="104" spans="1:5" x14ac:dyDescent="0.25">
      <c r="A104" t="s">
        <v>20</v>
      </c>
      <c r="B104" s="4">
        <v>1396</v>
      </c>
      <c r="D104" t="s">
        <v>14</v>
      </c>
      <c r="E104" s="4">
        <v>245</v>
      </c>
    </row>
    <row r="105" spans="1:5" x14ac:dyDescent="0.25">
      <c r="A105" t="s">
        <v>20</v>
      </c>
      <c r="B105" s="4">
        <v>2506</v>
      </c>
      <c r="D105" t="s">
        <v>14</v>
      </c>
      <c r="E105" s="4">
        <v>32</v>
      </c>
    </row>
    <row r="106" spans="1:5" x14ac:dyDescent="0.25">
      <c r="A106" t="s">
        <v>20</v>
      </c>
      <c r="B106" s="4">
        <v>244</v>
      </c>
      <c r="D106" t="s">
        <v>14</v>
      </c>
      <c r="E106" s="4">
        <v>7</v>
      </c>
    </row>
    <row r="107" spans="1:5" x14ac:dyDescent="0.25">
      <c r="A107" t="s">
        <v>20</v>
      </c>
      <c r="B107" s="4">
        <v>146</v>
      </c>
      <c r="D107" t="s">
        <v>14</v>
      </c>
      <c r="E107" s="4">
        <v>803</v>
      </c>
    </row>
    <row r="108" spans="1:5" x14ac:dyDescent="0.25">
      <c r="A108" t="s">
        <v>20</v>
      </c>
      <c r="B108" s="4">
        <v>1267</v>
      </c>
      <c r="D108" t="s">
        <v>14</v>
      </c>
      <c r="E108" s="4">
        <v>16</v>
      </c>
    </row>
    <row r="109" spans="1:5" x14ac:dyDescent="0.25">
      <c r="A109" t="s">
        <v>20</v>
      </c>
      <c r="B109" s="4">
        <v>1561</v>
      </c>
      <c r="D109" t="s">
        <v>14</v>
      </c>
      <c r="E109" s="4">
        <v>31</v>
      </c>
    </row>
    <row r="110" spans="1:5" x14ac:dyDescent="0.25">
      <c r="A110" t="s">
        <v>20</v>
      </c>
      <c r="B110" s="4">
        <v>48</v>
      </c>
      <c r="D110" t="s">
        <v>14</v>
      </c>
      <c r="E110" s="4">
        <v>108</v>
      </c>
    </row>
    <row r="111" spans="1:5" x14ac:dyDescent="0.25">
      <c r="A111" t="s">
        <v>20</v>
      </c>
      <c r="B111" s="4">
        <v>2739</v>
      </c>
      <c r="D111" t="s">
        <v>14</v>
      </c>
      <c r="E111" s="4">
        <v>30</v>
      </c>
    </row>
    <row r="112" spans="1:5" x14ac:dyDescent="0.25">
      <c r="A112" t="s">
        <v>20</v>
      </c>
      <c r="B112" s="4">
        <v>3537</v>
      </c>
      <c r="D112" t="s">
        <v>14</v>
      </c>
      <c r="E112" s="4">
        <v>17</v>
      </c>
    </row>
    <row r="113" spans="1:5" x14ac:dyDescent="0.25">
      <c r="A113" t="s">
        <v>20</v>
      </c>
      <c r="B113" s="4">
        <v>2107</v>
      </c>
      <c r="D113" t="s">
        <v>14</v>
      </c>
      <c r="E113" s="4">
        <v>80</v>
      </c>
    </row>
    <row r="114" spans="1:5" x14ac:dyDescent="0.25">
      <c r="A114" t="s">
        <v>20</v>
      </c>
      <c r="B114" s="4">
        <v>3318</v>
      </c>
      <c r="D114" t="s">
        <v>14</v>
      </c>
      <c r="E114" s="4">
        <v>2468</v>
      </c>
    </row>
    <row r="115" spans="1:5" x14ac:dyDescent="0.25">
      <c r="A115" t="s">
        <v>20</v>
      </c>
      <c r="B115" s="4">
        <v>340</v>
      </c>
      <c r="D115" t="s">
        <v>14</v>
      </c>
      <c r="E115" s="4">
        <v>26</v>
      </c>
    </row>
    <row r="116" spans="1:5" x14ac:dyDescent="0.25">
      <c r="A116" t="s">
        <v>20</v>
      </c>
      <c r="B116" s="4">
        <v>1442</v>
      </c>
      <c r="D116" t="s">
        <v>14</v>
      </c>
      <c r="E116" s="4">
        <v>73</v>
      </c>
    </row>
    <row r="117" spans="1:5" x14ac:dyDescent="0.25">
      <c r="A117" t="s">
        <v>20</v>
      </c>
      <c r="B117" s="4">
        <v>126</v>
      </c>
      <c r="D117" t="s">
        <v>14</v>
      </c>
      <c r="E117" s="4">
        <v>128</v>
      </c>
    </row>
    <row r="118" spans="1:5" x14ac:dyDescent="0.25">
      <c r="A118" t="s">
        <v>20</v>
      </c>
      <c r="B118" s="4">
        <v>524</v>
      </c>
      <c r="D118" t="s">
        <v>14</v>
      </c>
      <c r="E118" s="4">
        <v>33</v>
      </c>
    </row>
    <row r="119" spans="1:5" x14ac:dyDescent="0.25">
      <c r="A119" t="s">
        <v>20</v>
      </c>
      <c r="B119" s="4">
        <v>1989</v>
      </c>
      <c r="D119" t="s">
        <v>14</v>
      </c>
      <c r="E119" s="4">
        <v>1072</v>
      </c>
    </row>
    <row r="120" spans="1:5" x14ac:dyDescent="0.25">
      <c r="A120" t="s">
        <v>20</v>
      </c>
      <c r="B120" s="4">
        <v>157</v>
      </c>
      <c r="D120" t="s">
        <v>14</v>
      </c>
      <c r="E120" s="4">
        <v>393</v>
      </c>
    </row>
    <row r="121" spans="1:5" x14ac:dyDescent="0.25">
      <c r="A121" t="s">
        <v>20</v>
      </c>
      <c r="B121" s="4">
        <v>4498</v>
      </c>
      <c r="D121" t="s">
        <v>14</v>
      </c>
      <c r="E121" s="4">
        <v>1257</v>
      </c>
    </row>
    <row r="122" spans="1:5" x14ac:dyDescent="0.25">
      <c r="A122" t="s">
        <v>20</v>
      </c>
      <c r="B122" s="4">
        <v>80</v>
      </c>
      <c r="D122" t="s">
        <v>14</v>
      </c>
      <c r="E122" s="4">
        <v>328</v>
      </c>
    </row>
    <row r="123" spans="1:5" x14ac:dyDescent="0.25">
      <c r="A123" t="s">
        <v>20</v>
      </c>
      <c r="B123" s="4">
        <v>43</v>
      </c>
      <c r="D123" t="s">
        <v>14</v>
      </c>
      <c r="E123" s="4">
        <v>147</v>
      </c>
    </row>
    <row r="124" spans="1:5" x14ac:dyDescent="0.25">
      <c r="A124" t="s">
        <v>20</v>
      </c>
      <c r="B124" s="4">
        <v>2053</v>
      </c>
      <c r="D124" t="s">
        <v>14</v>
      </c>
      <c r="E124" s="4">
        <v>830</v>
      </c>
    </row>
    <row r="125" spans="1:5" x14ac:dyDescent="0.25">
      <c r="A125" t="s">
        <v>20</v>
      </c>
      <c r="B125" s="4">
        <v>168</v>
      </c>
      <c r="D125" t="s">
        <v>14</v>
      </c>
      <c r="E125" s="4">
        <v>331</v>
      </c>
    </row>
    <row r="126" spans="1:5" x14ac:dyDescent="0.25">
      <c r="A126" t="s">
        <v>20</v>
      </c>
      <c r="B126" s="4">
        <v>4289</v>
      </c>
      <c r="D126" t="s">
        <v>14</v>
      </c>
      <c r="E126" s="4">
        <v>25</v>
      </c>
    </row>
    <row r="127" spans="1:5" x14ac:dyDescent="0.25">
      <c r="A127" t="s">
        <v>20</v>
      </c>
      <c r="B127" s="4">
        <v>165</v>
      </c>
      <c r="D127" t="s">
        <v>14</v>
      </c>
      <c r="E127" s="4">
        <v>3483</v>
      </c>
    </row>
    <row r="128" spans="1:5" x14ac:dyDescent="0.25">
      <c r="A128" t="s">
        <v>20</v>
      </c>
      <c r="B128" s="4">
        <v>1815</v>
      </c>
      <c r="D128" t="s">
        <v>14</v>
      </c>
      <c r="E128" s="4">
        <v>923</v>
      </c>
    </row>
    <row r="129" spans="1:5" x14ac:dyDescent="0.25">
      <c r="A129" t="s">
        <v>20</v>
      </c>
      <c r="B129" s="4">
        <v>397</v>
      </c>
      <c r="D129" t="s">
        <v>14</v>
      </c>
      <c r="E129" s="4">
        <v>1</v>
      </c>
    </row>
    <row r="130" spans="1:5" x14ac:dyDescent="0.25">
      <c r="A130" t="s">
        <v>20</v>
      </c>
      <c r="B130" s="4">
        <v>1539</v>
      </c>
      <c r="D130" t="s">
        <v>14</v>
      </c>
      <c r="E130" s="4">
        <v>33</v>
      </c>
    </row>
    <row r="131" spans="1:5" x14ac:dyDescent="0.25">
      <c r="A131" t="s">
        <v>20</v>
      </c>
      <c r="B131" s="4">
        <v>138</v>
      </c>
      <c r="D131" t="s">
        <v>14</v>
      </c>
      <c r="E131" s="4">
        <v>40</v>
      </c>
    </row>
    <row r="132" spans="1:5" x14ac:dyDescent="0.25">
      <c r="A132" t="s">
        <v>20</v>
      </c>
      <c r="B132" s="4">
        <v>3594</v>
      </c>
      <c r="D132" t="s">
        <v>14</v>
      </c>
      <c r="E132" s="4">
        <v>23</v>
      </c>
    </row>
    <row r="133" spans="1:5" x14ac:dyDescent="0.25">
      <c r="A133" t="s">
        <v>20</v>
      </c>
      <c r="B133" s="4">
        <v>5880</v>
      </c>
      <c r="D133" t="s">
        <v>14</v>
      </c>
      <c r="E133" s="4">
        <v>75</v>
      </c>
    </row>
    <row r="134" spans="1:5" x14ac:dyDescent="0.25">
      <c r="A134" t="s">
        <v>20</v>
      </c>
      <c r="B134" s="4">
        <v>112</v>
      </c>
      <c r="D134" t="s">
        <v>14</v>
      </c>
      <c r="E134" s="4">
        <v>2176</v>
      </c>
    </row>
    <row r="135" spans="1:5" x14ac:dyDescent="0.25">
      <c r="A135" t="s">
        <v>20</v>
      </c>
      <c r="B135" s="4">
        <v>943</v>
      </c>
      <c r="D135" t="s">
        <v>14</v>
      </c>
      <c r="E135" s="4">
        <v>441</v>
      </c>
    </row>
    <row r="136" spans="1:5" x14ac:dyDescent="0.25">
      <c r="A136" t="s">
        <v>20</v>
      </c>
      <c r="B136" s="4">
        <v>2468</v>
      </c>
      <c r="D136" t="s">
        <v>14</v>
      </c>
      <c r="E136" s="4">
        <v>25</v>
      </c>
    </row>
    <row r="137" spans="1:5" x14ac:dyDescent="0.25">
      <c r="A137" t="s">
        <v>20</v>
      </c>
      <c r="B137" s="4">
        <v>2551</v>
      </c>
      <c r="D137" t="s">
        <v>14</v>
      </c>
      <c r="E137" s="4">
        <v>127</v>
      </c>
    </row>
    <row r="138" spans="1:5" x14ac:dyDescent="0.25">
      <c r="A138" t="s">
        <v>20</v>
      </c>
      <c r="B138" s="4">
        <v>101</v>
      </c>
      <c r="D138" t="s">
        <v>14</v>
      </c>
      <c r="E138" s="4">
        <v>355</v>
      </c>
    </row>
    <row r="139" spans="1:5" x14ac:dyDescent="0.25">
      <c r="A139" t="s">
        <v>20</v>
      </c>
      <c r="B139" s="4">
        <v>92</v>
      </c>
      <c r="D139" t="s">
        <v>14</v>
      </c>
      <c r="E139" s="4">
        <v>44</v>
      </c>
    </row>
    <row r="140" spans="1:5" x14ac:dyDescent="0.25">
      <c r="A140" t="s">
        <v>20</v>
      </c>
      <c r="B140" s="4">
        <v>62</v>
      </c>
      <c r="D140" t="s">
        <v>14</v>
      </c>
      <c r="E140" s="4">
        <v>67</v>
      </c>
    </row>
    <row r="141" spans="1:5" x14ac:dyDescent="0.25">
      <c r="A141" t="s">
        <v>20</v>
      </c>
      <c r="B141" s="4">
        <v>149</v>
      </c>
      <c r="D141" t="s">
        <v>14</v>
      </c>
      <c r="E141" s="4">
        <v>1068</v>
      </c>
    </row>
    <row r="142" spans="1:5" x14ac:dyDescent="0.25">
      <c r="A142" t="s">
        <v>20</v>
      </c>
      <c r="B142" s="4">
        <v>329</v>
      </c>
      <c r="D142" t="s">
        <v>14</v>
      </c>
      <c r="E142" s="4">
        <v>424</v>
      </c>
    </row>
    <row r="143" spans="1:5" x14ac:dyDescent="0.25">
      <c r="A143" t="s">
        <v>20</v>
      </c>
      <c r="B143" s="4">
        <v>97</v>
      </c>
      <c r="D143" t="s">
        <v>14</v>
      </c>
      <c r="E143" s="4">
        <v>151</v>
      </c>
    </row>
    <row r="144" spans="1:5" x14ac:dyDescent="0.25">
      <c r="A144" t="s">
        <v>20</v>
      </c>
      <c r="B144" s="4">
        <v>1784</v>
      </c>
      <c r="D144" t="s">
        <v>14</v>
      </c>
      <c r="E144" s="4">
        <v>1608</v>
      </c>
    </row>
    <row r="145" spans="1:5" x14ac:dyDescent="0.25">
      <c r="A145" t="s">
        <v>20</v>
      </c>
      <c r="B145" s="4">
        <v>1684</v>
      </c>
      <c r="D145" t="s">
        <v>14</v>
      </c>
      <c r="E145" s="4">
        <v>941</v>
      </c>
    </row>
    <row r="146" spans="1:5" x14ac:dyDescent="0.25">
      <c r="A146" t="s">
        <v>20</v>
      </c>
      <c r="B146" s="4">
        <v>250</v>
      </c>
      <c r="D146" t="s">
        <v>14</v>
      </c>
      <c r="E146" s="4">
        <v>1</v>
      </c>
    </row>
    <row r="147" spans="1:5" x14ac:dyDescent="0.25">
      <c r="A147" t="s">
        <v>20</v>
      </c>
      <c r="B147" s="4">
        <v>238</v>
      </c>
      <c r="D147" t="s">
        <v>14</v>
      </c>
      <c r="E147" s="4">
        <v>40</v>
      </c>
    </row>
    <row r="148" spans="1:5" x14ac:dyDescent="0.25">
      <c r="A148" t="s">
        <v>20</v>
      </c>
      <c r="B148" s="4">
        <v>53</v>
      </c>
      <c r="D148" t="s">
        <v>14</v>
      </c>
      <c r="E148" s="4">
        <v>3015</v>
      </c>
    </row>
    <row r="149" spans="1:5" x14ac:dyDescent="0.25">
      <c r="A149" t="s">
        <v>20</v>
      </c>
      <c r="B149" s="4">
        <v>214</v>
      </c>
      <c r="D149" t="s">
        <v>14</v>
      </c>
      <c r="E149" s="4">
        <v>435</v>
      </c>
    </row>
    <row r="150" spans="1:5" x14ac:dyDescent="0.25">
      <c r="A150" t="s">
        <v>20</v>
      </c>
      <c r="B150" s="4">
        <v>222</v>
      </c>
      <c r="D150" t="s">
        <v>14</v>
      </c>
      <c r="E150" s="4">
        <v>714</v>
      </c>
    </row>
    <row r="151" spans="1:5" x14ac:dyDescent="0.25">
      <c r="A151" t="s">
        <v>20</v>
      </c>
      <c r="B151" s="4">
        <v>1884</v>
      </c>
      <c r="D151" t="s">
        <v>14</v>
      </c>
      <c r="E151" s="4">
        <v>5497</v>
      </c>
    </row>
    <row r="152" spans="1:5" x14ac:dyDescent="0.25">
      <c r="A152" t="s">
        <v>20</v>
      </c>
      <c r="B152" s="4">
        <v>218</v>
      </c>
      <c r="D152" t="s">
        <v>14</v>
      </c>
      <c r="E152" s="4">
        <v>418</v>
      </c>
    </row>
    <row r="153" spans="1:5" x14ac:dyDescent="0.25">
      <c r="A153" t="s">
        <v>20</v>
      </c>
      <c r="B153" s="4">
        <v>6465</v>
      </c>
      <c r="D153" t="s">
        <v>14</v>
      </c>
      <c r="E153" s="4">
        <v>1439</v>
      </c>
    </row>
    <row r="154" spans="1:5" x14ac:dyDescent="0.25">
      <c r="A154" t="s">
        <v>20</v>
      </c>
      <c r="B154" s="4">
        <v>59</v>
      </c>
      <c r="D154" t="s">
        <v>14</v>
      </c>
      <c r="E154" s="4">
        <v>15</v>
      </c>
    </row>
    <row r="155" spans="1:5" x14ac:dyDescent="0.25">
      <c r="A155" t="s">
        <v>20</v>
      </c>
      <c r="B155" s="4">
        <v>88</v>
      </c>
      <c r="D155" t="s">
        <v>14</v>
      </c>
      <c r="E155" s="4">
        <v>1999</v>
      </c>
    </row>
    <row r="156" spans="1:5" x14ac:dyDescent="0.25">
      <c r="A156" t="s">
        <v>20</v>
      </c>
      <c r="B156" s="4">
        <v>1697</v>
      </c>
      <c r="D156" t="s">
        <v>14</v>
      </c>
      <c r="E156" s="4">
        <v>118</v>
      </c>
    </row>
    <row r="157" spans="1:5" x14ac:dyDescent="0.25">
      <c r="A157" t="s">
        <v>20</v>
      </c>
      <c r="B157" s="4">
        <v>92</v>
      </c>
      <c r="D157" t="s">
        <v>14</v>
      </c>
      <c r="E157" s="4">
        <v>162</v>
      </c>
    </row>
    <row r="158" spans="1:5" x14ac:dyDescent="0.25">
      <c r="A158" t="s">
        <v>20</v>
      </c>
      <c r="B158" s="4">
        <v>186</v>
      </c>
      <c r="D158" t="s">
        <v>14</v>
      </c>
      <c r="E158" s="4">
        <v>83</v>
      </c>
    </row>
    <row r="159" spans="1:5" x14ac:dyDescent="0.25">
      <c r="A159" t="s">
        <v>20</v>
      </c>
      <c r="B159" s="4">
        <v>138</v>
      </c>
      <c r="D159" t="s">
        <v>14</v>
      </c>
      <c r="E159" s="4">
        <v>747</v>
      </c>
    </row>
    <row r="160" spans="1:5" x14ac:dyDescent="0.25">
      <c r="A160" t="s">
        <v>20</v>
      </c>
      <c r="B160" s="4">
        <v>261</v>
      </c>
      <c r="D160" t="s">
        <v>14</v>
      </c>
      <c r="E160" s="4">
        <v>84</v>
      </c>
    </row>
    <row r="161" spans="1:5" x14ac:dyDescent="0.25">
      <c r="A161" t="s">
        <v>20</v>
      </c>
      <c r="B161" s="4">
        <v>107</v>
      </c>
      <c r="D161" t="s">
        <v>14</v>
      </c>
      <c r="E161" s="4">
        <v>91</v>
      </c>
    </row>
    <row r="162" spans="1:5" x14ac:dyDescent="0.25">
      <c r="A162" t="s">
        <v>20</v>
      </c>
      <c r="B162" s="4">
        <v>199</v>
      </c>
      <c r="D162" t="s">
        <v>14</v>
      </c>
      <c r="E162" s="4">
        <v>792</v>
      </c>
    </row>
    <row r="163" spans="1:5" x14ac:dyDescent="0.25">
      <c r="A163" t="s">
        <v>20</v>
      </c>
      <c r="B163" s="4">
        <v>5512</v>
      </c>
      <c r="D163" t="s">
        <v>14</v>
      </c>
      <c r="E163" s="4">
        <v>32</v>
      </c>
    </row>
    <row r="164" spans="1:5" x14ac:dyDescent="0.25">
      <c r="A164" t="s">
        <v>20</v>
      </c>
      <c r="B164" s="4">
        <v>86</v>
      </c>
      <c r="D164" t="s">
        <v>14</v>
      </c>
      <c r="E164" s="4">
        <v>186</v>
      </c>
    </row>
    <row r="165" spans="1:5" x14ac:dyDescent="0.25">
      <c r="A165" t="s">
        <v>20</v>
      </c>
      <c r="B165" s="4">
        <v>2768</v>
      </c>
      <c r="D165" t="s">
        <v>14</v>
      </c>
      <c r="E165" s="4">
        <v>605</v>
      </c>
    </row>
    <row r="166" spans="1:5" x14ac:dyDescent="0.25">
      <c r="A166" t="s">
        <v>20</v>
      </c>
      <c r="B166" s="4">
        <v>48</v>
      </c>
      <c r="D166" t="s">
        <v>14</v>
      </c>
      <c r="E166" s="4">
        <v>1</v>
      </c>
    </row>
    <row r="167" spans="1:5" x14ac:dyDescent="0.25">
      <c r="A167" t="s">
        <v>20</v>
      </c>
      <c r="B167" s="4">
        <v>87</v>
      </c>
      <c r="D167" t="s">
        <v>14</v>
      </c>
      <c r="E167" s="4">
        <v>31</v>
      </c>
    </row>
    <row r="168" spans="1:5" x14ac:dyDescent="0.25">
      <c r="A168" t="s">
        <v>20</v>
      </c>
      <c r="B168" s="4">
        <v>1894</v>
      </c>
      <c r="D168" t="s">
        <v>14</v>
      </c>
      <c r="E168" s="4">
        <v>1181</v>
      </c>
    </row>
    <row r="169" spans="1:5" x14ac:dyDescent="0.25">
      <c r="A169" t="s">
        <v>20</v>
      </c>
      <c r="B169" s="4">
        <v>282</v>
      </c>
      <c r="D169" t="s">
        <v>14</v>
      </c>
      <c r="E169" s="4">
        <v>39</v>
      </c>
    </row>
    <row r="170" spans="1:5" x14ac:dyDescent="0.25">
      <c r="A170" t="s">
        <v>20</v>
      </c>
      <c r="B170" s="4">
        <v>116</v>
      </c>
      <c r="D170" t="s">
        <v>14</v>
      </c>
      <c r="E170" s="4">
        <v>46</v>
      </c>
    </row>
    <row r="171" spans="1:5" x14ac:dyDescent="0.25">
      <c r="A171" t="s">
        <v>20</v>
      </c>
      <c r="B171" s="4">
        <v>83</v>
      </c>
      <c r="D171" t="s">
        <v>14</v>
      </c>
      <c r="E171" s="4">
        <v>105</v>
      </c>
    </row>
    <row r="172" spans="1:5" x14ac:dyDescent="0.25">
      <c r="A172" t="s">
        <v>20</v>
      </c>
      <c r="B172" s="4">
        <v>91</v>
      </c>
      <c r="D172" t="s">
        <v>14</v>
      </c>
      <c r="E172" s="4">
        <v>535</v>
      </c>
    </row>
    <row r="173" spans="1:5" x14ac:dyDescent="0.25">
      <c r="A173" t="s">
        <v>20</v>
      </c>
      <c r="B173" s="4">
        <v>546</v>
      </c>
      <c r="D173" t="s">
        <v>14</v>
      </c>
      <c r="E173" s="4">
        <v>16</v>
      </c>
    </row>
    <row r="174" spans="1:5" x14ac:dyDescent="0.25">
      <c r="A174" t="s">
        <v>20</v>
      </c>
      <c r="B174" s="4">
        <v>393</v>
      </c>
      <c r="D174" t="s">
        <v>14</v>
      </c>
      <c r="E174" s="4">
        <v>575</v>
      </c>
    </row>
    <row r="175" spans="1:5" x14ac:dyDescent="0.25">
      <c r="A175" t="s">
        <v>20</v>
      </c>
      <c r="B175" s="4">
        <v>133</v>
      </c>
      <c r="D175" t="s">
        <v>14</v>
      </c>
      <c r="E175" s="4">
        <v>1120</v>
      </c>
    </row>
    <row r="176" spans="1:5" x14ac:dyDescent="0.25">
      <c r="A176" t="s">
        <v>20</v>
      </c>
      <c r="B176" s="4">
        <v>254</v>
      </c>
      <c r="D176" t="s">
        <v>14</v>
      </c>
      <c r="E176" s="4">
        <v>113</v>
      </c>
    </row>
    <row r="177" spans="1:5" x14ac:dyDescent="0.25">
      <c r="A177" t="s">
        <v>20</v>
      </c>
      <c r="B177" s="4">
        <v>176</v>
      </c>
      <c r="D177" t="s">
        <v>14</v>
      </c>
      <c r="E177" s="4">
        <v>1538</v>
      </c>
    </row>
    <row r="178" spans="1:5" x14ac:dyDescent="0.25">
      <c r="A178" t="s">
        <v>20</v>
      </c>
      <c r="B178" s="4">
        <v>337</v>
      </c>
      <c r="D178" t="s">
        <v>14</v>
      </c>
      <c r="E178" s="4">
        <v>9</v>
      </c>
    </row>
    <row r="179" spans="1:5" x14ac:dyDescent="0.25">
      <c r="A179" t="s">
        <v>20</v>
      </c>
      <c r="B179" s="4">
        <v>107</v>
      </c>
      <c r="D179" t="s">
        <v>14</v>
      </c>
      <c r="E179" s="4">
        <v>554</v>
      </c>
    </row>
    <row r="180" spans="1:5" x14ac:dyDescent="0.25">
      <c r="A180" t="s">
        <v>20</v>
      </c>
      <c r="B180" s="4">
        <v>183</v>
      </c>
      <c r="D180" t="s">
        <v>14</v>
      </c>
      <c r="E180" s="4">
        <v>648</v>
      </c>
    </row>
    <row r="181" spans="1:5" x14ac:dyDescent="0.25">
      <c r="A181" t="s">
        <v>20</v>
      </c>
      <c r="B181" s="4">
        <v>72</v>
      </c>
      <c r="D181" t="s">
        <v>14</v>
      </c>
      <c r="E181" s="4">
        <v>21</v>
      </c>
    </row>
    <row r="182" spans="1:5" x14ac:dyDescent="0.25">
      <c r="A182" t="s">
        <v>20</v>
      </c>
      <c r="B182" s="4">
        <v>295</v>
      </c>
      <c r="D182" t="s">
        <v>14</v>
      </c>
      <c r="E182" s="4">
        <v>54</v>
      </c>
    </row>
    <row r="183" spans="1:5" x14ac:dyDescent="0.25">
      <c r="A183" t="s">
        <v>20</v>
      </c>
      <c r="B183" s="4">
        <v>142</v>
      </c>
      <c r="D183" t="s">
        <v>14</v>
      </c>
      <c r="E183" s="4">
        <v>120</v>
      </c>
    </row>
    <row r="184" spans="1:5" x14ac:dyDescent="0.25">
      <c r="A184" t="s">
        <v>20</v>
      </c>
      <c r="B184" s="4">
        <v>85</v>
      </c>
      <c r="D184" t="s">
        <v>14</v>
      </c>
      <c r="E184" s="4">
        <v>579</v>
      </c>
    </row>
    <row r="185" spans="1:5" x14ac:dyDescent="0.25">
      <c r="A185" t="s">
        <v>20</v>
      </c>
      <c r="B185" s="4">
        <v>659</v>
      </c>
      <c r="D185" t="s">
        <v>14</v>
      </c>
      <c r="E185" s="4">
        <v>2072</v>
      </c>
    </row>
    <row r="186" spans="1:5" x14ac:dyDescent="0.25">
      <c r="A186" t="s">
        <v>20</v>
      </c>
      <c r="B186" s="4">
        <v>121</v>
      </c>
      <c r="D186" t="s">
        <v>14</v>
      </c>
      <c r="E186" s="4">
        <v>0</v>
      </c>
    </row>
    <row r="187" spans="1:5" x14ac:dyDescent="0.25">
      <c r="A187" t="s">
        <v>20</v>
      </c>
      <c r="B187" s="4">
        <v>3742</v>
      </c>
      <c r="D187" t="s">
        <v>14</v>
      </c>
      <c r="E187" s="4">
        <v>1796</v>
      </c>
    </row>
    <row r="188" spans="1:5" x14ac:dyDescent="0.25">
      <c r="A188" t="s">
        <v>20</v>
      </c>
      <c r="B188" s="4">
        <v>223</v>
      </c>
      <c r="D188" t="s">
        <v>14</v>
      </c>
      <c r="E188" s="4">
        <v>62</v>
      </c>
    </row>
    <row r="189" spans="1:5" x14ac:dyDescent="0.25">
      <c r="A189" t="s">
        <v>20</v>
      </c>
      <c r="B189" s="4">
        <v>133</v>
      </c>
      <c r="D189" t="s">
        <v>14</v>
      </c>
      <c r="E189" s="4">
        <v>347</v>
      </c>
    </row>
    <row r="190" spans="1:5" x14ac:dyDescent="0.25">
      <c r="A190" t="s">
        <v>20</v>
      </c>
      <c r="B190" s="4">
        <v>5168</v>
      </c>
      <c r="D190" t="s">
        <v>14</v>
      </c>
      <c r="E190" s="4">
        <v>19</v>
      </c>
    </row>
    <row r="191" spans="1:5" x14ac:dyDescent="0.25">
      <c r="A191" t="s">
        <v>20</v>
      </c>
      <c r="B191" s="4">
        <v>307</v>
      </c>
      <c r="D191" t="s">
        <v>14</v>
      </c>
      <c r="E191" s="4">
        <v>1258</v>
      </c>
    </row>
    <row r="192" spans="1:5" x14ac:dyDescent="0.25">
      <c r="A192" t="s">
        <v>20</v>
      </c>
      <c r="B192" s="4">
        <v>2441</v>
      </c>
      <c r="D192" t="s">
        <v>14</v>
      </c>
      <c r="E192" s="4">
        <v>362</v>
      </c>
    </row>
    <row r="193" spans="1:5" x14ac:dyDescent="0.25">
      <c r="A193" t="s">
        <v>20</v>
      </c>
      <c r="B193" s="4">
        <v>1385</v>
      </c>
      <c r="D193" t="s">
        <v>14</v>
      </c>
      <c r="E193" s="4">
        <v>133</v>
      </c>
    </row>
    <row r="194" spans="1:5" x14ac:dyDescent="0.25">
      <c r="A194" t="s">
        <v>20</v>
      </c>
      <c r="B194" s="4">
        <v>190</v>
      </c>
      <c r="D194" t="s">
        <v>14</v>
      </c>
      <c r="E194" s="4">
        <v>846</v>
      </c>
    </row>
    <row r="195" spans="1:5" x14ac:dyDescent="0.25">
      <c r="A195" t="s">
        <v>20</v>
      </c>
      <c r="B195" s="4">
        <v>470</v>
      </c>
      <c r="D195" t="s">
        <v>14</v>
      </c>
      <c r="E195" s="4">
        <v>10</v>
      </c>
    </row>
    <row r="196" spans="1:5" x14ac:dyDescent="0.25">
      <c r="A196" t="s">
        <v>20</v>
      </c>
      <c r="B196" s="4">
        <v>253</v>
      </c>
      <c r="D196" t="s">
        <v>14</v>
      </c>
      <c r="E196" s="4">
        <v>191</v>
      </c>
    </row>
    <row r="197" spans="1:5" x14ac:dyDescent="0.25">
      <c r="A197" t="s">
        <v>20</v>
      </c>
      <c r="B197" s="4">
        <v>1113</v>
      </c>
      <c r="D197" t="s">
        <v>14</v>
      </c>
      <c r="E197" s="4">
        <v>1979</v>
      </c>
    </row>
    <row r="198" spans="1:5" x14ac:dyDescent="0.25">
      <c r="A198" t="s">
        <v>20</v>
      </c>
      <c r="B198" s="4">
        <v>2283</v>
      </c>
      <c r="D198" t="s">
        <v>14</v>
      </c>
      <c r="E198" s="4">
        <v>63</v>
      </c>
    </row>
    <row r="199" spans="1:5" x14ac:dyDescent="0.25">
      <c r="A199" t="s">
        <v>20</v>
      </c>
      <c r="B199" s="4">
        <v>1095</v>
      </c>
      <c r="D199" t="s">
        <v>14</v>
      </c>
      <c r="E199" s="4">
        <v>6080</v>
      </c>
    </row>
    <row r="200" spans="1:5" x14ac:dyDescent="0.25">
      <c r="A200" t="s">
        <v>20</v>
      </c>
      <c r="B200" s="4">
        <v>1690</v>
      </c>
      <c r="D200" t="s">
        <v>14</v>
      </c>
      <c r="E200" s="4">
        <v>80</v>
      </c>
    </row>
    <row r="201" spans="1:5" x14ac:dyDescent="0.25">
      <c r="A201" t="s">
        <v>20</v>
      </c>
      <c r="B201" s="4">
        <v>191</v>
      </c>
      <c r="D201" t="s">
        <v>14</v>
      </c>
      <c r="E201" s="4">
        <v>9</v>
      </c>
    </row>
    <row r="202" spans="1:5" x14ac:dyDescent="0.25">
      <c r="A202" t="s">
        <v>20</v>
      </c>
      <c r="B202" s="4">
        <v>2013</v>
      </c>
      <c r="D202" t="s">
        <v>14</v>
      </c>
      <c r="E202" s="4">
        <v>1784</v>
      </c>
    </row>
    <row r="203" spans="1:5" x14ac:dyDescent="0.25">
      <c r="A203" t="s">
        <v>20</v>
      </c>
      <c r="B203" s="4">
        <v>1703</v>
      </c>
      <c r="D203" t="s">
        <v>14</v>
      </c>
      <c r="E203" s="4">
        <v>243</v>
      </c>
    </row>
    <row r="204" spans="1:5" x14ac:dyDescent="0.25">
      <c r="A204" t="s">
        <v>20</v>
      </c>
      <c r="B204" s="4">
        <v>80</v>
      </c>
      <c r="D204" t="s">
        <v>14</v>
      </c>
      <c r="E204" s="4">
        <v>1296</v>
      </c>
    </row>
    <row r="205" spans="1:5" x14ac:dyDescent="0.25">
      <c r="A205" t="s">
        <v>20</v>
      </c>
      <c r="B205" s="4">
        <v>41</v>
      </c>
      <c r="D205" t="s">
        <v>14</v>
      </c>
      <c r="E205" s="4">
        <v>77</v>
      </c>
    </row>
    <row r="206" spans="1:5" x14ac:dyDescent="0.25">
      <c r="A206" t="s">
        <v>20</v>
      </c>
      <c r="B206" s="4">
        <v>187</v>
      </c>
      <c r="D206" t="s">
        <v>14</v>
      </c>
      <c r="E206" s="4">
        <v>395</v>
      </c>
    </row>
    <row r="207" spans="1:5" x14ac:dyDescent="0.25">
      <c r="A207" t="s">
        <v>20</v>
      </c>
      <c r="B207" s="4">
        <v>2875</v>
      </c>
      <c r="D207" t="s">
        <v>14</v>
      </c>
      <c r="E207" s="4">
        <v>49</v>
      </c>
    </row>
    <row r="208" spans="1:5" x14ac:dyDescent="0.25">
      <c r="A208" t="s">
        <v>20</v>
      </c>
      <c r="B208" s="4">
        <v>88</v>
      </c>
      <c r="D208" t="s">
        <v>14</v>
      </c>
      <c r="E208" s="4">
        <v>180</v>
      </c>
    </row>
    <row r="209" spans="1:5" x14ac:dyDescent="0.25">
      <c r="A209" t="s">
        <v>20</v>
      </c>
      <c r="B209" s="4">
        <v>191</v>
      </c>
      <c r="D209" t="s">
        <v>14</v>
      </c>
      <c r="E209" s="4">
        <v>2690</v>
      </c>
    </row>
    <row r="210" spans="1:5" x14ac:dyDescent="0.25">
      <c r="A210" t="s">
        <v>20</v>
      </c>
      <c r="B210" s="4">
        <v>139</v>
      </c>
      <c r="D210" t="s">
        <v>14</v>
      </c>
      <c r="E210" s="4">
        <v>2779</v>
      </c>
    </row>
    <row r="211" spans="1:5" x14ac:dyDescent="0.25">
      <c r="A211" t="s">
        <v>20</v>
      </c>
      <c r="B211" s="4">
        <v>186</v>
      </c>
      <c r="D211" t="s">
        <v>14</v>
      </c>
      <c r="E211" s="4">
        <v>92</v>
      </c>
    </row>
    <row r="212" spans="1:5" x14ac:dyDescent="0.25">
      <c r="A212" t="s">
        <v>20</v>
      </c>
      <c r="B212" s="4">
        <v>112</v>
      </c>
      <c r="D212" t="s">
        <v>14</v>
      </c>
      <c r="E212" s="4">
        <v>1028</v>
      </c>
    </row>
    <row r="213" spans="1:5" x14ac:dyDescent="0.25">
      <c r="A213" t="s">
        <v>20</v>
      </c>
      <c r="B213" s="4">
        <v>101</v>
      </c>
      <c r="D213" t="s">
        <v>14</v>
      </c>
      <c r="E213" s="4">
        <v>26</v>
      </c>
    </row>
    <row r="214" spans="1:5" x14ac:dyDescent="0.25">
      <c r="A214" t="s">
        <v>20</v>
      </c>
      <c r="B214" s="4">
        <v>206</v>
      </c>
      <c r="D214" t="s">
        <v>14</v>
      </c>
      <c r="E214" s="4">
        <v>1790</v>
      </c>
    </row>
    <row r="215" spans="1:5" x14ac:dyDescent="0.25">
      <c r="A215" t="s">
        <v>20</v>
      </c>
      <c r="B215" s="4">
        <v>154</v>
      </c>
      <c r="D215" t="s">
        <v>14</v>
      </c>
      <c r="E215" s="4">
        <v>37</v>
      </c>
    </row>
    <row r="216" spans="1:5" x14ac:dyDescent="0.25">
      <c r="A216" t="s">
        <v>20</v>
      </c>
      <c r="B216" s="4">
        <v>5966</v>
      </c>
      <c r="D216" t="s">
        <v>14</v>
      </c>
      <c r="E216" s="4">
        <v>35</v>
      </c>
    </row>
    <row r="217" spans="1:5" x14ac:dyDescent="0.25">
      <c r="A217" t="s">
        <v>20</v>
      </c>
      <c r="B217" s="4">
        <v>169</v>
      </c>
      <c r="D217" t="s">
        <v>14</v>
      </c>
      <c r="E217" s="4">
        <v>558</v>
      </c>
    </row>
    <row r="218" spans="1:5" x14ac:dyDescent="0.25">
      <c r="A218" t="s">
        <v>20</v>
      </c>
      <c r="B218" s="4">
        <v>2106</v>
      </c>
      <c r="D218" t="s">
        <v>14</v>
      </c>
      <c r="E218" s="4">
        <v>64</v>
      </c>
    </row>
    <row r="219" spans="1:5" x14ac:dyDescent="0.25">
      <c r="A219" t="s">
        <v>20</v>
      </c>
      <c r="B219" s="4">
        <v>131</v>
      </c>
      <c r="D219" t="s">
        <v>14</v>
      </c>
      <c r="E219" s="4">
        <v>245</v>
      </c>
    </row>
    <row r="220" spans="1:5" x14ac:dyDescent="0.25">
      <c r="A220" t="s">
        <v>20</v>
      </c>
      <c r="B220" s="4">
        <v>84</v>
      </c>
      <c r="D220" t="s">
        <v>14</v>
      </c>
      <c r="E220" s="4">
        <v>71</v>
      </c>
    </row>
    <row r="221" spans="1:5" x14ac:dyDescent="0.25">
      <c r="A221" t="s">
        <v>20</v>
      </c>
      <c r="B221" s="4">
        <v>155</v>
      </c>
      <c r="D221" t="s">
        <v>14</v>
      </c>
      <c r="E221" s="4">
        <v>42</v>
      </c>
    </row>
    <row r="222" spans="1:5" x14ac:dyDescent="0.25">
      <c r="A222" t="s">
        <v>20</v>
      </c>
      <c r="B222" s="4">
        <v>189</v>
      </c>
      <c r="D222" t="s">
        <v>14</v>
      </c>
      <c r="E222" s="4">
        <v>156</v>
      </c>
    </row>
    <row r="223" spans="1:5" x14ac:dyDescent="0.25">
      <c r="A223" t="s">
        <v>20</v>
      </c>
      <c r="B223" s="4">
        <v>4799</v>
      </c>
      <c r="D223" t="s">
        <v>14</v>
      </c>
      <c r="E223" s="4">
        <v>1368</v>
      </c>
    </row>
    <row r="224" spans="1:5" x14ac:dyDescent="0.25">
      <c r="A224" t="s">
        <v>20</v>
      </c>
      <c r="B224" s="4">
        <v>1137</v>
      </c>
      <c r="D224" t="s">
        <v>14</v>
      </c>
      <c r="E224" s="4">
        <v>102</v>
      </c>
    </row>
    <row r="225" spans="1:5" x14ac:dyDescent="0.25">
      <c r="A225" t="s">
        <v>20</v>
      </c>
      <c r="B225" s="4">
        <v>1152</v>
      </c>
      <c r="D225" t="s">
        <v>14</v>
      </c>
      <c r="E225" s="4">
        <v>86</v>
      </c>
    </row>
    <row r="226" spans="1:5" x14ac:dyDescent="0.25">
      <c r="A226" t="s">
        <v>20</v>
      </c>
      <c r="B226" s="4">
        <v>50</v>
      </c>
      <c r="D226" t="s">
        <v>14</v>
      </c>
      <c r="E226" s="4">
        <v>253</v>
      </c>
    </row>
    <row r="227" spans="1:5" x14ac:dyDescent="0.25">
      <c r="A227" t="s">
        <v>20</v>
      </c>
      <c r="B227" s="4">
        <v>3059</v>
      </c>
      <c r="D227" t="s">
        <v>14</v>
      </c>
      <c r="E227" s="4">
        <v>157</v>
      </c>
    </row>
    <row r="228" spans="1:5" x14ac:dyDescent="0.25">
      <c r="A228" t="s">
        <v>20</v>
      </c>
      <c r="B228" s="4">
        <v>34</v>
      </c>
      <c r="D228" t="s">
        <v>14</v>
      </c>
      <c r="E228" s="4">
        <v>183</v>
      </c>
    </row>
    <row r="229" spans="1:5" x14ac:dyDescent="0.25">
      <c r="A229" t="s">
        <v>20</v>
      </c>
      <c r="B229" s="4">
        <v>220</v>
      </c>
      <c r="D229" t="s">
        <v>14</v>
      </c>
      <c r="E229" s="4">
        <v>82</v>
      </c>
    </row>
    <row r="230" spans="1:5" x14ac:dyDescent="0.25">
      <c r="A230" t="s">
        <v>20</v>
      </c>
      <c r="B230" s="4">
        <v>1604</v>
      </c>
      <c r="D230" t="s">
        <v>14</v>
      </c>
      <c r="E230" s="4">
        <v>1</v>
      </c>
    </row>
    <row r="231" spans="1:5" x14ac:dyDescent="0.25">
      <c r="A231" t="s">
        <v>20</v>
      </c>
      <c r="B231" s="4">
        <v>454</v>
      </c>
      <c r="D231" t="s">
        <v>14</v>
      </c>
      <c r="E231" s="4">
        <v>1198</v>
      </c>
    </row>
    <row r="232" spans="1:5" x14ac:dyDescent="0.25">
      <c r="A232" t="s">
        <v>20</v>
      </c>
      <c r="B232" s="4">
        <v>123</v>
      </c>
      <c r="D232" t="s">
        <v>14</v>
      </c>
      <c r="E232" s="4">
        <v>648</v>
      </c>
    </row>
    <row r="233" spans="1:5" x14ac:dyDescent="0.25">
      <c r="A233" t="s">
        <v>20</v>
      </c>
      <c r="B233" s="4">
        <v>299</v>
      </c>
      <c r="D233" t="s">
        <v>14</v>
      </c>
      <c r="E233" s="4">
        <v>64</v>
      </c>
    </row>
    <row r="234" spans="1:5" x14ac:dyDescent="0.25">
      <c r="A234" t="s">
        <v>20</v>
      </c>
      <c r="B234" s="4">
        <v>2237</v>
      </c>
      <c r="D234" t="s">
        <v>14</v>
      </c>
      <c r="E234" s="4">
        <v>62</v>
      </c>
    </row>
    <row r="235" spans="1:5" x14ac:dyDescent="0.25">
      <c r="A235" t="s">
        <v>20</v>
      </c>
      <c r="B235" s="4">
        <v>645</v>
      </c>
      <c r="D235" t="s">
        <v>14</v>
      </c>
      <c r="E235" s="4">
        <v>750</v>
      </c>
    </row>
    <row r="236" spans="1:5" x14ac:dyDescent="0.25">
      <c r="A236" t="s">
        <v>20</v>
      </c>
      <c r="B236" s="4">
        <v>484</v>
      </c>
      <c r="D236" t="s">
        <v>14</v>
      </c>
      <c r="E236" s="4">
        <v>105</v>
      </c>
    </row>
    <row r="237" spans="1:5" x14ac:dyDescent="0.25">
      <c r="A237" t="s">
        <v>20</v>
      </c>
      <c r="B237" s="4">
        <v>154</v>
      </c>
      <c r="D237" t="s">
        <v>14</v>
      </c>
      <c r="E237" s="4">
        <v>2604</v>
      </c>
    </row>
    <row r="238" spans="1:5" x14ac:dyDescent="0.25">
      <c r="A238" t="s">
        <v>20</v>
      </c>
      <c r="B238" s="4">
        <v>82</v>
      </c>
      <c r="D238" t="s">
        <v>14</v>
      </c>
      <c r="E238" s="4">
        <v>65</v>
      </c>
    </row>
    <row r="239" spans="1:5" x14ac:dyDescent="0.25">
      <c r="A239" t="s">
        <v>20</v>
      </c>
      <c r="B239" s="4">
        <v>134</v>
      </c>
      <c r="D239" t="s">
        <v>14</v>
      </c>
      <c r="E239" s="4">
        <v>94</v>
      </c>
    </row>
    <row r="240" spans="1:5" x14ac:dyDescent="0.25">
      <c r="A240" t="s">
        <v>20</v>
      </c>
      <c r="B240" s="4">
        <v>5203</v>
      </c>
      <c r="D240" t="s">
        <v>14</v>
      </c>
      <c r="E240" s="4">
        <v>257</v>
      </c>
    </row>
    <row r="241" spans="1:5" x14ac:dyDescent="0.25">
      <c r="A241" t="s">
        <v>20</v>
      </c>
      <c r="B241" s="4">
        <v>94</v>
      </c>
      <c r="D241" t="s">
        <v>14</v>
      </c>
      <c r="E241" s="4">
        <v>2928</v>
      </c>
    </row>
    <row r="242" spans="1:5" x14ac:dyDescent="0.25">
      <c r="A242" t="s">
        <v>20</v>
      </c>
      <c r="B242" s="4">
        <v>205</v>
      </c>
      <c r="D242" t="s">
        <v>14</v>
      </c>
      <c r="E242" s="4">
        <v>4697</v>
      </c>
    </row>
    <row r="243" spans="1:5" x14ac:dyDescent="0.25">
      <c r="A243" t="s">
        <v>20</v>
      </c>
      <c r="B243" s="4">
        <v>92</v>
      </c>
      <c r="D243" t="s">
        <v>14</v>
      </c>
      <c r="E243" s="4">
        <v>2915</v>
      </c>
    </row>
    <row r="244" spans="1:5" x14ac:dyDescent="0.25">
      <c r="A244" t="s">
        <v>20</v>
      </c>
      <c r="B244" s="4">
        <v>219</v>
      </c>
      <c r="D244" t="s">
        <v>14</v>
      </c>
      <c r="E244" s="4">
        <v>18</v>
      </c>
    </row>
    <row r="245" spans="1:5" x14ac:dyDescent="0.25">
      <c r="A245" t="s">
        <v>20</v>
      </c>
      <c r="B245" s="4">
        <v>2526</v>
      </c>
      <c r="D245" t="s">
        <v>14</v>
      </c>
      <c r="E245" s="4">
        <v>602</v>
      </c>
    </row>
    <row r="246" spans="1:5" x14ac:dyDescent="0.25">
      <c r="A246" t="s">
        <v>20</v>
      </c>
      <c r="B246" s="4">
        <v>94</v>
      </c>
      <c r="D246" t="s">
        <v>14</v>
      </c>
      <c r="E246" s="4">
        <v>1</v>
      </c>
    </row>
    <row r="247" spans="1:5" x14ac:dyDescent="0.25">
      <c r="A247" t="s">
        <v>20</v>
      </c>
      <c r="B247" s="4">
        <v>1713</v>
      </c>
      <c r="D247" t="s">
        <v>14</v>
      </c>
      <c r="E247" s="4">
        <v>3868</v>
      </c>
    </row>
    <row r="248" spans="1:5" x14ac:dyDescent="0.25">
      <c r="A248" t="s">
        <v>20</v>
      </c>
      <c r="B248" s="4">
        <v>249</v>
      </c>
      <c r="D248" t="s">
        <v>14</v>
      </c>
      <c r="E248" s="4">
        <v>504</v>
      </c>
    </row>
    <row r="249" spans="1:5" x14ac:dyDescent="0.25">
      <c r="A249" t="s">
        <v>20</v>
      </c>
      <c r="B249" s="4">
        <v>192</v>
      </c>
      <c r="D249" t="s">
        <v>14</v>
      </c>
      <c r="E249" s="4">
        <v>14</v>
      </c>
    </row>
    <row r="250" spans="1:5" x14ac:dyDescent="0.25">
      <c r="A250" t="s">
        <v>20</v>
      </c>
      <c r="B250" s="4">
        <v>247</v>
      </c>
      <c r="D250" t="s">
        <v>14</v>
      </c>
      <c r="E250" s="4">
        <v>750</v>
      </c>
    </row>
    <row r="251" spans="1:5" x14ac:dyDescent="0.25">
      <c r="A251" t="s">
        <v>20</v>
      </c>
      <c r="B251" s="4">
        <v>2293</v>
      </c>
      <c r="D251" t="s">
        <v>14</v>
      </c>
      <c r="E251" s="4">
        <v>77</v>
      </c>
    </row>
    <row r="252" spans="1:5" x14ac:dyDescent="0.25">
      <c r="A252" t="s">
        <v>20</v>
      </c>
      <c r="B252" s="4">
        <v>3131</v>
      </c>
      <c r="D252" t="s">
        <v>14</v>
      </c>
      <c r="E252" s="4">
        <v>752</v>
      </c>
    </row>
    <row r="253" spans="1:5" x14ac:dyDescent="0.25">
      <c r="A253" t="s">
        <v>20</v>
      </c>
      <c r="B253" s="4">
        <v>143</v>
      </c>
      <c r="D253" t="s">
        <v>14</v>
      </c>
      <c r="E253" s="4">
        <v>131</v>
      </c>
    </row>
    <row r="254" spans="1:5" x14ac:dyDescent="0.25">
      <c r="A254" t="s">
        <v>20</v>
      </c>
      <c r="B254" s="4">
        <v>296</v>
      </c>
      <c r="D254" t="s">
        <v>14</v>
      </c>
      <c r="E254" s="4">
        <v>87</v>
      </c>
    </row>
    <row r="255" spans="1:5" x14ac:dyDescent="0.25">
      <c r="A255" t="s">
        <v>20</v>
      </c>
      <c r="B255" s="4">
        <v>170</v>
      </c>
      <c r="D255" t="s">
        <v>14</v>
      </c>
      <c r="E255" s="4">
        <v>1063</v>
      </c>
    </row>
    <row r="256" spans="1:5" x14ac:dyDescent="0.25">
      <c r="A256" t="s">
        <v>20</v>
      </c>
      <c r="B256" s="4">
        <v>86</v>
      </c>
      <c r="D256" t="s">
        <v>14</v>
      </c>
      <c r="E256" s="4">
        <v>76</v>
      </c>
    </row>
    <row r="257" spans="1:5" x14ac:dyDescent="0.25">
      <c r="A257" t="s">
        <v>20</v>
      </c>
      <c r="B257" s="4">
        <v>6286</v>
      </c>
      <c r="D257" t="s">
        <v>14</v>
      </c>
      <c r="E257" s="4">
        <v>4428</v>
      </c>
    </row>
    <row r="258" spans="1:5" x14ac:dyDescent="0.25">
      <c r="A258" t="s">
        <v>20</v>
      </c>
      <c r="B258" s="4">
        <v>3727</v>
      </c>
      <c r="D258" t="s">
        <v>14</v>
      </c>
      <c r="E258" s="4">
        <v>58</v>
      </c>
    </row>
    <row r="259" spans="1:5" x14ac:dyDescent="0.25">
      <c r="A259" t="s">
        <v>20</v>
      </c>
      <c r="B259" s="4">
        <v>1605</v>
      </c>
      <c r="D259" t="s">
        <v>14</v>
      </c>
      <c r="E259" s="4">
        <v>111</v>
      </c>
    </row>
    <row r="260" spans="1:5" x14ac:dyDescent="0.25">
      <c r="A260" t="s">
        <v>20</v>
      </c>
      <c r="B260" s="4">
        <v>2120</v>
      </c>
      <c r="D260" t="s">
        <v>14</v>
      </c>
      <c r="E260" s="4">
        <v>2955</v>
      </c>
    </row>
    <row r="261" spans="1:5" x14ac:dyDescent="0.25">
      <c r="A261" t="s">
        <v>20</v>
      </c>
      <c r="B261" s="4">
        <v>50</v>
      </c>
      <c r="D261" t="s">
        <v>14</v>
      </c>
      <c r="E261" s="4">
        <v>1657</v>
      </c>
    </row>
    <row r="262" spans="1:5" x14ac:dyDescent="0.25">
      <c r="A262" t="s">
        <v>20</v>
      </c>
      <c r="B262" s="4">
        <v>2080</v>
      </c>
      <c r="D262" t="s">
        <v>14</v>
      </c>
      <c r="E262" s="4">
        <v>926</v>
      </c>
    </row>
    <row r="263" spans="1:5" x14ac:dyDescent="0.25">
      <c r="A263" t="s">
        <v>20</v>
      </c>
      <c r="B263" s="4">
        <v>2105</v>
      </c>
      <c r="D263" t="s">
        <v>14</v>
      </c>
      <c r="E263" s="4">
        <v>77</v>
      </c>
    </row>
    <row r="264" spans="1:5" x14ac:dyDescent="0.25">
      <c r="A264" t="s">
        <v>20</v>
      </c>
      <c r="B264" s="4">
        <v>2436</v>
      </c>
      <c r="D264" t="s">
        <v>14</v>
      </c>
      <c r="E264" s="4">
        <v>1748</v>
      </c>
    </row>
    <row r="265" spans="1:5" x14ac:dyDescent="0.25">
      <c r="A265" t="s">
        <v>20</v>
      </c>
      <c r="B265" s="4">
        <v>80</v>
      </c>
      <c r="D265" t="s">
        <v>14</v>
      </c>
      <c r="E265" s="4">
        <v>79</v>
      </c>
    </row>
    <row r="266" spans="1:5" x14ac:dyDescent="0.25">
      <c r="A266" t="s">
        <v>20</v>
      </c>
      <c r="B266" s="4">
        <v>42</v>
      </c>
      <c r="D266" t="s">
        <v>14</v>
      </c>
      <c r="E266" s="4">
        <v>889</v>
      </c>
    </row>
    <row r="267" spans="1:5" x14ac:dyDescent="0.25">
      <c r="A267" t="s">
        <v>20</v>
      </c>
      <c r="B267" s="4">
        <v>139</v>
      </c>
      <c r="D267" t="s">
        <v>14</v>
      </c>
      <c r="E267" s="4">
        <v>56</v>
      </c>
    </row>
    <row r="268" spans="1:5" x14ac:dyDescent="0.25">
      <c r="A268" t="s">
        <v>20</v>
      </c>
      <c r="B268" s="4">
        <v>159</v>
      </c>
      <c r="D268" t="s">
        <v>14</v>
      </c>
      <c r="E268" s="4">
        <v>1</v>
      </c>
    </row>
    <row r="269" spans="1:5" x14ac:dyDescent="0.25">
      <c r="A269" t="s">
        <v>20</v>
      </c>
      <c r="B269" s="4">
        <v>381</v>
      </c>
      <c r="D269" t="s">
        <v>14</v>
      </c>
      <c r="E269" s="4">
        <v>83</v>
      </c>
    </row>
    <row r="270" spans="1:5" x14ac:dyDescent="0.25">
      <c r="A270" t="s">
        <v>20</v>
      </c>
      <c r="B270" s="4">
        <v>194</v>
      </c>
      <c r="D270" t="s">
        <v>14</v>
      </c>
      <c r="E270" s="4">
        <v>2025</v>
      </c>
    </row>
    <row r="271" spans="1:5" x14ac:dyDescent="0.25">
      <c r="A271" t="s">
        <v>20</v>
      </c>
      <c r="B271" s="4">
        <v>106</v>
      </c>
      <c r="D271" t="s">
        <v>14</v>
      </c>
      <c r="E271" s="4">
        <v>14</v>
      </c>
    </row>
    <row r="272" spans="1:5" x14ac:dyDescent="0.25">
      <c r="A272" t="s">
        <v>20</v>
      </c>
      <c r="B272" s="4">
        <v>142</v>
      </c>
      <c r="D272" t="s">
        <v>14</v>
      </c>
      <c r="E272" s="4">
        <v>656</v>
      </c>
    </row>
    <row r="273" spans="1:5" x14ac:dyDescent="0.25">
      <c r="A273" t="s">
        <v>20</v>
      </c>
      <c r="B273" s="4">
        <v>211</v>
      </c>
      <c r="D273" t="s">
        <v>14</v>
      </c>
      <c r="E273" s="4">
        <v>1596</v>
      </c>
    </row>
    <row r="274" spans="1:5" x14ac:dyDescent="0.25">
      <c r="A274" t="s">
        <v>20</v>
      </c>
      <c r="B274" s="4">
        <v>2756</v>
      </c>
      <c r="D274" t="s">
        <v>14</v>
      </c>
      <c r="E274" s="4">
        <v>10</v>
      </c>
    </row>
    <row r="275" spans="1:5" x14ac:dyDescent="0.25">
      <c r="A275" t="s">
        <v>20</v>
      </c>
      <c r="B275" s="4">
        <v>173</v>
      </c>
      <c r="D275" t="s">
        <v>14</v>
      </c>
      <c r="E275" s="4">
        <v>1121</v>
      </c>
    </row>
    <row r="276" spans="1:5" x14ac:dyDescent="0.25">
      <c r="A276" t="s">
        <v>20</v>
      </c>
      <c r="B276" s="4">
        <v>87</v>
      </c>
      <c r="D276" t="s">
        <v>14</v>
      </c>
      <c r="E276" s="4">
        <v>15</v>
      </c>
    </row>
    <row r="277" spans="1:5" x14ac:dyDescent="0.25">
      <c r="A277" t="s">
        <v>20</v>
      </c>
      <c r="B277" s="4">
        <v>1572</v>
      </c>
      <c r="D277" t="s">
        <v>14</v>
      </c>
      <c r="E277" s="4">
        <v>191</v>
      </c>
    </row>
    <row r="278" spans="1:5" x14ac:dyDescent="0.25">
      <c r="A278" t="s">
        <v>20</v>
      </c>
      <c r="B278" s="4">
        <v>2346</v>
      </c>
      <c r="D278" t="s">
        <v>14</v>
      </c>
      <c r="E278" s="4">
        <v>16</v>
      </c>
    </row>
    <row r="279" spans="1:5" x14ac:dyDescent="0.25">
      <c r="A279" t="s">
        <v>20</v>
      </c>
      <c r="B279" s="4">
        <v>115</v>
      </c>
      <c r="D279" t="s">
        <v>14</v>
      </c>
      <c r="E279" s="4">
        <v>17</v>
      </c>
    </row>
    <row r="280" spans="1:5" x14ac:dyDescent="0.25">
      <c r="A280" t="s">
        <v>20</v>
      </c>
      <c r="B280" s="4">
        <v>85</v>
      </c>
      <c r="D280" t="s">
        <v>14</v>
      </c>
      <c r="E280" s="4">
        <v>34</v>
      </c>
    </row>
    <row r="281" spans="1:5" x14ac:dyDescent="0.25">
      <c r="A281" t="s">
        <v>20</v>
      </c>
      <c r="B281" s="4">
        <v>144</v>
      </c>
      <c r="D281" t="s">
        <v>14</v>
      </c>
      <c r="E281" s="4">
        <v>1</v>
      </c>
    </row>
    <row r="282" spans="1:5" x14ac:dyDescent="0.25">
      <c r="A282" t="s">
        <v>20</v>
      </c>
      <c r="B282" s="4">
        <v>2443</v>
      </c>
      <c r="D282" t="s">
        <v>14</v>
      </c>
      <c r="E282" s="4">
        <v>1274</v>
      </c>
    </row>
    <row r="283" spans="1:5" x14ac:dyDescent="0.25">
      <c r="A283" t="s">
        <v>20</v>
      </c>
      <c r="B283" s="4">
        <v>64</v>
      </c>
      <c r="D283" t="s">
        <v>14</v>
      </c>
      <c r="E283" s="4">
        <v>210</v>
      </c>
    </row>
    <row r="284" spans="1:5" x14ac:dyDescent="0.25">
      <c r="A284" t="s">
        <v>20</v>
      </c>
      <c r="B284" s="4">
        <v>268</v>
      </c>
      <c r="D284" t="s">
        <v>14</v>
      </c>
      <c r="E284" s="4">
        <v>248</v>
      </c>
    </row>
    <row r="285" spans="1:5" x14ac:dyDescent="0.25">
      <c r="A285" t="s">
        <v>20</v>
      </c>
      <c r="B285" s="4">
        <v>195</v>
      </c>
      <c r="D285" t="s">
        <v>14</v>
      </c>
      <c r="E285" s="4">
        <v>513</v>
      </c>
    </row>
    <row r="286" spans="1:5" x14ac:dyDescent="0.25">
      <c r="A286" t="s">
        <v>20</v>
      </c>
      <c r="B286" s="4">
        <v>186</v>
      </c>
      <c r="D286" t="s">
        <v>14</v>
      </c>
      <c r="E286" s="4">
        <v>3410</v>
      </c>
    </row>
    <row r="287" spans="1:5" x14ac:dyDescent="0.25">
      <c r="A287" t="s">
        <v>20</v>
      </c>
      <c r="B287" s="4">
        <v>460</v>
      </c>
      <c r="D287" t="s">
        <v>14</v>
      </c>
      <c r="E287" s="4">
        <v>10</v>
      </c>
    </row>
    <row r="288" spans="1:5" x14ac:dyDescent="0.25">
      <c r="A288" t="s">
        <v>20</v>
      </c>
      <c r="B288" s="4">
        <v>2528</v>
      </c>
      <c r="D288" t="s">
        <v>14</v>
      </c>
      <c r="E288" s="4">
        <v>2201</v>
      </c>
    </row>
    <row r="289" spans="1:5" x14ac:dyDescent="0.25">
      <c r="A289" t="s">
        <v>20</v>
      </c>
      <c r="B289" s="4">
        <v>3657</v>
      </c>
      <c r="D289" t="s">
        <v>14</v>
      </c>
      <c r="E289" s="4">
        <v>676</v>
      </c>
    </row>
    <row r="290" spans="1:5" x14ac:dyDescent="0.25">
      <c r="A290" t="s">
        <v>20</v>
      </c>
      <c r="B290" s="4">
        <v>131</v>
      </c>
      <c r="D290" t="s">
        <v>14</v>
      </c>
      <c r="E290" s="4">
        <v>831</v>
      </c>
    </row>
    <row r="291" spans="1:5" x14ac:dyDescent="0.25">
      <c r="A291" t="s">
        <v>20</v>
      </c>
      <c r="B291" s="4">
        <v>239</v>
      </c>
      <c r="D291" t="s">
        <v>14</v>
      </c>
      <c r="E291" s="4">
        <v>859</v>
      </c>
    </row>
    <row r="292" spans="1:5" x14ac:dyDescent="0.25">
      <c r="A292" t="s">
        <v>20</v>
      </c>
      <c r="B292" s="4">
        <v>78</v>
      </c>
      <c r="D292" t="s">
        <v>14</v>
      </c>
      <c r="E292" s="4">
        <v>45</v>
      </c>
    </row>
    <row r="293" spans="1:5" x14ac:dyDescent="0.25">
      <c r="A293" t="s">
        <v>20</v>
      </c>
      <c r="B293" s="4">
        <v>1773</v>
      </c>
      <c r="D293" t="s">
        <v>14</v>
      </c>
      <c r="E293" s="4">
        <v>6</v>
      </c>
    </row>
    <row r="294" spans="1:5" x14ac:dyDescent="0.25">
      <c r="A294" t="s">
        <v>20</v>
      </c>
      <c r="B294" s="4">
        <v>32</v>
      </c>
      <c r="D294" t="s">
        <v>14</v>
      </c>
      <c r="E294" s="4">
        <v>7</v>
      </c>
    </row>
    <row r="295" spans="1:5" x14ac:dyDescent="0.25">
      <c r="A295" t="s">
        <v>20</v>
      </c>
      <c r="B295" s="4">
        <v>369</v>
      </c>
      <c r="D295" t="s">
        <v>14</v>
      </c>
      <c r="E295" s="4">
        <v>31</v>
      </c>
    </row>
    <row r="296" spans="1:5" x14ac:dyDescent="0.25">
      <c r="A296" t="s">
        <v>20</v>
      </c>
      <c r="B296" s="4">
        <v>89</v>
      </c>
      <c r="D296" t="s">
        <v>14</v>
      </c>
      <c r="E296" s="4">
        <v>78</v>
      </c>
    </row>
    <row r="297" spans="1:5" x14ac:dyDescent="0.25">
      <c r="A297" t="s">
        <v>20</v>
      </c>
      <c r="B297" s="4">
        <v>147</v>
      </c>
      <c r="D297" t="s">
        <v>14</v>
      </c>
      <c r="E297" s="4">
        <v>1225</v>
      </c>
    </row>
    <row r="298" spans="1:5" x14ac:dyDescent="0.25">
      <c r="A298" t="s">
        <v>20</v>
      </c>
      <c r="B298" s="4">
        <v>126</v>
      </c>
      <c r="D298" t="s">
        <v>14</v>
      </c>
      <c r="E298" s="4">
        <v>1</v>
      </c>
    </row>
    <row r="299" spans="1:5" x14ac:dyDescent="0.25">
      <c r="A299" t="s">
        <v>20</v>
      </c>
      <c r="B299" s="4">
        <v>2218</v>
      </c>
      <c r="D299" t="s">
        <v>14</v>
      </c>
      <c r="E299" s="4">
        <v>67</v>
      </c>
    </row>
    <row r="300" spans="1:5" x14ac:dyDescent="0.25">
      <c r="A300" t="s">
        <v>20</v>
      </c>
      <c r="B300" s="4">
        <v>202</v>
      </c>
      <c r="D300" t="s">
        <v>14</v>
      </c>
      <c r="E300" s="4">
        <v>19</v>
      </c>
    </row>
    <row r="301" spans="1:5" x14ac:dyDescent="0.25">
      <c r="A301" t="s">
        <v>20</v>
      </c>
      <c r="B301" s="4">
        <v>140</v>
      </c>
      <c r="D301" t="s">
        <v>14</v>
      </c>
      <c r="E301" s="4">
        <v>2108</v>
      </c>
    </row>
    <row r="302" spans="1:5" x14ac:dyDescent="0.25">
      <c r="A302" t="s">
        <v>20</v>
      </c>
      <c r="B302" s="4">
        <v>1052</v>
      </c>
      <c r="D302" t="s">
        <v>14</v>
      </c>
      <c r="E302" s="4">
        <v>679</v>
      </c>
    </row>
    <row r="303" spans="1:5" x14ac:dyDescent="0.25">
      <c r="A303" t="s">
        <v>20</v>
      </c>
      <c r="B303" s="4">
        <v>247</v>
      </c>
      <c r="D303" t="s">
        <v>14</v>
      </c>
      <c r="E303" s="4">
        <v>36</v>
      </c>
    </row>
    <row r="304" spans="1:5" x14ac:dyDescent="0.25">
      <c r="A304" t="s">
        <v>20</v>
      </c>
      <c r="B304" s="4">
        <v>84</v>
      </c>
      <c r="D304" t="s">
        <v>14</v>
      </c>
      <c r="E304" s="4">
        <v>47</v>
      </c>
    </row>
    <row r="305" spans="1:5" x14ac:dyDescent="0.25">
      <c r="A305" t="s">
        <v>20</v>
      </c>
      <c r="B305" s="4">
        <v>88</v>
      </c>
      <c r="D305" t="s">
        <v>14</v>
      </c>
      <c r="E305" s="4">
        <v>70</v>
      </c>
    </row>
    <row r="306" spans="1:5" x14ac:dyDescent="0.25">
      <c r="A306" t="s">
        <v>20</v>
      </c>
      <c r="B306" s="4">
        <v>156</v>
      </c>
      <c r="D306" t="s">
        <v>14</v>
      </c>
      <c r="E306" s="4">
        <v>154</v>
      </c>
    </row>
    <row r="307" spans="1:5" x14ac:dyDescent="0.25">
      <c r="A307" t="s">
        <v>20</v>
      </c>
      <c r="B307" s="4">
        <v>2985</v>
      </c>
      <c r="D307" t="s">
        <v>14</v>
      </c>
      <c r="E307" s="4">
        <v>22</v>
      </c>
    </row>
    <row r="308" spans="1:5" x14ac:dyDescent="0.25">
      <c r="A308" t="s">
        <v>20</v>
      </c>
      <c r="B308" s="4">
        <v>762</v>
      </c>
      <c r="D308" t="s">
        <v>14</v>
      </c>
      <c r="E308" s="4">
        <v>1758</v>
      </c>
    </row>
    <row r="309" spans="1:5" x14ac:dyDescent="0.25">
      <c r="A309" t="s">
        <v>20</v>
      </c>
      <c r="B309" s="4">
        <v>554</v>
      </c>
      <c r="D309" t="s">
        <v>14</v>
      </c>
      <c r="E309" s="4">
        <v>94</v>
      </c>
    </row>
    <row r="310" spans="1:5" x14ac:dyDescent="0.25">
      <c r="A310" t="s">
        <v>20</v>
      </c>
      <c r="B310" s="4">
        <v>135</v>
      </c>
      <c r="D310" t="s">
        <v>14</v>
      </c>
      <c r="E310" s="4">
        <v>33</v>
      </c>
    </row>
    <row r="311" spans="1:5" x14ac:dyDescent="0.25">
      <c r="A311" t="s">
        <v>20</v>
      </c>
      <c r="B311" s="4">
        <v>122</v>
      </c>
      <c r="D311" t="s">
        <v>14</v>
      </c>
      <c r="E311" s="4">
        <v>1</v>
      </c>
    </row>
    <row r="312" spans="1:5" x14ac:dyDescent="0.25">
      <c r="A312" t="s">
        <v>20</v>
      </c>
      <c r="B312" s="4">
        <v>221</v>
      </c>
      <c r="D312" t="s">
        <v>14</v>
      </c>
      <c r="E312" s="4">
        <v>31</v>
      </c>
    </row>
    <row r="313" spans="1:5" x14ac:dyDescent="0.25">
      <c r="A313" t="s">
        <v>20</v>
      </c>
      <c r="B313" s="4">
        <v>126</v>
      </c>
      <c r="D313" t="s">
        <v>14</v>
      </c>
      <c r="E313" s="4">
        <v>35</v>
      </c>
    </row>
    <row r="314" spans="1:5" x14ac:dyDescent="0.25">
      <c r="A314" t="s">
        <v>20</v>
      </c>
      <c r="B314" s="4">
        <v>1022</v>
      </c>
      <c r="D314" t="s">
        <v>14</v>
      </c>
      <c r="E314" s="4">
        <v>63</v>
      </c>
    </row>
    <row r="315" spans="1:5" x14ac:dyDescent="0.25">
      <c r="A315" t="s">
        <v>20</v>
      </c>
      <c r="B315" s="4">
        <v>3177</v>
      </c>
      <c r="D315" t="s">
        <v>14</v>
      </c>
      <c r="E315" s="4">
        <v>526</v>
      </c>
    </row>
    <row r="316" spans="1:5" x14ac:dyDescent="0.25">
      <c r="A316" t="s">
        <v>20</v>
      </c>
      <c r="B316" s="4">
        <v>198</v>
      </c>
      <c r="D316" t="s">
        <v>14</v>
      </c>
      <c r="E316" s="4">
        <v>121</v>
      </c>
    </row>
    <row r="317" spans="1:5" x14ac:dyDescent="0.25">
      <c r="A317" t="s">
        <v>20</v>
      </c>
      <c r="B317" s="4">
        <v>85</v>
      </c>
      <c r="D317" t="s">
        <v>14</v>
      </c>
      <c r="E317" s="4">
        <v>67</v>
      </c>
    </row>
    <row r="318" spans="1:5" x14ac:dyDescent="0.25">
      <c r="A318" t="s">
        <v>20</v>
      </c>
      <c r="B318" s="4">
        <v>3596</v>
      </c>
      <c r="D318" t="s">
        <v>14</v>
      </c>
      <c r="E318" s="4">
        <v>57</v>
      </c>
    </row>
    <row r="319" spans="1:5" x14ac:dyDescent="0.25">
      <c r="A319" t="s">
        <v>20</v>
      </c>
      <c r="B319" s="4">
        <v>244</v>
      </c>
      <c r="D319" t="s">
        <v>14</v>
      </c>
      <c r="E319" s="4">
        <v>1229</v>
      </c>
    </row>
    <row r="320" spans="1:5" x14ac:dyDescent="0.25">
      <c r="A320" t="s">
        <v>20</v>
      </c>
      <c r="B320" s="4">
        <v>5180</v>
      </c>
      <c r="D320" t="s">
        <v>14</v>
      </c>
      <c r="E320" s="4">
        <v>12</v>
      </c>
    </row>
    <row r="321" spans="1:5" x14ac:dyDescent="0.25">
      <c r="A321" t="s">
        <v>20</v>
      </c>
      <c r="B321" s="4">
        <v>589</v>
      </c>
      <c r="D321" t="s">
        <v>14</v>
      </c>
      <c r="E321" s="4">
        <v>452</v>
      </c>
    </row>
    <row r="322" spans="1:5" x14ac:dyDescent="0.25">
      <c r="A322" t="s">
        <v>20</v>
      </c>
      <c r="B322" s="4">
        <v>2725</v>
      </c>
      <c r="D322" t="s">
        <v>14</v>
      </c>
      <c r="E322" s="4">
        <v>1886</v>
      </c>
    </row>
    <row r="323" spans="1:5" x14ac:dyDescent="0.25">
      <c r="A323" t="s">
        <v>20</v>
      </c>
      <c r="B323" s="4">
        <v>300</v>
      </c>
      <c r="D323" t="s">
        <v>14</v>
      </c>
      <c r="E323" s="4">
        <v>1825</v>
      </c>
    </row>
    <row r="324" spans="1:5" x14ac:dyDescent="0.25">
      <c r="A324" t="s">
        <v>20</v>
      </c>
      <c r="B324" s="4">
        <v>144</v>
      </c>
      <c r="D324" t="s">
        <v>14</v>
      </c>
      <c r="E324" s="4">
        <v>31</v>
      </c>
    </row>
    <row r="325" spans="1:5" x14ac:dyDescent="0.25">
      <c r="A325" t="s">
        <v>20</v>
      </c>
      <c r="B325" s="4">
        <v>87</v>
      </c>
      <c r="D325" t="s">
        <v>14</v>
      </c>
      <c r="E325" s="4">
        <v>107</v>
      </c>
    </row>
    <row r="326" spans="1:5" x14ac:dyDescent="0.25">
      <c r="A326" t="s">
        <v>20</v>
      </c>
      <c r="B326" s="4">
        <v>3116</v>
      </c>
      <c r="D326" t="s">
        <v>14</v>
      </c>
      <c r="E326" s="4">
        <v>27</v>
      </c>
    </row>
    <row r="327" spans="1:5" x14ac:dyDescent="0.25">
      <c r="A327" t="s">
        <v>20</v>
      </c>
      <c r="B327" s="4">
        <v>909</v>
      </c>
      <c r="D327" t="s">
        <v>14</v>
      </c>
      <c r="E327" s="4">
        <v>1221</v>
      </c>
    </row>
    <row r="328" spans="1:5" x14ac:dyDescent="0.25">
      <c r="A328" t="s">
        <v>20</v>
      </c>
      <c r="B328" s="4">
        <v>1613</v>
      </c>
      <c r="D328" t="s">
        <v>14</v>
      </c>
      <c r="E328" s="4">
        <v>1</v>
      </c>
    </row>
    <row r="329" spans="1:5" x14ac:dyDescent="0.25">
      <c r="A329" t="s">
        <v>20</v>
      </c>
      <c r="B329" s="4">
        <v>136</v>
      </c>
      <c r="D329" t="s">
        <v>14</v>
      </c>
      <c r="E329" s="4">
        <v>16</v>
      </c>
    </row>
    <row r="330" spans="1:5" x14ac:dyDescent="0.25">
      <c r="A330" t="s">
        <v>20</v>
      </c>
      <c r="B330" s="4">
        <v>130</v>
      </c>
      <c r="D330" t="s">
        <v>14</v>
      </c>
      <c r="E330" s="4">
        <v>41</v>
      </c>
    </row>
    <row r="331" spans="1:5" x14ac:dyDescent="0.25">
      <c r="A331" t="s">
        <v>20</v>
      </c>
      <c r="B331" s="4">
        <v>102</v>
      </c>
      <c r="D331" t="s">
        <v>14</v>
      </c>
      <c r="E331" s="4">
        <v>523</v>
      </c>
    </row>
    <row r="332" spans="1:5" x14ac:dyDescent="0.25">
      <c r="A332" t="s">
        <v>20</v>
      </c>
      <c r="B332" s="4">
        <v>4006</v>
      </c>
      <c r="D332" t="s">
        <v>14</v>
      </c>
      <c r="E332" s="4">
        <v>141</v>
      </c>
    </row>
    <row r="333" spans="1:5" x14ac:dyDescent="0.25">
      <c r="A333" t="s">
        <v>20</v>
      </c>
      <c r="B333" s="4">
        <v>1629</v>
      </c>
      <c r="D333" t="s">
        <v>14</v>
      </c>
      <c r="E333" s="4">
        <v>52</v>
      </c>
    </row>
    <row r="334" spans="1:5" x14ac:dyDescent="0.25">
      <c r="A334" t="s">
        <v>20</v>
      </c>
      <c r="B334" s="4">
        <v>2188</v>
      </c>
      <c r="D334" t="s">
        <v>14</v>
      </c>
      <c r="E334" s="4">
        <v>225</v>
      </c>
    </row>
    <row r="335" spans="1:5" x14ac:dyDescent="0.25">
      <c r="A335" t="s">
        <v>20</v>
      </c>
      <c r="B335" s="4">
        <v>2409</v>
      </c>
      <c r="D335" t="s">
        <v>14</v>
      </c>
      <c r="E335" s="4">
        <v>38</v>
      </c>
    </row>
    <row r="336" spans="1:5" x14ac:dyDescent="0.25">
      <c r="A336" t="s">
        <v>20</v>
      </c>
      <c r="B336" s="4">
        <v>194</v>
      </c>
      <c r="D336" t="s">
        <v>14</v>
      </c>
      <c r="E336" s="4">
        <v>15</v>
      </c>
    </row>
    <row r="337" spans="1:5" x14ac:dyDescent="0.25">
      <c r="A337" t="s">
        <v>20</v>
      </c>
      <c r="B337" s="4">
        <v>1140</v>
      </c>
      <c r="D337" t="s">
        <v>14</v>
      </c>
      <c r="E337" s="4">
        <v>37</v>
      </c>
    </row>
    <row r="338" spans="1:5" x14ac:dyDescent="0.25">
      <c r="A338" t="s">
        <v>20</v>
      </c>
      <c r="B338" s="4">
        <v>102</v>
      </c>
      <c r="D338" t="s">
        <v>14</v>
      </c>
      <c r="E338" s="4">
        <v>112</v>
      </c>
    </row>
    <row r="339" spans="1:5" x14ac:dyDescent="0.25">
      <c r="A339" t="s">
        <v>20</v>
      </c>
      <c r="B339" s="4">
        <v>2857</v>
      </c>
      <c r="D339" t="s">
        <v>14</v>
      </c>
      <c r="E339" s="4">
        <v>21</v>
      </c>
    </row>
    <row r="340" spans="1:5" x14ac:dyDescent="0.25">
      <c r="A340" t="s">
        <v>20</v>
      </c>
      <c r="B340" s="4">
        <v>107</v>
      </c>
      <c r="D340" t="s">
        <v>14</v>
      </c>
      <c r="E340" s="4">
        <v>67</v>
      </c>
    </row>
    <row r="341" spans="1:5" x14ac:dyDescent="0.25">
      <c r="A341" t="s">
        <v>20</v>
      </c>
      <c r="B341" s="4">
        <v>160</v>
      </c>
      <c r="D341" t="s">
        <v>14</v>
      </c>
      <c r="E341" s="4">
        <v>78</v>
      </c>
    </row>
    <row r="342" spans="1:5" x14ac:dyDescent="0.25">
      <c r="A342" t="s">
        <v>20</v>
      </c>
      <c r="B342" s="4">
        <v>2230</v>
      </c>
      <c r="D342" t="s">
        <v>14</v>
      </c>
      <c r="E342" s="4">
        <v>67</v>
      </c>
    </row>
    <row r="343" spans="1:5" x14ac:dyDescent="0.25">
      <c r="A343" t="s">
        <v>20</v>
      </c>
      <c r="B343" s="4">
        <v>316</v>
      </c>
      <c r="D343" t="s">
        <v>14</v>
      </c>
      <c r="E343" s="4">
        <v>263</v>
      </c>
    </row>
    <row r="344" spans="1:5" x14ac:dyDescent="0.25">
      <c r="A344" t="s">
        <v>20</v>
      </c>
      <c r="B344" s="4">
        <v>117</v>
      </c>
      <c r="D344" t="s">
        <v>14</v>
      </c>
      <c r="E344" s="4">
        <v>1691</v>
      </c>
    </row>
    <row r="345" spans="1:5" x14ac:dyDescent="0.25">
      <c r="A345" t="s">
        <v>20</v>
      </c>
      <c r="B345" s="4">
        <v>6406</v>
      </c>
      <c r="D345" t="s">
        <v>14</v>
      </c>
      <c r="E345" s="4">
        <v>181</v>
      </c>
    </row>
    <row r="346" spans="1:5" x14ac:dyDescent="0.25">
      <c r="A346" t="s">
        <v>20</v>
      </c>
      <c r="B346" s="4">
        <v>192</v>
      </c>
      <c r="D346" t="s">
        <v>14</v>
      </c>
      <c r="E346" s="4">
        <v>13</v>
      </c>
    </row>
    <row r="347" spans="1:5" x14ac:dyDescent="0.25">
      <c r="A347" t="s">
        <v>20</v>
      </c>
      <c r="B347" s="4">
        <v>26</v>
      </c>
      <c r="D347" t="s">
        <v>14</v>
      </c>
      <c r="E347" s="4">
        <v>1</v>
      </c>
    </row>
    <row r="348" spans="1:5" x14ac:dyDescent="0.25">
      <c r="A348" t="s">
        <v>20</v>
      </c>
      <c r="B348" s="4">
        <v>723</v>
      </c>
      <c r="D348" t="s">
        <v>14</v>
      </c>
      <c r="E348" s="4">
        <v>21</v>
      </c>
    </row>
    <row r="349" spans="1:5" x14ac:dyDescent="0.25">
      <c r="A349" t="s">
        <v>20</v>
      </c>
      <c r="B349" s="4">
        <v>170</v>
      </c>
      <c r="D349" t="s">
        <v>14</v>
      </c>
      <c r="E349" s="4">
        <v>830</v>
      </c>
    </row>
    <row r="350" spans="1:5" x14ac:dyDescent="0.25">
      <c r="A350" t="s">
        <v>20</v>
      </c>
      <c r="B350" s="4">
        <v>238</v>
      </c>
      <c r="D350" t="s">
        <v>14</v>
      </c>
      <c r="E350" s="4">
        <v>130</v>
      </c>
    </row>
    <row r="351" spans="1:5" x14ac:dyDescent="0.25">
      <c r="A351" t="s">
        <v>20</v>
      </c>
      <c r="B351" s="4">
        <v>55</v>
      </c>
      <c r="D351" t="s">
        <v>14</v>
      </c>
      <c r="E351" s="4">
        <v>55</v>
      </c>
    </row>
    <row r="352" spans="1:5" x14ac:dyDescent="0.25">
      <c r="A352" t="s">
        <v>20</v>
      </c>
      <c r="B352" s="4">
        <v>128</v>
      </c>
      <c r="D352" t="s">
        <v>14</v>
      </c>
      <c r="E352" s="4">
        <v>114</v>
      </c>
    </row>
    <row r="353" spans="1:5" x14ac:dyDescent="0.25">
      <c r="A353" t="s">
        <v>20</v>
      </c>
      <c r="B353" s="4">
        <v>2144</v>
      </c>
      <c r="D353" t="s">
        <v>14</v>
      </c>
      <c r="E353" s="4">
        <v>594</v>
      </c>
    </row>
    <row r="354" spans="1:5" x14ac:dyDescent="0.25">
      <c r="A354" t="s">
        <v>20</v>
      </c>
      <c r="B354" s="4">
        <v>2693</v>
      </c>
      <c r="D354" t="s">
        <v>14</v>
      </c>
      <c r="E354" s="4">
        <v>24</v>
      </c>
    </row>
    <row r="355" spans="1:5" x14ac:dyDescent="0.25">
      <c r="A355" t="s">
        <v>20</v>
      </c>
      <c r="B355" s="4">
        <v>432</v>
      </c>
      <c r="D355" t="s">
        <v>14</v>
      </c>
      <c r="E355" s="4">
        <v>252</v>
      </c>
    </row>
    <row r="356" spans="1:5" x14ac:dyDescent="0.25">
      <c r="A356" t="s">
        <v>20</v>
      </c>
      <c r="B356" s="4">
        <v>189</v>
      </c>
      <c r="D356" t="s">
        <v>14</v>
      </c>
      <c r="E356" s="4">
        <v>67</v>
      </c>
    </row>
    <row r="357" spans="1:5" x14ac:dyDescent="0.25">
      <c r="A357" t="s">
        <v>20</v>
      </c>
      <c r="B357" s="4">
        <v>154</v>
      </c>
      <c r="D357" t="s">
        <v>14</v>
      </c>
      <c r="E357" s="4">
        <v>742</v>
      </c>
    </row>
    <row r="358" spans="1:5" x14ac:dyDescent="0.25">
      <c r="A358" t="s">
        <v>20</v>
      </c>
      <c r="B358" s="4">
        <v>96</v>
      </c>
      <c r="D358" t="s">
        <v>14</v>
      </c>
      <c r="E358" s="4">
        <v>75</v>
      </c>
    </row>
    <row r="359" spans="1:5" x14ac:dyDescent="0.25">
      <c r="A359" t="s">
        <v>20</v>
      </c>
      <c r="B359" s="4">
        <v>3063</v>
      </c>
      <c r="D359" t="s">
        <v>14</v>
      </c>
      <c r="E359" s="4">
        <v>4405</v>
      </c>
    </row>
    <row r="360" spans="1:5" x14ac:dyDescent="0.25">
      <c r="A360" t="s">
        <v>20</v>
      </c>
      <c r="B360" s="4">
        <v>2266</v>
      </c>
      <c r="D360" t="s">
        <v>14</v>
      </c>
      <c r="E360" s="4">
        <v>92</v>
      </c>
    </row>
    <row r="361" spans="1:5" x14ac:dyDescent="0.25">
      <c r="A361" t="s">
        <v>20</v>
      </c>
      <c r="B361" s="4">
        <v>194</v>
      </c>
      <c r="D361" t="s">
        <v>14</v>
      </c>
      <c r="E361" s="4">
        <v>64</v>
      </c>
    </row>
    <row r="362" spans="1:5" x14ac:dyDescent="0.25">
      <c r="A362" t="s">
        <v>20</v>
      </c>
      <c r="B362" s="4">
        <v>129</v>
      </c>
      <c r="D362" t="s">
        <v>14</v>
      </c>
      <c r="E362" s="4">
        <v>64</v>
      </c>
    </row>
    <row r="363" spans="1:5" x14ac:dyDescent="0.25">
      <c r="A363" t="s">
        <v>20</v>
      </c>
      <c r="B363" s="4">
        <v>375</v>
      </c>
      <c r="D363" t="s">
        <v>14</v>
      </c>
      <c r="E363" s="4">
        <v>842</v>
      </c>
    </row>
    <row r="364" spans="1:5" x14ac:dyDescent="0.25">
      <c r="A364" t="s">
        <v>20</v>
      </c>
      <c r="B364" s="4">
        <v>409</v>
      </c>
      <c r="D364" t="s">
        <v>14</v>
      </c>
      <c r="E364" s="4">
        <v>112</v>
      </c>
    </row>
    <row r="365" spans="1:5" x14ac:dyDescent="0.25">
      <c r="A365" t="s">
        <v>20</v>
      </c>
      <c r="B365" s="4">
        <v>234</v>
      </c>
      <c r="D365" t="s">
        <v>14</v>
      </c>
      <c r="E365" s="4">
        <v>374</v>
      </c>
    </row>
    <row r="366" spans="1:5" x14ac:dyDescent="0.25">
      <c r="A366" t="s">
        <v>20</v>
      </c>
      <c r="B366" s="4">
        <v>3016</v>
      </c>
    </row>
    <row r="367" spans="1:5" x14ac:dyDescent="0.25">
      <c r="A367" t="s">
        <v>20</v>
      </c>
      <c r="B367" s="4">
        <v>264</v>
      </c>
    </row>
    <row r="368" spans="1:5" x14ac:dyDescent="0.25">
      <c r="A368" t="s">
        <v>20</v>
      </c>
      <c r="B368" s="4">
        <v>272</v>
      </c>
    </row>
    <row r="369" spans="1:2" x14ac:dyDescent="0.25">
      <c r="A369" t="s">
        <v>20</v>
      </c>
      <c r="B369" s="4">
        <v>419</v>
      </c>
    </row>
    <row r="370" spans="1:2" x14ac:dyDescent="0.25">
      <c r="A370" t="s">
        <v>20</v>
      </c>
      <c r="B370" s="4">
        <v>1621</v>
      </c>
    </row>
    <row r="371" spans="1:2" x14ac:dyDescent="0.25">
      <c r="A371" t="s">
        <v>20</v>
      </c>
      <c r="B371" s="4">
        <v>1101</v>
      </c>
    </row>
    <row r="372" spans="1:2" x14ac:dyDescent="0.25">
      <c r="A372" t="s">
        <v>20</v>
      </c>
      <c r="B372" s="4">
        <v>1073</v>
      </c>
    </row>
    <row r="373" spans="1:2" x14ac:dyDescent="0.25">
      <c r="A373" t="s">
        <v>20</v>
      </c>
      <c r="B373" s="4">
        <v>331</v>
      </c>
    </row>
    <row r="374" spans="1:2" x14ac:dyDescent="0.25">
      <c r="A374" t="s">
        <v>20</v>
      </c>
      <c r="B374" s="4">
        <v>1170</v>
      </c>
    </row>
    <row r="375" spans="1:2" x14ac:dyDescent="0.25">
      <c r="A375" t="s">
        <v>20</v>
      </c>
      <c r="B375" s="4">
        <v>363</v>
      </c>
    </row>
    <row r="376" spans="1:2" x14ac:dyDescent="0.25">
      <c r="A376" t="s">
        <v>20</v>
      </c>
      <c r="B376" s="4">
        <v>103</v>
      </c>
    </row>
    <row r="377" spans="1:2" x14ac:dyDescent="0.25">
      <c r="A377" t="s">
        <v>20</v>
      </c>
      <c r="B377" s="4">
        <v>147</v>
      </c>
    </row>
    <row r="378" spans="1:2" x14ac:dyDescent="0.25">
      <c r="A378" t="s">
        <v>20</v>
      </c>
      <c r="B378" s="4">
        <v>110</v>
      </c>
    </row>
    <row r="379" spans="1:2" x14ac:dyDescent="0.25">
      <c r="A379" t="s">
        <v>20</v>
      </c>
      <c r="B379" s="4">
        <v>134</v>
      </c>
    </row>
    <row r="380" spans="1:2" x14ac:dyDescent="0.25">
      <c r="A380" t="s">
        <v>20</v>
      </c>
      <c r="B380" s="4">
        <v>269</v>
      </c>
    </row>
    <row r="381" spans="1:2" x14ac:dyDescent="0.25">
      <c r="A381" t="s">
        <v>20</v>
      </c>
      <c r="B381" s="4">
        <v>175</v>
      </c>
    </row>
    <row r="382" spans="1:2" x14ac:dyDescent="0.25">
      <c r="A382" t="s">
        <v>20</v>
      </c>
      <c r="B382" s="4">
        <v>69</v>
      </c>
    </row>
    <row r="383" spans="1:2" x14ac:dyDescent="0.25">
      <c r="A383" t="s">
        <v>20</v>
      </c>
      <c r="B383" s="4">
        <v>190</v>
      </c>
    </row>
    <row r="384" spans="1:2" x14ac:dyDescent="0.25">
      <c r="A384" t="s">
        <v>20</v>
      </c>
      <c r="B384" s="4">
        <v>237</v>
      </c>
    </row>
    <row r="385" spans="1:2" x14ac:dyDescent="0.25">
      <c r="A385" t="s">
        <v>20</v>
      </c>
      <c r="B385" s="4">
        <v>196</v>
      </c>
    </row>
    <row r="386" spans="1:2" x14ac:dyDescent="0.25">
      <c r="A386" t="s">
        <v>20</v>
      </c>
      <c r="B386" s="4">
        <v>7295</v>
      </c>
    </row>
    <row r="387" spans="1:2" x14ac:dyDescent="0.25">
      <c r="A387" t="s">
        <v>20</v>
      </c>
      <c r="B387" s="4">
        <v>2893</v>
      </c>
    </row>
    <row r="388" spans="1:2" x14ac:dyDescent="0.25">
      <c r="A388" t="s">
        <v>20</v>
      </c>
      <c r="B388" s="4">
        <v>820</v>
      </c>
    </row>
    <row r="389" spans="1:2" x14ac:dyDescent="0.25">
      <c r="A389" t="s">
        <v>20</v>
      </c>
      <c r="B389" s="4">
        <v>2038</v>
      </c>
    </row>
    <row r="390" spans="1:2" x14ac:dyDescent="0.25">
      <c r="A390" t="s">
        <v>20</v>
      </c>
      <c r="B390" s="4">
        <v>116</v>
      </c>
    </row>
    <row r="391" spans="1:2" x14ac:dyDescent="0.25">
      <c r="A391" t="s">
        <v>20</v>
      </c>
      <c r="B391" s="4">
        <v>1345</v>
      </c>
    </row>
    <row r="392" spans="1:2" x14ac:dyDescent="0.25">
      <c r="A392" t="s">
        <v>20</v>
      </c>
      <c r="B392" s="4">
        <v>168</v>
      </c>
    </row>
    <row r="393" spans="1:2" x14ac:dyDescent="0.25">
      <c r="A393" t="s">
        <v>20</v>
      </c>
      <c r="B393" s="4">
        <v>137</v>
      </c>
    </row>
    <row r="394" spans="1:2" x14ac:dyDescent="0.25">
      <c r="A394" t="s">
        <v>20</v>
      </c>
      <c r="B394" s="4">
        <v>186</v>
      </c>
    </row>
    <row r="395" spans="1:2" x14ac:dyDescent="0.25">
      <c r="A395" t="s">
        <v>20</v>
      </c>
      <c r="B395" s="4">
        <v>125</v>
      </c>
    </row>
    <row r="396" spans="1:2" x14ac:dyDescent="0.25">
      <c r="A396" t="s">
        <v>20</v>
      </c>
      <c r="B396" s="4">
        <v>202</v>
      </c>
    </row>
    <row r="397" spans="1:2" x14ac:dyDescent="0.25">
      <c r="A397" t="s">
        <v>20</v>
      </c>
      <c r="B397" s="4">
        <v>103</v>
      </c>
    </row>
    <row r="398" spans="1:2" x14ac:dyDescent="0.25">
      <c r="A398" t="s">
        <v>20</v>
      </c>
      <c r="B398" s="4">
        <v>1785</v>
      </c>
    </row>
    <row r="399" spans="1:2" x14ac:dyDescent="0.25">
      <c r="A399" t="s">
        <v>20</v>
      </c>
      <c r="B399" s="4">
        <v>157</v>
      </c>
    </row>
    <row r="400" spans="1:2" x14ac:dyDescent="0.25">
      <c r="A400" t="s">
        <v>20</v>
      </c>
      <c r="B400" s="4">
        <v>555</v>
      </c>
    </row>
    <row r="401" spans="1:2" x14ac:dyDescent="0.25">
      <c r="A401" t="s">
        <v>20</v>
      </c>
      <c r="B401" s="4">
        <v>297</v>
      </c>
    </row>
    <row r="402" spans="1:2" x14ac:dyDescent="0.25">
      <c r="A402" t="s">
        <v>20</v>
      </c>
      <c r="B402" s="4">
        <v>123</v>
      </c>
    </row>
    <row r="403" spans="1:2" x14ac:dyDescent="0.25">
      <c r="A403" t="s">
        <v>20</v>
      </c>
      <c r="B403" s="4">
        <v>3036</v>
      </c>
    </row>
    <row r="404" spans="1:2" x14ac:dyDescent="0.25">
      <c r="A404" t="s">
        <v>20</v>
      </c>
      <c r="B404" s="4">
        <v>144</v>
      </c>
    </row>
    <row r="405" spans="1:2" x14ac:dyDescent="0.25">
      <c r="A405" t="s">
        <v>20</v>
      </c>
      <c r="B405" s="4">
        <v>121</v>
      </c>
    </row>
    <row r="406" spans="1:2" x14ac:dyDescent="0.25">
      <c r="A406" t="s">
        <v>20</v>
      </c>
      <c r="B406" s="4">
        <v>181</v>
      </c>
    </row>
    <row r="407" spans="1:2" x14ac:dyDescent="0.25">
      <c r="A407" t="s">
        <v>20</v>
      </c>
      <c r="B407" s="4">
        <v>122</v>
      </c>
    </row>
    <row r="408" spans="1:2" x14ac:dyDescent="0.25">
      <c r="A408" t="s">
        <v>20</v>
      </c>
      <c r="B408" s="4">
        <v>1071</v>
      </c>
    </row>
    <row r="409" spans="1:2" x14ac:dyDescent="0.25">
      <c r="A409" t="s">
        <v>20</v>
      </c>
      <c r="B409" s="4">
        <v>980</v>
      </c>
    </row>
    <row r="410" spans="1:2" x14ac:dyDescent="0.25">
      <c r="A410" t="s">
        <v>20</v>
      </c>
      <c r="B410" s="4">
        <v>536</v>
      </c>
    </row>
    <row r="411" spans="1:2" x14ac:dyDescent="0.25">
      <c r="A411" t="s">
        <v>20</v>
      </c>
      <c r="B411" s="4">
        <v>1991</v>
      </c>
    </row>
    <row r="412" spans="1:2" x14ac:dyDescent="0.25">
      <c r="A412" t="s">
        <v>20</v>
      </c>
      <c r="B412" s="4">
        <v>180</v>
      </c>
    </row>
    <row r="413" spans="1:2" x14ac:dyDescent="0.25">
      <c r="A413" t="s">
        <v>20</v>
      </c>
      <c r="B413" s="4">
        <v>130</v>
      </c>
    </row>
    <row r="414" spans="1:2" x14ac:dyDescent="0.25">
      <c r="A414" t="s">
        <v>20</v>
      </c>
      <c r="B414" s="4">
        <v>122</v>
      </c>
    </row>
    <row r="415" spans="1:2" x14ac:dyDescent="0.25">
      <c r="A415" t="s">
        <v>20</v>
      </c>
      <c r="B415" s="4">
        <v>140</v>
      </c>
    </row>
    <row r="416" spans="1:2" x14ac:dyDescent="0.25">
      <c r="A416" t="s">
        <v>20</v>
      </c>
      <c r="B416" s="4">
        <v>3388</v>
      </c>
    </row>
    <row r="417" spans="1:2" x14ac:dyDescent="0.25">
      <c r="A417" t="s">
        <v>20</v>
      </c>
      <c r="B417" s="4">
        <v>280</v>
      </c>
    </row>
    <row r="418" spans="1:2" x14ac:dyDescent="0.25">
      <c r="A418" t="s">
        <v>20</v>
      </c>
      <c r="B418" s="4">
        <v>366</v>
      </c>
    </row>
    <row r="419" spans="1:2" x14ac:dyDescent="0.25">
      <c r="A419" t="s">
        <v>20</v>
      </c>
      <c r="B419" s="4">
        <v>270</v>
      </c>
    </row>
    <row r="420" spans="1:2" x14ac:dyDescent="0.25">
      <c r="A420" t="s">
        <v>20</v>
      </c>
      <c r="B420" s="4">
        <v>137</v>
      </c>
    </row>
    <row r="421" spans="1:2" x14ac:dyDescent="0.25">
      <c r="A421" t="s">
        <v>20</v>
      </c>
      <c r="B421" s="4">
        <v>3205</v>
      </c>
    </row>
    <row r="422" spans="1:2" x14ac:dyDescent="0.25">
      <c r="A422" t="s">
        <v>20</v>
      </c>
      <c r="B422" s="4">
        <v>288</v>
      </c>
    </row>
    <row r="423" spans="1:2" x14ac:dyDescent="0.25">
      <c r="A423" t="s">
        <v>20</v>
      </c>
      <c r="B423" s="4">
        <v>148</v>
      </c>
    </row>
    <row r="424" spans="1:2" x14ac:dyDescent="0.25">
      <c r="A424" t="s">
        <v>20</v>
      </c>
      <c r="B424" s="4">
        <v>114</v>
      </c>
    </row>
    <row r="425" spans="1:2" x14ac:dyDescent="0.25">
      <c r="A425" t="s">
        <v>20</v>
      </c>
      <c r="B425" s="4">
        <v>1518</v>
      </c>
    </row>
    <row r="426" spans="1:2" x14ac:dyDescent="0.25">
      <c r="A426" t="s">
        <v>20</v>
      </c>
      <c r="B426" s="4">
        <v>166</v>
      </c>
    </row>
    <row r="427" spans="1:2" x14ac:dyDescent="0.25">
      <c r="A427" t="s">
        <v>20</v>
      </c>
      <c r="B427" s="4">
        <v>100</v>
      </c>
    </row>
    <row r="428" spans="1:2" x14ac:dyDescent="0.25">
      <c r="A428" t="s">
        <v>20</v>
      </c>
      <c r="B428" s="4">
        <v>235</v>
      </c>
    </row>
    <row r="429" spans="1:2" x14ac:dyDescent="0.25">
      <c r="A429" t="s">
        <v>20</v>
      </c>
      <c r="B429" s="4">
        <v>148</v>
      </c>
    </row>
    <row r="430" spans="1:2" x14ac:dyDescent="0.25">
      <c r="A430" t="s">
        <v>20</v>
      </c>
      <c r="B430" s="4">
        <v>198</v>
      </c>
    </row>
    <row r="431" spans="1:2" x14ac:dyDescent="0.25">
      <c r="A431" t="s">
        <v>20</v>
      </c>
      <c r="B431" s="4">
        <v>150</v>
      </c>
    </row>
    <row r="432" spans="1:2" x14ac:dyDescent="0.25">
      <c r="A432" t="s">
        <v>20</v>
      </c>
      <c r="B432" s="4">
        <v>216</v>
      </c>
    </row>
    <row r="433" spans="1:2" x14ac:dyDescent="0.25">
      <c r="A433" t="s">
        <v>20</v>
      </c>
      <c r="B433" s="4">
        <v>5139</v>
      </c>
    </row>
    <row r="434" spans="1:2" x14ac:dyDescent="0.25">
      <c r="A434" t="s">
        <v>20</v>
      </c>
      <c r="B434" s="4">
        <v>2353</v>
      </c>
    </row>
    <row r="435" spans="1:2" x14ac:dyDescent="0.25">
      <c r="A435" t="s">
        <v>20</v>
      </c>
      <c r="B435" s="4">
        <v>78</v>
      </c>
    </row>
    <row r="436" spans="1:2" x14ac:dyDescent="0.25">
      <c r="A436" t="s">
        <v>20</v>
      </c>
      <c r="B436" s="4">
        <v>174</v>
      </c>
    </row>
    <row r="437" spans="1:2" x14ac:dyDescent="0.25">
      <c r="A437" t="s">
        <v>20</v>
      </c>
      <c r="B437" s="4">
        <v>164</v>
      </c>
    </row>
    <row r="438" spans="1:2" x14ac:dyDescent="0.25">
      <c r="A438" t="s">
        <v>20</v>
      </c>
      <c r="B438" s="4">
        <v>161</v>
      </c>
    </row>
    <row r="439" spans="1:2" x14ac:dyDescent="0.25">
      <c r="A439" t="s">
        <v>20</v>
      </c>
      <c r="B439" s="4">
        <v>138</v>
      </c>
    </row>
    <row r="440" spans="1:2" x14ac:dyDescent="0.25">
      <c r="A440" t="s">
        <v>20</v>
      </c>
      <c r="B440" s="4">
        <v>3308</v>
      </c>
    </row>
    <row r="441" spans="1:2" x14ac:dyDescent="0.25">
      <c r="A441" t="s">
        <v>20</v>
      </c>
      <c r="B441" s="4">
        <v>127</v>
      </c>
    </row>
    <row r="442" spans="1:2" x14ac:dyDescent="0.25">
      <c r="A442" t="s">
        <v>20</v>
      </c>
      <c r="B442" s="4">
        <v>207</v>
      </c>
    </row>
    <row r="443" spans="1:2" x14ac:dyDescent="0.25">
      <c r="A443" t="s">
        <v>20</v>
      </c>
      <c r="B443" s="4">
        <v>181</v>
      </c>
    </row>
    <row r="444" spans="1:2" x14ac:dyDescent="0.25">
      <c r="A444" t="s">
        <v>20</v>
      </c>
      <c r="B444" s="4">
        <v>110</v>
      </c>
    </row>
    <row r="445" spans="1:2" x14ac:dyDescent="0.25">
      <c r="A445" t="s">
        <v>20</v>
      </c>
      <c r="B445" s="4">
        <v>185</v>
      </c>
    </row>
    <row r="446" spans="1:2" x14ac:dyDescent="0.25">
      <c r="A446" t="s">
        <v>20</v>
      </c>
      <c r="B446" s="4">
        <v>121</v>
      </c>
    </row>
    <row r="447" spans="1:2" x14ac:dyDescent="0.25">
      <c r="A447" t="s">
        <v>20</v>
      </c>
      <c r="B447" s="4">
        <v>106</v>
      </c>
    </row>
    <row r="448" spans="1:2" x14ac:dyDescent="0.25">
      <c r="A448" t="s">
        <v>20</v>
      </c>
      <c r="B448" s="4">
        <v>142</v>
      </c>
    </row>
    <row r="449" spans="1:2" x14ac:dyDescent="0.25">
      <c r="A449" t="s">
        <v>20</v>
      </c>
      <c r="B449" s="4">
        <v>233</v>
      </c>
    </row>
    <row r="450" spans="1:2" x14ac:dyDescent="0.25">
      <c r="A450" t="s">
        <v>20</v>
      </c>
      <c r="B450" s="4">
        <v>218</v>
      </c>
    </row>
    <row r="451" spans="1:2" x14ac:dyDescent="0.25">
      <c r="A451" t="s">
        <v>20</v>
      </c>
      <c r="B451" s="4">
        <v>76</v>
      </c>
    </row>
    <row r="452" spans="1:2" x14ac:dyDescent="0.25">
      <c r="A452" t="s">
        <v>20</v>
      </c>
      <c r="B452" s="4">
        <v>43</v>
      </c>
    </row>
    <row r="453" spans="1:2" x14ac:dyDescent="0.25">
      <c r="A453" t="s">
        <v>20</v>
      </c>
      <c r="B453" s="4">
        <v>221</v>
      </c>
    </row>
    <row r="454" spans="1:2" x14ac:dyDescent="0.25">
      <c r="A454" t="s">
        <v>20</v>
      </c>
      <c r="B454" s="4">
        <v>2805</v>
      </c>
    </row>
    <row r="455" spans="1:2" x14ac:dyDescent="0.25">
      <c r="A455" t="s">
        <v>20</v>
      </c>
      <c r="B455" s="4">
        <v>68</v>
      </c>
    </row>
    <row r="456" spans="1:2" x14ac:dyDescent="0.25">
      <c r="A456" t="s">
        <v>20</v>
      </c>
      <c r="B456" s="4">
        <v>183</v>
      </c>
    </row>
    <row r="457" spans="1:2" x14ac:dyDescent="0.25">
      <c r="A457" t="s">
        <v>20</v>
      </c>
      <c r="B457" s="4">
        <v>133</v>
      </c>
    </row>
    <row r="458" spans="1:2" x14ac:dyDescent="0.25">
      <c r="A458" t="s">
        <v>20</v>
      </c>
      <c r="B458" s="4">
        <v>2489</v>
      </c>
    </row>
    <row r="459" spans="1:2" x14ac:dyDescent="0.25">
      <c r="A459" t="s">
        <v>20</v>
      </c>
      <c r="B459" s="4">
        <v>69</v>
      </c>
    </row>
    <row r="460" spans="1:2" x14ac:dyDescent="0.25">
      <c r="A460" t="s">
        <v>20</v>
      </c>
      <c r="B460" s="4">
        <v>279</v>
      </c>
    </row>
    <row r="461" spans="1:2" x14ac:dyDescent="0.25">
      <c r="A461" t="s">
        <v>20</v>
      </c>
      <c r="B461" s="4">
        <v>210</v>
      </c>
    </row>
    <row r="462" spans="1:2" x14ac:dyDescent="0.25">
      <c r="A462" t="s">
        <v>20</v>
      </c>
      <c r="B462" s="4">
        <v>2100</v>
      </c>
    </row>
    <row r="463" spans="1:2" x14ac:dyDescent="0.25">
      <c r="A463" t="s">
        <v>20</v>
      </c>
      <c r="B463" s="4">
        <v>252</v>
      </c>
    </row>
    <row r="464" spans="1:2" x14ac:dyDescent="0.25">
      <c r="A464" t="s">
        <v>20</v>
      </c>
      <c r="B464" s="4">
        <v>1280</v>
      </c>
    </row>
    <row r="465" spans="1:2" x14ac:dyDescent="0.25">
      <c r="A465" t="s">
        <v>20</v>
      </c>
      <c r="B465" s="4">
        <v>157</v>
      </c>
    </row>
    <row r="466" spans="1:2" x14ac:dyDescent="0.25">
      <c r="A466" t="s">
        <v>20</v>
      </c>
      <c r="B466" s="4">
        <v>194</v>
      </c>
    </row>
    <row r="467" spans="1:2" x14ac:dyDescent="0.25">
      <c r="A467" t="s">
        <v>20</v>
      </c>
      <c r="B467" s="4">
        <v>82</v>
      </c>
    </row>
    <row r="468" spans="1:2" x14ac:dyDescent="0.25">
      <c r="A468" t="s">
        <v>20</v>
      </c>
      <c r="B468" s="4">
        <v>4233</v>
      </c>
    </row>
    <row r="469" spans="1:2" x14ac:dyDescent="0.25">
      <c r="A469" t="s">
        <v>20</v>
      </c>
      <c r="B469" s="4">
        <v>1297</v>
      </c>
    </row>
    <row r="470" spans="1:2" x14ac:dyDescent="0.25">
      <c r="A470" t="s">
        <v>20</v>
      </c>
      <c r="B470" s="4">
        <v>165</v>
      </c>
    </row>
    <row r="471" spans="1:2" x14ac:dyDescent="0.25">
      <c r="A471" t="s">
        <v>20</v>
      </c>
      <c r="B471" s="4">
        <v>119</v>
      </c>
    </row>
    <row r="472" spans="1:2" x14ac:dyDescent="0.25">
      <c r="A472" t="s">
        <v>20</v>
      </c>
      <c r="B472" s="4">
        <v>1797</v>
      </c>
    </row>
    <row r="473" spans="1:2" x14ac:dyDescent="0.25">
      <c r="A473" t="s">
        <v>20</v>
      </c>
      <c r="B473" s="4">
        <v>261</v>
      </c>
    </row>
    <row r="474" spans="1:2" x14ac:dyDescent="0.25">
      <c r="A474" t="s">
        <v>20</v>
      </c>
      <c r="B474" s="4">
        <v>157</v>
      </c>
    </row>
    <row r="475" spans="1:2" x14ac:dyDescent="0.25">
      <c r="A475" t="s">
        <v>20</v>
      </c>
      <c r="B475" s="4">
        <v>3533</v>
      </c>
    </row>
    <row r="476" spans="1:2" x14ac:dyDescent="0.25">
      <c r="A476" t="s">
        <v>20</v>
      </c>
      <c r="B476" s="4">
        <v>155</v>
      </c>
    </row>
    <row r="477" spans="1:2" x14ac:dyDescent="0.25">
      <c r="A477" t="s">
        <v>20</v>
      </c>
      <c r="B477" s="4">
        <v>132</v>
      </c>
    </row>
    <row r="478" spans="1:2" x14ac:dyDescent="0.25">
      <c r="A478" t="s">
        <v>20</v>
      </c>
      <c r="B478" s="4">
        <v>1354</v>
      </c>
    </row>
    <row r="479" spans="1:2" x14ac:dyDescent="0.25">
      <c r="A479" t="s">
        <v>20</v>
      </c>
      <c r="B479" s="4">
        <v>48</v>
      </c>
    </row>
    <row r="480" spans="1:2" x14ac:dyDescent="0.25">
      <c r="A480" t="s">
        <v>20</v>
      </c>
      <c r="B480" s="4">
        <v>110</v>
      </c>
    </row>
    <row r="481" spans="1:2" x14ac:dyDescent="0.25">
      <c r="A481" t="s">
        <v>20</v>
      </c>
      <c r="B481" s="4">
        <v>172</v>
      </c>
    </row>
    <row r="482" spans="1:2" x14ac:dyDescent="0.25">
      <c r="A482" t="s">
        <v>20</v>
      </c>
      <c r="B482" s="4">
        <v>307</v>
      </c>
    </row>
    <row r="483" spans="1:2" x14ac:dyDescent="0.25">
      <c r="A483" t="s">
        <v>20</v>
      </c>
      <c r="B483" s="4">
        <v>160</v>
      </c>
    </row>
    <row r="484" spans="1:2" x14ac:dyDescent="0.25">
      <c r="A484" t="s">
        <v>20</v>
      </c>
      <c r="B484" s="4">
        <v>1467</v>
      </c>
    </row>
    <row r="485" spans="1:2" x14ac:dyDescent="0.25">
      <c r="A485" t="s">
        <v>20</v>
      </c>
      <c r="B485" s="4">
        <v>2662</v>
      </c>
    </row>
    <row r="486" spans="1:2" x14ac:dyDescent="0.25">
      <c r="A486" t="s">
        <v>20</v>
      </c>
      <c r="B486" s="4">
        <v>452</v>
      </c>
    </row>
    <row r="487" spans="1:2" x14ac:dyDescent="0.25">
      <c r="A487" t="s">
        <v>20</v>
      </c>
      <c r="B487" s="4">
        <v>158</v>
      </c>
    </row>
    <row r="488" spans="1:2" x14ac:dyDescent="0.25">
      <c r="A488" t="s">
        <v>20</v>
      </c>
      <c r="B488" s="4">
        <v>225</v>
      </c>
    </row>
    <row r="489" spans="1:2" x14ac:dyDescent="0.25">
      <c r="A489" t="s">
        <v>20</v>
      </c>
      <c r="B489" s="4">
        <v>65</v>
      </c>
    </row>
    <row r="490" spans="1:2" x14ac:dyDescent="0.25">
      <c r="A490" t="s">
        <v>20</v>
      </c>
      <c r="B490" s="4">
        <v>163</v>
      </c>
    </row>
    <row r="491" spans="1:2" x14ac:dyDescent="0.25">
      <c r="A491" t="s">
        <v>20</v>
      </c>
      <c r="B491" s="4">
        <v>85</v>
      </c>
    </row>
    <row r="492" spans="1:2" x14ac:dyDescent="0.25">
      <c r="A492" t="s">
        <v>20</v>
      </c>
      <c r="B492" s="4">
        <v>217</v>
      </c>
    </row>
    <row r="493" spans="1:2" x14ac:dyDescent="0.25">
      <c r="A493" t="s">
        <v>20</v>
      </c>
      <c r="B493" s="4">
        <v>150</v>
      </c>
    </row>
    <row r="494" spans="1:2" x14ac:dyDescent="0.25">
      <c r="A494" t="s">
        <v>20</v>
      </c>
      <c r="B494" s="4">
        <v>3272</v>
      </c>
    </row>
    <row r="495" spans="1:2" x14ac:dyDescent="0.25">
      <c r="A495" t="s">
        <v>20</v>
      </c>
      <c r="B495" s="4">
        <v>300</v>
      </c>
    </row>
    <row r="496" spans="1:2" x14ac:dyDescent="0.25">
      <c r="A496" t="s">
        <v>20</v>
      </c>
      <c r="B496" s="4">
        <v>126</v>
      </c>
    </row>
    <row r="497" spans="1:2" x14ac:dyDescent="0.25">
      <c r="A497" t="s">
        <v>20</v>
      </c>
      <c r="B497" s="4">
        <v>2320</v>
      </c>
    </row>
    <row r="498" spans="1:2" x14ac:dyDescent="0.25">
      <c r="A498" t="s">
        <v>20</v>
      </c>
      <c r="B498" s="4">
        <v>81</v>
      </c>
    </row>
    <row r="499" spans="1:2" x14ac:dyDescent="0.25">
      <c r="A499" t="s">
        <v>20</v>
      </c>
      <c r="B499" s="4">
        <v>1887</v>
      </c>
    </row>
    <row r="500" spans="1:2" x14ac:dyDescent="0.25">
      <c r="A500" t="s">
        <v>20</v>
      </c>
      <c r="B500" s="4">
        <v>4358</v>
      </c>
    </row>
    <row r="501" spans="1:2" x14ac:dyDescent="0.25">
      <c r="A501" t="s">
        <v>20</v>
      </c>
      <c r="B501" s="4">
        <v>53</v>
      </c>
    </row>
    <row r="502" spans="1:2" x14ac:dyDescent="0.25">
      <c r="A502" t="s">
        <v>20</v>
      </c>
      <c r="B502" s="4">
        <v>2414</v>
      </c>
    </row>
    <row r="503" spans="1:2" x14ac:dyDescent="0.25">
      <c r="A503" t="s">
        <v>20</v>
      </c>
      <c r="B503" s="4">
        <v>80</v>
      </c>
    </row>
    <row r="504" spans="1:2" x14ac:dyDescent="0.25">
      <c r="A504" t="s">
        <v>20</v>
      </c>
      <c r="B504" s="4">
        <v>193</v>
      </c>
    </row>
    <row r="505" spans="1:2" x14ac:dyDescent="0.25">
      <c r="A505" t="s">
        <v>20</v>
      </c>
      <c r="B505" s="4">
        <v>52</v>
      </c>
    </row>
    <row r="506" spans="1:2" x14ac:dyDescent="0.25">
      <c r="A506" t="s">
        <v>20</v>
      </c>
      <c r="B506" s="4">
        <v>290</v>
      </c>
    </row>
    <row r="507" spans="1:2" x14ac:dyDescent="0.25">
      <c r="A507" t="s">
        <v>20</v>
      </c>
      <c r="B507" s="4">
        <v>122</v>
      </c>
    </row>
    <row r="508" spans="1:2" x14ac:dyDescent="0.25">
      <c r="A508" t="s">
        <v>20</v>
      </c>
      <c r="B508" s="4">
        <v>1470</v>
      </c>
    </row>
    <row r="509" spans="1:2" x14ac:dyDescent="0.25">
      <c r="A509" t="s">
        <v>20</v>
      </c>
      <c r="B509" s="4">
        <v>165</v>
      </c>
    </row>
    <row r="510" spans="1:2" x14ac:dyDescent="0.25">
      <c r="A510" t="s">
        <v>20</v>
      </c>
      <c r="B510" s="4">
        <v>182</v>
      </c>
    </row>
    <row r="511" spans="1:2" x14ac:dyDescent="0.25">
      <c r="A511" t="s">
        <v>20</v>
      </c>
      <c r="B511" s="4">
        <v>199</v>
      </c>
    </row>
    <row r="512" spans="1:2" x14ac:dyDescent="0.25">
      <c r="A512" t="s">
        <v>20</v>
      </c>
      <c r="B512" s="4">
        <v>56</v>
      </c>
    </row>
    <row r="513" spans="1:2" x14ac:dyDescent="0.25">
      <c r="A513" t="s">
        <v>20</v>
      </c>
      <c r="B513" s="4">
        <v>1460</v>
      </c>
    </row>
    <row r="514" spans="1:2" x14ac:dyDescent="0.25">
      <c r="A514" t="s">
        <v>20</v>
      </c>
      <c r="B514" s="4">
        <v>123</v>
      </c>
    </row>
    <row r="515" spans="1:2" x14ac:dyDescent="0.25">
      <c r="A515" t="s">
        <v>20</v>
      </c>
      <c r="B515" s="4">
        <v>159</v>
      </c>
    </row>
    <row r="516" spans="1:2" x14ac:dyDescent="0.25">
      <c r="A516" t="s">
        <v>20</v>
      </c>
      <c r="B516" s="4">
        <v>110</v>
      </c>
    </row>
    <row r="517" spans="1:2" x14ac:dyDescent="0.25">
      <c r="A517" t="s">
        <v>20</v>
      </c>
      <c r="B517" s="4">
        <v>236</v>
      </c>
    </row>
    <row r="518" spans="1:2" x14ac:dyDescent="0.25">
      <c r="A518" t="s">
        <v>20</v>
      </c>
      <c r="B518" s="4">
        <v>191</v>
      </c>
    </row>
    <row r="519" spans="1:2" x14ac:dyDescent="0.25">
      <c r="A519" t="s">
        <v>20</v>
      </c>
      <c r="B519" s="4">
        <v>3934</v>
      </c>
    </row>
    <row r="520" spans="1:2" x14ac:dyDescent="0.25">
      <c r="A520" t="s">
        <v>20</v>
      </c>
      <c r="B520" s="4">
        <v>80</v>
      </c>
    </row>
    <row r="521" spans="1:2" x14ac:dyDescent="0.25">
      <c r="A521" t="s">
        <v>20</v>
      </c>
      <c r="B521" s="4">
        <v>462</v>
      </c>
    </row>
    <row r="522" spans="1:2" x14ac:dyDescent="0.25">
      <c r="A522" t="s">
        <v>20</v>
      </c>
      <c r="B522" s="4">
        <v>179</v>
      </c>
    </row>
    <row r="523" spans="1:2" x14ac:dyDescent="0.25">
      <c r="A523" t="s">
        <v>20</v>
      </c>
      <c r="B523" s="4">
        <v>1866</v>
      </c>
    </row>
    <row r="524" spans="1:2" x14ac:dyDescent="0.25">
      <c r="A524" t="s">
        <v>20</v>
      </c>
      <c r="B524" s="4">
        <v>156</v>
      </c>
    </row>
    <row r="525" spans="1:2" x14ac:dyDescent="0.25">
      <c r="A525" t="s">
        <v>20</v>
      </c>
      <c r="B525" s="4">
        <v>255</v>
      </c>
    </row>
    <row r="526" spans="1:2" x14ac:dyDescent="0.25">
      <c r="A526" t="s">
        <v>20</v>
      </c>
      <c r="B526" s="4">
        <v>2261</v>
      </c>
    </row>
    <row r="527" spans="1:2" x14ac:dyDescent="0.25">
      <c r="A527" t="s">
        <v>20</v>
      </c>
      <c r="B527" s="4">
        <v>40</v>
      </c>
    </row>
    <row r="528" spans="1:2" x14ac:dyDescent="0.25">
      <c r="A528" t="s">
        <v>20</v>
      </c>
      <c r="B528" s="4">
        <v>2289</v>
      </c>
    </row>
    <row r="529" spans="1:2" x14ac:dyDescent="0.25">
      <c r="A529" t="s">
        <v>20</v>
      </c>
      <c r="B529" s="4">
        <v>65</v>
      </c>
    </row>
    <row r="530" spans="1:2" x14ac:dyDescent="0.25">
      <c r="A530" t="s">
        <v>20</v>
      </c>
      <c r="B530" s="4">
        <v>3777</v>
      </c>
    </row>
    <row r="531" spans="1:2" x14ac:dyDescent="0.25">
      <c r="A531" t="s">
        <v>20</v>
      </c>
      <c r="B531" s="4">
        <v>184</v>
      </c>
    </row>
    <row r="532" spans="1:2" x14ac:dyDescent="0.25">
      <c r="A532" t="s">
        <v>20</v>
      </c>
      <c r="B532" s="4">
        <v>85</v>
      </c>
    </row>
    <row r="533" spans="1:2" x14ac:dyDescent="0.25">
      <c r="A533" t="s">
        <v>20</v>
      </c>
      <c r="B533" s="4">
        <v>144</v>
      </c>
    </row>
    <row r="534" spans="1:2" x14ac:dyDescent="0.25">
      <c r="A534" t="s">
        <v>20</v>
      </c>
      <c r="B534" s="4">
        <v>1902</v>
      </c>
    </row>
    <row r="535" spans="1:2" x14ac:dyDescent="0.25">
      <c r="A535" t="s">
        <v>20</v>
      </c>
      <c r="B535" s="4">
        <v>105</v>
      </c>
    </row>
    <row r="536" spans="1:2" x14ac:dyDescent="0.25">
      <c r="A536" t="s">
        <v>20</v>
      </c>
      <c r="B536" s="4">
        <v>132</v>
      </c>
    </row>
    <row r="537" spans="1:2" x14ac:dyDescent="0.25">
      <c r="A537" t="s">
        <v>20</v>
      </c>
      <c r="B537" s="4">
        <v>96</v>
      </c>
    </row>
    <row r="538" spans="1:2" x14ac:dyDescent="0.25">
      <c r="A538" t="s">
        <v>20</v>
      </c>
      <c r="B538" s="4">
        <v>114</v>
      </c>
    </row>
    <row r="539" spans="1:2" x14ac:dyDescent="0.25">
      <c r="A539" t="s">
        <v>20</v>
      </c>
      <c r="B539" s="4">
        <v>203</v>
      </c>
    </row>
    <row r="540" spans="1:2" x14ac:dyDescent="0.25">
      <c r="A540" t="s">
        <v>20</v>
      </c>
      <c r="B540" s="4">
        <v>1559</v>
      </c>
    </row>
    <row r="541" spans="1:2" x14ac:dyDescent="0.25">
      <c r="A541" t="s">
        <v>20</v>
      </c>
      <c r="B541" s="4">
        <v>1548</v>
      </c>
    </row>
    <row r="542" spans="1:2" x14ac:dyDescent="0.25">
      <c r="A542" t="s">
        <v>20</v>
      </c>
      <c r="B542" s="4">
        <v>80</v>
      </c>
    </row>
    <row r="543" spans="1:2" x14ac:dyDescent="0.25">
      <c r="A543" t="s">
        <v>20</v>
      </c>
      <c r="B543" s="4">
        <v>131</v>
      </c>
    </row>
    <row r="544" spans="1:2" x14ac:dyDescent="0.25">
      <c r="A544" t="s">
        <v>20</v>
      </c>
      <c r="B544" s="4">
        <v>112</v>
      </c>
    </row>
    <row r="545" spans="1:2" x14ac:dyDescent="0.25">
      <c r="A545" t="s">
        <v>20</v>
      </c>
      <c r="B545" s="4">
        <v>155</v>
      </c>
    </row>
    <row r="546" spans="1:2" x14ac:dyDescent="0.25">
      <c r="A546" t="s">
        <v>20</v>
      </c>
      <c r="B546" s="4">
        <v>266</v>
      </c>
    </row>
    <row r="547" spans="1:2" x14ac:dyDescent="0.25">
      <c r="A547" t="s">
        <v>20</v>
      </c>
      <c r="B547" s="4">
        <v>155</v>
      </c>
    </row>
    <row r="548" spans="1:2" x14ac:dyDescent="0.25">
      <c r="A548" t="s">
        <v>20</v>
      </c>
      <c r="B548" s="4">
        <v>207</v>
      </c>
    </row>
    <row r="549" spans="1:2" x14ac:dyDescent="0.25">
      <c r="A549" t="s">
        <v>20</v>
      </c>
      <c r="B549" s="4">
        <v>245</v>
      </c>
    </row>
    <row r="550" spans="1:2" x14ac:dyDescent="0.25">
      <c r="A550" t="s">
        <v>20</v>
      </c>
      <c r="B550" s="4">
        <v>1573</v>
      </c>
    </row>
    <row r="551" spans="1:2" x14ac:dyDescent="0.25">
      <c r="A551" t="s">
        <v>20</v>
      </c>
      <c r="B551" s="4">
        <v>114</v>
      </c>
    </row>
    <row r="552" spans="1:2" x14ac:dyDescent="0.25">
      <c r="A552" t="s">
        <v>20</v>
      </c>
      <c r="B552" s="4">
        <v>93</v>
      </c>
    </row>
    <row r="553" spans="1:2" x14ac:dyDescent="0.25">
      <c r="A553" t="s">
        <v>20</v>
      </c>
      <c r="B553" s="4">
        <v>1681</v>
      </c>
    </row>
    <row r="554" spans="1:2" x14ac:dyDescent="0.25">
      <c r="A554" t="s">
        <v>20</v>
      </c>
      <c r="B554" s="4">
        <v>32</v>
      </c>
    </row>
    <row r="555" spans="1:2" x14ac:dyDescent="0.25">
      <c r="A555" t="s">
        <v>20</v>
      </c>
      <c r="B555" s="4">
        <v>135</v>
      </c>
    </row>
    <row r="556" spans="1:2" x14ac:dyDescent="0.25">
      <c r="A556" t="s">
        <v>20</v>
      </c>
      <c r="B556" s="4">
        <v>140</v>
      </c>
    </row>
    <row r="557" spans="1:2" x14ac:dyDescent="0.25">
      <c r="A557" t="s">
        <v>20</v>
      </c>
      <c r="B557" s="4">
        <v>92</v>
      </c>
    </row>
    <row r="558" spans="1:2" x14ac:dyDescent="0.25">
      <c r="A558" t="s">
        <v>20</v>
      </c>
      <c r="B558" s="4">
        <v>1015</v>
      </c>
    </row>
    <row r="559" spans="1:2" x14ac:dyDescent="0.25">
      <c r="A559" t="s">
        <v>20</v>
      </c>
      <c r="B559" s="4">
        <v>323</v>
      </c>
    </row>
    <row r="560" spans="1:2" x14ac:dyDescent="0.25">
      <c r="A560" t="s">
        <v>20</v>
      </c>
      <c r="B560" s="4">
        <v>2326</v>
      </c>
    </row>
    <row r="561" spans="1:2" x14ac:dyDescent="0.25">
      <c r="A561" t="s">
        <v>20</v>
      </c>
      <c r="B561" s="4">
        <v>381</v>
      </c>
    </row>
    <row r="562" spans="1:2" x14ac:dyDescent="0.25">
      <c r="A562" t="s">
        <v>20</v>
      </c>
      <c r="B562" s="4">
        <v>480</v>
      </c>
    </row>
    <row r="563" spans="1:2" x14ac:dyDescent="0.25">
      <c r="A563" t="s">
        <v>20</v>
      </c>
      <c r="B563" s="4">
        <v>226</v>
      </c>
    </row>
    <row r="564" spans="1:2" x14ac:dyDescent="0.25">
      <c r="A564" t="s">
        <v>20</v>
      </c>
      <c r="B564" s="4">
        <v>241</v>
      </c>
    </row>
    <row r="565" spans="1:2" x14ac:dyDescent="0.25">
      <c r="A565" t="s">
        <v>20</v>
      </c>
      <c r="B565" s="4">
        <v>132</v>
      </c>
    </row>
    <row r="566" spans="1:2" x14ac:dyDescent="0.25">
      <c r="A566" t="s">
        <v>20</v>
      </c>
      <c r="B566" s="4">
        <v>2043</v>
      </c>
    </row>
  </sheetData>
  <sortState xmlns:xlrd2="http://schemas.microsoft.com/office/spreadsheetml/2017/richdata2" ref="D2:E366">
    <sortCondition ref="D2:D366"/>
  </sortState>
  <conditionalFormatting sqref="A1:A1048576 D1:D1048576">
    <cfRule type="containsText" dxfId="3" priority="5" operator="containsText" text="canceled">
      <formula>NOT(ISERROR(SEARCH("canceled",A1)))</formula>
    </cfRule>
    <cfRule type="containsText" dxfId="2" priority="6" operator="containsText" text="live">
      <formula>NOT(ISERROR(SEARCH("live",A1)))</formula>
    </cfRule>
    <cfRule type="containsText" dxfId="1" priority="7" operator="containsText" text="successful">
      <formula>NOT(ISERROR(SEARCH("successful",A1)))</formula>
    </cfRule>
    <cfRule type="containsText" dxfId="0" priority="8" operator="containsText" text="failed">
      <formula>NOT(ISERROR(SEARCH("failed",A1)))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Category Pivot</vt:lpstr>
      <vt:lpstr>Sub-Category Pivot</vt:lpstr>
      <vt:lpstr>Date Created Pivot</vt:lpstr>
      <vt:lpstr>Outcomes</vt:lpstr>
      <vt:lpstr>Outcomes Eval</vt:lpstr>
      <vt:lpstr>failed_backers</vt:lpstr>
      <vt:lpstr>successful_backers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Nicholas Buse</cp:lastModifiedBy>
  <dcterms:created xsi:type="dcterms:W3CDTF">2021-09-29T18:52:28Z</dcterms:created>
  <dcterms:modified xsi:type="dcterms:W3CDTF">2024-04-25T17:34:13Z</dcterms:modified>
</cp:coreProperties>
</file>