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slicerCaches/slicerCache1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slicers/slicer1.xml" ContentType="application/vnd.ms-excel.slicer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slicers/slicer2.xml" ContentType="application/vnd.ms-excel.slicer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slicers/slicer3.xml" ContentType="application/vnd.ms-excel.slicer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slicers/slicer4.xml" ContentType="application/vnd.ms-excel.slicer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BuÇalışmaKitabı" hidePivotFieldList="1"/>
  <mc:AlternateContent xmlns:mc="http://schemas.openxmlformats.org/markup-compatibility/2006">
    <mc:Choice Requires="x15">
      <x15ac:absPath xmlns:x15ac="http://schemas.microsoft.com/office/spreadsheetml/2010/11/ac" url="C:\Users\buse\Downloads\"/>
    </mc:Choice>
  </mc:AlternateContent>
  <xr:revisionPtr revIDLastSave="0" documentId="13_ncr:1_{8E5D6A01-3992-4579-912C-55DCC3DC3888}" xr6:coauthVersionLast="47" xr6:coauthVersionMax="47" xr10:uidLastSave="{00000000-0000-0000-0000-000000000000}"/>
  <bookViews>
    <workbookView xWindow="4428" yWindow="3984" windowWidth="17928" windowHeight="9696" firstSheet="2" activeTab="6" xr2:uid="{00000000-000D-0000-FFFF-FFFF00000000}"/>
  </bookViews>
  <sheets>
    <sheet name="DASHBOARD" sheetId="19" r:id="rId1"/>
    <sheet name="ÜRÜN BAZLI ANALİZ" sheetId="33" r:id="rId2"/>
    <sheet name="AY BAZLI ANALİZ" sheetId="34" r:id="rId3"/>
    <sheet name="ŞEHİR BAZLI ANALİZ" sheetId="35" r:id="rId4"/>
    <sheet name="PERSONEL BAZLI ANALİZ" sheetId="36" r:id="rId5"/>
    <sheet name="PİVOTCHARTS" sheetId="24" r:id="rId6"/>
    <sheet name="Ürün Performansı" sheetId="4" r:id="rId7"/>
    <sheet name="Ay Performansı" sheetId="5" r:id="rId8"/>
    <sheet name="Personel Performansı" sheetId="2" r:id="rId9"/>
    <sheet name="Şehir Performansı" sheetId="3" r:id="rId10"/>
    <sheet name="Veri" sheetId="1" r:id="rId11"/>
  </sheets>
  <definedNames>
    <definedName name="_xlchart.v5.0" hidden="1">'Şehir Performansı'!$A$1</definedName>
    <definedName name="_xlchart.v5.1" hidden="1">'Şehir Performansı'!$A$2:$A$14</definedName>
    <definedName name="_xlchart.v5.2" hidden="1">'Şehir Performansı'!$E$1</definedName>
    <definedName name="_xlchart.v5.3" hidden="1">'Şehir Performansı'!$E$2:$E$14</definedName>
    <definedName name="_xlcn.WorksheetConnection_TNC_Veri_Seti_Dashboard.xlsxTablo11" hidden="1">Tablo1[]</definedName>
    <definedName name="_xlcn.WorksheetConnection_TNC_Veri_Seti_Dashboard.xlsxTablo121" hidden="1">Tablo12[]</definedName>
    <definedName name="_xleta.SUM" hidden="1" xlm="1">#NAME?</definedName>
    <definedName name="Dilimleyici_Ay">#N/A</definedName>
    <definedName name="Dilimleyici_Ay1">#N/A</definedName>
    <definedName name="Dilimleyici_Ay2">#N/A</definedName>
    <definedName name="Dilimleyici_Mevsim">#N/A</definedName>
    <definedName name="Dilimleyici_Personel_Ad">#N/A</definedName>
    <definedName name="Dilimleyici_Personel_Ad1">#N/A</definedName>
    <definedName name="Dilimleyici_Personel_Ad2">#N/A</definedName>
    <definedName name="Dilimleyici_Şehirler">#N/A</definedName>
    <definedName name="Dilimleyici_Şehirler1">#N/A</definedName>
    <definedName name="Dilimleyici_Şehirler2">#N/A</definedName>
    <definedName name="Dilimleyici_Ürün_Cins">#N/A</definedName>
    <definedName name="Dilimleyici_Ürün_Cins1">#N/A</definedName>
    <definedName name="Dilimleyici_Ürün_Cins2">#N/A</definedName>
    <definedName name="Dilimleyici_Ürün_Cins3">#N/A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lo12" name="Tablo12" connection="WorksheetConnection_TNC_Veri_Seti_Dashboard.xlsx!Tablo12"/>
          <x15:modelTable id="Tablo1" name="Tablo1" connection="WorksheetConnection_TNC_Veri_Seti_Dashboard.xlsx!Tablo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4" l="1"/>
  <c r="G3" i="5"/>
  <c r="G4" i="5"/>
  <c r="G5" i="5"/>
  <c r="G6" i="5"/>
  <c r="G7" i="5"/>
  <c r="G8" i="5"/>
  <c r="G9" i="5"/>
  <c r="G10" i="5"/>
  <c r="G11" i="5"/>
  <c r="G12" i="5"/>
  <c r="G13" i="5"/>
  <c r="I13" i="2"/>
  <c r="D13" i="2"/>
  <c r="C13" i="2"/>
  <c r="B13" i="2"/>
  <c r="I12" i="2"/>
  <c r="D12" i="2"/>
  <c r="C12" i="2"/>
  <c r="B12" i="2"/>
  <c r="I11" i="2"/>
  <c r="D11" i="2"/>
  <c r="C11" i="2"/>
  <c r="B11" i="2"/>
  <c r="I10" i="2"/>
  <c r="D10" i="2"/>
  <c r="C10" i="2"/>
  <c r="B10" i="2"/>
  <c r="I9" i="2"/>
  <c r="D9" i="2"/>
  <c r="C9" i="2"/>
  <c r="B9" i="2"/>
  <c r="I8" i="2"/>
  <c r="D8" i="2"/>
  <c r="C8" i="2"/>
  <c r="B8" i="2"/>
  <c r="I7" i="2"/>
  <c r="D7" i="2"/>
  <c r="C7" i="2"/>
  <c r="B7" i="2"/>
  <c r="I6" i="2"/>
  <c r="D6" i="2"/>
  <c r="C6" i="2"/>
  <c r="B6" i="2"/>
  <c r="I5" i="2"/>
  <c r="D5" i="2"/>
  <c r="C5" i="2"/>
  <c r="B5" i="2"/>
  <c r="I4" i="2"/>
  <c r="D4" i="2"/>
  <c r="C4" i="2"/>
  <c r="B4" i="2"/>
  <c r="I3" i="2"/>
  <c r="D3" i="2"/>
  <c r="C3" i="2"/>
  <c r="B3" i="2"/>
  <c r="I2" i="2"/>
  <c r="D2" i="2"/>
  <c r="D14" i="2" s="1"/>
  <c r="C2" i="2"/>
  <c r="C14" i="2" s="1"/>
  <c r="B2" i="2"/>
  <c r="B14" i="2" s="1"/>
  <c r="F24" i="4"/>
  <c r="E24" i="4"/>
  <c r="D24" i="4"/>
  <c r="C24" i="4"/>
  <c r="B24" i="4"/>
  <c r="E23" i="4"/>
  <c r="D23" i="4"/>
  <c r="F23" i="4" s="1"/>
  <c r="C23" i="4"/>
  <c r="B23" i="4"/>
  <c r="E22" i="4"/>
  <c r="D22" i="4"/>
  <c r="F22" i="4" s="1"/>
  <c r="C22" i="4"/>
  <c r="B22" i="4"/>
  <c r="E21" i="4"/>
  <c r="D21" i="4"/>
  <c r="F21" i="4" s="1"/>
  <c r="C21" i="4"/>
  <c r="B21" i="4"/>
  <c r="E20" i="4"/>
  <c r="F20" i="4" s="1"/>
  <c r="D20" i="4"/>
  <c r="C20" i="4"/>
  <c r="B20" i="4"/>
  <c r="E19" i="4"/>
  <c r="F19" i="4" s="1"/>
  <c r="D19" i="4"/>
  <c r="C19" i="4"/>
  <c r="B19" i="4"/>
  <c r="E18" i="4"/>
  <c r="D18" i="4"/>
  <c r="F18" i="4" s="1"/>
  <c r="C18" i="4"/>
  <c r="B18" i="4"/>
  <c r="E17" i="4"/>
  <c r="D17" i="4"/>
  <c r="F17" i="4" s="1"/>
  <c r="C17" i="4"/>
  <c r="B17" i="4"/>
  <c r="F16" i="4"/>
  <c r="E16" i="4"/>
  <c r="D16" i="4"/>
  <c r="C16" i="4"/>
  <c r="B16" i="4"/>
  <c r="F15" i="4"/>
  <c r="E15" i="4"/>
  <c r="D15" i="4"/>
  <c r="C15" i="4"/>
  <c r="B15" i="4"/>
  <c r="F14" i="4"/>
  <c r="E14" i="4"/>
  <c r="D14" i="4"/>
  <c r="C14" i="4"/>
  <c r="B14" i="4"/>
  <c r="E13" i="4"/>
  <c r="L11" i="4" s="1"/>
  <c r="D13" i="4"/>
  <c r="K10" i="4" s="1"/>
  <c r="C13" i="4"/>
  <c r="J12" i="4" s="1"/>
  <c r="B13" i="4"/>
  <c r="K12" i="4"/>
  <c r="F12" i="4"/>
  <c r="E12" i="4"/>
  <c r="D12" i="4"/>
  <c r="C12" i="4"/>
  <c r="B12" i="4"/>
  <c r="J11" i="4"/>
  <c r="E11" i="4"/>
  <c r="L10" i="4" s="1"/>
  <c r="D11" i="4"/>
  <c r="C11" i="4"/>
  <c r="B11" i="4"/>
  <c r="J10" i="4"/>
  <c r="E10" i="4"/>
  <c r="D10" i="4"/>
  <c r="F10" i="4" s="1"/>
  <c r="C10" i="4"/>
  <c r="J9" i="4" s="1"/>
  <c r="B10" i="4"/>
  <c r="E9" i="4"/>
  <c r="L7" i="4" s="1"/>
  <c r="D9" i="4"/>
  <c r="F9" i="4" s="1"/>
  <c r="C9" i="4"/>
  <c r="J8" i="4" s="1"/>
  <c r="B9" i="4"/>
  <c r="F8" i="4"/>
  <c r="E8" i="4"/>
  <c r="D8" i="4"/>
  <c r="C8" i="4"/>
  <c r="B8" i="4"/>
  <c r="J7" i="4"/>
  <c r="E7" i="4"/>
  <c r="L6" i="4" s="1"/>
  <c r="D7" i="4"/>
  <c r="C7" i="4"/>
  <c r="B7" i="4"/>
  <c r="J6" i="4"/>
  <c r="E6" i="4"/>
  <c r="D6" i="4"/>
  <c r="F6" i="4" s="1"/>
  <c r="C6" i="4"/>
  <c r="J5" i="4" s="1"/>
  <c r="B6" i="4"/>
  <c r="E5" i="4"/>
  <c r="L3" i="4" s="1"/>
  <c r="D5" i="4"/>
  <c r="K2" i="4" s="1"/>
  <c r="C5" i="4"/>
  <c r="J4" i="4" s="1"/>
  <c r="B5" i="4"/>
  <c r="F4" i="4"/>
  <c r="E4" i="4"/>
  <c r="D4" i="4"/>
  <c r="C4" i="4"/>
  <c r="B4" i="4"/>
  <c r="J3" i="4"/>
  <c r="E3" i="4"/>
  <c r="E25" i="4" s="1"/>
  <c r="D3" i="4"/>
  <c r="C3" i="4"/>
  <c r="B3" i="4"/>
  <c r="J2" i="4"/>
  <c r="E2" i="4"/>
  <c r="D2" i="4"/>
  <c r="D25" i="4" s="1"/>
  <c r="C2" i="4"/>
  <c r="C25" i="4" s="1"/>
  <c r="B2" i="4"/>
  <c r="D13" i="5"/>
  <c r="C13" i="5"/>
  <c r="B13" i="5"/>
  <c r="D12" i="5"/>
  <c r="C12" i="5"/>
  <c r="B12" i="5"/>
  <c r="D11" i="5"/>
  <c r="C11" i="5"/>
  <c r="B11" i="5"/>
  <c r="D10" i="5"/>
  <c r="C10" i="5"/>
  <c r="B10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4" i="5"/>
  <c r="C4" i="5"/>
  <c r="B4" i="5"/>
  <c r="D3" i="5"/>
  <c r="C3" i="5"/>
  <c r="B3" i="5"/>
  <c r="E4" i="5" s="1"/>
  <c r="D2" i="5"/>
  <c r="C2" i="5"/>
  <c r="B2" i="5"/>
  <c r="D14" i="3"/>
  <c r="C14" i="3"/>
  <c r="B14" i="3"/>
  <c r="D13" i="3"/>
  <c r="C13" i="3"/>
  <c r="B13" i="3"/>
  <c r="D12" i="3"/>
  <c r="C12" i="3"/>
  <c r="B12" i="3"/>
  <c r="D11" i="3"/>
  <c r="C11" i="3"/>
  <c r="B11" i="3"/>
  <c r="D10" i="3"/>
  <c r="C10" i="3"/>
  <c r="B10" i="3"/>
  <c r="D9" i="3"/>
  <c r="C9" i="3"/>
  <c r="B9" i="3"/>
  <c r="D8" i="3"/>
  <c r="C8" i="3"/>
  <c r="B8" i="3"/>
  <c r="D7" i="3"/>
  <c r="C7" i="3"/>
  <c r="B7" i="3"/>
  <c r="D6" i="3"/>
  <c r="C6" i="3"/>
  <c r="B6" i="3"/>
  <c r="D5" i="3"/>
  <c r="C5" i="3"/>
  <c r="B5" i="3"/>
  <c r="D4" i="3"/>
  <c r="C4" i="3"/>
  <c r="B4" i="3"/>
  <c r="D3" i="3"/>
  <c r="D15" i="3" s="1"/>
  <c r="C3" i="3"/>
  <c r="B3" i="3"/>
  <c r="D2" i="3"/>
  <c r="C2" i="3"/>
  <c r="C15" i="3" s="1"/>
  <c r="B2" i="3"/>
  <c r="B15" i="3" s="1"/>
  <c r="H2891" i="1"/>
  <c r="G2891" i="1"/>
  <c r="E2891" i="1"/>
  <c r="L2890" i="1"/>
  <c r="K2890" i="1"/>
  <c r="L2889" i="1"/>
  <c r="K2889" i="1"/>
  <c r="L2888" i="1"/>
  <c r="K2888" i="1"/>
  <c r="L2887" i="1"/>
  <c r="K2887" i="1"/>
  <c r="L2886" i="1"/>
  <c r="K2886" i="1"/>
  <c r="L2885" i="1"/>
  <c r="K2885" i="1"/>
  <c r="L2884" i="1"/>
  <c r="K2884" i="1"/>
  <c r="L2883" i="1"/>
  <c r="K2883" i="1"/>
  <c r="L2882" i="1"/>
  <c r="K2882" i="1"/>
  <c r="L2881" i="1"/>
  <c r="K2881" i="1"/>
  <c r="L2880" i="1"/>
  <c r="K2880" i="1"/>
  <c r="L2879" i="1"/>
  <c r="K2879" i="1"/>
  <c r="L2878" i="1"/>
  <c r="K2878" i="1"/>
  <c r="L2877" i="1"/>
  <c r="K2877" i="1"/>
  <c r="L2876" i="1"/>
  <c r="K2876" i="1"/>
  <c r="L2875" i="1"/>
  <c r="K2875" i="1"/>
  <c r="L2874" i="1"/>
  <c r="K2874" i="1"/>
  <c r="L2873" i="1"/>
  <c r="K2873" i="1"/>
  <c r="L2872" i="1"/>
  <c r="K2872" i="1"/>
  <c r="L2871" i="1"/>
  <c r="K2871" i="1"/>
  <c r="L2870" i="1"/>
  <c r="K2870" i="1"/>
  <c r="L2869" i="1"/>
  <c r="K2869" i="1"/>
  <c r="L2868" i="1"/>
  <c r="K2868" i="1"/>
  <c r="L2867" i="1"/>
  <c r="K2867" i="1"/>
  <c r="L2866" i="1"/>
  <c r="K2866" i="1"/>
  <c r="L2865" i="1"/>
  <c r="K2865" i="1"/>
  <c r="L2864" i="1"/>
  <c r="K2864" i="1"/>
  <c r="L2863" i="1"/>
  <c r="K2863" i="1"/>
  <c r="L2862" i="1"/>
  <c r="K2862" i="1"/>
  <c r="L2861" i="1"/>
  <c r="K2861" i="1"/>
  <c r="L2860" i="1"/>
  <c r="K2860" i="1"/>
  <c r="L2859" i="1"/>
  <c r="K2859" i="1"/>
  <c r="L2858" i="1"/>
  <c r="K2858" i="1"/>
  <c r="L2857" i="1"/>
  <c r="K2857" i="1"/>
  <c r="L2856" i="1"/>
  <c r="K2856" i="1"/>
  <c r="L2855" i="1"/>
  <c r="K2855" i="1"/>
  <c r="L2854" i="1"/>
  <c r="K2854" i="1"/>
  <c r="L2853" i="1"/>
  <c r="K2853" i="1"/>
  <c r="L2852" i="1"/>
  <c r="K2852" i="1"/>
  <c r="L2851" i="1"/>
  <c r="K2851" i="1"/>
  <c r="L2850" i="1"/>
  <c r="K2850" i="1"/>
  <c r="L2849" i="1"/>
  <c r="K2849" i="1"/>
  <c r="L2848" i="1"/>
  <c r="K2848" i="1"/>
  <c r="L2847" i="1"/>
  <c r="K2847" i="1"/>
  <c r="L2846" i="1"/>
  <c r="K2846" i="1"/>
  <c r="L2845" i="1"/>
  <c r="K2845" i="1"/>
  <c r="L2844" i="1"/>
  <c r="K2844" i="1"/>
  <c r="L2843" i="1"/>
  <c r="K2843" i="1"/>
  <c r="L2842" i="1"/>
  <c r="K2842" i="1"/>
  <c r="L2841" i="1"/>
  <c r="K2841" i="1"/>
  <c r="L2840" i="1"/>
  <c r="K2840" i="1"/>
  <c r="L2839" i="1"/>
  <c r="K2839" i="1"/>
  <c r="L2838" i="1"/>
  <c r="K2838" i="1"/>
  <c r="L2837" i="1"/>
  <c r="K2837" i="1"/>
  <c r="L2836" i="1"/>
  <c r="K2836" i="1"/>
  <c r="L2835" i="1"/>
  <c r="K2835" i="1"/>
  <c r="L2834" i="1"/>
  <c r="K2834" i="1"/>
  <c r="L2833" i="1"/>
  <c r="K2833" i="1"/>
  <c r="L2832" i="1"/>
  <c r="K2832" i="1"/>
  <c r="L2831" i="1"/>
  <c r="K2831" i="1"/>
  <c r="L2830" i="1"/>
  <c r="K2830" i="1"/>
  <c r="L2829" i="1"/>
  <c r="K2829" i="1"/>
  <c r="L2828" i="1"/>
  <c r="K2828" i="1"/>
  <c r="L2827" i="1"/>
  <c r="K2827" i="1"/>
  <c r="L2826" i="1"/>
  <c r="K2826" i="1"/>
  <c r="L2825" i="1"/>
  <c r="K2825" i="1"/>
  <c r="L2824" i="1"/>
  <c r="K2824" i="1"/>
  <c r="L2823" i="1"/>
  <c r="K2823" i="1"/>
  <c r="L2822" i="1"/>
  <c r="K2822" i="1"/>
  <c r="L2821" i="1"/>
  <c r="K2821" i="1"/>
  <c r="L2820" i="1"/>
  <c r="K2820" i="1"/>
  <c r="L2819" i="1"/>
  <c r="K2819" i="1"/>
  <c r="L2818" i="1"/>
  <c r="K2818" i="1"/>
  <c r="L2817" i="1"/>
  <c r="K2817" i="1"/>
  <c r="L2816" i="1"/>
  <c r="K2816" i="1"/>
  <c r="L2815" i="1"/>
  <c r="K2815" i="1"/>
  <c r="L2814" i="1"/>
  <c r="K2814" i="1"/>
  <c r="L2813" i="1"/>
  <c r="K2813" i="1"/>
  <c r="L2812" i="1"/>
  <c r="K2812" i="1"/>
  <c r="L2811" i="1"/>
  <c r="K2811" i="1"/>
  <c r="L2810" i="1"/>
  <c r="K2810" i="1"/>
  <c r="L2809" i="1"/>
  <c r="K2809" i="1"/>
  <c r="L2808" i="1"/>
  <c r="K2808" i="1"/>
  <c r="L2807" i="1"/>
  <c r="K2807" i="1"/>
  <c r="L2806" i="1"/>
  <c r="K2806" i="1"/>
  <c r="L2805" i="1"/>
  <c r="K2805" i="1"/>
  <c r="L2804" i="1"/>
  <c r="K2804" i="1"/>
  <c r="L2803" i="1"/>
  <c r="K2803" i="1"/>
  <c r="L2802" i="1"/>
  <c r="K2802" i="1"/>
  <c r="L2801" i="1"/>
  <c r="K2801" i="1"/>
  <c r="L2800" i="1"/>
  <c r="K2800" i="1"/>
  <c r="L2799" i="1"/>
  <c r="K2799" i="1"/>
  <c r="L2798" i="1"/>
  <c r="K2798" i="1"/>
  <c r="L2797" i="1"/>
  <c r="K2797" i="1"/>
  <c r="L2796" i="1"/>
  <c r="K2796" i="1"/>
  <c r="L2795" i="1"/>
  <c r="K2795" i="1"/>
  <c r="L2794" i="1"/>
  <c r="K2794" i="1"/>
  <c r="L2793" i="1"/>
  <c r="K2793" i="1"/>
  <c r="L2792" i="1"/>
  <c r="K2792" i="1"/>
  <c r="L2791" i="1"/>
  <c r="K2791" i="1"/>
  <c r="L2790" i="1"/>
  <c r="K2790" i="1"/>
  <c r="L2789" i="1"/>
  <c r="K2789" i="1"/>
  <c r="L2788" i="1"/>
  <c r="K2788" i="1"/>
  <c r="L2787" i="1"/>
  <c r="K2787" i="1"/>
  <c r="L2786" i="1"/>
  <c r="K2786" i="1"/>
  <c r="L2785" i="1"/>
  <c r="K2785" i="1"/>
  <c r="L2784" i="1"/>
  <c r="K2784" i="1"/>
  <c r="L2783" i="1"/>
  <c r="K2783" i="1"/>
  <c r="L2782" i="1"/>
  <c r="K2782" i="1"/>
  <c r="L2781" i="1"/>
  <c r="K2781" i="1"/>
  <c r="L2780" i="1"/>
  <c r="K2780" i="1"/>
  <c r="L2779" i="1"/>
  <c r="K2779" i="1"/>
  <c r="L2778" i="1"/>
  <c r="K2778" i="1"/>
  <c r="L2777" i="1"/>
  <c r="K2777" i="1"/>
  <c r="L2776" i="1"/>
  <c r="K2776" i="1"/>
  <c r="L2775" i="1"/>
  <c r="K2775" i="1"/>
  <c r="L2774" i="1"/>
  <c r="K2774" i="1"/>
  <c r="L2773" i="1"/>
  <c r="K2773" i="1"/>
  <c r="L2772" i="1"/>
  <c r="K2772" i="1"/>
  <c r="L2771" i="1"/>
  <c r="K2771" i="1"/>
  <c r="L2770" i="1"/>
  <c r="K2770" i="1"/>
  <c r="L2769" i="1"/>
  <c r="K2769" i="1"/>
  <c r="L2768" i="1"/>
  <c r="K2768" i="1"/>
  <c r="L2767" i="1"/>
  <c r="K2767" i="1"/>
  <c r="L2766" i="1"/>
  <c r="K2766" i="1"/>
  <c r="L2765" i="1"/>
  <c r="K2765" i="1"/>
  <c r="L2764" i="1"/>
  <c r="K2764" i="1"/>
  <c r="L2763" i="1"/>
  <c r="K2763" i="1"/>
  <c r="L2762" i="1"/>
  <c r="K2762" i="1"/>
  <c r="L2761" i="1"/>
  <c r="K2761" i="1"/>
  <c r="L2760" i="1"/>
  <c r="K2760" i="1"/>
  <c r="L2759" i="1"/>
  <c r="K2759" i="1"/>
  <c r="L2758" i="1"/>
  <c r="K2758" i="1"/>
  <c r="L2757" i="1"/>
  <c r="K2757" i="1"/>
  <c r="L2756" i="1"/>
  <c r="K2756" i="1"/>
  <c r="L2755" i="1"/>
  <c r="K2755" i="1"/>
  <c r="L2754" i="1"/>
  <c r="K2754" i="1"/>
  <c r="L2753" i="1"/>
  <c r="K2753" i="1"/>
  <c r="L2752" i="1"/>
  <c r="K2752" i="1"/>
  <c r="L2751" i="1"/>
  <c r="K2751" i="1"/>
  <c r="L2750" i="1"/>
  <c r="K2750" i="1"/>
  <c r="L2749" i="1"/>
  <c r="K2749" i="1"/>
  <c r="L2748" i="1"/>
  <c r="K2748" i="1"/>
  <c r="L2747" i="1"/>
  <c r="K2747" i="1"/>
  <c r="L2746" i="1"/>
  <c r="K2746" i="1"/>
  <c r="L2745" i="1"/>
  <c r="K2745" i="1"/>
  <c r="L2744" i="1"/>
  <c r="K2744" i="1"/>
  <c r="L2743" i="1"/>
  <c r="K2743" i="1"/>
  <c r="L2742" i="1"/>
  <c r="K2742" i="1"/>
  <c r="L2741" i="1"/>
  <c r="K2741" i="1"/>
  <c r="L2740" i="1"/>
  <c r="K2740" i="1"/>
  <c r="L2739" i="1"/>
  <c r="K2739" i="1"/>
  <c r="L2738" i="1"/>
  <c r="K2738" i="1"/>
  <c r="L2737" i="1"/>
  <c r="K2737" i="1"/>
  <c r="L2736" i="1"/>
  <c r="K2736" i="1"/>
  <c r="L2735" i="1"/>
  <c r="K2735" i="1"/>
  <c r="L2734" i="1"/>
  <c r="K2734" i="1"/>
  <c r="L2733" i="1"/>
  <c r="K2733" i="1"/>
  <c r="L2732" i="1"/>
  <c r="K2732" i="1"/>
  <c r="L2731" i="1"/>
  <c r="K2731" i="1"/>
  <c r="L2730" i="1"/>
  <c r="K2730" i="1"/>
  <c r="L2729" i="1"/>
  <c r="K2729" i="1"/>
  <c r="L2728" i="1"/>
  <c r="K2728" i="1"/>
  <c r="L2727" i="1"/>
  <c r="K2727" i="1"/>
  <c r="L2726" i="1"/>
  <c r="K2726" i="1"/>
  <c r="L2725" i="1"/>
  <c r="K2725" i="1"/>
  <c r="L2724" i="1"/>
  <c r="K2724" i="1"/>
  <c r="L2723" i="1"/>
  <c r="K2723" i="1"/>
  <c r="L2722" i="1"/>
  <c r="K2722" i="1"/>
  <c r="L2721" i="1"/>
  <c r="K2721" i="1"/>
  <c r="L2720" i="1"/>
  <c r="K2720" i="1"/>
  <c r="L2719" i="1"/>
  <c r="K2719" i="1"/>
  <c r="L2718" i="1"/>
  <c r="K2718" i="1"/>
  <c r="L2717" i="1"/>
  <c r="K2717" i="1"/>
  <c r="L2716" i="1"/>
  <c r="K2716" i="1"/>
  <c r="L2715" i="1"/>
  <c r="K2715" i="1"/>
  <c r="L2714" i="1"/>
  <c r="K2714" i="1"/>
  <c r="L2713" i="1"/>
  <c r="K2713" i="1"/>
  <c r="L2712" i="1"/>
  <c r="K2712" i="1"/>
  <c r="L2711" i="1"/>
  <c r="K2711" i="1"/>
  <c r="L2710" i="1"/>
  <c r="K2710" i="1"/>
  <c r="L2709" i="1"/>
  <c r="K2709" i="1"/>
  <c r="L2708" i="1"/>
  <c r="K2708" i="1"/>
  <c r="L2707" i="1"/>
  <c r="K2707" i="1"/>
  <c r="L2706" i="1"/>
  <c r="K2706" i="1"/>
  <c r="L2705" i="1"/>
  <c r="K2705" i="1"/>
  <c r="L2704" i="1"/>
  <c r="K2704" i="1"/>
  <c r="L2703" i="1"/>
  <c r="K2703" i="1"/>
  <c r="L2702" i="1"/>
  <c r="K2702" i="1"/>
  <c r="L2701" i="1"/>
  <c r="K2701" i="1"/>
  <c r="L2700" i="1"/>
  <c r="K2700" i="1"/>
  <c r="L2699" i="1"/>
  <c r="K2699" i="1"/>
  <c r="L2698" i="1"/>
  <c r="K2698" i="1"/>
  <c r="L2697" i="1"/>
  <c r="K2697" i="1"/>
  <c r="L2696" i="1"/>
  <c r="K2696" i="1"/>
  <c r="L2695" i="1"/>
  <c r="K2695" i="1"/>
  <c r="L2694" i="1"/>
  <c r="K2694" i="1"/>
  <c r="L2693" i="1"/>
  <c r="K2693" i="1"/>
  <c r="L2692" i="1"/>
  <c r="K2692" i="1"/>
  <c r="L2691" i="1"/>
  <c r="K2691" i="1"/>
  <c r="L2690" i="1"/>
  <c r="K2690" i="1"/>
  <c r="L2689" i="1"/>
  <c r="K2689" i="1"/>
  <c r="L2688" i="1"/>
  <c r="K2688" i="1"/>
  <c r="L2687" i="1"/>
  <c r="K2687" i="1"/>
  <c r="L2686" i="1"/>
  <c r="K2686" i="1"/>
  <c r="L2685" i="1"/>
  <c r="K2685" i="1"/>
  <c r="L2684" i="1"/>
  <c r="K2684" i="1"/>
  <c r="L2683" i="1"/>
  <c r="K2683" i="1"/>
  <c r="L2682" i="1"/>
  <c r="K2682" i="1"/>
  <c r="L2681" i="1"/>
  <c r="K2681" i="1"/>
  <c r="L2680" i="1"/>
  <c r="K2680" i="1"/>
  <c r="L2679" i="1"/>
  <c r="K2679" i="1"/>
  <c r="L2678" i="1"/>
  <c r="K2678" i="1"/>
  <c r="L2677" i="1"/>
  <c r="K2677" i="1"/>
  <c r="L2676" i="1"/>
  <c r="K2676" i="1"/>
  <c r="L2675" i="1"/>
  <c r="K2675" i="1"/>
  <c r="L2674" i="1"/>
  <c r="K2674" i="1"/>
  <c r="L2673" i="1"/>
  <c r="K2673" i="1"/>
  <c r="L2672" i="1"/>
  <c r="K2672" i="1"/>
  <c r="L2671" i="1"/>
  <c r="K2671" i="1"/>
  <c r="L2670" i="1"/>
  <c r="K2670" i="1"/>
  <c r="L2669" i="1"/>
  <c r="K2669" i="1"/>
  <c r="L2668" i="1"/>
  <c r="K2668" i="1"/>
  <c r="L2667" i="1"/>
  <c r="K2667" i="1"/>
  <c r="L2666" i="1"/>
  <c r="K2666" i="1"/>
  <c r="L2665" i="1"/>
  <c r="K2665" i="1"/>
  <c r="L2664" i="1"/>
  <c r="K2664" i="1"/>
  <c r="L2663" i="1"/>
  <c r="K2663" i="1"/>
  <c r="L2662" i="1"/>
  <c r="K2662" i="1"/>
  <c r="L2661" i="1"/>
  <c r="K2661" i="1"/>
  <c r="L2660" i="1"/>
  <c r="K2660" i="1"/>
  <c r="L2659" i="1"/>
  <c r="K2659" i="1"/>
  <c r="L2658" i="1"/>
  <c r="K2658" i="1"/>
  <c r="L2657" i="1"/>
  <c r="K2657" i="1"/>
  <c r="L2656" i="1"/>
  <c r="K2656" i="1"/>
  <c r="L2655" i="1"/>
  <c r="K2655" i="1"/>
  <c r="L2654" i="1"/>
  <c r="K2654" i="1"/>
  <c r="L2653" i="1"/>
  <c r="K2653" i="1"/>
  <c r="L2652" i="1"/>
  <c r="K2652" i="1"/>
  <c r="L2651" i="1"/>
  <c r="K2651" i="1"/>
  <c r="L2650" i="1"/>
  <c r="K2650" i="1"/>
  <c r="L2649" i="1"/>
  <c r="K2649" i="1"/>
  <c r="L2648" i="1"/>
  <c r="K2648" i="1"/>
  <c r="L2647" i="1"/>
  <c r="K2647" i="1"/>
  <c r="L2646" i="1"/>
  <c r="K2646" i="1"/>
  <c r="L2645" i="1"/>
  <c r="K2645" i="1"/>
  <c r="L2644" i="1"/>
  <c r="K2644" i="1"/>
  <c r="L2643" i="1"/>
  <c r="K2643" i="1"/>
  <c r="L2642" i="1"/>
  <c r="K2642" i="1"/>
  <c r="L2641" i="1"/>
  <c r="K2641" i="1"/>
  <c r="L2640" i="1"/>
  <c r="K2640" i="1"/>
  <c r="L2639" i="1"/>
  <c r="K2639" i="1"/>
  <c r="L2638" i="1"/>
  <c r="K2638" i="1"/>
  <c r="L2637" i="1"/>
  <c r="K2637" i="1"/>
  <c r="L2636" i="1"/>
  <c r="K2636" i="1"/>
  <c r="L2635" i="1"/>
  <c r="K2635" i="1"/>
  <c r="L2634" i="1"/>
  <c r="K2634" i="1"/>
  <c r="L2633" i="1"/>
  <c r="K2633" i="1"/>
  <c r="L2632" i="1"/>
  <c r="K2632" i="1"/>
  <c r="L2631" i="1"/>
  <c r="K2631" i="1"/>
  <c r="L2630" i="1"/>
  <c r="K2630" i="1"/>
  <c r="L2629" i="1"/>
  <c r="K2629" i="1"/>
  <c r="L2628" i="1"/>
  <c r="K2628" i="1"/>
  <c r="L2627" i="1"/>
  <c r="K2627" i="1"/>
  <c r="L2626" i="1"/>
  <c r="K2626" i="1"/>
  <c r="L2625" i="1"/>
  <c r="K2625" i="1"/>
  <c r="L2624" i="1"/>
  <c r="K2624" i="1"/>
  <c r="L2623" i="1"/>
  <c r="K2623" i="1"/>
  <c r="L2622" i="1"/>
  <c r="K2622" i="1"/>
  <c r="L2621" i="1"/>
  <c r="K2621" i="1"/>
  <c r="L2620" i="1"/>
  <c r="K2620" i="1"/>
  <c r="L2619" i="1"/>
  <c r="K2619" i="1"/>
  <c r="L2618" i="1"/>
  <c r="K2618" i="1"/>
  <c r="L2617" i="1"/>
  <c r="K2617" i="1"/>
  <c r="L2616" i="1"/>
  <c r="K2616" i="1"/>
  <c r="L2615" i="1"/>
  <c r="K2615" i="1"/>
  <c r="L2614" i="1"/>
  <c r="K2614" i="1"/>
  <c r="L2613" i="1"/>
  <c r="K2613" i="1"/>
  <c r="L2612" i="1"/>
  <c r="K2612" i="1"/>
  <c r="L2611" i="1"/>
  <c r="K2611" i="1"/>
  <c r="L2610" i="1"/>
  <c r="K2610" i="1"/>
  <c r="L2609" i="1"/>
  <c r="K2609" i="1"/>
  <c r="L2608" i="1"/>
  <c r="K2608" i="1"/>
  <c r="L2607" i="1"/>
  <c r="K2607" i="1"/>
  <c r="L2606" i="1"/>
  <c r="K2606" i="1"/>
  <c r="L2605" i="1"/>
  <c r="K2605" i="1"/>
  <c r="L2604" i="1"/>
  <c r="K2604" i="1"/>
  <c r="L2603" i="1"/>
  <c r="K2603" i="1"/>
  <c r="L2602" i="1"/>
  <c r="K2602" i="1"/>
  <c r="L2601" i="1"/>
  <c r="K2601" i="1"/>
  <c r="L2600" i="1"/>
  <c r="K2600" i="1"/>
  <c r="L2599" i="1"/>
  <c r="K2599" i="1"/>
  <c r="L2598" i="1"/>
  <c r="K2598" i="1"/>
  <c r="L2597" i="1"/>
  <c r="K2597" i="1"/>
  <c r="L2596" i="1"/>
  <c r="K2596" i="1"/>
  <c r="L2595" i="1"/>
  <c r="K2595" i="1"/>
  <c r="L2594" i="1"/>
  <c r="K2594" i="1"/>
  <c r="L2593" i="1"/>
  <c r="K2593" i="1"/>
  <c r="L2592" i="1"/>
  <c r="K2592" i="1"/>
  <c r="L2591" i="1"/>
  <c r="K2591" i="1"/>
  <c r="L2590" i="1"/>
  <c r="K2590" i="1"/>
  <c r="L2589" i="1"/>
  <c r="K2589" i="1"/>
  <c r="L2588" i="1"/>
  <c r="K2588" i="1"/>
  <c r="L2587" i="1"/>
  <c r="K2587" i="1"/>
  <c r="L2586" i="1"/>
  <c r="K2586" i="1"/>
  <c r="L2585" i="1"/>
  <c r="K2585" i="1"/>
  <c r="L2584" i="1"/>
  <c r="K2584" i="1"/>
  <c r="L2583" i="1"/>
  <c r="K2583" i="1"/>
  <c r="L2582" i="1"/>
  <c r="K2582" i="1"/>
  <c r="L2581" i="1"/>
  <c r="K2581" i="1"/>
  <c r="L2580" i="1"/>
  <c r="K2580" i="1"/>
  <c r="L2579" i="1"/>
  <c r="K2579" i="1"/>
  <c r="L2578" i="1"/>
  <c r="K2578" i="1"/>
  <c r="L2577" i="1"/>
  <c r="K2577" i="1"/>
  <c r="L2576" i="1"/>
  <c r="K2576" i="1"/>
  <c r="L2575" i="1"/>
  <c r="K2575" i="1"/>
  <c r="L2574" i="1"/>
  <c r="K2574" i="1"/>
  <c r="L2573" i="1"/>
  <c r="K2573" i="1"/>
  <c r="L2572" i="1"/>
  <c r="K2572" i="1"/>
  <c r="L2571" i="1"/>
  <c r="K2571" i="1"/>
  <c r="L2570" i="1"/>
  <c r="K2570" i="1"/>
  <c r="L2569" i="1"/>
  <c r="K2569" i="1"/>
  <c r="L2568" i="1"/>
  <c r="K2568" i="1"/>
  <c r="L2567" i="1"/>
  <c r="K2567" i="1"/>
  <c r="L2566" i="1"/>
  <c r="K2566" i="1"/>
  <c r="L2565" i="1"/>
  <c r="K2565" i="1"/>
  <c r="L2564" i="1"/>
  <c r="K2564" i="1"/>
  <c r="L2563" i="1"/>
  <c r="K2563" i="1"/>
  <c r="L2562" i="1"/>
  <c r="K2562" i="1"/>
  <c r="L2561" i="1"/>
  <c r="K2561" i="1"/>
  <c r="L2560" i="1"/>
  <c r="K2560" i="1"/>
  <c r="L2559" i="1"/>
  <c r="K2559" i="1"/>
  <c r="L2558" i="1"/>
  <c r="K2558" i="1"/>
  <c r="L2557" i="1"/>
  <c r="K2557" i="1"/>
  <c r="L2556" i="1"/>
  <c r="K2556" i="1"/>
  <c r="L2555" i="1"/>
  <c r="K2555" i="1"/>
  <c r="L2554" i="1"/>
  <c r="K2554" i="1"/>
  <c r="L2553" i="1"/>
  <c r="K2553" i="1"/>
  <c r="L2552" i="1"/>
  <c r="K2552" i="1"/>
  <c r="L2551" i="1"/>
  <c r="K2551" i="1"/>
  <c r="L2550" i="1"/>
  <c r="K2550" i="1"/>
  <c r="L2549" i="1"/>
  <c r="K2549" i="1"/>
  <c r="L2548" i="1"/>
  <c r="K2548" i="1"/>
  <c r="L2547" i="1"/>
  <c r="K2547" i="1"/>
  <c r="L2546" i="1"/>
  <c r="K2546" i="1"/>
  <c r="L2545" i="1"/>
  <c r="K2545" i="1"/>
  <c r="L2544" i="1"/>
  <c r="K2544" i="1"/>
  <c r="L2543" i="1"/>
  <c r="K2543" i="1"/>
  <c r="L2542" i="1"/>
  <c r="K2542" i="1"/>
  <c r="L2541" i="1"/>
  <c r="K2541" i="1"/>
  <c r="L2540" i="1"/>
  <c r="K2540" i="1"/>
  <c r="L2539" i="1"/>
  <c r="K2539" i="1"/>
  <c r="L2538" i="1"/>
  <c r="K2538" i="1"/>
  <c r="L2537" i="1"/>
  <c r="K2537" i="1"/>
  <c r="L2536" i="1"/>
  <c r="K2536" i="1"/>
  <c r="L2535" i="1"/>
  <c r="K2535" i="1"/>
  <c r="L2534" i="1"/>
  <c r="K2534" i="1"/>
  <c r="L2533" i="1"/>
  <c r="K2533" i="1"/>
  <c r="L2532" i="1"/>
  <c r="K2532" i="1"/>
  <c r="L2531" i="1"/>
  <c r="K2531" i="1"/>
  <c r="L2530" i="1"/>
  <c r="K2530" i="1"/>
  <c r="L2529" i="1"/>
  <c r="K2529" i="1"/>
  <c r="L2528" i="1"/>
  <c r="K2528" i="1"/>
  <c r="L2527" i="1"/>
  <c r="K2527" i="1"/>
  <c r="L2526" i="1"/>
  <c r="K2526" i="1"/>
  <c r="L2525" i="1"/>
  <c r="K2525" i="1"/>
  <c r="L2524" i="1"/>
  <c r="K2524" i="1"/>
  <c r="L2523" i="1"/>
  <c r="K2523" i="1"/>
  <c r="L2522" i="1"/>
  <c r="K2522" i="1"/>
  <c r="L2521" i="1"/>
  <c r="K2521" i="1"/>
  <c r="L2520" i="1"/>
  <c r="K2520" i="1"/>
  <c r="L2519" i="1"/>
  <c r="K2519" i="1"/>
  <c r="L2518" i="1"/>
  <c r="K2518" i="1"/>
  <c r="L2517" i="1"/>
  <c r="K2517" i="1"/>
  <c r="L2516" i="1"/>
  <c r="K2516" i="1"/>
  <c r="L2515" i="1"/>
  <c r="K2515" i="1"/>
  <c r="L2514" i="1"/>
  <c r="K2514" i="1"/>
  <c r="L2513" i="1"/>
  <c r="K2513" i="1"/>
  <c r="L2512" i="1"/>
  <c r="K2512" i="1"/>
  <c r="L2511" i="1"/>
  <c r="K2511" i="1"/>
  <c r="L2510" i="1"/>
  <c r="K2510" i="1"/>
  <c r="L2509" i="1"/>
  <c r="K2509" i="1"/>
  <c r="L2508" i="1"/>
  <c r="K2508" i="1"/>
  <c r="L2507" i="1"/>
  <c r="K2507" i="1"/>
  <c r="L2506" i="1"/>
  <c r="K2506" i="1"/>
  <c r="L2505" i="1"/>
  <c r="K2505" i="1"/>
  <c r="L2504" i="1"/>
  <c r="K2504" i="1"/>
  <c r="L2503" i="1"/>
  <c r="K2503" i="1"/>
  <c r="L2502" i="1"/>
  <c r="K2502" i="1"/>
  <c r="L2501" i="1"/>
  <c r="K2501" i="1"/>
  <c r="L2500" i="1"/>
  <c r="K2500" i="1"/>
  <c r="L2499" i="1"/>
  <c r="K2499" i="1"/>
  <c r="L2498" i="1"/>
  <c r="K2498" i="1"/>
  <c r="L2497" i="1"/>
  <c r="K2497" i="1"/>
  <c r="L2496" i="1"/>
  <c r="K2496" i="1"/>
  <c r="L2495" i="1"/>
  <c r="K2495" i="1"/>
  <c r="L2494" i="1"/>
  <c r="K2494" i="1"/>
  <c r="L2493" i="1"/>
  <c r="K2493" i="1"/>
  <c r="L2492" i="1"/>
  <c r="K2492" i="1"/>
  <c r="L2491" i="1"/>
  <c r="K2491" i="1"/>
  <c r="L2490" i="1"/>
  <c r="K2490" i="1"/>
  <c r="L2489" i="1"/>
  <c r="K2489" i="1"/>
  <c r="L2488" i="1"/>
  <c r="K2488" i="1"/>
  <c r="L2487" i="1"/>
  <c r="K2487" i="1"/>
  <c r="L2486" i="1"/>
  <c r="K2486" i="1"/>
  <c r="L2485" i="1"/>
  <c r="K2485" i="1"/>
  <c r="L2484" i="1"/>
  <c r="K2484" i="1"/>
  <c r="L2483" i="1"/>
  <c r="K2483" i="1"/>
  <c r="L2482" i="1"/>
  <c r="K2482" i="1"/>
  <c r="L2481" i="1"/>
  <c r="K2481" i="1"/>
  <c r="L2480" i="1"/>
  <c r="K2480" i="1"/>
  <c r="L2479" i="1"/>
  <c r="K2479" i="1"/>
  <c r="L2478" i="1"/>
  <c r="K2478" i="1"/>
  <c r="L2477" i="1"/>
  <c r="K2477" i="1"/>
  <c r="L2476" i="1"/>
  <c r="K2476" i="1"/>
  <c r="L2475" i="1"/>
  <c r="K2475" i="1"/>
  <c r="L2474" i="1"/>
  <c r="K2474" i="1"/>
  <c r="L2473" i="1"/>
  <c r="K2473" i="1"/>
  <c r="L2472" i="1"/>
  <c r="K2472" i="1"/>
  <c r="L2471" i="1"/>
  <c r="K2471" i="1"/>
  <c r="L2470" i="1"/>
  <c r="K2470" i="1"/>
  <c r="L2469" i="1"/>
  <c r="K2469" i="1"/>
  <c r="L2468" i="1"/>
  <c r="K2468" i="1"/>
  <c r="L2467" i="1"/>
  <c r="K2467" i="1"/>
  <c r="L2466" i="1"/>
  <c r="K2466" i="1"/>
  <c r="L2465" i="1"/>
  <c r="K2465" i="1"/>
  <c r="L2464" i="1"/>
  <c r="K2464" i="1"/>
  <c r="L2463" i="1"/>
  <c r="K2463" i="1"/>
  <c r="L2462" i="1"/>
  <c r="K2462" i="1"/>
  <c r="L2461" i="1"/>
  <c r="K2461" i="1"/>
  <c r="L2460" i="1"/>
  <c r="K2460" i="1"/>
  <c r="L2459" i="1"/>
  <c r="K2459" i="1"/>
  <c r="L2458" i="1"/>
  <c r="K2458" i="1"/>
  <c r="L2457" i="1"/>
  <c r="K2457" i="1"/>
  <c r="L2456" i="1"/>
  <c r="K2456" i="1"/>
  <c r="L2455" i="1"/>
  <c r="K2455" i="1"/>
  <c r="L2454" i="1"/>
  <c r="K2454" i="1"/>
  <c r="L2453" i="1"/>
  <c r="K2453" i="1"/>
  <c r="L2452" i="1"/>
  <c r="K2452" i="1"/>
  <c r="L2451" i="1"/>
  <c r="K2451" i="1"/>
  <c r="L2450" i="1"/>
  <c r="K2450" i="1"/>
  <c r="L2449" i="1"/>
  <c r="K2449" i="1"/>
  <c r="L2448" i="1"/>
  <c r="K2448" i="1"/>
  <c r="L2447" i="1"/>
  <c r="K2447" i="1"/>
  <c r="L2446" i="1"/>
  <c r="K2446" i="1"/>
  <c r="L2445" i="1"/>
  <c r="K2445" i="1"/>
  <c r="L2444" i="1"/>
  <c r="K2444" i="1"/>
  <c r="L2443" i="1"/>
  <c r="K2443" i="1"/>
  <c r="L2442" i="1"/>
  <c r="K2442" i="1"/>
  <c r="L2441" i="1"/>
  <c r="K2441" i="1"/>
  <c r="L2440" i="1"/>
  <c r="K2440" i="1"/>
  <c r="L2439" i="1"/>
  <c r="K2439" i="1"/>
  <c r="L2438" i="1"/>
  <c r="K2438" i="1"/>
  <c r="L2437" i="1"/>
  <c r="K2437" i="1"/>
  <c r="L2436" i="1"/>
  <c r="K2436" i="1"/>
  <c r="L2435" i="1"/>
  <c r="K2435" i="1"/>
  <c r="L2434" i="1"/>
  <c r="K2434" i="1"/>
  <c r="L2433" i="1"/>
  <c r="K2433" i="1"/>
  <c r="L2432" i="1"/>
  <c r="K2432" i="1"/>
  <c r="L2431" i="1"/>
  <c r="K2431" i="1"/>
  <c r="L2430" i="1"/>
  <c r="K2430" i="1"/>
  <c r="L2429" i="1"/>
  <c r="K2429" i="1"/>
  <c r="L2428" i="1"/>
  <c r="K2428" i="1"/>
  <c r="L2427" i="1"/>
  <c r="K2427" i="1"/>
  <c r="L2426" i="1"/>
  <c r="K2426" i="1"/>
  <c r="L2425" i="1"/>
  <c r="K2425" i="1"/>
  <c r="L2424" i="1"/>
  <c r="K2424" i="1"/>
  <c r="L2423" i="1"/>
  <c r="K2423" i="1"/>
  <c r="L2422" i="1"/>
  <c r="K2422" i="1"/>
  <c r="L2421" i="1"/>
  <c r="K2421" i="1"/>
  <c r="L2420" i="1"/>
  <c r="K2420" i="1"/>
  <c r="L2419" i="1"/>
  <c r="K2419" i="1"/>
  <c r="L2418" i="1"/>
  <c r="K2418" i="1"/>
  <c r="L2417" i="1"/>
  <c r="K2417" i="1"/>
  <c r="L2416" i="1"/>
  <c r="K2416" i="1"/>
  <c r="L2415" i="1"/>
  <c r="K2415" i="1"/>
  <c r="L2414" i="1"/>
  <c r="K2414" i="1"/>
  <c r="L2413" i="1"/>
  <c r="K2413" i="1"/>
  <c r="L2412" i="1"/>
  <c r="K2412" i="1"/>
  <c r="L2411" i="1"/>
  <c r="K2411" i="1"/>
  <c r="L2410" i="1"/>
  <c r="K2410" i="1"/>
  <c r="L2409" i="1"/>
  <c r="K2409" i="1"/>
  <c r="L2408" i="1"/>
  <c r="K2408" i="1"/>
  <c r="L2407" i="1"/>
  <c r="K2407" i="1"/>
  <c r="L2406" i="1"/>
  <c r="K2406" i="1"/>
  <c r="L2405" i="1"/>
  <c r="K2405" i="1"/>
  <c r="L2404" i="1"/>
  <c r="K2404" i="1"/>
  <c r="L2403" i="1"/>
  <c r="K2403" i="1"/>
  <c r="L2402" i="1"/>
  <c r="K2402" i="1"/>
  <c r="L2401" i="1"/>
  <c r="K2401" i="1"/>
  <c r="L2400" i="1"/>
  <c r="K2400" i="1"/>
  <c r="L2399" i="1"/>
  <c r="K2399" i="1"/>
  <c r="L2398" i="1"/>
  <c r="K2398" i="1"/>
  <c r="L2397" i="1"/>
  <c r="K2397" i="1"/>
  <c r="L2396" i="1"/>
  <c r="K2396" i="1"/>
  <c r="L2395" i="1"/>
  <c r="K2395" i="1"/>
  <c r="L2394" i="1"/>
  <c r="K2394" i="1"/>
  <c r="L2393" i="1"/>
  <c r="K2393" i="1"/>
  <c r="L2392" i="1"/>
  <c r="K2392" i="1"/>
  <c r="L2391" i="1"/>
  <c r="K2391" i="1"/>
  <c r="L2390" i="1"/>
  <c r="K2390" i="1"/>
  <c r="L2389" i="1"/>
  <c r="K2389" i="1"/>
  <c r="L2388" i="1"/>
  <c r="K2388" i="1"/>
  <c r="L2387" i="1"/>
  <c r="K2387" i="1"/>
  <c r="L2386" i="1"/>
  <c r="K2386" i="1"/>
  <c r="L2385" i="1"/>
  <c r="K2385" i="1"/>
  <c r="L2384" i="1"/>
  <c r="K2384" i="1"/>
  <c r="L2383" i="1"/>
  <c r="K2383" i="1"/>
  <c r="L2382" i="1"/>
  <c r="K2382" i="1"/>
  <c r="L2381" i="1"/>
  <c r="K2381" i="1"/>
  <c r="L2380" i="1"/>
  <c r="K2380" i="1"/>
  <c r="L2379" i="1"/>
  <c r="K2379" i="1"/>
  <c r="L2378" i="1"/>
  <c r="K2378" i="1"/>
  <c r="L2377" i="1"/>
  <c r="K2377" i="1"/>
  <c r="L2376" i="1"/>
  <c r="K2376" i="1"/>
  <c r="L2375" i="1"/>
  <c r="K2375" i="1"/>
  <c r="L2374" i="1"/>
  <c r="K2374" i="1"/>
  <c r="L2373" i="1"/>
  <c r="K2373" i="1"/>
  <c r="L2372" i="1"/>
  <c r="K2372" i="1"/>
  <c r="L2371" i="1"/>
  <c r="K2371" i="1"/>
  <c r="L2370" i="1"/>
  <c r="K2370" i="1"/>
  <c r="L2369" i="1"/>
  <c r="K2369" i="1"/>
  <c r="L2368" i="1"/>
  <c r="K2368" i="1"/>
  <c r="L2367" i="1"/>
  <c r="K2367" i="1"/>
  <c r="L2366" i="1"/>
  <c r="K2366" i="1"/>
  <c r="L2365" i="1"/>
  <c r="K2365" i="1"/>
  <c r="L2364" i="1"/>
  <c r="K2364" i="1"/>
  <c r="L2363" i="1"/>
  <c r="K2363" i="1"/>
  <c r="L2362" i="1"/>
  <c r="K2362" i="1"/>
  <c r="L2361" i="1"/>
  <c r="K2361" i="1"/>
  <c r="L2360" i="1"/>
  <c r="K2360" i="1"/>
  <c r="L2359" i="1"/>
  <c r="K2359" i="1"/>
  <c r="L2358" i="1"/>
  <c r="K2358" i="1"/>
  <c r="L2357" i="1"/>
  <c r="K2357" i="1"/>
  <c r="L2356" i="1"/>
  <c r="K2356" i="1"/>
  <c r="L2355" i="1"/>
  <c r="K2355" i="1"/>
  <c r="L2354" i="1"/>
  <c r="K2354" i="1"/>
  <c r="L2353" i="1"/>
  <c r="K2353" i="1"/>
  <c r="L2352" i="1"/>
  <c r="K2352" i="1"/>
  <c r="L2351" i="1"/>
  <c r="K2351" i="1"/>
  <c r="L2350" i="1"/>
  <c r="K2350" i="1"/>
  <c r="L2349" i="1"/>
  <c r="K2349" i="1"/>
  <c r="L2348" i="1"/>
  <c r="K2348" i="1"/>
  <c r="L2347" i="1"/>
  <c r="K2347" i="1"/>
  <c r="L2346" i="1"/>
  <c r="K2346" i="1"/>
  <c r="L2345" i="1"/>
  <c r="K2345" i="1"/>
  <c r="L2344" i="1"/>
  <c r="K2344" i="1"/>
  <c r="L2343" i="1"/>
  <c r="K2343" i="1"/>
  <c r="L2342" i="1"/>
  <c r="K2342" i="1"/>
  <c r="L2341" i="1"/>
  <c r="K2341" i="1"/>
  <c r="L2340" i="1"/>
  <c r="K2340" i="1"/>
  <c r="L2339" i="1"/>
  <c r="K2339" i="1"/>
  <c r="L2338" i="1"/>
  <c r="K2338" i="1"/>
  <c r="L2337" i="1"/>
  <c r="K2337" i="1"/>
  <c r="L2336" i="1"/>
  <c r="K2336" i="1"/>
  <c r="L2335" i="1"/>
  <c r="K2335" i="1"/>
  <c r="L2334" i="1"/>
  <c r="K2334" i="1"/>
  <c r="L2333" i="1"/>
  <c r="K2333" i="1"/>
  <c r="L2332" i="1"/>
  <c r="K2332" i="1"/>
  <c r="L2331" i="1"/>
  <c r="K2331" i="1"/>
  <c r="L2330" i="1"/>
  <c r="K2330" i="1"/>
  <c r="L2329" i="1"/>
  <c r="K2329" i="1"/>
  <c r="L2328" i="1"/>
  <c r="K2328" i="1"/>
  <c r="L2327" i="1"/>
  <c r="K2327" i="1"/>
  <c r="L2326" i="1"/>
  <c r="K2326" i="1"/>
  <c r="L2325" i="1"/>
  <c r="K2325" i="1"/>
  <c r="L2324" i="1"/>
  <c r="K2324" i="1"/>
  <c r="L2323" i="1"/>
  <c r="K2323" i="1"/>
  <c r="L2322" i="1"/>
  <c r="K2322" i="1"/>
  <c r="L2321" i="1"/>
  <c r="K2321" i="1"/>
  <c r="L2320" i="1"/>
  <c r="K2320" i="1"/>
  <c r="L2319" i="1"/>
  <c r="K2319" i="1"/>
  <c r="L2318" i="1"/>
  <c r="K2318" i="1"/>
  <c r="L2317" i="1"/>
  <c r="K2317" i="1"/>
  <c r="L2316" i="1"/>
  <c r="K2316" i="1"/>
  <c r="L2315" i="1"/>
  <c r="K2315" i="1"/>
  <c r="L2314" i="1"/>
  <c r="K2314" i="1"/>
  <c r="L2313" i="1"/>
  <c r="K2313" i="1"/>
  <c r="L2312" i="1"/>
  <c r="K2312" i="1"/>
  <c r="L2311" i="1"/>
  <c r="K2311" i="1"/>
  <c r="L2310" i="1"/>
  <c r="K2310" i="1"/>
  <c r="L2309" i="1"/>
  <c r="K2309" i="1"/>
  <c r="L2308" i="1"/>
  <c r="K2308" i="1"/>
  <c r="L2307" i="1"/>
  <c r="K2307" i="1"/>
  <c r="L2306" i="1"/>
  <c r="K2306" i="1"/>
  <c r="L2305" i="1"/>
  <c r="K2305" i="1"/>
  <c r="L2304" i="1"/>
  <c r="K2304" i="1"/>
  <c r="L2303" i="1"/>
  <c r="K2303" i="1"/>
  <c r="L2302" i="1"/>
  <c r="K2302" i="1"/>
  <c r="L2301" i="1"/>
  <c r="K2301" i="1"/>
  <c r="L2300" i="1"/>
  <c r="K2300" i="1"/>
  <c r="L2299" i="1"/>
  <c r="K2299" i="1"/>
  <c r="L2298" i="1"/>
  <c r="K2298" i="1"/>
  <c r="L2297" i="1"/>
  <c r="K2297" i="1"/>
  <c r="L2296" i="1"/>
  <c r="K2296" i="1"/>
  <c r="L2295" i="1"/>
  <c r="K2295" i="1"/>
  <c r="L2294" i="1"/>
  <c r="K2294" i="1"/>
  <c r="L2293" i="1"/>
  <c r="K2293" i="1"/>
  <c r="L2292" i="1"/>
  <c r="K2292" i="1"/>
  <c r="L2291" i="1"/>
  <c r="K2291" i="1"/>
  <c r="L2290" i="1"/>
  <c r="K2290" i="1"/>
  <c r="L2289" i="1"/>
  <c r="K2289" i="1"/>
  <c r="L2288" i="1"/>
  <c r="K2288" i="1"/>
  <c r="L2287" i="1"/>
  <c r="K2287" i="1"/>
  <c r="L2286" i="1"/>
  <c r="K2286" i="1"/>
  <c r="L2285" i="1"/>
  <c r="K2285" i="1"/>
  <c r="L2284" i="1"/>
  <c r="K2284" i="1"/>
  <c r="L2283" i="1"/>
  <c r="K2283" i="1"/>
  <c r="L2282" i="1"/>
  <c r="K2282" i="1"/>
  <c r="L2281" i="1"/>
  <c r="K2281" i="1"/>
  <c r="L2280" i="1"/>
  <c r="K2280" i="1"/>
  <c r="L2279" i="1"/>
  <c r="K2279" i="1"/>
  <c r="L2278" i="1"/>
  <c r="K2278" i="1"/>
  <c r="L2277" i="1"/>
  <c r="K2277" i="1"/>
  <c r="L2276" i="1"/>
  <c r="K2276" i="1"/>
  <c r="L2275" i="1"/>
  <c r="K2275" i="1"/>
  <c r="L2274" i="1"/>
  <c r="K2274" i="1"/>
  <c r="L2273" i="1"/>
  <c r="K2273" i="1"/>
  <c r="L2272" i="1"/>
  <c r="K2272" i="1"/>
  <c r="L2271" i="1"/>
  <c r="K2271" i="1"/>
  <c r="L2270" i="1"/>
  <c r="K2270" i="1"/>
  <c r="L2269" i="1"/>
  <c r="K2269" i="1"/>
  <c r="L2268" i="1"/>
  <c r="K2268" i="1"/>
  <c r="L2267" i="1"/>
  <c r="K2267" i="1"/>
  <c r="L2266" i="1"/>
  <c r="K2266" i="1"/>
  <c r="L2265" i="1"/>
  <c r="K2265" i="1"/>
  <c r="L2264" i="1"/>
  <c r="K2264" i="1"/>
  <c r="L2263" i="1"/>
  <c r="K2263" i="1"/>
  <c r="L2262" i="1"/>
  <c r="K2262" i="1"/>
  <c r="L2261" i="1"/>
  <c r="K2261" i="1"/>
  <c r="L2260" i="1"/>
  <c r="K2260" i="1"/>
  <c r="L2259" i="1"/>
  <c r="K2259" i="1"/>
  <c r="L2258" i="1"/>
  <c r="K2258" i="1"/>
  <c r="L2257" i="1"/>
  <c r="K2257" i="1"/>
  <c r="L2256" i="1"/>
  <c r="K2256" i="1"/>
  <c r="L2255" i="1"/>
  <c r="K2255" i="1"/>
  <c r="L2254" i="1"/>
  <c r="K2254" i="1"/>
  <c r="L2253" i="1"/>
  <c r="K2253" i="1"/>
  <c r="L2252" i="1"/>
  <c r="K2252" i="1"/>
  <c r="L2251" i="1"/>
  <c r="K2251" i="1"/>
  <c r="L2250" i="1"/>
  <c r="K2250" i="1"/>
  <c r="L2249" i="1"/>
  <c r="K2249" i="1"/>
  <c r="L2248" i="1"/>
  <c r="K2248" i="1"/>
  <c r="L2247" i="1"/>
  <c r="K2247" i="1"/>
  <c r="L2246" i="1"/>
  <c r="K2246" i="1"/>
  <c r="L2245" i="1"/>
  <c r="K2245" i="1"/>
  <c r="L2244" i="1"/>
  <c r="K2244" i="1"/>
  <c r="L2243" i="1"/>
  <c r="K2243" i="1"/>
  <c r="L2242" i="1"/>
  <c r="K2242" i="1"/>
  <c r="L2241" i="1"/>
  <c r="K2241" i="1"/>
  <c r="L2240" i="1"/>
  <c r="K2240" i="1"/>
  <c r="L2239" i="1"/>
  <c r="K2239" i="1"/>
  <c r="L2238" i="1"/>
  <c r="K2238" i="1"/>
  <c r="L2237" i="1"/>
  <c r="K2237" i="1"/>
  <c r="L2236" i="1"/>
  <c r="K2236" i="1"/>
  <c r="L2235" i="1"/>
  <c r="K2235" i="1"/>
  <c r="L2234" i="1"/>
  <c r="K2234" i="1"/>
  <c r="L2233" i="1"/>
  <c r="K2233" i="1"/>
  <c r="L2232" i="1"/>
  <c r="K2232" i="1"/>
  <c r="L2231" i="1"/>
  <c r="K2231" i="1"/>
  <c r="L2230" i="1"/>
  <c r="K2230" i="1"/>
  <c r="L2229" i="1"/>
  <c r="K2229" i="1"/>
  <c r="L2228" i="1"/>
  <c r="K2228" i="1"/>
  <c r="L2227" i="1"/>
  <c r="K2227" i="1"/>
  <c r="L2226" i="1"/>
  <c r="K2226" i="1"/>
  <c r="L2225" i="1"/>
  <c r="K2225" i="1"/>
  <c r="L2224" i="1"/>
  <c r="K2224" i="1"/>
  <c r="L2223" i="1"/>
  <c r="K2223" i="1"/>
  <c r="L2222" i="1"/>
  <c r="K2222" i="1"/>
  <c r="L2221" i="1"/>
  <c r="K2221" i="1"/>
  <c r="L2220" i="1"/>
  <c r="K2220" i="1"/>
  <c r="L2219" i="1"/>
  <c r="K2219" i="1"/>
  <c r="L2218" i="1"/>
  <c r="K2218" i="1"/>
  <c r="L2217" i="1"/>
  <c r="K2217" i="1"/>
  <c r="L2216" i="1"/>
  <c r="K2216" i="1"/>
  <c r="L2215" i="1"/>
  <c r="K2215" i="1"/>
  <c r="L2214" i="1"/>
  <c r="K2214" i="1"/>
  <c r="L2213" i="1"/>
  <c r="K2213" i="1"/>
  <c r="L2212" i="1"/>
  <c r="K2212" i="1"/>
  <c r="L2211" i="1"/>
  <c r="K2211" i="1"/>
  <c r="L2210" i="1"/>
  <c r="K2210" i="1"/>
  <c r="L2209" i="1"/>
  <c r="K2209" i="1"/>
  <c r="L2208" i="1"/>
  <c r="K2208" i="1"/>
  <c r="L2207" i="1"/>
  <c r="K2207" i="1"/>
  <c r="L2206" i="1"/>
  <c r="K2206" i="1"/>
  <c r="L2205" i="1"/>
  <c r="K2205" i="1"/>
  <c r="L2204" i="1"/>
  <c r="K2204" i="1"/>
  <c r="L2203" i="1"/>
  <c r="K2203" i="1"/>
  <c r="L2202" i="1"/>
  <c r="K2202" i="1"/>
  <c r="L2201" i="1"/>
  <c r="K2201" i="1"/>
  <c r="L2200" i="1"/>
  <c r="K2200" i="1"/>
  <c r="L2199" i="1"/>
  <c r="K2199" i="1"/>
  <c r="L2198" i="1"/>
  <c r="K2198" i="1"/>
  <c r="L2197" i="1"/>
  <c r="K2197" i="1"/>
  <c r="L2196" i="1"/>
  <c r="K2196" i="1"/>
  <c r="L2195" i="1"/>
  <c r="K2195" i="1"/>
  <c r="L2194" i="1"/>
  <c r="K2194" i="1"/>
  <c r="L2193" i="1"/>
  <c r="K2193" i="1"/>
  <c r="L2192" i="1"/>
  <c r="K2192" i="1"/>
  <c r="L2191" i="1"/>
  <c r="K2191" i="1"/>
  <c r="L2190" i="1"/>
  <c r="K2190" i="1"/>
  <c r="L2189" i="1"/>
  <c r="K2189" i="1"/>
  <c r="L2188" i="1"/>
  <c r="K2188" i="1"/>
  <c r="L2187" i="1"/>
  <c r="K2187" i="1"/>
  <c r="L2186" i="1"/>
  <c r="K2186" i="1"/>
  <c r="L2185" i="1"/>
  <c r="K2185" i="1"/>
  <c r="L2184" i="1"/>
  <c r="K2184" i="1"/>
  <c r="L2183" i="1"/>
  <c r="K2183" i="1"/>
  <c r="L2182" i="1"/>
  <c r="K2182" i="1"/>
  <c r="L2181" i="1"/>
  <c r="K2181" i="1"/>
  <c r="L2180" i="1"/>
  <c r="K2180" i="1"/>
  <c r="L2179" i="1"/>
  <c r="K2179" i="1"/>
  <c r="L2178" i="1"/>
  <c r="K2178" i="1"/>
  <c r="L2177" i="1"/>
  <c r="K2177" i="1"/>
  <c r="L2176" i="1"/>
  <c r="K2176" i="1"/>
  <c r="L2175" i="1"/>
  <c r="K2175" i="1"/>
  <c r="L2174" i="1"/>
  <c r="K2174" i="1"/>
  <c r="L2173" i="1"/>
  <c r="K2173" i="1"/>
  <c r="L2172" i="1"/>
  <c r="K2172" i="1"/>
  <c r="L2171" i="1"/>
  <c r="K2171" i="1"/>
  <c r="L2170" i="1"/>
  <c r="K2170" i="1"/>
  <c r="L2169" i="1"/>
  <c r="K2169" i="1"/>
  <c r="L2168" i="1"/>
  <c r="K2168" i="1"/>
  <c r="L2167" i="1"/>
  <c r="K2167" i="1"/>
  <c r="L2166" i="1"/>
  <c r="K2166" i="1"/>
  <c r="L2165" i="1"/>
  <c r="K2165" i="1"/>
  <c r="L2164" i="1"/>
  <c r="K2164" i="1"/>
  <c r="L2163" i="1"/>
  <c r="K2163" i="1"/>
  <c r="L2162" i="1"/>
  <c r="K2162" i="1"/>
  <c r="L2161" i="1"/>
  <c r="K2161" i="1"/>
  <c r="L2160" i="1"/>
  <c r="K2160" i="1"/>
  <c r="L2159" i="1"/>
  <c r="K2159" i="1"/>
  <c r="L2158" i="1"/>
  <c r="K2158" i="1"/>
  <c r="L2157" i="1"/>
  <c r="K2157" i="1"/>
  <c r="L2156" i="1"/>
  <c r="K2156" i="1"/>
  <c r="L2155" i="1"/>
  <c r="K2155" i="1"/>
  <c r="L2154" i="1"/>
  <c r="K2154" i="1"/>
  <c r="L2153" i="1"/>
  <c r="K2153" i="1"/>
  <c r="L2152" i="1"/>
  <c r="K2152" i="1"/>
  <c r="L2151" i="1"/>
  <c r="K2151" i="1"/>
  <c r="L2150" i="1"/>
  <c r="K2150" i="1"/>
  <c r="L2149" i="1"/>
  <c r="K2149" i="1"/>
  <c r="L2148" i="1"/>
  <c r="K2148" i="1"/>
  <c r="L2147" i="1"/>
  <c r="K2147" i="1"/>
  <c r="L2146" i="1"/>
  <c r="K2146" i="1"/>
  <c r="L2145" i="1"/>
  <c r="K2145" i="1"/>
  <c r="L2144" i="1"/>
  <c r="K2144" i="1"/>
  <c r="L2143" i="1"/>
  <c r="K2143" i="1"/>
  <c r="L2142" i="1"/>
  <c r="K2142" i="1"/>
  <c r="L2141" i="1"/>
  <c r="K2141" i="1"/>
  <c r="L2140" i="1"/>
  <c r="K2140" i="1"/>
  <c r="L2139" i="1"/>
  <c r="K2139" i="1"/>
  <c r="L2138" i="1"/>
  <c r="K2138" i="1"/>
  <c r="L2137" i="1"/>
  <c r="K2137" i="1"/>
  <c r="L2136" i="1"/>
  <c r="K2136" i="1"/>
  <c r="L2135" i="1"/>
  <c r="K2135" i="1"/>
  <c r="L2134" i="1"/>
  <c r="K2134" i="1"/>
  <c r="L2133" i="1"/>
  <c r="K2133" i="1"/>
  <c r="L2132" i="1"/>
  <c r="K2132" i="1"/>
  <c r="L2131" i="1"/>
  <c r="K2131" i="1"/>
  <c r="L2130" i="1"/>
  <c r="K2130" i="1"/>
  <c r="L2129" i="1"/>
  <c r="K2129" i="1"/>
  <c r="L2128" i="1"/>
  <c r="K2128" i="1"/>
  <c r="L2127" i="1"/>
  <c r="K2127" i="1"/>
  <c r="L2126" i="1"/>
  <c r="K2126" i="1"/>
  <c r="L2125" i="1"/>
  <c r="K2125" i="1"/>
  <c r="L2124" i="1"/>
  <c r="K2124" i="1"/>
  <c r="L2123" i="1"/>
  <c r="K2123" i="1"/>
  <c r="L2122" i="1"/>
  <c r="K2122" i="1"/>
  <c r="L2121" i="1"/>
  <c r="K2121" i="1"/>
  <c r="L2120" i="1"/>
  <c r="K2120" i="1"/>
  <c r="L2119" i="1"/>
  <c r="K2119" i="1"/>
  <c r="L2118" i="1"/>
  <c r="K2118" i="1"/>
  <c r="L2117" i="1"/>
  <c r="K2117" i="1"/>
  <c r="L2116" i="1"/>
  <c r="K2116" i="1"/>
  <c r="L2115" i="1"/>
  <c r="K2115" i="1"/>
  <c r="L2114" i="1"/>
  <c r="K2114" i="1"/>
  <c r="L2113" i="1"/>
  <c r="K2113" i="1"/>
  <c r="L2112" i="1"/>
  <c r="K2112" i="1"/>
  <c r="L2111" i="1"/>
  <c r="K2111" i="1"/>
  <c r="L2110" i="1"/>
  <c r="K2110" i="1"/>
  <c r="L2109" i="1"/>
  <c r="K2109" i="1"/>
  <c r="L2108" i="1"/>
  <c r="K2108" i="1"/>
  <c r="L2107" i="1"/>
  <c r="K2107" i="1"/>
  <c r="L2106" i="1"/>
  <c r="K2106" i="1"/>
  <c r="L2105" i="1"/>
  <c r="K2105" i="1"/>
  <c r="L2104" i="1"/>
  <c r="K2104" i="1"/>
  <c r="L2103" i="1"/>
  <c r="K2103" i="1"/>
  <c r="L2102" i="1"/>
  <c r="K2102" i="1"/>
  <c r="L2101" i="1"/>
  <c r="K2101" i="1"/>
  <c r="L2100" i="1"/>
  <c r="K2100" i="1"/>
  <c r="L2099" i="1"/>
  <c r="K2099" i="1"/>
  <c r="L2098" i="1"/>
  <c r="K2098" i="1"/>
  <c r="L2097" i="1"/>
  <c r="K2097" i="1"/>
  <c r="L2096" i="1"/>
  <c r="K2096" i="1"/>
  <c r="L2095" i="1"/>
  <c r="K2095" i="1"/>
  <c r="L2094" i="1"/>
  <c r="K2094" i="1"/>
  <c r="L2093" i="1"/>
  <c r="K2093" i="1"/>
  <c r="L2092" i="1"/>
  <c r="K2092" i="1"/>
  <c r="L2091" i="1"/>
  <c r="K2091" i="1"/>
  <c r="L2090" i="1"/>
  <c r="K2090" i="1"/>
  <c r="L2089" i="1"/>
  <c r="K2089" i="1"/>
  <c r="L2088" i="1"/>
  <c r="K2088" i="1"/>
  <c r="L2087" i="1"/>
  <c r="K2087" i="1"/>
  <c r="L2086" i="1"/>
  <c r="K2086" i="1"/>
  <c r="L2085" i="1"/>
  <c r="K2085" i="1"/>
  <c r="L2084" i="1"/>
  <c r="K2084" i="1"/>
  <c r="L2083" i="1"/>
  <c r="K2083" i="1"/>
  <c r="L2082" i="1"/>
  <c r="K2082" i="1"/>
  <c r="L2081" i="1"/>
  <c r="K2081" i="1"/>
  <c r="L2080" i="1"/>
  <c r="K2080" i="1"/>
  <c r="L2079" i="1"/>
  <c r="K2079" i="1"/>
  <c r="L2078" i="1"/>
  <c r="K2078" i="1"/>
  <c r="L2077" i="1"/>
  <c r="K2077" i="1"/>
  <c r="L2076" i="1"/>
  <c r="K2076" i="1"/>
  <c r="L2075" i="1"/>
  <c r="K2075" i="1"/>
  <c r="L2074" i="1"/>
  <c r="K2074" i="1"/>
  <c r="L2073" i="1"/>
  <c r="K2073" i="1"/>
  <c r="L2072" i="1"/>
  <c r="K2072" i="1"/>
  <c r="L2071" i="1"/>
  <c r="K2071" i="1"/>
  <c r="L2070" i="1"/>
  <c r="K2070" i="1"/>
  <c r="L2069" i="1"/>
  <c r="K2069" i="1"/>
  <c r="L2068" i="1"/>
  <c r="K2068" i="1"/>
  <c r="L2067" i="1"/>
  <c r="K2067" i="1"/>
  <c r="L2066" i="1"/>
  <c r="K2066" i="1"/>
  <c r="L2065" i="1"/>
  <c r="K2065" i="1"/>
  <c r="L2064" i="1"/>
  <c r="K2064" i="1"/>
  <c r="L2063" i="1"/>
  <c r="K2063" i="1"/>
  <c r="L2062" i="1"/>
  <c r="K2062" i="1"/>
  <c r="L2061" i="1"/>
  <c r="K2061" i="1"/>
  <c r="L2060" i="1"/>
  <c r="K2060" i="1"/>
  <c r="L2059" i="1"/>
  <c r="K2059" i="1"/>
  <c r="L2058" i="1"/>
  <c r="K2058" i="1"/>
  <c r="L2057" i="1"/>
  <c r="K2057" i="1"/>
  <c r="L2056" i="1"/>
  <c r="K2056" i="1"/>
  <c r="L2055" i="1"/>
  <c r="K2055" i="1"/>
  <c r="L2054" i="1"/>
  <c r="K2054" i="1"/>
  <c r="L2053" i="1"/>
  <c r="K2053" i="1"/>
  <c r="L2052" i="1"/>
  <c r="K2052" i="1"/>
  <c r="L2051" i="1"/>
  <c r="K2051" i="1"/>
  <c r="L2050" i="1"/>
  <c r="K2050" i="1"/>
  <c r="L2049" i="1"/>
  <c r="K2049" i="1"/>
  <c r="L2048" i="1"/>
  <c r="K2048" i="1"/>
  <c r="L2047" i="1"/>
  <c r="K2047" i="1"/>
  <c r="L2046" i="1"/>
  <c r="K2046" i="1"/>
  <c r="L2045" i="1"/>
  <c r="K2045" i="1"/>
  <c r="L2044" i="1"/>
  <c r="K2044" i="1"/>
  <c r="L2043" i="1"/>
  <c r="K2043" i="1"/>
  <c r="L2042" i="1"/>
  <c r="K2042" i="1"/>
  <c r="L2041" i="1"/>
  <c r="K2041" i="1"/>
  <c r="L2040" i="1"/>
  <c r="K2040" i="1"/>
  <c r="L2039" i="1"/>
  <c r="K2039" i="1"/>
  <c r="L2038" i="1"/>
  <c r="K2038" i="1"/>
  <c r="L2037" i="1"/>
  <c r="K2037" i="1"/>
  <c r="L2036" i="1"/>
  <c r="K2036" i="1"/>
  <c r="L2035" i="1"/>
  <c r="K2035" i="1"/>
  <c r="L2034" i="1"/>
  <c r="K2034" i="1"/>
  <c r="L2033" i="1"/>
  <c r="K2033" i="1"/>
  <c r="L2032" i="1"/>
  <c r="K2032" i="1"/>
  <c r="L2031" i="1"/>
  <c r="K2031" i="1"/>
  <c r="L2030" i="1"/>
  <c r="K2030" i="1"/>
  <c r="L2029" i="1"/>
  <c r="K2029" i="1"/>
  <c r="L2028" i="1"/>
  <c r="K2028" i="1"/>
  <c r="L2027" i="1"/>
  <c r="K2027" i="1"/>
  <c r="L2026" i="1"/>
  <c r="K2026" i="1"/>
  <c r="L2025" i="1"/>
  <c r="K2025" i="1"/>
  <c r="L2024" i="1"/>
  <c r="K2024" i="1"/>
  <c r="L2023" i="1"/>
  <c r="K2023" i="1"/>
  <c r="L2022" i="1"/>
  <c r="K2022" i="1"/>
  <c r="L2021" i="1"/>
  <c r="K2021" i="1"/>
  <c r="L2020" i="1"/>
  <c r="K2020" i="1"/>
  <c r="L2019" i="1"/>
  <c r="K2019" i="1"/>
  <c r="L2018" i="1"/>
  <c r="K2018" i="1"/>
  <c r="L2017" i="1"/>
  <c r="K2017" i="1"/>
  <c r="L2016" i="1"/>
  <c r="K2016" i="1"/>
  <c r="L2015" i="1"/>
  <c r="K2015" i="1"/>
  <c r="L2014" i="1"/>
  <c r="K2014" i="1"/>
  <c r="L2013" i="1"/>
  <c r="K2013" i="1"/>
  <c r="L2012" i="1"/>
  <c r="K2012" i="1"/>
  <c r="L2011" i="1"/>
  <c r="K2011" i="1"/>
  <c r="L2010" i="1"/>
  <c r="K2010" i="1"/>
  <c r="L2009" i="1"/>
  <c r="K2009" i="1"/>
  <c r="L2008" i="1"/>
  <c r="K2008" i="1"/>
  <c r="L2007" i="1"/>
  <c r="K2007" i="1"/>
  <c r="L2006" i="1"/>
  <c r="K2006" i="1"/>
  <c r="L2005" i="1"/>
  <c r="K2005" i="1"/>
  <c r="L2004" i="1"/>
  <c r="K2004" i="1"/>
  <c r="L2003" i="1"/>
  <c r="K2003" i="1"/>
  <c r="L2002" i="1"/>
  <c r="K2002" i="1"/>
  <c r="L2001" i="1"/>
  <c r="K2001" i="1"/>
  <c r="L2000" i="1"/>
  <c r="K2000" i="1"/>
  <c r="L1999" i="1"/>
  <c r="K1999" i="1"/>
  <c r="L1998" i="1"/>
  <c r="K1998" i="1"/>
  <c r="L1997" i="1"/>
  <c r="K1997" i="1"/>
  <c r="L1996" i="1"/>
  <c r="K1996" i="1"/>
  <c r="L1995" i="1"/>
  <c r="K1995" i="1"/>
  <c r="L1994" i="1"/>
  <c r="K1994" i="1"/>
  <c r="L1993" i="1"/>
  <c r="K1993" i="1"/>
  <c r="L1992" i="1"/>
  <c r="K1992" i="1"/>
  <c r="L1991" i="1"/>
  <c r="K1991" i="1"/>
  <c r="L1990" i="1"/>
  <c r="K1990" i="1"/>
  <c r="L1989" i="1"/>
  <c r="K1989" i="1"/>
  <c r="L1988" i="1"/>
  <c r="K1988" i="1"/>
  <c r="L1987" i="1"/>
  <c r="K1987" i="1"/>
  <c r="L1986" i="1"/>
  <c r="K1986" i="1"/>
  <c r="L1985" i="1"/>
  <c r="K1985" i="1"/>
  <c r="L1984" i="1"/>
  <c r="K1984" i="1"/>
  <c r="L1983" i="1"/>
  <c r="K1983" i="1"/>
  <c r="L1982" i="1"/>
  <c r="K1982" i="1"/>
  <c r="L1981" i="1"/>
  <c r="K1981" i="1"/>
  <c r="L1980" i="1"/>
  <c r="K1980" i="1"/>
  <c r="L1979" i="1"/>
  <c r="K1979" i="1"/>
  <c r="L1978" i="1"/>
  <c r="K1978" i="1"/>
  <c r="L1977" i="1"/>
  <c r="K1977" i="1"/>
  <c r="L1976" i="1"/>
  <c r="K1976" i="1"/>
  <c r="L1975" i="1"/>
  <c r="K1975" i="1"/>
  <c r="L1974" i="1"/>
  <c r="K1974" i="1"/>
  <c r="L1973" i="1"/>
  <c r="K1973" i="1"/>
  <c r="L1972" i="1"/>
  <c r="K1972" i="1"/>
  <c r="L1971" i="1"/>
  <c r="K1971" i="1"/>
  <c r="L1970" i="1"/>
  <c r="K1970" i="1"/>
  <c r="L1969" i="1"/>
  <c r="K1969" i="1"/>
  <c r="L1968" i="1"/>
  <c r="K1968" i="1"/>
  <c r="L1967" i="1"/>
  <c r="K1967" i="1"/>
  <c r="L1966" i="1"/>
  <c r="K1966" i="1"/>
  <c r="L1965" i="1"/>
  <c r="K1965" i="1"/>
  <c r="L1964" i="1"/>
  <c r="K1964" i="1"/>
  <c r="L1963" i="1"/>
  <c r="K1963" i="1"/>
  <c r="L1962" i="1"/>
  <c r="K1962" i="1"/>
  <c r="L1961" i="1"/>
  <c r="K1961" i="1"/>
  <c r="L1960" i="1"/>
  <c r="K1960" i="1"/>
  <c r="L1959" i="1"/>
  <c r="K1959" i="1"/>
  <c r="L1958" i="1"/>
  <c r="K1958" i="1"/>
  <c r="L1957" i="1"/>
  <c r="K1957" i="1"/>
  <c r="L1956" i="1"/>
  <c r="K1956" i="1"/>
  <c r="L1955" i="1"/>
  <c r="K1955" i="1"/>
  <c r="L1954" i="1"/>
  <c r="K1954" i="1"/>
  <c r="L1953" i="1"/>
  <c r="K1953" i="1"/>
  <c r="L1952" i="1"/>
  <c r="K1952" i="1"/>
  <c r="L1951" i="1"/>
  <c r="K1951" i="1"/>
  <c r="L1950" i="1"/>
  <c r="K1950" i="1"/>
  <c r="L1949" i="1"/>
  <c r="K1949" i="1"/>
  <c r="L1948" i="1"/>
  <c r="K1948" i="1"/>
  <c r="L1947" i="1"/>
  <c r="K1947" i="1"/>
  <c r="L1946" i="1"/>
  <c r="K1946" i="1"/>
  <c r="L1945" i="1"/>
  <c r="K1945" i="1"/>
  <c r="L1944" i="1"/>
  <c r="K1944" i="1"/>
  <c r="L1943" i="1"/>
  <c r="K1943" i="1"/>
  <c r="L1942" i="1"/>
  <c r="K1942" i="1"/>
  <c r="L1941" i="1"/>
  <c r="K1941" i="1"/>
  <c r="L1940" i="1"/>
  <c r="K1940" i="1"/>
  <c r="L1939" i="1"/>
  <c r="K1939" i="1"/>
  <c r="L1938" i="1"/>
  <c r="K1938" i="1"/>
  <c r="L1937" i="1"/>
  <c r="K1937" i="1"/>
  <c r="L1936" i="1"/>
  <c r="K1936" i="1"/>
  <c r="L1935" i="1"/>
  <c r="K1935" i="1"/>
  <c r="L1934" i="1"/>
  <c r="K1934" i="1"/>
  <c r="L1933" i="1"/>
  <c r="K1933" i="1"/>
  <c r="L1932" i="1"/>
  <c r="K1932" i="1"/>
  <c r="L1931" i="1"/>
  <c r="K1931" i="1"/>
  <c r="L1930" i="1"/>
  <c r="K1930" i="1"/>
  <c r="L1929" i="1"/>
  <c r="K1929" i="1"/>
  <c r="L1928" i="1"/>
  <c r="K1928" i="1"/>
  <c r="L1927" i="1"/>
  <c r="K1927" i="1"/>
  <c r="L1926" i="1"/>
  <c r="K1926" i="1"/>
  <c r="L1925" i="1"/>
  <c r="K1925" i="1"/>
  <c r="L1924" i="1"/>
  <c r="K1924" i="1"/>
  <c r="L1923" i="1"/>
  <c r="K1923" i="1"/>
  <c r="L1922" i="1"/>
  <c r="K1922" i="1"/>
  <c r="L1921" i="1"/>
  <c r="K1921" i="1"/>
  <c r="L1920" i="1"/>
  <c r="K1920" i="1"/>
  <c r="L1919" i="1"/>
  <c r="K1919" i="1"/>
  <c r="L1918" i="1"/>
  <c r="K1918" i="1"/>
  <c r="L1917" i="1"/>
  <c r="K1917" i="1"/>
  <c r="L1916" i="1"/>
  <c r="K1916" i="1"/>
  <c r="L1915" i="1"/>
  <c r="K1915" i="1"/>
  <c r="L1914" i="1"/>
  <c r="K1914" i="1"/>
  <c r="L1913" i="1"/>
  <c r="K1913" i="1"/>
  <c r="L1912" i="1"/>
  <c r="K1912" i="1"/>
  <c r="L1911" i="1"/>
  <c r="K1911" i="1"/>
  <c r="L1910" i="1"/>
  <c r="K1910" i="1"/>
  <c r="L1909" i="1"/>
  <c r="K1909" i="1"/>
  <c r="L1908" i="1"/>
  <c r="K1908" i="1"/>
  <c r="L1907" i="1"/>
  <c r="K1907" i="1"/>
  <c r="L1906" i="1"/>
  <c r="K1906" i="1"/>
  <c r="L1905" i="1"/>
  <c r="K1905" i="1"/>
  <c r="L1904" i="1"/>
  <c r="K1904" i="1"/>
  <c r="L1903" i="1"/>
  <c r="K1903" i="1"/>
  <c r="L1902" i="1"/>
  <c r="K1902" i="1"/>
  <c r="L1901" i="1"/>
  <c r="K1901" i="1"/>
  <c r="L1900" i="1"/>
  <c r="K1900" i="1"/>
  <c r="L1899" i="1"/>
  <c r="K1899" i="1"/>
  <c r="L1898" i="1"/>
  <c r="K1898" i="1"/>
  <c r="L1897" i="1"/>
  <c r="K1897" i="1"/>
  <c r="L1896" i="1"/>
  <c r="K1896" i="1"/>
  <c r="L1895" i="1"/>
  <c r="K1895" i="1"/>
  <c r="L1894" i="1"/>
  <c r="K1894" i="1"/>
  <c r="L1893" i="1"/>
  <c r="K1893" i="1"/>
  <c r="L1892" i="1"/>
  <c r="K1892" i="1"/>
  <c r="L1891" i="1"/>
  <c r="K1891" i="1"/>
  <c r="L1890" i="1"/>
  <c r="K1890" i="1"/>
  <c r="L1889" i="1"/>
  <c r="K1889" i="1"/>
  <c r="L1888" i="1"/>
  <c r="K1888" i="1"/>
  <c r="L1887" i="1"/>
  <c r="K1887" i="1"/>
  <c r="L1886" i="1"/>
  <c r="K1886" i="1"/>
  <c r="L1885" i="1"/>
  <c r="K1885" i="1"/>
  <c r="L1884" i="1"/>
  <c r="K1884" i="1"/>
  <c r="L1883" i="1"/>
  <c r="K1883" i="1"/>
  <c r="L1882" i="1"/>
  <c r="K1882" i="1"/>
  <c r="L1881" i="1"/>
  <c r="K1881" i="1"/>
  <c r="L1880" i="1"/>
  <c r="K1880" i="1"/>
  <c r="L1879" i="1"/>
  <c r="K1879" i="1"/>
  <c r="L1878" i="1"/>
  <c r="K1878" i="1"/>
  <c r="L1877" i="1"/>
  <c r="K1877" i="1"/>
  <c r="L1876" i="1"/>
  <c r="K1876" i="1"/>
  <c r="L1875" i="1"/>
  <c r="K1875" i="1"/>
  <c r="L1874" i="1"/>
  <c r="K1874" i="1"/>
  <c r="L1873" i="1"/>
  <c r="K1873" i="1"/>
  <c r="L1872" i="1"/>
  <c r="K1872" i="1"/>
  <c r="L1871" i="1"/>
  <c r="K1871" i="1"/>
  <c r="L1870" i="1"/>
  <c r="K1870" i="1"/>
  <c r="L1869" i="1"/>
  <c r="K1869" i="1"/>
  <c r="L1868" i="1"/>
  <c r="K1868" i="1"/>
  <c r="L1867" i="1"/>
  <c r="K1867" i="1"/>
  <c r="L1866" i="1"/>
  <c r="K1866" i="1"/>
  <c r="L1865" i="1"/>
  <c r="K1865" i="1"/>
  <c r="L1864" i="1"/>
  <c r="K1864" i="1"/>
  <c r="L1863" i="1"/>
  <c r="K1863" i="1"/>
  <c r="L1862" i="1"/>
  <c r="K1862" i="1"/>
  <c r="L1861" i="1"/>
  <c r="K1861" i="1"/>
  <c r="L1860" i="1"/>
  <c r="K1860" i="1"/>
  <c r="L1859" i="1"/>
  <c r="K1859" i="1"/>
  <c r="L1858" i="1"/>
  <c r="K1858" i="1"/>
  <c r="L1857" i="1"/>
  <c r="K1857" i="1"/>
  <c r="L1856" i="1"/>
  <c r="K1856" i="1"/>
  <c r="L1855" i="1"/>
  <c r="K1855" i="1"/>
  <c r="L1854" i="1"/>
  <c r="K1854" i="1"/>
  <c r="L1853" i="1"/>
  <c r="K1853" i="1"/>
  <c r="L1852" i="1"/>
  <c r="K1852" i="1"/>
  <c r="L1851" i="1"/>
  <c r="K1851" i="1"/>
  <c r="L1850" i="1"/>
  <c r="K1850" i="1"/>
  <c r="L1849" i="1"/>
  <c r="K1849" i="1"/>
  <c r="L1848" i="1"/>
  <c r="K1848" i="1"/>
  <c r="L1847" i="1"/>
  <c r="K1847" i="1"/>
  <c r="L1846" i="1"/>
  <c r="K1846" i="1"/>
  <c r="L1845" i="1"/>
  <c r="K1845" i="1"/>
  <c r="L1844" i="1"/>
  <c r="K1844" i="1"/>
  <c r="L1843" i="1"/>
  <c r="K1843" i="1"/>
  <c r="L1842" i="1"/>
  <c r="K1842" i="1"/>
  <c r="L1841" i="1"/>
  <c r="K1841" i="1"/>
  <c r="L1840" i="1"/>
  <c r="K1840" i="1"/>
  <c r="L1839" i="1"/>
  <c r="K1839" i="1"/>
  <c r="L1838" i="1"/>
  <c r="K1838" i="1"/>
  <c r="L1837" i="1"/>
  <c r="K1837" i="1"/>
  <c r="L1836" i="1"/>
  <c r="K1836" i="1"/>
  <c r="L1835" i="1"/>
  <c r="K1835" i="1"/>
  <c r="L1834" i="1"/>
  <c r="K1834" i="1"/>
  <c r="L1833" i="1"/>
  <c r="K1833" i="1"/>
  <c r="L1832" i="1"/>
  <c r="K1832" i="1"/>
  <c r="L1831" i="1"/>
  <c r="K1831" i="1"/>
  <c r="L1830" i="1"/>
  <c r="K1830" i="1"/>
  <c r="L1829" i="1"/>
  <c r="K1829" i="1"/>
  <c r="L1828" i="1"/>
  <c r="K1828" i="1"/>
  <c r="L1827" i="1"/>
  <c r="K1827" i="1"/>
  <c r="L1826" i="1"/>
  <c r="K1826" i="1"/>
  <c r="L1825" i="1"/>
  <c r="K1825" i="1"/>
  <c r="L1824" i="1"/>
  <c r="K1824" i="1"/>
  <c r="L1823" i="1"/>
  <c r="K1823" i="1"/>
  <c r="L1822" i="1"/>
  <c r="K1822" i="1"/>
  <c r="L1821" i="1"/>
  <c r="K1821" i="1"/>
  <c r="L1820" i="1"/>
  <c r="K1820" i="1"/>
  <c r="L1819" i="1"/>
  <c r="K1819" i="1"/>
  <c r="L1818" i="1"/>
  <c r="K1818" i="1"/>
  <c r="L1817" i="1"/>
  <c r="K1817" i="1"/>
  <c r="L1816" i="1"/>
  <c r="K1816" i="1"/>
  <c r="L1815" i="1"/>
  <c r="K1815" i="1"/>
  <c r="L1814" i="1"/>
  <c r="K1814" i="1"/>
  <c r="L1813" i="1"/>
  <c r="K1813" i="1"/>
  <c r="L1812" i="1"/>
  <c r="K1812" i="1"/>
  <c r="L1811" i="1"/>
  <c r="K1811" i="1"/>
  <c r="L1810" i="1"/>
  <c r="K1810" i="1"/>
  <c r="L1809" i="1"/>
  <c r="K1809" i="1"/>
  <c r="L1808" i="1"/>
  <c r="K1808" i="1"/>
  <c r="L1807" i="1"/>
  <c r="K1807" i="1"/>
  <c r="L1806" i="1"/>
  <c r="K1806" i="1"/>
  <c r="L1805" i="1"/>
  <c r="K1805" i="1"/>
  <c r="L1804" i="1"/>
  <c r="K1804" i="1"/>
  <c r="L1803" i="1"/>
  <c r="K1803" i="1"/>
  <c r="L1802" i="1"/>
  <c r="K1802" i="1"/>
  <c r="L1801" i="1"/>
  <c r="K1801" i="1"/>
  <c r="L1800" i="1"/>
  <c r="K1800" i="1"/>
  <c r="L1799" i="1"/>
  <c r="K1799" i="1"/>
  <c r="L1798" i="1"/>
  <c r="K1798" i="1"/>
  <c r="L1797" i="1"/>
  <c r="K1797" i="1"/>
  <c r="L1796" i="1"/>
  <c r="K1796" i="1"/>
  <c r="L1795" i="1"/>
  <c r="K1795" i="1"/>
  <c r="L1794" i="1"/>
  <c r="K1794" i="1"/>
  <c r="L1793" i="1"/>
  <c r="K1793" i="1"/>
  <c r="L1792" i="1"/>
  <c r="K1792" i="1"/>
  <c r="L1791" i="1"/>
  <c r="K1791" i="1"/>
  <c r="L1790" i="1"/>
  <c r="K1790" i="1"/>
  <c r="L1789" i="1"/>
  <c r="K1789" i="1"/>
  <c r="L1788" i="1"/>
  <c r="K1788" i="1"/>
  <c r="L1787" i="1"/>
  <c r="K1787" i="1"/>
  <c r="L1786" i="1"/>
  <c r="K1786" i="1"/>
  <c r="L1785" i="1"/>
  <c r="K1785" i="1"/>
  <c r="L1784" i="1"/>
  <c r="K1784" i="1"/>
  <c r="L1783" i="1"/>
  <c r="K1783" i="1"/>
  <c r="L1782" i="1"/>
  <c r="K1782" i="1"/>
  <c r="L1781" i="1"/>
  <c r="K1781" i="1"/>
  <c r="L1780" i="1"/>
  <c r="K1780" i="1"/>
  <c r="L1779" i="1"/>
  <c r="K1779" i="1"/>
  <c r="L1778" i="1"/>
  <c r="K1778" i="1"/>
  <c r="L1777" i="1"/>
  <c r="K1777" i="1"/>
  <c r="L1776" i="1"/>
  <c r="K1776" i="1"/>
  <c r="L1775" i="1"/>
  <c r="K1775" i="1"/>
  <c r="L1774" i="1"/>
  <c r="K1774" i="1"/>
  <c r="L1773" i="1"/>
  <c r="K1773" i="1"/>
  <c r="L1772" i="1"/>
  <c r="K1772" i="1"/>
  <c r="L1771" i="1"/>
  <c r="K1771" i="1"/>
  <c r="L1770" i="1"/>
  <c r="K1770" i="1"/>
  <c r="L1769" i="1"/>
  <c r="K1769" i="1"/>
  <c r="L1768" i="1"/>
  <c r="K1768" i="1"/>
  <c r="L1767" i="1"/>
  <c r="K1767" i="1"/>
  <c r="L1766" i="1"/>
  <c r="K1766" i="1"/>
  <c r="L1765" i="1"/>
  <c r="K1765" i="1"/>
  <c r="L1764" i="1"/>
  <c r="K1764" i="1"/>
  <c r="L1763" i="1"/>
  <c r="K1763" i="1"/>
  <c r="L1762" i="1"/>
  <c r="K1762" i="1"/>
  <c r="L1761" i="1"/>
  <c r="K1761" i="1"/>
  <c r="L1760" i="1"/>
  <c r="K1760" i="1"/>
  <c r="L1759" i="1"/>
  <c r="K1759" i="1"/>
  <c r="L1758" i="1"/>
  <c r="K1758" i="1"/>
  <c r="L1757" i="1"/>
  <c r="K1757" i="1"/>
  <c r="L1756" i="1"/>
  <c r="K1756" i="1"/>
  <c r="L1755" i="1"/>
  <c r="K1755" i="1"/>
  <c r="L1754" i="1"/>
  <c r="K1754" i="1"/>
  <c r="L1753" i="1"/>
  <c r="K1753" i="1"/>
  <c r="L1752" i="1"/>
  <c r="K1752" i="1"/>
  <c r="L1751" i="1"/>
  <c r="K1751" i="1"/>
  <c r="L1750" i="1"/>
  <c r="K1750" i="1"/>
  <c r="L1749" i="1"/>
  <c r="K1749" i="1"/>
  <c r="L1748" i="1"/>
  <c r="K1748" i="1"/>
  <c r="L1747" i="1"/>
  <c r="K1747" i="1"/>
  <c r="L1746" i="1"/>
  <c r="K1746" i="1"/>
  <c r="L1745" i="1"/>
  <c r="K1745" i="1"/>
  <c r="L1744" i="1"/>
  <c r="K1744" i="1"/>
  <c r="L1743" i="1"/>
  <c r="K1743" i="1"/>
  <c r="L1742" i="1"/>
  <c r="K1742" i="1"/>
  <c r="L1741" i="1"/>
  <c r="K1741" i="1"/>
  <c r="L1740" i="1"/>
  <c r="K1740" i="1"/>
  <c r="L1739" i="1"/>
  <c r="K1739" i="1"/>
  <c r="L1738" i="1"/>
  <c r="K1738" i="1"/>
  <c r="L1737" i="1"/>
  <c r="K1737" i="1"/>
  <c r="L1736" i="1"/>
  <c r="K1736" i="1"/>
  <c r="L1735" i="1"/>
  <c r="K1735" i="1"/>
  <c r="L1734" i="1"/>
  <c r="K1734" i="1"/>
  <c r="L1733" i="1"/>
  <c r="K1733" i="1"/>
  <c r="L1732" i="1"/>
  <c r="K1732" i="1"/>
  <c r="L1731" i="1"/>
  <c r="K1731" i="1"/>
  <c r="L1730" i="1"/>
  <c r="K1730" i="1"/>
  <c r="L1729" i="1"/>
  <c r="K1729" i="1"/>
  <c r="L1728" i="1"/>
  <c r="K1728" i="1"/>
  <c r="L1727" i="1"/>
  <c r="K1727" i="1"/>
  <c r="L1726" i="1"/>
  <c r="K1726" i="1"/>
  <c r="L1725" i="1"/>
  <c r="K1725" i="1"/>
  <c r="L1724" i="1"/>
  <c r="K1724" i="1"/>
  <c r="L1723" i="1"/>
  <c r="K1723" i="1"/>
  <c r="L1722" i="1"/>
  <c r="K1722" i="1"/>
  <c r="L1721" i="1"/>
  <c r="K1721" i="1"/>
  <c r="L1720" i="1"/>
  <c r="K1720" i="1"/>
  <c r="L1719" i="1"/>
  <c r="K1719" i="1"/>
  <c r="L1718" i="1"/>
  <c r="K1718" i="1"/>
  <c r="L1717" i="1"/>
  <c r="K1717" i="1"/>
  <c r="L1716" i="1"/>
  <c r="K1716" i="1"/>
  <c r="L1715" i="1"/>
  <c r="K1715" i="1"/>
  <c r="L1714" i="1"/>
  <c r="K1714" i="1"/>
  <c r="L1713" i="1"/>
  <c r="K1713" i="1"/>
  <c r="L1712" i="1"/>
  <c r="K1712" i="1"/>
  <c r="L1711" i="1"/>
  <c r="K1711" i="1"/>
  <c r="L1710" i="1"/>
  <c r="K1710" i="1"/>
  <c r="L1709" i="1"/>
  <c r="K1709" i="1"/>
  <c r="L1708" i="1"/>
  <c r="K1708" i="1"/>
  <c r="L1707" i="1"/>
  <c r="K1707" i="1"/>
  <c r="L1706" i="1"/>
  <c r="K1706" i="1"/>
  <c r="L1705" i="1"/>
  <c r="K1705" i="1"/>
  <c r="L1704" i="1"/>
  <c r="K1704" i="1"/>
  <c r="L1703" i="1"/>
  <c r="K1703" i="1"/>
  <c r="L1702" i="1"/>
  <c r="K1702" i="1"/>
  <c r="L1701" i="1"/>
  <c r="K1701" i="1"/>
  <c r="L1700" i="1"/>
  <c r="K1700" i="1"/>
  <c r="L1699" i="1"/>
  <c r="K1699" i="1"/>
  <c r="L1698" i="1"/>
  <c r="K1698" i="1"/>
  <c r="L1697" i="1"/>
  <c r="K1697" i="1"/>
  <c r="L1696" i="1"/>
  <c r="K1696" i="1"/>
  <c r="L1695" i="1"/>
  <c r="K1695" i="1"/>
  <c r="L1694" i="1"/>
  <c r="K1694" i="1"/>
  <c r="L1693" i="1"/>
  <c r="K1693" i="1"/>
  <c r="L1692" i="1"/>
  <c r="K1692" i="1"/>
  <c r="L1691" i="1"/>
  <c r="K1691" i="1"/>
  <c r="L1690" i="1"/>
  <c r="K1690" i="1"/>
  <c r="L1689" i="1"/>
  <c r="K1689" i="1"/>
  <c r="L1688" i="1"/>
  <c r="K1688" i="1"/>
  <c r="L1687" i="1"/>
  <c r="K1687" i="1"/>
  <c r="L1686" i="1"/>
  <c r="K1686" i="1"/>
  <c r="L1685" i="1"/>
  <c r="K1685" i="1"/>
  <c r="L1684" i="1"/>
  <c r="K1684" i="1"/>
  <c r="L1683" i="1"/>
  <c r="K1683" i="1"/>
  <c r="L1682" i="1"/>
  <c r="K1682" i="1"/>
  <c r="L1681" i="1"/>
  <c r="K1681" i="1"/>
  <c r="L1680" i="1"/>
  <c r="K1680" i="1"/>
  <c r="L1679" i="1"/>
  <c r="K1679" i="1"/>
  <c r="L1678" i="1"/>
  <c r="K1678" i="1"/>
  <c r="L1677" i="1"/>
  <c r="K1677" i="1"/>
  <c r="L1676" i="1"/>
  <c r="K1676" i="1"/>
  <c r="L1675" i="1"/>
  <c r="K1675" i="1"/>
  <c r="L1674" i="1"/>
  <c r="K1674" i="1"/>
  <c r="L1673" i="1"/>
  <c r="K1673" i="1"/>
  <c r="L1672" i="1"/>
  <c r="K1672" i="1"/>
  <c r="L1671" i="1"/>
  <c r="K1671" i="1"/>
  <c r="L1670" i="1"/>
  <c r="K1670" i="1"/>
  <c r="L1669" i="1"/>
  <c r="K1669" i="1"/>
  <c r="L1668" i="1"/>
  <c r="K1668" i="1"/>
  <c r="L1667" i="1"/>
  <c r="K1667" i="1"/>
  <c r="L1666" i="1"/>
  <c r="K1666" i="1"/>
  <c r="L1665" i="1"/>
  <c r="K1665" i="1"/>
  <c r="L1664" i="1"/>
  <c r="K1664" i="1"/>
  <c r="L1663" i="1"/>
  <c r="K1663" i="1"/>
  <c r="L1662" i="1"/>
  <c r="K1662" i="1"/>
  <c r="L1661" i="1"/>
  <c r="K1661" i="1"/>
  <c r="L1660" i="1"/>
  <c r="K1660" i="1"/>
  <c r="L1659" i="1"/>
  <c r="K1659" i="1"/>
  <c r="L1658" i="1"/>
  <c r="K1658" i="1"/>
  <c r="L1657" i="1"/>
  <c r="K1657" i="1"/>
  <c r="L1656" i="1"/>
  <c r="K1656" i="1"/>
  <c r="L1655" i="1"/>
  <c r="K1655" i="1"/>
  <c r="L1654" i="1"/>
  <c r="K1654" i="1"/>
  <c r="L1653" i="1"/>
  <c r="K1653" i="1"/>
  <c r="L1652" i="1"/>
  <c r="K1652" i="1"/>
  <c r="L1651" i="1"/>
  <c r="K1651" i="1"/>
  <c r="L1650" i="1"/>
  <c r="K1650" i="1"/>
  <c r="L1649" i="1"/>
  <c r="K1649" i="1"/>
  <c r="L1648" i="1"/>
  <c r="K1648" i="1"/>
  <c r="L1647" i="1"/>
  <c r="K1647" i="1"/>
  <c r="L1646" i="1"/>
  <c r="K1646" i="1"/>
  <c r="L1645" i="1"/>
  <c r="K1645" i="1"/>
  <c r="L1644" i="1"/>
  <c r="K1644" i="1"/>
  <c r="L1643" i="1"/>
  <c r="K1643" i="1"/>
  <c r="L1642" i="1"/>
  <c r="K1642" i="1"/>
  <c r="L1641" i="1"/>
  <c r="K1641" i="1"/>
  <c r="L1640" i="1"/>
  <c r="K1640" i="1"/>
  <c r="L1639" i="1"/>
  <c r="K1639" i="1"/>
  <c r="L1638" i="1"/>
  <c r="K1638" i="1"/>
  <c r="L1637" i="1"/>
  <c r="K1637" i="1"/>
  <c r="L1636" i="1"/>
  <c r="K1636" i="1"/>
  <c r="L1635" i="1"/>
  <c r="K1635" i="1"/>
  <c r="L1634" i="1"/>
  <c r="K1634" i="1"/>
  <c r="L1633" i="1"/>
  <c r="K1633" i="1"/>
  <c r="L1632" i="1"/>
  <c r="K1632" i="1"/>
  <c r="L1631" i="1"/>
  <c r="K1631" i="1"/>
  <c r="L1630" i="1"/>
  <c r="K1630" i="1"/>
  <c r="L1629" i="1"/>
  <c r="K1629" i="1"/>
  <c r="L1628" i="1"/>
  <c r="K1628" i="1"/>
  <c r="L1627" i="1"/>
  <c r="K1627" i="1"/>
  <c r="L1626" i="1"/>
  <c r="K1626" i="1"/>
  <c r="L1625" i="1"/>
  <c r="K1625" i="1"/>
  <c r="L1624" i="1"/>
  <c r="K1624" i="1"/>
  <c r="L1623" i="1"/>
  <c r="K1623" i="1"/>
  <c r="L1622" i="1"/>
  <c r="K1622" i="1"/>
  <c r="L1621" i="1"/>
  <c r="K1621" i="1"/>
  <c r="L1620" i="1"/>
  <c r="K1620" i="1"/>
  <c r="L1619" i="1"/>
  <c r="K1619" i="1"/>
  <c r="L1618" i="1"/>
  <c r="K1618" i="1"/>
  <c r="L1617" i="1"/>
  <c r="K1617" i="1"/>
  <c r="L1616" i="1"/>
  <c r="K1616" i="1"/>
  <c r="L1615" i="1"/>
  <c r="K1615" i="1"/>
  <c r="L1614" i="1"/>
  <c r="K1614" i="1"/>
  <c r="L1613" i="1"/>
  <c r="K1613" i="1"/>
  <c r="L1612" i="1"/>
  <c r="K1612" i="1"/>
  <c r="L1611" i="1"/>
  <c r="K1611" i="1"/>
  <c r="L1610" i="1"/>
  <c r="K1610" i="1"/>
  <c r="L1609" i="1"/>
  <c r="K1609" i="1"/>
  <c r="L1608" i="1"/>
  <c r="K1608" i="1"/>
  <c r="L1607" i="1"/>
  <c r="K1607" i="1"/>
  <c r="L1606" i="1"/>
  <c r="K1606" i="1"/>
  <c r="L1605" i="1"/>
  <c r="K1605" i="1"/>
  <c r="L1604" i="1"/>
  <c r="K1604" i="1"/>
  <c r="L1603" i="1"/>
  <c r="K1603" i="1"/>
  <c r="L1602" i="1"/>
  <c r="K1602" i="1"/>
  <c r="L1601" i="1"/>
  <c r="K1601" i="1"/>
  <c r="L1600" i="1"/>
  <c r="K1600" i="1"/>
  <c r="L1599" i="1"/>
  <c r="K1599" i="1"/>
  <c r="L1598" i="1"/>
  <c r="K1598" i="1"/>
  <c r="L1597" i="1"/>
  <c r="K1597" i="1"/>
  <c r="L1596" i="1"/>
  <c r="K1596" i="1"/>
  <c r="L1595" i="1"/>
  <c r="K1595" i="1"/>
  <c r="L1594" i="1"/>
  <c r="K1594" i="1"/>
  <c r="L1593" i="1"/>
  <c r="K1593" i="1"/>
  <c r="L1592" i="1"/>
  <c r="K1592" i="1"/>
  <c r="L1591" i="1"/>
  <c r="K1591" i="1"/>
  <c r="L1590" i="1"/>
  <c r="K1590" i="1"/>
  <c r="L1589" i="1"/>
  <c r="K1589" i="1"/>
  <c r="L1588" i="1"/>
  <c r="K1588" i="1"/>
  <c r="L1587" i="1"/>
  <c r="K1587" i="1"/>
  <c r="L1586" i="1"/>
  <c r="K1586" i="1"/>
  <c r="L1585" i="1"/>
  <c r="K1585" i="1"/>
  <c r="L1584" i="1"/>
  <c r="K1584" i="1"/>
  <c r="L1583" i="1"/>
  <c r="K1583" i="1"/>
  <c r="L1582" i="1"/>
  <c r="K1582" i="1"/>
  <c r="L1581" i="1"/>
  <c r="K1581" i="1"/>
  <c r="L1580" i="1"/>
  <c r="K1580" i="1"/>
  <c r="L1579" i="1"/>
  <c r="K1579" i="1"/>
  <c r="L1578" i="1"/>
  <c r="K1578" i="1"/>
  <c r="L1577" i="1"/>
  <c r="K1577" i="1"/>
  <c r="L1576" i="1"/>
  <c r="K1576" i="1"/>
  <c r="L1575" i="1"/>
  <c r="K1575" i="1"/>
  <c r="L1574" i="1"/>
  <c r="K1574" i="1"/>
  <c r="L1573" i="1"/>
  <c r="K1573" i="1"/>
  <c r="L1572" i="1"/>
  <c r="K1572" i="1"/>
  <c r="L1571" i="1"/>
  <c r="K1571" i="1"/>
  <c r="L1570" i="1"/>
  <c r="K1570" i="1"/>
  <c r="L1569" i="1"/>
  <c r="K1569" i="1"/>
  <c r="L1568" i="1"/>
  <c r="K1568" i="1"/>
  <c r="L1567" i="1"/>
  <c r="K1567" i="1"/>
  <c r="L1566" i="1"/>
  <c r="K1566" i="1"/>
  <c r="L1565" i="1"/>
  <c r="K1565" i="1"/>
  <c r="L1564" i="1"/>
  <c r="K1564" i="1"/>
  <c r="L1563" i="1"/>
  <c r="K1563" i="1"/>
  <c r="L1562" i="1"/>
  <c r="K1562" i="1"/>
  <c r="L1561" i="1"/>
  <c r="K1561" i="1"/>
  <c r="L1560" i="1"/>
  <c r="K1560" i="1"/>
  <c r="L1559" i="1"/>
  <c r="K1559" i="1"/>
  <c r="L1558" i="1"/>
  <c r="K1558" i="1"/>
  <c r="L1557" i="1"/>
  <c r="K1557" i="1"/>
  <c r="L1556" i="1"/>
  <c r="K1556" i="1"/>
  <c r="L1555" i="1"/>
  <c r="K1555" i="1"/>
  <c r="L1554" i="1"/>
  <c r="K1554" i="1"/>
  <c r="L1553" i="1"/>
  <c r="K1553" i="1"/>
  <c r="L1552" i="1"/>
  <c r="K1552" i="1"/>
  <c r="L1551" i="1"/>
  <c r="K1551" i="1"/>
  <c r="L1550" i="1"/>
  <c r="K1550" i="1"/>
  <c r="L1549" i="1"/>
  <c r="K1549" i="1"/>
  <c r="L1548" i="1"/>
  <c r="K1548" i="1"/>
  <c r="L1547" i="1"/>
  <c r="K1547" i="1"/>
  <c r="L1546" i="1"/>
  <c r="K1546" i="1"/>
  <c r="L1545" i="1"/>
  <c r="K1545" i="1"/>
  <c r="L1544" i="1"/>
  <c r="K1544" i="1"/>
  <c r="L1543" i="1"/>
  <c r="K1543" i="1"/>
  <c r="L1542" i="1"/>
  <c r="K1542" i="1"/>
  <c r="L1541" i="1"/>
  <c r="K1541" i="1"/>
  <c r="L1540" i="1"/>
  <c r="K1540" i="1"/>
  <c r="L1539" i="1"/>
  <c r="K1539" i="1"/>
  <c r="L1538" i="1"/>
  <c r="K1538" i="1"/>
  <c r="L1537" i="1"/>
  <c r="K1537" i="1"/>
  <c r="L1536" i="1"/>
  <c r="K1536" i="1"/>
  <c r="L1535" i="1"/>
  <c r="K1535" i="1"/>
  <c r="L1534" i="1"/>
  <c r="K1534" i="1"/>
  <c r="L1533" i="1"/>
  <c r="K1533" i="1"/>
  <c r="L1532" i="1"/>
  <c r="K1532" i="1"/>
  <c r="L1531" i="1"/>
  <c r="K1531" i="1"/>
  <c r="L1530" i="1"/>
  <c r="K1530" i="1"/>
  <c r="L1529" i="1"/>
  <c r="K1529" i="1"/>
  <c r="L1528" i="1"/>
  <c r="K1528" i="1"/>
  <c r="L1527" i="1"/>
  <c r="K1527" i="1"/>
  <c r="L1526" i="1"/>
  <c r="K1526" i="1"/>
  <c r="L1525" i="1"/>
  <c r="K1525" i="1"/>
  <c r="L1524" i="1"/>
  <c r="K1524" i="1"/>
  <c r="L1523" i="1"/>
  <c r="K1523" i="1"/>
  <c r="L1522" i="1"/>
  <c r="K1522" i="1"/>
  <c r="L1521" i="1"/>
  <c r="K1521" i="1"/>
  <c r="L1520" i="1"/>
  <c r="K1520" i="1"/>
  <c r="L1519" i="1"/>
  <c r="K1519" i="1"/>
  <c r="L1518" i="1"/>
  <c r="K1518" i="1"/>
  <c r="L1517" i="1"/>
  <c r="K1517" i="1"/>
  <c r="L1516" i="1"/>
  <c r="K1516" i="1"/>
  <c r="L1515" i="1"/>
  <c r="K1515" i="1"/>
  <c r="L1514" i="1"/>
  <c r="K1514" i="1"/>
  <c r="L1513" i="1"/>
  <c r="K1513" i="1"/>
  <c r="L1512" i="1"/>
  <c r="K1512" i="1"/>
  <c r="L1511" i="1"/>
  <c r="K1511" i="1"/>
  <c r="L1510" i="1"/>
  <c r="K1510" i="1"/>
  <c r="L1509" i="1"/>
  <c r="K1509" i="1"/>
  <c r="L1508" i="1"/>
  <c r="K1508" i="1"/>
  <c r="L1507" i="1"/>
  <c r="K1507" i="1"/>
  <c r="L1506" i="1"/>
  <c r="K1506" i="1"/>
  <c r="L1505" i="1"/>
  <c r="K1505" i="1"/>
  <c r="L1504" i="1"/>
  <c r="K1504" i="1"/>
  <c r="L1503" i="1"/>
  <c r="K1503" i="1"/>
  <c r="L1502" i="1"/>
  <c r="K1502" i="1"/>
  <c r="L1501" i="1"/>
  <c r="K1501" i="1"/>
  <c r="L1500" i="1"/>
  <c r="K1500" i="1"/>
  <c r="L1499" i="1"/>
  <c r="K1499" i="1"/>
  <c r="L1498" i="1"/>
  <c r="K1498" i="1"/>
  <c r="L1497" i="1"/>
  <c r="K1497" i="1"/>
  <c r="L1496" i="1"/>
  <c r="K1496" i="1"/>
  <c r="L1495" i="1"/>
  <c r="K1495" i="1"/>
  <c r="L1494" i="1"/>
  <c r="K1494" i="1"/>
  <c r="L1493" i="1"/>
  <c r="K1493" i="1"/>
  <c r="L1492" i="1"/>
  <c r="K1492" i="1"/>
  <c r="L1491" i="1"/>
  <c r="K1491" i="1"/>
  <c r="L1490" i="1"/>
  <c r="K1490" i="1"/>
  <c r="L1489" i="1"/>
  <c r="K1489" i="1"/>
  <c r="L1488" i="1"/>
  <c r="K1488" i="1"/>
  <c r="L1487" i="1"/>
  <c r="K1487" i="1"/>
  <c r="L1486" i="1"/>
  <c r="K1486" i="1"/>
  <c r="L1485" i="1"/>
  <c r="K1485" i="1"/>
  <c r="L1484" i="1"/>
  <c r="K1484" i="1"/>
  <c r="L1483" i="1"/>
  <c r="K1483" i="1"/>
  <c r="L1482" i="1"/>
  <c r="K1482" i="1"/>
  <c r="L1481" i="1"/>
  <c r="K1481" i="1"/>
  <c r="L1480" i="1"/>
  <c r="K1480" i="1"/>
  <c r="L1479" i="1"/>
  <c r="K1479" i="1"/>
  <c r="L1478" i="1"/>
  <c r="K1478" i="1"/>
  <c r="L1477" i="1"/>
  <c r="K1477" i="1"/>
  <c r="L1476" i="1"/>
  <c r="K1476" i="1"/>
  <c r="L1475" i="1"/>
  <c r="K1475" i="1"/>
  <c r="L1474" i="1"/>
  <c r="K1474" i="1"/>
  <c r="L1473" i="1"/>
  <c r="K1473" i="1"/>
  <c r="L1472" i="1"/>
  <c r="K1472" i="1"/>
  <c r="L1471" i="1"/>
  <c r="K1471" i="1"/>
  <c r="L1470" i="1"/>
  <c r="K1470" i="1"/>
  <c r="L1469" i="1"/>
  <c r="K1469" i="1"/>
  <c r="L1468" i="1"/>
  <c r="K1468" i="1"/>
  <c r="L1467" i="1"/>
  <c r="K1467" i="1"/>
  <c r="L1466" i="1"/>
  <c r="K1466" i="1"/>
  <c r="L1465" i="1"/>
  <c r="K1465" i="1"/>
  <c r="L1464" i="1"/>
  <c r="K1464" i="1"/>
  <c r="L1463" i="1"/>
  <c r="K1463" i="1"/>
  <c r="L1462" i="1"/>
  <c r="K1462" i="1"/>
  <c r="L1461" i="1"/>
  <c r="K1461" i="1"/>
  <c r="L1460" i="1"/>
  <c r="K1460" i="1"/>
  <c r="L1459" i="1"/>
  <c r="K1459" i="1"/>
  <c r="L1458" i="1"/>
  <c r="K1458" i="1"/>
  <c r="L1457" i="1"/>
  <c r="K1457" i="1"/>
  <c r="L1456" i="1"/>
  <c r="K1456" i="1"/>
  <c r="L1455" i="1"/>
  <c r="K1455" i="1"/>
  <c r="L1454" i="1"/>
  <c r="K1454" i="1"/>
  <c r="L1453" i="1"/>
  <c r="K1453" i="1"/>
  <c r="L1452" i="1"/>
  <c r="K1452" i="1"/>
  <c r="L1451" i="1"/>
  <c r="K1451" i="1"/>
  <c r="L1450" i="1"/>
  <c r="K1450" i="1"/>
  <c r="L1449" i="1"/>
  <c r="K1449" i="1"/>
  <c r="L1448" i="1"/>
  <c r="K1448" i="1"/>
  <c r="L1447" i="1"/>
  <c r="K1447" i="1"/>
  <c r="L1446" i="1"/>
  <c r="K1446" i="1"/>
  <c r="L1445" i="1"/>
  <c r="K1445" i="1"/>
  <c r="L1444" i="1"/>
  <c r="K1444" i="1"/>
  <c r="L1443" i="1"/>
  <c r="K1443" i="1"/>
  <c r="L1442" i="1"/>
  <c r="K1442" i="1"/>
  <c r="L1441" i="1"/>
  <c r="K1441" i="1"/>
  <c r="L1440" i="1"/>
  <c r="K1440" i="1"/>
  <c r="L1439" i="1"/>
  <c r="K1439" i="1"/>
  <c r="L1438" i="1"/>
  <c r="K1438" i="1"/>
  <c r="L1437" i="1"/>
  <c r="K1437" i="1"/>
  <c r="L1436" i="1"/>
  <c r="K1436" i="1"/>
  <c r="L1435" i="1"/>
  <c r="K1435" i="1"/>
  <c r="L1434" i="1"/>
  <c r="K1434" i="1"/>
  <c r="L1433" i="1"/>
  <c r="K1433" i="1"/>
  <c r="L1432" i="1"/>
  <c r="K1432" i="1"/>
  <c r="L1431" i="1"/>
  <c r="K1431" i="1"/>
  <c r="L1430" i="1"/>
  <c r="K1430" i="1"/>
  <c r="L1429" i="1"/>
  <c r="K1429" i="1"/>
  <c r="L1428" i="1"/>
  <c r="K1428" i="1"/>
  <c r="L1427" i="1"/>
  <c r="K1427" i="1"/>
  <c r="L1426" i="1"/>
  <c r="K1426" i="1"/>
  <c r="L1425" i="1"/>
  <c r="K1425" i="1"/>
  <c r="L1424" i="1"/>
  <c r="K1424" i="1"/>
  <c r="L1423" i="1"/>
  <c r="K1423" i="1"/>
  <c r="L1422" i="1"/>
  <c r="K1422" i="1"/>
  <c r="L1421" i="1"/>
  <c r="K1421" i="1"/>
  <c r="L1420" i="1"/>
  <c r="K1420" i="1"/>
  <c r="L1419" i="1"/>
  <c r="K1419" i="1"/>
  <c r="L1418" i="1"/>
  <c r="K1418" i="1"/>
  <c r="L1417" i="1"/>
  <c r="K1417" i="1"/>
  <c r="L1416" i="1"/>
  <c r="K1416" i="1"/>
  <c r="L1415" i="1"/>
  <c r="K1415" i="1"/>
  <c r="L1414" i="1"/>
  <c r="K1414" i="1"/>
  <c r="L1413" i="1"/>
  <c r="K1413" i="1"/>
  <c r="L1412" i="1"/>
  <c r="K1412" i="1"/>
  <c r="L1411" i="1"/>
  <c r="K1411" i="1"/>
  <c r="L1410" i="1"/>
  <c r="K1410" i="1"/>
  <c r="L1409" i="1"/>
  <c r="K1409" i="1"/>
  <c r="L1408" i="1"/>
  <c r="K1408" i="1"/>
  <c r="L1407" i="1"/>
  <c r="K1407" i="1"/>
  <c r="L1406" i="1"/>
  <c r="K1406" i="1"/>
  <c r="L1405" i="1"/>
  <c r="K1405" i="1"/>
  <c r="L1404" i="1"/>
  <c r="K1404" i="1"/>
  <c r="L1403" i="1"/>
  <c r="K1403" i="1"/>
  <c r="L1402" i="1"/>
  <c r="K1402" i="1"/>
  <c r="L1401" i="1"/>
  <c r="K1401" i="1"/>
  <c r="L1400" i="1"/>
  <c r="K1400" i="1"/>
  <c r="L1399" i="1"/>
  <c r="K1399" i="1"/>
  <c r="L1398" i="1"/>
  <c r="K1398" i="1"/>
  <c r="L1397" i="1"/>
  <c r="K1397" i="1"/>
  <c r="L1396" i="1"/>
  <c r="K1396" i="1"/>
  <c r="L1395" i="1"/>
  <c r="K1395" i="1"/>
  <c r="L1394" i="1"/>
  <c r="K1394" i="1"/>
  <c r="L1393" i="1"/>
  <c r="K1393" i="1"/>
  <c r="L1392" i="1"/>
  <c r="K1392" i="1"/>
  <c r="L1391" i="1"/>
  <c r="K1391" i="1"/>
  <c r="L1390" i="1"/>
  <c r="K1390" i="1"/>
  <c r="L1389" i="1"/>
  <c r="K1389" i="1"/>
  <c r="L1388" i="1"/>
  <c r="K1388" i="1"/>
  <c r="L1387" i="1"/>
  <c r="K1387" i="1"/>
  <c r="L1386" i="1"/>
  <c r="K1386" i="1"/>
  <c r="L1385" i="1"/>
  <c r="K1385" i="1"/>
  <c r="L1384" i="1"/>
  <c r="K1384" i="1"/>
  <c r="L1383" i="1"/>
  <c r="K1383" i="1"/>
  <c r="L1382" i="1"/>
  <c r="K1382" i="1"/>
  <c r="L1381" i="1"/>
  <c r="K1381" i="1"/>
  <c r="L1380" i="1"/>
  <c r="K1380" i="1"/>
  <c r="L1379" i="1"/>
  <c r="K1379" i="1"/>
  <c r="L1378" i="1"/>
  <c r="K1378" i="1"/>
  <c r="L1377" i="1"/>
  <c r="K1377" i="1"/>
  <c r="L1376" i="1"/>
  <c r="K1376" i="1"/>
  <c r="L1375" i="1"/>
  <c r="K1375" i="1"/>
  <c r="L1374" i="1"/>
  <c r="K1374" i="1"/>
  <c r="L1373" i="1"/>
  <c r="K1373" i="1"/>
  <c r="L1372" i="1"/>
  <c r="K1372" i="1"/>
  <c r="L1371" i="1"/>
  <c r="K1371" i="1"/>
  <c r="L1370" i="1"/>
  <c r="K1370" i="1"/>
  <c r="L1369" i="1"/>
  <c r="K1369" i="1"/>
  <c r="L1368" i="1"/>
  <c r="K1368" i="1"/>
  <c r="L1367" i="1"/>
  <c r="K1367" i="1"/>
  <c r="L1366" i="1"/>
  <c r="K1366" i="1"/>
  <c r="L1365" i="1"/>
  <c r="K1365" i="1"/>
  <c r="L1364" i="1"/>
  <c r="K1364" i="1"/>
  <c r="L1363" i="1"/>
  <c r="K1363" i="1"/>
  <c r="L1362" i="1"/>
  <c r="K1362" i="1"/>
  <c r="L1361" i="1"/>
  <c r="K1361" i="1"/>
  <c r="L1360" i="1"/>
  <c r="K1360" i="1"/>
  <c r="L1359" i="1"/>
  <c r="K1359" i="1"/>
  <c r="L1358" i="1"/>
  <c r="K1358" i="1"/>
  <c r="L1357" i="1"/>
  <c r="K1357" i="1"/>
  <c r="L1356" i="1"/>
  <c r="K1356" i="1"/>
  <c r="L1355" i="1"/>
  <c r="K1355" i="1"/>
  <c r="L1354" i="1"/>
  <c r="K1354" i="1"/>
  <c r="L1353" i="1"/>
  <c r="K1353" i="1"/>
  <c r="L1352" i="1"/>
  <c r="K1352" i="1"/>
  <c r="L1351" i="1"/>
  <c r="K1351" i="1"/>
  <c r="L1350" i="1"/>
  <c r="K1350" i="1"/>
  <c r="L1349" i="1"/>
  <c r="K1349" i="1"/>
  <c r="L1348" i="1"/>
  <c r="K1348" i="1"/>
  <c r="L1347" i="1"/>
  <c r="K1347" i="1"/>
  <c r="L1346" i="1"/>
  <c r="K1346" i="1"/>
  <c r="L1345" i="1"/>
  <c r="K1345" i="1"/>
  <c r="L1344" i="1"/>
  <c r="K1344" i="1"/>
  <c r="L1343" i="1"/>
  <c r="K1343" i="1"/>
  <c r="L1342" i="1"/>
  <c r="K1342" i="1"/>
  <c r="L1341" i="1"/>
  <c r="K1341" i="1"/>
  <c r="L1340" i="1"/>
  <c r="K1340" i="1"/>
  <c r="L1339" i="1"/>
  <c r="K1339" i="1"/>
  <c r="L1338" i="1"/>
  <c r="K1338" i="1"/>
  <c r="L1337" i="1"/>
  <c r="K1337" i="1"/>
  <c r="L1336" i="1"/>
  <c r="K1336" i="1"/>
  <c r="L1335" i="1"/>
  <c r="K1335" i="1"/>
  <c r="L1334" i="1"/>
  <c r="K1334" i="1"/>
  <c r="L1333" i="1"/>
  <c r="K1333" i="1"/>
  <c r="L1332" i="1"/>
  <c r="K1332" i="1"/>
  <c r="L1331" i="1"/>
  <c r="K1331" i="1"/>
  <c r="L1330" i="1"/>
  <c r="K1330" i="1"/>
  <c r="L1329" i="1"/>
  <c r="K1329" i="1"/>
  <c r="L1328" i="1"/>
  <c r="K1328" i="1"/>
  <c r="L1327" i="1"/>
  <c r="K1327" i="1"/>
  <c r="L1326" i="1"/>
  <c r="K1326" i="1"/>
  <c r="L1325" i="1"/>
  <c r="K1325" i="1"/>
  <c r="L1324" i="1"/>
  <c r="K1324" i="1"/>
  <c r="L1323" i="1"/>
  <c r="K1323" i="1"/>
  <c r="L1322" i="1"/>
  <c r="K1322" i="1"/>
  <c r="L1321" i="1"/>
  <c r="K1321" i="1"/>
  <c r="L1320" i="1"/>
  <c r="K1320" i="1"/>
  <c r="L1319" i="1"/>
  <c r="K1319" i="1"/>
  <c r="L1318" i="1"/>
  <c r="K1318" i="1"/>
  <c r="L1317" i="1"/>
  <c r="K1317" i="1"/>
  <c r="L1316" i="1"/>
  <c r="K1316" i="1"/>
  <c r="L1315" i="1"/>
  <c r="K1315" i="1"/>
  <c r="L1314" i="1"/>
  <c r="K1314" i="1"/>
  <c r="L1313" i="1"/>
  <c r="K1313" i="1"/>
  <c r="L1312" i="1"/>
  <c r="K1312" i="1"/>
  <c r="L1311" i="1"/>
  <c r="K1311" i="1"/>
  <c r="L1310" i="1"/>
  <c r="K1310" i="1"/>
  <c r="L1309" i="1"/>
  <c r="K1309" i="1"/>
  <c r="L1308" i="1"/>
  <c r="K1308" i="1"/>
  <c r="L1307" i="1"/>
  <c r="K1307" i="1"/>
  <c r="L1306" i="1"/>
  <c r="K1306" i="1"/>
  <c r="L1305" i="1"/>
  <c r="K1305" i="1"/>
  <c r="L1304" i="1"/>
  <c r="K1304" i="1"/>
  <c r="L1303" i="1"/>
  <c r="K1303" i="1"/>
  <c r="L1302" i="1"/>
  <c r="K1302" i="1"/>
  <c r="L1301" i="1"/>
  <c r="K1301" i="1"/>
  <c r="L1300" i="1"/>
  <c r="K1300" i="1"/>
  <c r="L1299" i="1"/>
  <c r="K1299" i="1"/>
  <c r="L1298" i="1"/>
  <c r="K1298" i="1"/>
  <c r="L1297" i="1"/>
  <c r="K1297" i="1"/>
  <c r="L1296" i="1"/>
  <c r="K1296" i="1"/>
  <c r="L1295" i="1"/>
  <c r="K1295" i="1"/>
  <c r="L1294" i="1"/>
  <c r="K1294" i="1"/>
  <c r="L1293" i="1"/>
  <c r="K1293" i="1"/>
  <c r="L1292" i="1"/>
  <c r="K1292" i="1"/>
  <c r="L1291" i="1"/>
  <c r="K1291" i="1"/>
  <c r="L1290" i="1"/>
  <c r="K1290" i="1"/>
  <c r="L1289" i="1"/>
  <c r="K1289" i="1"/>
  <c r="L1288" i="1"/>
  <c r="K1288" i="1"/>
  <c r="L1287" i="1"/>
  <c r="K1287" i="1"/>
  <c r="L1286" i="1"/>
  <c r="K1286" i="1"/>
  <c r="L1285" i="1"/>
  <c r="K1285" i="1"/>
  <c r="L1284" i="1"/>
  <c r="K1284" i="1"/>
  <c r="L1283" i="1"/>
  <c r="K1283" i="1"/>
  <c r="L1282" i="1"/>
  <c r="K1282" i="1"/>
  <c r="L1281" i="1"/>
  <c r="K1281" i="1"/>
  <c r="L1280" i="1"/>
  <c r="K1280" i="1"/>
  <c r="L1279" i="1"/>
  <c r="K1279" i="1"/>
  <c r="L1278" i="1"/>
  <c r="K1278" i="1"/>
  <c r="L1277" i="1"/>
  <c r="K1277" i="1"/>
  <c r="L1276" i="1"/>
  <c r="K1276" i="1"/>
  <c r="L1275" i="1"/>
  <c r="K1275" i="1"/>
  <c r="L1274" i="1"/>
  <c r="K1274" i="1"/>
  <c r="L1273" i="1"/>
  <c r="K1273" i="1"/>
  <c r="L1272" i="1"/>
  <c r="K1272" i="1"/>
  <c r="L1271" i="1"/>
  <c r="K1271" i="1"/>
  <c r="L1270" i="1"/>
  <c r="K1270" i="1"/>
  <c r="L1269" i="1"/>
  <c r="K1269" i="1"/>
  <c r="L1268" i="1"/>
  <c r="K1268" i="1"/>
  <c r="L1267" i="1"/>
  <c r="K1267" i="1"/>
  <c r="L1266" i="1"/>
  <c r="K1266" i="1"/>
  <c r="L1265" i="1"/>
  <c r="K1265" i="1"/>
  <c r="L1264" i="1"/>
  <c r="K1264" i="1"/>
  <c r="L1263" i="1"/>
  <c r="K1263" i="1"/>
  <c r="L1262" i="1"/>
  <c r="K1262" i="1"/>
  <c r="L1261" i="1"/>
  <c r="K1261" i="1"/>
  <c r="L1260" i="1"/>
  <c r="K1260" i="1"/>
  <c r="L1259" i="1"/>
  <c r="K1259" i="1"/>
  <c r="L1258" i="1"/>
  <c r="K1258" i="1"/>
  <c r="L1257" i="1"/>
  <c r="K1257" i="1"/>
  <c r="L1256" i="1"/>
  <c r="K1256" i="1"/>
  <c r="L1255" i="1"/>
  <c r="K1255" i="1"/>
  <c r="L1254" i="1"/>
  <c r="K1254" i="1"/>
  <c r="L1253" i="1"/>
  <c r="K1253" i="1"/>
  <c r="L1252" i="1"/>
  <c r="K1252" i="1"/>
  <c r="L1251" i="1"/>
  <c r="K1251" i="1"/>
  <c r="L1250" i="1"/>
  <c r="K1250" i="1"/>
  <c r="L1249" i="1"/>
  <c r="K1249" i="1"/>
  <c r="L1248" i="1"/>
  <c r="K1248" i="1"/>
  <c r="L1247" i="1"/>
  <c r="K1247" i="1"/>
  <c r="L1246" i="1"/>
  <c r="K1246" i="1"/>
  <c r="L1245" i="1"/>
  <c r="K1245" i="1"/>
  <c r="L1244" i="1"/>
  <c r="K1244" i="1"/>
  <c r="L1243" i="1"/>
  <c r="K1243" i="1"/>
  <c r="L1242" i="1"/>
  <c r="K1242" i="1"/>
  <c r="L1241" i="1"/>
  <c r="K1241" i="1"/>
  <c r="L1240" i="1"/>
  <c r="K1240" i="1"/>
  <c r="L1239" i="1"/>
  <c r="K1239" i="1"/>
  <c r="L1238" i="1"/>
  <c r="K1238" i="1"/>
  <c r="L1237" i="1"/>
  <c r="K1237" i="1"/>
  <c r="L1236" i="1"/>
  <c r="K1236" i="1"/>
  <c r="L1235" i="1"/>
  <c r="K1235" i="1"/>
  <c r="L1234" i="1"/>
  <c r="K1234" i="1"/>
  <c r="L1233" i="1"/>
  <c r="K1233" i="1"/>
  <c r="L1232" i="1"/>
  <c r="K1232" i="1"/>
  <c r="L1231" i="1"/>
  <c r="K1231" i="1"/>
  <c r="L1230" i="1"/>
  <c r="K1230" i="1"/>
  <c r="L1229" i="1"/>
  <c r="K1229" i="1"/>
  <c r="L1228" i="1"/>
  <c r="K1228" i="1"/>
  <c r="L1227" i="1"/>
  <c r="K1227" i="1"/>
  <c r="L1226" i="1"/>
  <c r="K1226" i="1"/>
  <c r="L1225" i="1"/>
  <c r="K1225" i="1"/>
  <c r="L1224" i="1"/>
  <c r="K1224" i="1"/>
  <c r="L1223" i="1"/>
  <c r="K1223" i="1"/>
  <c r="L1222" i="1"/>
  <c r="K1222" i="1"/>
  <c r="L1221" i="1"/>
  <c r="K1221" i="1"/>
  <c r="L1220" i="1"/>
  <c r="K1220" i="1"/>
  <c r="L1219" i="1"/>
  <c r="K1219" i="1"/>
  <c r="L1218" i="1"/>
  <c r="K1218" i="1"/>
  <c r="L1217" i="1"/>
  <c r="K1217" i="1"/>
  <c r="L1216" i="1"/>
  <c r="K1216" i="1"/>
  <c r="L1215" i="1"/>
  <c r="K1215" i="1"/>
  <c r="L1214" i="1"/>
  <c r="K1214" i="1"/>
  <c r="L1213" i="1"/>
  <c r="K1213" i="1"/>
  <c r="L1212" i="1"/>
  <c r="K1212" i="1"/>
  <c r="L1211" i="1"/>
  <c r="K1211" i="1"/>
  <c r="L1210" i="1"/>
  <c r="K1210" i="1"/>
  <c r="L1209" i="1"/>
  <c r="K1209" i="1"/>
  <c r="L1208" i="1"/>
  <c r="K1208" i="1"/>
  <c r="L1207" i="1"/>
  <c r="K1207" i="1"/>
  <c r="L1206" i="1"/>
  <c r="K1206" i="1"/>
  <c r="L1205" i="1"/>
  <c r="K1205" i="1"/>
  <c r="L1204" i="1"/>
  <c r="K1204" i="1"/>
  <c r="L1203" i="1"/>
  <c r="K1203" i="1"/>
  <c r="L1202" i="1"/>
  <c r="K1202" i="1"/>
  <c r="L1201" i="1"/>
  <c r="K1201" i="1"/>
  <c r="L1200" i="1"/>
  <c r="K1200" i="1"/>
  <c r="L1199" i="1"/>
  <c r="K1199" i="1"/>
  <c r="L1198" i="1"/>
  <c r="K1198" i="1"/>
  <c r="L1197" i="1"/>
  <c r="K1197" i="1"/>
  <c r="L1196" i="1"/>
  <c r="K1196" i="1"/>
  <c r="L1195" i="1"/>
  <c r="K1195" i="1"/>
  <c r="L1194" i="1"/>
  <c r="K1194" i="1"/>
  <c r="L1193" i="1"/>
  <c r="K1193" i="1"/>
  <c r="L1192" i="1"/>
  <c r="K1192" i="1"/>
  <c r="L1191" i="1"/>
  <c r="K1191" i="1"/>
  <c r="L1190" i="1"/>
  <c r="K1190" i="1"/>
  <c r="L1189" i="1"/>
  <c r="K1189" i="1"/>
  <c r="L1188" i="1"/>
  <c r="K1188" i="1"/>
  <c r="L1187" i="1"/>
  <c r="K1187" i="1"/>
  <c r="L1186" i="1"/>
  <c r="K1186" i="1"/>
  <c r="L1185" i="1"/>
  <c r="K1185" i="1"/>
  <c r="L1184" i="1"/>
  <c r="K1184" i="1"/>
  <c r="L1183" i="1"/>
  <c r="K1183" i="1"/>
  <c r="L1182" i="1"/>
  <c r="K1182" i="1"/>
  <c r="L1181" i="1"/>
  <c r="K1181" i="1"/>
  <c r="L1180" i="1"/>
  <c r="K1180" i="1"/>
  <c r="L1179" i="1"/>
  <c r="K1179" i="1"/>
  <c r="L1178" i="1"/>
  <c r="K1178" i="1"/>
  <c r="L1177" i="1"/>
  <c r="K1177" i="1"/>
  <c r="L1176" i="1"/>
  <c r="K1176" i="1"/>
  <c r="L1175" i="1"/>
  <c r="K1175" i="1"/>
  <c r="L1174" i="1"/>
  <c r="K1174" i="1"/>
  <c r="L1173" i="1"/>
  <c r="K1173" i="1"/>
  <c r="L1172" i="1"/>
  <c r="K1172" i="1"/>
  <c r="L1171" i="1"/>
  <c r="K1171" i="1"/>
  <c r="L1170" i="1"/>
  <c r="K1170" i="1"/>
  <c r="L1169" i="1"/>
  <c r="K1169" i="1"/>
  <c r="L1168" i="1"/>
  <c r="K1168" i="1"/>
  <c r="L1167" i="1"/>
  <c r="K1167" i="1"/>
  <c r="L1166" i="1"/>
  <c r="K1166" i="1"/>
  <c r="L1165" i="1"/>
  <c r="K1165" i="1"/>
  <c r="L1164" i="1"/>
  <c r="K1164" i="1"/>
  <c r="L1163" i="1"/>
  <c r="K1163" i="1"/>
  <c r="L1162" i="1"/>
  <c r="K1162" i="1"/>
  <c r="L1161" i="1"/>
  <c r="K1161" i="1"/>
  <c r="L1160" i="1"/>
  <c r="K1160" i="1"/>
  <c r="L1159" i="1"/>
  <c r="K1159" i="1"/>
  <c r="L1158" i="1"/>
  <c r="K1158" i="1"/>
  <c r="L1157" i="1"/>
  <c r="K1157" i="1"/>
  <c r="L1156" i="1"/>
  <c r="K1156" i="1"/>
  <c r="L1155" i="1"/>
  <c r="K1155" i="1"/>
  <c r="L1154" i="1"/>
  <c r="K1154" i="1"/>
  <c r="L1153" i="1"/>
  <c r="K1153" i="1"/>
  <c r="L1152" i="1"/>
  <c r="K1152" i="1"/>
  <c r="L1151" i="1"/>
  <c r="K1151" i="1"/>
  <c r="L1150" i="1"/>
  <c r="K1150" i="1"/>
  <c r="L1149" i="1"/>
  <c r="K1149" i="1"/>
  <c r="L1148" i="1"/>
  <c r="K1148" i="1"/>
  <c r="L1147" i="1"/>
  <c r="K1147" i="1"/>
  <c r="L1146" i="1"/>
  <c r="K1146" i="1"/>
  <c r="L1145" i="1"/>
  <c r="K1145" i="1"/>
  <c r="L1144" i="1"/>
  <c r="K1144" i="1"/>
  <c r="L1143" i="1"/>
  <c r="K1143" i="1"/>
  <c r="L1142" i="1"/>
  <c r="K1142" i="1"/>
  <c r="L1141" i="1"/>
  <c r="K1141" i="1"/>
  <c r="L1140" i="1"/>
  <c r="K1140" i="1"/>
  <c r="L1139" i="1"/>
  <c r="K1139" i="1"/>
  <c r="L1138" i="1"/>
  <c r="K1138" i="1"/>
  <c r="L1137" i="1"/>
  <c r="K1137" i="1"/>
  <c r="L1136" i="1"/>
  <c r="K1136" i="1"/>
  <c r="L1135" i="1"/>
  <c r="K1135" i="1"/>
  <c r="L1134" i="1"/>
  <c r="K1134" i="1"/>
  <c r="L1133" i="1"/>
  <c r="K1133" i="1"/>
  <c r="L1132" i="1"/>
  <c r="K1132" i="1"/>
  <c r="L1131" i="1"/>
  <c r="K1131" i="1"/>
  <c r="L1130" i="1"/>
  <c r="K1130" i="1"/>
  <c r="L1129" i="1"/>
  <c r="K1129" i="1"/>
  <c r="L1128" i="1"/>
  <c r="K1128" i="1"/>
  <c r="L1127" i="1"/>
  <c r="K1127" i="1"/>
  <c r="L1126" i="1"/>
  <c r="K1126" i="1"/>
  <c r="L1125" i="1"/>
  <c r="K1125" i="1"/>
  <c r="L1124" i="1"/>
  <c r="K1124" i="1"/>
  <c r="L1123" i="1"/>
  <c r="K1123" i="1"/>
  <c r="L1122" i="1"/>
  <c r="K1122" i="1"/>
  <c r="L1121" i="1"/>
  <c r="K1121" i="1"/>
  <c r="L1120" i="1"/>
  <c r="K1120" i="1"/>
  <c r="L1119" i="1"/>
  <c r="K1119" i="1"/>
  <c r="L1118" i="1"/>
  <c r="K1118" i="1"/>
  <c r="L1117" i="1"/>
  <c r="K1117" i="1"/>
  <c r="L1116" i="1"/>
  <c r="K1116" i="1"/>
  <c r="L1115" i="1"/>
  <c r="K1115" i="1"/>
  <c r="L1114" i="1"/>
  <c r="K1114" i="1"/>
  <c r="L1113" i="1"/>
  <c r="K1113" i="1"/>
  <c r="L1112" i="1"/>
  <c r="K1112" i="1"/>
  <c r="L1111" i="1"/>
  <c r="K1111" i="1"/>
  <c r="L1110" i="1"/>
  <c r="K1110" i="1"/>
  <c r="L1109" i="1"/>
  <c r="K1109" i="1"/>
  <c r="L1108" i="1"/>
  <c r="K1108" i="1"/>
  <c r="L1107" i="1"/>
  <c r="K1107" i="1"/>
  <c r="L1106" i="1"/>
  <c r="K1106" i="1"/>
  <c r="L1105" i="1"/>
  <c r="K1105" i="1"/>
  <c r="L1104" i="1"/>
  <c r="K1104" i="1"/>
  <c r="L1103" i="1"/>
  <c r="K1103" i="1"/>
  <c r="L1102" i="1"/>
  <c r="K1102" i="1"/>
  <c r="L1101" i="1"/>
  <c r="K1101" i="1"/>
  <c r="L1100" i="1"/>
  <c r="K1100" i="1"/>
  <c r="L1099" i="1"/>
  <c r="K1099" i="1"/>
  <c r="L1098" i="1"/>
  <c r="K1098" i="1"/>
  <c r="L1097" i="1"/>
  <c r="K1097" i="1"/>
  <c r="L1096" i="1"/>
  <c r="K1096" i="1"/>
  <c r="L1095" i="1"/>
  <c r="K1095" i="1"/>
  <c r="L1094" i="1"/>
  <c r="K1094" i="1"/>
  <c r="L1093" i="1"/>
  <c r="K1093" i="1"/>
  <c r="L1092" i="1"/>
  <c r="K1092" i="1"/>
  <c r="L1091" i="1"/>
  <c r="K1091" i="1"/>
  <c r="L1090" i="1"/>
  <c r="K1090" i="1"/>
  <c r="L1089" i="1"/>
  <c r="K1089" i="1"/>
  <c r="L1088" i="1"/>
  <c r="K1088" i="1"/>
  <c r="L1087" i="1"/>
  <c r="K1087" i="1"/>
  <c r="L1086" i="1"/>
  <c r="K1086" i="1"/>
  <c r="L1085" i="1"/>
  <c r="K1085" i="1"/>
  <c r="L1084" i="1"/>
  <c r="K1084" i="1"/>
  <c r="L1083" i="1"/>
  <c r="K1083" i="1"/>
  <c r="L1082" i="1"/>
  <c r="K1082" i="1"/>
  <c r="L1081" i="1"/>
  <c r="K1081" i="1"/>
  <c r="L1080" i="1"/>
  <c r="K1080" i="1"/>
  <c r="L1079" i="1"/>
  <c r="K1079" i="1"/>
  <c r="L1078" i="1"/>
  <c r="K1078" i="1"/>
  <c r="L1077" i="1"/>
  <c r="K1077" i="1"/>
  <c r="L1076" i="1"/>
  <c r="K1076" i="1"/>
  <c r="L1075" i="1"/>
  <c r="K1075" i="1"/>
  <c r="L1074" i="1"/>
  <c r="K1074" i="1"/>
  <c r="L1073" i="1"/>
  <c r="K1073" i="1"/>
  <c r="L1072" i="1"/>
  <c r="K1072" i="1"/>
  <c r="L1071" i="1"/>
  <c r="K1071" i="1"/>
  <c r="L1070" i="1"/>
  <c r="K1070" i="1"/>
  <c r="L1069" i="1"/>
  <c r="K1069" i="1"/>
  <c r="L1068" i="1"/>
  <c r="K1068" i="1"/>
  <c r="L1067" i="1"/>
  <c r="K1067" i="1"/>
  <c r="L1066" i="1"/>
  <c r="K1066" i="1"/>
  <c r="L1065" i="1"/>
  <c r="K1065" i="1"/>
  <c r="L1064" i="1"/>
  <c r="K1064" i="1"/>
  <c r="L1063" i="1"/>
  <c r="K1063" i="1"/>
  <c r="L1062" i="1"/>
  <c r="K1062" i="1"/>
  <c r="L1061" i="1"/>
  <c r="K1061" i="1"/>
  <c r="L1060" i="1"/>
  <c r="K1060" i="1"/>
  <c r="L1059" i="1"/>
  <c r="K1059" i="1"/>
  <c r="L1058" i="1"/>
  <c r="K1058" i="1"/>
  <c r="L1057" i="1"/>
  <c r="K1057" i="1"/>
  <c r="L1056" i="1"/>
  <c r="K1056" i="1"/>
  <c r="L1055" i="1"/>
  <c r="K1055" i="1"/>
  <c r="L1054" i="1"/>
  <c r="K1054" i="1"/>
  <c r="L1053" i="1"/>
  <c r="K1053" i="1"/>
  <c r="L1052" i="1"/>
  <c r="K1052" i="1"/>
  <c r="L1051" i="1"/>
  <c r="K1051" i="1"/>
  <c r="L1050" i="1"/>
  <c r="K1050" i="1"/>
  <c r="L1049" i="1"/>
  <c r="K1049" i="1"/>
  <c r="L1048" i="1"/>
  <c r="K1048" i="1"/>
  <c r="L1047" i="1"/>
  <c r="K1047" i="1"/>
  <c r="L1046" i="1"/>
  <c r="K1046" i="1"/>
  <c r="L1045" i="1"/>
  <c r="K1045" i="1"/>
  <c r="L1044" i="1"/>
  <c r="K1044" i="1"/>
  <c r="L1043" i="1"/>
  <c r="K1043" i="1"/>
  <c r="L1042" i="1"/>
  <c r="K1042" i="1"/>
  <c r="L1041" i="1"/>
  <c r="K1041" i="1"/>
  <c r="L1040" i="1"/>
  <c r="K1040" i="1"/>
  <c r="L1039" i="1"/>
  <c r="K1039" i="1"/>
  <c r="L1038" i="1"/>
  <c r="K1038" i="1"/>
  <c r="L1037" i="1"/>
  <c r="K1037" i="1"/>
  <c r="L1036" i="1"/>
  <c r="K1036" i="1"/>
  <c r="L1035" i="1"/>
  <c r="K1035" i="1"/>
  <c r="L1034" i="1"/>
  <c r="K1034" i="1"/>
  <c r="L1033" i="1"/>
  <c r="K1033" i="1"/>
  <c r="L1032" i="1"/>
  <c r="K1032" i="1"/>
  <c r="L1031" i="1"/>
  <c r="K1031" i="1"/>
  <c r="L1030" i="1"/>
  <c r="K1030" i="1"/>
  <c r="L1029" i="1"/>
  <c r="K1029" i="1"/>
  <c r="L1028" i="1"/>
  <c r="K1028" i="1"/>
  <c r="L1027" i="1"/>
  <c r="K1027" i="1"/>
  <c r="L1026" i="1"/>
  <c r="K1026" i="1"/>
  <c r="L1025" i="1"/>
  <c r="K1025" i="1"/>
  <c r="L1024" i="1"/>
  <c r="K1024" i="1"/>
  <c r="L1023" i="1"/>
  <c r="K1023" i="1"/>
  <c r="L1022" i="1"/>
  <c r="K1022" i="1"/>
  <c r="L1021" i="1"/>
  <c r="K1021" i="1"/>
  <c r="L1020" i="1"/>
  <c r="K1020" i="1"/>
  <c r="L1019" i="1"/>
  <c r="K1019" i="1"/>
  <c r="L1018" i="1"/>
  <c r="K1018" i="1"/>
  <c r="L1017" i="1"/>
  <c r="K1017" i="1"/>
  <c r="L1016" i="1"/>
  <c r="K1016" i="1"/>
  <c r="L1015" i="1"/>
  <c r="K1015" i="1"/>
  <c r="L1014" i="1"/>
  <c r="K1014" i="1"/>
  <c r="L1013" i="1"/>
  <c r="K1013" i="1"/>
  <c r="L1012" i="1"/>
  <c r="K1012" i="1"/>
  <c r="L1011" i="1"/>
  <c r="K1011" i="1"/>
  <c r="L1010" i="1"/>
  <c r="K1010" i="1"/>
  <c r="L1009" i="1"/>
  <c r="K1009" i="1"/>
  <c r="L1008" i="1"/>
  <c r="K1008" i="1"/>
  <c r="L1007" i="1"/>
  <c r="K1007" i="1"/>
  <c r="L1006" i="1"/>
  <c r="K1006" i="1"/>
  <c r="L1005" i="1"/>
  <c r="K1005" i="1"/>
  <c r="L1004" i="1"/>
  <c r="K1004" i="1"/>
  <c r="L1003" i="1"/>
  <c r="K1003" i="1"/>
  <c r="L1002" i="1"/>
  <c r="K1002" i="1"/>
  <c r="L1001" i="1"/>
  <c r="K1001" i="1"/>
  <c r="L1000" i="1"/>
  <c r="K1000" i="1"/>
  <c r="L999" i="1"/>
  <c r="K999" i="1"/>
  <c r="L998" i="1"/>
  <c r="K998" i="1"/>
  <c r="L997" i="1"/>
  <c r="K997" i="1"/>
  <c r="L996" i="1"/>
  <c r="K996" i="1"/>
  <c r="L995" i="1"/>
  <c r="K995" i="1"/>
  <c r="L994" i="1"/>
  <c r="K994" i="1"/>
  <c r="L993" i="1"/>
  <c r="K993" i="1"/>
  <c r="L992" i="1"/>
  <c r="K992" i="1"/>
  <c r="L991" i="1"/>
  <c r="K991" i="1"/>
  <c r="L990" i="1"/>
  <c r="K990" i="1"/>
  <c r="L989" i="1"/>
  <c r="K989" i="1"/>
  <c r="L988" i="1"/>
  <c r="K988" i="1"/>
  <c r="L987" i="1"/>
  <c r="K987" i="1"/>
  <c r="L986" i="1"/>
  <c r="K986" i="1"/>
  <c r="L985" i="1"/>
  <c r="K985" i="1"/>
  <c r="L984" i="1"/>
  <c r="K984" i="1"/>
  <c r="L983" i="1"/>
  <c r="K983" i="1"/>
  <c r="L982" i="1"/>
  <c r="K982" i="1"/>
  <c r="L981" i="1"/>
  <c r="K981" i="1"/>
  <c r="L980" i="1"/>
  <c r="K980" i="1"/>
  <c r="L979" i="1"/>
  <c r="K979" i="1"/>
  <c r="L978" i="1"/>
  <c r="K978" i="1"/>
  <c r="L977" i="1"/>
  <c r="K977" i="1"/>
  <c r="L976" i="1"/>
  <c r="K976" i="1"/>
  <c r="L975" i="1"/>
  <c r="K975" i="1"/>
  <c r="L974" i="1"/>
  <c r="K974" i="1"/>
  <c r="L973" i="1"/>
  <c r="K973" i="1"/>
  <c r="L972" i="1"/>
  <c r="K972" i="1"/>
  <c r="L971" i="1"/>
  <c r="K971" i="1"/>
  <c r="L970" i="1"/>
  <c r="K970" i="1"/>
  <c r="L969" i="1"/>
  <c r="K969" i="1"/>
  <c r="L968" i="1"/>
  <c r="K968" i="1"/>
  <c r="L967" i="1"/>
  <c r="K967" i="1"/>
  <c r="L966" i="1"/>
  <c r="K966" i="1"/>
  <c r="L965" i="1"/>
  <c r="K965" i="1"/>
  <c r="L964" i="1"/>
  <c r="K964" i="1"/>
  <c r="L963" i="1"/>
  <c r="K963" i="1"/>
  <c r="L962" i="1"/>
  <c r="K962" i="1"/>
  <c r="L961" i="1"/>
  <c r="K961" i="1"/>
  <c r="L960" i="1"/>
  <c r="K960" i="1"/>
  <c r="L959" i="1"/>
  <c r="K959" i="1"/>
  <c r="L958" i="1"/>
  <c r="K958" i="1"/>
  <c r="L957" i="1"/>
  <c r="K957" i="1"/>
  <c r="L956" i="1"/>
  <c r="K956" i="1"/>
  <c r="L955" i="1"/>
  <c r="K955" i="1"/>
  <c r="L954" i="1"/>
  <c r="K954" i="1"/>
  <c r="L953" i="1"/>
  <c r="K953" i="1"/>
  <c r="L952" i="1"/>
  <c r="K952" i="1"/>
  <c r="L951" i="1"/>
  <c r="K951" i="1"/>
  <c r="L950" i="1"/>
  <c r="K950" i="1"/>
  <c r="L949" i="1"/>
  <c r="K949" i="1"/>
  <c r="L948" i="1"/>
  <c r="K948" i="1"/>
  <c r="L947" i="1"/>
  <c r="K947" i="1"/>
  <c r="L946" i="1"/>
  <c r="K946" i="1"/>
  <c r="L945" i="1"/>
  <c r="K945" i="1"/>
  <c r="L944" i="1"/>
  <c r="K944" i="1"/>
  <c r="L943" i="1"/>
  <c r="K943" i="1"/>
  <c r="L942" i="1"/>
  <c r="K942" i="1"/>
  <c r="L941" i="1"/>
  <c r="K941" i="1"/>
  <c r="L940" i="1"/>
  <c r="K940" i="1"/>
  <c r="L939" i="1"/>
  <c r="K939" i="1"/>
  <c r="L938" i="1"/>
  <c r="K938" i="1"/>
  <c r="L937" i="1"/>
  <c r="K937" i="1"/>
  <c r="L936" i="1"/>
  <c r="K936" i="1"/>
  <c r="L935" i="1"/>
  <c r="K935" i="1"/>
  <c r="L934" i="1"/>
  <c r="K934" i="1"/>
  <c r="L933" i="1"/>
  <c r="K933" i="1"/>
  <c r="L932" i="1"/>
  <c r="K932" i="1"/>
  <c r="L931" i="1"/>
  <c r="K931" i="1"/>
  <c r="L930" i="1"/>
  <c r="K930" i="1"/>
  <c r="L929" i="1"/>
  <c r="K929" i="1"/>
  <c r="L928" i="1"/>
  <c r="K928" i="1"/>
  <c r="L927" i="1"/>
  <c r="K927" i="1"/>
  <c r="L926" i="1"/>
  <c r="K926" i="1"/>
  <c r="L925" i="1"/>
  <c r="K925" i="1"/>
  <c r="L924" i="1"/>
  <c r="K924" i="1"/>
  <c r="L923" i="1"/>
  <c r="K923" i="1"/>
  <c r="L922" i="1"/>
  <c r="K922" i="1"/>
  <c r="L921" i="1"/>
  <c r="K921" i="1"/>
  <c r="L920" i="1"/>
  <c r="K920" i="1"/>
  <c r="L919" i="1"/>
  <c r="K919" i="1"/>
  <c r="L918" i="1"/>
  <c r="K918" i="1"/>
  <c r="L917" i="1"/>
  <c r="K917" i="1"/>
  <c r="L916" i="1"/>
  <c r="K916" i="1"/>
  <c r="L915" i="1"/>
  <c r="K915" i="1"/>
  <c r="L914" i="1"/>
  <c r="K914" i="1"/>
  <c r="L913" i="1"/>
  <c r="K913" i="1"/>
  <c r="L912" i="1"/>
  <c r="K912" i="1"/>
  <c r="L911" i="1"/>
  <c r="K911" i="1"/>
  <c r="L910" i="1"/>
  <c r="K910" i="1"/>
  <c r="L909" i="1"/>
  <c r="K909" i="1"/>
  <c r="L908" i="1"/>
  <c r="K908" i="1"/>
  <c r="L907" i="1"/>
  <c r="K907" i="1"/>
  <c r="L906" i="1"/>
  <c r="K906" i="1"/>
  <c r="L905" i="1"/>
  <c r="K905" i="1"/>
  <c r="L904" i="1"/>
  <c r="K904" i="1"/>
  <c r="L903" i="1"/>
  <c r="K903" i="1"/>
  <c r="L902" i="1"/>
  <c r="K902" i="1"/>
  <c r="L901" i="1"/>
  <c r="K901" i="1"/>
  <c r="L900" i="1"/>
  <c r="K900" i="1"/>
  <c r="L899" i="1"/>
  <c r="K899" i="1"/>
  <c r="L898" i="1"/>
  <c r="K898" i="1"/>
  <c r="L897" i="1"/>
  <c r="K897" i="1"/>
  <c r="L896" i="1"/>
  <c r="K896" i="1"/>
  <c r="L895" i="1"/>
  <c r="K895" i="1"/>
  <c r="L894" i="1"/>
  <c r="K894" i="1"/>
  <c r="L893" i="1"/>
  <c r="K893" i="1"/>
  <c r="L892" i="1"/>
  <c r="K892" i="1"/>
  <c r="L891" i="1"/>
  <c r="K891" i="1"/>
  <c r="L890" i="1"/>
  <c r="K890" i="1"/>
  <c r="L889" i="1"/>
  <c r="K889" i="1"/>
  <c r="L888" i="1"/>
  <c r="K888" i="1"/>
  <c r="L887" i="1"/>
  <c r="K887" i="1"/>
  <c r="L886" i="1"/>
  <c r="K886" i="1"/>
  <c r="L885" i="1"/>
  <c r="K885" i="1"/>
  <c r="L884" i="1"/>
  <c r="K884" i="1"/>
  <c r="L883" i="1"/>
  <c r="K883" i="1"/>
  <c r="L882" i="1"/>
  <c r="K882" i="1"/>
  <c r="L881" i="1"/>
  <c r="K881" i="1"/>
  <c r="L880" i="1"/>
  <c r="K880" i="1"/>
  <c r="L879" i="1"/>
  <c r="K879" i="1"/>
  <c r="L878" i="1"/>
  <c r="K878" i="1"/>
  <c r="L877" i="1"/>
  <c r="K877" i="1"/>
  <c r="L876" i="1"/>
  <c r="K876" i="1"/>
  <c r="L875" i="1"/>
  <c r="K875" i="1"/>
  <c r="L874" i="1"/>
  <c r="K874" i="1"/>
  <c r="L873" i="1"/>
  <c r="K873" i="1"/>
  <c r="L872" i="1"/>
  <c r="K872" i="1"/>
  <c r="L871" i="1"/>
  <c r="K871" i="1"/>
  <c r="L870" i="1"/>
  <c r="K870" i="1"/>
  <c r="L869" i="1"/>
  <c r="K869" i="1"/>
  <c r="L868" i="1"/>
  <c r="K868" i="1"/>
  <c r="L867" i="1"/>
  <c r="K867" i="1"/>
  <c r="L866" i="1"/>
  <c r="K866" i="1"/>
  <c r="L865" i="1"/>
  <c r="K865" i="1"/>
  <c r="L864" i="1"/>
  <c r="K864" i="1"/>
  <c r="L863" i="1"/>
  <c r="K863" i="1"/>
  <c r="L862" i="1"/>
  <c r="K862" i="1"/>
  <c r="L861" i="1"/>
  <c r="K861" i="1"/>
  <c r="L860" i="1"/>
  <c r="K860" i="1"/>
  <c r="L859" i="1"/>
  <c r="K859" i="1"/>
  <c r="L858" i="1"/>
  <c r="K858" i="1"/>
  <c r="L857" i="1"/>
  <c r="K857" i="1"/>
  <c r="L856" i="1"/>
  <c r="K856" i="1"/>
  <c r="L855" i="1"/>
  <c r="K855" i="1"/>
  <c r="L854" i="1"/>
  <c r="K854" i="1"/>
  <c r="L853" i="1"/>
  <c r="K853" i="1"/>
  <c r="L852" i="1"/>
  <c r="K852" i="1"/>
  <c r="L851" i="1"/>
  <c r="K851" i="1"/>
  <c r="L850" i="1"/>
  <c r="K850" i="1"/>
  <c r="L849" i="1"/>
  <c r="K849" i="1"/>
  <c r="L848" i="1"/>
  <c r="K848" i="1"/>
  <c r="L847" i="1"/>
  <c r="K847" i="1"/>
  <c r="L846" i="1"/>
  <c r="K846" i="1"/>
  <c r="L845" i="1"/>
  <c r="K845" i="1"/>
  <c r="L844" i="1"/>
  <c r="K844" i="1"/>
  <c r="L843" i="1"/>
  <c r="K843" i="1"/>
  <c r="L842" i="1"/>
  <c r="K842" i="1"/>
  <c r="L841" i="1"/>
  <c r="K841" i="1"/>
  <c r="L840" i="1"/>
  <c r="K840" i="1"/>
  <c r="L839" i="1"/>
  <c r="K839" i="1"/>
  <c r="L838" i="1"/>
  <c r="K838" i="1"/>
  <c r="L837" i="1"/>
  <c r="K837" i="1"/>
  <c r="L836" i="1"/>
  <c r="K836" i="1"/>
  <c r="L835" i="1"/>
  <c r="K835" i="1"/>
  <c r="L834" i="1"/>
  <c r="K834" i="1"/>
  <c r="L833" i="1"/>
  <c r="K833" i="1"/>
  <c r="L832" i="1"/>
  <c r="K832" i="1"/>
  <c r="L831" i="1"/>
  <c r="K831" i="1"/>
  <c r="L830" i="1"/>
  <c r="K830" i="1"/>
  <c r="L829" i="1"/>
  <c r="K829" i="1"/>
  <c r="L828" i="1"/>
  <c r="K828" i="1"/>
  <c r="L827" i="1"/>
  <c r="K827" i="1"/>
  <c r="L826" i="1"/>
  <c r="K826" i="1"/>
  <c r="L825" i="1"/>
  <c r="K825" i="1"/>
  <c r="L824" i="1"/>
  <c r="K824" i="1"/>
  <c r="L823" i="1"/>
  <c r="K823" i="1"/>
  <c r="L822" i="1"/>
  <c r="K822" i="1"/>
  <c r="L821" i="1"/>
  <c r="K821" i="1"/>
  <c r="L820" i="1"/>
  <c r="K820" i="1"/>
  <c r="L819" i="1"/>
  <c r="K819" i="1"/>
  <c r="L818" i="1"/>
  <c r="K818" i="1"/>
  <c r="L817" i="1"/>
  <c r="K817" i="1"/>
  <c r="L816" i="1"/>
  <c r="K816" i="1"/>
  <c r="L815" i="1"/>
  <c r="K815" i="1"/>
  <c r="L814" i="1"/>
  <c r="K814" i="1"/>
  <c r="L813" i="1"/>
  <c r="K813" i="1"/>
  <c r="L812" i="1"/>
  <c r="K812" i="1"/>
  <c r="L811" i="1"/>
  <c r="K811" i="1"/>
  <c r="L810" i="1"/>
  <c r="K810" i="1"/>
  <c r="L809" i="1"/>
  <c r="K809" i="1"/>
  <c r="L808" i="1"/>
  <c r="K808" i="1"/>
  <c r="L807" i="1"/>
  <c r="K807" i="1"/>
  <c r="L806" i="1"/>
  <c r="K806" i="1"/>
  <c r="L805" i="1"/>
  <c r="K805" i="1"/>
  <c r="L804" i="1"/>
  <c r="K804" i="1"/>
  <c r="L803" i="1"/>
  <c r="K803" i="1"/>
  <c r="L802" i="1"/>
  <c r="K802" i="1"/>
  <c r="L801" i="1"/>
  <c r="K801" i="1"/>
  <c r="L800" i="1"/>
  <c r="K800" i="1"/>
  <c r="L799" i="1"/>
  <c r="K799" i="1"/>
  <c r="L798" i="1"/>
  <c r="K798" i="1"/>
  <c r="L797" i="1"/>
  <c r="K797" i="1"/>
  <c r="L796" i="1"/>
  <c r="K796" i="1"/>
  <c r="L795" i="1"/>
  <c r="K795" i="1"/>
  <c r="L794" i="1"/>
  <c r="K794" i="1"/>
  <c r="L793" i="1"/>
  <c r="K793" i="1"/>
  <c r="L792" i="1"/>
  <c r="K792" i="1"/>
  <c r="L791" i="1"/>
  <c r="K791" i="1"/>
  <c r="L790" i="1"/>
  <c r="K790" i="1"/>
  <c r="L789" i="1"/>
  <c r="K789" i="1"/>
  <c r="L788" i="1"/>
  <c r="K788" i="1"/>
  <c r="L787" i="1"/>
  <c r="K787" i="1"/>
  <c r="L786" i="1"/>
  <c r="K786" i="1"/>
  <c r="L785" i="1"/>
  <c r="K785" i="1"/>
  <c r="L784" i="1"/>
  <c r="K784" i="1"/>
  <c r="L783" i="1"/>
  <c r="K783" i="1"/>
  <c r="L782" i="1"/>
  <c r="K782" i="1"/>
  <c r="L781" i="1"/>
  <c r="K781" i="1"/>
  <c r="L780" i="1"/>
  <c r="K780" i="1"/>
  <c r="L779" i="1"/>
  <c r="K779" i="1"/>
  <c r="L778" i="1"/>
  <c r="K778" i="1"/>
  <c r="L777" i="1"/>
  <c r="K777" i="1"/>
  <c r="L776" i="1"/>
  <c r="K776" i="1"/>
  <c r="L775" i="1"/>
  <c r="K775" i="1"/>
  <c r="L774" i="1"/>
  <c r="K774" i="1"/>
  <c r="L773" i="1"/>
  <c r="K773" i="1"/>
  <c r="L772" i="1"/>
  <c r="K772" i="1"/>
  <c r="L771" i="1"/>
  <c r="K771" i="1"/>
  <c r="L770" i="1"/>
  <c r="K770" i="1"/>
  <c r="L769" i="1"/>
  <c r="K769" i="1"/>
  <c r="L768" i="1"/>
  <c r="K768" i="1"/>
  <c r="L767" i="1"/>
  <c r="K767" i="1"/>
  <c r="L766" i="1"/>
  <c r="K766" i="1"/>
  <c r="L765" i="1"/>
  <c r="K765" i="1"/>
  <c r="L764" i="1"/>
  <c r="K764" i="1"/>
  <c r="L763" i="1"/>
  <c r="K763" i="1"/>
  <c r="L762" i="1"/>
  <c r="K762" i="1"/>
  <c r="L761" i="1"/>
  <c r="K761" i="1"/>
  <c r="L760" i="1"/>
  <c r="K760" i="1"/>
  <c r="L759" i="1"/>
  <c r="K759" i="1"/>
  <c r="L758" i="1"/>
  <c r="K758" i="1"/>
  <c r="L757" i="1"/>
  <c r="K757" i="1"/>
  <c r="L756" i="1"/>
  <c r="K756" i="1"/>
  <c r="L755" i="1"/>
  <c r="K755" i="1"/>
  <c r="L754" i="1"/>
  <c r="K754" i="1"/>
  <c r="L753" i="1"/>
  <c r="K753" i="1"/>
  <c r="L752" i="1"/>
  <c r="K752" i="1"/>
  <c r="L751" i="1"/>
  <c r="K751" i="1"/>
  <c r="L750" i="1"/>
  <c r="K750" i="1"/>
  <c r="L749" i="1"/>
  <c r="K749" i="1"/>
  <c r="L748" i="1"/>
  <c r="K748" i="1"/>
  <c r="L747" i="1"/>
  <c r="K747" i="1"/>
  <c r="L746" i="1"/>
  <c r="K746" i="1"/>
  <c r="L745" i="1"/>
  <c r="K745" i="1"/>
  <c r="L744" i="1"/>
  <c r="K744" i="1"/>
  <c r="L743" i="1"/>
  <c r="K743" i="1"/>
  <c r="L742" i="1"/>
  <c r="K742" i="1"/>
  <c r="L741" i="1"/>
  <c r="K741" i="1"/>
  <c r="L740" i="1"/>
  <c r="K740" i="1"/>
  <c r="L739" i="1"/>
  <c r="K739" i="1"/>
  <c r="L738" i="1"/>
  <c r="K738" i="1"/>
  <c r="L737" i="1"/>
  <c r="K737" i="1"/>
  <c r="L736" i="1"/>
  <c r="K736" i="1"/>
  <c r="L735" i="1"/>
  <c r="K735" i="1"/>
  <c r="L734" i="1"/>
  <c r="K734" i="1"/>
  <c r="L733" i="1"/>
  <c r="K733" i="1"/>
  <c r="L732" i="1"/>
  <c r="K732" i="1"/>
  <c r="L731" i="1"/>
  <c r="K731" i="1"/>
  <c r="L730" i="1"/>
  <c r="K730" i="1"/>
  <c r="L729" i="1"/>
  <c r="K729" i="1"/>
  <c r="L728" i="1"/>
  <c r="K728" i="1"/>
  <c r="L727" i="1"/>
  <c r="K727" i="1"/>
  <c r="L726" i="1"/>
  <c r="K726" i="1"/>
  <c r="L725" i="1"/>
  <c r="K725" i="1"/>
  <c r="L724" i="1"/>
  <c r="K724" i="1"/>
  <c r="L723" i="1"/>
  <c r="K723" i="1"/>
  <c r="L722" i="1"/>
  <c r="K722" i="1"/>
  <c r="L721" i="1"/>
  <c r="K721" i="1"/>
  <c r="L720" i="1"/>
  <c r="K720" i="1"/>
  <c r="L719" i="1"/>
  <c r="K719" i="1"/>
  <c r="L718" i="1"/>
  <c r="K718" i="1"/>
  <c r="L717" i="1"/>
  <c r="K717" i="1"/>
  <c r="L716" i="1"/>
  <c r="K716" i="1"/>
  <c r="L715" i="1"/>
  <c r="K715" i="1"/>
  <c r="L714" i="1"/>
  <c r="K714" i="1"/>
  <c r="L713" i="1"/>
  <c r="K713" i="1"/>
  <c r="L712" i="1"/>
  <c r="K712" i="1"/>
  <c r="L711" i="1"/>
  <c r="K711" i="1"/>
  <c r="L710" i="1"/>
  <c r="K710" i="1"/>
  <c r="L709" i="1"/>
  <c r="K709" i="1"/>
  <c r="L708" i="1"/>
  <c r="K708" i="1"/>
  <c r="L707" i="1"/>
  <c r="K707" i="1"/>
  <c r="L706" i="1"/>
  <c r="K706" i="1"/>
  <c r="L705" i="1"/>
  <c r="K705" i="1"/>
  <c r="L704" i="1"/>
  <c r="K704" i="1"/>
  <c r="L703" i="1"/>
  <c r="K703" i="1"/>
  <c r="L702" i="1"/>
  <c r="K702" i="1"/>
  <c r="L701" i="1"/>
  <c r="K701" i="1"/>
  <c r="L700" i="1"/>
  <c r="K700" i="1"/>
  <c r="L699" i="1"/>
  <c r="K699" i="1"/>
  <c r="L698" i="1"/>
  <c r="K698" i="1"/>
  <c r="L697" i="1"/>
  <c r="K697" i="1"/>
  <c r="L696" i="1"/>
  <c r="K696" i="1"/>
  <c r="L695" i="1"/>
  <c r="K695" i="1"/>
  <c r="L694" i="1"/>
  <c r="K694" i="1"/>
  <c r="L693" i="1"/>
  <c r="K693" i="1"/>
  <c r="L692" i="1"/>
  <c r="K692" i="1"/>
  <c r="L691" i="1"/>
  <c r="K691" i="1"/>
  <c r="L690" i="1"/>
  <c r="K690" i="1"/>
  <c r="L689" i="1"/>
  <c r="K689" i="1"/>
  <c r="L688" i="1"/>
  <c r="K688" i="1"/>
  <c r="L687" i="1"/>
  <c r="K687" i="1"/>
  <c r="L686" i="1"/>
  <c r="K686" i="1"/>
  <c r="L685" i="1"/>
  <c r="K685" i="1"/>
  <c r="L684" i="1"/>
  <c r="K684" i="1"/>
  <c r="L683" i="1"/>
  <c r="K683" i="1"/>
  <c r="L682" i="1"/>
  <c r="K682" i="1"/>
  <c r="L681" i="1"/>
  <c r="K681" i="1"/>
  <c r="L680" i="1"/>
  <c r="K680" i="1"/>
  <c r="L679" i="1"/>
  <c r="K679" i="1"/>
  <c r="L678" i="1"/>
  <c r="K678" i="1"/>
  <c r="L677" i="1"/>
  <c r="K677" i="1"/>
  <c r="L676" i="1"/>
  <c r="K676" i="1"/>
  <c r="L675" i="1"/>
  <c r="K675" i="1"/>
  <c r="L674" i="1"/>
  <c r="K674" i="1"/>
  <c r="L673" i="1"/>
  <c r="K673" i="1"/>
  <c r="L672" i="1"/>
  <c r="K672" i="1"/>
  <c r="L671" i="1"/>
  <c r="K671" i="1"/>
  <c r="L670" i="1"/>
  <c r="K670" i="1"/>
  <c r="L669" i="1"/>
  <c r="K669" i="1"/>
  <c r="L668" i="1"/>
  <c r="K668" i="1"/>
  <c r="L667" i="1"/>
  <c r="K667" i="1"/>
  <c r="L666" i="1"/>
  <c r="K666" i="1"/>
  <c r="L665" i="1"/>
  <c r="K665" i="1"/>
  <c r="L664" i="1"/>
  <c r="K664" i="1"/>
  <c r="L663" i="1"/>
  <c r="K663" i="1"/>
  <c r="L662" i="1"/>
  <c r="K662" i="1"/>
  <c r="L661" i="1"/>
  <c r="K661" i="1"/>
  <c r="L660" i="1"/>
  <c r="K660" i="1"/>
  <c r="L659" i="1"/>
  <c r="K659" i="1"/>
  <c r="L658" i="1"/>
  <c r="K658" i="1"/>
  <c r="L657" i="1"/>
  <c r="K657" i="1"/>
  <c r="L656" i="1"/>
  <c r="K656" i="1"/>
  <c r="L655" i="1"/>
  <c r="K655" i="1"/>
  <c r="L654" i="1"/>
  <c r="K654" i="1"/>
  <c r="L653" i="1"/>
  <c r="K653" i="1"/>
  <c r="L652" i="1"/>
  <c r="K652" i="1"/>
  <c r="L651" i="1"/>
  <c r="K651" i="1"/>
  <c r="L650" i="1"/>
  <c r="K650" i="1"/>
  <c r="L649" i="1"/>
  <c r="K649" i="1"/>
  <c r="L648" i="1"/>
  <c r="K648" i="1"/>
  <c r="L647" i="1"/>
  <c r="K647" i="1"/>
  <c r="L646" i="1"/>
  <c r="K646" i="1"/>
  <c r="L645" i="1"/>
  <c r="K645" i="1"/>
  <c r="L644" i="1"/>
  <c r="K644" i="1"/>
  <c r="L643" i="1"/>
  <c r="K643" i="1"/>
  <c r="L642" i="1"/>
  <c r="K642" i="1"/>
  <c r="L641" i="1"/>
  <c r="K641" i="1"/>
  <c r="L640" i="1"/>
  <c r="K640" i="1"/>
  <c r="L639" i="1"/>
  <c r="K639" i="1"/>
  <c r="L638" i="1"/>
  <c r="K638" i="1"/>
  <c r="L637" i="1"/>
  <c r="K637" i="1"/>
  <c r="L636" i="1"/>
  <c r="K636" i="1"/>
  <c r="L635" i="1"/>
  <c r="K635" i="1"/>
  <c r="L634" i="1"/>
  <c r="K634" i="1"/>
  <c r="L633" i="1"/>
  <c r="K633" i="1"/>
  <c r="L632" i="1"/>
  <c r="K632" i="1"/>
  <c r="L631" i="1"/>
  <c r="K631" i="1"/>
  <c r="L630" i="1"/>
  <c r="K630" i="1"/>
  <c r="L629" i="1"/>
  <c r="K629" i="1"/>
  <c r="L628" i="1"/>
  <c r="K628" i="1"/>
  <c r="L627" i="1"/>
  <c r="K627" i="1"/>
  <c r="L626" i="1"/>
  <c r="K626" i="1"/>
  <c r="L625" i="1"/>
  <c r="K625" i="1"/>
  <c r="L624" i="1"/>
  <c r="K624" i="1"/>
  <c r="L623" i="1"/>
  <c r="K623" i="1"/>
  <c r="L622" i="1"/>
  <c r="K622" i="1"/>
  <c r="L621" i="1"/>
  <c r="K621" i="1"/>
  <c r="L620" i="1"/>
  <c r="K620" i="1"/>
  <c r="L619" i="1"/>
  <c r="K619" i="1"/>
  <c r="L618" i="1"/>
  <c r="K618" i="1"/>
  <c r="L617" i="1"/>
  <c r="K617" i="1"/>
  <c r="L616" i="1"/>
  <c r="K616" i="1"/>
  <c r="L615" i="1"/>
  <c r="K615" i="1"/>
  <c r="L614" i="1"/>
  <c r="K614" i="1"/>
  <c r="L613" i="1"/>
  <c r="K613" i="1"/>
  <c r="L612" i="1"/>
  <c r="K612" i="1"/>
  <c r="L611" i="1"/>
  <c r="K611" i="1"/>
  <c r="L610" i="1"/>
  <c r="K610" i="1"/>
  <c r="L609" i="1"/>
  <c r="K609" i="1"/>
  <c r="L608" i="1"/>
  <c r="K608" i="1"/>
  <c r="L607" i="1"/>
  <c r="K607" i="1"/>
  <c r="L606" i="1"/>
  <c r="K606" i="1"/>
  <c r="L605" i="1"/>
  <c r="K605" i="1"/>
  <c r="L604" i="1"/>
  <c r="K604" i="1"/>
  <c r="L603" i="1"/>
  <c r="K603" i="1"/>
  <c r="L602" i="1"/>
  <c r="K602" i="1"/>
  <c r="L601" i="1"/>
  <c r="K601" i="1"/>
  <c r="L600" i="1"/>
  <c r="K600" i="1"/>
  <c r="L599" i="1"/>
  <c r="K599" i="1"/>
  <c r="L598" i="1"/>
  <c r="K598" i="1"/>
  <c r="L597" i="1"/>
  <c r="K597" i="1"/>
  <c r="L596" i="1"/>
  <c r="K596" i="1"/>
  <c r="L595" i="1"/>
  <c r="K595" i="1"/>
  <c r="L594" i="1"/>
  <c r="K594" i="1"/>
  <c r="L593" i="1"/>
  <c r="K593" i="1"/>
  <c r="L592" i="1"/>
  <c r="K592" i="1"/>
  <c r="L591" i="1"/>
  <c r="K591" i="1"/>
  <c r="L590" i="1"/>
  <c r="K590" i="1"/>
  <c r="L589" i="1"/>
  <c r="K589" i="1"/>
  <c r="L588" i="1"/>
  <c r="K588" i="1"/>
  <c r="L587" i="1"/>
  <c r="K587" i="1"/>
  <c r="L586" i="1"/>
  <c r="K586" i="1"/>
  <c r="L585" i="1"/>
  <c r="K585" i="1"/>
  <c r="L584" i="1"/>
  <c r="K584" i="1"/>
  <c r="L583" i="1"/>
  <c r="K583" i="1"/>
  <c r="L582" i="1"/>
  <c r="K582" i="1"/>
  <c r="L581" i="1"/>
  <c r="K581" i="1"/>
  <c r="L580" i="1"/>
  <c r="K580" i="1"/>
  <c r="L579" i="1"/>
  <c r="K579" i="1"/>
  <c r="L578" i="1"/>
  <c r="K578" i="1"/>
  <c r="L577" i="1"/>
  <c r="K577" i="1"/>
  <c r="L576" i="1"/>
  <c r="K576" i="1"/>
  <c r="L575" i="1"/>
  <c r="K575" i="1"/>
  <c r="L574" i="1"/>
  <c r="K574" i="1"/>
  <c r="L573" i="1"/>
  <c r="K573" i="1"/>
  <c r="L572" i="1"/>
  <c r="K572" i="1"/>
  <c r="L571" i="1"/>
  <c r="K571" i="1"/>
  <c r="L570" i="1"/>
  <c r="K570" i="1"/>
  <c r="L569" i="1"/>
  <c r="K569" i="1"/>
  <c r="L568" i="1"/>
  <c r="K568" i="1"/>
  <c r="L567" i="1"/>
  <c r="K567" i="1"/>
  <c r="L566" i="1"/>
  <c r="K566" i="1"/>
  <c r="L565" i="1"/>
  <c r="K565" i="1"/>
  <c r="L564" i="1"/>
  <c r="K564" i="1"/>
  <c r="L563" i="1"/>
  <c r="K563" i="1"/>
  <c r="L562" i="1"/>
  <c r="K562" i="1"/>
  <c r="L561" i="1"/>
  <c r="K561" i="1"/>
  <c r="L560" i="1"/>
  <c r="K560" i="1"/>
  <c r="L559" i="1"/>
  <c r="K559" i="1"/>
  <c r="L558" i="1"/>
  <c r="K558" i="1"/>
  <c r="L557" i="1"/>
  <c r="K557" i="1"/>
  <c r="L556" i="1"/>
  <c r="K556" i="1"/>
  <c r="L555" i="1"/>
  <c r="K555" i="1"/>
  <c r="L554" i="1"/>
  <c r="K554" i="1"/>
  <c r="L553" i="1"/>
  <c r="K553" i="1"/>
  <c r="L552" i="1"/>
  <c r="K552" i="1"/>
  <c r="L551" i="1"/>
  <c r="K551" i="1"/>
  <c r="L550" i="1"/>
  <c r="K550" i="1"/>
  <c r="L549" i="1"/>
  <c r="K549" i="1"/>
  <c r="L548" i="1"/>
  <c r="K548" i="1"/>
  <c r="L547" i="1"/>
  <c r="K547" i="1"/>
  <c r="L546" i="1"/>
  <c r="K546" i="1"/>
  <c r="L545" i="1"/>
  <c r="K545" i="1"/>
  <c r="L544" i="1"/>
  <c r="K544" i="1"/>
  <c r="L543" i="1"/>
  <c r="K543" i="1"/>
  <c r="L542" i="1"/>
  <c r="K542" i="1"/>
  <c r="L541" i="1"/>
  <c r="K541" i="1"/>
  <c r="L540" i="1"/>
  <c r="K540" i="1"/>
  <c r="L539" i="1"/>
  <c r="K539" i="1"/>
  <c r="L538" i="1"/>
  <c r="K538" i="1"/>
  <c r="L537" i="1"/>
  <c r="K537" i="1"/>
  <c r="L536" i="1"/>
  <c r="K536" i="1"/>
  <c r="L535" i="1"/>
  <c r="K535" i="1"/>
  <c r="L534" i="1"/>
  <c r="K534" i="1"/>
  <c r="L533" i="1"/>
  <c r="K533" i="1"/>
  <c r="L532" i="1"/>
  <c r="K532" i="1"/>
  <c r="L531" i="1"/>
  <c r="K531" i="1"/>
  <c r="L530" i="1"/>
  <c r="K530" i="1"/>
  <c r="L529" i="1"/>
  <c r="K529" i="1"/>
  <c r="L528" i="1"/>
  <c r="K528" i="1"/>
  <c r="L527" i="1"/>
  <c r="K527" i="1"/>
  <c r="L526" i="1"/>
  <c r="K526" i="1"/>
  <c r="L525" i="1"/>
  <c r="K525" i="1"/>
  <c r="L524" i="1"/>
  <c r="K524" i="1"/>
  <c r="L523" i="1"/>
  <c r="K523" i="1"/>
  <c r="L522" i="1"/>
  <c r="K522" i="1"/>
  <c r="L521" i="1"/>
  <c r="K521" i="1"/>
  <c r="L520" i="1"/>
  <c r="K520" i="1"/>
  <c r="L519" i="1"/>
  <c r="K519" i="1"/>
  <c r="L518" i="1"/>
  <c r="K518" i="1"/>
  <c r="L517" i="1"/>
  <c r="K517" i="1"/>
  <c r="L516" i="1"/>
  <c r="K516" i="1"/>
  <c r="L515" i="1"/>
  <c r="K515" i="1"/>
  <c r="L514" i="1"/>
  <c r="K514" i="1"/>
  <c r="L513" i="1"/>
  <c r="K513" i="1"/>
  <c r="L512" i="1"/>
  <c r="K512" i="1"/>
  <c r="L511" i="1"/>
  <c r="K511" i="1"/>
  <c r="L510" i="1"/>
  <c r="K510" i="1"/>
  <c r="L509" i="1"/>
  <c r="K509" i="1"/>
  <c r="L508" i="1"/>
  <c r="K508" i="1"/>
  <c r="L507" i="1"/>
  <c r="K507" i="1"/>
  <c r="L506" i="1"/>
  <c r="K506" i="1"/>
  <c r="L505" i="1"/>
  <c r="K505" i="1"/>
  <c r="L504" i="1"/>
  <c r="K504" i="1"/>
  <c r="L503" i="1"/>
  <c r="K503" i="1"/>
  <c r="L502" i="1"/>
  <c r="K502" i="1"/>
  <c r="L501" i="1"/>
  <c r="K501" i="1"/>
  <c r="L500" i="1"/>
  <c r="K500" i="1"/>
  <c r="L499" i="1"/>
  <c r="K499" i="1"/>
  <c r="L498" i="1"/>
  <c r="K498" i="1"/>
  <c r="L497" i="1"/>
  <c r="K497" i="1"/>
  <c r="L496" i="1"/>
  <c r="K496" i="1"/>
  <c r="L495" i="1"/>
  <c r="K495" i="1"/>
  <c r="L494" i="1"/>
  <c r="K494" i="1"/>
  <c r="L493" i="1"/>
  <c r="K493" i="1"/>
  <c r="L492" i="1"/>
  <c r="K492" i="1"/>
  <c r="L491" i="1"/>
  <c r="K491" i="1"/>
  <c r="L490" i="1"/>
  <c r="K490" i="1"/>
  <c r="L489" i="1"/>
  <c r="K489" i="1"/>
  <c r="L488" i="1"/>
  <c r="K488" i="1"/>
  <c r="L487" i="1"/>
  <c r="K487" i="1"/>
  <c r="L486" i="1"/>
  <c r="K486" i="1"/>
  <c r="L485" i="1"/>
  <c r="K485" i="1"/>
  <c r="L484" i="1"/>
  <c r="K484" i="1"/>
  <c r="L483" i="1"/>
  <c r="K483" i="1"/>
  <c r="L482" i="1"/>
  <c r="K482" i="1"/>
  <c r="L481" i="1"/>
  <c r="K481" i="1"/>
  <c r="L480" i="1"/>
  <c r="K480" i="1"/>
  <c r="L479" i="1"/>
  <c r="K479" i="1"/>
  <c r="L478" i="1"/>
  <c r="K478" i="1"/>
  <c r="L477" i="1"/>
  <c r="K477" i="1"/>
  <c r="L476" i="1"/>
  <c r="K476" i="1"/>
  <c r="L475" i="1"/>
  <c r="K475" i="1"/>
  <c r="L474" i="1"/>
  <c r="K474" i="1"/>
  <c r="L473" i="1"/>
  <c r="K473" i="1"/>
  <c r="L472" i="1"/>
  <c r="K472" i="1"/>
  <c r="L471" i="1"/>
  <c r="K471" i="1"/>
  <c r="L470" i="1"/>
  <c r="K470" i="1"/>
  <c r="L469" i="1"/>
  <c r="K469" i="1"/>
  <c r="L468" i="1"/>
  <c r="K468" i="1"/>
  <c r="L467" i="1"/>
  <c r="K467" i="1"/>
  <c r="L466" i="1"/>
  <c r="K466" i="1"/>
  <c r="L465" i="1"/>
  <c r="K465" i="1"/>
  <c r="L464" i="1"/>
  <c r="K464" i="1"/>
  <c r="L463" i="1"/>
  <c r="K463" i="1"/>
  <c r="L462" i="1"/>
  <c r="K462" i="1"/>
  <c r="L461" i="1"/>
  <c r="K461" i="1"/>
  <c r="L460" i="1"/>
  <c r="K460" i="1"/>
  <c r="L459" i="1"/>
  <c r="K459" i="1"/>
  <c r="L458" i="1"/>
  <c r="K458" i="1"/>
  <c r="L457" i="1"/>
  <c r="K457" i="1"/>
  <c r="L456" i="1"/>
  <c r="K456" i="1"/>
  <c r="L455" i="1"/>
  <c r="K455" i="1"/>
  <c r="L454" i="1"/>
  <c r="K454" i="1"/>
  <c r="L453" i="1"/>
  <c r="K453" i="1"/>
  <c r="L452" i="1"/>
  <c r="K452" i="1"/>
  <c r="L451" i="1"/>
  <c r="K451" i="1"/>
  <c r="L450" i="1"/>
  <c r="K450" i="1"/>
  <c r="L449" i="1"/>
  <c r="K449" i="1"/>
  <c r="L448" i="1"/>
  <c r="K448" i="1"/>
  <c r="L447" i="1"/>
  <c r="K447" i="1"/>
  <c r="L446" i="1"/>
  <c r="K446" i="1"/>
  <c r="L445" i="1"/>
  <c r="K445" i="1"/>
  <c r="L444" i="1"/>
  <c r="K444" i="1"/>
  <c r="L443" i="1"/>
  <c r="K443" i="1"/>
  <c r="L442" i="1"/>
  <c r="K442" i="1"/>
  <c r="L441" i="1"/>
  <c r="K441" i="1"/>
  <c r="L440" i="1"/>
  <c r="K440" i="1"/>
  <c r="L439" i="1"/>
  <c r="K439" i="1"/>
  <c r="L438" i="1"/>
  <c r="K438" i="1"/>
  <c r="L437" i="1"/>
  <c r="K437" i="1"/>
  <c r="L436" i="1"/>
  <c r="K436" i="1"/>
  <c r="L435" i="1"/>
  <c r="K435" i="1"/>
  <c r="L434" i="1"/>
  <c r="K434" i="1"/>
  <c r="L433" i="1"/>
  <c r="K433" i="1"/>
  <c r="L432" i="1"/>
  <c r="K432" i="1"/>
  <c r="L431" i="1"/>
  <c r="K431" i="1"/>
  <c r="L430" i="1"/>
  <c r="K430" i="1"/>
  <c r="L429" i="1"/>
  <c r="K429" i="1"/>
  <c r="L428" i="1"/>
  <c r="K428" i="1"/>
  <c r="L427" i="1"/>
  <c r="K427" i="1"/>
  <c r="L426" i="1"/>
  <c r="K426" i="1"/>
  <c r="L425" i="1"/>
  <c r="K425" i="1"/>
  <c r="L424" i="1"/>
  <c r="K424" i="1"/>
  <c r="L423" i="1"/>
  <c r="K423" i="1"/>
  <c r="L422" i="1"/>
  <c r="K422" i="1"/>
  <c r="L421" i="1"/>
  <c r="K421" i="1"/>
  <c r="L420" i="1"/>
  <c r="K420" i="1"/>
  <c r="L419" i="1"/>
  <c r="K419" i="1"/>
  <c r="L418" i="1"/>
  <c r="K418" i="1"/>
  <c r="L417" i="1"/>
  <c r="K417" i="1"/>
  <c r="L416" i="1"/>
  <c r="K416" i="1"/>
  <c r="L415" i="1"/>
  <c r="K415" i="1"/>
  <c r="L414" i="1"/>
  <c r="K414" i="1"/>
  <c r="L413" i="1"/>
  <c r="K413" i="1"/>
  <c r="L412" i="1"/>
  <c r="K412" i="1"/>
  <c r="L411" i="1"/>
  <c r="K411" i="1"/>
  <c r="L410" i="1"/>
  <c r="K410" i="1"/>
  <c r="L409" i="1"/>
  <c r="K409" i="1"/>
  <c r="L408" i="1"/>
  <c r="K408" i="1"/>
  <c r="L407" i="1"/>
  <c r="K407" i="1"/>
  <c r="L406" i="1"/>
  <c r="K406" i="1"/>
  <c r="L405" i="1"/>
  <c r="K405" i="1"/>
  <c r="L404" i="1"/>
  <c r="K404" i="1"/>
  <c r="L403" i="1"/>
  <c r="K403" i="1"/>
  <c r="L402" i="1"/>
  <c r="K402" i="1"/>
  <c r="L401" i="1"/>
  <c r="K401" i="1"/>
  <c r="L400" i="1"/>
  <c r="K400" i="1"/>
  <c r="L399" i="1"/>
  <c r="K399" i="1"/>
  <c r="L398" i="1"/>
  <c r="K398" i="1"/>
  <c r="L397" i="1"/>
  <c r="K397" i="1"/>
  <c r="L396" i="1"/>
  <c r="K396" i="1"/>
  <c r="L395" i="1"/>
  <c r="K395" i="1"/>
  <c r="L394" i="1"/>
  <c r="K394" i="1"/>
  <c r="L393" i="1"/>
  <c r="K393" i="1"/>
  <c r="L392" i="1"/>
  <c r="K392" i="1"/>
  <c r="L391" i="1"/>
  <c r="K391" i="1"/>
  <c r="L390" i="1"/>
  <c r="K390" i="1"/>
  <c r="L389" i="1"/>
  <c r="K389" i="1"/>
  <c r="L388" i="1"/>
  <c r="K388" i="1"/>
  <c r="L387" i="1"/>
  <c r="K387" i="1"/>
  <c r="L386" i="1"/>
  <c r="K386" i="1"/>
  <c r="L385" i="1"/>
  <c r="K385" i="1"/>
  <c r="L384" i="1"/>
  <c r="K384" i="1"/>
  <c r="L383" i="1"/>
  <c r="K383" i="1"/>
  <c r="L382" i="1"/>
  <c r="K382" i="1"/>
  <c r="L381" i="1"/>
  <c r="K381" i="1"/>
  <c r="L380" i="1"/>
  <c r="K380" i="1"/>
  <c r="L379" i="1"/>
  <c r="K379" i="1"/>
  <c r="L378" i="1"/>
  <c r="K378" i="1"/>
  <c r="L377" i="1"/>
  <c r="K377" i="1"/>
  <c r="L376" i="1"/>
  <c r="K376" i="1"/>
  <c r="L375" i="1"/>
  <c r="K375" i="1"/>
  <c r="L374" i="1"/>
  <c r="K374" i="1"/>
  <c r="L373" i="1"/>
  <c r="K373" i="1"/>
  <c r="L372" i="1"/>
  <c r="K372" i="1"/>
  <c r="L371" i="1"/>
  <c r="K371" i="1"/>
  <c r="L370" i="1"/>
  <c r="K370" i="1"/>
  <c r="L369" i="1"/>
  <c r="K369" i="1"/>
  <c r="L368" i="1"/>
  <c r="K368" i="1"/>
  <c r="L367" i="1"/>
  <c r="K367" i="1"/>
  <c r="L366" i="1"/>
  <c r="K366" i="1"/>
  <c r="L365" i="1"/>
  <c r="K365" i="1"/>
  <c r="L364" i="1"/>
  <c r="K364" i="1"/>
  <c r="L363" i="1"/>
  <c r="K363" i="1"/>
  <c r="L362" i="1"/>
  <c r="K362" i="1"/>
  <c r="L361" i="1"/>
  <c r="K361" i="1"/>
  <c r="L360" i="1"/>
  <c r="K360" i="1"/>
  <c r="L359" i="1"/>
  <c r="K359" i="1"/>
  <c r="L358" i="1"/>
  <c r="K358" i="1"/>
  <c r="L357" i="1"/>
  <c r="K357" i="1"/>
  <c r="L356" i="1"/>
  <c r="K356" i="1"/>
  <c r="L355" i="1"/>
  <c r="K355" i="1"/>
  <c r="L354" i="1"/>
  <c r="K354" i="1"/>
  <c r="L353" i="1"/>
  <c r="K353" i="1"/>
  <c r="L352" i="1"/>
  <c r="K352" i="1"/>
  <c r="L351" i="1"/>
  <c r="K351" i="1"/>
  <c r="L350" i="1"/>
  <c r="K350" i="1"/>
  <c r="L349" i="1"/>
  <c r="K349" i="1"/>
  <c r="L348" i="1"/>
  <c r="K348" i="1"/>
  <c r="L347" i="1"/>
  <c r="K347" i="1"/>
  <c r="L346" i="1"/>
  <c r="K346" i="1"/>
  <c r="L345" i="1"/>
  <c r="K345" i="1"/>
  <c r="L344" i="1"/>
  <c r="K344" i="1"/>
  <c r="L343" i="1"/>
  <c r="K343" i="1"/>
  <c r="L342" i="1"/>
  <c r="K342" i="1"/>
  <c r="L341" i="1"/>
  <c r="K341" i="1"/>
  <c r="L340" i="1"/>
  <c r="K340" i="1"/>
  <c r="L339" i="1"/>
  <c r="K339" i="1"/>
  <c r="L338" i="1"/>
  <c r="K338" i="1"/>
  <c r="L337" i="1"/>
  <c r="K337" i="1"/>
  <c r="L336" i="1"/>
  <c r="K336" i="1"/>
  <c r="L335" i="1"/>
  <c r="K335" i="1"/>
  <c r="L334" i="1"/>
  <c r="K334" i="1"/>
  <c r="L333" i="1"/>
  <c r="K333" i="1"/>
  <c r="L332" i="1"/>
  <c r="K332" i="1"/>
  <c r="L331" i="1"/>
  <c r="K331" i="1"/>
  <c r="L330" i="1"/>
  <c r="K330" i="1"/>
  <c r="L329" i="1"/>
  <c r="K329" i="1"/>
  <c r="L328" i="1"/>
  <c r="K328" i="1"/>
  <c r="L327" i="1"/>
  <c r="K327" i="1"/>
  <c r="L326" i="1"/>
  <c r="K326" i="1"/>
  <c r="L325" i="1"/>
  <c r="K325" i="1"/>
  <c r="L324" i="1"/>
  <c r="K324" i="1"/>
  <c r="L323" i="1"/>
  <c r="K323" i="1"/>
  <c r="L322" i="1"/>
  <c r="K322" i="1"/>
  <c r="L321" i="1"/>
  <c r="K321" i="1"/>
  <c r="L320" i="1"/>
  <c r="K320" i="1"/>
  <c r="L319" i="1"/>
  <c r="K319" i="1"/>
  <c r="L318" i="1"/>
  <c r="K318" i="1"/>
  <c r="L317" i="1"/>
  <c r="K317" i="1"/>
  <c r="L316" i="1"/>
  <c r="K316" i="1"/>
  <c r="L315" i="1"/>
  <c r="K315" i="1"/>
  <c r="L314" i="1"/>
  <c r="K314" i="1"/>
  <c r="L313" i="1"/>
  <c r="K313" i="1"/>
  <c r="L312" i="1"/>
  <c r="K312" i="1"/>
  <c r="L311" i="1"/>
  <c r="K311" i="1"/>
  <c r="L310" i="1"/>
  <c r="K310" i="1"/>
  <c r="L309" i="1"/>
  <c r="K309" i="1"/>
  <c r="L308" i="1"/>
  <c r="K308" i="1"/>
  <c r="L307" i="1"/>
  <c r="K307" i="1"/>
  <c r="L306" i="1"/>
  <c r="K306" i="1"/>
  <c r="L305" i="1"/>
  <c r="K305" i="1"/>
  <c r="L304" i="1"/>
  <c r="K304" i="1"/>
  <c r="L303" i="1"/>
  <c r="K303" i="1"/>
  <c r="L302" i="1"/>
  <c r="K302" i="1"/>
  <c r="L301" i="1"/>
  <c r="K301" i="1"/>
  <c r="L300" i="1"/>
  <c r="K300" i="1"/>
  <c r="L299" i="1"/>
  <c r="K299" i="1"/>
  <c r="L298" i="1"/>
  <c r="K298" i="1"/>
  <c r="L297" i="1"/>
  <c r="K297" i="1"/>
  <c r="L296" i="1"/>
  <c r="K296" i="1"/>
  <c r="L295" i="1"/>
  <c r="K295" i="1"/>
  <c r="L294" i="1"/>
  <c r="K294" i="1"/>
  <c r="L293" i="1"/>
  <c r="K293" i="1"/>
  <c r="L292" i="1"/>
  <c r="K292" i="1"/>
  <c r="L291" i="1"/>
  <c r="K291" i="1"/>
  <c r="L290" i="1"/>
  <c r="K290" i="1"/>
  <c r="L289" i="1"/>
  <c r="K289" i="1"/>
  <c r="L288" i="1"/>
  <c r="K288" i="1"/>
  <c r="L287" i="1"/>
  <c r="K287" i="1"/>
  <c r="L286" i="1"/>
  <c r="K286" i="1"/>
  <c r="L285" i="1"/>
  <c r="K285" i="1"/>
  <c r="L284" i="1"/>
  <c r="K284" i="1"/>
  <c r="L283" i="1"/>
  <c r="K283" i="1"/>
  <c r="L282" i="1"/>
  <c r="K282" i="1"/>
  <c r="L281" i="1"/>
  <c r="K281" i="1"/>
  <c r="L280" i="1"/>
  <c r="K280" i="1"/>
  <c r="L279" i="1"/>
  <c r="K279" i="1"/>
  <c r="L278" i="1"/>
  <c r="K278" i="1"/>
  <c r="L277" i="1"/>
  <c r="K277" i="1"/>
  <c r="L276" i="1"/>
  <c r="K276" i="1"/>
  <c r="L275" i="1"/>
  <c r="K275" i="1"/>
  <c r="L274" i="1"/>
  <c r="K274" i="1"/>
  <c r="L273" i="1"/>
  <c r="K273" i="1"/>
  <c r="L272" i="1"/>
  <c r="K272" i="1"/>
  <c r="L271" i="1"/>
  <c r="K271" i="1"/>
  <c r="L270" i="1"/>
  <c r="K270" i="1"/>
  <c r="L269" i="1"/>
  <c r="K269" i="1"/>
  <c r="L268" i="1"/>
  <c r="K268" i="1"/>
  <c r="L267" i="1"/>
  <c r="K267" i="1"/>
  <c r="L266" i="1"/>
  <c r="K266" i="1"/>
  <c r="L265" i="1"/>
  <c r="K265" i="1"/>
  <c r="L264" i="1"/>
  <c r="K264" i="1"/>
  <c r="L263" i="1"/>
  <c r="K263" i="1"/>
  <c r="L262" i="1"/>
  <c r="K262" i="1"/>
  <c r="L261" i="1"/>
  <c r="K261" i="1"/>
  <c r="L260" i="1"/>
  <c r="K260" i="1"/>
  <c r="L259" i="1"/>
  <c r="K259" i="1"/>
  <c r="L258" i="1"/>
  <c r="K258" i="1"/>
  <c r="L257" i="1"/>
  <c r="K257" i="1"/>
  <c r="L256" i="1"/>
  <c r="K256" i="1"/>
  <c r="L255" i="1"/>
  <c r="K255" i="1"/>
  <c r="L254" i="1"/>
  <c r="K254" i="1"/>
  <c r="L253" i="1"/>
  <c r="K253" i="1"/>
  <c r="L252" i="1"/>
  <c r="K252" i="1"/>
  <c r="L251" i="1"/>
  <c r="K251" i="1"/>
  <c r="L250" i="1"/>
  <c r="K250" i="1"/>
  <c r="L249" i="1"/>
  <c r="K249" i="1"/>
  <c r="L248" i="1"/>
  <c r="K248" i="1"/>
  <c r="L247" i="1"/>
  <c r="K247" i="1"/>
  <c r="L246" i="1"/>
  <c r="K246" i="1"/>
  <c r="L245" i="1"/>
  <c r="K245" i="1"/>
  <c r="L244" i="1"/>
  <c r="K244" i="1"/>
  <c r="L243" i="1"/>
  <c r="K243" i="1"/>
  <c r="L242" i="1"/>
  <c r="K242" i="1"/>
  <c r="L241" i="1"/>
  <c r="K241" i="1"/>
  <c r="L240" i="1"/>
  <c r="K240" i="1"/>
  <c r="L239" i="1"/>
  <c r="K239" i="1"/>
  <c r="L238" i="1"/>
  <c r="K238" i="1"/>
  <c r="L237" i="1"/>
  <c r="K237" i="1"/>
  <c r="L236" i="1"/>
  <c r="K236" i="1"/>
  <c r="L235" i="1"/>
  <c r="K235" i="1"/>
  <c r="L234" i="1"/>
  <c r="K234" i="1"/>
  <c r="L233" i="1"/>
  <c r="K233" i="1"/>
  <c r="L232" i="1"/>
  <c r="K232" i="1"/>
  <c r="L231" i="1"/>
  <c r="K231" i="1"/>
  <c r="L230" i="1"/>
  <c r="K230" i="1"/>
  <c r="L229" i="1"/>
  <c r="K229" i="1"/>
  <c r="L228" i="1"/>
  <c r="K228" i="1"/>
  <c r="L227" i="1"/>
  <c r="K227" i="1"/>
  <c r="L226" i="1"/>
  <c r="K226" i="1"/>
  <c r="L225" i="1"/>
  <c r="K225" i="1"/>
  <c r="L224" i="1"/>
  <c r="K224" i="1"/>
  <c r="L223" i="1"/>
  <c r="K223" i="1"/>
  <c r="L222" i="1"/>
  <c r="K222" i="1"/>
  <c r="L221" i="1"/>
  <c r="K221" i="1"/>
  <c r="L220" i="1"/>
  <c r="K220" i="1"/>
  <c r="L219" i="1"/>
  <c r="K219" i="1"/>
  <c r="L218" i="1"/>
  <c r="K218" i="1"/>
  <c r="L217" i="1"/>
  <c r="K217" i="1"/>
  <c r="L216" i="1"/>
  <c r="K216" i="1"/>
  <c r="L215" i="1"/>
  <c r="K215" i="1"/>
  <c r="L214" i="1"/>
  <c r="K214" i="1"/>
  <c r="L213" i="1"/>
  <c r="K213" i="1"/>
  <c r="L212" i="1"/>
  <c r="K212" i="1"/>
  <c r="L211" i="1"/>
  <c r="K211" i="1"/>
  <c r="L210" i="1"/>
  <c r="K210" i="1"/>
  <c r="L209" i="1"/>
  <c r="K209" i="1"/>
  <c r="L208" i="1"/>
  <c r="K208" i="1"/>
  <c r="L207" i="1"/>
  <c r="K207" i="1"/>
  <c r="L206" i="1"/>
  <c r="K206" i="1"/>
  <c r="L205" i="1"/>
  <c r="K205" i="1"/>
  <c r="L204" i="1"/>
  <c r="K204" i="1"/>
  <c r="L203" i="1"/>
  <c r="K203" i="1"/>
  <c r="L202" i="1"/>
  <c r="K202" i="1"/>
  <c r="L201" i="1"/>
  <c r="K201" i="1"/>
  <c r="L200" i="1"/>
  <c r="K200" i="1"/>
  <c r="L199" i="1"/>
  <c r="K199" i="1"/>
  <c r="L198" i="1"/>
  <c r="K198" i="1"/>
  <c r="L197" i="1"/>
  <c r="K197" i="1"/>
  <c r="L196" i="1"/>
  <c r="K196" i="1"/>
  <c r="L195" i="1"/>
  <c r="K195" i="1"/>
  <c r="L194" i="1"/>
  <c r="K194" i="1"/>
  <c r="L193" i="1"/>
  <c r="K193" i="1"/>
  <c r="L192" i="1"/>
  <c r="K192" i="1"/>
  <c r="L191" i="1"/>
  <c r="K191" i="1"/>
  <c r="L190" i="1"/>
  <c r="K190" i="1"/>
  <c r="L189" i="1"/>
  <c r="K189" i="1"/>
  <c r="L188" i="1"/>
  <c r="K188" i="1"/>
  <c r="L187" i="1"/>
  <c r="K187" i="1"/>
  <c r="L186" i="1"/>
  <c r="K186" i="1"/>
  <c r="L185" i="1"/>
  <c r="K185" i="1"/>
  <c r="L184" i="1"/>
  <c r="K184" i="1"/>
  <c r="L183" i="1"/>
  <c r="K183" i="1"/>
  <c r="L182" i="1"/>
  <c r="K182" i="1"/>
  <c r="L181" i="1"/>
  <c r="K181" i="1"/>
  <c r="L180" i="1"/>
  <c r="K180" i="1"/>
  <c r="L179" i="1"/>
  <c r="K179" i="1"/>
  <c r="L178" i="1"/>
  <c r="K178" i="1"/>
  <c r="L177" i="1"/>
  <c r="K177" i="1"/>
  <c r="L176" i="1"/>
  <c r="K176" i="1"/>
  <c r="L175" i="1"/>
  <c r="K175" i="1"/>
  <c r="L174" i="1"/>
  <c r="K174" i="1"/>
  <c r="L173" i="1"/>
  <c r="K173" i="1"/>
  <c r="L172" i="1"/>
  <c r="K172" i="1"/>
  <c r="L171" i="1"/>
  <c r="K171" i="1"/>
  <c r="L170" i="1"/>
  <c r="K170" i="1"/>
  <c r="L169" i="1"/>
  <c r="K169" i="1"/>
  <c r="L168" i="1"/>
  <c r="K168" i="1"/>
  <c r="L167" i="1"/>
  <c r="K167" i="1"/>
  <c r="L166" i="1"/>
  <c r="K166" i="1"/>
  <c r="L165" i="1"/>
  <c r="K165" i="1"/>
  <c r="L164" i="1"/>
  <c r="K164" i="1"/>
  <c r="L163" i="1"/>
  <c r="K163" i="1"/>
  <c r="L162" i="1"/>
  <c r="K162" i="1"/>
  <c r="L161" i="1"/>
  <c r="K161" i="1"/>
  <c r="L160" i="1"/>
  <c r="K160" i="1"/>
  <c r="L159" i="1"/>
  <c r="K159" i="1"/>
  <c r="L158" i="1"/>
  <c r="K158" i="1"/>
  <c r="L157" i="1"/>
  <c r="K157" i="1"/>
  <c r="L156" i="1"/>
  <c r="K156" i="1"/>
  <c r="L155" i="1"/>
  <c r="K155" i="1"/>
  <c r="L154" i="1"/>
  <c r="K154" i="1"/>
  <c r="L153" i="1"/>
  <c r="K153" i="1"/>
  <c r="L152" i="1"/>
  <c r="K152" i="1"/>
  <c r="L151" i="1"/>
  <c r="K151" i="1"/>
  <c r="L150" i="1"/>
  <c r="K150" i="1"/>
  <c r="L149" i="1"/>
  <c r="K149" i="1"/>
  <c r="L148" i="1"/>
  <c r="K148" i="1"/>
  <c r="L147" i="1"/>
  <c r="K147" i="1"/>
  <c r="L146" i="1"/>
  <c r="K146" i="1"/>
  <c r="L145" i="1"/>
  <c r="K145" i="1"/>
  <c r="L144" i="1"/>
  <c r="K144" i="1"/>
  <c r="L143" i="1"/>
  <c r="K143" i="1"/>
  <c r="L142" i="1"/>
  <c r="K142" i="1"/>
  <c r="L141" i="1"/>
  <c r="K141" i="1"/>
  <c r="L140" i="1"/>
  <c r="K140" i="1"/>
  <c r="L139" i="1"/>
  <c r="K139" i="1"/>
  <c r="L138" i="1"/>
  <c r="K138" i="1"/>
  <c r="L137" i="1"/>
  <c r="K137" i="1"/>
  <c r="L136" i="1"/>
  <c r="K136" i="1"/>
  <c r="L135" i="1"/>
  <c r="K135" i="1"/>
  <c r="L134" i="1"/>
  <c r="K134" i="1"/>
  <c r="L133" i="1"/>
  <c r="K133" i="1"/>
  <c r="L132" i="1"/>
  <c r="K132" i="1"/>
  <c r="L131" i="1"/>
  <c r="K131" i="1"/>
  <c r="L130" i="1"/>
  <c r="K130" i="1"/>
  <c r="L129" i="1"/>
  <c r="K129" i="1"/>
  <c r="L128" i="1"/>
  <c r="K128" i="1"/>
  <c r="L127" i="1"/>
  <c r="K127" i="1"/>
  <c r="L126" i="1"/>
  <c r="K126" i="1"/>
  <c r="L125" i="1"/>
  <c r="K125" i="1"/>
  <c r="L124" i="1"/>
  <c r="K124" i="1"/>
  <c r="L123" i="1"/>
  <c r="K123" i="1"/>
  <c r="L122" i="1"/>
  <c r="K122" i="1"/>
  <c r="L121" i="1"/>
  <c r="K121" i="1"/>
  <c r="L120" i="1"/>
  <c r="K120" i="1"/>
  <c r="L119" i="1"/>
  <c r="K119" i="1"/>
  <c r="L118" i="1"/>
  <c r="K118" i="1"/>
  <c r="L117" i="1"/>
  <c r="K117" i="1"/>
  <c r="L116" i="1"/>
  <c r="K116" i="1"/>
  <c r="E11" i="3" s="1"/>
  <c r="L115" i="1"/>
  <c r="K115" i="1"/>
  <c r="L114" i="1"/>
  <c r="K114" i="1"/>
  <c r="L113" i="1"/>
  <c r="K113" i="1"/>
  <c r="L112" i="1"/>
  <c r="K112" i="1"/>
  <c r="L111" i="1"/>
  <c r="K111" i="1"/>
  <c r="L110" i="1"/>
  <c r="K110" i="1"/>
  <c r="L109" i="1"/>
  <c r="K109" i="1"/>
  <c r="L108" i="1"/>
  <c r="K108" i="1"/>
  <c r="L107" i="1"/>
  <c r="K107" i="1"/>
  <c r="L106" i="1"/>
  <c r="K106" i="1"/>
  <c r="L105" i="1"/>
  <c r="K105" i="1"/>
  <c r="L104" i="1"/>
  <c r="K104" i="1"/>
  <c r="L103" i="1"/>
  <c r="K103" i="1"/>
  <c r="L102" i="1"/>
  <c r="K102" i="1"/>
  <c r="L101" i="1"/>
  <c r="K101" i="1"/>
  <c r="L100" i="1"/>
  <c r="K100" i="1"/>
  <c r="L99" i="1"/>
  <c r="K99" i="1"/>
  <c r="L98" i="1"/>
  <c r="K98" i="1"/>
  <c r="L97" i="1"/>
  <c r="K97" i="1"/>
  <c r="L96" i="1"/>
  <c r="K96" i="1"/>
  <c r="L95" i="1"/>
  <c r="K95" i="1"/>
  <c r="L94" i="1"/>
  <c r="K94" i="1"/>
  <c r="L93" i="1"/>
  <c r="K93" i="1"/>
  <c r="L92" i="1"/>
  <c r="K92" i="1"/>
  <c r="L91" i="1"/>
  <c r="K91" i="1"/>
  <c r="L90" i="1"/>
  <c r="K90" i="1"/>
  <c r="L89" i="1"/>
  <c r="K89" i="1"/>
  <c r="L88" i="1"/>
  <c r="K88" i="1"/>
  <c r="L87" i="1"/>
  <c r="K87" i="1"/>
  <c r="L86" i="1"/>
  <c r="K86" i="1"/>
  <c r="L85" i="1"/>
  <c r="K85" i="1"/>
  <c r="L84" i="1"/>
  <c r="K84" i="1"/>
  <c r="L83" i="1"/>
  <c r="K83" i="1"/>
  <c r="L82" i="1"/>
  <c r="K82" i="1"/>
  <c r="L81" i="1"/>
  <c r="K81" i="1"/>
  <c r="L80" i="1"/>
  <c r="K80" i="1"/>
  <c r="E2" i="3" s="1"/>
  <c r="L79" i="1"/>
  <c r="K79" i="1"/>
  <c r="L78" i="1"/>
  <c r="K78" i="1"/>
  <c r="L77" i="1"/>
  <c r="K77" i="1"/>
  <c r="L76" i="1"/>
  <c r="K76" i="1"/>
  <c r="L75" i="1"/>
  <c r="K75" i="1"/>
  <c r="L74" i="1"/>
  <c r="K74" i="1"/>
  <c r="L73" i="1"/>
  <c r="K73" i="1"/>
  <c r="L72" i="1"/>
  <c r="K72" i="1"/>
  <c r="L71" i="1"/>
  <c r="K71" i="1"/>
  <c r="L70" i="1"/>
  <c r="K70" i="1"/>
  <c r="L69" i="1"/>
  <c r="K69" i="1"/>
  <c r="L68" i="1"/>
  <c r="K68" i="1"/>
  <c r="E14" i="3" s="1"/>
  <c r="L67" i="1"/>
  <c r="K67" i="1"/>
  <c r="L66" i="1"/>
  <c r="K66" i="1"/>
  <c r="L65" i="1"/>
  <c r="K65" i="1"/>
  <c r="L64" i="1"/>
  <c r="K64" i="1"/>
  <c r="L63" i="1"/>
  <c r="K63" i="1"/>
  <c r="L62" i="1"/>
  <c r="K62" i="1"/>
  <c r="L61" i="1"/>
  <c r="K61" i="1"/>
  <c r="L60" i="1"/>
  <c r="K60" i="1"/>
  <c r="L59" i="1"/>
  <c r="K59" i="1"/>
  <c r="L58" i="1"/>
  <c r="K58" i="1"/>
  <c r="L57" i="1"/>
  <c r="K57" i="1"/>
  <c r="L56" i="1"/>
  <c r="K56" i="1"/>
  <c r="L55" i="1"/>
  <c r="K55" i="1"/>
  <c r="L54" i="1"/>
  <c r="K54" i="1"/>
  <c r="L53" i="1"/>
  <c r="K53" i="1"/>
  <c r="E12" i="3" s="1"/>
  <c r="L52" i="1"/>
  <c r="K52" i="1"/>
  <c r="L51" i="1"/>
  <c r="K51" i="1"/>
  <c r="L50" i="1"/>
  <c r="K50" i="1"/>
  <c r="E8" i="3" s="1"/>
  <c r="L49" i="1"/>
  <c r="K49" i="1"/>
  <c r="L48" i="1"/>
  <c r="K48" i="1"/>
  <c r="L47" i="1"/>
  <c r="K47" i="1"/>
  <c r="L46" i="1"/>
  <c r="K46" i="1"/>
  <c r="L45" i="1"/>
  <c r="K45" i="1"/>
  <c r="L44" i="1"/>
  <c r="K44" i="1"/>
  <c r="L43" i="1"/>
  <c r="K43" i="1"/>
  <c r="L42" i="1"/>
  <c r="K42" i="1"/>
  <c r="L41" i="1"/>
  <c r="K41" i="1"/>
  <c r="L40" i="1"/>
  <c r="K40" i="1"/>
  <c r="L39" i="1"/>
  <c r="K39" i="1"/>
  <c r="L38" i="1"/>
  <c r="K38" i="1"/>
  <c r="E5" i="3" s="1"/>
  <c r="L37" i="1"/>
  <c r="K37" i="1"/>
  <c r="L36" i="1"/>
  <c r="K36" i="1"/>
  <c r="L35" i="1"/>
  <c r="K35" i="1"/>
  <c r="L34" i="1"/>
  <c r="K34" i="1"/>
  <c r="L33" i="1"/>
  <c r="K33" i="1"/>
  <c r="L32" i="1"/>
  <c r="K32" i="1"/>
  <c r="L31" i="1"/>
  <c r="K31" i="1"/>
  <c r="L30" i="1"/>
  <c r="K30" i="1"/>
  <c r="L29" i="1"/>
  <c r="K29" i="1"/>
  <c r="L28" i="1"/>
  <c r="K28" i="1"/>
  <c r="L27" i="1"/>
  <c r="K27" i="1"/>
  <c r="E6" i="3" s="1"/>
  <c r="L26" i="1"/>
  <c r="K26" i="1"/>
  <c r="E7" i="3" s="1"/>
  <c r="L25" i="1"/>
  <c r="K25" i="1"/>
  <c r="E13" i="3" s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E4" i="3" s="1"/>
  <c r="L13" i="1"/>
  <c r="K13" i="1"/>
  <c r="L12" i="1"/>
  <c r="K12" i="1"/>
  <c r="E10" i="3" s="1"/>
  <c r="L11" i="1"/>
  <c r="K11" i="1"/>
  <c r="L10" i="1"/>
  <c r="K10" i="1"/>
  <c r="L9" i="1"/>
  <c r="K9" i="1"/>
  <c r="L8" i="1"/>
  <c r="K8" i="1"/>
  <c r="L7" i="1"/>
  <c r="K7" i="1"/>
  <c r="L6" i="1"/>
  <c r="K6" i="1"/>
  <c r="L5" i="1"/>
  <c r="K5" i="1"/>
  <c r="L4" i="1"/>
  <c r="K4" i="1"/>
  <c r="E3" i="3" s="1"/>
  <c r="L3" i="1"/>
  <c r="K3" i="1"/>
  <c r="L2" i="1"/>
  <c r="K2" i="1"/>
  <c r="E9" i="3" s="1"/>
  <c r="B22" i="24"/>
  <c r="B20" i="24"/>
  <c r="B21" i="24"/>
  <c r="E7" i="5" l="1"/>
  <c r="E11" i="5"/>
  <c r="E12" i="5"/>
  <c r="C14" i="5"/>
  <c r="E9" i="5"/>
  <c r="E6" i="5"/>
  <c r="E13" i="5"/>
  <c r="E8" i="5"/>
  <c r="E10" i="5"/>
  <c r="D14" i="5"/>
  <c r="E3" i="5"/>
  <c r="E5" i="5"/>
  <c r="M10" i="4"/>
  <c r="E15" i="3"/>
  <c r="B14" i="5"/>
  <c r="K5" i="4"/>
  <c r="M5" i="4" s="1"/>
  <c r="K9" i="4"/>
  <c r="M9" i="4" s="1"/>
  <c r="L5" i="4"/>
  <c r="L9" i="4"/>
  <c r="K4" i="4"/>
  <c r="K8" i="4"/>
  <c r="M8" i="4" s="1"/>
  <c r="F3" i="4"/>
  <c r="L4" i="4"/>
  <c r="F7" i="4"/>
  <c r="L8" i="4"/>
  <c r="F11" i="4"/>
  <c r="L12" i="4"/>
  <c r="M12" i="4" s="1"/>
  <c r="K3" i="4"/>
  <c r="M3" i="4" s="1"/>
  <c r="K7" i="4"/>
  <c r="M7" i="4" s="1"/>
  <c r="K11" i="4"/>
  <c r="M11" i="4" s="1"/>
  <c r="K6" i="4"/>
  <c r="M6" i="4" s="1"/>
  <c r="L2" i="4"/>
  <c r="M2" i="4" s="1"/>
  <c r="F5" i="4"/>
  <c r="F13" i="4"/>
  <c r="M4" i="4" l="1"/>
  <c r="M1488" i="1"/>
  <c r="M1488" i="1" a="1"/>
  <c r="M1680" i="1"/>
  <c r="M1680" i="1" a="1"/>
  <c r="M224" i="1"/>
  <c r="M224" i="1" a="1"/>
  <c r="M1734" i="1"/>
  <c r="M1734" i="1" a="1"/>
  <c r="M2830" i="1"/>
  <c r="M2830" i="1" a="1"/>
  <c r="M604" i="1"/>
  <c r="M604" i="1" a="1"/>
  <c r="M1069" i="1"/>
  <c r="M1069" i="1" a="1"/>
  <c r="M1229" i="1"/>
  <c r="M1229" i="1" a="1"/>
  <c r="M1726" i="1"/>
  <c r="M1726" i="1" a="1"/>
  <c r="M162" i="1"/>
  <c r="M162" i="1" a="1"/>
  <c r="M1971" i="1"/>
  <c r="M1971" i="1" a="1"/>
  <c r="M2507" i="1"/>
  <c r="M2507" i="1" a="1"/>
  <c r="M1961" i="1"/>
  <c r="M1961" i="1" a="1"/>
  <c r="M1588" i="1"/>
  <c r="M1588" i="1" a="1"/>
  <c r="M196" i="1"/>
  <c r="M196" i="1" a="1"/>
  <c r="M2028" i="1"/>
  <c r="M2028" i="1" a="1"/>
  <c r="M173" i="1"/>
  <c r="M173" i="1" a="1"/>
  <c r="M2180" i="1"/>
  <c r="M2180" i="1" a="1"/>
  <c r="M2567" i="1"/>
  <c r="M2567" i="1" a="1"/>
  <c r="M1440" i="1"/>
  <c r="M1440" i="1" a="1"/>
  <c r="M688" i="1"/>
  <c r="M688" i="1" a="1"/>
  <c r="M719" i="1"/>
  <c r="M719" i="1" a="1"/>
  <c r="M2191" i="1"/>
  <c r="M2191" i="1" a="1"/>
  <c r="M733" i="1"/>
  <c r="M733" i="1" a="1"/>
  <c r="M306" i="1"/>
  <c r="M306" i="1" a="1"/>
  <c r="M1310" i="1"/>
  <c r="M1310" i="1" a="1"/>
  <c r="M1210" i="1"/>
  <c r="M1210" i="1" a="1"/>
  <c r="M26" i="1"/>
  <c r="M26" i="1" a="1"/>
  <c r="M2701" i="1"/>
  <c r="M2701" i="1" a="1"/>
  <c r="M1372" i="1"/>
  <c r="M1372" i="1" a="1"/>
  <c r="M2443" i="1"/>
  <c r="M2443" i="1" a="1"/>
  <c r="M1196" i="1"/>
  <c r="M1196" i="1" a="1"/>
  <c r="M1888" i="1"/>
  <c r="M1888" i="1" a="1"/>
  <c r="M1399" i="1"/>
  <c r="M1399" i="1" a="1"/>
  <c r="M419" i="1"/>
  <c r="M419" i="1" a="1"/>
  <c r="M1529" i="1"/>
  <c r="M1529" i="1" a="1"/>
  <c r="M2803" i="1"/>
  <c r="M2803" i="1" a="1"/>
  <c r="M2793" i="1"/>
  <c r="M2793" i="1" a="1"/>
  <c r="M477" i="1"/>
  <c r="M477" i="1" a="1"/>
  <c r="M641" i="1"/>
  <c r="M641" i="1" a="1"/>
  <c r="M2073" i="1"/>
  <c r="M2073" i="1" a="1"/>
  <c r="M199" i="1"/>
  <c r="M199" i="1" a="1"/>
  <c r="M676" i="1"/>
  <c r="M676" i="1" a="1"/>
  <c r="M1022" i="1"/>
  <c r="M1022" i="1" a="1"/>
  <c r="M298" i="1"/>
  <c r="M298" i="1" a="1"/>
  <c r="M581" i="1"/>
  <c r="M581" i="1" a="1"/>
  <c r="M1655" i="1"/>
  <c r="M1655" i="1" a="1"/>
  <c r="M2664" i="1"/>
  <c r="M2664" i="1" a="1"/>
  <c r="M1912" i="1"/>
  <c r="M1912" i="1" a="1"/>
  <c r="M1741" i="1"/>
  <c r="M1741" i="1" a="1"/>
  <c r="M1753" i="1"/>
  <c r="M1753" i="1" a="1"/>
  <c r="M1560" i="1"/>
  <c r="M1560" i="1" a="1"/>
  <c r="M141" i="1"/>
  <c r="M141" i="1" a="1"/>
  <c r="M1791" i="1"/>
  <c r="M1791" i="1" a="1"/>
  <c r="M1752" i="1"/>
  <c r="M1752" i="1" a="1"/>
  <c r="M300" i="1"/>
  <c r="M300" i="1" a="1"/>
  <c r="M232" i="1"/>
  <c r="M232" i="1" a="1"/>
  <c r="M456" i="1"/>
  <c r="M456" i="1" a="1"/>
  <c r="M2785" i="1"/>
  <c r="M2785" i="1" a="1"/>
  <c r="M1206" i="1"/>
  <c r="M1206" i="1" a="1"/>
  <c r="M1078" i="1"/>
  <c r="M1078" i="1" a="1"/>
  <c r="M734" i="1"/>
  <c r="M734" i="1" a="1"/>
  <c r="M2069" i="1"/>
  <c r="M2069" i="1" a="1"/>
  <c r="M1769" i="1"/>
  <c r="M1769" i="1" a="1"/>
  <c r="M1441" i="1"/>
  <c r="M1441" i="1" a="1"/>
  <c r="M1793" i="1"/>
  <c r="M1793" i="1" a="1"/>
  <c r="M1149" i="1"/>
  <c r="M1149" i="1" a="1"/>
  <c r="M1582" i="1"/>
  <c r="M1582" i="1" a="1"/>
  <c r="M1432" i="1"/>
  <c r="M1432" i="1" a="1"/>
  <c r="M1762" i="1"/>
  <c r="M1762" i="1" a="1"/>
  <c r="M2105" i="1"/>
  <c r="M2105" i="1" a="1"/>
  <c r="M2787" i="1"/>
  <c r="M2787" i="1" a="1"/>
  <c r="M118" i="1"/>
  <c r="M118" i="1" a="1"/>
  <c r="M2027" i="1"/>
  <c r="M2027" i="1" a="1"/>
  <c r="M381" i="1"/>
  <c r="M381" i="1" a="1"/>
  <c r="M1682" i="1"/>
  <c r="M1682" i="1" a="1"/>
  <c r="M1857" i="1"/>
  <c r="M1857" i="1" a="1"/>
  <c r="M898" i="1"/>
  <c r="M898" i="1" a="1"/>
  <c r="M1402" i="1"/>
  <c r="M1402" i="1" a="1"/>
  <c r="M1091" i="1"/>
  <c r="M1091" i="1" a="1"/>
  <c r="M1518" i="1"/>
  <c r="M1518" i="1" a="1"/>
  <c r="M37" i="1"/>
  <c r="M37" i="1" a="1"/>
  <c r="M1390" i="1"/>
  <c r="M1390" i="1" a="1"/>
  <c r="M178" i="1"/>
  <c r="M178" i="1" a="1"/>
  <c r="M830" i="1"/>
  <c r="M830" i="1" a="1"/>
  <c r="M150" i="1"/>
  <c r="M150" i="1" a="1"/>
  <c r="M2868" i="1"/>
  <c r="M2868" i="1" a="1"/>
  <c r="M2014" i="1"/>
  <c r="M2014" i="1" a="1"/>
  <c r="M86" i="1"/>
  <c r="M86" i="1" a="1"/>
  <c r="M1058" i="1"/>
  <c r="M1058" i="1" a="1"/>
  <c r="M2575" i="1"/>
  <c r="M2575" i="1" a="1"/>
  <c r="M1870" i="1"/>
  <c r="M1870" i="1" a="1"/>
  <c r="M2502" i="1"/>
  <c r="M2502" i="1" a="1"/>
  <c r="M2487" i="1"/>
  <c r="M2487" i="1" a="1"/>
  <c r="M1403" i="1"/>
  <c r="M1403" i="1" a="1"/>
  <c r="M421" i="1"/>
  <c r="M421" i="1" a="1"/>
  <c r="M2771" i="1"/>
  <c r="M2771" i="1" a="1"/>
  <c r="M2500" i="1"/>
  <c r="M2500" i="1" a="1"/>
  <c r="M603" i="1"/>
  <c r="M603" i="1" a="1"/>
  <c r="M774" i="1"/>
  <c r="M774" i="1" a="1"/>
  <c r="M639" i="1"/>
  <c r="M639" i="1" a="1"/>
  <c r="M1642" i="1"/>
  <c r="M1642" i="1" a="1"/>
  <c r="M2745" i="1"/>
  <c r="M2745" i="1" a="1"/>
  <c r="M205" i="1"/>
  <c r="M205" i="1" a="1"/>
  <c r="M469" i="1"/>
  <c r="M469" i="1" a="1"/>
  <c r="M945" i="1"/>
  <c r="M945" i="1" a="1"/>
  <c r="M1419" i="1"/>
  <c r="M1419" i="1" a="1"/>
  <c r="M2181" i="1"/>
  <c r="M2181" i="1" a="1"/>
  <c r="M2560" i="1"/>
  <c r="M2560" i="1" a="1"/>
  <c r="M690" i="1"/>
  <c r="M690" i="1" a="1"/>
  <c r="M345" i="1"/>
  <c r="M345" i="1" a="1"/>
  <c r="M1215" i="1"/>
  <c r="M1215" i="1" a="1"/>
  <c r="M899" i="1"/>
  <c r="M899" i="1" a="1"/>
  <c r="M1577" i="1"/>
  <c r="M1577" i="1" a="1"/>
  <c r="M489" i="1"/>
  <c r="M489" i="1" a="1"/>
  <c r="M2730" i="1"/>
  <c r="M2730" i="1" a="1"/>
  <c r="M1269" i="1"/>
  <c r="M1269" i="1" a="1"/>
  <c r="M2613" i="1"/>
  <c r="M2613" i="1" a="1"/>
  <c r="M580" i="1"/>
  <c r="M580" i="1" a="1"/>
  <c r="M425" i="1"/>
  <c r="M425" i="1" a="1"/>
  <c r="M2461" i="1"/>
  <c r="M2461" i="1" a="1"/>
  <c r="M2139" i="1"/>
  <c r="M2139" i="1" a="1"/>
  <c r="M2691" i="1"/>
  <c r="M2691" i="1" a="1"/>
  <c r="M2804" i="1"/>
  <c r="M2804" i="1" a="1"/>
  <c r="M2694" i="1"/>
  <c r="M2694" i="1" a="1"/>
  <c r="M776" i="1"/>
  <c r="M776" i="1" a="1"/>
  <c r="M2825" i="1"/>
  <c r="M2825" i="1" a="1"/>
  <c r="M2218" i="1"/>
  <c r="M2218" i="1" a="1"/>
  <c r="M974" i="1"/>
  <c r="M974" i="1" a="1"/>
  <c r="M497" i="1"/>
  <c r="M497" i="1" a="1"/>
  <c r="M33" i="1"/>
  <c r="M33" i="1" a="1"/>
  <c r="M495" i="1"/>
  <c r="M495" i="1" a="1"/>
  <c r="M1429" i="1"/>
  <c r="M1429" i="1" a="1"/>
  <c r="M1942" i="1"/>
  <c r="M1942" i="1" a="1"/>
  <c r="M775" i="1"/>
  <c r="M775" i="1" a="1"/>
  <c r="M1512" i="1"/>
  <c r="M1512" i="1" a="1"/>
  <c r="M256" i="1"/>
  <c r="M256" i="1" a="1"/>
  <c r="M302" i="1"/>
  <c r="M302" i="1" a="1"/>
  <c r="M532" i="1"/>
  <c r="M532" i="1" a="1"/>
  <c r="M15" i="1"/>
  <c r="M15" i="1" a="1"/>
  <c r="M727" i="1"/>
  <c r="M727" i="1" a="1"/>
  <c r="M2330" i="1"/>
  <c r="M2330" i="1" a="1"/>
  <c r="M2553" i="1"/>
  <c r="M2553" i="1" a="1"/>
  <c r="M523" i="1"/>
  <c r="M523" i="1" a="1"/>
  <c r="M748" i="1"/>
  <c r="M748" i="1" a="1"/>
  <c r="M445" i="1"/>
  <c r="M445" i="1" a="1"/>
  <c r="M330" i="1"/>
  <c r="M330" i="1" a="1"/>
  <c r="M1362" i="1"/>
  <c r="M1362" i="1" a="1"/>
  <c r="M646" i="1"/>
  <c r="M646" i="1" a="1"/>
  <c r="M544" i="1"/>
  <c r="M544" i="1" a="1"/>
  <c r="M889" i="1"/>
  <c r="M889" i="1" a="1"/>
  <c r="M45" i="1"/>
  <c r="M45" i="1" a="1"/>
  <c r="M2255" i="1"/>
  <c r="M2255" i="1" a="1"/>
  <c r="M2516" i="1"/>
  <c r="M2516" i="1" a="1"/>
  <c r="M2821" i="1"/>
  <c r="M2821" i="1" a="1"/>
  <c r="M1766" i="1"/>
  <c r="M1766" i="1" a="1"/>
  <c r="M2702" i="1"/>
  <c r="M2702" i="1" a="1"/>
  <c r="M2340" i="1"/>
  <c r="M2340" i="1" a="1"/>
  <c r="M2159" i="1"/>
  <c r="M2159" i="1" a="1"/>
  <c r="M1361" i="1"/>
  <c r="M1361" i="1" a="1"/>
  <c r="M1772" i="1"/>
  <c r="M1772" i="1" a="1"/>
  <c r="M1778" i="1"/>
  <c r="M1778" i="1" a="1"/>
  <c r="M80" i="1"/>
  <c r="M80" i="1" a="1"/>
  <c r="M573" i="1"/>
  <c r="M573" i="1" a="1"/>
  <c r="M403" i="1"/>
  <c r="M403" i="1" a="1"/>
  <c r="M1365" i="1"/>
  <c r="M1365" i="1" a="1"/>
  <c r="M493" i="1"/>
  <c r="M493" i="1" a="1"/>
  <c r="M270" i="1"/>
  <c r="M270" i="1" a="1"/>
  <c r="M878" i="1"/>
  <c r="M878" i="1" a="1"/>
  <c r="M2671" i="1"/>
  <c r="M2671" i="1" a="1"/>
  <c r="M158" i="1"/>
  <c r="M158" i="1" a="1"/>
  <c r="M1764" i="1"/>
  <c r="M1764" i="1" a="1"/>
  <c r="M678" i="1"/>
  <c r="M678" i="1" a="1"/>
  <c r="M1120" i="1"/>
  <c r="M1120" i="1" a="1"/>
  <c r="M522" i="1"/>
  <c r="M522" i="1" a="1"/>
  <c r="M2705" i="1"/>
  <c r="M2705" i="1" a="1"/>
  <c r="M250" i="1"/>
  <c r="M250" i="1" a="1"/>
  <c r="M36" i="1"/>
  <c r="M36" i="1" a="1"/>
  <c r="M2869" i="1"/>
  <c r="M2869" i="1" a="1"/>
  <c r="M96" i="1"/>
  <c r="M96" i="1" a="1"/>
  <c r="M1425" i="1"/>
  <c r="M1425" i="1" a="1"/>
  <c r="M1597" i="1"/>
  <c r="M1597" i="1" a="1"/>
  <c r="M7" i="1"/>
  <c r="M7" i="1" a="1"/>
  <c r="M2655" i="1"/>
  <c r="M2655" i="1" a="1"/>
  <c r="M802" i="1"/>
  <c r="M802" i="1" a="1"/>
  <c r="M1807" i="1"/>
  <c r="M1807" i="1" a="1"/>
  <c r="M1972" i="1"/>
  <c r="M1972" i="1" a="1"/>
  <c r="M564" i="1"/>
  <c r="M564" i="1" a="1"/>
  <c r="M1700" i="1"/>
  <c r="M1700" i="1" a="1"/>
  <c r="M959" i="1"/>
  <c r="M959" i="1" a="1"/>
  <c r="M1956" i="1"/>
  <c r="M1956" i="1" a="1"/>
  <c r="M1887" i="1"/>
  <c r="M1887" i="1" a="1"/>
  <c r="M1664" i="1"/>
  <c r="M1664" i="1" a="1"/>
  <c r="M632" i="1"/>
  <c r="M632" i="1" a="1"/>
  <c r="M409" i="1"/>
  <c r="M409" i="1" a="1"/>
  <c r="M1464" i="1"/>
  <c r="M1464" i="1" a="1"/>
  <c r="M1696" i="1"/>
  <c r="M1696" i="1" a="1"/>
  <c r="M2877" i="1"/>
  <c r="M2877" i="1" a="1"/>
  <c r="M450" i="1"/>
  <c r="M450" i="1" a="1"/>
  <c r="M2615" i="1"/>
  <c r="M2615" i="1" a="1"/>
  <c r="M1118" i="1"/>
  <c r="M1118" i="1" a="1"/>
  <c r="M184" i="1"/>
  <c r="M184" i="1" a="1"/>
  <c r="M1768" i="1"/>
  <c r="M1768" i="1" a="1"/>
  <c r="M2541" i="1"/>
  <c r="M2541" i="1" a="1"/>
  <c r="M1025" i="1"/>
  <c r="M1025" i="1" a="1"/>
  <c r="M991" i="1"/>
  <c r="M991" i="1" a="1"/>
  <c r="M1656" i="1"/>
  <c r="M1656" i="1" a="1"/>
  <c r="M1374" i="1"/>
  <c r="M1374" i="1" a="1"/>
  <c r="M2667" i="1"/>
  <c r="M2667" i="1" a="1"/>
  <c r="M2780" i="1"/>
  <c r="M2780" i="1" a="1"/>
  <c r="M2622" i="1"/>
  <c r="M2622" i="1" a="1"/>
  <c r="M634" i="1"/>
  <c r="M634" i="1" a="1"/>
  <c r="M2460" i="1"/>
  <c r="M2460" i="1" a="1"/>
  <c r="M1636" i="1"/>
  <c r="M1636" i="1" a="1"/>
  <c r="M349" i="1"/>
  <c r="M349" i="1" a="1"/>
  <c r="M763" i="1"/>
  <c r="M763" i="1" a="1"/>
  <c r="M248" i="1"/>
  <c r="M248" i="1" a="1"/>
  <c r="M2777" i="1"/>
  <c r="M2777" i="1" a="1"/>
  <c r="M2089" i="1"/>
  <c r="M2089" i="1" a="1"/>
  <c r="M2521" i="1"/>
  <c r="M2521" i="1" a="1"/>
  <c r="M402" i="1"/>
  <c r="M402" i="1" a="1"/>
  <c r="M168" i="1"/>
  <c r="M168" i="1" a="1"/>
  <c r="M2210" i="1"/>
  <c r="M2210" i="1" a="1"/>
  <c r="M992" i="1"/>
  <c r="M992" i="1" a="1"/>
  <c r="M2332" i="1"/>
  <c r="M2332" i="1" a="1"/>
  <c r="M2673" i="1"/>
  <c r="M2673" i="1" a="1"/>
  <c r="M2469" i="1"/>
  <c r="M2469" i="1" a="1"/>
  <c r="M1608" i="1"/>
  <c r="M1608" i="1" a="1"/>
  <c r="M376" i="1"/>
  <c r="M376" i="1" a="1"/>
  <c r="M703" i="1"/>
  <c r="M703" i="1" a="1"/>
  <c r="M2031" i="1"/>
  <c r="M2031" i="1" a="1"/>
  <c r="M1974" i="1"/>
  <c r="M1974" i="1" a="1"/>
  <c r="M1757" i="1"/>
  <c r="M1757" i="1" a="1"/>
  <c r="M1704" i="1"/>
  <c r="M1704" i="1" a="1"/>
  <c r="M2783" i="1"/>
  <c r="M2783" i="1" a="1"/>
  <c r="M399" i="1"/>
  <c r="M399" i="1" a="1"/>
  <c r="M550" i="1"/>
  <c r="M550" i="1" a="1"/>
  <c r="M2175" i="1"/>
  <c r="M2175" i="1" a="1"/>
  <c r="M1295" i="1"/>
  <c r="M1295" i="1" a="1"/>
  <c r="M562" i="1"/>
  <c r="M562" i="1" a="1"/>
  <c r="M1034" i="1"/>
  <c r="M1034" i="1" a="1"/>
  <c r="M2515" i="1"/>
  <c r="M2515" i="1" a="1"/>
  <c r="M859" i="1"/>
  <c r="M859" i="1" a="1"/>
  <c r="M855" i="1"/>
  <c r="M855" i="1" a="1"/>
  <c r="M1312" i="1"/>
  <c r="M1312" i="1" a="1"/>
  <c r="M1253" i="1"/>
  <c r="M1253" i="1" a="1"/>
  <c r="M2704" i="1"/>
  <c r="M2704" i="1" a="1"/>
  <c r="M81" i="1"/>
  <c r="M81" i="1" a="1"/>
  <c r="M2760" i="1"/>
  <c r="M2760" i="1" a="1"/>
  <c r="M390" i="1"/>
  <c r="M390" i="1" a="1"/>
  <c r="M2726" i="1"/>
  <c r="M2726" i="1" a="1"/>
  <c r="M1509" i="1"/>
  <c r="M1509" i="1" a="1"/>
  <c r="M778" i="1"/>
  <c r="M778" i="1" a="1"/>
  <c r="M1803" i="1"/>
  <c r="M1803" i="1" a="1"/>
  <c r="M1038" i="1"/>
  <c r="M1038" i="1" a="1"/>
  <c r="M875" i="1"/>
  <c r="M875" i="1" a="1"/>
  <c r="M1578" i="1"/>
  <c r="M1578" i="1" a="1"/>
  <c r="M364" i="1"/>
  <c r="M364" i="1" a="1"/>
  <c r="M2773" i="1"/>
  <c r="M2773" i="1" a="1"/>
  <c r="M1650" i="1"/>
  <c r="M1650" i="1" a="1"/>
  <c r="M1493" i="1"/>
  <c r="M1493" i="1" a="1"/>
  <c r="M43" i="1"/>
  <c r="M43" i="1" a="1"/>
  <c r="M1287" i="1"/>
  <c r="M1287" i="1" a="1"/>
  <c r="M2756" i="1"/>
  <c r="M2756" i="1" a="1"/>
  <c r="M1900" i="1"/>
  <c r="M1900" i="1" a="1"/>
  <c r="M1007" i="1"/>
  <c r="M1007" i="1" a="1"/>
  <c r="M2162" i="1"/>
  <c r="M2162" i="1" a="1"/>
  <c r="M2823" i="1"/>
  <c r="M2823" i="1" a="1"/>
  <c r="M842" i="1"/>
  <c r="M842" i="1" a="1"/>
  <c r="M1894" i="1"/>
  <c r="M1894" i="1" a="1"/>
  <c r="M1256" i="1"/>
  <c r="M1256" i="1" a="1"/>
  <c r="M2333" i="1"/>
  <c r="M2333" i="1" a="1"/>
  <c r="M1833" i="1"/>
  <c r="M1833" i="1" a="1"/>
  <c r="M220" i="1"/>
  <c r="M220" i="1" a="1"/>
  <c r="M1129" i="1"/>
  <c r="M1129" i="1" a="1"/>
  <c r="M1877" i="1"/>
  <c r="M1877" i="1" a="1"/>
  <c r="M215" i="1"/>
  <c r="M215" i="1" a="1"/>
  <c r="M2591" i="1"/>
  <c r="M2591" i="1" a="1"/>
  <c r="M585" i="1"/>
  <c r="M585" i="1" a="1"/>
  <c r="M22" i="1"/>
  <c r="M22" i="1" a="1"/>
  <c r="M1847" i="1"/>
  <c r="M1847" i="1" a="1"/>
  <c r="M777" i="1"/>
  <c r="M777" i="1" a="1"/>
  <c r="M1605" i="1"/>
  <c r="M1605" i="1" a="1"/>
  <c r="M2467" i="1"/>
  <c r="M2467" i="1" a="1"/>
  <c r="M1334" i="1"/>
  <c r="M1334" i="1" a="1"/>
  <c r="M2155" i="1"/>
  <c r="M2155" i="1" a="1"/>
  <c r="M2046" i="1"/>
  <c r="M2046" i="1" a="1"/>
  <c r="M995" i="1"/>
  <c r="M995" i="1" a="1"/>
  <c r="M1350" i="1"/>
  <c r="M1350" i="1" a="1"/>
  <c r="M931" i="1"/>
  <c r="M931" i="1" a="1"/>
  <c r="M2248" i="1"/>
  <c r="M2248" i="1" a="1"/>
  <c r="M2610" i="1"/>
  <c r="M2610" i="1" a="1"/>
  <c r="M1711" i="1"/>
  <c r="M1711" i="1" a="1"/>
  <c r="M2165" i="1"/>
  <c r="M2165" i="1" a="1"/>
  <c r="M2068" i="1"/>
  <c r="M2068" i="1" a="1"/>
  <c r="M2425" i="1"/>
  <c r="M2425" i="1" a="1"/>
  <c r="M958" i="1"/>
  <c r="M958" i="1" a="1"/>
  <c r="M2852" i="1"/>
  <c r="M2852" i="1" a="1"/>
  <c r="M221" i="1"/>
  <c r="M221" i="1" a="1"/>
  <c r="M2493" i="1"/>
  <c r="M2493" i="1" a="1"/>
  <c r="M1474" i="1"/>
  <c r="M1474" i="1" a="1"/>
  <c r="M854" i="1"/>
  <c r="M854" i="1" a="1"/>
  <c r="M628" i="1"/>
  <c r="M628" i="1" a="1"/>
  <c r="M2358" i="1"/>
  <c r="M2358" i="1" a="1"/>
  <c r="M65" i="1"/>
  <c r="M65" i="1" a="1"/>
  <c r="M132" i="1"/>
  <c r="M132" i="1" a="1"/>
  <c r="M618" i="1"/>
  <c r="M618" i="1" a="1"/>
  <c r="M89" i="1"/>
  <c r="M89" i="1" a="1"/>
  <c r="M2114" i="1"/>
  <c r="M2114" i="1" a="1"/>
  <c r="M1993" i="1"/>
  <c r="M1993" i="1" a="1"/>
  <c r="M803" i="1"/>
  <c r="M803" i="1" a="1"/>
  <c r="M2510" i="1"/>
  <c r="M2510" i="1" a="1"/>
  <c r="M913" i="1"/>
  <c r="M913" i="1" a="1"/>
  <c r="M1581" i="1"/>
  <c r="M1581" i="1" a="1"/>
  <c r="M837" i="1"/>
  <c r="M837" i="1" a="1"/>
  <c r="M284" i="1"/>
  <c r="M284" i="1" a="1"/>
  <c r="M1442" i="1"/>
  <c r="M1442" i="1" a="1"/>
  <c r="M2623" i="1"/>
  <c r="M2623" i="1" a="1"/>
  <c r="M83" i="1"/>
  <c r="M83" i="1" a="1"/>
  <c r="M2205" i="1"/>
  <c r="M2205" i="1" a="1"/>
  <c r="M34" i="1"/>
  <c r="M34" i="1" a="1"/>
  <c r="M2306" i="1"/>
  <c r="M2306" i="1" a="1"/>
  <c r="M2071" i="1"/>
  <c r="M2071" i="1" a="1"/>
  <c r="M645" i="1"/>
  <c r="M645" i="1" a="1"/>
  <c r="M177" i="1"/>
  <c r="M177" i="1" a="1"/>
  <c r="M2256" i="1"/>
  <c r="M2256" i="1" a="1"/>
  <c r="M1508" i="1"/>
  <c r="M1508" i="1" a="1"/>
  <c r="M157" i="1"/>
  <c r="M157" i="1" a="1"/>
  <c r="M1275" i="1"/>
  <c r="M1275" i="1" a="1"/>
  <c r="M2370" i="1"/>
  <c r="M2370" i="1" a="1"/>
  <c r="M1200" i="1"/>
  <c r="M1200" i="1" a="1"/>
  <c r="M812" i="1"/>
  <c r="M812" i="1" a="1"/>
  <c r="M1475" i="1"/>
  <c r="M1475" i="1" a="1"/>
  <c r="M2479" i="1"/>
  <c r="M2479" i="1" a="1"/>
  <c r="M720" i="1"/>
  <c r="M720" i="1" a="1"/>
  <c r="M2728" i="1"/>
  <c r="M2728" i="1" a="1"/>
  <c r="M301" i="1"/>
  <c r="M301" i="1" a="1"/>
  <c r="M1484" i="1"/>
  <c r="M1484" i="1" a="1"/>
  <c r="M2473" i="1"/>
  <c r="M2473" i="1" a="1"/>
  <c r="M395" i="1"/>
  <c r="M395" i="1" a="1"/>
  <c r="M2414" i="1"/>
  <c r="M2414" i="1" a="1"/>
  <c r="M626" i="1"/>
  <c r="M626" i="1" a="1"/>
  <c r="M1382" i="1"/>
  <c r="M1382" i="1" a="1"/>
  <c r="M1905" i="1"/>
  <c r="M1905" i="1" a="1"/>
  <c r="M1666" i="1"/>
  <c r="M1666" i="1" a="1"/>
  <c r="M1158" i="1"/>
  <c r="M1158" i="1" a="1"/>
  <c r="M1610" i="1"/>
  <c r="M1610" i="1" a="1"/>
  <c r="M2650" i="1"/>
  <c r="M2650" i="1" a="1"/>
  <c r="M838" i="1"/>
  <c r="M838" i="1" a="1"/>
  <c r="M1818" i="1"/>
  <c r="M1818" i="1" a="1"/>
  <c r="M1233" i="1"/>
  <c r="M1233" i="1" a="1"/>
  <c r="M902" i="1"/>
  <c r="M902" i="1" a="1"/>
  <c r="M117" i="1"/>
  <c r="M117" i="1" a="1"/>
  <c r="M1145" i="1"/>
  <c r="M1145" i="1" a="1"/>
  <c r="M2397" i="1"/>
  <c r="M2397" i="1" a="1"/>
  <c r="M1786" i="1"/>
  <c r="M1786" i="1" a="1"/>
  <c r="M1970" i="1"/>
  <c r="M1970" i="1" a="1"/>
  <c r="M2706" i="1"/>
  <c r="M2706" i="1" a="1"/>
  <c r="M1584" i="1"/>
  <c r="M1584" i="1" a="1"/>
  <c r="M2470" i="1"/>
  <c r="M2470" i="1" a="1"/>
  <c r="M2036" i="1"/>
  <c r="M2036" i="1" a="1"/>
  <c r="M1637" i="1"/>
  <c r="M1637" i="1" a="1"/>
  <c r="M2625" i="1"/>
  <c r="M2625" i="1" a="1"/>
  <c r="M2580" i="1"/>
  <c r="M2580" i="1" a="1"/>
  <c r="M1494" i="1"/>
  <c r="M1494" i="1" a="1"/>
  <c r="M1795" i="1"/>
  <c r="M1795" i="1" a="1"/>
  <c r="M708" i="1"/>
  <c r="M708" i="1" a="1"/>
  <c r="M29" i="1"/>
  <c r="M29" i="1" a="1"/>
  <c r="M1053" i="1"/>
  <c r="M1053" i="1" a="1"/>
  <c r="M1626" i="1"/>
  <c r="M1626" i="1" a="1"/>
  <c r="M1349" i="1"/>
  <c r="M1349" i="1" a="1"/>
  <c r="M1492" i="1"/>
  <c r="M1492" i="1" a="1"/>
  <c r="M2557" i="1"/>
  <c r="M2557" i="1" a="1"/>
  <c r="M2321" i="1"/>
  <c r="M2321" i="1" a="1"/>
  <c r="M1239" i="1"/>
  <c r="M1239" i="1" a="1"/>
  <c r="M261" i="1"/>
  <c r="M261" i="1" a="1"/>
  <c r="M1086" i="1"/>
  <c r="M1086" i="1" a="1"/>
  <c r="M420" i="1"/>
  <c r="M420" i="1" a="1"/>
  <c r="M134" i="1"/>
  <c r="M134" i="1" a="1"/>
  <c r="M2343" i="1"/>
  <c r="M2343" i="1" a="1"/>
  <c r="M534" i="1"/>
  <c r="M534" i="1" a="1"/>
  <c r="M1694" i="1"/>
  <c r="M1694" i="1" a="1"/>
  <c r="M865" i="1"/>
  <c r="M865" i="1" a="1"/>
  <c r="M1099" i="1"/>
  <c r="M1099" i="1" a="1"/>
  <c r="M2272" i="1"/>
  <c r="M2272" i="1" a="1"/>
  <c r="M857" i="1"/>
  <c r="M857" i="1" a="1"/>
  <c r="M1868" i="1"/>
  <c r="M1868" i="1" a="1"/>
  <c r="M510" i="1"/>
  <c r="M510" i="1" a="1"/>
  <c r="M2242" i="1"/>
  <c r="M2242" i="1" a="1"/>
  <c r="M563" i="1"/>
  <c r="M563" i="1" a="1"/>
  <c r="M998" i="1"/>
  <c r="M998" i="1" a="1"/>
  <c r="M1722" i="1"/>
  <c r="M1722" i="1" a="1"/>
  <c r="M671" i="1"/>
  <c r="M671" i="1" a="1"/>
  <c r="M1950" i="1"/>
  <c r="M1950" i="1" a="1"/>
  <c r="M2842" i="1"/>
  <c r="M2842" i="1" a="1"/>
  <c r="M51" i="1"/>
  <c r="M51" i="1" a="1"/>
  <c r="M1537" i="1"/>
  <c r="M1537" i="1" a="1"/>
  <c r="M20" i="1"/>
  <c r="M20" i="1" a="1"/>
  <c r="M2828" i="1"/>
  <c r="M2828" i="1" a="1"/>
  <c r="M556" i="1"/>
  <c r="M556" i="1" a="1"/>
  <c r="M148" i="1"/>
  <c r="M148" i="1" a="1"/>
  <c r="M723" i="1"/>
  <c r="M723" i="1" a="1"/>
  <c r="M2022" i="1"/>
  <c r="M2022" i="1" a="1"/>
  <c r="M908" i="1"/>
  <c r="M908" i="1" a="1"/>
  <c r="M2217" i="1"/>
  <c r="M2217" i="1" a="1"/>
  <c r="M2801" i="1"/>
  <c r="M2801" i="1" a="1"/>
  <c r="M2709" i="1"/>
  <c r="M2709" i="1" a="1"/>
  <c r="M1045" i="1"/>
  <c r="M1045" i="1" a="1"/>
  <c r="M547" i="1"/>
  <c r="M547" i="1" a="1"/>
  <c r="M985" i="1"/>
  <c r="M985" i="1" a="1"/>
  <c r="M1606" i="1"/>
  <c r="M1606" i="1" a="1"/>
  <c r="M590" i="1"/>
  <c r="M590" i="1" a="1"/>
  <c r="M1697" i="1"/>
  <c r="M1697" i="1" a="1"/>
  <c r="M2261" i="1"/>
  <c r="M2261" i="1" a="1"/>
  <c r="M1064" i="1"/>
  <c r="M1064" i="1" a="1"/>
  <c r="M1622" i="1"/>
  <c r="M1622" i="1" a="1"/>
  <c r="M2584" i="1"/>
  <c r="M2584" i="1" a="1"/>
  <c r="M206" i="1"/>
  <c r="M206" i="1" a="1"/>
  <c r="M528" i="1"/>
  <c r="M528" i="1" a="1"/>
  <c r="M975" i="1"/>
  <c r="M975" i="1" a="1"/>
  <c r="M1809" i="1"/>
  <c r="M1809" i="1" a="1"/>
  <c r="M2854" i="1"/>
  <c r="M2854" i="1" a="1"/>
  <c r="M1046" i="1"/>
  <c r="M1046" i="1" a="1"/>
  <c r="M2209" i="1"/>
  <c r="M2209" i="1" a="1"/>
  <c r="M113" i="1"/>
  <c r="M113" i="1" a="1"/>
  <c r="M772" i="1"/>
  <c r="M772" i="1" a="1"/>
  <c r="M2517" i="1"/>
  <c r="M2517" i="1" a="1"/>
  <c r="M2497" i="1"/>
  <c r="M2497" i="1" a="1"/>
  <c r="M525" i="1"/>
  <c r="M525" i="1" a="1"/>
  <c r="M755" i="1"/>
  <c r="M755" i="1" a="1"/>
  <c r="M1183" i="1"/>
  <c r="M1183" i="1" a="1"/>
  <c r="M2106" i="1"/>
  <c r="M2106" i="1" a="1"/>
  <c r="M1893" i="1"/>
  <c r="M1893" i="1" a="1"/>
  <c r="M2562" i="1"/>
  <c r="M2562" i="1" a="1"/>
  <c r="M310" i="1"/>
  <c r="M310" i="1" a="1"/>
  <c r="M2102" i="1"/>
  <c r="M2102" i="1" a="1"/>
  <c r="M964" i="1"/>
  <c r="M964" i="1" a="1"/>
  <c r="M190" i="1"/>
  <c r="M190" i="1" a="1"/>
  <c r="M1155" i="1"/>
  <c r="M1155" i="1" a="1"/>
  <c r="M1817" i="1"/>
  <c r="M1817" i="1" a="1"/>
  <c r="M1856" i="1"/>
  <c r="M1856" i="1" a="1"/>
  <c r="M1821" i="1"/>
  <c r="M1821" i="1" a="1"/>
  <c r="M273" i="1"/>
  <c r="M273" i="1" a="1"/>
  <c r="M1212" i="1"/>
  <c r="M1212" i="1" a="1"/>
  <c r="M679" i="1"/>
  <c r="M679" i="1" a="1"/>
  <c r="M2750" i="1"/>
  <c r="M2750" i="1" a="1"/>
  <c r="M1813" i="1"/>
  <c r="M1813" i="1" a="1"/>
  <c r="M410" i="1"/>
  <c r="M410" i="1" a="1"/>
  <c r="M1947" i="1"/>
  <c r="M1947" i="1" a="1"/>
  <c r="M521" i="1"/>
  <c r="M521" i="1" a="1"/>
  <c r="M486" i="1"/>
  <c r="M486" i="1" a="1"/>
  <c r="M1932" i="1"/>
  <c r="M1932" i="1" a="1"/>
  <c r="M681" i="1"/>
  <c r="M681" i="1" a="1"/>
  <c r="M2478" i="1"/>
  <c r="M2478" i="1" a="1"/>
  <c r="M610" i="1"/>
  <c r="M610" i="1" a="1"/>
  <c r="M717" i="1"/>
  <c r="M717" i="1" a="1"/>
  <c r="M1028" i="1"/>
  <c r="M1028" i="1" a="1"/>
  <c r="M1031" i="1"/>
  <c r="M1031" i="1" a="1"/>
  <c r="M2327" i="1"/>
  <c r="M2327" i="1" a="1"/>
  <c r="M2152" i="1"/>
  <c r="M2152" i="1" a="1"/>
  <c r="M175" i="1"/>
  <c r="M175" i="1" a="1"/>
  <c r="M1160" i="1"/>
  <c r="M1160" i="1" a="1"/>
  <c r="M2131" i="1"/>
  <c r="M2131" i="1" a="1"/>
  <c r="M1878" i="1"/>
  <c r="M1878" i="1" a="1"/>
  <c r="M2207" i="1"/>
  <c r="M2207" i="1" a="1"/>
  <c r="M346" i="1"/>
  <c r="M346" i="1" a="1"/>
  <c r="M2410" i="1"/>
  <c r="M2410" i="1" a="1"/>
  <c r="M2413" i="1"/>
  <c r="M2413" i="1" a="1"/>
  <c r="M2211" i="1"/>
  <c r="M2211" i="1" a="1"/>
  <c r="M1621" i="1"/>
  <c r="M1621" i="1" a="1"/>
  <c r="M2568" i="1"/>
  <c r="M2568" i="1" a="1"/>
  <c r="M2278" i="1"/>
  <c r="M2278" i="1" a="1"/>
  <c r="M474" i="1"/>
  <c r="M474" i="1" a="1"/>
  <c r="M1678" i="1"/>
  <c r="M1678" i="1" a="1"/>
  <c r="M2850" i="1"/>
  <c r="M2850" i="1" a="1"/>
  <c r="M1820" i="1"/>
  <c r="M1820" i="1" a="1"/>
  <c r="M2145" i="1"/>
  <c r="M2145" i="1" a="1"/>
  <c r="M1370" i="1"/>
  <c r="M1370" i="1" a="1"/>
  <c r="M1948" i="1"/>
  <c r="M1948" i="1" a="1"/>
  <c r="M1128" i="1"/>
  <c r="M1128" i="1" a="1"/>
  <c r="M1916" i="1"/>
  <c r="M1916" i="1" a="1"/>
  <c r="M2281" i="1"/>
  <c r="M2281" i="1" a="1"/>
  <c r="M1122" i="1"/>
  <c r="M1122" i="1" a="1"/>
  <c r="M2422" i="1"/>
  <c r="M2422" i="1" a="1"/>
  <c r="M2285" i="1"/>
  <c r="M2285" i="1" a="1"/>
  <c r="M1303" i="1"/>
  <c r="M1303" i="1" a="1"/>
  <c r="M2587" i="1"/>
  <c r="M2587" i="1" a="1"/>
  <c r="M2761" i="1"/>
  <c r="M2761" i="1" a="1"/>
  <c r="M2355" i="1"/>
  <c r="M2355" i="1" a="1"/>
  <c r="M1105" i="1"/>
  <c r="M1105" i="1" a="1"/>
  <c r="M1559" i="1"/>
  <c r="M1559" i="1" a="1"/>
  <c r="M2305" i="1"/>
  <c r="M2305" i="1" a="1"/>
  <c r="M1307" i="1"/>
  <c r="M1307" i="1" a="1"/>
  <c r="M174" i="1"/>
  <c r="M174" i="1" a="1"/>
  <c r="M2361" i="1"/>
  <c r="M2361" i="1" a="1"/>
  <c r="M2326" i="1"/>
  <c r="M2326" i="1" a="1"/>
  <c r="M2108" i="1"/>
  <c r="M2108" i="1" a="1"/>
  <c r="M2274" i="1"/>
  <c r="M2274" i="1" a="1"/>
  <c r="M2228" i="1"/>
  <c r="M2228" i="1" a="1"/>
  <c r="M2267" i="1"/>
  <c r="M2267" i="1" a="1"/>
  <c r="M565" i="1"/>
  <c r="M565" i="1" a="1"/>
  <c r="M2176" i="1"/>
  <c r="M2176" i="1" a="1"/>
  <c r="M2080" i="1"/>
  <c r="M2080" i="1" a="1"/>
  <c r="M165" i="1"/>
  <c r="M165" i="1" a="1"/>
  <c r="M1945" i="1"/>
  <c r="M1945" i="1" a="1"/>
  <c r="M57" i="1"/>
  <c r="M57" i="1" a="1"/>
  <c r="M792" i="1"/>
  <c r="M792" i="1" a="1"/>
  <c r="M87" i="1"/>
  <c r="M87" i="1" a="1"/>
  <c r="M1609" i="1"/>
  <c r="M1609" i="1" a="1"/>
  <c r="M1443" i="1"/>
  <c r="M1443" i="1" a="1"/>
  <c r="M605" i="1"/>
  <c r="M605" i="1" a="1"/>
  <c r="M633" i="1"/>
  <c r="M633" i="1" a="1"/>
  <c r="M2300" i="1"/>
  <c r="M2300" i="1" a="1"/>
  <c r="M207" i="1"/>
  <c r="M207" i="1" a="1"/>
  <c r="M2258" i="1"/>
  <c r="M2258" i="1" a="1"/>
  <c r="M1439" i="1"/>
  <c r="M1439" i="1" a="1"/>
  <c r="M810" i="1"/>
  <c r="M810" i="1" a="1"/>
  <c r="M2433" i="1"/>
  <c r="M2433" i="1" a="1"/>
  <c r="M2494" i="1"/>
  <c r="M2494" i="1" a="1"/>
  <c r="M1751" i="1"/>
  <c r="M1751" i="1" a="1"/>
  <c r="M1904" i="1"/>
  <c r="M1904" i="1" a="1"/>
  <c r="M2060" i="1"/>
  <c r="M2060" i="1" a="1"/>
  <c r="M674" i="1"/>
  <c r="M674" i="1" a="1"/>
  <c r="M557" i="1"/>
  <c r="M557" i="1" a="1"/>
  <c r="M1424" i="1"/>
  <c r="M1424" i="1" a="1"/>
  <c r="M1880" i="1"/>
  <c r="M1880" i="1" a="1"/>
  <c r="M2299" i="1"/>
  <c r="M2299" i="1" a="1"/>
  <c r="M1376" i="1"/>
  <c r="M1376" i="1" a="1"/>
  <c r="M52" i="1"/>
  <c r="M52" i="1" a="1"/>
  <c r="M2652" i="1"/>
  <c r="M2652" i="1" a="1"/>
  <c r="M1151" i="1"/>
  <c r="M1151" i="1" a="1"/>
  <c r="M217" i="1"/>
  <c r="M217" i="1" a="1"/>
  <c r="M2393" i="1"/>
  <c r="M2393" i="1" a="1"/>
  <c r="M1739" i="1"/>
  <c r="M1739" i="1" a="1"/>
  <c r="M336" i="1"/>
  <c r="M336" i="1" a="1"/>
  <c r="M883" i="1"/>
  <c r="M883" i="1" a="1"/>
  <c r="M700" i="1"/>
  <c r="M700" i="1" a="1"/>
  <c r="M1981" i="1"/>
  <c r="M1981" i="1" a="1"/>
  <c r="M2339" i="1"/>
  <c r="M2339" i="1" a="1"/>
  <c r="M136" i="1"/>
  <c r="M136" i="1" a="1"/>
  <c r="M367" i="1"/>
  <c r="M367" i="1" a="1"/>
  <c r="M1852" i="1"/>
  <c r="M1852" i="1" a="1"/>
  <c r="M662" i="1"/>
  <c r="M662" i="1" a="1"/>
  <c r="M798" i="1"/>
  <c r="M798" i="1" a="1"/>
  <c r="M2657" i="1"/>
  <c r="M2657" i="1" a="1"/>
  <c r="M954" i="1"/>
  <c r="M954" i="1" a="1"/>
  <c r="M1319" i="1"/>
  <c r="M1319" i="1" a="1"/>
  <c r="M2788" i="1"/>
  <c r="M2788" i="1" a="1"/>
  <c r="M644" i="1"/>
  <c r="M644" i="1" a="1"/>
  <c r="M111" i="1"/>
  <c r="M111" i="1" a="1"/>
  <c r="M799" i="1"/>
  <c r="M799" i="1" a="1"/>
  <c r="M1679" i="1"/>
  <c r="M1679" i="1" a="1"/>
  <c r="M1228" i="1"/>
  <c r="M1228" i="1" a="1"/>
  <c r="M2322" i="1"/>
  <c r="M2322" i="1" a="1"/>
  <c r="M491" i="1"/>
  <c r="M491" i="1" a="1"/>
  <c r="M2665" i="1"/>
  <c r="M2665" i="1" a="1"/>
  <c r="M1723" i="1"/>
  <c r="M1723" i="1" a="1"/>
  <c r="M1096" i="1"/>
  <c r="M1096" i="1" a="1"/>
  <c r="M2662" i="1"/>
  <c r="M2662" i="1" a="1"/>
  <c r="M881" i="1"/>
  <c r="M881" i="1" a="1"/>
  <c r="M95" i="1"/>
  <c r="M95" i="1" a="1"/>
  <c r="M1811" i="1"/>
  <c r="M1811" i="1" a="1"/>
  <c r="M729" i="1"/>
  <c r="M729" i="1" a="1"/>
  <c r="M784" i="1"/>
  <c r="M784" i="1" a="1"/>
  <c r="M2555" i="1"/>
  <c r="M2555" i="1" a="1"/>
  <c r="M2747" i="1"/>
  <c r="M2747" i="1" a="1"/>
  <c r="M371" i="1"/>
  <c r="M371" i="1" a="1"/>
  <c r="M1360" i="1"/>
  <c r="M1360" i="1" a="1"/>
  <c r="M1486" i="1"/>
  <c r="M1486" i="1" a="1"/>
  <c r="M16" i="1"/>
  <c r="M16" i="1" a="1"/>
  <c r="M1840" i="1"/>
  <c r="M1840" i="1" a="1"/>
  <c r="M2015" i="1"/>
  <c r="M2015" i="1" a="1"/>
  <c r="M716" i="1"/>
  <c r="M716" i="1" a="1"/>
  <c r="M820" i="1"/>
  <c r="M820" i="1" a="1"/>
  <c r="M2614" i="1"/>
  <c r="M2614" i="1" a="1"/>
  <c r="M130" i="1"/>
  <c r="M130" i="1" a="1"/>
  <c r="M315" i="1"/>
  <c r="M315" i="1" a="1"/>
  <c r="M1649" i="1"/>
  <c r="M1649" i="1" a="1"/>
  <c r="M112" i="1"/>
  <c r="M112" i="1" a="1"/>
  <c r="M1133" i="1"/>
  <c r="M1133" i="1" a="1"/>
  <c r="M1502" i="1"/>
  <c r="M1502" i="1" a="1"/>
  <c r="M1272" i="1"/>
  <c r="M1272" i="1" a="1"/>
  <c r="M2428" i="1"/>
  <c r="M2428" i="1" a="1"/>
  <c r="M75" i="1"/>
  <c r="M75" i="1" a="1"/>
  <c r="M1052" i="1"/>
  <c r="M1052" i="1" a="1"/>
  <c r="M569" i="1"/>
  <c r="M569" i="1" a="1"/>
  <c r="M201" i="1"/>
  <c r="M201" i="1" a="1"/>
  <c r="M2476" i="1"/>
  <c r="M2476" i="1" a="1"/>
  <c r="M1922" i="1"/>
  <c r="M1922" i="1" a="1"/>
  <c r="M1955" i="1"/>
  <c r="M1955" i="1" a="1"/>
  <c r="M2054" i="1"/>
  <c r="M2054" i="1" a="1"/>
  <c r="M2127" i="1"/>
  <c r="M2127" i="1" a="1"/>
  <c r="M1130" i="1"/>
  <c r="M1130" i="1" a="1"/>
  <c r="M536" i="1"/>
  <c r="M536" i="1" a="1"/>
  <c r="M2222" i="1"/>
  <c r="M2222" i="1" a="1"/>
  <c r="M143" i="1"/>
  <c r="M143" i="1" a="1"/>
  <c r="M1555" i="1"/>
  <c r="M1555" i="1" a="1"/>
  <c r="M1576" i="1"/>
  <c r="M1576" i="1" a="1"/>
  <c r="M2681" i="1"/>
  <c r="M2681" i="1" a="1"/>
  <c r="M1447" i="1"/>
  <c r="M1447" i="1" a="1"/>
  <c r="M1539" i="1"/>
  <c r="M1539" i="1" a="1"/>
  <c r="M1195" i="1"/>
  <c r="M1195" i="1" a="1"/>
  <c r="M2882" i="1"/>
  <c r="M2882" i="1" a="1"/>
  <c r="M2689" i="1"/>
  <c r="M2689" i="1" a="1"/>
  <c r="M169" i="1"/>
  <c r="M169" i="1" a="1"/>
  <c r="M2465" i="1"/>
  <c r="M2465" i="1" a="1"/>
  <c r="M216" i="1"/>
  <c r="M216" i="1" a="1"/>
  <c r="M914" i="1"/>
  <c r="M914" i="1" a="1"/>
  <c r="M2630" i="1"/>
  <c r="M2630" i="1" a="1"/>
  <c r="M839" i="1"/>
  <c r="M839" i="1" a="1"/>
  <c r="M2424" i="1"/>
  <c r="M2424" i="1" a="1"/>
  <c r="M2533" i="1"/>
  <c r="M2533" i="1" a="1"/>
  <c r="M1240" i="1"/>
  <c r="M1240" i="1" a="1"/>
  <c r="M99" i="1"/>
  <c r="M99" i="1" a="1"/>
  <c r="M61" i="1"/>
  <c r="M61" i="1" a="1"/>
  <c r="M1627" i="1"/>
  <c r="M1627" i="1" a="1"/>
  <c r="M1047" i="1"/>
  <c r="M1047" i="1" a="1"/>
  <c r="M2508" i="1"/>
  <c r="M2508" i="1" a="1"/>
  <c r="M1984" i="1"/>
  <c r="M1984" i="1" a="1"/>
  <c r="M2809" i="1"/>
  <c r="M2809" i="1" a="1"/>
  <c r="M267" i="1"/>
  <c r="M267" i="1" a="1"/>
  <c r="M2374" i="1"/>
  <c r="M2374" i="1" a="1"/>
  <c r="M1116" i="1"/>
  <c r="M1116" i="1" a="1"/>
  <c r="M1698" i="1"/>
  <c r="M1698" i="1" a="1"/>
  <c r="M1117" i="1"/>
  <c r="M1117" i="1" a="1"/>
  <c r="M867" i="1"/>
  <c r="M867" i="1" a="1"/>
  <c r="M762" i="1"/>
  <c r="M762" i="1" a="1"/>
  <c r="M405" i="1"/>
  <c r="M405" i="1" a="1"/>
  <c r="M2192" i="1"/>
  <c r="M2192" i="1" a="1"/>
  <c r="M1004" i="1"/>
  <c r="M1004" i="1" a="1"/>
  <c r="M2055" i="1"/>
  <c r="M2055" i="1" a="1"/>
  <c r="M567" i="1"/>
  <c r="M567" i="1" a="1"/>
  <c r="M526" i="1"/>
  <c r="M526" i="1" a="1"/>
  <c r="M2581" i="1"/>
  <c r="M2581" i="1" a="1"/>
  <c r="M1510" i="1"/>
  <c r="M1510" i="1" a="1"/>
  <c r="M2398" i="1"/>
  <c r="M2398" i="1" a="1"/>
  <c r="M2458" i="1"/>
  <c r="M2458" i="1" a="1"/>
  <c r="M961" i="1"/>
  <c r="M961" i="1" a="1"/>
  <c r="M841" i="1"/>
  <c r="M841" i="1" a="1"/>
  <c r="M2416" i="1"/>
  <c r="M2416" i="1" a="1"/>
  <c r="M966" i="1"/>
  <c r="M966" i="1" a="1"/>
  <c r="M1910" i="1"/>
  <c r="M1910" i="1" a="1"/>
  <c r="M566" i="1"/>
  <c r="M566" i="1" a="1"/>
  <c r="M2034" i="1"/>
  <c r="M2034" i="1" a="1"/>
  <c r="M203" i="1"/>
  <c r="M203" i="1" a="1"/>
  <c r="M329" i="1"/>
  <c r="M329" i="1" a="1"/>
  <c r="M1602" i="1"/>
  <c r="M1602" i="1" a="1"/>
  <c r="M1780" i="1"/>
  <c r="M1780" i="1" a="1"/>
  <c r="M874" i="1"/>
  <c r="M874" i="1" a="1"/>
  <c r="M1873" i="1"/>
  <c r="M1873" i="1" a="1"/>
  <c r="M2432" i="1"/>
  <c r="M2432" i="1" a="1"/>
  <c r="M892" i="1"/>
  <c r="M892" i="1" a="1"/>
  <c r="M1712" i="1"/>
  <c r="M1712" i="1" a="1"/>
  <c r="M1075" i="1"/>
  <c r="M1075" i="1" a="1"/>
  <c r="M1914" i="1"/>
  <c r="M1914" i="1" a="1"/>
  <c r="M677" i="1"/>
  <c r="M677" i="1" a="1"/>
  <c r="M1842" i="1"/>
  <c r="M1842" i="1" a="1"/>
  <c r="M1936" i="1"/>
  <c r="M1936" i="1" a="1"/>
  <c r="M2341" i="1"/>
  <c r="M2341" i="1" a="1"/>
  <c r="M1737" i="1"/>
  <c r="M1737" i="1" a="1"/>
  <c r="M747" i="1"/>
  <c r="M747" i="1" a="1"/>
  <c r="M19" i="1"/>
  <c r="M19" i="1" a="1"/>
  <c r="M756" i="1"/>
  <c r="M756" i="1" a="1"/>
  <c r="M537" i="1"/>
  <c r="M537" i="1" a="1"/>
  <c r="M1538" i="1"/>
  <c r="M1538" i="1" a="1"/>
  <c r="M2669" i="1"/>
  <c r="M2669" i="1" a="1"/>
  <c r="M2196" i="1"/>
  <c r="M2196" i="1" a="1"/>
  <c r="M2236" i="1"/>
  <c r="M2236" i="1" a="1"/>
  <c r="M309" i="1"/>
  <c r="M309" i="1" a="1"/>
  <c r="M2742" i="1"/>
  <c r="M2742" i="1" a="1"/>
  <c r="M1191" i="1"/>
  <c r="M1191" i="1" a="1"/>
  <c r="M1707" i="1"/>
  <c r="M1707" i="1" a="1"/>
  <c r="M209" i="1"/>
  <c r="M209" i="1" a="1"/>
  <c r="M2499" i="1"/>
  <c r="M2499" i="1" a="1"/>
  <c r="M2805" i="1"/>
  <c r="M2805" i="1" a="1"/>
  <c r="M1271" i="1"/>
  <c r="M1271" i="1" a="1"/>
  <c r="M2797" i="1"/>
  <c r="M2797" i="1" a="1"/>
  <c r="M1124" i="1"/>
  <c r="M1124" i="1" a="1"/>
  <c r="M2537" i="1"/>
  <c r="M2537" i="1" a="1"/>
  <c r="M2201" i="1"/>
  <c r="M2201" i="1" a="1"/>
  <c r="M1714" i="1"/>
  <c r="M1714" i="1" a="1"/>
  <c r="M2386" i="1"/>
  <c r="M2386" i="1" a="1"/>
  <c r="M238" i="1"/>
  <c r="M238" i="1" a="1"/>
  <c r="M1174" i="1"/>
  <c r="M1174" i="1" a="1"/>
  <c r="M432" i="1"/>
  <c r="M432" i="1" a="1"/>
  <c r="M2525" i="1"/>
  <c r="M2525" i="1" a="1"/>
  <c r="M1724" i="1"/>
  <c r="M1724" i="1" a="1"/>
  <c r="M721" i="1"/>
  <c r="M721" i="1" a="1"/>
  <c r="M2758" i="1"/>
  <c r="M2758" i="1" a="1"/>
  <c r="M1951" i="1"/>
  <c r="M1951" i="1" a="1"/>
  <c r="M2096" i="1"/>
  <c r="M2096" i="1" a="1"/>
  <c r="M2636" i="1"/>
  <c r="M2636" i="1" a="1"/>
  <c r="M551" i="1"/>
  <c r="M551" i="1" a="1"/>
  <c r="M2179" i="1"/>
  <c r="M2179" i="1" a="1"/>
  <c r="M880" i="1"/>
  <c r="M880" i="1" a="1"/>
  <c r="M2890" i="1"/>
  <c r="M2890" i="1" a="1"/>
  <c r="M640" i="1"/>
  <c r="M640" i="1" a="1"/>
  <c r="M1524" i="1"/>
  <c r="M1524" i="1" a="1"/>
  <c r="M1106" i="1"/>
  <c r="M1106" i="1" a="1"/>
  <c r="M1526" i="1"/>
  <c r="M1526" i="1" a="1"/>
  <c r="M869" i="1"/>
  <c r="M869" i="1" a="1"/>
  <c r="M718" i="1"/>
  <c r="M718" i="1" a="1"/>
  <c r="M1473" i="1"/>
  <c r="M1473" i="1" a="1"/>
  <c r="M2115" i="1"/>
  <c r="M2115" i="1" a="1"/>
  <c r="M2597" i="1"/>
  <c r="M2597" i="1" a="1"/>
  <c r="M1749" i="1"/>
  <c r="M1749" i="1" a="1"/>
  <c r="M2402" i="1"/>
  <c r="M2402" i="1" a="1"/>
  <c r="M1481" i="1"/>
  <c r="M1481" i="1" a="1"/>
  <c r="M2230" i="1"/>
  <c r="M2230" i="1" a="1"/>
  <c r="M427" i="1"/>
  <c r="M427" i="1" a="1"/>
  <c r="M1670" i="1"/>
  <c r="M1670" i="1" a="1"/>
  <c r="M2117" i="1"/>
  <c r="M2117" i="1" a="1"/>
  <c r="M1725" i="1"/>
  <c r="M1725" i="1" a="1"/>
  <c r="M98" i="1"/>
  <c r="M98" i="1" a="1"/>
  <c r="M1159" i="1"/>
  <c r="M1159" i="1" a="1"/>
  <c r="M934" i="1"/>
  <c r="M934" i="1" a="1"/>
  <c r="M1992" i="1"/>
  <c r="M1992" i="1" a="1"/>
  <c r="M1110" i="1"/>
  <c r="M1110" i="1" a="1"/>
  <c r="M1089" i="1"/>
  <c r="M1089" i="1" a="1"/>
  <c r="M422" i="1"/>
  <c r="M422" i="1" a="1"/>
  <c r="M1182" i="1"/>
  <c r="M1182" i="1" a="1"/>
  <c r="M741" i="1"/>
  <c r="M741" i="1" a="1"/>
  <c r="M2280" i="1"/>
  <c r="M2280" i="1" a="1"/>
  <c r="M2603" i="1"/>
  <c r="M2603" i="1" a="1"/>
  <c r="M2116" i="1"/>
  <c r="M2116" i="1" a="1"/>
  <c r="M2883" i="1"/>
  <c r="M2883" i="1" a="1"/>
  <c r="M1497" i="1"/>
  <c r="M1497" i="1" a="1"/>
  <c r="M1242" i="1"/>
  <c r="M1242" i="1" a="1"/>
  <c r="M1190" i="1"/>
  <c r="M1190" i="1" a="1"/>
  <c r="M1132" i="1"/>
  <c r="M1132" i="1" a="1"/>
  <c r="M1919" i="1"/>
  <c r="M1919" i="1" a="1"/>
  <c r="M2093" i="1"/>
  <c r="M2093" i="1" a="1"/>
  <c r="M1396" i="1"/>
  <c r="M1396" i="1" a="1"/>
  <c r="M126" i="1"/>
  <c r="M126" i="1" a="1"/>
  <c r="M919" i="1"/>
  <c r="M919" i="1" a="1"/>
  <c r="M383" i="1"/>
  <c r="M383" i="1" a="1"/>
  <c r="M368" i="1"/>
  <c r="M368" i="1" a="1"/>
  <c r="M1644" i="1"/>
  <c r="M1644" i="1" a="1"/>
  <c r="M2505" i="1"/>
  <c r="M2505" i="1" a="1"/>
  <c r="M726" i="1"/>
  <c r="M726" i="1" a="1"/>
  <c r="M2132" i="1"/>
  <c r="M2132" i="1" a="1"/>
  <c r="M2183" i="1"/>
  <c r="M2183" i="1" a="1"/>
  <c r="M1230" i="1"/>
  <c r="M1230" i="1" a="1"/>
  <c r="M1531" i="1"/>
  <c r="M1531" i="1" a="1"/>
  <c r="M1853" i="1"/>
  <c r="M1853" i="1" a="1"/>
  <c r="M278" i="1"/>
  <c r="M278" i="1" a="1"/>
  <c r="M73" i="1"/>
  <c r="M73" i="1" a="1"/>
  <c r="M122" i="1"/>
  <c r="M122" i="1" a="1"/>
  <c r="M685" i="1"/>
  <c r="M685" i="1" a="1"/>
  <c r="M1975" i="1"/>
  <c r="M1975" i="1" a="1"/>
  <c r="M1959" i="1"/>
  <c r="M1959" i="1" a="1"/>
  <c r="M1816" i="1"/>
  <c r="M1816" i="1" a="1"/>
  <c r="M2135" i="1"/>
  <c r="M2135" i="1" a="1"/>
  <c r="M2642" i="1"/>
  <c r="M2642" i="1" a="1"/>
  <c r="M2451" i="1"/>
  <c r="M2451" i="1" a="1"/>
  <c r="M870" i="1"/>
  <c r="M870" i="1" a="1"/>
  <c r="M2283" i="1"/>
  <c r="M2283" i="1" a="1"/>
  <c r="M1858" i="1"/>
  <c r="M1858" i="1" a="1"/>
  <c r="M1398" i="1"/>
  <c r="M1398" i="1" a="1"/>
  <c r="M981" i="1"/>
  <c r="M981" i="1" a="1"/>
  <c r="M1268" i="1"/>
  <c r="M1268" i="1" a="1"/>
  <c r="M2037" i="1"/>
  <c r="M2037" i="1" a="1"/>
  <c r="M736" i="1"/>
  <c r="M736" i="1" a="1"/>
  <c r="M1267" i="1"/>
  <c r="M1267" i="1" a="1"/>
  <c r="M1987" i="1"/>
  <c r="M1987" i="1" a="1"/>
  <c r="M1339" i="1"/>
  <c r="M1339" i="1" a="1"/>
  <c r="M1968" i="1"/>
  <c r="M1968" i="1" a="1"/>
  <c r="M689" i="1"/>
  <c r="M689" i="1" a="1"/>
  <c r="M2107" i="1"/>
  <c r="M2107" i="1" a="1"/>
  <c r="M2296" i="1"/>
  <c r="M2296" i="1" a="1"/>
  <c r="M2802" i="1"/>
  <c r="M2802" i="1" a="1"/>
  <c r="M1994" i="1"/>
  <c r="M1994" i="1" a="1"/>
  <c r="M907" i="1"/>
  <c r="M907" i="1" a="1"/>
  <c r="M277" i="1"/>
  <c r="M277" i="1" a="1"/>
  <c r="M1258" i="1"/>
  <c r="M1258" i="1" a="1"/>
  <c r="M1291" i="1"/>
  <c r="M1291" i="1" a="1"/>
  <c r="M2373" i="1"/>
  <c r="M2373" i="1" a="1"/>
  <c r="M2641" i="1"/>
  <c r="M2641" i="1" a="1"/>
  <c r="M2203" i="1"/>
  <c r="M2203" i="1" a="1"/>
  <c r="M2353" i="1"/>
  <c r="M2353" i="1" a="1"/>
  <c r="M1415" i="1"/>
  <c r="M1415" i="1" a="1"/>
  <c r="M2262" i="1"/>
  <c r="M2262" i="1" a="1"/>
  <c r="M210" i="1"/>
  <c r="M210" i="1" a="1"/>
  <c r="M369" i="1"/>
  <c r="M369" i="1" a="1"/>
  <c r="M2680" i="1"/>
  <c r="M2680" i="1" a="1"/>
  <c r="M2569" i="1"/>
  <c r="M2569" i="1" a="1"/>
  <c r="M1383" i="1"/>
  <c r="M1383" i="1" a="1"/>
  <c r="M2367" i="1"/>
  <c r="M2367" i="1" a="1"/>
  <c r="M2530" i="1"/>
  <c r="M2530" i="1" a="1"/>
  <c r="M1851" i="1"/>
  <c r="M1851" i="1" a="1"/>
  <c r="M1548" i="1"/>
  <c r="M1548" i="1" a="1"/>
  <c r="M11" i="1"/>
  <c r="M11" i="1" a="1"/>
  <c r="M1620" i="1"/>
  <c r="M1620" i="1" a="1"/>
  <c r="M2779" i="1"/>
  <c r="M2779" i="1" a="1"/>
  <c r="M2420" i="1"/>
  <c r="M2420" i="1" a="1"/>
  <c r="M289" i="1"/>
  <c r="M289" i="1" a="1"/>
  <c r="M1359" i="1"/>
  <c r="M1359" i="1" a="1"/>
  <c r="M724" i="1"/>
  <c r="M724" i="1" a="1"/>
  <c r="M2079" i="1"/>
  <c r="M2079" i="1" a="1"/>
  <c r="M702" i="1"/>
  <c r="M702" i="1" a="1"/>
  <c r="M2365" i="1"/>
  <c r="M2365" i="1" a="1"/>
  <c r="M1660" i="1"/>
  <c r="M1660" i="1" a="1"/>
  <c r="M2359" i="1"/>
  <c r="M2359" i="1" a="1"/>
  <c r="M2495" i="1"/>
  <c r="M2495" i="1" a="1"/>
  <c r="M1245" i="1"/>
  <c r="M1245" i="1" a="1"/>
  <c r="M654" i="1"/>
  <c r="M654" i="1" a="1"/>
  <c r="M2273" i="1"/>
  <c r="M2273" i="1" a="1"/>
  <c r="M1035" i="1"/>
  <c r="M1035" i="1" a="1"/>
  <c r="M483" i="1"/>
  <c r="M483" i="1" a="1"/>
  <c r="M2275" i="1"/>
  <c r="M2275" i="1" a="1"/>
  <c r="M649" i="1"/>
  <c r="M649" i="1" a="1"/>
  <c r="M1192" i="1"/>
  <c r="M1192" i="1" a="1"/>
  <c r="M1472" i="1"/>
  <c r="M1472" i="1" a="1"/>
  <c r="M2535" i="1"/>
  <c r="M2535" i="1" a="1"/>
  <c r="M1175" i="1"/>
  <c r="M1175" i="1" a="1"/>
  <c r="M2832" i="1"/>
  <c r="M2832" i="1" a="1"/>
  <c r="M351" i="1"/>
  <c r="M351" i="1" a="1"/>
  <c r="M186" i="1"/>
  <c r="M186" i="1" a="1"/>
  <c r="M918" i="1"/>
  <c r="M918" i="1" a="1"/>
  <c r="M1691" i="1"/>
  <c r="M1691" i="1" a="1"/>
  <c r="M583" i="1"/>
  <c r="M583" i="1" a="1"/>
  <c r="M594" i="1"/>
  <c r="M594" i="1" a="1"/>
  <c r="M2693" i="1"/>
  <c r="M2693" i="1" a="1"/>
  <c r="M730" i="1"/>
  <c r="M730" i="1" a="1"/>
  <c r="M924" i="1"/>
  <c r="M924" i="1" a="1"/>
  <c r="M262" i="1"/>
  <c r="M262" i="1" a="1"/>
  <c r="M1414" i="1"/>
  <c r="M1414" i="1" a="1"/>
  <c r="M1729" i="1"/>
  <c r="M1729" i="1" a="1"/>
  <c r="M1460" i="1"/>
  <c r="M1460" i="1" a="1"/>
  <c r="M1819" i="1"/>
  <c r="M1819" i="1" a="1"/>
  <c r="M1653" i="1"/>
  <c r="M1653" i="1" a="1"/>
  <c r="M2382" i="1"/>
  <c r="M2382" i="1" a="1"/>
  <c r="M905" i="1"/>
  <c r="M905" i="1" a="1"/>
  <c r="M438" i="1"/>
  <c r="M438" i="1" a="1"/>
  <c r="M2519" i="1"/>
  <c r="M2519" i="1" a="1"/>
  <c r="M2297" i="1"/>
  <c r="M2297" i="1" a="1"/>
  <c r="M1297" i="1"/>
  <c r="M1297" i="1" a="1"/>
  <c r="M2150" i="1"/>
  <c r="M2150" i="1" a="1"/>
  <c r="M121" i="1"/>
  <c r="M121" i="1" a="1"/>
  <c r="M361" i="1"/>
  <c r="M361" i="1" a="1"/>
  <c r="M595" i="1"/>
  <c r="M595" i="1" a="1"/>
  <c r="M752" i="1"/>
  <c r="M752" i="1" a="1"/>
  <c r="M1918" i="1"/>
  <c r="M1918" i="1" a="1"/>
  <c r="M1223" i="1"/>
  <c r="M1223" i="1" a="1"/>
  <c r="M1452" i="1"/>
  <c r="M1452" i="1" a="1"/>
  <c r="M1989" i="1"/>
  <c r="M1989" i="1" a="1"/>
  <c r="M1549" i="1"/>
  <c r="M1549" i="1" a="1"/>
  <c r="M2856" i="1"/>
  <c r="M2856" i="1" a="1"/>
  <c r="M103" i="1"/>
  <c r="M103" i="1" a="1"/>
  <c r="M485" i="1"/>
  <c r="M485" i="1" a="1"/>
  <c r="M622" i="1"/>
  <c r="M622" i="1" a="1"/>
  <c r="M503" i="1"/>
  <c r="M503" i="1" a="1"/>
  <c r="M2287" i="1"/>
  <c r="M2287" i="1" a="1"/>
  <c r="M2778" i="1"/>
  <c r="M2778" i="1" a="1"/>
  <c r="M1635" i="1"/>
  <c r="M1635" i="1" a="1"/>
  <c r="M2252" i="1"/>
  <c r="M2252" i="1" a="1"/>
  <c r="M418" i="1"/>
  <c r="M418" i="1" a="1"/>
  <c r="M2660" i="1"/>
  <c r="M2660" i="1" a="1"/>
  <c r="M1445" i="1"/>
  <c r="M1445" i="1" a="1"/>
  <c r="M600" i="1"/>
  <c r="M600" i="1" a="1"/>
  <c r="M785" i="1"/>
  <c r="M785" i="1" a="1"/>
  <c r="M185" i="1"/>
  <c r="M185" i="1" a="1"/>
  <c r="M2550" i="1"/>
  <c r="M2550" i="1" a="1"/>
  <c r="M2347" i="1"/>
  <c r="M2347" i="1" a="1"/>
  <c r="M291" i="1"/>
  <c r="M291" i="1" a="1"/>
  <c r="M1225" i="1"/>
  <c r="M1225" i="1" a="1"/>
  <c r="M1519" i="1"/>
  <c r="M1519" i="1" a="1"/>
  <c r="M2041" i="1"/>
  <c r="M2041" i="1" a="1"/>
  <c r="M2138" i="1"/>
  <c r="M2138" i="1" a="1"/>
  <c r="M2265" i="1"/>
  <c r="M2265" i="1" a="1"/>
  <c r="M1624" i="1"/>
  <c r="M1624" i="1" a="1"/>
  <c r="M2082" i="1"/>
  <c r="M2082" i="1" a="1"/>
  <c r="M2091" i="1"/>
  <c r="M2091" i="1" a="1"/>
  <c r="M2449" i="1"/>
  <c r="M2449" i="1" a="1"/>
  <c r="M1925" i="1"/>
  <c r="M1925" i="1" a="1"/>
  <c r="M1835" i="1"/>
  <c r="M1835" i="1" a="1"/>
  <c r="M1468" i="1"/>
  <c r="M1468" i="1" a="1"/>
  <c r="M2717" i="1"/>
  <c r="M2717" i="1" a="1"/>
  <c r="M6" i="1"/>
  <c r="M6" i="1" a="1"/>
  <c r="M2708" i="1"/>
  <c r="M2708" i="1" a="1"/>
  <c r="M1810" i="1"/>
  <c r="M1810" i="1" a="1"/>
  <c r="M2427" i="1"/>
  <c r="M2427" i="1" a="1"/>
  <c r="M804" i="1"/>
  <c r="M804" i="1" a="1"/>
  <c r="M235" i="1"/>
  <c r="M235" i="1" a="1"/>
  <c r="M1616" i="1"/>
  <c r="M1616" i="1" a="1"/>
  <c r="M2559" i="1"/>
  <c r="M2559" i="1" a="1"/>
  <c r="M2860" i="1"/>
  <c r="M2860" i="1" a="1"/>
  <c r="M304" i="1"/>
  <c r="M304" i="1" a="1"/>
  <c r="M146" i="1"/>
  <c r="M146" i="1" a="1"/>
  <c r="M597" i="1"/>
  <c r="M597" i="1" a="1"/>
  <c r="M2676" i="1"/>
  <c r="M2676" i="1" a="1"/>
  <c r="M2146" i="1"/>
  <c r="M2146" i="1" a="1"/>
  <c r="M2408" i="1"/>
  <c r="M2408" i="1" a="1"/>
  <c r="M2685" i="1"/>
  <c r="M2685" i="1" a="1"/>
  <c r="M2646" i="1"/>
  <c r="M2646" i="1" a="1"/>
  <c r="M2879" i="1"/>
  <c r="M2879" i="1" a="1"/>
  <c r="M2448" i="1"/>
  <c r="M2448" i="1" a="1"/>
  <c r="M999" i="1"/>
  <c r="M999" i="1" a="1"/>
  <c r="M1139" i="1"/>
  <c r="M1139" i="1" a="1"/>
  <c r="M932" i="1"/>
  <c r="M932" i="1" a="1"/>
  <c r="M1988" i="1"/>
  <c r="M1988" i="1" a="1"/>
  <c r="M789" i="1"/>
  <c r="M789" i="1" a="1"/>
  <c r="M2711" i="1"/>
  <c r="M2711" i="1" a="1"/>
  <c r="M916" i="1"/>
  <c r="M916" i="1" a="1"/>
  <c r="M2395" i="1"/>
  <c r="M2395" i="1" a="1"/>
  <c r="M715" i="1"/>
  <c r="M715" i="1" a="1"/>
  <c r="M1180" i="1"/>
  <c r="M1180" i="1" a="1"/>
  <c r="M1593" i="1"/>
  <c r="M1593" i="1" a="1"/>
  <c r="M1779" i="1"/>
  <c r="M1779" i="1" a="1"/>
  <c r="M124" i="1"/>
  <c r="M124" i="1" a="1"/>
  <c r="M268" i="1"/>
  <c r="M268" i="1" a="1"/>
  <c r="M2119" i="1"/>
  <c r="M2119" i="1" a="1"/>
  <c r="M325" i="1"/>
  <c r="M325" i="1" a="1"/>
  <c r="M2679" i="1"/>
  <c r="M2679" i="1" a="1"/>
  <c r="M2336" i="1"/>
  <c r="M2336" i="1" a="1"/>
  <c r="M2247" i="1"/>
  <c r="M2247" i="1" a="1"/>
  <c r="M1135" i="1"/>
  <c r="M1135" i="1" a="1"/>
  <c r="M1392" i="1"/>
  <c r="M1392" i="1" a="1"/>
  <c r="M1784" i="1"/>
  <c r="M1784" i="1" a="1"/>
  <c r="M554" i="1"/>
  <c r="M554" i="1" a="1"/>
  <c r="M2219" i="1"/>
  <c r="M2219" i="1" a="1"/>
  <c r="M1274" i="1"/>
  <c r="M1274" i="1" a="1"/>
  <c r="M2337" i="1"/>
  <c r="M2337" i="1" a="1"/>
  <c r="M1755" i="1"/>
  <c r="M1755" i="1" a="1"/>
  <c r="M928" i="1"/>
  <c r="M928" i="1" a="1"/>
  <c r="M2350" i="1"/>
  <c r="M2350" i="1" a="1"/>
  <c r="M570" i="1"/>
  <c r="M570" i="1" a="1"/>
  <c r="M1144" i="1"/>
  <c r="M1144" i="1" a="1"/>
  <c r="M2379" i="1"/>
  <c r="M2379" i="1" a="1"/>
  <c r="M1140" i="1"/>
  <c r="M1140" i="1" a="1"/>
  <c r="M1357" i="1"/>
  <c r="M1357" i="1" a="1"/>
  <c r="M2566" i="1"/>
  <c r="M2566" i="1" a="1"/>
  <c r="M2103" i="1"/>
  <c r="M2103" i="1" a="1"/>
  <c r="M1301" i="1"/>
  <c r="M1301" i="1" a="1"/>
  <c r="M2312" i="1"/>
  <c r="M2312" i="1" a="1"/>
  <c r="M1848" i="1"/>
  <c r="M1848" i="1" a="1"/>
  <c r="M2592" i="1"/>
  <c r="M2592" i="1" a="1"/>
  <c r="M2532" i="1"/>
  <c r="M2532" i="1" a="1"/>
  <c r="M72" i="1"/>
  <c r="M72" i="1" a="1"/>
  <c r="M1002" i="1"/>
  <c r="M1002" i="1" a="1"/>
  <c r="M343" i="1"/>
  <c r="M343" i="1" a="1"/>
  <c r="M116" i="1"/>
  <c r="M116" i="1" a="1"/>
  <c r="M535" i="1"/>
  <c r="M535" i="1" a="1"/>
  <c r="M2095" i="1"/>
  <c r="M2095" i="1" a="1"/>
  <c r="M2411" i="1"/>
  <c r="M2411" i="1" a="1"/>
  <c r="M2051" i="1"/>
  <c r="M2051" i="1" a="1"/>
  <c r="M2501" i="1"/>
  <c r="M2501" i="1" a="1"/>
  <c r="M1530" i="1"/>
  <c r="M1530" i="1" a="1"/>
  <c r="M1015" i="1"/>
  <c r="M1015" i="1" a="1"/>
  <c r="M903" i="1"/>
  <c r="M903" i="1" a="1"/>
  <c r="M2816" i="1"/>
  <c r="M2816" i="1" a="1"/>
  <c r="M1345" i="1"/>
  <c r="M1345" i="1" a="1"/>
  <c r="M1226" i="1"/>
  <c r="M1226" i="1" a="1"/>
  <c r="M1050" i="1"/>
  <c r="M1050" i="1" a="1"/>
  <c r="M2692" i="1"/>
  <c r="M2692" i="1" a="1"/>
  <c r="M2440" i="1"/>
  <c r="M2440" i="1" a="1"/>
  <c r="M1262" i="1"/>
  <c r="M1262" i="1" a="1"/>
  <c r="M1323" i="1"/>
  <c r="M1323" i="1" a="1"/>
  <c r="M1668" i="1"/>
  <c r="M1668" i="1" a="1"/>
  <c r="M230" i="1"/>
  <c r="M230" i="1" a="1"/>
  <c r="M2154" i="1"/>
  <c r="M2154" i="1" a="1"/>
  <c r="M2178" i="1"/>
  <c r="M2178" i="1" a="1"/>
  <c r="M2538" i="1"/>
  <c r="M2538" i="1" a="1"/>
  <c r="M1298" i="1"/>
  <c r="M1298" i="1" a="1"/>
  <c r="M926" i="1"/>
  <c r="M926" i="1" a="1"/>
  <c r="M1652" i="1"/>
  <c r="M1652" i="1" a="1"/>
  <c r="M1505" i="1"/>
  <c r="M1505" i="1" a="1"/>
  <c r="M1032" i="1"/>
  <c r="M1032" i="1" a="1"/>
  <c r="M2766" i="1"/>
  <c r="M2766" i="1" a="1"/>
  <c r="M2293" i="1"/>
  <c r="M2293" i="1" a="1"/>
  <c r="M1344" i="1"/>
  <c r="M1344" i="1" a="1"/>
  <c r="M2202" i="1"/>
  <c r="M2202" i="1" a="1"/>
  <c r="M1977" i="1"/>
  <c r="M1977" i="1" a="1"/>
  <c r="M1333" i="1"/>
  <c r="M1333" i="1" a="1"/>
  <c r="M1243" i="1"/>
  <c r="M1243" i="1" a="1"/>
  <c r="M2026" i="1"/>
  <c r="M2026" i="1" a="1"/>
  <c r="M1685" i="1"/>
  <c r="M1685" i="1" a="1"/>
  <c r="M661" i="1"/>
  <c r="M661" i="1" a="1"/>
  <c r="M2528" i="1"/>
  <c r="M2528" i="1" a="1"/>
  <c r="M242" i="1"/>
  <c r="M242" i="1" a="1"/>
  <c r="M846" i="1"/>
  <c r="M846" i="1" a="1"/>
  <c r="M1628" i="1"/>
  <c r="M1628" i="1" a="1"/>
  <c r="M1177" i="1"/>
  <c r="M1177" i="1" a="1"/>
  <c r="M710" i="1"/>
  <c r="M710" i="1" a="1"/>
  <c r="M890" i="1"/>
  <c r="M890" i="1" a="1"/>
  <c r="M1822" i="1"/>
  <c r="M1822" i="1" a="1"/>
  <c r="M285" i="1"/>
  <c r="M285" i="1" a="1"/>
  <c r="M417" i="1"/>
  <c r="M417" i="1" a="1"/>
  <c r="M1618" i="1"/>
  <c r="M1618" i="1" a="1"/>
  <c r="M1920" i="1"/>
  <c r="M1920" i="1" a="1"/>
  <c r="M1896" i="1"/>
  <c r="M1896" i="1" a="1"/>
  <c r="M2796" i="1"/>
  <c r="M2796" i="1" a="1"/>
  <c r="M901" i="1"/>
  <c r="M901" i="1" a="1"/>
  <c r="M104" i="1"/>
  <c r="M104" i="1" a="1"/>
  <c r="M333" i="1"/>
  <c r="M333" i="1" a="1"/>
  <c r="M517" i="1"/>
  <c r="M517" i="1" a="1"/>
  <c r="M1378" i="1"/>
  <c r="M1378" i="1" a="1"/>
  <c r="M1293" i="1"/>
  <c r="M1293" i="1" a="1"/>
  <c r="M2703" i="1"/>
  <c r="M2703" i="1" a="1"/>
  <c r="M462" i="1"/>
  <c r="M462" i="1" a="1"/>
  <c r="M1552" i="1"/>
  <c r="M1552" i="1" a="1"/>
  <c r="M852" i="1"/>
  <c r="M852" i="1" a="1"/>
  <c r="M1017" i="1"/>
  <c r="M1017" i="1" a="1"/>
  <c r="M377" i="1"/>
  <c r="M377" i="1" a="1"/>
  <c r="M1921" i="1"/>
  <c r="M1921" i="1" a="1"/>
  <c r="M818" i="1"/>
  <c r="M818" i="1" a="1"/>
  <c r="M500" i="1"/>
  <c r="M500" i="1" a="1"/>
  <c r="M467" i="1"/>
  <c r="M467" i="1" a="1"/>
  <c r="M1692" i="1"/>
  <c r="M1692" i="1" a="1"/>
  <c r="M2317" i="1"/>
  <c r="M2317" i="1" a="1"/>
  <c r="M638" i="1"/>
  <c r="M638" i="1" a="1"/>
  <c r="M884" i="1"/>
  <c r="M884" i="1" a="1"/>
  <c r="M1598" i="1"/>
  <c r="M1598" i="1" a="1"/>
  <c r="M1400" i="1"/>
  <c r="M1400" i="1" a="1"/>
  <c r="M2128" i="1"/>
  <c r="M2128" i="1" a="1"/>
  <c r="M745" i="1"/>
  <c r="M745" i="1" a="1"/>
  <c r="M335" i="1"/>
  <c r="M335" i="1" a="1"/>
  <c r="M1355" i="1"/>
  <c r="M1355" i="1" a="1"/>
  <c r="M2545" i="1"/>
  <c r="M2545" i="1" a="1"/>
  <c r="M1854" i="1"/>
  <c r="M1854" i="1" a="1"/>
  <c r="M1148" i="1"/>
  <c r="M1148" i="1" a="1"/>
  <c r="M2455" i="1"/>
  <c r="M2455" i="1" a="1"/>
  <c r="M144" i="1"/>
  <c r="M144" i="1" a="1"/>
  <c r="M1969" i="1"/>
  <c r="M1969" i="1" a="1"/>
  <c r="M979" i="1"/>
  <c r="M979" i="1" a="1"/>
  <c r="M561" i="1"/>
  <c r="M561" i="1" a="1"/>
  <c r="M658" i="1"/>
  <c r="M658" i="1" a="1"/>
  <c r="M2776" i="1"/>
  <c r="M2776" i="1" a="1"/>
  <c r="M1011" i="1"/>
  <c r="M1011" i="1" a="1"/>
  <c r="M348" i="1"/>
  <c r="M348" i="1" a="1"/>
  <c r="M1074" i="1"/>
  <c r="M1074" i="1" a="1"/>
  <c r="M27" i="1"/>
  <c r="M27" i="1" a="1"/>
  <c r="M2064" i="1"/>
  <c r="M2064" i="1" a="1"/>
  <c r="M1480" i="1"/>
  <c r="M1480" i="1" a="1"/>
  <c r="M231" i="1"/>
  <c r="M231" i="1" a="1"/>
  <c r="M2621" i="1"/>
  <c r="M2621" i="1" a="1"/>
  <c r="M2269" i="1"/>
  <c r="M2269" i="1" a="1"/>
  <c r="M2348" i="1"/>
  <c r="M2348" i="1" a="1"/>
  <c r="M1669" i="1"/>
  <c r="M1669" i="1" a="1"/>
  <c r="M2357" i="1"/>
  <c r="M2357" i="1" a="1"/>
  <c r="M2356" i="1"/>
  <c r="M2356" i="1" a="1"/>
  <c r="M1186" i="1"/>
  <c r="M1186" i="1" a="1"/>
  <c r="M1332" i="1"/>
  <c r="M1332" i="1" a="1"/>
  <c r="M1201" i="1"/>
  <c r="M1201" i="1" a="1"/>
  <c r="M393" i="1"/>
  <c r="M393" i="1" a="1"/>
  <c r="M2798" i="1"/>
  <c r="M2798" i="1" a="1"/>
  <c r="M1260" i="1"/>
  <c r="M1260" i="1" a="1"/>
  <c r="M2586" i="1"/>
  <c r="M2586" i="1" a="1"/>
  <c r="M1087" i="1"/>
  <c r="M1087" i="1" a="1"/>
  <c r="M682" i="1"/>
  <c r="M682" i="1" a="1"/>
  <c r="M97" i="1"/>
  <c r="M97" i="1" a="1"/>
  <c r="M1719" i="1"/>
  <c r="M1719" i="1" a="1"/>
  <c r="M1544" i="1"/>
  <c r="M1544" i="1" a="1"/>
  <c r="M482" i="1"/>
  <c r="M482" i="1" a="1"/>
  <c r="M1203" i="1"/>
  <c r="M1203" i="1" a="1"/>
  <c r="M2298" i="1"/>
  <c r="M2298" i="1" a="1"/>
  <c r="M2637" i="1"/>
  <c r="M2637" i="1" a="1"/>
  <c r="M1514" i="1"/>
  <c r="M1514" i="1" a="1"/>
  <c r="M1343" i="1"/>
  <c r="M1343" i="1" a="1"/>
  <c r="M1037" i="1"/>
  <c r="M1037" i="1" a="1"/>
  <c r="M2161" i="1"/>
  <c r="M2161" i="1" a="1"/>
  <c r="M2077" i="1"/>
  <c r="M2077" i="1" a="1"/>
  <c r="M917" i="1"/>
  <c r="M917" i="1" a="1"/>
  <c r="M21" i="1"/>
  <c r="M21" i="1" a="1"/>
  <c r="M54" i="1"/>
  <c r="M54" i="1" a="1"/>
  <c r="M23" i="1"/>
  <c r="M23" i="1" a="1"/>
  <c r="M2837" i="1"/>
  <c r="M2837" i="1" a="1"/>
  <c r="M1703" i="1"/>
  <c r="M1703" i="1" a="1"/>
  <c r="M189" i="1"/>
  <c r="M189" i="1" a="1"/>
  <c r="M1020" i="1"/>
  <c r="M1020" i="1" a="1"/>
  <c r="M2628" i="1"/>
  <c r="M2628" i="1" a="1"/>
  <c r="M849" i="1"/>
  <c r="M849" i="1" a="1"/>
  <c r="M1418" i="1"/>
  <c r="M1418" i="1" a="1"/>
  <c r="M541" i="1"/>
  <c r="M541" i="1" a="1"/>
  <c r="M1634" i="1"/>
  <c r="M1634" i="1" a="1"/>
  <c r="M1718" i="1"/>
  <c r="M1718" i="1" a="1"/>
  <c r="M696" i="1"/>
  <c r="M696" i="1" a="1"/>
  <c r="M279" i="1"/>
  <c r="M279" i="1" a="1"/>
  <c r="M1966" i="1"/>
  <c r="M1966" i="1" a="1"/>
  <c r="M2351" i="1"/>
  <c r="M2351" i="1" a="1"/>
  <c r="M1928" i="1"/>
  <c r="M1928" i="1" a="1"/>
  <c r="M1073" i="1"/>
  <c r="M1073" i="1" a="1"/>
  <c r="M498" i="1"/>
  <c r="M498" i="1" a="1"/>
  <c r="M2290" i="1"/>
  <c r="M2290" i="1" a="1"/>
  <c r="M2491" i="1"/>
  <c r="M2491" i="1" a="1"/>
  <c r="M2744" i="1"/>
  <c r="M2744" i="1" a="1"/>
  <c r="M243" i="1"/>
  <c r="M243" i="1" a="1"/>
  <c r="M2851" i="1"/>
  <c r="M2851" i="1" a="1"/>
  <c r="M1286" i="1"/>
  <c r="M1286" i="1" a="1"/>
  <c r="M2607" i="1"/>
  <c r="M2607" i="1" a="1"/>
  <c r="M2814" i="1"/>
  <c r="M2814" i="1" a="1"/>
  <c r="M109" i="1"/>
  <c r="M109" i="1" a="1"/>
  <c r="M1891" i="1"/>
  <c r="M1891" i="1" a="1"/>
  <c r="M2277" i="1"/>
  <c r="M2277" i="1" a="1"/>
  <c r="M518" i="1"/>
  <c r="M518" i="1" a="1"/>
  <c r="M53" i="1"/>
  <c r="M53" i="1" a="1"/>
  <c r="M70" i="1"/>
  <c r="M70" i="1" a="1"/>
  <c r="M233" i="1"/>
  <c r="M233" i="1" a="1"/>
  <c r="M957" i="1"/>
  <c r="M957" i="1" a="1"/>
  <c r="M2588" i="1"/>
  <c r="M2588" i="1" a="1"/>
  <c r="M1281" i="1"/>
  <c r="M1281" i="1" a="1"/>
  <c r="M2186" i="1"/>
  <c r="M2186" i="1" a="1"/>
  <c r="M127" i="1"/>
  <c r="M127" i="1" a="1"/>
  <c r="M2558" i="1"/>
  <c r="M2558" i="1" a="1"/>
  <c r="M1137" i="1"/>
  <c r="M1137" i="1" a="1"/>
  <c r="M1033" i="1"/>
  <c r="M1033" i="1" a="1"/>
  <c r="M2325" i="1"/>
  <c r="M2325" i="1" a="1"/>
  <c r="M1585" i="1"/>
  <c r="M1585" i="1" a="1"/>
  <c r="M1394" i="1"/>
  <c r="M1394" i="1" a="1"/>
  <c r="M915" i="1"/>
  <c r="M915" i="1" a="1"/>
  <c r="M13" i="1"/>
  <c r="M13" i="1" a="1"/>
  <c r="M1541" i="1"/>
  <c r="M1541" i="1" a="1"/>
  <c r="M2436" i="1"/>
  <c r="M2436" i="1" a="1"/>
  <c r="M1049" i="1"/>
  <c r="M1049" i="1" a="1"/>
  <c r="M264" i="1"/>
  <c r="M264" i="1" a="1"/>
  <c r="M2231" i="1"/>
  <c r="M2231" i="1" a="1"/>
  <c r="M1991" i="1"/>
  <c r="M1991" i="1" a="1"/>
  <c r="M620" i="1"/>
  <c r="M620" i="1" a="1"/>
  <c r="M149" i="1"/>
  <c r="M149" i="1" a="1"/>
  <c r="M322" i="1"/>
  <c r="M322" i="1" a="1"/>
  <c r="M1326" i="1"/>
  <c r="M1326" i="1" a="1"/>
  <c r="M2098" i="1"/>
  <c r="M2098" i="1" a="1"/>
  <c r="M1713" i="1"/>
  <c r="M1713" i="1" a="1"/>
  <c r="M1216" i="1"/>
  <c r="M1216" i="1" a="1"/>
  <c r="M1220" i="1"/>
  <c r="M1220" i="1" a="1"/>
  <c r="M423" i="1"/>
  <c r="M423" i="1" a="1"/>
  <c r="M1709" i="1"/>
  <c r="M1709" i="1" a="1"/>
  <c r="M728" i="1"/>
  <c r="M728" i="1" a="1"/>
  <c r="M1153" i="1"/>
  <c r="M1153" i="1" a="1"/>
  <c r="M226" i="1"/>
  <c r="M226" i="1" a="1"/>
  <c r="M1546" i="1"/>
  <c r="M1546" i="1" a="1"/>
  <c r="M2710" i="1"/>
  <c r="M2710" i="1" a="1"/>
  <c r="M783" i="1"/>
  <c r="M783" i="1" a="1"/>
  <c r="M2759" i="1"/>
  <c r="M2759" i="1" a="1"/>
  <c r="M76" i="1"/>
  <c r="M76" i="1" a="1"/>
  <c r="M1812" i="1"/>
  <c r="M1812" i="1" a="1"/>
  <c r="M577" i="1"/>
  <c r="M577" i="1" a="1"/>
  <c r="M1059" i="1"/>
  <c r="M1059" i="1" a="1"/>
  <c r="M1923" i="1"/>
  <c r="M1923" i="1" a="1"/>
  <c r="M943" i="1"/>
  <c r="M943" i="1" a="1"/>
  <c r="M2527" i="1"/>
  <c r="M2527" i="1" a="1"/>
  <c r="M1562" i="1"/>
  <c r="M1562" i="1" a="1"/>
  <c r="M1941" i="1"/>
  <c r="M1941" i="1" a="1"/>
  <c r="M2599" i="1"/>
  <c r="M2599" i="1" a="1"/>
  <c r="M706" i="1"/>
  <c r="M706" i="1" a="1"/>
  <c r="M106" i="1"/>
  <c r="M106" i="1" a="1"/>
  <c r="M540" i="1"/>
  <c r="M540" i="1" a="1"/>
  <c r="M2570" i="1"/>
  <c r="M2570" i="1" a="1"/>
  <c r="M2334" i="1"/>
  <c r="M2334" i="1" a="1"/>
  <c r="M1021" i="1"/>
  <c r="M1021" i="1" a="1"/>
  <c r="M1208" i="1"/>
  <c r="M1208" i="1" a="1"/>
  <c r="M1533" i="1"/>
  <c r="M1533" i="1" a="1"/>
  <c r="M1799" i="1"/>
  <c r="M1799" i="1" a="1"/>
  <c r="M1590" i="1"/>
  <c r="M1590" i="1" a="1"/>
  <c r="M2870" i="1"/>
  <c r="M2870" i="1" a="1"/>
  <c r="M501" i="1"/>
  <c r="M501" i="1" a="1"/>
  <c r="M1952" i="1"/>
  <c r="M1952" i="1" a="1"/>
  <c r="M2853" i="1"/>
  <c r="M2853" i="1" a="1"/>
  <c r="M506" i="1"/>
  <c r="M506" i="1" a="1"/>
  <c r="M2585" i="1"/>
  <c r="M2585" i="1" a="1"/>
  <c r="M2227" i="1"/>
  <c r="M2227" i="1" a="1"/>
  <c r="M1496" i="1"/>
  <c r="M1496" i="1" a="1"/>
  <c r="M705" i="1"/>
  <c r="M705" i="1" a="1"/>
  <c r="M850" i="1"/>
  <c r="M850" i="1" a="1"/>
  <c r="M2729" i="1"/>
  <c r="M2729" i="1" a="1"/>
  <c r="M2241" i="1"/>
  <c r="M2241" i="1" a="1"/>
  <c r="M1863" i="1"/>
  <c r="M1863" i="1" a="1"/>
  <c r="M659" i="1"/>
  <c r="M659" i="1" a="1"/>
  <c r="M643" i="1"/>
  <c r="M643" i="1" a="1"/>
  <c r="M2007" i="1"/>
  <c r="M2007" i="1" a="1"/>
  <c r="M2831" i="1"/>
  <c r="M2831" i="1" a="1"/>
  <c r="M1401" i="1"/>
  <c r="M1401" i="1" a="1"/>
  <c r="M2421" i="1"/>
  <c r="M2421" i="1" a="1"/>
  <c r="M2429" i="1"/>
  <c r="M2429" i="1" a="1"/>
  <c r="M2564" i="1"/>
  <c r="M2564" i="1" a="1"/>
  <c r="M192" i="1"/>
  <c r="M192" i="1" a="1"/>
  <c r="M2439" i="1"/>
  <c r="M2439" i="1" a="1"/>
  <c r="M2654" i="1"/>
  <c r="M2654" i="1" a="1"/>
  <c r="M2649" i="1"/>
  <c r="M2649" i="1" a="1"/>
  <c r="M1316" i="1"/>
  <c r="M1316" i="1" a="1"/>
  <c r="M1686" i="1"/>
  <c r="M1686" i="1" a="1"/>
  <c r="M200" i="1"/>
  <c r="M200" i="1" a="1"/>
  <c r="M2723" i="1"/>
  <c r="M2723" i="1" a="1"/>
  <c r="M2631" i="1"/>
  <c r="M2631" i="1" a="1"/>
  <c r="M1589" i="1"/>
  <c r="M1589" i="1" a="1"/>
  <c r="M1380" i="1"/>
  <c r="M1380" i="1" a="1"/>
  <c r="M411" i="1"/>
  <c r="M411" i="1" a="1"/>
  <c r="M2136" i="1"/>
  <c r="M2136" i="1" a="1"/>
  <c r="M253" i="1"/>
  <c r="M253" i="1" a="1"/>
  <c r="M2561" i="1"/>
  <c r="M2561" i="1" a="1"/>
  <c r="M1998" i="1"/>
  <c r="M1998" i="1" a="1"/>
  <c r="M885" i="1"/>
  <c r="M885" i="1" a="1"/>
  <c r="M858" i="1"/>
  <c r="M858" i="1" a="1"/>
  <c r="M1304" i="1"/>
  <c r="M1304" i="1" a="1"/>
  <c r="M2442" i="1"/>
  <c r="M2442" i="1" a="1"/>
  <c r="M2383" i="1"/>
  <c r="M2383" i="1" a="1"/>
  <c r="M2005" i="1"/>
  <c r="M2005" i="1" a="1"/>
  <c r="M1773" i="1"/>
  <c r="M1773" i="1" a="1"/>
  <c r="M817" i="1"/>
  <c r="M817" i="1" a="1"/>
  <c r="M2658" i="1"/>
  <c r="M2658" i="1" a="1"/>
  <c r="M188" i="1"/>
  <c r="M188" i="1" a="1"/>
  <c r="M363" i="1"/>
  <c r="M363" i="1" a="1"/>
  <c r="M1557" i="1"/>
  <c r="M1557" i="1" a="1"/>
  <c r="M436" i="1"/>
  <c r="M436" i="1" a="1"/>
  <c r="M326" i="1"/>
  <c r="M326" i="1" a="1"/>
  <c r="M339" i="1"/>
  <c r="M339" i="1" a="1"/>
  <c r="M2118" i="1"/>
  <c r="M2118" i="1" a="1"/>
  <c r="M1235" i="1"/>
  <c r="M1235" i="1" a="1"/>
  <c r="M2700" i="1"/>
  <c r="M2700" i="1" a="1"/>
  <c r="M836" i="1"/>
  <c r="M836" i="1" a="1"/>
  <c r="M2827" i="1"/>
  <c r="M2827" i="1" a="1"/>
  <c r="M615" i="1"/>
  <c r="M615" i="1" a="1"/>
  <c r="M1207" i="1"/>
  <c r="M1207" i="1" a="1"/>
  <c r="M1837" i="1"/>
  <c r="M1837" i="1" a="1"/>
  <c r="M1498" i="1"/>
  <c r="M1498" i="1" a="1"/>
  <c r="M1423" i="1"/>
  <c r="M1423" i="1" a="1"/>
  <c r="M1458" i="1"/>
  <c r="M1458" i="1" a="1"/>
  <c r="M2838" i="1"/>
  <c r="M2838" i="1" a="1"/>
  <c r="M223" i="1"/>
  <c r="M223" i="1" a="1"/>
  <c r="M2611" i="1"/>
  <c r="M2611" i="1" a="1"/>
  <c r="M2035" i="1"/>
  <c r="M2035" i="1" a="1"/>
  <c r="M404" i="1"/>
  <c r="M404" i="1" a="1"/>
  <c r="M1340" i="1"/>
  <c r="M1340" i="1" a="1"/>
  <c r="M1701" i="1"/>
  <c r="M1701" i="1" a="1"/>
  <c r="M1019" i="1"/>
  <c r="M1019" i="1" a="1"/>
  <c r="M667" i="1"/>
  <c r="M667" i="1" a="1"/>
  <c r="M861" i="1"/>
  <c r="M861" i="1" a="1"/>
  <c r="M2328" i="1"/>
  <c r="M2328" i="1" a="1"/>
  <c r="M769" i="1"/>
  <c r="M769" i="1" a="1"/>
  <c r="M1367" i="1"/>
  <c r="M1367" i="1" a="1"/>
  <c r="M283" i="1"/>
  <c r="M283" i="1" a="1"/>
  <c r="M2083" i="1"/>
  <c r="M2083" i="1" a="1"/>
  <c r="M1859" i="1"/>
  <c r="M1859" i="1" a="1"/>
  <c r="M922" i="1"/>
  <c r="M922" i="1" a="1"/>
  <c r="M2720" i="1"/>
  <c r="M2720" i="1" a="1"/>
  <c r="M2699" i="1"/>
  <c r="M2699" i="1" a="1"/>
  <c r="M2085" i="1"/>
  <c r="M2085" i="1" a="1"/>
  <c r="M1522" i="1"/>
  <c r="M1522" i="1" a="1"/>
  <c r="M1603" i="1"/>
  <c r="M1603" i="1" a="1"/>
  <c r="M1924" i="1"/>
  <c r="M1924" i="1" a="1"/>
  <c r="M1156" i="1"/>
  <c r="M1156" i="1" a="1"/>
  <c r="M1996" i="1"/>
  <c r="M1996" i="1" a="1"/>
  <c r="M2447" i="1"/>
  <c r="M2447" i="1" a="1"/>
  <c r="M986" i="1"/>
  <c r="M986" i="1" a="1"/>
  <c r="M760" i="1"/>
  <c r="M760" i="1" a="1"/>
  <c r="M229" i="1"/>
  <c r="M229" i="1" a="1"/>
  <c r="M372" i="1"/>
  <c r="M372" i="1" a="1"/>
  <c r="M1963" i="1"/>
  <c r="M1963" i="1" a="1"/>
  <c r="M2663" i="1"/>
  <c r="M2663" i="1" a="1"/>
  <c r="M847" i="1"/>
  <c r="M847" i="1" a="1"/>
  <c r="M1221" i="1"/>
  <c r="M1221" i="1" a="1"/>
  <c r="M993" i="1"/>
  <c r="M993" i="1" a="1"/>
  <c r="M25" i="1"/>
  <c r="M25" i="1" a="1"/>
  <c r="M429" i="1"/>
  <c r="M429" i="1" a="1"/>
  <c r="M480" i="1"/>
  <c r="M480" i="1" a="1"/>
  <c r="M1790" i="1"/>
  <c r="M1790" i="1" a="1"/>
  <c r="M601" i="1"/>
  <c r="M601" i="1" a="1"/>
  <c r="M2000" i="1"/>
  <c r="M2000" i="1" a="1"/>
  <c r="M1674" i="1"/>
  <c r="M1674" i="1" a="1"/>
  <c r="M2565" i="1"/>
  <c r="M2565" i="1" a="1"/>
  <c r="M1318" i="1"/>
  <c r="M1318" i="1" a="1"/>
  <c r="M2727" i="1"/>
  <c r="M2727" i="1" a="1"/>
  <c r="M2601" i="1"/>
  <c r="M2601" i="1" a="1"/>
  <c r="M1826" i="1"/>
  <c r="M1826" i="1" a="1"/>
  <c r="M2403" i="1"/>
  <c r="M2403" i="1" a="1"/>
  <c r="M2320" i="1"/>
  <c r="M2320" i="1" a="1"/>
  <c r="M1594" i="1"/>
  <c r="M1594" i="1" a="1"/>
  <c r="M155" i="1"/>
  <c r="M155" i="1" a="1"/>
  <c r="M933" i="1"/>
  <c r="M933" i="1" a="1"/>
  <c r="M1329" i="1"/>
  <c r="M1329" i="1" a="1"/>
  <c r="M353" i="1"/>
  <c r="M353" i="1" a="1"/>
  <c r="M584" i="1"/>
  <c r="M584" i="1" a="1"/>
  <c r="M2016" i="1"/>
  <c r="M2016" i="1" a="1"/>
  <c r="M1305" i="1"/>
  <c r="M1305" i="1" a="1"/>
  <c r="M791" i="1"/>
  <c r="M791" i="1" a="1"/>
  <c r="M8" i="1"/>
  <c r="M8" i="1" a="1"/>
  <c r="M1665" i="1"/>
  <c r="M1665" i="1" a="1"/>
  <c r="M1437" i="1"/>
  <c r="M1437" i="1" a="1"/>
  <c r="M181" i="1"/>
  <c r="M181" i="1" a="1"/>
  <c r="M1525" i="1"/>
  <c r="M1525" i="1" a="1"/>
  <c r="M1341" i="1"/>
  <c r="M1341" i="1" a="1"/>
  <c r="M2225" i="1"/>
  <c r="M2225" i="1" a="1"/>
  <c r="M2208" i="1"/>
  <c r="M2208" i="1" a="1"/>
  <c r="M1406" i="1"/>
  <c r="M1406" i="1" a="1"/>
  <c r="M1456" i="1"/>
  <c r="M1456" i="1" a="1"/>
  <c r="M2389" i="1"/>
  <c r="M2389" i="1" a="1"/>
  <c r="M2151" i="1"/>
  <c r="M2151" i="1" a="1"/>
  <c r="M1717" i="1"/>
  <c r="M1717" i="1" a="1"/>
  <c r="M1081" i="1"/>
  <c r="M1081" i="1" a="1"/>
  <c r="M2695" i="1"/>
  <c r="M2695" i="1" a="1"/>
  <c r="M1846" i="1"/>
  <c r="M1846" i="1" a="1"/>
  <c r="M1521" i="1"/>
  <c r="M1521" i="1" a="1"/>
  <c r="M1545" i="1"/>
  <c r="M1545" i="1" a="1"/>
  <c r="M920" i="1"/>
  <c r="M920" i="1" a="1"/>
  <c r="M2002" i="1"/>
  <c r="M2002" i="1" a="1"/>
  <c r="M415" i="1"/>
  <c r="M415" i="1" a="1"/>
  <c r="M1322" i="1"/>
  <c r="M1322" i="1" a="1"/>
  <c r="M319" i="1"/>
  <c r="M319" i="1" a="1"/>
  <c r="M2142" i="1"/>
  <c r="M2142" i="1" a="1"/>
  <c r="M2081" i="1"/>
  <c r="M2081" i="1" a="1"/>
  <c r="M2220" i="1"/>
  <c r="M2220" i="1" a="1"/>
  <c r="M1094" i="1"/>
  <c r="M1094" i="1" a="1"/>
  <c r="M586" i="1"/>
  <c r="M586" i="1" a="1"/>
  <c r="M1227" i="1"/>
  <c r="M1227" i="1" a="1"/>
  <c r="M578" i="1"/>
  <c r="M578" i="1" a="1"/>
  <c r="M1070" i="1"/>
  <c r="M1070" i="1" a="1"/>
  <c r="M2224" i="1"/>
  <c r="M2224" i="1" a="1"/>
  <c r="M2090" i="1"/>
  <c r="M2090" i="1" a="1"/>
  <c r="M1507" i="1"/>
  <c r="M1507" i="1" a="1"/>
  <c r="M2536" i="1"/>
  <c r="M2536" i="1" a="1"/>
  <c r="M1231" i="1"/>
  <c r="M1231" i="1" a="1"/>
  <c r="M470" i="1"/>
  <c r="M470" i="1" a="1"/>
  <c r="M545" i="1"/>
  <c r="M545" i="1" a="1"/>
  <c r="M2362" i="1"/>
  <c r="M2362" i="1" a="1"/>
  <c r="M2" i="1"/>
  <c r="M2" i="1" a="1"/>
  <c r="M2123" i="1"/>
  <c r="M2123" i="1" a="1"/>
  <c r="M88" i="1"/>
  <c r="M88" i="1" a="1"/>
  <c r="M1280" i="1"/>
  <c r="M1280" i="1" a="1"/>
  <c r="M2484" i="1"/>
  <c r="M2484" i="1" a="1"/>
  <c r="M630" i="1"/>
  <c r="M630" i="1" a="1"/>
  <c r="M2810" i="1"/>
  <c r="M2810" i="1" a="1"/>
  <c r="M2698" i="1"/>
  <c r="M2698" i="1" a="1"/>
  <c r="M1012" i="1"/>
  <c r="M1012" i="1" a="1"/>
  <c r="M2590" i="1"/>
  <c r="M2590" i="1" a="1"/>
  <c r="M758" i="1"/>
  <c r="M758" i="1" a="1"/>
  <c r="M471" i="1"/>
  <c r="M471" i="1" a="1"/>
  <c r="M514" i="1"/>
  <c r="M514" i="1" a="1"/>
  <c r="M2235" i="1"/>
  <c r="M2235" i="1" a="1"/>
  <c r="M2053" i="1"/>
  <c r="M2053" i="1" a="1"/>
  <c r="M2338" i="1"/>
  <c r="M2338" i="1" a="1"/>
  <c r="M1832" i="1"/>
  <c r="M1832" i="1" a="1"/>
  <c r="M2004" i="1"/>
  <c r="M2004" i="1" a="1"/>
  <c r="M2406" i="1"/>
  <c r="M2406" i="1" a="1"/>
  <c r="M2309" i="1"/>
  <c r="M2309" i="1" a="1"/>
  <c r="M2483" i="1"/>
  <c r="M2483" i="1" a="1"/>
  <c r="M543" i="1"/>
  <c r="M543" i="1" a="1"/>
  <c r="M507" i="1"/>
  <c r="M507" i="1" a="1"/>
  <c r="M3" i="1"/>
  <c r="M3" i="1" a="1"/>
  <c r="M1189" i="1"/>
  <c r="M1189" i="1" a="1"/>
  <c r="M750" i="1"/>
  <c r="M750" i="1" a="1"/>
  <c r="M1625" i="1"/>
  <c r="M1625" i="1" a="1"/>
  <c r="M114" i="1"/>
  <c r="M114" i="1" a="1"/>
  <c r="M2542" i="1"/>
  <c r="M2542" i="1" a="1"/>
  <c r="M1313" i="1"/>
  <c r="M1313" i="1" a="1"/>
  <c r="M1776" i="1"/>
  <c r="M1776" i="1" a="1"/>
  <c r="M2153" i="1"/>
  <c r="M2153" i="1" a="1"/>
  <c r="M1134" i="1"/>
  <c r="M1134" i="1" a="1"/>
  <c r="M1532" i="1"/>
  <c r="M1532" i="1" a="1"/>
  <c r="M2839" i="1"/>
  <c r="M2839" i="1" a="1"/>
  <c r="M653" i="1"/>
  <c r="M653" i="1" a="1"/>
  <c r="M1827" i="1"/>
  <c r="M1827" i="1" a="1"/>
  <c r="M375" i="1"/>
  <c r="M375" i="1" a="1"/>
  <c r="M1629" i="1"/>
  <c r="M1629" i="1" a="1"/>
  <c r="M1638" i="1"/>
  <c r="M1638" i="1" a="1"/>
  <c r="M2039" i="1"/>
  <c r="M2039" i="1" a="1"/>
  <c r="M1251" i="1"/>
  <c r="M1251" i="1" a="1"/>
  <c r="M2589" i="1"/>
  <c r="M2589" i="1" a="1"/>
  <c r="M1556" i="1"/>
  <c r="M1556" i="1" a="1"/>
  <c r="M1775" i="1"/>
  <c r="M1775" i="1" a="1"/>
  <c r="M1825" i="1"/>
  <c r="M1825" i="1" a="1"/>
  <c r="M1024" i="1"/>
  <c r="M1024" i="1" a="1"/>
  <c r="M42" i="1"/>
  <c r="M42" i="1" a="1"/>
  <c r="M2887" i="1"/>
  <c r="M2887" i="1" a="1"/>
  <c r="M2270" i="1"/>
  <c r="M2270" i="1" a="1"/>
  <c r="M2571" i="1"/>
  <c r="M2571" i="1" a="1"/>
  <c r="M2871" i="1"/>
  <c r="M2871" i="1" a="1"/>
  <c r="M1395" i="1"/>
  <c r="M1395" i="1" a="1"/>
  <c r="M461" i="1"/>
  <c r="M461" i="1" a="1"/>
  <c r="M2067" i="1"/>
  <c r="M2067" i="1" a="1"/>
  <c r="M2738" i="1"/>
  <c r="M2738" i="1" a="1"/>
  <c r="M71" i="1"/>
  <c r="M71" i="1" a="1"/>
  <c r="M2480" i="1"/>
  <c r="M2480" i="1" a="1"/>
  <c r="M2434" i="1"/>
  <c r="M2434" i="1" a="1"/>
  <c r="M387" i="1"/>
  <c r="M387" i="1" a="1"/>
  <c r="M2462" i="1"/>
  <c r="M2462" i="1" a="1"/>
  <c r="M1387" i="1"/>
  <c r="M1387" i="1" a="1"/>
  <c r="M1363" i="1"/>
  <c r="M1363" i="1" a="1"/>
  <c r="M2021" i="1"/>
  <c r="M2021" i="1" a="1"/>
  <c r="M2390" i="1"/>
  <c r="M2390" i="1" a="1"/>
  <c r="M2066" i="1"/>
  <c r="M2066" i="1" a="1"/>
  <c r="M1568" i="1"/>
  <c r="M1568" i="1" a="1"/>
  <c r="M1393" i="1"/>
  <c r="M1393" i="1" a="1"/>
  <c r="M265" i="1"/>
  <c r="M265" i="1" a="1"/>
  <c r="M2059" i="1"/>
  <c r="M2059" i="1" a="1"/>
  <c r="M1420" i="1"/>
  <c r="M1420" i="1" a="1"/>
  <c r="M1939" i="1"/>
  <c r="M1939" i="1" a="1"/>
  <c r="M1849" i="1"/>
  <c r="M1849" i="1" a="1"/>
  <c r="M360" i="1"/>
  <c r="M360" i="1" a="1"/>
  <c r="M2629" i="1"/>
  <c r="M2629" i="1" a="1"/>
  <c r="M527" i="1"/>
  <c r="M527" i="1" a="1"/>
  <c r="M793" i="1"/>
  <c r="M793" i="1" a="1"/>
  <c r="M2029" i="1"/>
  <c r="M2029" i="1" a="1"/>
  <c r="M2769" i="1"/>
  <c r="M2769" i="1" a="1"/>
  <c r="M38" i="1"/>
  <c r="M38" i="1" a="1"/>
  <c r="M767" i="1"/>
  <c r="M767" i="1" a="1"/>
  <c r="M160" i="1"/>
  <c r="M160" i="1" a="1"/>
  <c r="M297" i="1"/>
  <c r="M297" i="1" a="1"/>
  <c r="M1351" i="1"/>
  <c r="M1351" i="1" a="1"/>
  <c r="M1222" i="1"/>
  <c r="M1222" i="1" a="1"/>
  <c r="M1408" i="1"/>
  <c r="M1408" i="1" a="1"/>
  <c r="M888" i="1"/>
  <c r="M888" i="1" a="1"/>
  <c r="M591" i="1"/>
  <c r="M591" i="1" a="1"/>
  <c r="M616" i="1"/>
  <c r="M616" i="1" a="1"/>
  <c r="M1909" i="1"/>
  <c r="M1909" i="1" a="1"/>
  <c r="M1459" i="1"/>
  <c r="M1459" i="1" a="1"/>
  <c r="M1554" i="1"/>
  <c r="M1554" i="1" a="1"/>
  <c r="M2200" i="1"/>
  <c r="M2200" i="1" a="1"/>
  <c r="M972" i="1"/>
  <c r="M972" i="1" a="1"/>
  <c r="M2848" i="1"/>
  <c r="M2848" i="1" a="1"/>
  <c r="M1623" i="1"/>
  <c r="M1623" i="1" a="1"/>
  <c r="M1730" i="1"/>
  <c r="M1730" i="1" a="1"/>
  <c r="M251" i="1"/>
  <c r="M251" i="1" a="1"/>
  <c r="M2624" i="1"/>
  <c r="M2624" i="1" a="1"/>
  <c r="M2268" i="1"/>
  <c r="M2268" i="1" a="1"/>
  <c r="M202" i="1"/>
  <c r="M202" i="1" a="1"/>
  <c r="M856" i="1"/>
  <c r="M856" i="1" a="1"/>
  <c r="M465" i="1"/>
  <c r="M465" i="1" a="1"/>
  <c r="M2496" i="1"/>
  <c r="M2496" i="1" a="1"/>
  <c r="M2263" i="1"/>
  <c r="M2263" i="1" a="1"/>
  <c r="M91" i="1"/>
  <c r="M91" i="1" a="1"/>
  <c r="M1889" i="1"/>
  <c r="M1889" i="1" a="1"/>
  <c r="M1708" i="1"/>
  <c r="M1708" i="1" a="1"/>
  <c r="M257" i="1"/>
  <c r="M257" i="1" a="1"/>
  <c r="M2376" i="1"/>
  <c r="M2376" i="1" a="1"/>
  <c r="M2438" i="1"/>
  <c r="M2438" i="1" a="1"/>
  <c r="M834" i="1"/>
  <c r="M834" i="1" a="1"/>
  <c r="M1869" i="1"/>
  <c r="M1869" i="1" a="1"/>
  <c r="M1232" i="1"/>
  <c r="M1232" i="1" a="1"/>
  <c r="M2543" i="1"/>
  <c r="M2543" i="1" a="1"/>
  <c r="M2481" i="1"/>
  <c r="M2481" i="1" a="1"/>
  <c r="M2678" i="1"/>
  <c r="M2678" i="1" a="1"/>
  <c r="M1908" i="1"/>
  <c r="M1908" i="1" a="1"/>
  <c r="M786" i="1"/>
  <c r="M786" i="1" a="1"/>
  <c r="M1572" i="1"/>
  <c r="M1572" i="1" a="1"/>
  <c r="M2767" i="1"/>
  <c r="M2767" i="1" a="1"/>
  <c r="M1001" i="1"/>
  <c r="M1001" i="1" a="1"/>
  <c r="M2167" i="1"/>
  <c r="M2167" i="1" a="1"/>
  <c r="M234" i="1"/>
  <c r="M234" i="1" a="1"/>
  <c r="M305" i="1"/>
  <c r="M305" i="1" a="1"/>
  <c r="M1325" i="1"/>
  <c r="M1325" i="1" a="1"/>
  <c r="M2808" i="1"/>
  <c r="M2808" i="1" a="1"/>
  <c r="M303" i="1"/>
  <c r="M303" i="1" a="1"/>
  <c r="M1931" i="1"/>
  <c r="M1931" i="1" a="1"/>
  <c r="M2381" i="1"/>
  <c r="M2381" i="1" a="1"/>
  <c r="M2259" i="1"/>
  <c r="M2259" i="1" a="1"/>
  <c r="M955" i="1"/>
  <c r="M955" i="1" a="1"/>
  <c r="M1767" i="1"/>
  <c r="M1767" i="1" a="1"/>
  <c r="M2045" i="1"/>
  <c r="M2045" i="1" a="1"/>
  <c r="M1965" i="1"/>
  <c r="M1965" i="1" a="1"/>
  <c r="M1422" i="1"/>
  <c r="M1422" i="1" a="1"/>
  <c r="M179" i="1"/>
  <c r="M179" i="1" a="1"/>
  <c r="M1335" i="1"/>
  <c r="M1335" i="1" a="1"/>
  <c r="M1209" i="1"/>
  <c r="M1209" i="1" a="1"/>
  <c r="M930" i="1"/>
  <c r="M930" i="1" a="1"/>
  <c r="M1119" i="1"/>
  <c r="M1119" i="1" a="1"/>
  <c r="M1185" i="1"/>
  <c r="M1185" i="1" a="1"/>
  <c r="M508" i="1"/>
  <c r="M508" i="1" a="1"/>
  <c r="M549" i="1"/>
  <c r="M549" i="1" a="1"/>
  <c r="M2058" i="1"/>
  <c r="M2058" i="1" a="1"/>
  <c r="M194" i="1"/>
  <c r="M194" i="1" a="1"/>
  <c r="M1005" i="1"/>
  <c r="M1005" i="1" a="1"/>
  <c r="M431" i="1"/>
  <c r="M431" i="1" a="1"/>
  <c r="M183" i="1"/>
  <c r="M183" i="1" a="1"/>
  <c r="M684" i="1"/>
  <c r="M684" i="1" a="1"/>
  <c r="M1184" i="1"/>
  <c r="M1184" i="1" a="1"/>
  <c r="M1962" i="1"/>
  <c r="M1962" i="1" a="1"/>
  <c r="M1178" i="1"/>
  <c r="M1178" i="1" a="1"/>
  <c r="M1617" i="1"/>
  <c r="M1617" i="1" a="1"/>
  <c r="M2149" i="1"/>
  <c r="M2149" i="1" a="1"/>
  <c r="M1967" i="1"/>
  <c r="M1967" i="1" a="1"/>
  <c r="M2215" i="1"/>
  <c r="M2215" i="1" a="1"/>
  <c r="M686" i="1"/>
  <c r="M686" i="1" a="1"/>
  <c r="M814" i="1"/>
  <c r="M814" i="1" a="1"/>
  <c r="M1093" i="1"/>
  <c r="M1093" i="1" a="1"/>
  <c r="M2189" i="1"/>
  <c r="M2189" i="1" a="1"/>
  <c r="M135" i="1"/>
  <c r="M135" i="1" a="1"/>
  <c r="M1499" i="1"/>
  <c r="M1499" i="1" a="1"/>
  <c r="M2835" i="1"/>
  <c r="M2835" i="1" a="1"/>
  <c r="M258" i="1"/>
  <c r="M258" i="1" a="1"/>
  <c r="M709" i="1"/>
  <c r="M709" i="1" a="1"/>
  <c r="M2444" i="1"/>
  <c r="M2444" i="1" a="1"/>
  <c r="M2784" i="1"/>
  <c r="M2784" i="1" a="1"/>
  <c r="M1843" i="1"/>
  <c r="M1843" i="1" a="1"/>
  <c r="M1794" i="1"/>
  <c r="M1794" i="1" a="1"/>
  <c r="M48" i="1"/>
  <c r="M48" i="1" a="1"/>
  <c r="M2626" i="1"/>
  <c r="M2626" i="1" a="1"/>
  <c r="M2226" i="1"/>
  <c r="M2226" i="1" a="1"/>
  <c r="M2789" i="1"/>
  <c r="M2789" i="1" a="1"/>
  <c r="M739" i="1"/>
  <c r="M739" i="1" a="1"/>
  <c r="M2573" i="1"/>
  <c r="M2573" i="1" a="1"/>
  <c r="M787" i="1"/>
  <c r="M787" i="1" a="1"/>
  <c r="M494" i="1"/>
  <c r="M494" i="1" a="1"/>
  <c r="M31" i="1"/>
  <c r="M31" i="1" a="1"/>
  <c r="M2311" i="1"/>
  <c r="M2311" i="1" a="1"/>
  <c r="M831" i="1"/>
  <c r="M831" i="1" a="1"/>
  <c r="M1663" i="1"/>
  <c r="M1663" i="1" a="1"/>
  <c r="M379" i="1"/>
  <c r="M379" i="1" a="1"/>
  <c r="M576" i="1"/>
  <c r="M576" i="1" a="1"/>
  <c r="M2302" i="1"/>
  <c r="M2302" i="1" a="1"/>
  <c r="M2245" i="1"/>
  <c r="M2245" i="1" a="1"/>
  <c r="M2794" i="1"/>
  <c r="M2794" i="1" a="1"/>
  <c r="M2866" i="1"/>
  <c r="M2866" i="1" a="1"/>
  <c r="M1204" i="1"/>
  <c r="M1204" i="1" a="1"/>
  <c r="M2174" i="1"/>
  <c r="M2174" i="1" a="1"/>
  <c r="M621" i="1"/>
  <c r="M621" i="1" a="1"/>
  <c r="M359" i="1"/>
  <c r="M359" i="1" a="1"/>
  <c r="M2012" i="1"/>
  <c r="M2012" i="1" a="1"/>
  <c r="M2020" i="1"/>
  <c r="M2020" i="1" a="1"/>
  <c r="M1436" i="1"/>
  <c r="M1436" i="1" a="1"/>
  <c r="M2714" i="1"/>
  <c r="M2714" i="1" a="1"/>
  <c r="M699" i="1"/>
  <c r="M699" i="1" a="1"/>
  <c r="M1181" i="1"/>
  <c r="M1181" i="1" a="1"/>
  <c r="M1188" i="1"/>
  <c r="M1188" i="1" a="1"/>
  <c r="M2490" i="1"/>
  <c r="M2490" i="1" a="1"/>
  <c r="M2755" i="1"/>
  <c r="M2755" i="1" a="1"/>
  <c r="M2633" i="1"/>
  <c r="M2633" i="1" a="1"/>
  <c r="M722" i="1"/>
  <c r="M722" i="1" a="1"/>
  <c r="M1615" i="1"/>
  <c r="M1615" i="1" a="1"/>
  <c r="M2092" i="1"/>
  <c r="M2092" i="1" a="1"/>
  <c r="M1774" i="1"/>
  <c r="M1774" i="1" a="1"/>
  <c r="M299" i="1"/>
  <c r="M299" i="1" a="1"/>
  <c r="M670" i="1"/>
  <c r="M670" i="1" a="1"/>
  <c r="M1575" i="1"/>
  <c r="M1575" i="1" a="1"/>
  <c r="M1806" i="1"/>
  <c r="M1806" i="1" a="1"/>
  <c r="M2018" i="1"/>
  <c r="M2018" i="1" a="1"/>
  <c r="M2238" i="1"/>
  <c r="M2238" i="1" a="1"/>
  <c r="M894" i="1"/>
  <c r="M894" i="1" a="1"/>
  <c r="M1266" i="1"/>
  <c r="M1266" i="1" a="1"/>
  <c r="M809" i="1"/>
  <c r="M809" i="1" a="1"/>
  <c r="M2124" i="1"/>
  <c r="M2124" i="1" a="1"/>
  <c r="M1675" i="1"/>
  <c r="M1675" i="1" a="1"/>
  <c r="M2158" i="1"/>
  <c r="M2158" i="1" a="1"/>
  <c r="M1352" i="1"/>
  <c r="M1352" i="1" a="1"/>
  <c r="M805" i="1"/>
  <c r="M805" i="1" a="1"/>
  <c r="M288" i="1"/>
  <c r="M288" i="1" a="1"/>
  <c r="M1759" i="1"/>
  <c r="M1759" i="1" a="1"/>
  <c r="M1596" i="1"/>
  <c r="M1596" i="1" a="1"/>
  <c r="M2134" i="1"/>
  <c r="M2134" i="1" a="1"/>
  <c r="M240" i="1"/>
  <c r="M240" i="1" a="1"/>
  <c r="M2025" i="1"/>
  <c r="M2025" i="1" a="1"/>
  <c r="M2512" i="1"/>
  <c r="M2512" i="1" a="1"/>
  <c r="M2292" i="1"/>
  <c r="M2292" i="1" a="1"/>
  <c r="M574" i="1"/>
  <c r="M574" i="1" a="1"/>
  <c r="M447" i="1"/>
  <c r="M447" i="1" a="1"/>
  <c r="M286" i="1"/>
  <c r="M286" i="1" a="1"/>
  <c r="M2375" i="1"/>
  <c r="M2375" i="1" a="1"/>
  <c r="M74" i="1"/>
  <c r="M74" i="1" a="1"/>
  <c r="M317" i="1"/>
  <c r="M317" i="1" a="1"/>
  <c r="M1631" i="1"/>
  <c r="M1631" i="1" a="1"/>
  <c r="M1911" i="1"/>
  <c r="M1911" i="1" a="1"/>
  <c r="M10" i="1"/>
  <c r="M10" i="1" a="1"/>
  <c r="M822" i="1"/>
  <c r="M822" i="1" a="1"/>
  <c r="M1720" i="1"/>
  <c r="M1720" i="1" a="1"/>
  <c r="M1721" i="1"/>
  <c r="M1721" i="1" a="1"/>
  <c r="M446" i="1"/>
  <c r="M446" i="1" a="1"/>
  <c r="M546" i="1"/>
  <c r="M546" i="1" a="1"/>
  <c r="M2513" i="1"/>
  <c r="M2513" i="1" a="1"/>
  <c r="M2110" i="1"/>
  <c r="M2110" i="1" a="1"/>
  <c r="M2264" i="1"/>
  <c r="M2264" i="1" a="1"/>
  <c r="M2605" i="1"/>
  <c r="M2605" i="1" a="1"/>
  <c r="M502" i="1"/>
  <c r="M502" i="1" a="1"/>
  <c r="M156" i="1"/>
  <c r="M156" i="1" a="1"/>
  <c r="M872" i="1"/>
  <c r="M872" i="1" a="1"/>
  <c r="M1648" i="1"/>
  <c r="M1648" i="1" a="1"/>
  <c r="M2276" i="1"/>
  <c r="M2276" i="1" a="1"/>
  <c r="M1279" i="1"/>
  <c r="M1279" i="1" a="1"/>
  <c r="M548" i="1"/>
  <c r="M548" i="1" a="1"/>
  <c r="M2121" i="1"/>
  <c r="M2121" i="1" a="1"/>
  <c r="M2782" i="1"/>
  <c r="M2782" i="1" a="1"/>
  <c r="M434" i="1"/>
  <c r="M434" i="1" a="1"/>
  <c r="M1639" i="1"/>
  <c r="M1639" i="1" a="1"/>
  <c r="M108" i="1"/>
  <c r="M108" i="1" a="1"/>
  <c r="M1715" i="1"/>
  <c r="M1715" i="1" a="1"/>
  <c r="M947" i="1"/>
  <c r="M947" i="1" a="1"/>
  <c r="M1127" i="1"/>
  <c r="M1127" i="1" a="1"/>
  <c r="M2765" i="1"/>
  <c r="M2765" i="1" a="1"/>
  <c r="M1337" i="1"/>
  <c r="M1337" i="1" a="1"/>
  <c r="M2251" i="1"/>
  <c r="M2251" i="1" a="1"/>
  <c r="M2576" i="1"/>
  <c r="M2576" i="1" a="1"/>
  <c r="M910" i="1"/>
  <c r="M910" i="1" a="1"/>
  <c r="M2815" i="1"/>
  <c r="M2815" i="1" a="1"/>
  <c r="M354" i="1"/>
  <c r="M354" i="1" a="1"/>
  <c r="M2472" i="1"/>
  <c r="M2472" i="1" a="1"/>
  <c r="M2266" i="1"/>
  <c r="M2266" i="1" a="1"/>
  <c r="M352" i="1"/>
  <c r="M352" i="1" a="1"/>
  <c r="M2718" i="1"/>
  <c r="M2718" i="1" a="1"/>
  <c r="M1079" i="1"/>
  <c r="M1079" i="1" a="1"/>
  <c r="M1446" i="1"/>
  <c r="M1446" i="1" a="1"/>
  <c r="M154" i="1"/>
  <c r="M154" i="1" a="1"/>
  <c r="M906" i="1"/>
  <c r="M906" i="1" a="1"/>
  <c r="M1886" i="1"/>
  <c r="M1886" i="1" a="1"/>
  <c r="M1619" i="1"/>
  <c r="M1619" i="1" a="1"/>
  <c r="M2653" i="1"/>
  <c r="M2653" i="1" a="1"/>
  <c r="M2822" i="1"/>
  <c r="M2822" i="1" a="1"/>
  <c r="M1871" i="1"/>
  <c r="M1871" i="1" a="1"/>
  <c r="M1861" i="1"/>
  <c r="M1861" i="1" a="1"/>
  <c r="M384" i="1"/>
  <c r="M384" i="1" a="1"/>
  <c r="M505" i="1"/>
  <c r="M505" i="1" a="1"/>
  <c r="M1336" i="1"/>
  <c r="M1336" i="1" a="1"/>
  <c r="M1084" i="1"/>
  <c r="M1084" i="1" a="1"/>
  <c r="M1163" i="1"/>
  <c r="M1163" i="1" a="1"/>
  <c r="M2456" i="1"/>
  <c r="M2456" i="1" a="1"/>
  <c r="M2881" i="1"/>
  <c r="M2881" i="1" a="1"/>
  <c r="M1451" i="1"/>
  <c r="M1451" i="1" a="1"/>
  <c r="M1327" i="1"/>
  <c r="M1327" i="1" a="1"/>
  <c r="M509" i="1"/>
  <c r="M509" i="1" a="1"/>
  <c r="M246" i="1"/>
  <c r="M246" i="1" a="1"/>
  <c r="M2722" i="1"/>
  <c r="M2722" i="1" a="1"/>
  <c r="M374" i="1"/>
  <c r="M374" i="1" a="1"/>
  <c r="M492" i="1"/>
  <c r="M492" i="1" a="1"/>
  <c r="M2303" i="1"/>
  <c r="M2303" i="1" a="1"/>
  <c r="M1667" i="1"/>
  <c r="M1667" i="1" a="1"/>
  <c r="M1756" i="1"/>
  <c r="M1756" i="1" a="1"/>
  <c r="M1823" i="1"/>
  <c r="M1823" i="1" a="1"/>
  <c r="M2400" i="1"/>
  <c r="M2400" i="1" a="1"/>
  <c r="M2602" i="1"/>
  <c r="M2602" i="1" a="1"/>
  <c r="M520" i="1"/>
  <c r="M520" i="1" a="1"/>
  <c r="M2240" i="1"/>
  <c r="M2240" i="1" a="1"/>
  <c r="M2687" i="1"/>
  <c r="M2687" i="1" a="1"/>
  <c r="M1943" i="1"/>
  <c r="M1943" i="1" a="1"/>
  <c r="M2349" i="1"/>
  <c r="M2349" i="1" a="1"/>
  <c r="M2834" i="1"/>
  <c r="M2834" i="1" a="1"/>
  <c r="M2130" i="1"/>
  <c r="M2130" i="1" a="1"/>
  <c r="M2843" i="1"/>
  <c r="M2843" i="1" a="1"/>
  <c r="M1672" i="1"/>
  <c r="M1672" i="1" a="1"/>
  <c r="M967" i="1"/>
  <c r="M967" i="1" a="1"/>
  <c r="M909" i="1"/>
  <c r="M909" i="1" a="1"/>
  <c r="M663" i="1"/>
  <c r="M663" i="1" a="1"/>
  <c r="M876" i="1"/>
  <c r="M876" i="1" a="1"/>
  <c r="M1016" i="1"/>
  <c r="M1016" i="1" a="1"/>
  <c r="M255" i="1"/>
  <c r="M255" i="1" a="1"/>
  <c r="M341" i="1"/>
  <c r="M341" i="1" a="1"/>
  <c r="M666" i="1"/>
  <c r="M666" i="1" a="1"/>
  <c r="M2686" i="1"/>
  <c r="M2686" i="1" a="1"/>
  <c r="M327" i="1"/>
  <c r="M327" i="1" a="1"/>
  <c r="M1411" i="1"/>
  <c r="M1411" i="1" a="1"/>
  <c r="M950" i="1"/>
  <c r="M950" i="1" a="1"/>
  <c r="M1416" i="1"/>
  <c r="M1416" i="1" a="1"/>
  <c r="M213" i="1"/>
  <c r="M213" i="1" a="1"/>
  <c r="M2812" i="1"/>
  <c r="M2812" i="1" a="1"/>
  <c r="M365" i="1"/>
  <c r="M365" i="1" a="1"/>
  <c r="M823" i="1"/>
  <c r="M823" i="1" a="1"/>
  <c r="M2608" i="1"/>
  <c r="M2608" i="1" a="1"/>
  <c r="M2182" i="1"/>
  <c r="M2182" i="1" a="1"/>
  <c r="M259" i="1"/>
  <c r="M259" i="1" a="1"/>
  <c r="M2748" i="1"/>
  <c r="M2748" i="1" a="1"/>
  <c r="M307" i="1"/>
  <c r="M307" i="1" a="1"/>
  <c r="M1000" i="1"/>
  <c r="M1000" i="1" a="1"/>
  <c r="M2878" i="1"/>
  <c r="M2878" i="1" a="1"/>
  <c r="M1491" i="1"/>
  <c r="M1491" i="1" a="1"/>
  <c r="M1732" i="1"/>
  <c r="M1732" i="1" a="1"/>
  <c r="M1569" i="1"/>
  <c r="M1569" i="1" a="1"/>
  <c r="M2156" i="1"/>
  <c r="M2156" i="1" a="1"/>
  <c r="M1976" i="1"/>
  <c r="M1976" i="1" a="1"/>
  <c r="M1067" i="1"/>
  <c r="M1067" i="1" a="1"/>
  <c r="M2223" i="1"/>
  <c r="M2223" i="1" a="1"/>
  <c r="M2858" i="1"/>
  <c r="M2858" i="1" a="1"/>
  <c r="M1614" i="1"/>
  <c r="M1614" i="1" a="1"/>
  <c r="M2889" i="1"/>
  <c r="M2889" i="1" a="1"/>
  <c r="M2739" i="1"/>
  <c r="M2739" i="1" a="1"/>
  <c r="M1314" i="1"/>
  <c r="M1314" i="1" a="1"/>
  <c r="M1523" i="1"/>
  <c r="M1523" i="1" a="1"/>
  <c r="M1102" i="1"/>
  <c r="M1102" i="1" a="1"/>
  <c r="M773" i="1"/>
  <c r="M773" i="1" a="1"/>
  <c r="M2757" i="1"/>
  <c r="M2757" i="1" a="1"/>
  <c r="M1321" i="1"/>
  <c r="M1321" i="1" a="1"/>
  <c r="M1964" i="1"/>
  <c r="M1964" i="1" a="1"/>
  <c r="M1176" i="1"/>
  <c r="M1176" i="1" a="1"/>
  <c r="M2133" i="1"/>
  <c r="M2133" i="1" a="1"/>
  <c r="M1673" i="1"/>
  <c r="M1673" i="1" a="1"/>
  <c r="M1885" i="1"/>
  <c r="M1885" i="1" a="1"/>
  <c r="M1516" i="1"/>
  <c r="M1516" i="1" a="1"/>
  <c r="M2006" i="1"/>
  <c r="M2006" i="1" a="1"/>
  <c r="M2826" i="1"/>
  <c r="M2826" i="1" a="1"/>
  <c r="M1940" i="1"/>
  <c r="M1940" i="1" a="1"/>
  <c r="M227" i="1"/>
  <c r="M227" i="1" a="1"/>
  <c r="M2099" i="1"/>
  <c r="M2099" i="1" a="1"/>
  <c r="M350" i="1"/>
  <c r="M350" i="1" a="1"/>
  <c r="M90" i="1"/>
  <c r="M90" i="1" a="1"/>
  <c r="M656" i="1"/>
  <c r="M656" i="1" a="1"/>
  <c r="M1147" i="1"/>
  <c r="M1147" i="1" a="1"/>
  <c r="M2008" i="1"/>
  <c r="M2008" i="1" a="1"/>
  <c r="M481" i="1"/>
  <c r="M481" i="1" a="1"/>
  <c r="M1511" i="1"/>
  <c r="M1511" i="1" a="1"/>
  <c r="M912" i="1"/>
  <c r="M912" i="1" a="1"/>
  <c r="M2291" i="1"/>
  <c r="M2291" i="1" a="1"/>
  <c r="M2791" i="1"/>
  <c r="M2791" i="1" a="1"/>
  <c r="M815" i="1"/>
  <c r="M815" i="1" a="1"/>
  <c r="M2579" i="1"/>
  <c r="M2579" i="1" a="1"/>
  <c r="M211" i="1"/>
  <c r="M211" i="1" a="1"/>
  <c r="M2061" i="1"/>
  <c r="M2061" i="1" a="1"/>
  <c r="M1023" i="1"/>
  <c r="M1023" i="1" a="1"/>
  <c r="M1798" i="1"/>
  <c r="M1798" i="1" a="1"/>
  <c r="M295" i="1"/>
  <c r="M295" i="1" a="1"/>
  <c r="M473" i="1"/>
  <c r="M473" i="1" a="1"/>
  <c r="M441" i="1"/>
  <c r="M441" i="1" a="1"/>
  <c r="M2786" i="1"/>
  <c r="M2786" i="1" a="1"/>
  <c r="M2609" i="1"/>
  <c r="M2609" i="1" a="1"/>
  <c r="M408" i="1"/>
  <c r="M408" i="1" a="1"/>
  <c r="M1014" i="1"/>
  <c r="M1014" i="1" a="1"/>
  <c r="M249" i="1"/>
  <c r="M249" i="1" a="1"/>
  <c r="M2885" i="1"/>
  <c r="M2885" i="1" a="1"/>
  <c r="M400" i="1"/>
  <c r="M400" i="1" a="1"/>
  <c r="M2405" i="1"/>
  <c r="M2405" i="1" a="1"/>
  <c r="M1338" i="1"/>
  <c r="M1338" i="1" a="1"/>
  <c r="M100" i="1"/>
  <c r="M100" i="1" a="1"/>
  <c r="M1828" i="1"/>
  <c r="M1828" i="1" a="1"/>
  <c r="M971" i="1"/>
  <c r="M971" i="1" a="1"/>
  <c r="M844" i="1"/>
  <c r="M844" i="1" a="1"/>
  <c r="M1728" i="1"/>
  <c r="M1728" i="1" a="1"/>
  <c r="M2661" i="1"/>
  <c r="M2661" i="1" a="1"/>
  <c r="M2250" i="1"/>
  <c r="M2250" i="1" a="1"/>
  <c r="M1205" i="1"/>
  <c r="M1205" i="1" a="1"/>
  <c r="M2366" i="1"/>
  <c r="M2366" i="1" a="1"/>
  <c r="M2522" i="1"/>
  <c r="M2522" i="1" a="1"/>
  <c r="M1030" i="1"/>
  <c r="M1030" i="1" a="1"/>
  <c r="M1036" i="1"/>
  <c r="M1036" i="1" a="1"/>
  <c r="M1082" i="1"/>
  <c r="M1082" i="1" a="1"/>
  <c r="M313" i="1"/>
  <c r="M313" i="1" a="1"/>
  <c r="M693" i="1"/>
  <c r="M693" i="1" a="1"/>
  <c r="M1550" i="1"/>
  <c r="M1550" i="1" a="1"/>
  <c r="M2763" i="1"/>
  <c r="M2763" i="1" a="1"/>
  <c r="M1995" i="1"/>
  <c r="M1995" i="1" a="1"/>
  <c r="M2324" i="1"/>
  <c r="M2324" i="1" a="1"/>
  <c r="M833" i="1"/>
  <c r="M833" i="1" a="1"/>
  <c r="M1599" i="1"/>
  <c r="M1599" i="1" a="1"/>
  <c r="M254" i="1"/>
  <c r="M254" i="1" a="1"/>
  <c r="M828" i="1"/>
  <c r="M828" i="1" a="1"/>
  <c r="M1366" i="1"/>
  <c r="M1366" i="1" a="1"/>
  <c r="M274" i="1"/>
  <c r="M274" i="1" a="1"/>
  <c r="M1412" i="1"/>
  <c r="M1412" i="1" a="1"/>
  <c r="M627" i="1"/>
  <c r="M627" i="1" a="1"/>
  <c r="M1845" i="1"/>
  <c r="M1845" i="1" a="1"/>
  <c r="M1986" i="1"/>
  <c r="M1986" i="1" a="1"/>
  <c r="M587" i="1"/>
  <c r="M587" i="1" a="1"/>
  <c r="M41" i="1"/>
  <c r="M41" i="1" a="1"/>
  <c r="M707" i="1"/>
  <c r="M707" i="1" a="1"/>
  <c r="M599" i="1"/>
  <c r="M599" i="1" a="1"/>
  <c r="M1760" i="1"/>
  <c r="M1760" i="1" a="1"/>
  <c r="M1276" i="1"/>
  <c r="M1276" i="1" a="1"/>
  <c r="M1591" i="1"/>
  <c r="M1591" i="1" a="1"/>
  <c r="M923" i="1"/>
  <c r="M923" i="1" a="1"/>
  <c r="M1990" i="1"/>
  <c r="M1990" i="1" a="1"/>
  <c r="M1983" i="1"/>
  <c r="M1983" i="1" a="1"/>
  <c r="M511" i="1"/>
  <c r="M511" i="1" a="1"/>
  <c r="M891" i="1"/>
  <c r="M891" i="1" a="1"/>
  <c r="M588" i="1"/>
  <c r="M588" i="1" a="1"/>
  <c r="M827" i="1"/>
  <c r="M827" i="1" a="1"/>
  <c r="M1527" i="1"/>
  <c r="M1527" i="1" a="1"/>
  <c r="M2749" i="1"/>
  <c r="M2749" i="1" a="1"/>
  <c r="M1356" i="1"/>
  <c r="M1356" i="1" a="1"/>
  <c r="M1658" i="1"/>
  <c r="M1658" i="1" a="1"/>
  <c r="M1677" i="1"/>
  <c r="M1677" i="1" a="1"/>
  <c r="M1500" i="1"/>
  <c r="M1500" i="1" a="1"/>
  <c r="M1465" i="1"/>
  <c r="M1465" i="1" a="1"/>
  <c r="M635" i="1"/>
  <c r="M635" i="1" a="1"/>
  <c r="M1547" i="1"/>
  <c r="M1547" i="1" a="1"/>
  <c r="M2668" i="1"/>
  <c r="M2668" i="1" a="1"/>
  <c r="M14" i="1"/>
  <c r="M14" i="1" a="1"/>
  <c r="M455" i="1"/>
  <c r="M455" i="1" a="1"/>
  <c r="M56" i="1"/>
  <c r="M56" i="1" a="1"/>
  <c r="M172" i="1"/>
  <c r="M172" i="1" a="1"/>
  <c r="M2482" i="1"/>
  <c r="M2482" i="1" a="1"/>
  <c r="M105" i="1"/>
  <c r="M105" i="1" a="1"/>
  <c r="M159" i="1"/>
  <c r="M159" i="1" a="1"/>
  <c r="M951" i="1"/>
  <c r="M951" i="1" a="1"/>
  <c r="M2418" i="1"/>
  <c r="M2418" i="1" a="1"/>
  <c r="M623" i="1"/>
  <c r="M623" i="1" a="1"/>
  <c r="M140" i="1"/>
  <c r="M140" i="1" a="1"/>
  <c r="M416" i="1"/>
  <c r="M416" i="1" a="1"/>
  <c r="M2741" i="1"/>
  <c r="M2741" i="1" a="1"/>
  <c r="M963" i="1"/>
  <c r="M963" i="1" a="1"/>
  <c r="M866" i="1"/>
  <c r="M866" i="1" a="1"/>
  <c r="M542" i="1"/>
  <c r="M542" i="1" a="1"/>
  <c r="M2214" i="1"/>
  <c r="M2214" i="1" a="1"/>
  <c r="M2344" i="1"/>
  <c r="M2344" i="1" a="1"/>
  <c r="M853" i="1"/>
  <c r="M853" i="1" a="1"/>
  <c r="M712" i="1"/>
  <c r="M712" i="1" a="1"/>
  <c r="M2040" i="1"/>
  <c r="M2040" i="1" a="1"/>
  <c r="M2184" i="1"/>
  <c r="M2184" i="1" a="1"/>
  <c r="M2423" i="1"/>
  <c r="M2423" i="1" a="1"/>
  <c r="M960" i="1"/>
  <c r="M960" i="1" a="1"/>
  <c r="M516" i="1"/>
  <c r="M516" i="1" a="1"/>
  <c r="M1710" i="1"/>
  <c r="M1710" i="1" a="1"/>
  <c r="M1252" i="1"/>
  <c r="M1252" i="1" a="1"/>
  <c r="M2394" i="1"/>
  <c r="M2394" i="1" a="1"/>
  <c r="M2048" i="1"/>
  <c r="M2048" i="1" a="1"/>
  <c r="M1103" i="1"/>
  <c r="M1103" i="1" a="1"/>
  <c r="M1354" i="1"/>
  <c r="M1354" i="1" a="1"/>
  <c r="M598" i="1"/>
  <c r="M598" i="1" a="1"/>
  <c r="M973" i="1"/>
  <c r="M973" i="1" a="1"/>
  <c r="M312" i="1"/>
  <c r="M312" i="1" a="1"/>
  <c r="M1705" i="1"/>
  <c r="M1705" i="1" a="1"/>
  <c r="M2140" i="1"/>
  <c r="M2140" i="1" a="1"/>
  <c r="M1427" i="1"/>
  <c r="M1427" i="1" a="1"/>
  <c r="M1564" i="1"/>
  <c r="M1564" i="1" a="1"/>
  <c r="M39" i="1"/>
  <c r="M39" i="1" a="1"/>
  <c r="M2304" i="1"/>
  <c r="M2304" i="1" a="1"/>
  <c r="M2736" i="1"/>
  <c r="M2736" i="1" a="1"/>
  <c r="M1150" i="1"/>
  <c r="M1150" i="1" a="1"/>
  <c r="M2166" i="1"/>
  <c r="M2166" i="1" a="1"/>
  <c r="M472" i="1"/>
  <c r="M472" i="1" a="1"/>
  <c r="M281" i="1"/>
  <c r="M281" i="1" a="1"/>
  <c r="M1421" i="1"/>
  <c r="M1421" i="1" a="1"/>
  <c r="M252" i="1"/>
  <c r="M252" i="1" a="1"/>
  <c r="M1273" i="1"/>
  <c r="M1273" i="1" a="1"/>
  <c r="M119" i="1"/>
  <c r="M119" i="1" a="1"/>
  <c r="M1066" i="1"/>
  <c r="M1066" i="1" a="1"/>
  <c r="M237" i="1"/>
  <c r="M237" i="1" a="1"/>
  <c r="M139" i="1"/>
  <c r="M139" i="1" a="1"/>
  <c r="M1161" i="1"/>
  <c r="M1161" i="1" a="1"/>
  <c r="M631" i="1"/>
  <c r="M631" i="1" a="1"/>
  <c r="M948" i="1"/>
  <c r="M948" i="1" a="1"/>
  <c r="M1903" i="1"/>
  <c r="M1903" i="1" a="1"/>
  <c r="M559" i="1"/>
  <c r="M559" i="1" a="1"/>
  <c r="M1758" i="1"/>
  <c r="M1758" i="1" a="1"/>
  <c r="M1973" i="1"/>
  <c r="M1973" i="1" a="1"/>
  <c r="M660" i="1"/>
  <c r="M660" i="1" a="1"/>
  <c r="M2734" i="1"/>
  <c r="M2734" i="1" a="1"/>
  <c r="M613" i="1"/>
  <c r="M613" i="1" a="1"/>
  <c r="M77" i="1"/>
  <c r="M77" i="1" a="1"/>
  <c r="M704" i="1"/>
  <c r="M704" i="1" a="1"/>
  <c r="M593" i="1"/>
  <c r="M593" i="1" a="1"/>
  <c r="M2675" i="1"/>
  <c r="M2675" i="1" a="1"/>
  <c r="M1371" i="1"/>
  <c r="M1371" i="1" a="1"/>
  <c r="M1504" i="1"/>
  <c r="M1504" i="1" a="1"/>
  <c r="M2049" i="1"/>
  <c r="M2049" i="1" a="1"/>
  <c r="M440" i="1"/>
  <c r="M440" i="1" a="1"/>
  <c r="M669" i="1"/>
  <c r="M669" i="1" a="1"/>
  <c r="M1487" i="1"/>
  <c r="M1487" i="1" a="1"/>
  <c r="M2811" i="1"/>
  <c r="M2811" i="1" a="1"/>
  <c r="M2523" i="1"/>
  <c r="M2523" i="1" a="1"/>
  <c r="M1010" i="1"/>
  <c r="M1010" i="1" a="1"/>
  <c r="M208" i="1"/>
  <c r="M208" i="1" a="1"/>
  <c r="M2849" i="1"/>
  <c r="M2849" i="1" a="1"/>
  <c r="M204" i="1"/>
  <c r="M204" i="1" a="1"/>
  <c r="M647" i="1"/>
  <c r="M647" i="1" a="1"/>
  <c r="M757" i="1"/>
  <c r="M757" i="1" a="1"/>
  <c r="M1743" i="1"/>
  <c r="M1743" i="1" a="1"/>
  <c r="M1788" i="1"/>
  <c r="M1788" i="1" a="1"/>
  <c r="M893" i="1"/>
  <c r="M893" i="1" a="1"/>
  <c r="M862" i="1"/>
  <c r="M862" i="1" a="1"/>
  <c r="M1999" i="1"/>
  <c r="M1999" i="1" a="1"/>
  <c r="M2800" i="1"/>
  <c r="M2800" i="1" a="1"/>
  <c r="M1688" i="1"/>
  <c r="M1688" i="1" a="1"/>
  <c r="M1435" i="1"/>
  <c r="M1435" i="1" a="1"/>
  <c r="M1302" i="1"/>
  <c r="M1302" i="1" a="1"/>
  <c r="M665" i="1"/>
  <c r="M665" i="1" a="1"/>
  <c r="M2260" i="1"/>
  <c r="M2260" i="1" a="1"/>
  <c r="M2751" i="1"/>
  <c r="M2751" i="1" a="1"/>
  <c r="M2352" i="1"/>
  <c r="M2352" i="1" a="1"/>
  <c r="M2308" i="1"/>
  <c r="M2308" i="1" a="1"/>
  <c r="M2190" i="1"/>
  <c r="M2190" i="1" a="1"/>
  <c r="M698" i="1"/>
  <c r="M698" i="1" a="1"/>
  <c r="M1953" i="1"/>
  <c r="M1953" i="1" a="1"/>
  <c r="M1804" i="1"/>
  <c r="M1804" i="1" a="1"/>
  <c r="M1141" i="1"/>
  <c r="M1141" i="1" a="1"/>
  <c r="M1565" i="1"/>
  <c r="M1565" i="1" a="1"/>
  <c r="M871" i="1"/>
  <c r="M871" i="1" a="1"/>
  <c r="M2289" i="1"/>
  <c r="M2289" i="1" a="1"/>
  <c r="M519" i="1"/>
  <c r="M519" i="1" a="1"/>
  <c r="M929" i="1"/>
  <c r="M929" i="1" a="1"/>
  <c r="M1915" i="1"/>
  <c r="M1915" i="1" a="1"/>
  <c r="M1404" i="1"/>
  <c r="M1404" i="1" a="1"/>
  <c r="M1561" i="1"/>
  <c r="M1561" i="1" a="1"/>
  <c r="M2464" i="1"/>
  <c r="M2464" i="1" a="1"/>
  <c r="M82" i="1"/>
  <c r="M82" i="1" a="1"/>
  <c r="M2781" i="1"/>
  <c r="M2781" i="1" a="1"/>
  <c r="M2369" i="1"/>
  <c r="M2369" i="1" a="1"/>
  <c r="M2070" i="1"/>
  <c r="M2070" i="1" a="1"/>
  <c r="M2137" i="1"/>
  <c r="M2137" i="1" a="1"/>
  <c r="M754" i="1"/>
  <c r="M754" i="1" a="1"/>
  <c r="M133" i="1"/>
  <c r="M133" i="1" a="1"/>
  <c r="M62" i="1"/>
  <c r="M62" i="1" a="1"/>
  <c r="M921" i="1"/>
  <c r="M921" i="1" a="1"/>
  <c r="M2419" i="1"/>
  <c r="M2419" i="1" a="1"/>
  <c r="M795" i="1"/>
  <c r="M795" i="1" a="1"/>
  <c r="M2295" i="1"/>
  <c r="M2295" i="1" a="1"/>
  <c r="M1386" i="1"/>
  <c r="M1386" i="1" a="1"/>
  <c r="M1434" i="1"/>
  <c r="M1434" i="1" a="1"/>
  <c r="M308" i="1"/>
  <c r="M308" i="1" a="1"/>
  <c r="M946" i="1"/>
  <c r="M946" i="1" a="1"/>
  <c r="M873" i="1"/>
  <c r="M873" i="1" a="1"/>
  <c r="M2345" i="1"/>
  <c r="M2345" i="1" a="1"/>
  <c r="M1065" i="1"/>
  <c r="M1065" i="1" a="1"/>
  <c r="M1381" i="1"/>
  <c r="M1381" i="1" a="1"/>
  <c r="M2604" i="1"/>
  <c r="M2604" i="1" a="1"/>
  <c r="M125" i="1"/>
  <c r="M125" i="1" a="1"/>
  <c r="M1831" i="1"/>
  <c r="M1831" i="1" a="1"/>
  <c r="M2170" i="1"/>
  <c r="M2170" i="1" a="1"/>
  <c r="M801" i="1"/>
  <c r="M801" i="1" a="1"/>
  <c r="M1805" i="1"/>
  <c r="M1805" i="1" a="1"/>
  <c r="M2314" i="1"/>
  <c r="M2314" i="1" a="1"/>
  <c r="M2415" i="1"/>
  <c r="M2415" i="1" a="1"/>
  <c r="M280" i="1"/>
  <c r="M280" i="1" a="1"/>
  <c r="M937" i="1"/>
  <c r="M937" i="1" a="1"/>
  <c r="M826" i="1"/>
  <c r="M826" i="1" a="1"/>
  <c r="M2732" i="1"/>
  <c r="M2732" i="1" a="1"/>
  <c r="M1850" i="1"/>
  <c r="M1850" i="1" a="1"/>
  <c r="M731" i="1"/>
  <c r="M731" i="1" a="1"/>
  <c r="M1026" i="1"/>
  <c r="M1026" i="1" a="1"/>
  <c r="M337" i="1"/>
  <c r="M337" i="1" a="1"/>
  <c r="M1592" i="1"/>
  <c r="M1592" i="1" a="1"/>
  <c r="M2492" i="1"/>
  <c r="M2492" i="1" a="1"/>
  <c r="M1651" i="1"/>
  <c r="M1651" i="1" a="1"/>
  <c r="M2441" i="1"/>
  <c r="M2441" i="1" a="1"/>
  <c r="M1407" i="1"/>
  <c r="M1407" i="1" a="1"/>
  <c r="M1373" i="1"/>
  <c r="M1373" i="1" a="1"/>
  <c r="M378" i="1"/>
  <c r="M378" i="1" a="1"/>
  <c r="M1455" i="1"/>
  <c r="M1455" i="1" a="1"/>
  <c r="M2284" i="1"/>
  <c r="M2284" i="1" a="1"/>
  <c r="M1746" i="1"/>
  <c r="M1746" i="1" a="1"/>
  <c r="M2204" i="1"/>
  <c r="M2204" i="1" a="1"/>
  <c r="M1520" i="1"/>
  <c r="M1520" i="1" a="1"/>
  <c r="M2401" i="1"/>
  <c r="M2401" i="1" a="1"/>
  <c r="M1172" i="1"/>
  <c r="M1172" i="1" a="1"/>
  <c r="M1278" i="1"/>
  <c r="M1278" i="1" a="1"/>
  <c r="M940" i="1"/>
  <c r="M940" i="1" a="1"/>
  <c r="M592" i="1"/>
  <c r="M592" i="1" a="1"/>
  <c r="M896" i="1"/>
  <c r="M896" i="1" a="1"/>
  <c r="M1433" i="1"/>
  <c r="M1433" i="1" a="1"/>
  <c r="M433" i="1"/>
  <c r="M433" i="1" a="1"/>
  <c r="M1259" i="1"/>
  <c r="M1259" i="1" a="1"/>
  <c r="M2672" i="1"/>
  <c r="M2672" i="1" a="1"/>
  <c r="M2111" i="1"/>
  <c r="M2111" i="1" a="1"/>
  <c r="M2731" i="1"/>
  <c r="M2731" i="1" a="1"/>
  <c r="M1802" i="1"/>
  <c r="M1802" i="1" a="1"/>
  <c r="M737" i="1"/>
  <c r="M737" i="1" a="1"/>
  <c r="M1377" i="1"/>
  <c r="M1377" i="1" a="1"/>
  <c r="M2445" i="1"/>
  <c r="M2445" i="1" a="1"/>
  <c r="M1461" i="1"/>
  <c r="M1461" i="1" a="1"/>
  <c r="M110" i="1"/>
  <c r="M110" i="1" a="1"/>
  <c r="M2746" i="1"/>
  <c r="M2746" i="1" a="1"/>
  <c r="M1171" i="1"/>
  <c r="M1171" i="1" a="1"/>
  <c r="M1997" i="1"/>
  <c r="M1997" i="1" a="1"/>
  <c r="M1801" i="1"/>
  <c r="M1801" i="1" a="1"/>
  <c r="M1985" i="1"/>
  <c r="M1985" i="1" a="1"/>
  <c r="M2684" i="1"/>
  <c r="M2684" i="1" a="1"/>
  <c r="M292" i="1"/>
  <c r="M292" i="1" a="1"/>
  <c r="M1862" i="1"/>
  <c r="M1862" i="1" a="1"/>
  <c r="M463" i="1"/>
  <c r="M463" i="1" a="1"/>
  <c r="M331" i="1"/>
  <c r="M331" i="1" a="1"/>
  <c r="M1872" i="1"/>
  <c r="M1872" i="1" a="1"/>
  <c r="M2577" i="1"/>
  <c r="M2577" i="1" a="1"/>
  <c r="M151" i="1"/>
  <c r="M151" i="1" a="1"/>
  <c r="M2864" i="1"/>
  <c r="M2864" i="1" a="1"/>
  <c r="M1815" i="1"/>
  <c r="M1815" i="1" a="1"/>
  <c r="M2063" i="1"/>
  <c r="M2063" i="1" a="1"/>
  <c r="M2017" i="1"/>
  <c r="M2017" i="1" a="1"/>
  <c r="M687" i="1"/>
  <c r="M687" i="1" a="1"/>
  <c r="M47" i="1"/>
  <c r="M47" i="1" a="1"/>
  <c r="M1684" i="1"/>
  <c r="M1684" i="1" a="1"/>
  <c r="M694" i="1"/>
  <c r="M694" i="1" a="1"/>
  <c r="M625" i="1"/>
  <c r="M625" i="1" a="1"/>
  <c r="M742" i="1"/>
  <c r="M742" i="1" a="1"/>
  <c r="M1580" i="1"/>
  <c r="M1580" i="1" a="1"/>
  <c r="M2097" i="1"/>
  <c r="M2097" i="1" a="1"/>
  <c r="M538" i="1"/>
  <c r="M538" i="1" a="1"/>
  <c r="M2551" i="1"/>
  <c r="M2551" i="1" a="1"/>
  <c r="M2792" i="1"/>
  <c r="M2792" i="1" a="1"/>
  <c r="M1131" i="1"/>
  <c r="M1131" i="1" a="1"/>
  <c r="M245" i="1"/>
  <c r="M245" i="1" a="1"/>
  <c r="M619" i="1"/>
  <c r="M619" i="1" a="1"/>
  <c r="M2526" i="1"/>
  <c r="M2526" i="1" a="1"/>
  <c r="M1410" i="1"/>
  <c r="M1410" i="1" a="1"/>
  <c r="M2288" i="1"/>
  <c r="M2288" i="1" a="1"/>
  <c r="M426" i="1"/>
  <c r="M426" i="1" a="1"/>
  <c r="M2193" i="1"/>
  <c r="M2193" i="1" a="1"/>
  <c r="M2391" i="1"/>
  <c r="M2391" i="1" a="1"/>
  <c r="M2453" i="1"/>
  <c r="M2453" i="1" a="1"/>
  <c r="M2764" i="1"/>
  <c r="M2764" i="1" a="1"/>
  <c r="M2471" i="1"/>
  <c r="M2471" i="1" a="1"/>
  <c r="M1300" i="1"/>
  <c r="M1300" i="1" a="1"/>
  <c r="M1738" i="1"/>
  <c r="M1738" i="1" a="1"/>
  <c r="M219" i="1"/>
  <c r="M219" i="1" a="1"/>
  <c r="M2534" i="1"/>
  <c r="M2534" i="1" a="1"/>
  <c r="M821" i="1"/>
  <c r="M821" i="1" a="1"/>
  <c r="M397" i="1"/>
  <c r="M397" i="1" a="1"/>
  <c r="M1897" i="1"/>
  <c r="M1897" i="1" a="1"/>
  <c r="M1330" i="1"/>
  <c r="M1330" i="1" a="1"/>
  <c r="M1930" i="1"/>
  <c r="M1930" i="1" a="1"/>
  <c r="M1265" i="1"/>
  <c r="M1265" i="1" a="1"/>
  <c r="M2198" i="1"/>
  <c r="M2198" i="1" a="1"/>
  <c r="M732" i="1"/>
  <c r="M732" i="1" a="1"/>
  <c r="M1573" i="1"/>
  <c r="M1573" i="1" a="1"/>
  <c r="M2188" i="1"/>
  <c r="M2188" i="1" a="1"/>
  <c r="M1248" i="1"/>
  <c r="M1248" i="1" a="1"/>
  <c r="M1933" i="1"/>
  <c r="M1933" i="1" a="1"/>
  <c r="M347" i="1"/>
  <c r="M347" i="1" a="1"/>
  <c r="M2109" i="1"/>
  <c r="M2109" i="1" a="1"/>
  <c r="M392" i="1"/>
  <c r="M392" i="1" a="1"/>
  <c r="M1342" i="1"/>
  <c r="M1342" i="1" a="1"/>
  <c r="M2399" i="1"/>
  <c r="M2399" i="1" a="1"/>
  <c r="M2126" i="1"/>
  <c r="M2126" i="1" a="1"/>
  <c r="M2011" i="1"/>
  <c r="M2011" i="1" a="1"/>
  <c r="M781" i="1"/>
  <c r="M781" i="1" a="1"/>
  <c r="M2554" i="1"/>
  <c r="M2554" i="1" a="1"/>
  <c r="M1646" i="1"/>
  <c r="M1646" i="1" a="1"/>
  <c r="M2884" i="1"/>
  <c r="M2884" i="1" a="1"/>
  <c r="M553" i="1"/>
  <c r="M553" i="1" a="1"/>
  <c r="M1771" i="1"/>
  <c r="M1771" i="1" a="1"/>
  <c r="M1136" i="1"/>
  <c r="M1136" i="1" a="1"/>
  <c r="M1479" i="1"/>
  <c r="M1479" i="1" a="1"/>
  <c r="M2740" i="1"/>
  <c r="M2740" i="1" a="1"/>
  <c r="M2752" i="1"/>
  <c r="M2752" i="1" a="1"/>
  <c r="M1907" i="1"/>
  <c r="M1907" i="1" a="1"/>
  <c r="M1098" i="1"/>
  <c r="M1098" i="1" a="1"/>
  <c r="M2459" i="1"/>
  <c r="M2459" i="1" a="1"/>
  <c r="M1146" i="1"/>
  <c r="M1146" i="1" a="1"/>
  <c r="M2707" i="1"/>
  <c r="M2707" i="1" a="1"/>
  <c r="M1457" i="1"/>
  <c r="M1457" i="1" a="1"/>
  <c r="M877" i="1"/>
  <c r="M877" i="1" a="1"/>
  <c r="M2457" i="1"/>
  <c r="M2457" i="1" a="1"/>
  <c r="M1379" i="1"/>
  <c r="M1379" i="1" a="1"/>
  <c r="M560" i="1"/>
  <c r="M560" i="1" a="1"/>
  <c r="M129" i="1"/>
  <c r="M129" i="1" a="1"/>
  <c r="M1317" i="1"/>
  <c r="M1317" i="1" a="1"/>
  <c r="M357" i="1"/>
  <c r="M357" i="1" a="1"/>
  <c r="M911" i="1"/>
  <c r="M911" i="1" a="1"/>
  <c r="M2644" i="1"/>
  <c r="M2644" i="1" a="1"/>
  <c r="M2112" i="1"/>
  <c r="M2112" i="1" a="1"/>
  <c r="M435" i="1"/>
  <c r="M435" i="1" a="1"/>
  <c r="M85" i="1"/>
  <c r="M85" i="1" a="1"/>
  <c r="M651" i="1"/>
  <c r="M651" i="1" a="1"/>
  <c r="M2043" i="1"/>
  <c r="M2043" i="1" a="1"/>
  <c r="M779" i="1"/>
  <c r="M779" i="1" a="1"/>
  <c r="M464" i="1"/>
  <c r="M464" i="1" a="1"/>
  <c r="M1744" i="1"/>
  <c r="M1744" i="1" a="1"/>
  <c r="M2168" i="1"/>
  <c r="M2168" i="1" a="1"/>
  <c r="M1747" i="1"/>
  <c r="M1747" i="1" a="1"/>
  <c r="M2387" i="1"/>
  <c r="M2387" i="1" a="1"/>
  <c r="M2666" i="1"/>
  <c r="M2666" i="1" a="1"/>
  <c r="M332" i="1"/>
  <c r="M332" i="1" a="1"/>
  <c r="M459" i="1"/>
  <c r="M459" i="1" a="1"/>
  <c r="M2385" i="1"/>
  <c r="M2385" i="1" a="1"/>
  <c r="M609" i="1"/>
  <c r="M609" i="1" a="1"/>
  <c r="M819" i="1"/>
  <c r="M819" i="1" a="1"/>
  <c r="M1384" i="1"/>
  <c r="M1384" i="1" a="1"/>
  <c r="M982" i="1"/>
  <c r="M982" i="1" a="1"/>
  <c r="M770" i="1"/>
  <c r="M770" i="1" a="1"/>
  <c r="M1789" i="1"/>
  <c r="M1789" i="1" a="1"/>
  <c r="M316" i="1"/>
  <c r="M316" i="1" a="1"/>
  <c r="M2651" i="1"/>
  <c r="M2651" i="1" a="1"/>
  <c r="M287" i="1"/>
  <c r="M287" i="1" a="1"/>
  <c r="M868" i="1"/>
  <c r="M868" i="1" a="1"/>
  <c r="M2279" i="1"/>
  <c r="M2279" i="1" a="1"/>
  <c r="M1375" i="1"/>
  <c r="M1375" i="1" a="1"/>
  <c r="M1324" i="1"/>
  <c r="M1324" i="1" a="1"/>
  <c r="M2437" i="1"/>
  <c r="M2437" i="1" a="1"/>
  <c r="M738" i="1"/>
  <c r="M738" i="1" a="1"/>
  <c r="M2072" i="1"/>
  <c r="M2072" i="1" a="1"/>
  <c r="M2346" i="1"/>
  <c r="M2346" i="1" a="1"/>
  <c r="M1490" i="1"/>
  <c r="M1490" i="1" a="1"/>
  <c r="M1476" i="1"/>
  <c r="M1476" i="1" a="1"/>
  <c r="M78" i="1"/>
  <c r="M78" i="1" a="1"/>
  <c r="M825" i="1"/>
  <c r="M825" i="1" a="1"/>
  <c r="M164" i="1"/>
  <c r="M164" i="1" a="1"/>
  <c r="M2257" i="1"/>
  <c r="M2257" i="1" a="1"/>
  <c r="M2468" i="1"/>
  <c r="M2468" i="1" a="1"/>
  <c r="M2335" i="1"/>
  <c r="M2335" i="1" a="1"/>
  <c r="M768" i="1"/>
  <c r="M768" i="1" a="1"/>
  <c r="M2454" i="1"/>
  <c r="M2454" i="1" a="1"/>
  <c r="M1748" i="1"/>
  <c r="M1748" i="1" a="1"/>
  <c r="M2185" i="1"/>
  <c r="M2185" i="1" a="1"/>
  <c r="M176" i="1"/>
  <c r="M176" i="1" a="1"/>
  <c r="M1579" i="1"/>
  <c r="M1579" i="1" a="1"/>
  <c r="M2213" i="1"/>
  <c r="M2213" i="1" a="1"/>
  <c r="M1100" i="1"/>
  <c r="M1100" i="1" a="1"/>
  <c r="M2363" i="1"/>
  <c r="M2363" i="1" a="1"/>
  <c r="M120" i="1"/>
  <c r="M120" i="1" a="1"/>
  <c r="M2019" i="1"/>
  <c r="M2019" i="1" a="1"/>
  <c r="M386" i="1"/>
  <c r="M386" i="1" a="1"/>
  <c r="M342" i="1"/>
  <c r="M342" i="1" a="1"/>
  <c r="M1654" i="1"/>
  <c r="M1654" i="1" a="1"/>
  <c r="M1641" i="1"/>
  <c r="M1641" i="1" a="1"/>
  <c r="M2104" i="1"/>
  <c r="M2104" i="1" a="1"/>
  <c r="M1397" i="1"/>
  <c r="M1397" i="1" a="1"/>
  <c r="M1213" i="1"/>
  <c r="M1213" i="1" a="1"/>
  <c r="M355" i="1"/>
  <c r="M355" i="1" a="1"/>
  <c r="M691" i="1"/>
  <c r="M691" i="1" a="1"/>
  <c r="M1238" i="1"/>
  <c r="M1238" i="1" a="1"/>
  <c r="M813" i="1"/>
  <c r="M813" i="1" a="1"/>
  <c r="M1881" i="1"/>
  <c r="M1881" i="1" a="1"/>
  <c r="M994" i="1"/>
  <c r="M994" i="1" a="1"/>
  <c r="M1368" i="1"/>
  <c r="M1368" i="1" a="1"/>
  <c r="M1898" i="1"/>
  <c r="M1898" i="1" a="1"/>
  <c r="M2617" i="1"/>
  <c r="M2617" i="1" a="1"/>
  <c r="M2632" i="1"/>
  <c r="M2632" i="1" a="1"/>
  <c r="M1211" i="1"/>
  <c r="M1211" i="1" a="1"/>
  <c r="M683" i="1"/>
  <c r="M683" i="1" a="1"/>
  <c r="M1745" i="1"/>
  <c r="M1745" i="1" a="1"/>
  <c r="M344" i="1"/>
  <c r="M344" i="1" a="1"/>
  <c r="M2696" i="1"/>
  <c r="M2696" i="1" a="1"/>
  <c r="M2574" i="1"/>
  <c r="M2574" i="1" a="1"/>
  <c r="M2038" i="1"/>
  <c r="M2038" i="1" a="1"/>
  <c r="M558" i="1"/>
  <c r="M558" i="1" a="1"/>
  <c r="M1699" i="1"/>
  <c r="M1699" i="1" a="1"/>
  <c r="M457" i="1"/>
  <c r="M457" i="1" a="1"/>
  <c r="M539" i="1"/>
  <c r="M539" i="1" a="1"/>
  <c r="M2177" i="1"/>
  <c r="M2177" i="1" a="1"/>
  <c r="M1044" i="1"/>
  <c r="M1044" i="1" a="1"/>
  <c r="M1702" i="1"/>
  <c r="M1702" i="1" a="1"/>
  <c r="M1834" i="1"/>
  <c r="M1834" i="1" a="1"/>
  <c r="M1866" i="1"/>
  <c r="M1866" i="1" a="1"/>
  <c r="M1517" i="1"/>
  <c r="M1517" i="1" a="1"/>
  <c r="M1013" i="1"/>
  <c r="M1013" i="1" a="1"/>
  <c r="M366" i="1"/>
  <c r="M366" i="1" a="1"/>
  <c r="M131" i="1"/>
  <c r="M131" i="1" a="1"/>
  <c r="M2172" i="1"/>
  <c r="M2172" i="1" a="1"/>
  <c r="M44" i="1"/>
  <c r="M44" i="1" a="1"/>
  <c r="M1735" i="1"/>
  <c r="M1735" i="1" a="1"/>
  <c r="M725" i="1"/>
  <c r="M725" i="1" a="1"/>
  <c r="M887" i="1"/>
  <c r="M887" i="1" a="1"/>
  <c r="M1306" i="1"/>
  <c r="M1306" i="1" a="1"/>
  <c r="M1194" i="1"/>
  <c r="M1194" i="1" a="1"/>
  <c r="M1169" i="1"/>
  <c r="M1169" i="1" a="1"/>
  <c r="M1875" i="1"/>
  <c r="M1875" i="1" a="1"/>
  <c r="M2412" i="1"/>
  <c r="M2412" i="1" a="1"/>
  <c r="M334" i="1"/>
  <c r="M334" i="1" a="1"/>
  <c r="M697" i="1"/>
  <c r="M697" i="1" a="1"/>
  <c r="M163" i="1"/>
  <c r="M163" i="1" a="1"/>
  <c r="M2396" i="1"/>
  <c r="M2396" i="1" a="1"/>
  <c r="M1417" i="1"/>
  <c r="M1417" i="1" a="1"/>
  <c r="M2253" i="1"/>
  <c r="M2253" i="1" a="1"/>
  <c r="M1535" i="1"/>
  <c r="M1535" i="1" a="1"/>
  <c r="M2524" i="1"/>
  <c r="M2524" i="1" a="1"/>
  <c r="M180" i="1"/>
  <c r="M180" i="1" a="1"/>
  <c r="M1836" i="1"/>
  <c r="M1836" i="1" a="1"/>
  <c r="M1716" i="1"/>
  <c r="M1716" i="1" a="1"/>
  <c r="M1083" i="1"/>
  <c r="M1083" i="1" a="1"/>
  <c r="M1570" i="1"/>
  <c r="M1570" i="1" a="1"/>
  <c r="M1595" i="1"/>
  <c r="M1595" i="1" a="1"/>
  <c r="M2859" i="1"/>
  <c r="M2859" i="1" a="1"/>
  <c r="M1906" i="1"/>
  <c r="M1906" i="1" a="1"/>
  <c r="M832" i="1"/>
  <c r="M832" i="1" a="1"/>
  <c r="M2032" i="1"/>
  <c r="M2032" i="1" a="1"/>
  <c r="M1781" i="1"/>
  <c r="M1781" i="1" a="1"/>
  <c r="M1198" i="1"/>
  <c r="M1198" i="1" a="1"/>
  <c r="M2380" i="1"/>
  <c r="M2380" i="1" a="1"/>
  <c r="M191" i="1"/>
  <c r="M191" i="1" a="1"/>
  <c r="M2160" i="1"/>
  <c r="M2160" i="1" a="1"/>
  <c r="M2148" i="1"/>
  <c r="M2148" i="1" a="1"/>
  <c r="M1796" i="1"/>
  <c r="M1796" i="1" a="1"/>
  <c r="M1483" i="1"/>
  <c r="M1483" i="1" a="1"/>
  <c r="M1068" i="1"/>
  <c r="M1068" i="1" a="1"/>
  <c r="M1979" i="1"/>
  <c r="M1979" i="1" a="1"/>
  <c r="M94" i="1"/>
  <c r="M94" i="1" a="1"/>
  <c r="M412" i="1"/>
  <c r="M412" i="1" a="1"/>
  <c r="M5" i="1"/>
  <c r="M5" i="1" a="1"/>
  <c r="M1126" i="1"/>
  <c r="M1126" i="1" a="1"/>
  <c r="M1224" i="1"/>
  <c r="M1224" i="1" a="1"/>
  <c r="M239" i="1"/>
  <c r="M239" i="1" a="1"/>
  <c r="M990" i="1"/>
  <c r="M990" i="1" a="1"/>
  <c r="M642" i="1"/>
  <c r="M642" i="1" a="1"/>
  <c r="M2514" i="1"/>
  <c r="M2514" i="1" a="1"/>
  <c r="M266" i="1"/>
  <c r="M266" i="1" a="1"/>
  <c r="M1043" i="1"/>
  <c r="M1043" i="1" a="1"/>
  <c r="M1944" i="1"/>
  <c r="M1944" i="1" a="1"/>
  <c r="M1003" i="1"/>
  <c r="M1003" i="1" a="1"/>
  <c r="M1879" i="1"/>
  <c r="M1879" i="1" a="1"/>
  <c r="M444" i="1"/>
  <c r="M444" i="1" a="1"/>
  <c r="M484" i="1"/>
  <c r="M484" i="1" a="1"/>
  <c r="M2171" i="1"/>
  <c r="M2171" i="1" a="1"/>
  <c r="M1528" i="1"/>
  <c r="M1528" i="1" a="1"/>
  <c r="M1946" i="1"/>
  <c r="M1946" i="1" a="1"/>
  <c r="M808" i="1"/>
  <c r="M808" i="1" a="1"/>
  <c r="M513" i="1"/>
  <c r="M513" i="1" a="1"/>
  <c r="M142" i="1"/>
  <c r="M142" i="1" a="1"/>
  <c r="M1056" i="1"/>
  <c r="M1056" i="1" a="1"/>
  <c r="M824" i="1"/>
  <c r="M824" i="1" a="1"/>
  <c r="M2690" i="1"/>
  <c r="M2690" i="1" a="1"/>
  <c r="M1249" i="1"/>
  <c r="M1249" i="1" a="1"/>
  <c r="M2593" i="1"/>
  <c r="M2593" i="1" a="1"/>
  <c r="M2818" i="1"/>
  <c r="M2818" i="1" a="1"/>
  <c r="M530" i="1"/>
  <c r="M530" i="1" a="1"/>
  <c r="M1428" i="1"/>
  <c r="M1428" i="1" a="1"/>
  <c r="M1121" i="1"/>
  <c r="M1121" i="1" a="1"/>
  <c r="M1563" i="1"/>
  <c r="M1563" i="1" a="1"/>
  <c r="M453" i="1"/>
  <c r="M453" i="1" a="1"/>
  <c r="M1937" i="1"/>
  <c r="M1937" i="1" a="1"/>
  <c r="M2595" i="1"/>
  <c r="M2595" i="1" a="1"/>
  <c r="M1797" i="1"/>
  <c r="M1797" i="1" a="1"/>
  <c r="M2474" i="1"/>
  <c r="M2474" i="1" a="1"/>
  <c r="M1566" i="1"/>
  <c r="M1566" i="1" a="1"/>
  <c r="M829" i="1"/>
  <c r="M829" i="1" a="1"/>
  <c r="M800" i="1"/>
  <c r="M800" i="1" a="1"/>
  <c r="M2733" i="1"/>
  <c r="M2733" i="1" a="1"/>
  <c r="M806" i="1"/>
  <c r="M806" i="1" a="1"/>
  <c r="M1063" i="1"/>
  <c r="M1063" i="1" a="1"/>
  <c r="M611" i="1"/>
  <c r="M611" i="1" a="1"/>
  <c r="M2544" i="1"/>
  <c r="M2544" i="1" a="1"/>
  <c r="M1681" i="1"/>
  <c r="M1681" i="1" a="1"/>
  <c r="M2216" i="1"/>
  <c r="M2216" i="1" a="1"/>
  <c r="M79" i="1"/>
  <c r="M79" i="1" a="1"/>
  <c r="M1855" i="1"/>
  <c r="M1855" i="1" a="1"/>
  <c r="M1506" i="1"/>
  <c r="M1506" i="1" a="1"/>
  <c r="M1283" i="1"/>
  <c r="M1283" i="1" a="1"/>
  <c r="M790" i="1"/>
  <c r="M790" i="1" a="1"/>
  <c r="M1048" i="1"/>
  <c r="M1048" i="1" a="1"/>
  <c r="M2880" i="1"/>
  <c r="M2880" i="1" a="1"/>
  <c r="M241" i="1"/>
  <c r="M241" i="1" a="1"/>
  <c r="M2531" i="1"/>
  <c r="M2531" i="1" a="1"/>
  <c r="M2047" i="1"/>
  <c r="M2047" i="1" a="1"/>
  <c r="M247" i="1"/>
  <c r="M247" i="1" a="1"/>
  <c r="M1085" i="1"/>
  <c r="M1085" i="1" a="1"/>
  <c r="M1409" i="1"/>
  <c r="M1409" i="1" a="1"/>
  <c r="M668" i="1"/>
  <c r="M668" i="1" a="1"/>
  <c r="M2819" i="1"/>
  <c r="M2819" i="1" a="1"/>
  <c r="M904" i="1"/>
  <c r="M904" i="1" a="1"/>
  <c r="M2329" i="1"/>
  <c r="M2329" i="1" a="1"/>
  <c r="M977" i="1"/>
  <c r="M977" i="1" a="1"/>
  <c r="M147" i="1"/>
  <c r="M147" i="1" a="1"/>
  <c r="M2725" i="1"/>
  <c r="M2725" i="1" a="1"/>
  <c r="M2271" i="1"/>
  <c r="M2271" i="1" a="1"/>
  <c r="M984" i="1"/>
  <c r="M984" i="1" a="1"/>
  <c r="M2873" i="1"/>
  <c r="M2873" i="1" a="1"/>
  <c r="M123" i="1"/>
  <c r="M123" i="1" a="1"/>
  <c r="M1902" i="1"/>
  <c r="M1902" i="1" a="1"/>
  <c r="M2539" i="1"/>
  <c r="M2539" i="1" a="1"/>
  <c r="M1927" i="1"/>
  <c r="M1927" i="1" a="1"/>
  <c r="M1247" i="1"/>
  <c r="M1247" i="1" a="1"/>
  <c r="M244" i="1"/>
  <c r="M244" i="1" a="1"/>
  <c r="M391" i="1"/>
  <c r="M391" i="1" a="1"/>
  <c r="M764" i="1"/>
  <c r="M764" i="1" a="1"/>
  <c r="M1763" i="1"/>
  <c r="M1763" i="1" a="1"/>
  <c r="M1236" i="1"/>
  <c r="M1236" i="1" a="1"/>
  <c r="M197" i="1"/>
  <c r="M197" i="1" a="1"/>
  <c r="M939" i="1"/>
  <c r="M939" i="1" a="1"/>
  <c r="M18" i="1"/>
  <c r="M18" i="1" a="1"/>
  <c r="M1250" i="1"/>
  <c r="M1250" i="1" a="1"/>
  <c r="M749" i="1"/>
  <c r="M749" i="1" a="1"/>
  <c r="M1296" i="1"/>
  <c r="M1296" i="1" a="1"/>
  <c r="M695" i="1"/>
  <c r="M695" i="1" a="1"/>
  <c r="M2857" i="1"/>
  <c r="M2857" i="1" a="1"/>
  <c r="M496" i="1"/>
  <c r="M496" i="1" a="1"/>
  <c r="M2606" i="1"/>
  <c r="M2606" i="1" a="1"/>
  <c r="M2619" i="1"/>
  <c r="M2619" i="1" a="1"/>
  <c r="M2836" i="1"/>
  <c r="M2836" i="1" a="1"/>
  <c r="M30" i="1"/>
  <c r="M30" i="1" a="1"/>
  <c r="M1954" i="1"/>
  <c r="M1954" i="1" a="1"/>
  <c r="M2875" i="1"/>
  <c r="M2875" i="1" a="1"/>
  <c r="M222" i="1"/>
  <c r="M222" i="1" a="1"/>
  <c r="M1586" i="1"/>
  <c r="M1586" i="1" a="1"/>
  <c r="M1284" i="1"/>
  <c r="M1284" i="1" a="1"/>
  <c r="M2503" i="1"/>
  <c r="M2503" i="1" a="1"/>
  <c r="M2364" i="1"/>
  <c r="M2364" i="1" a="1"/>
  <c r="M572" i="1"/>
  <c r="M572" i="1" a="1"/>
  <c r="M1466" i="1"/>
  <c r="M1466" i="1" a="1"/>
  <c r="M761" i="1"/>
  <c r="M761" i="1" a="1"/>
  <c r="M2845" i="1"/>
  <c r="M2845" i="1" a="1"/>
  <c r="M1929" i="1"/>
  <c r="M1929" i="1" a="1"/>
  <c r="M2074" i="1"/>
  <c r="M2074" i="1" a="1"/>
  <c r="M1501" i="1"/>
  <c r="M1501" i="1" a="1"/>
  <c r="M2743" i="1"/>
  <c r="M2743" i="1" a="1"/>
  <c r="M746" i="1"/>
  <c r="M746" i="1" a="1"/>
  <c r="M1980" i="1"/>
  <c r="M1980" i="1" a="1"/>
  <c r="M596" i="1"/>
  <c r="M596" i="1" a="1"/>
  <c r="M2030" i="1"/>
  <c r="M2030" i="1" a="1"/>
  <c r="M1308" i="1"/>
  <c r="M1308" i="1" a="1"/>
  <c r="M2404" i="1"/>
  <c r="M2404" i="1" a="1"/>
  <c r="M1695" i="1"/>
  <c r="M1695" i="1" a="1"/>
  <c r="M2772" i="1"/>
  <c r="M2772" i="1" a="1"/>
  <c r="M2243" i="1"/>
  <c r="M2243" i="1" a="1"/>
  <c r="M680" i="1"/>
  <c r="M680" i="1" a="1"/>
  <c r="M2372" i="1"/>
  <c r="M2372" i="1" a="1"/>
  <c r="M2377" i="1"/>
  <c r="M2377" i="1" a="1"/>
  <c r="M46" i="1"/>
  <c r="M46" i="1" a="1"/>
  <c r="M362" i="1"/>
  <c r="M362" i="1" a="1"/>
  <c r="M68" i="1"/>
  <c r="M68" i="1" a="1"/>
  <c r="M1197" i="1"/>
  <c r="M1197" i="1" a="1"/>
  <c r="M2547" i="1"/>
  <c r="M2547" i="1" a="1"/>
  <c r="M2084" i="1"/>
  <c r="M2084" i="1" a="1"/>
  <c r="M67" i="1"/>
  <c r="M67" i="1" a="1"/>
  <c r="M2639" i="1"/>
  <c r="M2639" i="1" a="1"/>
  <c r="M1740" i="1"/>
  <c r="M1740" i="1" a="1"/>
  <c r="M1438" i="1"/>
  <c r="M1438" i="1" a="1"/>
  <c r="M1054" i="1"/>
  <c r="M1054" i="1" a="1"/>
  <c r="M2888" i="1"/>
  <c r="M2888" i="1" a="1"/>
  <c r="M1839" i="1"/>
  <c r="M1839" i="1" a="1"/>
  <c r="M2033" i="1"/>
  <c r="M2033" i="1" a="1"/>
  <c r="M980" i="1"/>
  <c r="M980" i="1" a="1"/>
  <c r="M2057" i="1"/>
  <c r="M2057" i="1" a="1"/>
  <c r="M744" i="1"/>
  <c r="M744" i="1" a="1"/>
  <c r="M886" i="1"/>
  <c r="M886" i="1" a="1"/>
  <c r="M12" i="1"/>
  <c r="M12" i="1" a="1"/>
  <c r="M28" i="1"/>
  <c r="M28" i="1" a="1"/>
  <c r="M1800" i="1"/>
  <c r="M1800" i="1" a="1"/>
  <c r="M2807" i="1"/>
  <c r="M2807" i="1" a="1"/>
  <c r="M388" i="1"/>
  <c r="M388" i="1" a="1"/>
  <c r="M1254" i="1"/>
  <c r="M1254" i="1" a="1"/>
  <c r="M941" i="1"/>
  <c r="M941" i="1" a="1"/>
  <c r="M1288" i="1"/>
  <c r="M1288" i="1" a="1"/>
  <c r="M2618" i="1"/>
  <c r="M2618" i="1" a="1"/>
  <c r="M1154" i="1"/>
  <c r="M1154" i="1" a="1"/>
  <c r="M953" i="1"/>
  <c r="M953" i="1" a="1"/>
  <c r="M1731" i="1"/>
  <c r="M1731" i="1" a="1"/>
  <c r="M1264" i="1"/>
  <c r="M1264" i="1" a="1"/>
  <c r="M1348" i="1"/>
  <c r="M1348" i="1" a="1"/>
  <c r="M797" i="1"/>
  <c r="M797" i="1" a="1"/>
  <c r="M2511" i="1"/>
  <c r="M2511" i="1" a="1"/>
  <c r="M58" i="1"/>
  <c r="M58" i="1" a="1"/>
  <c r="M2498" i="1"/>
  <c r="M2498" i="1" a="1"/>
  <c r="M1949" i="1"/>
  <c r="M1949" i="1" a="1"/>
  <c r="M1270" i="1"/>
  <c r="M1270" i="1" a="1"/>
  <c r="M1095" i="1"/>
  <c r="M1095" i="1" a="1"/>
  <c r="M701" i="1"/>
  <c r="M701" i="1" a="1"/>
  <c r="M1469" i="1"/>
  <c r="M1469" i="1" a="1"/>
  <c r="M1633" i="1"/>
  <c r="M1633" i="1" a="1"/>
  <c r="M673" i="1"/>
  <c r="M673" i="1" a="1"/>
  <c r="M1736" i="1"/>
  <c r="M1736" i="1" a="1"/>
  <c r="M1315" i="1"/>
  <c r="M1315" i="1" a="1"/>
  <c r="M2163" i="1"/>
  <c r="M2163" i="1" a="1"/>
  <c r="M1311" i="1"/>
  <c r="M1311" i="1" a="1"/>
  <c r="M293" i="1"/>
  <c r="M293" i="1" a="1"/>
  <c r="M1612" i="1"/>
  <c r="M1612" i="1" a="1"/>
  <c r="M1926" i="1"/>
  <c r="M1926" i="1" a="1"/>
  <c r="M1431" i="1"/>
  <c r="M1431" i="1" a="1"/>
  <c r="M1040" i="1"/>
  <c r="M1040" i="1" a="1"/>
  <c r="M1551" i="1"/>
  <c r="M1551" i="1" a="1"/>
  <c r="M1071" i="1"/>
  <c r="M1071" i="1" a="1"/>
  <c r="M161" i="1"/>
  <c r="M161" i="1" a="1"/>
  <c r="M2122" i="1"/>
  <c r="M2122" i="1" a="1"/>
  <c r="M983" i="1"/>
  <c r="M983" i="1" a="1"/>
  <c r="M882" i="1"/>
  <c r="M882" i="1" a="1"/>
  <c r="M2286" i="1"/>
  <c r="M2286" i="1" a="1"/>
  <c r="M1770" i="1"/>
  <c r="M1770" i="1" a="1"/>
  <c r="M987" i="1"/>
  <c r="M987" i="1" a="1"/>
  <c r="M2583" i="1"/>
  <c r="M2583" i="1" a="1"/>
  <c r="M1263" i="1"/>
  <c r="M1263" i="1" a="1"/>
  <c r="M2489" i="1"/>
  <c r="M2489" i="1" a="1"/>
  <c r="M765" i="1"/>
  <c r="M765" i="1" a="1"/>
  <c r="M385" i="1"/>
  <c r="M385" i="1" a="1"/>
  <c r="M969" i="1"/>
  <c r="M969" i="1" a="1"/>
  <c r="M970" i="1"/>
  <c r="M970" i="1" a="1"/>
  <c r="M2237" i="1"/>
  <c r="M2237" i="1" a="1"/>
  <c r="M93" i="1"/>
  <c r="M93" i="1" a="1"/>
  <c r="M1448" i="1"/>
  <c r="M1448" i="1" a="1"/>
  <c r="M2239" i="1"/>
  <c r="M2239" i="1" a="1"/>
  <c r="M2863" i="1"/>
  <c r="M2863" i="1" a="1"/>
  <c r="M373" i="1"/>
  <c r="M373" i="1" a="1"/>
  <c r="M263" i="1"/>
  <c r="M263" i="1" a="1"/>
  <c r="M272" i="1"/>
  <c r="M272" i="1" a="1"/>
  <c r="M614" i="1"/>
  <c r="M614" i="1" a="1"/>
  <c r="M398" i="1"/>
  <c r="M398" i="1" a="1"/>
  <c r="M107" i="1"/>
  <c r="M107" i="1" a="1"/>
  <c r="M533" i="1"/>
  <c r="M533" i="1" a="1"/>
  <c r="M1583" i="1"/>
  <c r="M1583" i="1" a="1"/>
  <c r="M735" i="1"/>
  <c r="M735" i="1" a="1"/>
  <c r="M1917" i="1"/>
  <c r="M1917" i="1" a="1"/>
  <c r="M2563" i="1"/>
  <c r="M2563" i="1" a="1"/>
  <c r="M260" i="1"/>
  <c r="M260" i="1" a="1"/>
  <c r="M1901" i="1"/>
  <c r="M1901" i="1" a="1"/>
  <c r="M24" i="1"/>
  <c r="M24" i="1" a="1"/>
  <c r="M2194" i="1"/>
  <c r="M2194" i="1" a="1"/>
  <c r="M2659" i="1"/>
  <c r="M2659" i="1" a="1"/>
  <c r="M2485" i="1"/>
  <c r="M2485" i="1" a="1"/>
  <c r="M466" i="1"/>
  <c r="M466" i="1" a="1"/>
  <c r="M2052" i="1"/>
  <c r="M2052" i="1" a="1"/>
  <c r="M788" i="1"/>
  <c r="M788" i="1" a="1"/>
  <c r="M1495" i="1"/>
  <c r="M1495" i="1" a="1"/>
  <c r="M796" i="1"/>
  <c r="M796" i="1" a="1"/>
  <c r="M1449" i="1"/>
  <c r="M1449" i="1" a="1"/>
  <c r="M2316" i="1"/>
  <c r="M2316" i="1" a="1"/>
  <c r="M1219" i="1"/>
  <c r="M1219" i="1" a="1"/>
  <c r="M2062" i="1"/>
  <c r="M2062" i="1" a="1"/>
  <c r="M582" i="1"/>
  <c r="M582" i="1" a="1"/>
  <c r="M2724" i="1"/>
  <c r="M2724" i="1" a="1"/>
  <c r="M1865" i="1"/>
  <c r="M1865" i="1" a="1"/>
  <c r="M1693" i="1"/>
  <c r="M1693" i="1" a="1"/>
  <c r="M2795" i="1"/>
  <c r="M2795" i="1" a="1"/>
  <c r="M782" i="1"/>
  <c r="M782" i="1" a="1"/>
  <c r="M2872" i="1"/>
  <c r="M2872" i="1" a="1"/>
  <c r="M1613" i="1"/>
  <c r="M1613" i="1" a="1"/>
  <c r="M2056" i="1"/>
  <c r="M2056" i="1" a="1"/>
  <c r="M128" i="1"/>
  <c r="M128" i="1" a="1"/>
  <c r="M1607" i="1"/>
  <c r="M1607" i="1" a="1"/>
  <c r="M1290" i="1"/>
  <c r="M1290" i="1" a="1"/>
  <c r="M1173" i="1"/>
  <c r="M1173" i="1" a="1"/>
  <c r="M1347" i="1"/>
  <c r="M1347" i="1" a="1"/>
  <c r="M1088" i="1"/>
  <c r="M1088" i="1" a="1"/>
  <c r="M1453" i="1"/>
  <c r="M1453" i="1" a="1"/>
  <c r="M936" i="1"/>
  <c r="M936" i="1" a="1"/>
  <c r="M2315" i="1"/>
  <c r="M2315" i="1" a="1"/>
  <c r="M35" i="1"/>
  <c r="M35" i="1" a="1"/>
  <c r="M424" i="1"/>
  <c r="M424" i="1" a="1"/>
  <c r="M2187" i="1"/>
  <c r="M2187" i="1" a="1"/>
  <c r="M1277" i="1"/>
  <c r="M1277" i="1" a="1"/>
  <c r="M1558" i="1"/>
  <c r="M1558" i="1" a="1"/>
  <c r="M1978" i="1"/>
  <c r="M1978" i="1" a="1"/>
  <c r="M848" i="1"/>
  <c r="M848" i="1" a="1"/>
  <c r="M531" i="1"/>
  <c r="M531" i="1" a="1"/>
  <c r="M2520" i="1"/>
  <c r="M2520" i="1" a="1"/>
  <c r="M2670" i="1"/>
  <c r="M2670" i="1" a="1"/>
  <c r="M766" i="1"/>
  <c r="M766" i="1" a="1"/>
  <c r="M652" i="1"/>
  <c r="M652" i="1" a="1"/>
  <c r="M2294" i="1"/>
  <c r="M2294" i="1" a="1"/>
  <c r="M166" i="1"/>
  <c r="M166" i="1" a="1"/>
  <c r="M475" i="1"/>
  <c r="M475" i="1" a="1"/>
  <c r="M711" i="1"/>
  <c r="M711" i="1" a="1"/>
  <c r="M1294" i="1"/>
  <c r="M1294" i="1" a="1"/>
  <c r="M2861" i="1"/>
  <c r="M2861" i="1" a="1"/>
  <c r="M1754" i="1"/>
  <c r="M1754" i="1" a="1"/>
  <c r="M895" i="1"/>
  <c r="M895" i="1" a="1"/>
  <c r="M1218" i="1"/>
  <c r="M1218" i="1" a="1"/>
  <c r="M1690" i="1"/>
  <c r="M1690" i="1" a="1"/>
  <c r="M575" i="1"/>
  <c r="M575" i="1" a="1"/>
  <c r="M2682" i="1"/>
  <c r="M2682" i="1" a="1"/>
  <c r="M1113" i="1"/>
  <c r="M1113" i="1" a="1"/>
  <c r="M389" i="1"/>
  <c r="M389" i="1" a="1"/>
  <c r="M1467" i="1"/>
  <c r="M1467" i="1" a="1"/>
  <c r="M1413" i="1"/>
  <c r="M1413" i="1" a="1"/>
  <c r="M927" i="1"/>
  <c r="M927" i="1" a="1"/>
  <c r="M64" i="1"/>
  <c r="M64" i="1" a="1"/>
  <c r="M442" i="1"/>
  <c r="M442" i="1" a="1"/>
  <c r="M1039" i="1"/>
  <c r="M1039" i="1" a="1"/>
  <c r="M1785" i="1"/>
  <c r="M1785" i="1" a="1"/>
  <c r="M32" i="1"/>
  <c r="M32" i="1" a="1"/>
  <c r="M2647" i="1"/>
  <c r="M2647" i="1" a="1"/>
  <c r="M1166" i="1"/>
  <c r="M1166" i="1" a="1"/>
  <c r="M449" i="1"/>
  <c r="M449" i="1" a="1"/>
  <c r="M152" i="1"/>
  <c r="M152" i="1" a="1"/>
  <c r="M1913" i="1"/>
  <c r="M1913" i="1" a="1"/>
  <c r="M1292" i="1"/>
  <c r="M1292" i="1" a="1"/>
  <c r="M271" i="1"/>
  <c r="M271" i="1" a="1"/>
  <c r="M1536" i="1"/>
  <c r="M1536" i="1" a="1"/>
  <c r="M1199" i="1"/>
  <c r="M1199" i="1" a="1"/>
  <c r="M1824" i="1"/>
  <c r="M1824" i="1" a="1"/>
  <c r="M413" i="1"/>
  <c r="M413" i="1" a="1"/>
  <c r="M228" i="1"/>
  <c r="M228" i="1" a="1"/>
  <c r="M1157" i="1"/>
  <c r="M1157" i="1" a="1"/>
  <c r="M897" i="1"/>
  <c r="M897" i="1" a="1"/>
  <c r="M2282" i="1"/>
  <c r="M2282" i="1" a="1"/>
  <c r="M1787" i="1"/>
  <c r="M1787" i="1" a="1"/>
  <c r="M476" i="1"/>
  <c r="M476" i="1" a="1"/>
  <c r="M1006" i="1"/>
  <c r="M1006" i="1" a="1"/>
  <c r="M771" i="1"/>
  <c r="M771" i="1" a="1"/>
  <c r="M63" i="1"/>
  <c r="M63" i="1" a="1"/>
  <c r="M2143" i="1"/>
  <c r="M2143" i="1" a="1"/>
  <c r="M1162" i="1"/>
  <c r="M1162" i="1" a="1"/>
  <c r="M2616" i="1"/>
  <c r="M2616" i="1" a="1"/>
  <c r="M1895" i="1"/>
  <c r="M1895" i="1" a="1"/>
  <c r="M571" i="1"/>
  <c r="M571" i="1" a="1"/>
  <c r="M2833" i="1"/>
  <c r="M2833" i="1" a="1"/>
  <c r="M2050" i="1"/>
  <c r="M2050" i="1" a="1"/>
  <c r="M1659" i="1"/>
  <c r="M1659" i="1" a="1"/>
  <c r="M2753" i="1"/>
  <c r="M2753" i="1" a="1"/>
  <c r="M851" i="1"/>
  <c r="M851" i="1" a="1"/>
  <c r="M840" i="1"/>
  <c r="M840" i="1" a="1"/>
  <c r="M1540" i="1"/>
  <c r="M1540" i="1" a="1"/>
  <c r="M1534" i="1"/>
  <c r="M1534" i="1" a="1"/>
  <c r="M2578" i="1"/>
  <c r="M2578" i="1" a="1"/>
  <c r="M1882" i="1"/>
  <c r="M1882" i="1" a="1"/>
  <c r="M1632" i="1"/>
  <c r="M1632" i="1" a="1"/>
  <c r="M478" i="1"/>
  <c r="M478" i="1" a="1"/>
  <c r="M529" i="1"/>
  <c r="M529" i="1" a="1"/>
  <c r="M664" i="1"/>
  <c r="M664" i="1" a="1"/>
  <c r="M1808" i="1"/>
  <c r="M1808" i="1" a="1"/>
  <c r="M2086" i="1"/>
  <c r="M2086" i="1" a="1"/>
  <c r="M1388" i="1"/>
  <c r="M1388" i="1" a="1"/>
  <c r="M512" i="1"/>
  <c r="M512" i="1" a="1"/>
  <c r="M487" i="1"/>
  <c r="M487" i="1" a="1"/>
  <c r="M1285" i="1"/>
  <c r="M1285" i="1" a="1"/>
  <c r="M2677" i="1"/>
  <c r="M2677" i="1" a="1"/>
  <c r="M2323" i="1"/>
  <c r="M2323" i="1" a="1"/>
  <c r="M1630" i="1"/>
  <c r="M1630" i="1" a="1"/>
  <c r="M2407" i="1"/>
  <c r="M2407" i="1" a="1"/>
  <c r="M2546" i="1"/>
  <c r="M2546" i="1" a="1"/>
  <c r="M282" i="1"/>
  <c r="M282" i="1" a="1"/>
  <c r="M743" i="1"/>
  <c r="M743" i="1" a="1"/>
  <c r="M2144" i="1"/>
  <c r="M2144" i="1" a="1"/>
  <c r="M396" i="1"/>
  <c r="M396" i="1" a="1"/>
  <c r="M1661" i="1"/>
  <c r="M1661" i="1" a="1"/>
  <c r="M328" i="1"/>
  <c r="M328" i="1" a="1"/>
  <c r="M2078" i="1"/>
  <c r="M2078" i="1" a="1"/>
  <c r="M290" i="1"/>
  <c r="M290" i="1" a="1"/>
  <c r="M1934" i="1"/>
  <c r="M1934" i="1" a="1"/>
  <c r="M2645" i="1"/>
  <c r="M2645" i="1" a="1"/>
  <c r="M1282" i="1"/>
  <c r="M1282" i="1" a="1"/>
  <c r="M69" i="1"/>
  <c r="M69" i="1" a="1"/>
  <c r="M589" i="1"/>
  <c r="M589" i="1" a="1"/>
  <c r="M1600" i="1"/>
  <c r="M1600" i="1" a="1"/>
  <c r="M1125" i="1"/>
  <c r="M1125" i="1" a="1"/>
  <c r="M794" i="1"/>
  <c r="M794" i="1" a="1"/>
  <c r="M1463" i="1"/>
  <c r="M1463" i="1" a="1"/>
  <c r="M1123" i="1"/>
  <c r="M1123" i="1" a="1"/>
  <c r="M2450" i="1"/>
  <c r="M2450" i="1" a="1"/>
  <c r="M1107" i="1"/>
  <c r="M1107" i="1" a="1"/>
  <c r="M1042" i="1"/>
  <c r="M1042" i="1" a="1"/>
  <c r="M2549" i="1"/>
  <c r="M2549" i="1" a="1"/>
  <c r="M1101" i="1"/>
  <c r="M1101" i="1" a="1"/>
  <c r="M2430" i="1"/>
  <c r="M2430" i="1" a="1"/>
  <c r="M617" i="1"/>
  <c r="M617" i="1" a="1"/>
  <c r="M1706" i="1"/>
  <c r="M1706" i="1" a="1"/>
  <c r="M101" i="1"/>
  <c r="M101" i="1" a="1"/>
  <c r="M2656" i="1"/>
  <c r="M2656" i="1" a="1"/>
  <c r="M2141" i="1"/>
  <c r="M2141" i="1" a="1"/>
  <c r="M1938" i="1"/>
  <c r="M1938" i="1" a="1"/>
  <c r="M225" i="1"/>
  <c r="M225" i="1" a="1"/>
  <c r="M1168" i="1"/>
  <c r="M1168" i="1" a="1"/>
  <c r="M370" i="1"/>
  <c r="M370" i="1" a="1"/>
  <c r="M637" i="1"/>
  <c r="M637" i="1" a="1"/>
  <c r="M1358" i="1"/>
  <c r="M1358" i="1" a="1"/>
  <c r="M2556" i="1"/>
  <c r="M2556" i="1" a="1"/>
  <c r="M479" i="1"/>
  <c r="M479" i="1" a="1"/>
  <c r="M2634" i="1"/>
  <c r="M2634" i="1" a="1"/>
  <c r="M879" i="1"/>
  <c r="M879" i="1" a="1"/>
  <c r="M2855" i="1"/>
  <c r="M2855" i="1" a="1"/>
  <c r="M1261" i="1"/>
  <c r="M1261" i="1" a="1"/>
  <c r="M1611" i="1"/>
  <c r="M1611" i="1" a="1"/>
  <c r="M1202" i="1"/>
  <c r="M1202" i="1" a="1"/>
  <c r="M925" i="1"/>
  <c r="M925" i="1" a="1"/>
  <c r="M2640" i="1"/>
  <c r="M2640" i="1" a="1"/>
  <c r="M488" i="1"/>
  <c r="M488" i="1" a="1"/>
  <c r="M1513" i="1"/>
  <c r="M1513" i="1" a="1"/>
  <c r="M2840" i="1"/>
  <c r="M2840" i="1" a="1"/>
  <c r="M515" i="1"/>
  <c r="M515" i="1" a="1"/>
  <c r="M187" i="1"/>
  <c r="M187" i="1" a="1"/>
  <c r="M2713" i="1"/>
  <c r="M2713" i="1" a="1"/>
  <c r="M2572" i="1"/>
  <c r="M2572" i="1" a="1"/>
  <c r="M2094" i="1"/>
  <c r="M2094" i="1" a="1"/>
  <c r="M1041" i="1"/>
  <c r="M1041" i="1" a="1"/>
  <c r="M1289" i="1"/>
  <c r="M1289" i="1" a="1"/>
  <c r="M2683" i="1"/>
  <c r="M2683" i="1" a="1"/>
  <c r="M2310" i="1"/>
  <c r="M2310" i="1" a="1"/>
  <c r="M137" i="1"/>
  <c r="M137" i="1" a="1"/>
  <c r="M1884" i="1"/>
  <c r="M1884" i="1" a="1"/>
  <c r="M780" i="1"/>
  <c r="M780" i="1" a="1"/>
  <c r="M2674" i="1"/>
  <c r="M2674" i="1" a="1"/>
  <c r="M2598" i="1"/>
  <c r="M2598" i="1" a="1"/>
  <c r="M1874" i="1"/>
  <c r="M1874" i="1" a="1"/>
  <c r="M2246" i="1"/>
  <c r="M2246" i="1" a="1"/>
  <c r="M1841" i="1"/>
  <c r="M1841" i="1" a="1"/>
  <c r="M2101" i="1"/>
  <c r="M2101" i="1" a="1"/>
  <c r="M4" i="1"/>
  <c r="M4" i="1" a="1"/>
  <c r="M2042" i="1"/>
  <c r="M2042" i="1" a="1"/>
  <c r="M171" i="1"/>
  <c r="M171" i="1" a="1"/>
  <c r="M1112" i="1"/>
  <c r="M1112" i="1" a="1"/>
  <c r="M2234" i="1"/>
  <c r="M2234" i="1" a="1"/>
  <c r="M740" i="1"/>
  <c r="M740" i="1" a="1"/>
  <c r="M900" i="1"/>
  <c r="M900" i="1" a="1"/>
  <c r="M1430" i="1"/>
  <c r="M1430" i="1" a="1"/>
  <c r="M2466" i="1"/>
  <c r="M2466" i="1" a="1"/>
  <c r="M1309" i="1"/>
  <c r="M1309" i="1" a="1"/>
  <c r="M2477" i="1"/>
  <c r="M2477" i="1" a="1"/>
  <c r="M1477" i="1"/>
  <c r="M1477" i="1" a="1"/>
  <c r="M320" i="1"/>
  <c r="M320" i="1" a="1"/>
  <c r="M153" i="1"/>
  <c r="M153" i="1" a="1"/>
  <c r="M2627" i="1"/>
  <c r="M2627" i="1" a="1"/>
  <c r="M1883" i="1"/>
  <c r="M1883" i="1" a="1"/>
  <c r="M816" i="1"/>
  <c r="M816" i="1" a="1"/>
  <c r="M2463" i="1"/>
  <c r="M2463" i="1" a="1"/>
  <c r="M2388" i="1"/>
  <c r="M2388" i="1" a="1"/>
  <c r="M1604" i="1"/>
  <c r="M1604" i="1" a="1"/>
  <c r="M1657" i="1"/>
  <c r="M1657" i="1" a="1"/>
  <c r="M2820" i="1"/>
  <c r="M2820" i="1" a="1"/>
  <c r="M2195" i="1"/>
  <c r="M2195" i="1" a="1"/>
  <c r="M2552" i="1"/>
  <c r="M2552" i="1" a="1"/>
  <c r="M608" i="1"/>
  <c r="M608" i="1" a="1"/>
  <c r="M430" i="1"/>
  <c r="M430" i="1" a="1"/>
  <c r="M2342" i="1"/>
  <c r="M2342" i="1" a="1"/>
  <c r="M212" i="1"/>
  <c r="M212" i="1" a="1"/>
  <c r="M863" i="1"/>
  <c r="M863" i="1" a="1"/>
  <c r="M1164" i="1"/>
  <c r="M1164" i="1" a="1"/>
  <c r="M296" i="1"/>
  <c r="M296" i="1" a="1"/>
  <c r="M835" i="1"/>
  <c r="M835" i="1" a="1"/>
  <c r="M2452" i="1"/>
  <c r="M2452" i="1" a="1"/>
  <c r="M2548" i="1"/>
  <c r="M2548" i="1" a="1"/>
  <c r="M1867" i="1"/>
  <c r="M1867" i="1" a="1"/>
  <c r="M1571" i="1"/>
  <c r="M1571" i="1" a="1"/>
  <c r="M1237" i="1"/>
  <c r="M1237" i="1" a="1"/>
  <c r="M2620" i="1"/>
  <c r="M2620" i="1" a="1"/>
  <c r="M944" i="1"/>
  <c r="M944" i="1" a="1"/>
  <c r="M115" i="1"/>
  <c r="M115" i="1" a="1"/>
  <c r="M956" i="1"/>
  <c r="M956" i="1" a="1"/>
  <c r="M1426" i="1"/>
  <c r="M1426" i="1" a="1"/>
  <c r="M2076" i="1"/>
  <c r="M2076" i="1" a="1"/>
  <c r="M1234" i="1"/>
  <c r="M1234" i="1" a="1"/>
  <c r="M1364" i="1"/>
  <c r="M1364" i="1" a="1"/>
  <c r="M2715" i="1"/>
  <c r="M2715" i="1" a="1"/>
  <c r="M414" i="1"/>
  <c r="M414" i="1" a="1"/>
  <c r="M607" i="1"/>
  <c r="M607" i="1" a="1"/>
  <c r="M2612" i="1"/>
  <c r="M2612" i="1" a="1"/>
  <c r="M1553" i="1"/>
  <c r="M1553" i="1" a="1"/>
  <c r="M2762" i="1"/>
  <c r="M2762" i="1" a="1"/>
  <c r="M965" i="1"/>
  <c r="M965" i="1" a="1"/>
  <c r="M692" i="1"/>
  <c r="M692" i="1" a="1"/>
  <c r="M1960" i="1"/>
  <c r="M1960" i="1" a="1"/>
  <c r="M2829" i="1"/>
  <c r="M2829" i="1" a="1"/>
  <c r="M952" i="1"/>
  <c r="M952" i="1" a="1"/>
  <c r="M195" i="1"/>
  <c r="M195" i="1" a="1"/>
  <c r="M499" i="1"/>
  <c r="M499" i="1" a="1"/>
  <c r="M1018" i="1"/>
  <c r="M1018" i="1" a="1"/>
  <c r="M2249" i="1"/>
  <c r="M2249" i="1" a="1"/>
  <c r="M1733" i="1"/>
  <c r="M1733" i="1" a="1"/>
  <c r="M504" i="1"/>
  <c r="M504" i="1" a="1"/>
  <c r="M1792" i="1"/>
  <c r="M1792" i="1" a="1"/>
  <c r="M2169" i="1"/>
  <c r="M2169" i="1" a="1"/>
  <c r="M2417" i="1"/>
  <c r="M2417" i="1" a="1"/>
  <c r="M448" i="1"/>
  <c r="M448" i="1" a="1"/>
  <c r="M2841" i="1"/>
  <c r="M2841" i="1" a="1"/>
  <c r="M1405" i="1"/>
  <c r="M1405" i="1" a="1"/>
  <c r="M1331" i="1"/>
  <c r="M1331" i="1" a="1"/>
  <c r="M864" i="1"/>
  <c r="M864" i="1" a="1"/>
  <c r="M2378" i="1"/>
  <c r="M2378" i="1" a="1"/>
  <c r="M84" i="1"/>
  <c r="M84" i="1" a="1"/>
  <c r="M1830" i="1"/>
  <c r="M1830" i="1" a="1"/>
  <c r="M629" i="1"/>
  <c r="M629" i="1" a="1"/>
  <c r="M1876" i="1"/>
  <c r="M1876" i="1" a="1"/>
  <c r="M1645" i="1"/>
  <c r="M1645" i="1" a="1"/>
  <c r="M962" i="1"/>
  <c r="M962" i="1" a="1"/>
  <c r="M1892" i="1"/>
  <c r="M1892" i="1" a="1"/>
  <c r="M2065" i="1"/>
  <c r="M2065" i="1" a="1"/>
  <c r="M458" i="1"/>
  <c r="M458" i="1" a="1"/>
  <c r="M612" i="1"/>
  <c r="M612" i="1" a="1"/>
  <c r="M439" i="1"/>
  <c r="M439" i="1" a="1"/>
  <c r="M988" i="1"/>
  <c r="M988" i="1" a="1"/>
  <c r="M2307" i="1"/>
  <c r="M2307" i="1" a="1"/>
  <c r="M276" i="1"/>
  <c r="M276" i="1" a="1"/>
  <c r="M193" i="1"/>
  <c r="M193" i="1" a="1"/>
  <c r="M1008" i="1"/>
  <c r="M1008" i="1" a="1"/>
  <c r="M1676" i="1"/>
  <c r="M1676" i="1" a="1"/>
  <c r="M636" i="1"/>
  <c r="M636" i="1" a="1"/>
  <c r="M1935" i="1"/>
  <c r="M1935" i="1" a="1"/>
  <c r="M1683" i="1"/>
  <c r="M1683" i="1" a="1"/>
  <c r="M1687" i="1"/>
  <c r="M1687" i="1" a="1"/>
  <c r="M1076" i="1"/>
  <c r="M1076" i="1" a="1"/>
  <c r="M2431" i="1"/>
  <c r="M2431" i="1" a="1"/>
  <c r="M2799" i="1"/>
  <c r="M2799" i="1" a="1"/>
  <c r="M1092" i="1"/>
  <c r="M1092" i="1" a="1"/>
  <c r="M311" i="1"/>
  <c r="M311" i="1" a="1"/>
  <c r="M406" i="1"/>
  <c r="M406" i="1" a="1"/>
  <c r="M1353" i="1"/>
  <c r="M1353" i="1" a="1"/>
  <c r="M2010" i="1"/>
  <c r="M2010" i="1" a="1"/>
  <c r="M1503" i="1"/>
  <c r="M1503" i="1" a="1"/>
  <c r="M2164" i="1"/>
  <c r="M2164" i="1" a="1"/>
  <c r="M40" i="1"/>
  <c r="M40" i="1" a="1"/>
  <c r="M2129" i="1"/>
  <c r="M2129" i="1" a="1"/>
  <c r="M1060" i="1"/>
  <c r="M1060" i="1" a="1"/>
  <c r="M2232" i="1"/>
  <c r="M2232" i="1" a="1"/>
  <c r="M759" i="1"/>
  <c r="M759" i="1" a="1"/>
  <c r="M1179" i="1"/>
  <c r="M1179" i="1" a="1"/>
  <c r="M2643" i="1"/>
  <c r="M2643" i="1" a="1"/>
  <c r="M1090" i="1"/>
  <c r="M1090" i="1" a="1"/>
  <c r="M102" i="1"/>
  <c r="M102" i="1" a="1"/>
  <c r="M2540" i="1"/>
  <c r="M2540" i="1" a="1"/>
  <c r="M275" i="1"/>
  <c r="M275" i="1" a="1"/>
  <c r="M1109" i="1"/>
  <c r="M1109" i="1" a="1"/>
  <c r="M218" i="1"/>
  <c r="M218" i="1" a="1"/>
  <c r="M648" i="1"/>
  <c r="M648" i="1" a="1"/>
  <c r="M2737" i="1"/>
  <c r="M2737" i="1" a="1"/>
  <c r="M382" i="1"/>
  <c r="M382" i="1" a="1"/>
  <c r="M2518" i="1"/>
  <c r="M2518" i="1" a="1"/>
  <c r="M490" i="1"/>
  <c r="M490" i="1" a="1"/>
  <c r="M2087" i="1"/>
  <c r="M2087" i="1" a="1"/>
  <c r="M2582" i="1"/>
  <c r="M2582" i="1" a="1"/>
  <c r="M2120" i="1"/>
  <c r="M2120" i="1" a="1"/>
  <c r="M1543" i="1"/>
  <c r="M1543" i="1" a="1"/>
  <c r="M1217" i="1"/>
  <c r="M1217" i="1" a="1"/>
  <c r="M996" i="1"/>
  <c r="M996" i="1" a="1"/>
  <c r="M1255" i="1"/>
  <c r="M1255" i="1" a="1"/>
  <c r="M1727" i="1"/>
  <c r="M1727" i="1" a="1"/>
  <c r="M2360" i="1"/>
  <c r="M2360" i="1" a="1"/>
  <c r="M1689" i="1"/>
  <c r="M1689" i="1" a="1"/>
  <c r="M55" i="1"/>
  <c r="M55" i="1" a="1"/>
  <c r="M1777" i="1"/>
  <c r="M1777" i="1" a="1"/>
  <c r="M1765" i="1"/>
  <c r="M1765" i="1" a="1"/>
  <c r="M1142" i="1"/>
  <c r="M1142" i="1" a="1"/>
  <c r="M1782" i="1"/>
  <c r="M1782" i="1" a="1"/>
  <c r="M394" i="1"/>
  <c r="M394" i="1" a="1"/>
  <c r="M2806" i="1"/>
  <c r="M2806" i="1" a="1"/>
  <c r="M407" i="1"/>
  <c r="M407" i="1" a="1"/>
  <c r="M1515" i="1"/>
  <c r="M1515" i="1" a="1"/>
  <c r="M2173" i="1"/>
  <c r="M2173" i="1" a="1"/>
  <c r="M1027" i="1"/>
  <c r="M1027" i="1" a="1"/>
  <c r="M1244" i="1"/>
  <c r="M1244" i="1" a="1"/>
  <c r="M2817" i="1"/>
  <c r="M2817" i="1" a="1"/>
  <c r="M714" i="1"/>
  <c r="M714" i="1" a="1"/>
  <c r="M1080" i="1"/>
  <c r="M1080" i="1" a="1"/>
  <c r="M2768" i="1"/>
  <c r="M2768" i="1" a="1"/>
  <c r="M2774" i="1"/>
  <c r="M2774" i="1" a="1"/>
  <c r="M555" i="1"/>
  <c r="M555" i="1" a="1"/>
  <c r="M1389" i="1"/>
  <c r="M1389" i="1" a="1"/>
  <c r="M2824" i="1"/>
  <c r="M2824" i="1" a="1"/>
  <c r="M1838" i="1"/>
  <c r="M1838" i="1" a="1"/>
  <c r="M949" i="1"/>
  <c r="M949" i="1" a="1"/>
  <c r="M2319" i="1"/>
  <c r="M2319" i="1" a="1"/>
  <c r="M2392" i="1"/>
  <c r="M2392" i="1" a="1"/>
  <c r="M2384" i="1"/>
  <c r="M2384" i="1" a="1"/>
  <c r="M1829" i="1"/>
  <c r="M1829" i="1" a="1"/>
  <c r="M1385" i="1"/>
  <c r="M1385" i="1" a="1"/>
  <c r="M657" i="1"/>
  <c r="M657" i="1" a="1"/>
  <c r="M753" i="1"/>
  <c r="M753" i="1" a="1"/>
  <c r="M1061" i="1"/>
  <c r="M1061" i="1" a="1"/>
  <c r="M60" i="1"/>
  <c r="M60" i="1" a="1"/>
  <c r="M968" i="1"/>
  <c r="M968" i="1" a="1"/>
  <c r="M2719" i="1"/>
  <c r="M2719" i="1" a="1"/>
  <c r="M1601" i="1"/>
  <c r="M1601" i="1" a="1"/>
  <c r="M672" i="1"/>
  <c r="M672" i="1" a="1"/>
  <c r="M989" i="1"/>
  <c r="M989" i="1" a="1"/>
  <c r="M2813" i="1"/>
  <c r="M2813" i="1" a="1"/>
  <c r="M2712" i="1"/>
  <c r="M2712" i="1" a="1"/>
  <c r="M380" i="1"/>
  <c r="M380" i="1" a="1"/>
  <c r="M1346" i="1"/>
  <c r="M1346" i="1" a="1"/>
  <c r="M1647" i="1"/>
  <c r="M1647" i="1" a="1"/>
  <c r="M1241" i="1"/>
  <c r="M1241" i="1" a="1"/>
  <c r="M2770" i="1"/>
  <c r="M2770" i="1" a="1"/>
  <c r="M1369" i="1"/>
  <c r="M1369" i="1" a="1"/>
  <c r="M2003" i="1"/>
  <c r="M2003" i="1" a="1"/>
  <c r="M2874" i="1"/>
  <c r="M2874" i="1" a="1"/>
  <c r="M1246" i="1"/>
  <c r="M1246" i="1" a="1"/>
  <c r="M2024" i="1"/>
  <c r="M2024" i="1" a="1"/>
  <c r="M1958" i="1"/>
  <c r="M1958" i="1" a="1"/>
  <c r="M323" i="1"/>
  <c r="M323" i="1" a="1"/>
  <c r="M2754" i="1"/>
  <c r="M2754" i="1" a="1"/>
  <c r="M1257" i="1"/>
  <c r="M1257" i="1" a="1"/>
  <c r="M2301" i="1"/>
  <c r="M2301" i="1" a="1"/>
  <c r="M1062" i="1"/>
  <c r="M1062" i="1" a="1"/>
  <c r="M2371" i="1"/>
  <c r="M2371" i="1" a="1"/>
  <c r="M2446" i="1"/>
  <c r="M2446" i="1" a="1"/>
  <c r="M938" i="1"/>
  <c r="M938" i="1" a="1"/>
  <c r="M1542" i="1"/>
  <c r="M1542" i="1" a="1"/>
  <c r="M1640" i="1"/>
  <c r="M1640" i="1" a="1"/>
  <c r="M2648" i="1"/>
  <c r="M2648" i="1" a="1"/>
  <c r="M1057" i="1"/>
  <c r="M1057" i="1" a="1"/>
  <c r="M675" i="1"/>
  <c r="M675" i="1" a="1"/>
  <c r="M138" i="1"/>
  <c r="M138" i="1" a="1"/>
  <c r="M145" i="1"/>
  <c r="M145" i="1" a="1"/>
  <c r="M1662" i="1"/>
  <c r="M1662" i="1" a="1"/>
  <c r="M2847" i="1"/>
  <c r="M2847" i="1" a="1"/>
  <c r="M655" i="1"/>
  <c r="M655" i="1" a="1"/>
  <c r="M1167" i="1"/>
  <c r="M1167" i="1" a="1"/>
  <c r="M2197" i="1"/>
  <c r="M2197" i="1" a="1"/>
  <c r="M1462" i="1"/>
  <c r="M1462" i="1" a="1"/>
  <c r="M2088" i="1"/>
  <c r="M2088" i="1" a="1"/>
  <c r="M2233" i="1"/>
  <c r="M2233" i="1" a="1"/>
  <c r="M1761" i="1"/>
  <c r="M1761" i="1" a="1"/>
  <c r="M318" i="1"/>
  <c r="M318" i="1" a="1"/>
  <c r="M2488" i="1"/>
  <c r="M2488" i="1" a="1"/>
  <c r="M214" i="1"/>
  <c r="M214" i="1" a="1"/>
  <c r="M1864" i="1"/>
  <c r="M1864" i="1" a="1"/>
  <c r="M2435" i="1"/>
  <c r="M2435" i="1" a="1"/>
  <c r="M978" i="1"/>
  <c r="M978" i="1" a="1"/>
  <c r="M2313" i="1"/>
  <c r="M2313" i="1" a="1"/>
  <c r="M2775" i="1"/>
  <c r="M2775" i="1" a="1"/>
  <c r="M650" i="1"/>
  <c r="M650" i="1" a="1"/>
  <c r="M2113" i="1"/>
  <c r="M2113" i="1" a="1"/>
  <c r="M1072" i="1"/>
  <c r="M1072" i="1" a="1"/>
  <c r="M1957" i="1"/>
  <c r="M1957" i="1" a="1"/>
  <c r="M2331" i="1"/>
  <c r="M2331" i="1" a="1"/>
  <c r="M2697" i="1"/>
  <c r="M2697" i="1" a="1"/>
  <c r="M935" i="1"/>
  <c r="M935" i="1" a="1"/>
  <c r="M236" i="1"/>
  <c r="M236" i="1" a="1"/>
  <c r="M524" i="1"/>
  <c r="M524" i="1" a="1"/>
  <c r="M1055" i="1"/>
  <c r="M1055" i="1" a="1"/>
  <c r="M2529" i="1"/>
  <c r="M2529" i="1" a="1"/>
  <c r="M468" i="1"/>
  <c r="M468" i="1" a="1"/>
  <c r="M1165" i="1"/>
  <c r="M1165" i="1" a="1"/>
  <c r="M1328" i="1"/>
  <c r="M1328" i="1" a="1"/>
  <c r="M579" i="1"/>
  <c r="M579" i="1" a="1"/>
  <c r="M340" i="1"/>
  <c r="M340" i="1" a="1"/>
  <c r="M2409" i="1"/>
  <c r="M2409" i="1" a="1"/>
  <c r="M2635" i="1"/>
  <c r="M2635" i="1" a="1"/>
  <c r="M294" i="1"/>
  <c r="M294" i="1" a="1"/>
  <c r="M401" i="1"/>
  <c r="M401" i="1" a="1"/>
  <c r="M2368" i="1"/>
  <c r="M2368" i="1" a="1"/>
  <c r="M437" i="1"/>
  <c r="M437" i="1" a="1"/>
  <c r="M1114" i="1"/>
  <c r="M1114" i="1" a="1"/>
  <c r="M1138" i="1"/>
  <c r="M1138" i="1" a="1"/>
  <c r="M2509" i="1"/>
  <c r="M2509" i="1" a="1"/>
  <c r="M1470" i="1"/>
  <c r="M1470" i="1" a="1"/>
  <c r="M1860" i="1"/>
  <c r="M1860" i="1" a="1"/>
  <c r="M49" i="1"/>
  <c r="M49" i="1" a="1"/>
  <c r="M976" i="1"/>
  <c r="M976" i="1" a="1"/>
  <c r="M182" i="1"/>
  <c r="M182" i="1" a="1"/>
  <c r="M1478" i="1"/>
  <c r="M1478" i="1" a="1"/>
  <c r="M321" i="1"/>
  <c r="M321" i="1" a="1"/>
  <c r="M997" i="1"/>
  <c r="M997" i="1" a="1"/>
  <c r="M1104" i="1"/>
  <c r="M1104" i="1" a="1"/>
  <c r="M2206" i="1"/>
  <c r="M2206" i="1" a="1"/>
  <c r="M428" i="1"/>
  <c r="M428" i="1" a="1"/>
  <c r="M2688" i="1"/>
  <c r="M2688" i="1" a="1"/>
  <c r="M1482" i="1"/>
  <c r="M1482" i="1" a="1"/>
  <c r="M1029" i="1"/>
  <c r="M1029" i="1" a="1"/>
  <c r="M606" i="1"/>
  <c r="M606" i="1" a="1"/>
  <c r="M2790" i="1"/>
  <c r="M2790" i="1" a="1"/>
  <c r="M2721" i="1"/>
  <c r="M2721" i="1" a="1"/>
  <c r="M1783" i="1"/>
  <c r="M1783" i="1" a="1"/>
  <c r="M624" i="1"/>
  <c r="M624" i="1" a="1"/>
  <c r="M2876" i="1"/>
  <c r="M2876" i="1" a="1"/>
  <c r="M2426" i="1"/>
  <c r="M2426" i="1" a="1"/>
  <c r="M2044" i="1"/>
  <c r="M2044" i="1" a="1"/>
  <c r="M1187" i="1"/>
  <c r="M1187" i="1" a="1"/>
  <c r="M1899" i="1"/>
  <c r="M1899" i="1" a="1"/>
  <c r="M2354" i="1"/>
  <c r="M2354" i="1" a="1"/>
  <c r="M92" i="1"/>
  <c r="M92" i="1" a="1"/>
  <c r="M1750" i="1"/>
  <c r="M1750" i="1" a="1"/>
  <c r="M2506" i="1"/>
  <c r="M2506" i="1" a="1"/>
  <c r="M1111" i="1"/>
  <c r="M1111" i="1" a="1"/>
  <c r="M1097" i="1"/>
  <c r="M1097" i="1" a="1"/>
  <c r="M2212" i="1"/>
  <c r="M2212" i="1" a="1"/>
  <c r="M2023" i="1"/>
  <c r="M2023" i="1" a="1"/>
  <c r="M460" i="1"/>
  <c r="M460" i="1" a="1"/>
  <c r="M454" i="1"/>
  <c r="M454" i="1" a="1"/>
  <c r="M2157" i="1"/>
  <c r="M2157" i="1" a="1"/>
  <c r="M2318" i="1"/>
  <c r="M2318" i="1" a="1"/>
  <c r="M811" i="1"/>
  <c r="M811" i="1" a="1"/>
  <c r="M2867" i="1"/>
  <c r="M2867" i="1" a="1"/>
  <c r="M2638" i="1"/>
  <c r="M2638" i="1" a="1"/>
  <c r="M1574" i="1"/>
  <c r="M1574" i="1" a="1"/>
  <c r="M1115" i="1"/>
  <c r="M1115" i="1" a="1"/>
  <c r="M1170" i="1"/>
  <c r="M1170" i="1" a="1"/>
  <c r="M1299" i="1"/>
  <c r="M1299" i="1" a="1"/>
  <c r="M1485" i="1"/>
  <c r="M1485" i="1" a="1"/>
  <c r="M1671" i="1"/>
  <c r="M1671" i="1" a="1"/>
  <c r="M2244" i="1"/>
  <c r="M2244" i="1" a="1"/>
  <c r="M2594" i="1"/>
  <c r="M2594" i="1" a="1"/>
  <c r="M2596" i="1"/>
  <c r="M2596" i="1" a="1"/>
  <c r="M167" i="1"/>
  <c r="M167" i="1" a="1"/>
  <c r="M50" i="1"/>
  <c r="M50" i="1" a="1"/>
  <c r="M1077" i="1"/>
  <c r="M1077" i="1" a="1"/>
  <c r="M1214" i="1"/>
  <c r="M1214" i="1" a="1"/>
  <c r="M443" i="1"/>
  <c r="M443" i="1" a="1"/>
  <c r="M2075" i="1"/>
  <c r="M2075" i="1" a="1"/>
  <c r="M1844" i="1"/>
  <c r="M1844" i="1" a="1"/>
  <c r="M358" i="1"/>
  <c r="M358" i="1" a="1"/>
  <c r="M860" i="1"/>
  <c r="M860" i="1" a="1"/>
  <c r="M1051" i="1"/>
  <c r="M1051" i="1" a="1"/>
  <c r="M2009" i="1"/>
  <c r="M2009" i="1" a="1"/>
  <c r="M324" i="1"/>
  <c r="M324" i="1" a="1"/>
  <c r="M1742" i="1"/>
  <c r="M1742" i="1" a="1"/>
  <c r="M9" i="1"/>
  <c r="M9" i="1" a="1"/>
  <c r="M1320" i="1"/>
  <c r="M1320" i="1" a="1"/>
  <c r="M2254" i="1"/>
  <c r="M2254" i="1" a="1"/>
  <c r="M2013" i="1"/>
  <c r="M2013" i="1" a="1"/>
  <c r="M2125" i="1"/>
  <c r="M2125" i="1" a="1"/>
  <c r="M1152" i="1"/>
  <c r="M1152" i="1" a="1"/>
  <c r="M17" i="1"/>
  <c r="M17" i="1" a="1"/>
  <c r="M2716" i="1"/>
  <c r="M2716" i="1" a="1"/>
  <c r="M2865" i="1"/>
  <c r="M2865" i="1" a="1"/>
  <c r="M2886" i="1"/>
  <c r="M2886" i="1" a="1"/>
  <c r="M198" i="1"/>
  <c r="M198" i="1" a="1"/>
  <c r="M552" i="1"/>
  <c r="M552" i="1" a="1"/>
  <c r="M2600" i="1"/>
  <c r="M2600" i="1" a="1"/>
  <c r="M2100" i="1"/>
  <c r="M2100" i="1" a="1"/>
  <c r="M269" i="1"/>
  <c r="M269" i="1" a="1"/>
  <c r="M568" i="1"/>
  <c r="M568" i="1" a="1"/>
  <c r="M602" i="1"/>
  <c r="M602" i="1" a="1"/>
  <c r="M1489" i="1"/>
  <c r="M1489" i="1" a="1"/>
  <c r="M942" i="1"/>
  <c r="M942" i="1" a="1"/>
  <c r="M452" i="1"/>
  <c r="M452" i="1" a="1"/>
  <c r="M1193" i="1"/>
  <c r="M1193" i="1" a="1"/>
  <c r="M59" i="1"/>
  <c r="M59" i="1" a="1"/>
  <c r="M1982" i="1"/>
  <c r="M1982" i="1" a="1"/>
  <c r="M1009" i="1"/>
  <c r="M1009" i="1" a="1"/>
  <c r="M2862" i="1"/>
  <c r="M2862" i="1" a="1"/>
  <c r="M2221" i="1"/>
  <c r="M2221" i="1" a="1"/>
  <c r="M2147" i="1"/>
  <c r="M2147" i="1" a="1"/>
  <c r="M1643" i="1"/>
  <c r="M1643" i="1" a="1"/>
  <c r="M2001" i="1"/>
  <c r="M2001" i="1" a="1"/>
  <c r="M1567" i="1"/>
  <c r="M1567" i="1" a="1"/>
  <c r="M1108" i="1"/>
  <c r="M1108" i="1" a="1"/>
  <c r="M807" i="1"/>
  <c r="M807" i="1" a="1"/>
  <c r="M314" i="1"/>
  <c r="M314" i="1" a="1"/>
  <c r="M2229" i="1"/>
  <c r="M2229" i="1" a="1"/>
  <c r="M2735" i="1"/>
  <c r="M2735" i="1" a="1"/>
  <c r="M451" i="1"/>
  <c r="M451" i="1" a="1"/>
  <c r="M1450" i="1"/>
  <c r="M1450" i="1" a="1"/>
  <c r="M2844" i="1"/>
  <c r="M2844" i="1" a="1"/>
  <c r="M1391" i="1"/>
  <c r="M1391" i="1" a="1"/>
  <c r="M170" i="1"/>
  <c r="M170" i="1" a="1"/>
  <c r="M713" i="1"/>
  <c r="M713" i="1" a="1"/>
  <c r="M2199" i="1"/>
  <c r="M2199" i="1" a="1"/>
  <c r="M751" i="1"/>
  <c r="M751" i="1" a="1"/>
  <c r="M1143" i="1"/>
  <c r="M1143" i="1" a="1"/>
  <c r="M845" i="1"/>
  <c r="M845" i="1" a="1"/>
  <c r="M1587" i="1"/>
  <c r="M1587" i="1" a="1"/>
  <c r="M66" i="1"/>
  <c r="M66" i="1" a="1"/>
  <c r="M338" i="1"/>
  <c r="M338" i="1" a="1"/>
  <c r="M1814" i="1"/>
  <c r="M1814" i="1" a="1"/>
  <c r="M2504" i="1"/>
  <c r="M2504" i="1" a="1"/>
  <c r="M1890" i="1"/>
  <c r="M1890" i="1" a="1"/>
  <c r="M1471" i="1"/>
  <c r="M1471" i="1" a="1"/>
  <c r="M843" i="1"/>
  <c r="M843" i="1" a="1"/>
  <c r="M2475" i="1"/>
  <c r="M2475" i="1" a="1"/>
  <c r="M2846" i="1"/>
  <c r="M2846" i="1" a="1"/>
  <c r="M356" i="1"/>
  <c r="M356" i="1" a="1"/>
  <c r="M1444" i="1"/>
  <c r="M1444" i="1" a="1"/>
  <c r="M2486" i="1"/>
  <c r="M2486" i="1" a="1"/>
  <c r="M1454" i="1"/>
  <c r="M1454" i="1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94870F7-AA1D-447F-8009-72FEE05A16FE}" keepAlive="1" name="ThisWorkbookDataModel" description="Veri Modeli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79369A43-A1BB-436C-8AE7-9C736EC93D31}" name="WorksheetConnection_TNC_Veri_Seti_Dashboard.xlsx!Tablo1" type="102" refreshedVersion="8" minRefreshableVersion="5">
    <extLst>
      <ext xmlns:x15="http://schemas.microsoft.com/office/spreadsheetml/2010/11/main" uri="{DE250136-89BD-433C-8126-D09CA5730AF9}">
        <x15:connection id="Tablo1">
          <x15:rangePr sourceName="_xlcn.WorksheetConnection_TNC_Veri_Seti_Dashboard.xlsxTablo11"/>
        </x15:connection>
      </ext>
    </extLst>
  </connection>
  <connection id="3" xr16:uid="{7B9BD0EF-964B-459B-91B5-85BBBBA02048}" name="WorksheetConnection_TNC_Veri_Seti_Dashboard.xlsx!Tablo12" type="102" refreshedVersion="8" minRefreshableVersion="5">
    <extLst>
      <ext xmlns:x15="http://schemas.microsoft.com/office/spreadsheetml/2010/11/main" uri="{DE250136-89BD-433C-8126-D09CA5730AF9}">
        <x15:connection id="Tablo12">
          <x15:rangePr sourceName="_xlcn.WorksheetConnection_TNC_Veri_Seti_Dashboard.xlsxTablo12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<sst xmlns="http://schemas.openxmlformats.org/spreadsheetml/2006/main" count="14700" uniqueCount="102">
  <si>
    <t>Personel Ad</t>
  </si>
  <si>
    <t>Urun Ad</t>
  </si>
  <si>
    <t>Satış Adet</t>
  </si>
  <si>
    <t>Birim Fiyat</t>
  </si>
  <si>
    <t>Toplam Sipariş Tutarı</t>
  </si>
  <si>
    <t>Ürün Kar Tutarı</t>
  </si>
  <si>
    <t>Ay</t>
  </si>
  <si>
    <t>Şehirler</t>
  </si>
  <si>
    <t>Özgür Ertekin</t>
  </si>
  <si>
    <t>Serdal Yücel</t>
  </si>
  <si>
    <t>Gülşah Akbulut</t>
  </si>
  <si>
    <t>Gamze Erkuran</t>
  </si>
  <si>
    <t>Ali Kandemir</t>
  </si>
  <si>
    <t>Mertcan Ülker</t>
  </si>
  <si>
    <t>Reyhan Uyanık</t>
  </si>
  <si>
    <t>Yücel Öztürk</t>
  </si>
  <si>
    <t>Bedriye Vural</t>
  </si>
  <si>
    <t>Miraç Tüten</t>
  </si>
  <si>
    <t>Ferdi Dede</t>
  </si>
  <si>
    <t>Zeynep Şen</t>
  </si>
  <si>
    <t>Bulaşık Makinesi Beyaz</t>
  </si>
  <si>
    <t>Mikrodalga Fırın Beyaz</t>
  </si>
  <si>
    <t>Buzdolabı İki Kapaklı Beyaz</t>
  </si>
  <si>
    <t>Ütü Siyah</t>
  </si>
  <si>
    <t>Kahve Makinesi Y Marka</t>
  </si>
  <si>
    <t>Çamaşır Makinesi Gri</t>
  </si>
  <si>
    <t>Derin Dondurucu Gri</t>
  </si>
  <si>
    <t>Ocak Beyaz</t>
  </si>
  <si>
    <t>Tost Makinesi Gri X Marka</t>
  </si>
  <si>
    <t>Mikrodalga Fırın Gri</t>
  </si>
  <si>
    <t>Tost Makinesi Gri Y Marka</t>
  </si>
  <si>
    <t>Çamaşır Makinesi Beyaz</t>
  </si>
  <si>
    <t>Buzdolabı Dört Kapılı Gri</t>
  </si>
  <si>
    <t>Davlumbaz Gri X Marka</t>
  </si>
  <si>
    <t>Fırın Beyaz</t>
  </si>
  <si>
    <t>Derin Dondurucu Beyaz</t>
  </si>
  <si>
    <t>Kahve Makinesi X Marka</t>
  </si>
  <si>
    <t>Ocak Siyah</t>
  </si>
  <si>
    <t>Ütü Mor</t>
  </si>
  <si>
    <t>Buzdolabı İki Kapılı Gri</t>
  </si>
  <si>
    <t>Bulaşık Makinesi Gri</t>
  </si>
  <si>
    <t>Davlumbaz Gri Y Marka</t>
  </si>
  <si>
    <t>Fırın Siyah</t>
  </si>
  <si>
    <t>Ocak</t>
  </si>
  <si>
    <t>Şubat</t>
  </si>
  <si>
    <t>Mart</t>
  </si>
  <si>
    <t>Nisan</t>
  </si>
  <si>
    <t>Mayıs</t>
  </si>
  <si>
    <t>Haziran</t>
  </si>
  <si>
    <t>Temmuz</t>
  </si>
  <si>
    <t>Ağustos</t>
  </si>
  <si>
    <t>Eylül</t>
  </si>
  <si>
    <t>Ekim</t>
  </si>
  <si>
    <t>Kasım</t>
  </si>
  <si>
    <t>Aralık</t>
  </si>
  <si>
    <t>Kocaeli</t>
  </si>
  <si>
    <t>Gaziantep</t>
  </si>
  <si>
    <t>Ankara</t>
  </si>
  <si>
    <t>Konya</t>
  </si>
  <si>
    <t>Hatay</t>
  </si>
  <si>
    <t>Antalya</t>
  </si>
  <si>
    <t>Adana</t>
  </si>
  <si>
    <t>Şanlıurfa</t>
  </si>
  <si>
    <t>Bursa</t>
  </si>
  <si>
    <t>İzmir</t>
  </si>
  <si>
    <t>Diyarbakır</t>
  </si>
  <si>
    <t>Mersin</t>
  </si>
  <si>
    <t>İstanbul</t>
  </si>
  <si>
    <t>ID</t>
  </si>
  <si>
    <t>TOPLAM</t>
  </si>
  <si>
    <t>Satır Etiketleri</t>
  </si>
  <si>
    <t>Genel Toplam</t>
  </si>
  <si>
    <t>Kar Marjı</t>
  </si>
  <si>
    <t xml:space="preserve">Aya göre satış adet Momentum </t>
  </si>
  <si>
    <t>Kar verimliliği</t>
  </si>
  <si>
    <t xml:space="preserve">Bulaşık Makinesi </t>
  </si>
  <si>
    <t>Buzdolabı</t>
  </si>
  <si>
    <t xml:space="preserve">Çamaşır Makinesi </t>
  </si>
  <si>
    <t>Davlumbaz</t>
  </si>
  <si>
    <t>Derin Dondurucu</t>
  </si>
  <si>
    <t xml:space="preserve">Fırın </t>
  </si>
  <si>
    <t>Kahve Makinesi</t>
  </si>
  <si>
    <t xml:space="preserve">Mikrodalga Fırın </t>
  </si>
  <si>
    <t>Tost Makinesi</t>
  </si>
  <si>
    <t>Ütü</t>
  </si>
  <si>
    <t>Ürün Cins</t>
  </si>
  <si>
    <t>Toplam Kar Marjı</t>
  </si>
  <si>
    <t>Kar Verimliğliği</t>
  </si>
  <si>
    <t>Renk</t>
  </si>
  <si>
    <t>Toplam Satış Adet</t>
  </si>
  <si>
    <t>Toplam Toplam Sipariş Tutarı</t>
  </si>
  <si>
    <t>(Tümü)</t>
  </si>
  <si>
    <t xml:space="preserve">Toplam Kar Marjı </t>
  </si>
  <si>
    <t>Mevisim</t>
  </si>
  <si>
    <t>Mevsim</t>
  </si>
  <si>
    <t>Kış</t>
  </si>
  <si>
    <t>Bahar</t>
  </si>
  <si>
    <t>Yaz</t>
  </si>
  <si>
    <t>Güz</t>
  </si>
  <si>
    <t>Aya ürün kar tutar momentum</t>
  </si>
  <si>
    <t>Toplam Aya ürün kar tutar momentum</t>
  </si>
  <si>
    <t xml:space="preserve">Toplam Aya göre satış adet Momentum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</si>
</sst>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₺&quot;* #,##0.00_-;\-&quot;₺&quot;* #,##0.00_-;_-&quot;₺&quot;* &quot;-&quot;??_-;_-@_-"/>
    <numFmt numFmtId="164" formatCode="&quot;₺&quot;#,##0"/>
    <numFmt numFmtId="165" formatCode="0.000"/>
    <numFmt numFmtId="166" formatCode="[$-F800]dddd\,\ mmmm\ dd\,\ yyyy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3"/>
      <name val="Perpetua"/>
      <family val="1"/>
    </font>
    <font>
      <sz val="11"/>
      <color theme="1"/>
      <name val="Dreaming Outloud Script Pro"/>
      <family val="4"/>
    </font>
    <font>
      <b/>
      <sz val="14"/>
      <color rgb="FF2C3E50"/>
      <name val="Perpetua"/>
      <family val="1"/>
    </font>
    <font>
      <b/>
      <sz val="11"/>
      <color rgb="FF2C3E50"/>
      <name val="Calibri"/>
      <family val="2"/>
      <charset val="162"/>
      <scheme val="minor"/>
    </font>
    <font>
      <b/>
      <sz val="11"/>
      <color rgb="FFE9F5FB"/>
      <name val="Calibri"/>
      <family val="2"/>
      <charset val="162"/>
      <scheme val="minor"/>
    </font>
    <font>
      <b/>
      <sz val="11"/>
      <color rgb="FF2B3D4F"/>
      <name val="Calibri"/>
      <family val="2"/>
      <charset val="162"/>
      <scheme val="minor"/>
    </font>
    <font>
      <b/>
      <sz val="24"/>
      <color rgb="FF2C3E50"/>
      <name val="Perpetua"/>
      <family val="1"/>
    </font>
  </fonts>
  <fills count="6">
    <fill>
      <patternFill patternType="none"/>
    </fill>
    <fill>
      <patternFill patternType="gray125"/>
    </fill>
    <fill>
      <patternFill patternType="solid">
        <fgColor theme="7"/>
        <bgColor theme="7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8">
    <xf numFmtId="0" fontId="0" fillId="0" borderId="0" xfId="0"/>
    <xf numFmtId="164" fontId="0" fillId="0" borderId="0" xfId="1" applyNumberFormat="1" applyFont="1" applyAlignment="1">
      <alignment horizontal="center" vertical="top"/>
    </xf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 vertical="top"/>
    </xf>
    <xf numFmtId="164" fontId="1" fillId="0" borderId="2" xfId="1" applyNumberFormat="1" applyFont="1" applyBorder="1" applyAlignment="1">
      <alignment horizontal="center" vertical="top"/>
    </xf>
    <xf numFmtId="164" fontId="1" fillId="0" borderId="2" xfId="0" applyNumberFormat="1" applyFont="1" applyBorder="1" applyAlignment="1">
      <alignment horizontal="center" vertical="top" wrapText="1"/>
    </xf>
    <xf numFmtId="164" fontId="1" fillId="0" borderId="2" xfId="0" applyNumberFormat="1" applyFont="1" applyBorder="1" applyAlignment="1">
      <alignment horizontal="center" vertical="top"/>
    </xf>
    <xf numFmtId="0" fontId="1" fillId="0" borderId="3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0" fillId="0" borderId="6" xfId="0" applyBorder="1"/>
    <xf numFmtId="0" fontId="1" fillId="0" borderId="7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4" fontId="1" fillId="0" borderId="2" xfId="0" applyNumberFormat="1" applyFont="1" applyBorder="1" applyAlignment="1">
      <alignment horizontal="center" vertical="top"/>
    </xf>
    <xf numFmtId="14" fontId="0" fillId="0" borderId="0" xfId="0" applyNumberFormat="1"/>
    <xf numFmtId="2" fontId="0" fillId="0" borderId="0" xfId="0" applyNumberFormat="1"/>
    <xf numFmtId="2" fontId="1" fillId="0" borderId="2" xfId="0" applyNumberFormat="1" applyFont="1" applyBorder="1" applyAlignment="1">
      <alignment horizontal="center" vertical="top"/>
    </xf>
    <xf numFmtId="165" fontId="0" fillId="0" borderId="0" xfId="0" applyNumberFormat="1"/>
    <xf numFmtId="2" fontId="0" fillId="0" borderId="8" xfId="0" applyNumberFormat="1" applyBorder="1"/>
    <xf numFmtId="166" fontId="1" fillId="0" borderId="4" xfId="0" applyNumberFormat="1" applyFont="1" applyBorder="1" applyAlignment="1">
      <alignment horizontal="center" vertical="top"/>
    </xf>
    <xf numFmtId="166" fontId="1" fillId="0" borderId="3" xfId="0" applyNumberFormat="1" applyFont="1" applyBorder="1" applyAlignment="1">
      <alignment horizontal="center" vertical="top"/>
    </xf>
    <xf numFmtId="166" fontId="1" fillId="0" borderId="7" xfId="0" applyNumberFormat="1" applyFont="1" applyBorder="1" applyAlignment="1">
      <alignment horizontal="center" vertical="top"/>
    </xf>
    <xf numFmtId="164" fontId="2" fillId="0" borderId="0" xfId="0" applyNumberFormat="1" applyFont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4" fillId="2" borderId="1" xfId="0" applyFont="1" applyFill="1" applyBorder="1" applyAlignment="1">
      <alignment horizontal="center" vertical="top"/>
    </xf>
    <xf numFmtId="0" fontId="0" fillId="3" borderId="5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4" fillId="2" borderId="0" xfId="0" applyFont="1" applyFill="1" applyAlignment="1">
      <alignment horizontal="center" vertical="top"/>
    </xf>
    <xf numFmtId="2" fontId="4" fillId="2" borderId="9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center" vertical="top"/>
    </xf>
    <xf numFmtId="0" fontId="7" fillId="0" borderId="0" xfId="0" applyFont="1"/>
    <xf numFmtId="0" fontId="0" fillId="0" borderId="8" xfId="0" applyBorder="1"/>
    <xf numFmtId="0" fontId="0" fillId="5" borderId="1" xfId="0" applyFill="1" applyBorder="1"/>
    <xf numFmtId="0" fontId="8" fillId="0" borderId="0" xfId="0" applyFont="1" applyAlignment="1">
      <alignment horizontal="center" vertical="top"/>
    </xf>
    <xf numFmtId="0" fontId="9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164" fontId="14" fillId="0" borderId="1" xfId="0" applyNumberFormat="1" applyFont="1" applyBorder="1"/>
    <xf numFmtId="0" fontId="14" fillId="0" borderId="1" xfId="0" applyFont="1" applyBorder="1"/>
    <xf numFmtId="2" fontId="14" fillId="0" borderId="1" xfId="0" applyNumberFormat="1" applyFont="1" applyBorder="1"/>
    <xf numFmtId="0" fontId="0" fillId="0" borderId="0" xfId="0" applyNumberFormat="1"/>
  </cellXfs>
  <cellStyles count="2">
    <cellStyle name="Normal" xfId="0" builtinId="0"/>
    <cellStyle name="ParaBirimi" xfId="1" builtinId="4"/>
  </cellStyles>
  <dxfs count="6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alignment horizontal="center" vertical="bottom" textRotation="0" wrapText="0" indent="0" justifyLastLine="0" shrinkToFit="0" readingOrder="0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2" formatCode="0.00"/>
    </dxf>
    <dxf>
      <numFmt numFmtId="2" formatCode="0.00"/>
    </dxf>
    <dxf>
      <numFmt numFmtId="164" formatCode="&quot;₺&quot;#,##0"/>
      <alignment horizontal="center" vertical="bottom" textRotation="0" wrapText="0" indent="0" justifyLastLine="0" shrinkToFit="0" readingOrder="0"/>
    </dxf>
    <dxf>
      <numFmt numFmtId="164" formatCode="&quot;₺&quot;#,##0"/>
      <alignment horizontal="center" vertical="bottom" textRotation="0" wrapText="0" indent="0" justifyLastLine="0" shrinkToFit="0" readingOrder="0"/>
    </dxf>
    <dxf>
      <numFmt numFmtId="19" formatCode="d/mm/yyyy"/>
    </dxf>
    <dxf>
      <numFmt numFmtId="164" formatCode="&quot;₺&quot;#,##0"/>
      <alignment horizontal="center" vertical="bottom" textRotation="0" wrapText="0" indent="0" justifyLastLine="0" shrinkToFit="0" readingOrder="0"/>
    </dxf>
    <dxf>
      <numFmt numFmtId="164" formatCode="&quot;₺&quot;#,##0"/>
      <alignment horizontal="center" vertical="bottom" textRotation="0" wrapText="0" indent="0" justifyLastLine="0" shrinkToFit="0" readingOrder="0"/>
    </dxf>
    <dxf>
      <numFmt numFmtId="164" formatCode="&quot;₺&quot;#,##0"/>
      <alignment horizontal="center" vertical="bottom" textRotation="0" wrapText="1" indent="0" justifyLastLine="0" shrinkToFit="0" readingOrder="0"/>
    </dxf>
    <dxf>
      <numFmt numFmtId="164" formatCode="&quot;₺&quot;#,##0"/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₺&quot;#,##0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₺&quot;#,##0"/>
      <alignment horizontal="center" vertical="top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diagonalUp="0" diagonalDown="0" outline="0">
        <left style="thin">
          <color auto="1"/>
        </left>
        <right/>
        <top/>
        <bottom/>
      </border>
    </dxf>
    <dxf>
      <border diagonalUp="0" diagonalDown="0" outline="0">
        <left style="thin">
          <color auto="1"/>
        </left>
        <right/>
        <top/>
        <bottom/>
      </border>
    </dxf>
    <dxf>
      <border diagonalUp="0" diagonalDown="0" outline="0">
        <left style="thin">
          <color auto="1"/>
        </left>
        <right/>
        <top/>
        <bottom/>
      </border>
    </dxf>
    <dxf>
      <border outline="0">
        <left style="thin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&quot;₺&quot;#,##0"/>
    </dxf>
    <dxf>
      <numFmt numFmtId="165" formatCode="0.000"/>
    </dxf>
    <dxf>
      <numFmt numFmtId="164" formatCode="&quot;₺&quot;#,##0"/>
    </dxf>
    <dxf>
      <numFmt numFmtId="164" formatCode="&quot;₺&quot;#,##0"/>
    </dxf>
    <dxf>
      <numFmt numFmtId="0" formatCode="General"/>
      <border outline="0">
        <left style="thin">
          <color auto="1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-F800]dddd\,\ mmmm\ dd\,\ yyyy"/>
      <alignment horizontal="center" vertical="top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[$-F800]dddd\,\ mmmm\ dd\,\ yyyy"/>
      <alignment horizontal="center" vertical="top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2" formatCode="0.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7"/>
          <bgColor theme="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2" formatCode="0.00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/>
        <sz val="10"/>
        <color theme="0"/>
        <name val="Aptos Light"/>
        <family val="2"/>
        <scheme val="none"/>
      </font>
      <fill>
        <patternFill patternType="solid">
          <fgColor auto="1"/>
          <bgColor rgb="FFA3B8CD"/>
        </patternFill>
      </fill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</dxf>
    <dxf>
      <font>
        <b val="0"/>
        <i val="0"/>
        <sz val="26"/>
        <color theme="0"/>
        <name val="IrisUPC"/>
        <family val="2"/>
        <charset val="222"/>
        <scheme val="none"/>
      </font>
      <fill>
        <patternFill>
          <fgColor rgb="FFBAC9D8"/>
          <bgColor rgb="FF2C3E50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font>
        <name val="Sitka Banner"/>
        <charset val="162"/>
        <scheme val="none"/>
      </font>
    </dxf>
  </dxfs>
  <tableStyles count="4" defaultTableStyle="TableStyleMedium9" defaultPivotStyle="PivotStyleLight16">
    <tableStyle name="Dilimleyici Stili 1" pivot="0" table="0" count="1" xr9:uid="{0A0EE4C7-BC0E-4D6B-94CF-889D0E0B23A8}">
      <tableStyleElement type="wholeTable" dxfId="62"/>
    </tableStyle>
    <tableStyle name="Dilimleyici Stili 2" pivot="0" table="0" count="0" xr9:uid="{E9E55D3E-6DA7-4C5B-BCF8-FB7096FDDA08}"/>
    <tableStyle name="Dilimleyici Stili 3" pivot="0" table="0" count="0" xr9:uid="{732F534F-317E-497E-A695-1F84F92CE061}"/>
    <tableStyle name="Dilimleyici Stili 4" pivot="0" table="0" count="4" xr9:uid="{2DDADABB-B692-45EB-9506-6FB01BEC837D}">
      <tableStyleElement type="wholeTable" dxfId="61"/>
      <tableStyleElement type="headerRow" dxfId="60"/>
    </tableStyle>
  </tableStyles>
  <colors>
    <mruColors>
      <color rgb="FFBECDDC"/>
      <color rgb="FF2C3E50"/>
      <color rgb="FFE9F5FB"/>
      <color rgb="FFEBF3FB"/>
      <color rgb="FF537597"/>
      <color rgb="FF2B3D4F"/>
      <color rgb="FFB9C9D9"/>
      <color rgb="FFBAC9D8"/>
      <color rgb="FFA3B8CD"/>
      <color rgb="FF55799D"/>
    </mruColors>
  </colors>
  <extLst>
    <ext xmlns:x14="http://schemas.microsoft.com/office/spreadsheetml/2009/9/main" uri="{46F421CA-312F-682f-3DD2-61675219B42D}">
      <x14:dxfs count="2">
        <dxf>
          <fill>
            <patternFill>
              <bgColor rgb="FF537597"/>
            </patternFill>
          </fill>
        </dxf>
        <dxf>
          <fill>
            <patternFill>
              <bgColor rgb="FF2B3D4F"/>
            </patternFill>
          </fill>
        </dxf>
      </x14:dxfs>
    </ext>
    <ext xmlns:x14="http://schemas.microsoft.com/office/spreadsheetml/2009/9/main" uri="{EB79DEF2-80B8-43e5-95BD-54CBDDF9020C}">
      <x14:slicerStyles defaultSlicerStyle="Dilimleyici Stili 4">
        <x14:slicerStyle name="Dilimleyici Stili 1"/>
        <x14:slicerStyle name="Dilimleyici Stili 2"/>
        <x14:slicerStyle name="Dilimleyici Stili 3"/>
        <x14:slicerStyle name="Dilimleyici Stili 4">
          <x14:slicerStyleElements>
            <x14:slicerStyleElement type="unselectedItemWithData" dxfId="1"/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microsoft.com/office/2007/relationships/slicerCache" Target="slicerCaches/slicerCache13.xml"/><Relationship Id="rId3" Type="http://schemas.openxmlformats.org/officeDocument/2006/relationships/worksheet" Target="worksheets/sheet3.xml"/><Relationship Id="rId21" Type="http://schemas.microsoft.com/office/2007/relationships/slicerCache" Target="slicerCaches/slicerCache8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microsoft.com/office/2007/relationships/slicerCache" Target="slicerCaches/slicerCache12.xml"/><Relationship Id="rId33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microsoft.com/office/2007/relationships/slicerCache" Target="slicerCaches/slicerCache7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1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microsoft.com/office/2007/relationships/slicerCache" Target="slicerCaches/slicerCache10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6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microsoft.com/office/2007/relationships/slicerCache" Target="slicerCaches/slicerCache9.xml"/><Relationship Id="rId27" Type="http://schemas.microsoft.com/office/2007/relationships/slicerCache" Target="slicerCaches/slicerCache14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91272632888507"/>
          <c:y val="4.8793237259646724E-2"/>
          <c:w val="0.87412801492532677"/>
          <c:h val="0.92376992376992373"/>
        </c:manualLayout>
      </c:layout>
      <c:barChart>
        <c:barDir val="bar"/>
        <c:grouping val="clustered"/>
        <c:varyColors val="0"/>
        <c:ser>
          <c:idx val="3"/>
          <c:order val="3"/>
          <c:tx>
            <c:strRef>
              <c:f>'Ay Performansı'!$E$1</c:f>
              <c:strCache>
                <c:ptCount val="1"/>
                <c:pt idx="0">
                  <c:v>Aya göre satış adet Momentum </c:v>
                </c:pt>
              </c:strCache>
            </c:strRef>
          </c:tx>
          <c:spPr>
            <a:gradFill flip="none" rotWithShape="1">
              <a:gsLst>
                <a:gs pos="8000">
                  <a:srgbClr val="BAC9D8"/>
                </a:gs>
                <a:gs pos="49000">
                  <a:srgbClr val="9CB2C8"/>
                </a:gs>
                <a:gs pos="84000">
                  <a:srgbClr val="4C6B8A"/>
                </a:gs>
                <a:gs pos="95000">
                  <a:srgbClr val="2C3E50"/>
                </a:gs>
              </a:gsLst>
              <a:lin ang="0" scaled="1"/>
              <a:tileRect/>
            </a:gradFill>
            <a:ln>
              <a:solidFill>
                <a:srgbClr val="473125"/>
              </a:solidFill>
            </a:ln>
            <a:effectLst>
              <a:glow rad="101600">
                <a:srgbClr val="DFCDC3">
                  <a:alpha val="8000"/>
                </a:srgbClr>
              </a:glow>
              <a:outerShdw blurRad="254000" dist="63500" dir="5400000" algn="ctr" rotWithShape="0">
                <a:srgbClr val="885F48">
                  <a:alpha val="28000"/>
                </a:srgbClr>
              </a:outerShdw>
            </a:effectLst>
          </c:spPr>
          <c:invertIfNegative val="0"/>
          <c:dPt>
            <c:idx val="2"/>
            <c:invertIfNegative val="0"/>
            <c:bubble3D val="0"/>
            <c:spPr>
              <a:gradFill flip="none" rotWithShape="1">
                <a:gsLst>
                  <a:gs pos="8000">
                    <a:srgbClr val="BAC9D8"/>
                  </a:gs>
                  <a:gs pos="49000">
                    <a:srgbClr val="9CB2C8"/>
                  </a:gs>
                  <a:gs pos="84000">
                    <a:srgbClr val="4C6B8A"/>
                  </a:gs>
                  <a:gs pos="95000">
                    <a:srgbClr val="2C3E50"/>
                  </a:gs>
                </a:gsLst>
                <a:lin ang="10800000" scaled="1"/>
                <a:tileRect/>
              </a:gradFill>
              <a:ln>
                <a:solidFill>
                  <a:srgbClr val="473125"/>
                </a:solidFill>
              </a:ln>
              <a:effectLst>
                <a:glow rad="101600">
                  <a:srgbClr val="DFCDC3">
                    <a:alpha val="8000"/>
                  </a:srgbClr>
                </a:glow>
                <a:outerShdw blurRad="254000" dist="63500" dir="5400000" algn="ctr" rotWithShape="0">
                  <a:srgbClr val="885F48">
                    <a:alpha val="2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DE1C-41AA-A212-02D403E03DEC}"/>
              </c:ext>
            </c:extLst>
          </c:dPt>
          <c:dPt>
            <c:idx val="3"/>
            <c:invertIfNegative val="0"/>
            <c:bubble3D val="0"/>
            <c:spPr>
              <a:gradFill flip="none" rotWithShape="1">
                <a:gsLst>
                  <a:gs pos="8000">
                    <a:srgbClr val="BAC9D8"/>
                  </a:gs>
                  <a:gs pos="49000">
                    <a:srgbClr val="9CB2C8"/>
                  </a:gs>
                  <a:gs pos="84000">
                    <a:srgbClr val="4C6B8A"/>
                  </a:gs>
                  <a:gs pos="95000">
                    <a:srgbClr val="2C3E50"/>
                  </a:gs>
                </a:gsLst>
                <a:lin ang="0" scaled="0"/>
                <a:tileRect/>
              </a:gradFill>
              <a:ln>
                <a:solidFill>
                  <a:srgbClr val="473125"/>
                </a:solidFill>
              </a:ln>
              <a:effectLst>
                <a:glow rad="101600">
                  <a:srgbClr val="DFCDC3">
                    <a:alpha val="8000"/>
                  </a:srgbClr>
                </a:glow>
                <a:outerShdw blurRad="254000" dist="63500" dir="5400000" algn="ctr" rotWithShape="0">
                  <a:srgbClr val="885F48">
                    <a:alpha val="2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DE1C-41AA-A212-02D403E03DEC}"/>
              </c:ext>
            </c:extLst>
          </c:dPt>
          <c:dPt>
            <c:idx val="6"/>
            <c:invertIfNegative val="0"/>
            <c:bubble3D val="0"/>
            <c:spPr>
              <a:gradFill flip="none" rotWithShape="1">
                <a:gsLst>
                  <a:gs pos="8000">
                    <a:srgbClr val="BAC9D8"/>
                  </a:gs>
                  <a:gs pos="49000">
                    <a:srgbClr val="9CB2C8"/>
                  </a:gs>
                  <a:gs pos="84000">
                    <a:srgbClr val="4C6B8A"/>
                  </a:gs>
                  <a:gs pos="95000">
                    <a:srgbClr val="2C3E50"/>
                  </a:gs>
                </a:gsLst>
                <a:lin ang="10800000" scaled="1"/>
                <a:tileRect/>
              </a:gradFill>
              <a:ln>
                <a:solidFill>
                  <a:srgbClr val="473125"/>
                </a:solidFill>
              </a:ln>
              <a:effectLst>
                <a:glow rad="101600">
                  <a:srgbClr val="DFCDC3">
                    <a:alpha val="8000"/>
                  </a:srgbClr>
                </a:glow>
                <a:outerShdw blurRad="254000" dist="63500" dir="5400000" algn="ctr" rotWithShape="0">
                  <a:srgbClr val="885F48">
                    <a:alpha val="2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DE1C-41AA-A212-02D403E03DEC}"/>
              </c:ext>
            </c:extLst>
          </c:dPt>
          <c:dPt>
            <c:idx val="8"/>
            <c:invertIfNegative val="0"/>
            <c:bubble3D val="0"/>
            <c:spPr>
              <a:gradFill flip="none" rotWithShape="1">
                <a:gsLst>
                  <a:gs pos="8000">
                    <a:srgbClr val="BAC9D8"/>
                  </a:gs>
                  <a:gs pos="49000">
                    <a:srgbClr val="9CB2C8"/>
                  </a:gs>
                  <a:gs pos="84000">
                    <a:srgbClr val="4C6B8A"/>
                  </a:gs>
                  <a:gs pos="95000">
                    <a:srgbClr val="2C3E50"/>
                  </a:gs>
                </a:gsLst>
                <a:lin ang="10800000" scaled="1"/>
                <a:tileRect/>
              </a:gradFill>
              <a:ln>
                <a:solidFill>
                  <a:srgbClr val="473125"/>
                </a:solidFill>
              </a:ln>
              <a:effectLst>
                <a:glow rad="101600">
                  <a:srgbClr val="DFCDC3">
                    <a:alpha val="8000"/>
                  </a:srgbClr>
                </a:glow>
                <a:outerShdw blurRad="254000" dist="63500" dir="5400000" algn="ctr" rotWithShape="0">
                  <a:srgbClr val="885F48">
                    <a:alpha val="2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DE1C-41AA-A212-02D403E03DEC}"/>
              </c:ext>
            </c:extLst>
          </c:dPt>
          <c:dPt>
            <c:idx val="9"/>
            <c:invertIfNegative val="0"/>
            <c:bubble3D val="0"/>
            <c:spPr>
              <a:gradFill flip="none" rotWithShape="1">
                <a:gsLst>
                  <a:gs pos="8000">
                    <a:srgbClr val="BAC9D8"/>
                  </a:gs>
                  <a:gs pos="49000">
                    <a:srgbClr val="9CB2C8"/>
                  </a:gs>
                  <a:gs pos="84000">
                    <a:srgbClr val="4C6B8A"/>
                  </a:gs>
                  <a:gs pos="95000">
                    <a:srgbClr val="2C3E50"/>
                  </a:gs>
                </a:gsLst>
                <a:lin ang="10800000" scaled="1"/>
                <a:tileRect/>
              </a:gradFill>
              <a:ln>
                <a:solidFill>
                  <a:srgbClr val="473125"/>
                </a:solidFill>
              </a:ln>
              <a:effectLst>
                <a:glow rad="101600">
                  <a:srgbClr val="DFCDC3">
                    <a:alpha val="8000"/>
                  </a:srgbClr>
                </a:glow>
                <a:outerShdw blurRad="254000" dist="63500" dir="5400000" algn="ctr" rotWithShape="0">
                  <a:srgbClr val="885F48">
                    <a:alpha val="2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DE1C-41AA-A212-02D403E03DEC}"/>
              </c:ext>
            </c:extLst>
          </c:dPt>
          <c:dPt>
            <c:idx val="10"/>
            <c:invertIfNegative val="0"/>
            <c:bubble3D val="0"/>
            <c:spPr>
              <a:gradFill flip="none" rotWithShape="1">
                <a:gsLst>
                  <a:gs pos="8000">
                    <a:srgbClr val="BAC9D8"/>
                  </a:gs>
                  <a:gs pos="49000">
                    <a:srgbClr val="9CB2C8"/>
                  </a:gs>
                  <a:gs pos="84000">
                    <a:srgbClr val="4C6B8A"/>
                  </a:gs>
                  <a:gs pos="95000">
                    <a:srgbClr val="2C3E50"/>
                  </a:gs>
                </a:gsLst>
                <a:lin ang="10800000" scaled="1"/>
                <a:tileRect/>
              </a:gradFill>
              <a:ln>
                <a:solidFill>
                  <a:srgbClr val="473125"/>
                </a:solidFill>
              </a:ln>
              <a:effectLst>
                <a:glow rad="101600">
                  <a:srgbClr val="DFCDC3">
                    <a:alpha val="8000"/>
                  </a:srgbClr>
                </a:glow>
                <a:outerShdw blurRad="254000" dist="63500" dir="5400000" algn="ctr" rotWithShape="0">
                  <a:srgbClr val="885F48">
                    <a:alpha val="2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DE1C-41AA-A212-02D403E03DE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2C3E50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'Ay Performansı'!$A$2:$A$13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'Ay Performansı'!$E$2:$E$13</c:f>
              <c:numCache>
                <c:formatCode>0.000</c:formatCode>
                <c:ptCount val="12"/>
                <c:pt idx="0">
                  <c:v>0</c:v>
                </c:pt>
                <c:pt idx="1">
                  <c:v>0.35197368421052633</c:v>
                </c:pt>
                <c:pt idx="2">
                  <c:v>-0.54987834549878345</c:v>
                </c:pt>
                <c:pt idx="3">
                  <c:v>2.1621621621621623</c:v>
                </c:pt>
                <c:pt idx="4">
                  <c:v>0.6512820512820513</c:v>
                </c:pt>
                <c:pt idx="5">
                  <c:v>-1.0351966873706005E-3</c:v>
                </c:pt>
                <c:pt idx="6">
                  <c:v>-0.44145077720207254</c:v>
                </c:pt>
                <c:pt idx="7">
                  <c:v>1.2727272727272727</c:v>
                </c:pt>
                <c:pt idx="8">
                  <c:v>-0.44734693877551018</c:v>
                </c:pt>
                <c:pt idx="9">
                  <c:v>-6.7946824224519947E-2</c:v>
                </c:pt>
                <c:pt idx="10">
                  <c:v>-0.13153724247226625</c:v>
                </c:pt>
                <c:pt idx="11">
                  <c:v>0.32481751824817517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DE1C-41AA-A212-02D403E03DEC}"/>
            </c:ext>
          </c:extLst>
        </c:ser>
        <c:ser>
          <c:idx val="4"/>
          <c:order val="4"/>
          <c:tx>
            <c:strRef>
              <c:f>'Ay Performansı'!$F$1</c:f>
              <c:strCache>
                <c:ptCount val="1"/>
                <c:pt idx="0">
                  <c:v>Mevsim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'Ay Performansı'!$A$2:$A$13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'Ay Performansı'!$F$2:$F$13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13-4D4D-BABC-27A230290D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4"/>
        <c:axId val="759717679"/>
        <c:axId val="759701839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'Ay Performansı'!$B$1</c15:sqref>
                        </c15:formulaRef>
                      </c:ext>
                    </c:extLst>
                    <c:strCache>
                      <c:ptCount val="1"/>
                      <c:pt idx="0">
                        <c:v>Satış Adet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tr-T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'Ay Performansı'!$A$2:$A$13</c15:sqref>
                        </c15:formulaRef>
                      </c:ext>
                    </c:extLst>
                    <c:strCache>
                      <c:ptCount val="12"/>
                      <c:pt idx="0">
                        <c:v>Ocak</c:v>
                      </c:pt>
                      <c:pt idx="1">
                        <c:v>Şubat</c:v>
                      </c:pt>
                      <c:pt idx="2">
                        <c:v>Mart</c:v>
                      </c:pt>
                      <c:pt idx="3">
                        <c:v>Nisan</c:v>
                      </c:pt>
                      <c:pt idx="4">
                        <c:v>Mayıs</c:v>
                      </c:pt>
                      <c:pt idx="5">
                        <c:v>Haziran</c:v>
                      </c:pt>
                      <c:pt idx="6">
                        <c:v>Temmuz</c:v>
                      </c:pt>
                      <c:pt idx="7">
                        <c:v>Ağustos</c:v>
                      </c:pt>
                      <c:pt idx="8">
                        <c:v>Eylül</c:v>
                      </c:pt>
                      <c:pt idx="9">
                        <c:v>Ekim</c:v>
                      </c:pt>
                      <c:pt idx="10">
                        <c:v>Kasım</c:v>
                      </c:pt>
                      <c:pt idx="11">
                        <c:v>Aralık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'Ay Performansı'!$B$2:$B$13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304</c:v>
                      </c:pt>
                      <c:pt idx="1">
                        <c:v>411</c:v>
                      </c:pt>
                      <c:pt idx="2">
                        <c:v>185</c:v>
                      </c:pt>
                      <c:pt idx="3">
                        <c:v>585</c:v>
                      </c:pt>
                      <c:pt idx="4">
                        <c:v>966</c:v>
                      </c:pt>
                      <c:pt idx="5">
                        <c:v>965</c:v>
                      </c:pt>
                      <c:pt idx="6">
                        <c:v>539</c:v>
                      </c:pt>
                      <c:pt idx="7">
                        <c:v>1225</c:v>
                      </c:pt>
                      <c:pt idx="8">
                        <c:v>677</c:v>
                      </c:pt>
                      <c:pt idx="9">
                        <c:v>631</c:v>
                      </c:pt>
                      <c:pt idx="10">
                        <c:v>548</c:v>
                      </c:pt>
                      <c:pt idx="11">
                        <c:v>726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3-DE1C-41AA-A212-02D403E03DEC}"/>
                  </c:ext>
                </c:extLst>
              </c15:ser>
            </c15:filteredBarSeries>
            <c15:filteredBa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'Ay Performansı'!$C$1</c15:sqref>
                        </c15:formulaRef>
                      </c:ext>
                    </c:extLst>
                    <c:strCache>
                      <c:ptCount val="1"/>
                      <c:pt idx="0">
                        <c:v>Toplam Sipariş Tutarı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tr-T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'Ay Performansı'!$A$2:$A$13</c15:sqref>
                        </c15:formulaRef>
                      </c:ext>
                    </c:extLst>
                    <c:strCache>
                      <c:ptCount val="12"/>
                      <c:pt idx="0">
                        <c:v>Ocak</c:v>
                      </c:pt>
                      <c:pt idx="1">
                        <c:v>Şubat</c:v>
                      </c:pt>
                      <c:pt idx="2">
                        <c:v>Mart</c:v>
                      </c:pt>
                      <c:pt idx="3">
                        <c:v>Nisan</c:v>
                      </c:pt>
                      <c:pt idx="4">
                        <c:v>Mayıs</c:v>
                      </c:pt>
                      <c:pt idx="5">
                        <c:v>Haziran</c:v>
                      </c:pt>
                      <c:pt idx="6">
                        <c:v>Temmuz</c:v>
                      </c:pt>
                      <c:pt idx="7">
                        <c:v>Ağustos</c:v>
                      </c:pt>
                      <c:pt idx="8">
                        <c:v>Eylül</c:v>
                      </c:pt>
                      <c:pt idx="9">
                        <c:v>Ekim</c:v>
                      </c:pt>
                      <c:pt idx="10">
                        <c:v>Kasım</c:v>
                      </c:pt>
                      <c:pt idx="11">
                        <c:v>Aralık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'Ay Performansı'!$C$2:$C$13</c15:sqref>
                        </c15:formulaRef>
                      </c:ext>
                    </c:extLst>
                    <c:numCache>
                      <c:formatCode>"₺"#,##0</c:formatCode>
                      <c:ptCount val="12"/>
                      <c:pt idx="0">
                        <c:v>1274290</c:v>
                      </c:pt>
                      <c:pt idx="1">
                        <c:v>1582010</c:v>
                      </c:pt>
                      <c:pt idx="2">
                        <c:v>668410</c:v>
                      </c:pt>
                      <c:pt idx="3">
                        <c:v>2405475</c:v>
                      </c:pt>
                      <c:pt idx="4">
                        <c:v>3756370</c:v>
                      </c:pt>
                      <c:pt idx="5">
                        <c:v>3857420</c:v>
                      </c:pt>
                      <c:pt idx="6">
                        <c:v>2057110</c:v>
                      </c:pt>
                      <c:pt idx="7">
                        <c:v>4706900</c:v>
                      </c:pt>
                      <c:pt idx="8">
                        <c:v>2635840</c:v>
                      </c:pt>
                      <c:pt idx="9">
                        <c:v>2571535</c:v>
                      </c:pt>
                      <c:pt idx="10">
                        <c:v>2075190</c:v>
                      </c:pt>
                      <c:pt idx="11">
                        <c:v>2843665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E1C-41AA-A212-02D403E03DEC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'Ay Performansı'!$D$1</c15:sqref>
                        </c15:formulaRef>
                      </c:ext>
                    </c:extLst>
                    <c:strCache>
                      <c:ptCount val="1"/>
                      <c:pt idx="0">
                        <c:v>Ürün Kar Tutarı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tr-TR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'Ay Performansı'!$A$2:$A$13</c15:sqref>
                        </c15:formulaRef>
                      </c:ext>
                    </c:extLst>
                    <c:strCache>
                      <c:ptCount val="12"/>
                      <c:pt idx="0">
                        <c:v>Ocak</c:v>
                      </c:pt>
                      <c:pt idx="1">
                        <c:v>Şubat</c:v>
                      </c:pt>
                      <c:pt idx="2">
                        <c:v>Mart</c:v>
                      </c:pt>
                      <c:pt idx="3">
                        <c:v>Nisan</c:v>
                      </c:pt>
                      <c:pt idx="4">
                        <c:v>Mayıs</c:v>
                      </c:pt>
                      <c:pt idx="5">
                        <c:v>Haziran</c:v>
                      </c:pt>
                      <c:pt idx="6">
                        <c:v>Temmuz</c:v>
                      </c:pt>
                      <c:pt idx="7">
                        <c:v>Ağustos</c:v>
                      </c:pt>
                      <c:pt idx="8">
                        <c:v>Eylül</c:v>
                      </c:pt>
                      <c:pt idx="9">
                        <c:v>Ekim</c:v>
                      </c:pt>
                      <c:pt idx="10">
                        <c:v>Kasım</c:v>
                      </c:pt>
                      <c:pt idx="11">
                        <c:v>Aralık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'Ay Performansı'!$D$2:$D$13</c15:sqref>
                        </c15:formulaRef>
                      </c:ext>
                    </c:extLst>
                    <c:numCache>
                      <c:formatCode>"₺"#,##0</c:formatCode>
                      <c:ptCount val="12"/>
                      <c:pt idx="0">
                        <c:v>407090</c:v>
                      </c:pt>
                      <c:pt idx="1">
                        <c:v>490410</c:v>
                      </c:pt>
                      <c:pt idx="2">
                        <c:v>190510</c:v>
                      </c:pt>
                      <c:pt idx="3">
                        <c:v>742775</c:v>
                      </c:pt>
                      <c:pt idx="4">
                        <c:v>1135070</c:v>
                      </c:pt>
                      <c:pt idx="5">
                        <c:v>1153720</c:v>
                      </c:pt>
                      <c:pt idx="6">
                        <c:v>607410</c:v>
                      </c:pt>
                      <c:pt idx="7">
                        <c:v>1471900</c:v>
                      </c:pt>
                      <c:pt idx="8">
                        <c:v>756740</c:v>
                      </c:pt>
                      <c:pt idx="9">
                        <c:v>802535</c:v>
                      </c:pt>
                      <c:pt idx="10">
                        <c:v>590990</c:v>
                      </c:pt>
                      <c:pt idx="11">
                        <c:v>872765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E1C-41AA-A212-02D403E03DEC}"/>
                  </c:ext>
                </c:extLst>
              </c15:ser>
            </c15:filteredBarSeries>
          </c:ext>
        </c:extLst>
      </c:barChart>
      <c:catAx>
        <c:axId val="759717679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low"/>
        <c:spPr>
          <a:noFill/>
          <a:ln w="25400" cap="rnd" cmpd="sng" algn="ctr">
            <a:solidFill>
              <a:schemeClr val="tx1">
                <a:lumMod val="15000"/>
                <a:lumOff val="85000"/>
                <a:alpha val="6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100" b="1" i="0" u="none" strike="noStrike" kern="1200" baseline="0">
                <a:solidFill>
                  <a:srgbClr val="2C3E50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59701839"/>
        <c:crosses val="autoZero"/>
        <c:auto val="0"/>
        <c:lblAlgn val="ctr"/>
        <c:lblOffset val="100"/>
        <c:noMultiLvlLbl val="0"/>
      </c:catAx>
      <c:valAx>
        <c:axId val="759701839"/>
        <c:scaling>
          <c:orientation val="minMax"/>
        </c:scaling>
        <c:delete val="1"/>
        <c:axPos val="t"/>
        <c:numFmt formatCode="0.000" sourceLinked="1"/>
        <c:majorTickMark val="out"/>
        <c:minorTickMark val="none"/>
        <c:tickLblPos val="nextTo"/>
        <c:crossAx val="759717679"/>
        <c:crosses val="autoZero"/>
        <c:crossBetween val="between"/>
      </c:valAx>
      <c:spPr>
        <a:solidFill>
          <a:srgbClr val="BAC9D8"/>
        </a:solidFill>
        <a:ln>
          <a:solidFill>
            <a:srgbClr val="2C3E50">
              <a:alpha val="99000"/>
            </a:srgbClr>
          </a:solidFill>
        </a:ln>
        <a:effectLst>
          <a:softEdge rad="38100"/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>
      <a:softEdge rad="63500"/>
    </a:effectLst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38380002245606"/>
          <c:y val="0.13722136762084919"/>
          <c:w val="0.83950044988649475"/>
          <c:h val="0.52574265863825842"/>
        </c:manualLayout>
      </c:layout>
      <c:lineChart>
        <c:grouping val="standard"/>
        <c:varyColors val="0"/>
        <c:ser>
          <c:idx val="3"/>
          <c:order val="3"/>
          <c:tx>
            <c:strRef>
              <c:f>'Ürün Performansı'!$M$1</c:f>
              <c:strCache>
                <c:ptCount val="1"/>
                <c:pt idx="0">
                  <c:v>Kar Verimliğliği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dist="25400" dir="2700000" sx="1000" sy="1000" algn="tl" rotWithShape="0">
                <a:schemeClr val="bg1">
                  <a:lumMod val="95000"/>
                </a:schemeClr>
              </a:outerShdw>
            </a:effectLst>
          </c:spPr>
          <c:marker>
            <c:symbol val="none"/>
          </c:marker>
          <c:dLbls>
            <c:spPr>
              <a:solidFill>
                <a:srgbClr val="2C3E5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ln>
                      <a:noFill/>
                    </a:ln>
                    <a:solidFill>
                      <a:srgbClr val="E2E8EE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'Ürün Performansı'!$I$2:$I$12</c:f>
              <c:strCache>
                <c:ptCount val="11"/>
                <c:pt idx="0">
                  <c:v>Bulaşık Makinesi </c:v>
                </c:pt>
                <c:pt idx="1">
                  <c:v>Buzdolabı</c:v>
                </c:pt>
                <c:pt idx="2">
                  <c:v>Çamaşır Makinesi </c:v>
                </c:pt>
                <c:pt idx="3">
                  <c:v>Davlumbaz</c:v>
                </c:pt>
                <c:pt idx="4">
                  <c:v>Derin Dondurucu</c:v>
                </c:pt>
                <c:pt idx="5">
                  <c:v>Fırın </c:v>
                </c:pt>
                <c:pt idx="6">
                  <c:v>Kahve Makinesi</c:v>
                </c:pt>
                <c:pt idx="7">
                  <c:v>Mikrodalga Fırın </c:v>
                </c:pt>
                <c:pt idx="8">
                  <c:v>Ocak</c:v>
                </c:pt>
                <c:pt idx="9">
                  <c:v>Tost Makinesi</c:v>
                </c:pt>
                <c:pt idx="10">
                  <c:v>Ütü</c:v>
                </c:pt>
              </c:strCache>
            </c:strRef>
          </c:cat>
          <c:val>
            <c:numRef>
              <c:f>'Ürün Performansı'!$M$2:$M$12</c:f>
              <c:numCache>
                <c:formatCode>0.00</c:formatCode>
                <c:ptCount val="11"/>
                <c:pt idx="0">
                  <c:v>2.8711517888981337</c:v>
                </c:pt>
                <c:pt idx="1">
                  <c:v>3.0906654393849151</c:v>
                </c:pt>
                <c:pt idx="2">
                  <c:v>4.0476816219260368</c:v>
                </c:pt>
                <c:pt idx="3">
                  <c:v>4.6619126802608353</c:v>
                </c:pt>
                <c:pt idx="4">
                  <c:v>4.1489958248255263</c:v>
                </c:pt>
                <c:pt idx="5">
                  <c:v>3.936590131900342</c:v>
                </c:pt>
                <c:pt idx="6">
                  <c:v>2.5161413895176739</c:v>
                </c:pt>
                <c:pt idx="7">
                  <c:v>3.1137339353942339</c:v>
                </c:pt>
                <c:pt idx="8">
                  <c:v>3.2844980489535298</c:v>
                </c:pt>
                <c:pt idx="9">
                  <c:v>3.4791171392107305</c:v>
                </c:pt>
                <c:pt idx="10">
                  <c:v>3.9584270478125227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9DF-4308-9020-3B4EAB2F16B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rgbClr val="BAC9D8"/>
              </a:solidFill>
              <a:round/>
            </a:ln>
            <a:effectLst/>
          </c:spPr>
        </c:dropLines>
        <c:smooth val="0"/>
        <c:axId val="767979551"/>
        <c:axId val="767970431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'Ürün Performansı'!$J$1</c15:sqref>
                        </c15:formulaRef>
                      </c:ext>
                    </c:extLst>
                    <c:strCache>
                      <c:ptCount val="1"/>
                      <c:pt idx="0">
                        <c:v>Satış Adet</c:v>
                      </c:pt>
                    </c:strCache>
                  </c:strRef>
                </c:tx>
                <c:spPr>
                  <a:ln w="25400" cap="rnd">
                    <a:solidFill>
                      <a:schemeClr val="lt1"/>
                    </a:solidFill>
                    <a:round/>
                  </a:ln>
                  <a:effectLst>
                    <a:outerShdw dist="25400" dir="2700000" algn="tl" rotWithShape="0">
                      <a:schemeClr val="accent1"/>
                    </a:outerShdw>
                  </a:effectLst>
                </c:spPr>
                <c:marker>
                  <c:symbol val="circle"/>
                  <c:size val="14"/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</c:spPr>
                </c:marker>
                <c:dLbls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tr-T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accent1">
                                <a:lumMod val="60000"/>
                                <a:lumOff val="4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'Ürün Performansı'!$I$2:$I$12</c15:sqref>
                        </c15:formulaRef>
                      </c:ext>
                    </c:extLst>
                    <c:strCache>
                      <c:ptCount val="11"/>
                      <c:pt idx="0">
                        <c:v>Bulaşık Makinesi </c:v>
                      </c:pt>
                      <c:pt idx="1">
                        <c:v>Buzdolabı</c:v>
                      </c:pt>
                      <c:pt idx="2">
                        <c:v>Çamaşır Makinesi </c:v>
                      </c:pt>
                      <c:pt idx="3">
                        <c:v>Davlumbaz</c:v>
                      </c:pt>
                      <c:pt idx="4">
                        <c:v>Derin Dondurucu</c:v>
                      </c:pt>
                      <c:pt idx="5">
                        <c:v>Fırın </c:v>
                      </c:pt>
                      <c:pt idx="6">
                        <c:v>Kahve Makinesi</c:v>
                      </c:pt>
                      <c:pt idx="7">
                        <c:v>Mikrodalga Fırın </c:v>
                      </c:pt>
                      <c:pt idx="8">
                        <c:v>Ocak</c:v>
                      </c:pt>
                      <c:pt idx="9">
                        <c:v>Tost Makinesi</c:v>
                      </c:pt>
                      <c:pt idx="10">
                        <c:v>Ütü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'Ürün Performansı'!$J$2:$J$12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734</c:v>
                      </c:pt>
                      <c:pt idx="1">
                        <c:v>773</c:v>
                      </c:pt>
                      <c:pt idx="2">
                        <c:v>652</c:v>
                      </c:pt>
                      <c:pt idx="3">
                        <c:v>1078</c:v>
                      </c:pt>
                      <c:pt idx="4">
                        <c:v>1232</c:v>
                      </c:pt>
                      <c:pt idx="5">
                        <c:v>1352</c:v>
                      </c:pt>
                      <c:pt idx="6">
                        <c:v>826</c:v>
                      </c:pt>
                      <c:pt idx="7">
                        <c:v>1012</c:v>
                      </c:pt>
                      <c:pt idx="8">
                        <c:v>1104</c:v>
                      </c:pt>
                      <c:pt idx="9">
                        <c:v>1246</c:v>
                      </c:pt>
                      <c:pt idx="10">
                        <c:v>704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9DF-4308-9020-3B4EAB2F16B0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'Ürün Performansı'!$K$1</c15:sqref>
                        </c15:formulaRef>
                      </c:ext>
                    </c:extLst>
                    <c:strCache>
                      <c:ptCount val="1"/>
                      <c:pt idx="0">
                        <c:v>Toplam Sipariş Tutarı</c:v>
                      </c:pt>
                    </c:strCache>
                  </c:strRef>
                </c:tx>
                <c:spPr>
                  <a:ln w="25400" cap="rnd">
                    <a:solidFill>
                      <a:schemeClr val="lt1"/>
                    </a:solidFill>
                    <a:round/>
                  </a:ln>
                  <a:effectLst>
                    <a:outerShdw dist="25400" dir="2700000" algn="tl" rotWithShape="0">
                      <a:schemeClr val="accent2"/>
                    </a:outerShdw>
                  </a:effectLst>
                </c:spPr>
                <c:marker>
                  <c:symbol val="circle"/>
                  <c:size val="14"/>
                  <c:spPr>
                    <a:solidFill>
                      <a:schemeClr val="accent2"/>
                    </a:solidFill>
                    <a:ln>
                      <a:noFill/>
                    </a:ln>
                    <a:effectLst/>
                  </c:spPr>
                </c:marker>
                <c:dLbls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tr-T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accent1">
                                <a:lumMod val="60000"/>
                                <a:lumOff val="4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'Ürün Performansı'!$I$2:$I$12</c15:sqref>
                        </c15:formulaRef>
                      </c:ext>
                    </c:extLst>
                    <c:strCache>
                      <c:ptCount val="11"/>
                      <c:pt idx="0">
                        <c:v>Bulaşık Makinesi </c:v>
                      </c:pt>
                      <c:pt idx="1">
                        <c:v>Buzdolabı</c:v>
                      </c:pt>
                      <c:pt idx="2">
                        <c:v>Çamaşır Makinesi </c:v>
                      </c:pt>
                      <c:pt idx="3">
                        <c:v>Davlumbaz</c:v>
                      </c:pt>
                      <c:pt idx="4">
                        <c:v>Derin Dondurucu</c:v>
                      </c:pt>
                      <c:pt idx="5">
                        <c:v>Fırın </c:v>
                      </c:pt>
                      <c:pt idx="6">
                        <c:v>Kahve Makinesi</c:v>
                      </c:pt>
                      <c:pt idx="7">
                        <c:v>Mikrodalga Fırın </c:v>
                      </c:pt>
                      <c:pt idx="8">
                        <c:v>Ocak</c:v>
                      </c:pt>
                      <c:pt idx="9">
                        <c:v>Tost Makinesi</c:v>
                      </c:pt>
                      <c:pt idx="10">
                        <c:v>Ütü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'Ürün Performansı'!$K$2:$K$12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6038750</c:v>
                      </c:pt>
                      <c:pt idx="1">
                        <c:v>6849780</c:v>
                      </c:pt>
                      <c:pt idx="2">
                        <c:v>5174880</c:v>
                      </c:pt>
                      <c:pt idx="3">
                        <c:v>8214430</c:v>
                      </c:pt>
                      <c:pt idx="4">
                        <c:v>6807050</c:v>
                      </c:pt>
                      <c:pt idx="5">
                        <c:v>6043650</c:v>
                      </c:pt>
                      <c:pt idx="6">
                        <c:v>1806275</c:v>
                      </c:pt>
                      <c:pt idx="7">
                        <c:v>5602775</c:v>
                      </c:pt>
                      <c:pt idx="8">
                        <c:v>6712775</c:v>
                      </c:pt>
                      <c:pt idx="9">
                        <c:v>6951450</c:v>
                      </c:pt>
                      <c:pt idx="10">
                        <c:v>2727950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9DF-4308-9020-3B4EAB2F16B0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'Ürün Performansı'!$L$1</c15:sqref>
                        </c15:formulaRef>
                      </c:ext>
                    </c:extLst>
                    <c:strCache>
                      <c:ptCount val="1"/>
                      <c:pt idx="0">
                        <c:v>Ürün Kar Tutarı</c:v>
                      </c:pt>
                    </c:strCache>
                  </c:strRef>
                </c:tx>
                <c:spPr>
                  <a:ln w="25400" cap="rnd">
                    <a:solidFill>
                      <a:schemeClr val="lt1"/>
                    </a:solidFill>
                    <a:round/>
                  </a:ln>
                  <a:effectLst>
                    <a:outerShdw dist="25400" dir="2700000" algn="tl" rotWithShape="0">
                      <a:schemeClr val="accent3"/>
                    </a:outerShdw>
                  </a:effectLst>
                </c:spPr>
                <c:marker>
                  <c:symbol val="circle"/>
                  <c:size val="14"/>
                  <c:spPr>
                    <a:solidFill>
                      <a:schemeClr val="accent3"/>
                    </a:solidFill>
                    <a:ln>
                      <a:noFill/>
                    </a:ln>
                    <a:effectLst/>
                  </c:spPr>
                </c:marker>
                <c:dLbls>
                  <c:spPr>
                    <a:solidFill>
                      <a:schemeClr val="accent1"/>
                    </a:solidFill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tr-TR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accent1">
                                <a:lumMod val="60000"/>
                                <a:lumOff val="40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'Ürün Performansı'!$I$2:$I$12</c15:sqref>
                        </c15:formulaRef>
                      </c:ext>
                    </c:extLst>
                    <c:strCache>
                      <c:ptCount val="11"/>
                      <c:pt idx="0">
                        <c:v>Bulaşık Makinesi </c:v>
                      </c:pt>
                      <c:pt idx="1">
                        <c:v>Buzdolabı</c:v>
                      </c:pt>
                      <c:pt idx="2">
                        <c:v>Çamaşır Makinesi </c:v>
                      </c:pt>
                      <c:pt idx="3">
                        <c:v>Davlumbaz</c:v>
                      </c:pt>
                      <c:pt idx="4">
                        <c:v>Derin Dondurucu</c:v>
                      </c:pt>
                      <c:pt idx="5">
                        <c:v>Fırın </c:v>
                      </c:pt>
                      <c:pt idx="6">
                        <c:v>Kahve Makinesi</c:v>
                      </c:pt>
                      <c:pt idx="7">
                        <c:v>Mikrodalga Fırın </c:v>
                      </c:pt>
                      <c:pt idx="8">
                        <c:v>Ocak</c:v>
                      </c:pt>
                      <c:pt idx="9">
                        <c:v>Tost Makinesi</c:v>
                      </c:pt>
                      <c:pt idx="10">
                        <c:v>Ütü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'Ürün Performansı'!$L$2:$L$12</c15:sqref>
                        </c15:formulaRef>
                      </c:ext>
                    </c:extLst>
                    <c:numCache>
                      <c:formatCode>General</c:formatCode>
                      <c:ptCount val="11"/>
                      <c:pt idx="0">
                        <c:v>2103250</c:v>
                      </c:pt>
                      <c:pt idx="1">
                        <c:v>2216280</c:v>
                      </c:pt>
                      <c:pt idx="2">
                        <c:v>1278480</c:v>
                      </c:pt>
                      <c:pt idx="3">
                        <c:v>1762030</c:v>
                      </c:pt>
                      <c:pt idx="4">
                        <c:v>1640650</c:v>
                      </c:pt>
                      <c:pt idx="5">
                        <c:v>1535250</c:v>
                      </c:pt>
                      <c:pt idx="6">
                        <c:v>717875</c:v>
                      </c:pt>
                      <c:pt idx="7">
                        <c:v>1799375</c:v>
                      </c:pt>
                      <c:pt idx="8">
                        <c:v>2043775</c:v>
                      </c:pt>
                      <c:pt idx="9">
                        <c:v>1998050</c:v>
                      </c:pt>
                      <c:pt idx="10">
                        <c:v>689150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9DF-4308-9020-3B4EAB2F16B0}"/>
                  </c:ext>
                </c:extLst>
              </c15:ser>
            </c15:filteredLineSeries>
          </c:ext>
        </c:extLst>
      </c:lineChart>
      <c:catAx>
        <c:axId val="767979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spc="30" baseline="0">
                <a:solidFill>
                  <a:srgbClr val="E2E8EE"/>
                </a:solidFill>
                <a:effectLst>
                  <a:glow rad="50800">
                    <a:srgbClr val="5D4131">
                      <a:alpha val="40000"/>
                    </a:srgbClr>
                  </a:glow>
                </a:effectLst>
                <a:latin typeface="Perpetua" panose="02020502060401020303" pitchFamily="18" charset="0"/>
                <a:ea typeface="+mn-ea"/>
                <a:cs typeface="+mn-cs"/>
              </a:defRPr>
            </a:pPr>
            <a:endParaRPr lang="tr-TR"/>
          </a:p>
        </c:txPr>
        <c:crossAx val="767970431"/>
        <c:crosses val="autoZero"/>
        <c:auto val="1"/>
        <c:lblAlgn val="ctr"/>
        <c:lblOffset val="100"/>
        <c:noMultiLvlLbl val="0"/>
      </c:catAx>
      <c:valAx>
        <c:axId val="767970431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767979551"/>
        <c:crosses val="autoZero"/>
        <c:crossBetween val="between"/>
      </c:valAx>
      <c:spPr>
        <a:solidFill>
          <a:srgbClr val="2C3E50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C3E50"/>
    </a:solidFill>
    <a:ln w="9525" cap="flat" cmpd="sng" algn="ctr">
      <a:noFill/>
      <a:round/>
    </a:ln>
    <a:effectLst>
      <a:softEdge rad="50800"/>
    </a:effectLst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[TNC_Veri_Seti_Dashboard1 (version 2).xlsm]Ay Performansı!PivotTable5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gradFill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</a:gra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</a:gra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21818964315372819"/>
              <c:y val="0.21067553721560206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noAutofit/>
            </a:bodyPr>
            <a:lstStyle/>
            <a:p>
              <a:pPr algn="ctr" rtl="0">
                <a:defRPr lang="en-US" sz="1600" b="1" i="0" u="none" strike="noStrike" kern="1200" baseline="0">
                  <a:solidFill>
                    <a:srgbClr val="2C3E50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80352057609427"/>
                  <c:h val="0.19582606986960854"/>
                </c:manualLayout>
              </c15:layout>
            </c:ext>
          </c:extLst>
        </c:dLbl>
      </c:pivotFmt>
      <c:pivotFmt>
        <c:idx val="13"/>
        <c:spPr>
          <a:gradFill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</a:gra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-0.19411734041327974"/>
              <c:y val="-0.1453467514421660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noAutofit/>
            </a:bodyPr>
            <a:lstStyle/>
            <a:p>
              <a:pPr algn="ctr" rtl="0">
                <a:defRPr lang="en-US" sz="1600" b="1" i="0" u="none" strike="noStrike" kern="1200" baseline="0">
                  <a:solidFill>
                    <a:srgbClr val="2C3E50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719572293648053"/>
                  <c:h val="0.23504175614411835"/>
                </c:manualLayout>
              </c15:layout>
            </c:ext>
          </c:extLst>
        </c:dLbl>
      </c:pivotFmt>
      <c:pivotFmt>
        <c:idx val="14"/>
        <c:spPr>
          <a:gradFill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</a:gra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713827111103029"/>
              <c:y val="-0.186582733308069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noAutofit/>
            </a:bodyPr>
            <a:lstStyle/>
            <a:p>
              <a:pPr algn="ctr" rtl="0">
                <a:defRPr lang="en-US" sz="1600" b="1" i="0" u="none" strike="noStrike" kern="1200" baseline="0">
                  <a:solidFill>
                    <a:srgbClr val="2C3E50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26366835785249709"/>
                  <c:h val="0.18513088270383316"/>
                </c:manualLayout>
              </c15:layout>
            </c:ext>
          </c:extLst>
        </c:dLbl>
      </c:pivotFmt>
      <c:pivotFmt>
        <c:idx val="15"/>
        <c:spPr>
          <a:gradFill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</a:gra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2933037527352961"/>
              <c:y val="0.1421408620713854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rgbClr val="2C3E50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39417989417989419"/>
                  <c:h val="0.25262054507337528"/>
                </c:manualLayout>
              </c15:layout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7754008231650026"/>
          <c:y val="0.13023593975886705"/>
          <c:w val="0.62644384232571393"/>
          <c:h val="0.72526787092789868"/>
        </c:manualLayout>
      </c:layout>
      <c:pieChart>
        <c:varyColors val="1"/>
        <c:ser>
          <c:idx val="0"/>
          <c:order val="0"/>
          <c:tx>
            <c:strRef>
              <c:f>'Ay Performansı'!$E$18</c:f>
              <c:strCache>
                <c:ptCount val="1"/>
                <c:pt idx="0">
                  <c:v>Toplam</c:v>
                </c:pt>
              </c:strCache>
            </c:strRef>
          </c:tx>
          <c:spPr>
            <a:gradFill>
              <a:gsLst>
                <a:gs pos="68000">
                  <a:srgbClr val="BAC9D8"/>
                </a:gs>
                <a:gs pos="88000">
                  <a:srgbClr val="8BA5BF"/>
                </a:gs>
                <a:gs pos="48000">
                  <a:srgbClr val="E2E8EE"/>
                </a:gs>
                <a:gs pos="98000">
                  <a:srgbClr val="4C6B8A"/>
                </a:gs>
              </a:gsLst>
              <a:path path="shape">
                <a:fillToRect l="50000" t="50000" r="50000" b="50000"/>
              </a:path>
            </a:gradFill>
          </c:spPr>
          <c:explosion val="10"/>
          <c:dPt>
            <c:idx val="0"/>
            <c:bubble3D val="0"/>
            <c:spPr>
              <a:gradFill>
                <a:gsLst>
                  <a:gs pos="68000">
                    <a:srgbClr val="BAC9D8"/>
                  </a:gs>
                  <a:gs pos="88000">
                    <a:srgbClr val="8BA5BF"/>
                  </a:gs>
                  <a:gs pos="48000">
                    <a:srgbClr val="E2E8EE"/>
                  </a:gs>
                  <a:gs pos="98000">
                    <a:srgbClr val="4C6B8A"/>
                  </a:gs>
                </a:gsLst>
                <a:path path="shape">
                  <a:fillToRect l="50000" t="50000" r="50000" b="50000"/>
                </a:path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44-4838-A1FE-3355CDA04F87}"/>
              </c:ext>
            </c:extLst>
          </c:dPt>
          <c:dPt>
            <c:idx val="1"/>
            <c:bubble3D val="0"/>
            <c:spPr>
              <a:gradFill>
                <a:gsLst>
                  <a:gs pos="68000">
                    <a:srgbClr val="BAC9D8"/>
                  </a:gs>
                  <a:gs pos="88000">
                    <a:srgbClr val="8BA5BF"/>
                  </a:gs>
                  <a:gs pos="48000">
                    <a:srgbClr val="E2E8EE"/>
                  </a:gs>
                  <a:gs pos="98000">
                    <a:srgbClr val="4C6B8A"/>
                  </a:gs>
                </a:gsLst>
                <a:path path="shape">
                  <a:fillToRect l="50000" t="50000" r="50000" b="50000"/>
                </a:path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44-4838-A1FE-3355CDA04F87}"/>
              </c:ext>
            </c:extLst>
          </c:dPt>
          <c:dPt>
            <c:idx val="2"/>
            <c:bubble3D val="0"/>
            <c:spPr>
              <a:gradFill>
                <a:gsLst>
                  <a:gs pos="68000">
                    <a:srgbClr val="BAC9D8"/>
                  </a:gs>
                  <a:gs pos="88000">
                    <a:srgbClr val="8BA5BF"/>
                  </a:gs>
                  <a:gs pos="48000">
                    <a:srgbClr val="E2E8EE"/>
                  </a:gs>
                  <a:gs pos="98000">
                    <a:srgbClr val="4C6B8A"/>
                  </a:gs>
                </a:gsLst>
                <a:path path="shape">
                  <a:fillToRect l="50000" t="50000" r="50000" b="50000"/>
                </a:path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244-4838-A1FE-3355CDA04F87}"/>
              </c:ext>
            </c:extLst>
          </c:dPt>
          <c:dPt>
            <c:idx val="3"/>
            <c:bubble3D val="0"/>
            <c:spPr>
              <a:gradFill>
                <a:gsLst>
                  <a:gs pos="68000">
                    <a:srgbClr val="BAC9D8"/>
                  </a:gs>
                  <a:gs pos="88000">
                    <a:srgbClr val="8BA5BF"/>
                  </a:gs>
                  <a:gs pos="48000">
                    <a:srgbClr val="E2E8EE"/>
                  </a:gs>
                  <a:gs pos="98000">
                    <a:srgbClr val="4C6B8A"/>
                  </a:gs>
                </a:gsLst>
                <a:path path="shape">
                  <a:fillToRect l="50000" t="50000" r="50000" b="50000"/>
                </a:path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244-4838-A1FE-3355CDA04F87}"/>
              </c:ext>
            </c:extLst>
          </c:dPt>
          <c:dLbls>
            <c:dLbl>
              <c:idx val="0"/>
              <c:layout>
                <c:manualLayout>
                  <c:x val="-0.21818964315372819"/>
                  <c:y val="0.2106755372156020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ctr" rtl="0">
                    <a:defRPr lang="en-US" sz="1600" b="1" i="0" u="none" strike="noStrike" kern="1200" baseline="0">
                      <a:solidFill>
                        <a:srgbClr val="2C3E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0352057609427"/>
                      <c:h val="0.1958260698696085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4244-4838-A1FE-3355CDA04F87}"/>
                </c:ext>
              </c:extLst>
            </c:dLbl>
            <c:dLbl>
              <c:idx val="1"/>
              <c:layout>
                <c:manualLayout>
                  <c:x val="-0.19411734041327974"/>
                  <c:y val="-0.14534675144216605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ctr" rtl="0">
                    <a:defRPr lang="en-US" sz="1600" b="1" i="0" u="none" strike="noStrike" kern="1200" baseline="0">
                      <a:solidFill>
                        <a:srgbClr val="2C3E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719572293648053"/>
                      <c:h val="0.2350417561441183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4244-4838-A1FE-3355CDA04F87}"/>
                </c:ext>
              </c:extLst>
            </c:dLbl>
            <c:dLbl>
              <c:idx val="2"/>
              <c:layout>
                <c:manualLayout>
                  <c:x val="0.1713827111103029"/>
                  <c:y val="-0.186582733308069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ctr" rtl="0">
                    <a:defRPr lang="en-US" sz="1600" b="1" i="0" u="none" strike="noStrike" kern="1200" baseline="0">
                      <a:solidFill>
                        <a:srgbClr val="2C3E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366835785249709"/>
                      <c:h val="0.1851308827038331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4244-4838-A1FE-3355CDA04F87}"/>
                </c:ext>
              </c:extLst>
            </c:dLbl>
            <c:dLbl>
              <c:idx val="3"/>
              <c:layout>
                <c:manualLayout>
                  <c:x val="0.12933037527352961"/>
                  <c:y val="0.1421408620713854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rgbClr val="2C3E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9417989417989419"/>
                      <c:h val="0.2526205450733752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4244-4838-A1FE-3355CDA04F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'Ay Performansı'!$D$19:$D$23</c:f>
              <c:strCache>
                <c:ptCount val="4"/>
                <c:pt idx="0">
                  <c:v>Bahar</c:v>
                </c:pt>
                <c:pt idx="1">
                  <c:v>Güz</c:v>
                </c:pt>
                <c:pt idx="2">
                  <c:v>Kış</c:v>
                </c:pt>
                <c:pt idx="3">
                  <c:v>Yaz</c:v>
                </c:pt>
              </c:strCache>
            </c:strRef>
          </c:cat>
          <c:val>
            <c:numRef>
              <c:f>'Ay Performansı'!$E$19:$E$23</c:f>
              <c:numCache>
                <c:formatCode>"₺"#,##0</c:formatCode>
                <c:ptCount val="4"/>
                <c:pt idx="0">
                  <c:v>6830255</c:v>
                </c:pt>
                <c:pt idx="1">
                  <c:v>7282565</c:v>
                </c:pt>
                <c:pt idx="2">
                  <c:v>5699965</c:v>
                </c:pt>
                <c:pt idx="3">
                  <c:v>10621430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44-4838-A1FE-3355CDA04F8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[TNC_Veri_Seti_Dashboard1 (version 2).xlsm]PİVOTCHARTS!PivotTable1</c:name>
    <c:fmtId val="9"/>
  </c:pivotSource>
  <c:chart>
    <c:autoTitleDeleted val="1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spPr>
          <a:ln w="31750" cap="rnd">
            <a:solidFill>
              <a:srgbClr val="BAC9D8"/>
            </a:solidFill>
            <a:round/>
          </a:ln>
          <a:effectLst/>
        </c:spPr>
        <c:marker>
          <c:symbol val="circle"/>
          <c:size val="17"/>
          <c:spPr>
            <a:solidFill>
              <a:srgbClr val="BAC9D8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rgbClr val="2C3E50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5.267504791626966E-2"/>
          <c:y val="3.0155913754171527E-2"/>
          <c:w val="0.89065246512235763"/>
          <c:h val="0.75113279467628002"/>
        </c:manualLayout>
      </c:layout>
      <c:lineChart>
        <c:grouping val="standard"/>
        <c:varyColors val="0"/>
        <c:ser>
          <c:idx val="0"/>
          <c:order val="0"/>
          <c:tx>
            <c:strRef>
              <c:f>PİVOTCHARTS!$B$4</c:f>
              <c:strCache>
                <c:ptCount val="1"/>
                <c:pt idx="0">
                  <c:v>Toplam</c:v>
                </c:pt>
              </c:strCache>
            </c:strRef>
          </c:tx>
          <c:spPr>
            <a:ln w="31750" cap="rnd">
              <a:solidFill>
                <a:srgbClr val="BAC9D8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rgbClr val="BAC9D8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2C3E50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PİVOTCHARTS!$A$5:$A$13</c:f>
              <c:strCache>
                <c:ptCount val="8"/>
                <c:pt idx="0">
                  <c:v>Ocak</c:v>
                </c:pt>
                <c:pt idx="1">
                  <c:v>Buzdolabı</c:v>
                </c:pt>
                <c:pt idx="2">
                  <c:v>Davlumbaz</c:v>
                </c:pt>
                <c:pt idx="3">
                  <c:v>Fırın </c:v>
                </c:pt>
                <c:pt idx="4">
                  <c:v>Kahve Makinesi</c:v>
                </c:pt>
                <c:pt idx="5">
                  <c:v>Mikrodalga Fırın </c:v>
                </c:pt>
                <c:pt idx="6">
                  <c:v>Tost Makinesi</c:v>
                </c:pt>
                <c:pt idx="7">
                  <c:v>Ütü</c:v>
                </c:pt>
              </c:strCache>
            </c:strRef>
          </c:cat>
          <c:val>
            <c:numRef>
              <c:f>PİVOTCHARTS!$B$5:$B$13</c:f>
              <c:numCache>
                <c:formatCode>General</c:formatCode>
                <c:ptCount val="8"/>
                <c:pt idx="0">
                  <c:v>16</c:v>
                </c:pt>
                <c:pt idx="1">
                  <c:v>6</c:v>
                </c:pt>
                <c:pt idx="2">
                  <c:v>4</c:v>
                </c:pt>
                <c:pt idx="3">
                  <c:v>6</c:v>
                </c:pt>
                <c:pt idx="4">
                  <c:v>6</c:v>
                </c:pt>
                <c:pt idx="5">
                  <c:v>3</c:v>
                </c:pt>
                <c:pt idx="6">
                  <c:v>4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C3-4FC0-B287-CE94B8B80B7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53711536"/>
        <c:axId val="853711056"/>
      </c:lineChart>
      <c:catAx>
        <c:axId val="853711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rgbClr val="BAC9D8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ln>
                  <a:solidFill>
                    <a:srgbClr val="BAC9D8"/>
                  </a:solidFill>
                </a:ln>
                <a:solidFill>
                  <a:srgbClr val="BAC9D8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53711056"/>
        <c:crosses val="autoZero"/>
        <c:auto val="1"/>
        <c:lblAlgn val="ctr"/>
        <c:lblOffset val="100"/>
        <c:noMultiLvlLbl val="0"/>
      </c:catAx>
      <c:valAx>
        <c:axId val="853711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53711536"/>
        <c:crosses val="autoZero"/>
        <c:crossBetween val="between"/>
      </c:valAx>
      <c:spPr>
        <a:solidFill>
          <a:srgbClr val="2C3E50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2C3E50"/>
    </a:solidFill>
    <a:ln w="9525" cap="flat" cmpd="sng" algn="ctr">
      <a:noFill/>
      <a:round/>
    </a:ln>
    <a:effectLst>
      <a:softEdge rad="114300"/>
    </a:effectLst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[TNC_Veri_Seti_Dashboard1 (version 2).xlsm]PİVOTCHARTS!PivotTable2</c:name>
    <c:fmtId val="15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1">
                <a:tint val="77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5486328293451203E-2"/>
          <c:y val="3.353153573329791E-2"/>
          <c:w val="0.7637542628172006"/>
          <c:h val="0.692791619481767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PİVOTCHARTS!$E$4</c:f>
              <c:strCache>
                <c:ptCount val="1"/>
                <c:pt idx="0">
                  <c:v>Toplam Toplam Sipariş Tutarı</c:v>
                </c:pt>
              </c:strCache>
            </c:strRef>
          </c:tx>
          <c:spPr>
            <a:solidFill>
              <a:schemeClr val="accent1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PİVOTCHARTS!$D$5:$D$13</c:f>
              <c:strCache>
                <c:ptCount val="8"/>
                <c:pt idx="0">
                  <c:v>Ocak</c:v>
                </c:pt>
                <c:pt idx="1">
                  <c:v>Buzdolabı</c:v>
                </c:pt>
                <c:pt idx="2">
                  <c:v>Davlumbaz</c:v>
                </c:pt>
                <c:pt idx="3">
                  <c:v>Fırın </c:v>
                </c:pt>
                <c:pt idx="4">
                  <c:v>Kahve Makinesi</c:v>
                </c:pt>
                <c:pt idx="5">
                  <c:v>Mikrodalga Fırın </c:v>
                </c:pt>
                <c:pt idx="6">
                  <c:v>Tost Makinesi</c:v>
                </c:pt>
                <c:pt idx="7">
                  <c:v>Ütü</c:v>
                </c:pt>
              </c:strCache>
            </c:strRef>
          </c:cat>
          <c:val>
            <c:numRef>
              <c:f>PİVOTCHARTS!$E$5:$E$13</c:f>
              <c:numCache>
                <c:formatCode>"₺"#,##0</c:formatCode>
                <c:ptCount val="8"/>
                <c:pt idx="0">
                  <c:v>19100</c:v>
                </c:pt>
                <c:pt idx="1">
                  <c:v>47940</c:v>
                </c:pt>
                <c:pt idx="2">
                  <c:v>6000</c:v>
                </c:pt>
                <c:pt idx="3">
                  <c:v>24200</c:v>
                </c:pt>
                <c:pt idx="4">
                  <c:v>13080</c:v>
                </c:pt>
                <c:pt idx="5">
                  <c:v>4200</c:v>
                </c:pt>
                <c:pt idx="6">
                  <c:v>4360</c:v>
                </c:pt>
                <c:pt idx="7">
                  <c:v>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78-461E-919E-8475B76D1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-27"/>
        <c:axId val="1184015056"/>
        <c:axId val="1184016976"/>
      </c:barChart>
      <c:lineChart>
        <c:grouping val="standard"/>
        <c:varyColors val="0"/>
        <c:ser>
          <c:idx val="1"/>
          <c:order val="1"/>
          <c:tx>
            <c:strRef>
              <c:f>PİVOTCHARTS!$F$4</c:f>
              <c:strCache>
                <c:ptCount val="1"/>
                <c:pt idx="0">
                  <c:v>Toplam Kar Marjı</c:v>
                </c:pt>
              </c:strCache>
            </c:strRef>
          </c:tx>
          <c:spPr>
            <a:ln w="38100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/>
            </c:spPr>
          </c:marker>
          <c:cat>
            <c:strRef>
              <c:f>PİVOTCHARTS!$D$5:$D$13</c:f>
              <c:strCache>
                <c:ptCount val="8"/>
                <c:pt idx="0">
                  <c:v>Ocak</c:v>
                </c:pt>
                <c:pt idx="1">
                  <c:v>Buzdolabı</c:v>
                </c:pt>
                <c:pt idx="2">
                  <c:v>Davlumbaz</c:v>
                </c:pt>
                <c:pt idx="3">
                  <c:v>Fırın </c:v>
                </c:pt>
                <c:pt idx="4">
                  <c:v>Kahve Makinesi</c:v>
                </c:pt>
                <c:pt idx="5">
                  <c:v>Mikrodalga Fırın </c:v>
                </c:pt>
                <c:pt idx="6">
                  <c:v>Tost Makinesi</c:v>
                </c:pt>
                <c:pt idx="7">
                  <c:v>Ütü</c:v>
                </c:pt>
              </c:strCache>
            </c:strRef>
          </c:cat>
          <c:val>
            <c:numRef>
              <c:f>PİVOTCHARTS!$F$5:$F$13</c:f>
              <c:numCache>
                <c:formatCode>0.00</c:formatCode>
                <c:ptCount val="8"/>
                <c:pt idx="0">
                  <c:v>5.2363636363636363</c:v>
                </c:pt>
                <c:pt idx="1">
                  <c:v>1.4793842381951485</c:v>
                </c:pt>
                <c:pt idx="2">
                  <c:v>1.8666666666666667</c:v>
                </c:pt>
                <c:pt idx="3">
                  <c:v>1.5212355212355213</c:v>
                </c:pt>
                <c:pt idx="4">
                  <c:v>1.871559633027523</c:v>
                </c:pt>
                <c:pt idx="5">
                  <c:v>1.2857142857142858</c:v>
                </c:pt>
                <c:pt idx="6">
                  <c:v>1.0642201834862386</c:v>
                </c:pt>
                <c:pt idx="7">
                  <c:v>1.1481481481481481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78-461E-919E-8475B76D12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444096"/>
        <c:axId val="771442656"/>
      </c:lineChart>
      <c:catAx>
        <c:axId val="771444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71442656"/>
        <c:crosses val="autoZero"/>
        <c:auto val="1"/>
        <c:lblAlgn val="ctr"/>
        <c:lblOffset val="100"/>
        <c:noMultiLvlLbl val="0"/>
      </c:catAx>
      <c:valAx>
        <c:axId val="771442656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71444096"/>
        <c:crosses val="autoZero"/>
        <c:crossBetween val="between"/>
      </c:valAx>
      <c:valAx>
        <c:axId val="1184016976"/>
        <c:scaling>
          <c:orientation val="minMax"/>
        </c:scaling>
        <c:delete val="0"/>
        <c:axPos val="r"/>
        <c:numFmt formatCode="&quot;₺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84015056"/>
        <c:crosses val="max"/>
        <c:crossBetween val="between"/>
      </c:valAx>
      <c:catAx>
        <c:axId val="1184015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84016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724468609288759"/>
          <c:y val="0.92996457218569051"/>
          <c:w val="0.72551062781422471"/>
          <c:h val="5.76898868147191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alpha val="29000"/>
      </a:schemeClr>
    </a:solidFill>
    <a:ln w="9525" cap="flat" cmpd="sng" algn="ctr">
      <a:noFill/>
      <a:round/>
    </a:ln>
    <a:effectLst>
      <a:softEdge rad="63500"/>
    </a:effectLst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[TNC_Veri_Seti_Dashboard1 (version 2).xlsm]PİVOTCHARTS!PivotTable9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in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5"/>
        <c:spPr>
          <a:solidFill>
            <a:schemeClr val="accent1">
              <a:shade val="76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8"/>
        <c:spPr>
          <a:solidFill>
            <a:schemeClr val="accent1">
              <a:tint val="77000"/>
            </a:schemeClr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317500" algn="ctr" rotWithShape="0">
              <a:prstClr val="black">
                <a:alpha val="25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PİVOTCHARTS!$I$22</c:f>
              <c:strCache>
                <c:ptCount val="1"/>
                <c:pt idx="0">
                  <c:v>Toplam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76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BAA-4486-8028-16AD34A51785}"/>
              </c:ext>
            </c:extLst>
          </c:dPt>
          <c:dPt>
            <c:idx val="1"/>
            <c:bubble3D val="0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BAA-4486-8028-16AD34A51785}"/>
              </c:ext>
            </c:extLst>
          </c:dPt>
          <c:dPt>
            <c:idx val="2"/>
            <c:bubble3D val="0"/>
            <c:spPr>
              <a:solidFill>
                <a:schemeClr val="accent1">
                  <a:tint val="3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BAA-4486-8028-16AD34A51785}"/>
              </c:ext>
            </c:extLst>
          </c:dPt>
          <c:dPt>
            <c:idx val="3"/>
            <c:bubble3D val="0"/>
            <c:spPr>
              <a:solidFill>
                <a:schemeClr val="accent1">
                  <a:tint val="84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BAA-4486-8028-16AD34A51785}"/>
              </c:ext>
            </c:extLst>
          </c:dPt>
          <c:dPt>
            <c:idx val="4"/>
            <c:bubble3D val="0"/>
            <c:spPr>
              <a:solidFill>
                <a:schemeClr val="accent1">
                  <a:tint val="3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BAA-4486-8028-16AD34A51785}"/>
              </c:ext>
            </c:extLst>
          </c:dPt>
          <c:dPt>
            <c:idx val="5"/>
            <c:bubble3D val="0"/>
            <c:spPr>
              <a:solidFill>
                <a:schemeClr val="accent1">
                  <a:tint val="9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BAA-4486-8028-16AD34A51785}"/>
              </c:ext>
            </c:extLst>
          </c:dPt>
          <c:dPt>
            <c:idx val="6"/>
            <c:bubble3D val="0"/>
            <c:spPr>
              <a:solidFill>
                <a:schemeClr val="accent1">
                  <a:tint val="44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BAA-4486-8028-16AD34A51785}"/>
              </c:ext>
            </c:extLst>
          </c:dPt>
          <c:dPt>
            <c:idx val="7"/>
            <c:bubble3D val="0"/>
            <c:spPr>
              <a:solidFill>
                <a:schemeClr val="accent1">
                  <a:tint val="9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1BAA-4486-8028-16AD34A51785}"/>
              </c:ext>
            </c:extLst>
          </c:dPt>
          <c:dPt>
            <c:idx val="8"/>
            <c:bubble3D val="0"/>
            <c:spPr>
              <a:solidFill>
                <a:schemeClr val="accent1">
                  <a:tint val="5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1BAA-4486-8028-16AD34A51785}"/>
              </c:ext>
            </c:extLst>
          </c:dPt>
          <c:dPt>
            <c:idx val="9"/>
            <c:bubble3D val="0"/>
            <c:spPr>
              <a:solidFill>
                <a:schemeClr val="accent1">
                  <a:tint val="4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1BAA-4486-8028-16AD34A51785}"/>
              </c:ext>
            </c:extLst>
          </c:dPt>
          <c:dPt>
            <c:idx val="10"/>
            <c:bubble3D val="0"/>
            <c:spPr>
              <a:solidFill>
                <a:schemeClr val="accent1">
                  <a:tint val="5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1BAA-4486-8028-16AD34A51785}"/>
              </c:ext>
            </c:extLst>
          </c:dPt>
          <c:dPt>
            <c:idx val="11"/>
            <c:bubble3D val="0"/>
            <c:spPr>
              <a:solidFill>
                <a:schemeClr val="accent1">
                  <a:tint val="1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1BAA-4486-8028-16AD34A51785}"/>
              </c:ext>
            </c:extLst>
          </c:dPt>
          <c:dPt>
            <c:idx val="12"/>
            <c:bubble3D val="0"/>
            <c:spPr>
              <a:solidFill>
                <a:schemeClr val="accent1">
                  <a:tint val="64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1BAA-4486-8028-16AD34A51785}"/>
              </c:ext>
            </c:extLst>
          </c:dPt>
          <c:dPt>
            <c:idx val="13"/>
            <c:bubble3D val="0"/>
            <c:spPr>
              <a:solidFill>
                <a:schemeClr val="accent1">
                  <a:tint val="1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1BAA-4486-8028-16AD34A51785}"/>
              </c:ext>
            </c:extLst>
          </c:dPt>
          <c:dPt>
            <c:idx val="14"/>
            <c:bubble3D val="0"/>
            <c:spPr>
              <a:solidFill>
                <a:schemeClr val="accent1">
                  <a:tint val="7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1BAA-4486-8028-16AD34A51785}"/>
              </c:ext>
            </c:extLst>
          </c:dPt>
          <c:dPt>
            <c:idx val="15"/>
            <c:bubble3D val="0"/>
            <c:spPr>
              <a:solidFill>
                <a:schemeClr val="accent1">
                  <a:tint val="24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1BAA-4486-8028-16AD34A51785}"/>
              </c:ext>
            </c:extLst>
          </c:dPt>
          <c:dPt>
            <c:idx val="16"/>
            <c:bubble3D val="0"/>
            <c:spPr>
              <a:solidFill>
                <a:schemeClr val="accent1">
                  <a:tint val="7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1BAA-4486-8028-16AD34A51785}"/>
              </c:ext>
            </c:extLst>
          </c:dPt>
          <c:dPt>
            <c:idx val="17"/>
            <c:bubble3D val="0"/>
            <c:spPr>
              <a:solidFill>
                <a:schemeClr val="accent1">
                  <a:tint val="3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1BAA-4486-8028-16AD34A51785}"/>
              </c:ext>
            </c:extLst>
          </c:dPt>
          <c:dPt>
            <c:idx val="18"/>
            <c:bubble3D val="0"/>
            <c:spPr>
              <a:solidFill>
                <a:schemeClr val="accent1">
                  <a:tint val="84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1BAA-4486-8028-16AD34A51785}"/>
              </c:ext>
            </c:extLst>
          </c:dPt>
          <c:dPt>
            <c:idx val="19"/>
            <c:bubble3D val="0"/>
            <c:spPr>
              <a:solidFill>
                <a:schemeClr val="accent1">
                  <a:tint val="3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1BAA-4486-8028-16AD34A51785}"/>
              </c:ext>
            </c:extLst>
          </c:dPt>
          <c:dPt>
            <c:idx val="20"/>
            <c:bubble3D val="0"/>
            <c:spPr>
              <a:solidFill>
                <a:schemeClr val="accent1">
                  <a:tint val="90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1BAA-4486-8028-16AD34A51785}"/>
              </c:ext>
            </c:extLst>
          </c:dPt>
          <c:dPt>
            <c:idx val="21"/>
            <c:bubble3D val="0"/>
            <c:spPr>
              <a:solidFill>
                <a:schemeClr val="accent1">
                  <a:tint val="44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1BAA-4486-8028-16AD34A51785}"/>
              </c:ext>
            </c:extLst>
          </c:dPt>
          <c:dPt>
            <c:idx val="22"/>
            <c:bubble3D val="0"/>
            <c:spPr>
              <a:solidFill>
                <a:schemeClr val="accent1">
                  <a:tint val="97000"/>
                </a:schemeClr>
              </a:solidFill>
              <a:ln>
                <a:noFill/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1BAA-4486-8028-16AD34A5178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PİVOTCHARTS!$H$23:$H$25</c:f>
              <c:strCache>
                <c:ptCount val="2"/>
                <c:pt idx="0">
                  <c:v>Fırın Beyaz</c:v>
                </c:pt>
                <c:pt idx="1">
                  <c:v>Fırın Siyah</c:v>
                </c:pt>
              </c:strCache>
            </c:strRef>
          </c:cat>
          <c:val>
            <c:numRef>
              <c:f>PİVOTCHARTS!$I$23:$I$25</c:f>
              <c:numCache>
                <c:formatCode>General</c:formatCode>
                <c:ptCount val="2"/>
                <c:pt idx="0">
                  <c:v>360</c:v>
                </c:pt>
                <c:pt idx="1">
                  <c:v>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E-1BAA-4486-8028-16AD34A51785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4258433652760669E-3"/>
          <c:y val="0.9007401168122906"/>
          <c:w val="0.96557223097621392"/>
          <c:h val="8.3501303345414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[TNC_Veri_Seti_Dashboard1 (version 2).xlsm]PİVOTCHARTS!PivotTable3</c:name>
    <c:fmtId val="14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885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xForSave val="1"/>
            </c:ext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>
              <a:shade val="4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spc="0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fld id="{142E8E84-6385-4ED6-854B-E0E54262EA21}" type="CATEGORYNAME">
                  <a:rPr lang="en-US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pPr>
                    <a:defRPr sz="160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defRPr>
                  </a:pPr>
                  <a:t>[KATEGORİ ADI]</a:t>
                </a:fld>
                <a:r>
                  <a:rPr lang="en-US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
</a:t>
                </a:r>
                <a:fld id="{FD1D4D83-0C61-4FF6-8ACF-BB99C3D9CC8A}" type="PERCENTAGE">
                  <a:rPr lang="en-US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pPr>
                    <a:defRPr sz="160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defRPr>
                  </a:pPr>
                  <a:t>[YÜZDE]</a:t>
                </a:fld>
                <a:endParaRPr lang="en-US" baseline="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84"/>
        <c:spPr>
          <a:solidFill>
            <a:schemeClr val="accent1">
              <a:shade val="51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spc="0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fld id="{D6CB967F-6C3D-41B9-9899-76F5A3072356}" type="CATEGORYNAME">
                  <a:rPr lang="en-US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pPr>
                    <a:defRPr sz="160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defRPr>
                  </a:pPr>
                  <a:t>[KATEGORİ ADI]</a:t>
                </a:fld>
                <a:r>
                  <a:rPr lang="en-US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
</a:t>
                </a:r>
                <a:fld id="{06C1EF6A-96BE-4FDD-AA3E-823546480E33}" type="PERCENTAGE">
                  <a:rPr lang="en-US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pPr>
                    <a:defRPr sz="160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defRPr>
                  </a:pPr>
                  <a:t>[YÜZDE]</a:t>
                </a:fld>
                <a:endParaRPr lang="en-US" baseline="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85"/>
        <c:spPr>
          <a:solidFill>
            <a:schemeClr val="accent1">
              <a:shade val="62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spc="0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fld id="{DB66EC42-05FF-42D4-96BC-23E2F0468129}" type="CATEGORYNAME">
                  <a:rPr lang="en-US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pPr>
                    <a:defRPr sz="160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defRPr>
                  </a:pPr>
                  <a:t>[KATEGORİ ADI]</a:t>
                </a:fld>
                <a:r>
                  <a:rPr lang="en-US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
</a:t>
                </a:r>
                <a:fld id="{EFDCFD9A-690D-4AFF-9C0C-B0612AE403EE}" type="PERCENTAGE">
                  <a:rPr lang="en-US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pPr>
                    <a:defRPr sz="160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defRPr>
                  </a:pPr>
                  <a:t>[YÜZDE]</a:t>
                </a:fld>
                <a:endParaRPr lang="en-US" baseline="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86"/>
        <c:spPr>
          <a:solidFill>
            <a:schemeClr val="accent1">
              <a:shade val="73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rgbClr val="E9F5FB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>
              <a:shade val="83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rgbClr val="E9F5FB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>
              <a:shade val="94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rgbClr val="E9F5FB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>
              <a:tint val="95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spc="0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fld id="{873F47FD-69AA-48A5-941D-08EFB64B4E9B}" type="CATEGORYNAME">
                  <a:rPr lang="en-US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pPr>
                    <a:defRPr sz="160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defRPr>
                  </a:pPr>
                  <a:t>[KATEGORİ ADI]</a:t>
                </a:fld>
                <a:r>
                  <a:rPr lang="en-US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t>
</a:t>
                </a:r>
                <a:fld id="{63E3568E-B48F-4669-B900-5E56FC6613AD}" type="PERCENTAGE">
                  <a:rPr lang="en-US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a:rPr>
                  <a:pPr>
                    <a:defRPr sz="160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defRPr>
                  </a:pPr>
                  <a:t>[YÜZDE]</a:t>
                </a:fld>
                <a:endParaRPr lang="en-US" baseline="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</a:endParaRPr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chemeClr val="bg1"/>
                  </a:solidFill>
                  <a:effectLst>
                    <a:outerShdw blurRad="50800" dist="38100" dir="2700000" algn="tl" rotWithShape="0">
                      <a:prstClr val="black">
                        <a:alpha val="40000"/>
                      </a:prstClr>
                    </a:outerShdw>
                  </a:effectLst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90"/>
        <c:spPr>
          <a:solidFill>
            <a:schemeClr val="accent1">
              <a:tint val="84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rgbClr val="E9F5FB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>
              <a:tint val="74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rgbClr val="E9F5FB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>
              <a:tint val="63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rgbClr val="E9F5FB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>
              <a:tint val="52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rgbClr val="E9F5FB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>
              <a:tint val="41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spc="0" baseline="0">
                  <a:solidFill>
                    <a:srgbClr val="E9F5FB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>
              <a:shade val="40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>
              <a:shade val="51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>
                      <a:shade val="51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>
              <a:shade val="62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>
              <a:shade val="73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>
              <a:shade val="83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>
              <a:shade val="94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>
              <a:tint val="95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>
              <a:tint val="84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>
              <a:tint val="74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accent1">
                      <a:tint val="74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>
              <a:tint val="63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>
              <a:tint val="52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>
              <a:tint val="41000"/>
            </a:schemeClr>
          </a:solidFill>
          <a:ln>
            <a:noFill/>
          </a:ln>
          <a:effectLst>
            <a:outerShdw blurRad="635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spc="0" baseline="0">
                  <a:solidFill>
                    <a:schemeClr val="dk1">
                      <a:tint val="5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6249265964160769E-3"/>
          <c:y val="9.7959825136044315E-3"/>
          <c:w val="0.87801763451818049"/>
          <c:h val="0.99020400693821187"/>
        </c:manualLayout>
      </c:layout>
      <c:pieChart>
        <c:varyColors val="1"/>
        <c:ser>
          <c:idx val="0"/>
          <c:order val="0"/>
          <c:tx>
            <c:strRef>
              <c:f>PİVOTCHARTS!$I$3</c:f>
              <c:strCache>
                <c:ptCount val="1"/>
                <c:pt idx="0">
                  <c:v>Toplam Toplam Sipariş Tutarı</c:v>
                </c:pt>
              </c:strCache>
            </c:strRef>
          </c:tx>
          <c:explosion val="3"/>
          <c:dPt>
            <c:idx val="0"/>
            <c:bubble3D val="0"/>
            <c:spPr>
              <a:solidFill>
                <a:schemeClr val="accent1">
                  <a:shade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6D-420C-97FF-91119E996475}"/>
              </c:ext>
            </c:extLst>
          </c:dPt>
          <c:dPt>
            <c:idx val="1"/>
            <c:bubble3D val="0"/>
            <c:spPr>
              <a:solidFill>
                <a:schemeClr val="accent1">
                  <a:shade val="51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6D-420C-97FF-91119E996475}"/>
              </c:ext>
            </c:extLst>
          </c:dPt>
          <c:dPt>
            <c:idx val="2"/>
            <c:bubble3D val="0"/>
            <c:spPr>
              <a:solidFill>
                <a:schemeClr val="accent1">
                  <a:shade val="62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E6D-420C-97FF-91119E996475}"/>
              </c:ext>
            </c:extLst>
          </c:dPt>
          <c:dPt>
            <c:idx val="3"/>
            <c:bubble3D val="0"/>
            <c:spPr>
              <a:solidFill>
                <a:schemeClr val="accent1">
                  <a:shade val="73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E6D-420C-97FF-91119E996475}"/>
              </c:ext>
            </c:extLst>
          </c:dPt>
          <c:dPt>
            <c:idx val="4"/>
            <c:bubble3D val="0"/>
            <c:spPr>
              <a:solidFill>
                <a:schemeClr val="accent1">
                  <a:shade val="83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E6D-420C-97FF-91119E996475}"/>
              </c:ext>
            </c:extLst>
          </c:dPt>
          <c:dPt>
            <c:idx val="5"/>
            <c:bubble3D val="0"/>
            <c:spPr>
              <a:solidFill>
                <a:schemeClr val="accent1">
                  <a:shade val="94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5E6D-420C-97FF-91119E996475}"/>
              </c:ext>
            </c:extLst>
          </c:dPt>
          <c:dPt>
            <c:idx val="6"/>
            <c:bubble3D val="0"/>
            <c:spPr>
              <a:solidFill>
                <a:schemeClr val="accent1">
                  <a:tint val="9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5E6D-420C-97FF-91119E996475}"/>
              </c:ext>
            </c:extLst>
          </c:dPt>
          <c:dPt>
            <c:idx val="7"/>
            <c:bubble3D val="0"/>
            <c:spPr>
              <a:solidFill>
                <a:schemeClr val="accent1">
                  <a:tint val="84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5E6D-420C-97FF-91119E996475}"/>
              </c:ext>
            </c:extLst>
          </c:dPt>
          <c:dPt>
            <c:idx val="8"/>
            <c:bubble3D val="0"/>
            <c:spPr>
              <a:solidFill>
                <a:schemeClr val="accent1">
                  <a:tint val="74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5E6D-420C-97FF-91119E996475}"/>
              </c:ext>
            </c:extLst>
          </c:dPt>
          <c:dPt>
            <c:idx val="9"/>
            <c:bubble3D val="0"/>
            <c:spPr>
              <a:solidFill>
                <a:schemeClr val="accent1">
                  <a:tint val="63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E6D-420C-97FF-91119E996475}"/>
              </c:ext>
            </c:extLst>
          </c:dPt>
          <c:dPt>
            <c:idx val="10"/>
            <c:bubble3D val="0"/>
            <c:spPr>
              <a:solidFill>
                <a:schemeClr val="accent1">
                  <a:tint val="52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5E6D-420C-97FF-91119E996475}"/>
              </c:ext>
            </c:extLst>
          </c:dPt>
          <c:dPt>
            <c:idx val="11"/>
            <c:bubble3D val="0"/>
            <c:spPr>
              <a:solidFill>
                <a:schemeClr val="accent1">
                  <a:tint val="41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5E6D-420C-97FF-91119E996475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1" i="0" u="none" strike="noStrike" kern="1200" spc="0" baseline="0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fld id="{142E8E84-6385-4ED6-854B-E0E54262EA21}" type="CATEGORYNAME">
                      <a:rPr lang="en-US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a:rPr>
                      <a:pPr>
                        <a:defRPr sz="1600">
                          <a:solidFill>
                            <a:schemeClr val="bg1"/>
                          </a:solidFill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a:defRPr>
                      </a:pPr>
                      <a:t>[KATEGORİ ADI]</a:t>
                    </a:fld>
                    <a:r>
                      <a:rPr lang="en-US" baseline="0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a:rPr>
                      <a:t>
</a:t>
                    </a:r>
                    <a:fld id="{FD1D4D83-0C61-4FF6-8ACF-BB99C3D9CC8A}" type="PERCENTAGE">
                      <a:rPr lang="en-US" baseline="0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a:rPr>
                      <a:pPr>
                        <a:defRPr sz="1600">
                          <a:solidFill>
                            <a:schemeClr val="bg1"/>
                          </a:solidFill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a:defRPr>
                      </a:pPr>
                      <a:t>[YÜZDE]</a:t>
                    </a:fld>
                    <a:endParaRPr lang="en-US" baseline="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6D-420C-97FF-91119E996475}"/>
                </c:ext>
              </c:extLst>
            </c:dLbl>
            <c:dLbl>
              <c:idx val="1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1" i="0" u="none" strike="noStrike" kern="1200" spc="0" baseline="0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fld id="{D6CB967F-6C3D-41B9-9899-76F5A3072356}" type="CATEGORYNAME">
                      <a:rPr lang="en-US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a:rPr>
                      <a:pPr>
                        <a:defRPr sz="1600">
                          <a:solidFill>
                            <a:schemeClr val="bg1"/>
                          </a:solidFill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a:defRPr>
                      </a:pPr>
                      <a:t>[KATEGORİ ADI]</a:t>
                    </a:fld>
                    <a:r>
                      <a:rPr lang="en-US" baseline="0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a:rPr>
                      <a:t>
</a:t>
                    </a:r>
                    <a:fld id="{06C1EF6A-96BE-4FDD-AA3E-823546480E33}" type="PERCENTAGE">
                      <a:rPr lang="en-US" baseline="0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a:rPr>
                      <a:pPr>
                        <a:defRPr sz="1600">
                          <a:solidFill>
                            <a:schemeClr val="bg1"/>
                          </a:solidFill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a:defRPr>
                      </a:pPr>
                      <a:t>[YÜZDE]</a:t>
                    </a:fld>
                    <a:endParaRPr lang="en-US" baseline="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5E6D-420C-97FF-91119E996475}"/>
                </c:ext>
              </c:extLst>
            </c:dLbl>
            <c:dLbl>
              <c:idx val="2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1" i="0" u="none" strike="noStrike" kern="1200" spc="0" baseline="0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fld id="{DB66EC42-05FF-42D4-96BC-23E2F0468129}" type="CATEGORYNAME">
                      <a:rPr lang="en-US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a:rPr>
                      <a:pPr>
                        <a:defRPr sz="1600">
                          <a:solidFill>
                            <a:schemeClr val="bg1"/>
                          </a:solidFill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a:defRPr>
                      </a:pPr>
                      <a:t>[KATEGORİ ADI]</a:t>
                    </a:fld>
                    <a:r>
                      <a:rPr lang="en-US" baseline="0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a:rPr>
                      <a:t>
</a:t>
                    </a:r>
                    <a:fld id="{EFDCFD9A-690D-4AFF-9C0C-B0612AE403EE}" type="PERCENTAGE">
                      <a:rPr lang="en-US" baseline="0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a:rPr>
                      <a:pPr>
                        <a:defRPr sz="1600">
                          <a:solidFill>
                            <a:schemeClr val="bg1"/>
                          </a:solidFill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a:defRPr>
                      </a:pPr>
                      <a:t>[YÜZDE]</a:t>
                    </a:fld>
                    <a:endParaRPr lang="en-US" baseline="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E6D-420C-97FF-91119E99647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rgbClr val="E9F5FB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5E6D-420C-97FF-91119E99647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rgbClr val="E9F5FB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5E6D-420C-97FF-91119E99647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rgbClr val="E9F5FB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B-5E6D-420C-97FF-91119E996475}"/>
                </c:ext>
              </c:extLst>
            </c:dLbl>
            <c:dLbl>
              <c:idx val="6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600" b="1" i="0" u="none" strike="noStrike" kern="1200" spc="0" baseline="0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  <a:latin typeface="+mn-lt"/>
                        <a:ea typeface="+mn-ea"/>
                        <a:cs typeface="+mn-cs"/>
                      </a:defRPr>
                    </a:pPr>
                    <a:fld id="{873F47FD-69AA-48A5-941D-08EFB64B4E9B}" type="CATEGORYNAME">
                      <a:rPr lang="en-US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a:rPr>
                      <a:pPr>
                        <a:defRPr sz="1600">
                          <a:solidFill>
                            <a:schemeClr val="bg1"/>
                          </a:solidFill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a:defRPr>
                      </a:pPr>
                      <a:t>[KATEGORİ ADI]</a:t>
                    </a:fld>
                    <a:r>
                      <a:rPr lang="en-US" baseline="0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a:rPr>
                      <a:t>
</a:t>
                    </a:r>
                    <a:fld id="{63E3568E-B48F-4669-B900-5E56FC6613AD}" type="PERCENTAGE">
                      <a:rPr lang="en-US" baseline="0">
                        <a:solidFill>
                          <a:schemeClr val="bg1"/>
                        </a:solidFill>
                        <a:effectLst>
                          <a:outerShdw blurRad="50800" dist="38100" dir="2700000" algn="tl" rotWithShape="0">
                            <a:prstClr val="black">
                              <a:alpha val="40000"/>
                            </a:prstClr>
                          </a:outerShdw>
                        </a:effectLst>
                      </a:rPr>
                      <a:pPr>
                        <a:defRPr sz="1600">
                          <a:solidFill>
                            <a:schemeClr val="bg1"/>
                          </a:solidFill>
                          <a:effectLst>
                            <a:outerShdw blurRad="50800" dist="38100" dir="2700000" algn="tl" rotWithShape="0">
                              <a:prstClr val="black">
                                <a:alpha val="40000"/>
                              </a:prstClr>
                            </a:outerShdw>
                          </a:effectLst>
                        </a:defRPr>
                      </a:pPr>
                      <a:t>[YÜZDE]</a:t>
                    </a:fld>
                    <a:endParaRPr lang="en-US" baseline="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chemeClr val="bg1"/>
                      </a:solidFill>
                      <a:effectLst>
                        <a:outerShdw blurRad="50800" dist="38100" dir="2700000" algn="tl" rotWithShape="0">
                          <a:prstClr val="black">
                            <a:alpha val="40000"/>
                          </a:prstClr>
                        </a:outerShdw>
                      </a:effectLst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5E6D-420C-97FF-91119E996475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rgbClr val="E9F5FB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F-5E6D-420C-97FF-91119E996475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rgbClr val="E9F5FB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1-5E6D-420C-97FF-91119E996475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rgbClr val="E9F5FB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3-5E6D-420C-97FF-91119E996475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rgbClr val="E9F5FB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5-5E6D-420C-97FF-91119E996475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spc="0" baseline="0">
                      <a:solidFill>
                        <a:srgbClr val="E9F5FB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7-5E6D-420C-97FF-91119E9964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spc="0" baseline="0">
                    <a:solidFill>
                      <a:schemeClr val="bg1"/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PİVOTCHARTS!$H$4:$H$16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PİVOTCHARTS!$I$4:$I$16</c:f>
              <c:numCache>
                <c:formatCode>"₺"#,##0</c:formatCode>
                <c:ptCount val="12"/>
                <c:pt idx="0">
                  <c:v>1274290</c:v>
                </c:pt>
                <c:pt idx="1">
                  <c:v>1582010</c:v>
                </c:pt>
                <c:pt idx="2">
                  <c:v>668410</c:v>
                </c:pt>
                <c:pt idx="3">
                  <c:v>2405475</c:v>
                </c:pt>
                <c:pt idx="4">
                  <c:v>3756370</c:v>
                </c:pt>
                <c:pt idx="5">
                  <c:v>3857420</c:v>
                </c:pt>
                <c:pt idx="6">
                  <c:v>2057110</c:v>
                </c:pt>
                <c:pt idx="7">
                  <c:v>4706900</c:v>
                </c:pt>
                <c:pt idx="8">
                  <c:v>2635840</c:v>
                </c:pt>
                <c:pt idx="9">
                  <c:v>2571535</c:v>
                </c:pt>
                <c:pt idx="10">
                  <c:v>2075190</c:v>
                </c:pt>
                <c:pt idx="11">
                  <c:v>2843665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E6D-420C-97FF-91119E996475}"/>
            </c:ext>
          </c:extLst>
        </c:ser>
        <c:ser>
          <c:idx val="1"/>
          <c:order val="1"/>
          <c:tx>
            <c:strRef>
              <c:f>PİVOTCHARTS!$J$3</c:f>
              <c:strCache>
                <c:ptCount val="1"/>
                <c:pt idx="0">
                  <c:v>Toplam Kar Marjı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A-5E6D-420C-97FF-91119E996475}"/>
              </c:ext>
            </c:extLst>
          </c:dPt>
          <c:dPt>
            <c:idx val="1"/>
            <c:bubble3D val="0"/>
            <c:spPr>
              <a:solidFill>
                <a:schemeClr val="accent1">
                  <a:shade val="51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C-5E6D-420C-97FF-91119E996475}"/>
              </c:ext>
            </c:extLst>
          </c:dPt>
          <c:dPt>
            <c:idx val="2"/>
            <c:bubble3D val="0"/>
            <c:spPr>
              <a:solidFill>
                <a:schemeClr val="accent1">
                  <a:shade val="62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E-5E6D-420C-97FF-91119E996475}"/>
              </c:ext>
            </c:extLst>
          </c:dPt>
          <c:dPt>
            <c:idx val="3"/>
            <c:bubble3D val="0"/>
            <c:spPr>
              <a:solidFill>
                <a:schemeClr val="accent1">
                  <a:shade val="73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0-5E6D-420C-97FF-91119E996475}"/>
              </c:ext>
            </c:extLst>
          </c:dPt>
          <c:dPt>
            <c:idx val="4"/>
            <c:bubble3D val="0"/>
            <c:spPr>
              <a:solidFill>
                <a:schemeClr val="accent1">
                  <a:shade val="83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2-5E6D-420C-97FF-91119E996475}"/>
              </c:ext>
            </c:extLst>
          </c:dPt>
          <c:dPt>
            <c:idx val="5"/>
            <c:bubble3D val="0"/>
            <c:spPr>
              <a:solidFill>
                <a:schemeClr val="accent1">
                  <a:shade val="94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4-5E6D-420C-97FF-91119E996475}"/>
              </c:ext>
            </c:extLst>
          </c:dPt>
          <c:dPt>
            <c:idx val="6"/>
            <c:bubble3D val="0"/>
            <c:spPr>
              <a:solidFill>
                <a:schemeClr val="accent1">
                  <a:tint val="95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6-5E6D-420C-97FF-91119E996475}"/>
              </c:ext>
            </c:extLst>
          </c:dPt>
          <c:dPt>
            <c:idx val="7"/>
            <c:bubble3D val="0"/>
            <c:spPr>
              <a:solidFill>
                <a:schemeClr val="accent1">
                  <a:tint val="84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8-5E6D-420C-97FF-91119E996475}"/>
              </c:ext>
            </c:extLst>
          </c:dPt>
          <c:dPt>
            <c:idx val="8"/>
            <c:bubble3D val="0"/>
            <c:spPr>
              <a:solidFill>
                <a:schemeClr val="accent1">
                  <a:tint val="74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A-5E6D-420C-97FF-91119E996475}"/>
              </c:ext>
            </c:extLst>
          </c:dPt>
          <c:dPt>
            <c:idx val="9"/>
            <c:bubble3D val="0"/>
            <c:spPr>
              <a:solidFill>
                <a:schemeClr val="accent1">
                  <a:tint val="63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C-5E6D-420C-97FF-91119E996475}"/>
              </c:ext>
            </c:extLst>
          </c:dPt>
          <c:dPt>
            <c:idx val="10"/>
            <c:bubble3D val="0"/>
            <c:spPr>
              <a:solidFill>
                <a:schemeClr val="accent1">
                  <a:tint val="52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E-5E6D-420C-97FF-91119E996475}"/>
              </c:ext>
            </c:extLst>
          </c:dPt>
          <c:dPt>
            <c:idx val="11"/>
            <c:bubble3D val="0"/>
            <c:spPr>
              <a:solidFill>
                <a:schemeClr val="accent1">
                  <a:tint val="41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0-5E6D-420C-97FF-91119E996475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dk1">
                          <a:tint val="5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A-5E6D-420C-97FF-91119E996475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shade val="51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C-5E6D-420C-97FF-91119E996475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dk1">
                          <a:tint val="5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1E-5E6D-420C-97FF-91119E996475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dk1">
                          <a:tint val="5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0-5E6D-420C-97FF-91119E996475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dk1">
                          <a:tint val="5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2-5E6D-420C-97FF-91119E996475}"/>
                </c:ext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dk1">
                          <a:tint val="5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4-5E6D-420C-97FF-91119E996475}"/>
                </c:ext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dk1">
                          <a:tint val="5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6-5E6D-420C-97FF-91119E996475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dk1">
                          <a:tint val="5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8-5E6D-420C-97FF-91119E996475}"/>
                </c:ext>
              </c:extLst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tint val="74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A-5E6D-420C-97FF-91119E996475}"/>
                </c:ext>
              </c:extLst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dk1">
                          <a:tint val="5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C-5E6D-420C-97FF-91119E996475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dk1">
                          <a:tint val="5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2E-5E6D-420C-97FF-91119E996475}"/>
                </c:ext>
              </c:extLst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dk1">
                          <a:tint val="5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tr-TR"/>
                </a:p>
              </c:txPr>
              <c:dLblPos val="outEnd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30-5E6D-420C-97FF-91119E9964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dk1">
                        <a:tint val="5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PİVOTCHARTS!$H$4:$H$16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PİVOTCHARTS!$J$4:$J$16</c:f>
              <c:numCache>
                <c:formatCode>0.00</c:formatCode>
                <c:ptCount val="12"/>
                <c:pt idx="0">
                  <c:v>103.5298992829248</c:v>
                </c:pt>
                <c:pt idx="1">
                  <c:v>135.81651938694952</c:v>
                </c:pt>
                <c:pt idx="2">
                  <c:v>61.1297475420685</c:v>
                </c:pt>
                <c:pt idx="3">
                  <c:v>195.72719628092426</c:v>
                </c:pt>
                <c:pt idx="4">
                  <c:v>319.30719169431643</c:v>
                </c:pt>
                <c:pt idx="5">
                  <c:v>313.78634750831998</c:v>
                </c:pt>
                <c:pt idx="6">
                  <c:v>176.34075395989578</c:v>
                </c:pt>
                <c:pt idx="7">
                  <c:v>413.29351947250115</c:v>
                </c:pt>
                <c:pt idx="8">
                  <c:v>215.50607331487211</c:v>
                </c:pt>
                <c:pt idx="9">
                  <c:v>210.45394871777248</c:v>
                </c:pt>
                <c:pt idx="10">
                  <c:v>175.39791289887174</c:v>
                </c:pt>
                <c:pt idx="11">
                  <c:v>242.12163834905689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1-5E6D-420C-97FF-91119E996475}"/>
            </c:ext>
          </c:extLst>
        </c:ser>
        <c:dLbls>
          <c:dLblPos val="outEnd"/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[TNC_Veri_Seti_Dashboard1 (version 2).xlsm]Ay Performansı!PivotTable2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349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>
                  <a:shade val="76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41275" cap="rnd">
            <a:solidFill>
              <a:schemeClr val="accent1">
                <a:tint val="77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>
                  <a:tint val="77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41275" cap="rnd">
            <a:solidFill>
              <a:schemeClr val="accent1">
                <a:tint val="77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>
                  <a:tint val="77000"/>
                </a:schemeClr>
              </a:solidFill>
              <a:round/>
            </a:ln>
            <a:effectLst/>
          </c:spPr>
        </c:marker>
      </c:pivotFmt>
      <c:pivotFmt>
        <c:idx val="3"/>
        <c:spPr>
          <a:solidFill>
            <a:schemeClr val="accent1"/>
          </a:solidFill>
          <a:ln w="349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>
                  <a:shade val="76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>
                  <a:tint val="77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3492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>
                  <a:shade val="76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41275" cap="rnd">
            <a:solidFill>
              <a:schemeClr val="accent1"/>
            </a:solidFill>
            <a:round/>
          </a:ln>
          <a:effectLst/>
        </c:spPr>
        <c:marker>
          <c:symbol val="circle"/>
          <c:size val="6"/>
          <c:spPr>
            <a:solidFill>
              <a:schemeClr val="lt1"/>
            </a:solidFill>
            <a:ln w="15875">
              <a:solidFill>
                <a:schemeClr val="accent1">
                  <a:tint val="77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4083824538767671E-2"/>
          <c:y val="5.4644808743169397E-2"/>
          <c:w val="0.97736640243201922"/>
          <c:h val="0.91412958626073382"/>
        </c:manualLayout>
      </c:layout>
      <c:lineChart>
        <c:grouping val="stacked"/>
        <c:varyColors val="0"/>
        <c:ser>
          <c:idx val="0"/>
          <c:order val="0"/>
          <c:tx>
            <c:strRef>
              <c:f>'Ay Performansı'!$H$17</c:f>
              <c:strCache>
                <c:ptCount val="1"/>
                <c:pt idx="0">
                  <c:v>Toplam Aya ürün kar tutar momentum</c:v>
                </c:pt>
              </c:strCache>
            </c:strRef>
          </c:tx>
          <c:spPr>
            <a:ln w="34925" cap="rnd">
              <a:solidFill>
                <a:schemeClr val="accent1">
                  <a:shade val="76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shade val="76000"/>
                  </a:schemeClr>
                </a:solidFill>
                <a:round/>
              </a:ln>
              <a:effectLst/>
            </c:spPr>
          </c:marker>
          <c:cat>
            <c:strRef>
              <c:f>'Ay Performansı'!$G$18:$G$30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'Ay Performansı'!$H$18:$H$30</c:f>
              <c:numCache>
                <c:formatCode>0.00</c:formatCode>
                <c:ptCount val="12"/>
                <c:pt idx="0">
                  <c:v>0</c:v>
                </c:pt>
                <c:pt idx="1">
                  <c:v>0.20467218551180327</c:v>
                </c:pt>
                <c:pt idx="2">
                  <c:v>-0.6115291286882405</c:v>
                </c:pt>
                <c:pt idx="3">
                  <c:v>2.898876699385859</c:v>
                </c:pt>
                <c:pt idx="4">
                  <c:v>0.52814782403823501</c:v>
                </c:pt>
                <c:pt idx="5">
                  <c:v>1.6430704714246697E-2</c:v>
                </c:pt>
                <c:pt idx="6">
                  <c:v>-0.47352043823458029</c:v>
                </c:pt>
                <c:pt idx="7">
                  <c:v>1.4232396569039034</c:v>
                </c:pt>
                <c:pt idx="8">
                  <c:v>-0.4858753991439636</c:v>
                </c:pt>
                <c:pt idx="9">
                  <c:v>6.0516161429288791E-2</c:v>
                </c:pt>
                <c:pt idx="10">
                  <c:v>-0.26359598023762204</c:v>
                </c:pt>
                <c:pt idx="11">
                  <c:v>0.47678471716949528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0A-4252-9880-3BB4C1D09EA7}"/>
            </c:ext>
          </c:extLst>
        </c:ser>
        <c:ser>
          <c:idx val="1"/>
          <c:order val="1"/>
          <c:tx>
            <c:strRef>
              <c:f>'Ay Performansı'!$I$17</c:f>
              <c:strCache>
                <c:ptCount val="1"/>
                <c:pt idx="0">
                  <c:v>Toplam Aya göre satış adet Momentum </c:v>
                </c:pt>
              </c:strCache>
            </c:strRef>
          </c:tx>
          <c:spPr>
            <a:ln w="41275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>
                    <a:tint val="77000"/>
                  </a:schemeClr>
                </a:solidFill>
                <a:round/>
              </a:ln>
              <a:effectLst/>
            </c:spPr>
          </c:marker>
          <c:cat>
            <c:strRef>
              <c:f>'Ay Performansı'!$G$18:$G$30</c:f>
              <c:strCache>
                <c:ptCount val="12"/>
                <c:pt idx="0">
                  <c:v>Ocak</c:v>
                </c:pt>
                <c:pt idx="1">
                  <c:v>Şubat</c:v>
                </c:pt>
                <c:pt idx="2">
                  <c:v>Mart</c:v>
                </c:pt>
                <c:pt idx="3">
                  <c:v>Nisan</c:v>
                </c:pt>
                <c:pt idx="4">
                  <c:v>Mayıs</c:v>
                </c:pt>
                <c:pt idx="5">
                  <c:v>Haziran</c:v>
                </c:pt>
                <c:pt idx="6">
                  <c:v>Temmuz</c:v>
                </c:pt>
                <c:pt idx="7">
                  <c:v>Ağustos</c:v>
                </c:pt>
                <c:pt idx="8">
                  <c:v>Eylül</c:v>
                </c:pt>
                <c:pt idx="9">
                  <c:v>Ekim</c:v>
                </c:pt>
                <c:pt idx="10">
                  <c:v>Kasım</c:v>
                </c:pt>
                <c:pt idx="11">
                  <c:v>Aralık</c:v>
                </c:pt>
              </c:strCache>
            </c:strRef>
          </c:cat>
          <c:val>
            <c:numRef>
              <c:f>'Ay Performansı'!$I$18:$I$30</c:f>
              <c:numCache>
                <c:formatCode>0.000</c:formatCode>
                <c:ptCount val="12"/>
                <c:pt idx="0">
                  <c:v>0</c:v>
                </c:pt>
                <c:pt idx="1">
                  <c:v>0.35197368421052633</c:v>
                </c:pt>
                <c:pt idx="2">
                  <c:v>-0.54987834549878345</c:v>
                </c:pt>
                <c:pt idx="3">
                  <c:v>2.1621621621621623</c:v>
                </c:pt>
                <c:pt idx="4">
                  <c:v>0.6512820512820513</c:v>
                </c:pt>
                <c:pt idx="5">
                  <c:v>-1.0351966873706005E-3</c:v>
                </c:pt>
                <c:pt idx="6">
                  <c:v>-0.44145077720207254</c:v>
                </c:pt>
                <c:pt idx="7">
                  <c:v>1.2727272727272727</c:v>
                </c:pt>
                <c:pt idx="8">
                  <c:v>-0.44734693877551018</c:v>
                </c:pt>
                <c:pt idx="9">
                  <c:v>-6.7946824224519947E-2</c:v>
                </c:pt>
                <c:pt idx="10">
                  <c:v>-0.13153724247226625</c:v>
                </c:pt>
                <c:pt idx="11">
                  <c:v>0.32481751824817517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0A-4252-9880-3BB4C1D09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054976"/>
        <c:axId val="362055456"/>
      </c:lineChart>
      <c:catAx>
        <c:axId val="362054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accent1">
                <a:shade val="76000"/>
                <a:alpha val="98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362055456"/>
        <c:crosses val="autoZero"/>
        <c:auto val="1"/>
        <c:lblAlgn val="ctr"/>
        <c:lblOffset val="100"/>
        <c:noMultiLvlLbl val="0"/>
      </c:catAx>
      <c:valAx>
        <c:axId val="362055456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362054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849100512267611"/>
          <c:y val="2.429696287964004E-2"/>
          <c:w val="0.33028565032064594"/>
          <c:h val="0.131733943093178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13000">
          <a:schemeClr val="accent1">
            <a:lumMod val="5000"/>
            <a:lumOff val="95000"/>
          </a:schemeClr>
        </a:gs>
        <a:gs pos="43000">
          <a:srgbClr val="BECDDC"/>
        </a:gs>
        <a:gs pos="68000">
          <a:srgbClr val="BECDDC"/>
        </a:gs>
        <a:gs pos="100000">
          <a:srgbClr val="EBF3FB"/>
        </a:gs>
      </a:gsLst>
      <a:lin ang="5400000" scaled="1"/>
    </a:gradFill>
    <a:ln w="25400" cap="flat" cmpd="sng" algn="ctr">
      <a:solidFill>
        <a:srgbClr val="2C3E50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[TNC_Veri_Seti_Dashboard1 (version 2).xlsm]PİVOTCHARTS!PivotTable4</c:name>
    <c:fmtId val="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2B3D4F">
              <a:alpha val="91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>
            <a:glow rad="63500">
              <a:srgbClr val="BECDDC">
                <a:alpha val="40000"/>
              </a:srgb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2B3D4F">
              <a:alpha val="91000"/>
            </a:srgb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>
            <a:glow rad="63500">
              <a:srgbClr val="BECDDC">
                <a:alpha val="40000"/>
              </a:srgbClr>
            </a:glow>
            <a:softEdge rad="0"/>
          </a:effectLst>
        </c:spPr>
      </c:pivotFmt>
    </c:pivotFmts>
    <c:plotArea>
      <c:layout>
        <c:manualLayout>
          <c:layoutTarget val="inner"/>
          <c:xMode val="edge"/>
          <c:yMode val="edge"/>
          <c:x val="7.3573592669236201E-2"/>
          <c:y val="5.1455381452710051E-2"/>
          <c:w val="0.90842104973707849"/>
          <c:h val="0.9362277795809292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PİVOTCHARTS!$N$3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rgbClr val="2B3D4F">
                <a:alpha val="91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>
              <a:glow rad="63500">
                <a:srgbClr val="BECDDC">
                  <a:alpha val="40000"/>
                </a:srgbClr>
              </a:glow>
            </a:effectLst>
          </c:spPr>
          <c:invertIfNegative val="0"/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5F6-48BD-8382-DE3F07E84E8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PİVOTCHARTS!$M$4:$M$6</c:f>
              <c:strCache>
                <c:ptCount val="2"/>
                <c:pt idx="0">
                  <c:v>Hatay</c:v>
                </c:pt>
                <c:pt idx="1">
                  <c:v>Kocaeli</c:v>
                </c:pt>
              </c:strCache>
            </c:strRef>
          </c:cat>
          <c:val>
            <c:numRef>
              <c:f>PİVOTCHARTS!$N$4:$N$6</c:f>
              <c:numCache>
                <c:formatCode>0.00</c:formatCode>
                <c:ptCount val="2"/>
                <c:pt idx="0">
                  <c:v>1.6666666666666667</c:v>
                </c:pt>
                <c:pt idx="1">
                  <c:v>2.2222222222222223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FC-4428-AF4B-BB7F32E306A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217358224"/>
        <c:axId val="1217357264"/>
      </c:barChart>
      <c:catAx>
        <c:axId val="12173582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rgbClr val="2C3E50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217357264"/>
        <c:crosses val="autoZero"/>
        <c:auto val="1"/>
        <c:lblAlgn val="ctr"/>
        <c:lblOffset val="100"/>
        <c:noMultiLvlLbl val="0"/>
      </c:catAx>
      <c:valAx>
        <c:axId val="121735726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217358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[TNC_Veri_Seti_Dashboard1 (version 2).xlsm]PİVOTCHARTS!PivotTable6</c:name>
    <c:fmtId val="22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156082">
                <a:shade val="76000"/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8000"/>
            </a:schemeClr>
          </a:solidFill>
          <a:ln>
            <a:solidFill>
              <a:schemeClr val="accent1">
                <a:lumMod val="50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flat">
            <a:contourClr>
              <a:schemeClr val="accent1">
                <a:lumMod val="50000"/>
              </a:schemeClr>
            </a:contourClr>
          </a:sp3d>
        </c:spPr>
        <c:marker>
          <c:symbol val="none"/>
        </c:marker>
        <c:dLbl>
          <c:idx val="0"/>
          <c:spPr>
            <a:solidFill>
              <a:srgbClr val="156082">
                <a:tint val="77000"/>
                <a:alpha val="30000"/>
              </a:srgbClr>
            </a:solidFill>
            <a:ln>
              <a:solidFill>
                <a:sysClr val="window" lastClr="FFFFFF">
                  <a:alpha val="50000"/>
                </a:sysClr>
              </a:solidFill>
              <a:round/>
            </a:ln>
            <a:effectLst>
              <a:outerShdw blurRad="63500" dist="889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bg2">
            <a:lumMod val="75000"/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84940431694359E-2"/>
          <c:y val="9.5973346153154199E-2"/>
          <c:w val="0.94319723942375311"/>
          <c:h val="0.7840161436020768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PİVOTCHARTS!$Q$3</c:f>
              <c:strCache>
                <c:ptCount val="1"/>
                <c:pt idx="0">
                  <c:v>Toplam Kar Marjı</c:v>
                </c:pt>
              </c:strCache>
            </c:strRef>
          </c:tx>
          <c:spPr>
            <a:solidFill>
              <a:schemeClr val="accent1">
                <a:shade val="76000"/>
                <a:alpha val="88000"/>
              </a:schemeClr>
            </a:solidFill>
            <a:ln>
              <a:solidFill>
                <a:schemeClr val="accent1">
                  <a:shade val="76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shade val="76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156082">
                  <a:shade val="76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PİVOTCHARTS!$P$4:$P$11</c:f>
              <c:strCache>
                <c:ptCount val="7"/>
                <c:pt idx="0">
                  <c:v>Ferdi Dede</c:v>
                </c:pt>
                <c:pt idx="1">
                  <c:v>Gamze Erkuran</c:v>
                </c:pt>
                <c:pt idx="2">
                  <c:v>Gülşah Akbulut</c:v>
                </c:pt>
                <c:pt idx="3">
                  <c:v>Miraç Tüten</c:v>
                </c:pt>
                <c:pt idx="4">
                  <c:v>Özgür Ertekin</c:v>
                </c:pt>
                <c:pt idx="5">
                  <c:v>Serdal Yücel</c:v>
                </c:pt>
                <c:pt idx="6">
                  <c:v>Zeynep Şen</c:v>
                </c:pt>
              </c:strCache>
            </c:strRef>
          </c:cat>
          <c:val>
            <c:numRef>
              <c:f>PİVOTCHARTS!$Q$4:$Q$11</c:f>
              <c:numCache>
                <c:formatCode>0.00</c:formatCode>
                <c:ptCount val="7"/>
                <c:pt idx="0">
                  <c:v>23.617449664429522</c:v>
                </c:pt>
                <c:pt idx="1">
                  <c:v>20.375838926174502</c:v>
                </c:pt>
                <c:pt idx="2">
                  <c:v>43.866666666666696</c:v>
                </c:pt>
                <c:pt idx="3">
                  <c:v>119.96689038031337</c:v>
                </c:pt>
                <c:pt idx="4">
                  <c:v>25.932885906040273</c:v>
                </c:pt>
                <c:pt idx="5">
                  <c:v>25.006711409395976</c:v>
                </c:pt>
                <c:pt idx="6">
                  <c:v>63.112304250559255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57-4597-9BA0-86D4D4489E2A}"/>
            </c:ext>
          </c:extLst>
        </c:ser>
        <c:ser>
          <c:idx val="1"/>
          <c:order val="1"/>
          <c:tx>
            <c:strRef>
              <c:f>PİVOTCHARTS!$R$3</c:f>
              <c:strCache>
                <c:ptCount val="1"/>
                <c:pt idx="0">
                  <c:v>Toplam Satış Adet</c:v>
                </c:pt>
              </c:strCache>
            </c:strRef>
          </c:tx>
          <c:spPr>
            <a:solidFill>
              <a:schemeClr val="accent1">
                <a:tint val="77000"/>
                <a:alpha val="88000"/>
              </a:schemeClr>
            </a:solidFill>
            <a:ln>
              <a:solidFill>
                <a:schemeClr val="accent1">
                  <a:tint val="77000"/>
                  <a:lumMod val="50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flat">
              <a:contourClr>
                <a:schemeClr val="accent1">
                  <a:tint val="77000"/>
                  <a:lumMod val="50000"/>
                </a:schemeClr>
              </a:contourClr>
            </a:sp3d>
          </c:spPr>
          <c:invertIfNegative val="0"/>
          <c:dLbls>
            <c:spPr>
              <a:solidFill>
                <a:srgbClr val="156082">
                  <a:tint val="77000"/>
                  <a:alpha val="30000"/>
                </a:srgbClr>
              </a:solidFill>
              <a:ln>
                <a:solidFill>
                  <a:sysClr val="window" lastClr="FFFFFF">
                    <a:alpha val="50000"/>
                  </a:sysClr>
                </a:solidFill>
                <a:round/>
              </a:ln>
              <a:effectLst>
                <a:outerShdw blurRad="63500" dist="889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tr-T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PİVOTCHARTS!$P$4:$P$11</c:f>
              <c:strCache>
                <c:ptCount val="7"/>
                <c:pt idx="0">
                  <c:v>Ferdi Dede</c:v>
                </c:pt>
                <c:pt idx="1">
                  <c:v>Gamze Erkuran</c:v>
                </c:pt>
                <c:pt idx="2">
                  <c:v>Gülşah Akbulut</c:v>
                </c:pt>
                <c:pt idx="3">
                  <c:v>Miraç Tüten</c:v>
                </c:pt>
                <c:pt idx="4">
                  <c:v>Özgür Ertekin</c:v>
                </c:pt>
                <c:pt idx="5">
                  <c:v>Serdal Yücel</c:v>
                </c:pt>
                <c:pt idx="6">
                  <c:v>Zeynep Şen</c:v>
                </c:pt>
              </c:strCache>
            </c:strRef>
          </c:cat>
          <c:val>
            <c:numRef>
              <c:f>PİVOTCHARTS!$R$4:$R$11</c:f>
              <c:numCache>
                <c:formatCode>General</c:formatCode>
                <c:ptCount val="7"/>
                <c:pt idx="0">
                  <c:v>51</c:v>
                </c:pt>
                <c:pt idx="1">
                  <c:v>44</c:v>
                </c:pt>
                <c:pt idx="2">
                  <c:v>94</c:v>
                </c:pt>
                <c:pt idx="3">
                  <c:v>258</c:v>
                </c:pt>
                <c:pt idx="4">
                  <c:v>56</c:v>
                </c:pt>
                <c:pt idx="5">
                  <c:v>54</c:v>
                </c:pt>
                <c:pt idx="6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57-4597-9BA0-86D4D4489E2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84"/>
        <c:gapDepth val="53"/>
        <c:shape val="box"/>
        <c:axId val="1168566944"/>
        <c:axId val="1168556864"/>
        <c:axId val="0"/>
      </c:bar3DChart>
      <c:catAx>
        <c:axId val="116856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rgbClr val="2C3E50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68556864"/>
        <c:crosses val="autoZero"/>
        <c:auto val="1"/>
        <c:lblAlgn val="ctr"/>
        <c:lblOffset val="100"/>
        <c:noMultiLvlLbl val="0"/>
      </c:catAx>
      <c:valAx>
        <c:axId val="1168556864"/>
        <c:scaling>
          <c:orientation val="minMax"/>
        </c:scaling>
        <c:delete val="1"/>
        <c:axPos val="l"/>
        <c:numFmt formatCode="0.00" sourceLinked="1"/>
        <c:majorTickMark val="out"/>
        <c:minorTickMark val="none"/>
        <c:tickLblPos val="nextTo"/>
        <c:crossAx val="116856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rgbClr val="2C3E50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rgbClr val="2C3E50"/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</c:legendEntry>
      <c:layout>
        <c:manualLayout>
          <c:xMode val="edge"/>
          <c:yMode val="edge"/>
          <c:x val="7.0302902006654814E-3"/>
          <c:y val="1.8745640779749703E-2"/>
          <c:w val="0.13886353397032464"/>
          <c:h val="0.123896623039946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77000">
          <a:srgbClr val="BAC9D8"/>
        </a:gs>
        <a:gs pos="96000">
          <a:srgbClr val="8BA5BF"/>
        </a:gs>
        <a:gs pos="68000">
          <a:srgbClr val="E2E8EE"/>
        </a:gs>
        <a:gs pos="98000">
          <a:srgbClr val="4C6B8A"/>
        </a:gs>
      </a:gsLst>
      <a:path path="shape">
        <a:fillToRect l="50000" t="50000" r="50000" b="50000"/>
      </a:path>
    </a:gradFill>
    <a:ln w="6350" cap="flat" cmpd="sng" algn="ctr">
      <a:noFill/>
      <a:round/>
    </a:ln>
    <a:effectLst>
      <a:softEdge rad="228600"/>
    </a:effectLst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plotArea>
      <cx:plotAreaRegion>
        <cx:series layoutId="regionMap" uniqueId="{EE1E825D-1E4D-4893-9448-1ECA648BC416}">
          <cx:tx>
            <cx:txData>
              <cx:f>_xlchart.v5.2</cx:f>
              <cx:v>Kar Marjı</cx:v>
            </cx:txData>
          </cx:tx>
          <cx:spPr>
            <a:solidFill>
              <a:schemeClr val="bg1">
                <a:alpha val="40000"/>
              </a:schemeClr>
            </a:solidFill>
            <a:ln>
              <a:solidFill>
                <a:schemeClr val="tx2">
                  <a:lumMod val="10000"/>
                  <a:lumOff val="90000"/>
                </a:schemeClr>
              </a:solidFill>
            </a:ln>
          </cx:spPr>
          <cx:dataId val="0"/>
          <cx:layoutPr>
            <cx:geography cultureLanguage="tr-TR" cultureRegion="TR" attribution="Bing ile güçlendirilmiştir">
              <cx:geoCache provider="{E9337A44-BEBE-4D9F-B70C-5C5E7DAFC167}">
                <cx:binary>3HvZcuU2tuWvOPK5KRMzUVGuiAZ5Bs1KpVLO9AtDUioJkAQ4ggN+4P5Ff8Ot9/tW1f/VW5lKW5LT
Q0W5I66vwmH7EAcEiE3stfZaOH+9W/5yV9/f9N8stnbDX+6W717pcWz/8u23w52+tzfDgTV3fTM0
H8eDu8Z+23z8aO7uv/3Q38zGFd/iGNFv7/RNP94vr/72V7hbcd+cNHc3o2nca3/fr5f3g6/H4Vfa
vtr0zc0Ha1xmhrE3dyP67tUx3PS+Nq++uXejGdertb3/7tWzL7365tuXt/rZsN/UMLPRf4C+ND4Q
HNMYsST+9IdffVM3rnhsxvJAEiwpw+zLmGc3Fvr9jol8msbNhw/9/TDAg3z675OOz2b95Ppd4934
sGIFLN53r67+8V99Zdb7V9+YoUk/t6XNw9SvLj8967fPl/tvf31xAZ7+xZUnEXm5VL/V9LOA/O8P
N+7my9L8++Eg/EAmRKAk4fLTn3gWDsIOIBoJSgT5MubncPzmNL4ejMduL0LxePVPFghX3fR/ZCTk
QSI5g6VGX9sYBB8kHEmBk/jHQH3ek48B+c3p/EJEHvu9DMnj5T9bTMabev0jg8IPYGcQGfPk86rL
59sDkhmKKeyOx90Dzc+D8pvz+aWoPHb8WVger/+54rK7CebGjfftl+X5AxKXOIg5Syjij0ufPI+M
OCCCx0Iy/nk3oS9Df94uv2tGX4/Nk64vovOk5c8VH+X74Q/cNYDxKGEiIeRx1zwHFcD4mHHOEX9M
ZS92zW/O5utxeez2IiaPV/9c8cjMetPf3lT//Hv/5bX9Q3aMREC9EoJ/3BJPmBcEDWPGEinoVwHm
d87p67F51vlFhJ61/bnitL8Zb9Y/MEL8AMeYUikeweb5vgGuhhhkNAjRVyP0m7P5emweu72IyuPV
P1c8jhv3h6K/OAA2BihDyC9QMioTiAeTP26op+j/m7P5ejweu72Ix+PVP1c8Tu/7wbg/dIPAq8+l
SH7aAU9SGKEHnGACFBl/3iD8y9CfQf+3p/P1iHzp9yIkXy7/uWLyz/8cxht36+sva/PvIwtFBzGC
Jef8ecLCyQGgiYD68TGfvQD63zWVr4fkSdcXUXnS8mcLTLDmj8T75IBCNQlayyMFfqG0iAOIGTQx
uP40bf3zP39rHr8Uks/9fhaPz5f/XMH4v//nxtX//LvvP/6BvJjAkvMYY/RY4cdQlDxNX8mBkChB
+Eut+SJ9/c45fT06zzq/CNGztv/ecfrF2X1+gz/nsmdf+hf1SQI5K5ExpegnUH8aI3ZACWDMjxzs
RUr7ST385Ql9PUA/9Xw2/f//guQvi5U/6rgZ8NzNJwH4iV75662fHhJU6Rddf01H/rxihx++eyUx
qMMCwORHafnhNs+y1D/+48Y91Ef//PuX7PWs4/3NMH73CggB4gI9CJgIMUwoffXNfP+pBR8QioDW
SU4JY5RDHF3TjxoUagSdEmjiOOEcoxiahsZ/aoIaSdAYKlsuEeRVEKm/POdFU69F435clMfP3zhv
LxrjxuG7VzCFV9+0n7/3MFmBGYY/mAbkgwQB8weRtb27uQSJ/+Hr/6vuJ62NLaostFNdbvmMmFWV
nZvXsRZFsmOaVCelHCOX5STyNG1tXamJJtElXnn12jPuWlUhxG+7Cslr2Q08V3XiYroZpGzYdh4G
TFSia/ku5Etz367xcbxK2qpm7Lr+2ONi7tIKKLDPGtuY9mit3fhDHJtBH+PWlG3qx1hfRi3txVks
WO7UmGjCT6tkrbqM6qhvUqBrjVV5va5Y2TKurjvUzCpfTLdtyhHT1MfcVGpdeHPR6dhPh34t8j6t
QjWY1JKxcgpNrntT2rHYTrmtdihq3F1M4uYHymR4tzYS3c4ul70aaDU3m2Qc0U1esnlH7Ph9GKs8
pMU8lcXe0TzEh27Q5jY2pX49l60QqR0SfVHYKq9VMxMz7bgWE0ubEEiys+28oXWLNysSIqTtMiTL
ruKkiVTJePTe4MYlm7KK1lJNky7MeRR30fUUD2RWnMq5UMMyjcMmrmmBsibXg0zDmNdih4mr3DaZ
4BaqpMYtqhCs9dsYmRilxEVhVQiVSX2CViLqDPnV272LGtGpxepmX/SSbgeN53tr4ujWW7cczwPx
u7CIIVdL0RxN0ueb0olqTAm84lddlYhmF1YzrJleB+vSFmExqElUV3O7jFStrR82vA7revLU83j2
kt817dqbQj+6TD9+/NtVY+GfTybITxcfTKqfPp1+cbd+9Vu7++aBuA8vv/SQsX681092y0OO+NF7
eZF3PvthXzbrv9L4+zJWBCxXCgKKF+iQv5y1sn/8V7gDa+mnVPes42PWQmCRESIlgtxAGYvhlo9Z
Kz6APCFEHBOg1fDv51kLRDcCl/GDwkOAW/yUtTgSmIhYophTysi/krVwAnn4WdaiHOxHxiXcjhJM
2UP7k6zl47gZ+0LKVCRs/X4qCL8QNpdD1gjCVEhMdV7FbbcqQzW7IOBpDFky6x8W5Mq0wGP1oVmn
9XsvLFc5WftKES+p2FRF2eM0jnByWo2yomlIbLhvBu4PZ9ujzHSUlcroqRoUjyObBmZROrBuviRR
AbmuJTstWnKbo9o4hRvenRc8LjM0WM62GNH8CF58tF81eTcPyykZIZ3UHoV0jdz1tLITPC3rSV7E
8T7PcXESorK66ic6XXVD4LemE2ul4lL2l60bedpDpboRUzP1qsBVr2GbdeuUNXG7qqCjk9rzKy9D
/r0c5WuGDDqZINFvcjGdO2+6N0VRFYohN72fRMTUgM/y3CgqdsSXx+PUp8736Vxwn8V0hgwfSzWt
67tgpn1d4eMyF6e6MdvcjrCQIey0bc+jnO8ZqQvFV77JIR9HtD6O60CVtVUmjHeQ8+J3U0wPUb0c
0Wi8ZWg9i4y8aXoIIbtxRZXCmmRLU2Si1Ltk6NJApn1ZNpsOQwbUE7WpiaiHQVs11u8my7ctb885
HbOmoTqrhrlNmxxJZdv+FD8kVlffe12fhNlr1Q3JueZiY8WHWmxFX1yhBtbA4rSMulRbcQI3uElC
L1IcAyJOob6UBT1ZunCHu5CSPNfwctV3LVqv+7xTSeMjRXE/HWGJ1VxXFyGsfDd3PleeoSuUTKd4
hQyYdyRRQ52ktrLhqE2S+HJFPO06eSddcx0lo9iuuqnSOQznGMdzKhtDs3wmUuEyuG3P4RV0ldZp
bXWnWpOjjZuHEzlak3aaShVwpLOpgHVCef99mRu8jUtrsqSIb6curxRGxXEx5smGkfhmHdyuz+W2
8+FtYoZNGcepXJtbm0glbLMdlu49bTuv9Cjjk7VZjOpM3SspvUznKjGpaZK3ZiozEy1mR9pwi8V8
6Mo+87xa1CzLflM2sVDL3PcZ7prjssVd2sZ+PHIdOnYzvJpR9JHh9aJO2LslDO+HgqA0yvfLsJlg
whVp0jzMe6DMe92iy86sc0ohGaYzCq8tsld5nry27WRSRu3lLOe97OqLsii2sSjF3o4fuwQWEcYv
mLkch+rcRvRtLLpGdZyM8Gzkw1KQd5D3tlRgOAOhZzVyhDbwMp023CzKTPgtk6hQY7DbsC6zaqJq
SJOIn1PObqspj9TQTSNwjGnNusl+KIr4vBhNv2EBnrdvuw897Vcl2xmp2bsPuJ4/4CnKU1ndLkAE
VUA0A0RtshyJRqu6XshRWS7OpZBzRWaaojiSZYXLdHGQLkIfYqMWPPZekYAgR1Ujvfij0PS/IQQC
aZegh/4a/D1zdh75+uc+n5Hv4fSHYMDXBaAKFuwB3z4jH0hJCMFXJQbXj4Ju8QT54gMmwRVPBKNJ
gqF+/hH5iDzgwBGBytMYDjggiv4V5EMwxnPggzoBJeRBzUoQ4wlUE0+BT3A3yKrHOOVVPqmmnuI0
pnWshGfTVvA22Qvq6IbU2GSVoO1WW683gJKDItM6qkHaVQ1hlKro7Fvnm+6IGBNUPVGfwumbwydr
+0jFntYXGP0MqRkTgNYxeG2ISPi/5xPm9TBKMuYotYvksypsyXcVZCSSWjcHAYm4H4Kyazvk6RDV
xb4z1eSzROgmUb6OJqb4ELXvh6pyVVovnNjdiP3pElEcb+xYDnrvSodPkw6+e4R5JC+wmHKzSxa3
XHHZ+O9tPJZjunas6VOOouTKNNZ3mY8MOuzWFZYvltFap4MxkVYWgP9tMRf6bcFynaeFN/N2XaLk
bV3Kq3r07E3FatYqzsywbOa+jazi3EeHXcF5SBfMS6faCFczPAzpKQVY5RdF7dsyXXHi2VESWn7k
2Yyv1zJ2VWY9H4pM4/gMBWxrNRfW2syXbVFdVGUvixTwLj+xazzPqQ9+zdoY8kMcr0z53J6ZvFre
sDGasyjul5Qm8dUoBrzzWs4bqCR2iNf0jR7wyWQbvulKG6UWkbZJi5K5w4kO884VQZxVvPHHvbbT
IQqm3GgCCb2O7Flf4FVNM5sy1lCZ9fmYebEsjar6zqfNKvbIS6SKMEwZbkOWYClO5tFcohVSqK2K
ZVt2Pd1gTU+7WkORQs55EkMhNEbtWxp82M0O6puFQGpc+bjhZWRgctyqbl2GLCb9nCYtPy6iUKuo
s0e+5f1GTu0MJ8lEvmFlO2VRrdHOT2Z8z2wyHuI8ztOWhjhbiztueL+N6y7ZFbHttlO9NOe6xW26
9nWf2rkKR7iiR3opbhypxDGhBVbI250ounKTd3GnaIhSAVwxBZgbN74QkyoXTjdOzhecr0HheWhP
khnP5zVUqnVuDltC9j6vU9GN1zVzxbbg9HpFujusSKnf53gGgIQKjI1q9Ljfidz2t3HZr6uyTcPu
ieT6PCdjc2R1wpSM2x6YRh22fc7LtJyaOWV6Wo943eAPQ7HczPXM6rSuk1iVJB4zt3bT21FY2PXt
UJj7bpSFy/qKQH3riA4plmUBtfHQ3bY86T1sUwN1s0wMPmI+oP0CkFVnJDFcKDEu/AfgHAHwUhpe
p6xPdL6bprYzWeNQ0R4Nsw7vo47n1TYeRTcBJ6iARTbYdk4JtKxImWgwWyvn/AaVDl1XLo/ez733
7wWs5g8yLsZrTYFdhaUPPwyVmPtMhEhgqIPz1qmpWuMNbhcjUmRomLI/Cu+eVnx/+x9XPUqMwZiH
iu2XK8cr7+6eHMT8DJ6PvT6DJxj49KFiBHGKUQAVBPLxY9kIwvKDYiUpgKF4qAV/FLseEBJ6PJwq
ozTBFD8BT+glYgLmJpEEIORfA08Y/Bl2wjkcBl4qZQiO5TCSvICidkjWqY7FmPU8YftpHrYs6rdJ
GKcdHYbtk6X5CvI9APEzXe1hMArTlowhMARfALX0pGKxIDCYYPt+Ze8CrY9+fQjgNT8bAgp0AnI+
lxhW6Tm0DriNIN/C8wwY1DokDGyz5c7Py27WoB2VPXCDtjz+twb9GZ4XIfIIJWNGME6gvjCXK1Qc
tSiPuFjumBlHxWJ+9uuDkuRnsRNMgHoAwoKUDwrDi4JfI9C8oOiYsnKa8EVwgu/nhuvU8WTIiGzc
UcBznbE8Hjdoqdf9Ygu2GT1adnQO8bGOuuY1hIBDjeupFmqCG33flEYq0hThYz/adtN7PqVxpZsT
MlKzrzyas7JNBsV63p5VUXtSaXeCbV5BdVXM13yuxVlo6nlfUw1QXIBW9QMeI7ulbaGPhiKWUKtX
HaEpLiW+GAB9txBKTlSMiuKqS5b+upk4a9O46XOya627wizv92KKNNACBkIbKyDhbYkufZORYhn1
htWAEhsoBrp4Z6quIKpdYot3JG+mKROCTyc1peNpgTt33IMbtJ/cynkaIJWrPtTVezF7tMGDzJWL
ctFmnTP5pu2K5u2g53VTLXhfmspdLlPRvm37zu3zAAAJX+1BFLDLu9gsdqtr5+5tPUdn3o8mW3IY
eK3FlJKK1puugHqtw3QWUPI5krmKiR8G2btLAmqGViNwAUCUGR1O1rAjuH/uXruY6XcrEKprRHWb
K5bkfZvOOuebRdZoH1FaF2kbxoGr3rEyV/1ckVPAaVzcyc7aHwZWu1KJxkblbiywexMBiXpP84Fd
yAlNl7pfm31tMfuht7AcMi9IRufZ3hc6b15H60q2oSjL01Ws+NaXU9hBAZmc4EX0IKh0VRqAIu2b
h0p4XN5UgbujJgEsKjpjzr31b7Rj9a43OgHFwjsVmVxuAh/lrktcm2Eb39V1OM6Fr1S09GPWeXPa
9/7KyByE3KJnG7KUF6IR025g8xVzNsnGBNdqAdp+7CFrgT+wb8g0nXKpb5Z4vR5924Ess9zNtb0x
aLmAHF1mwEPPPJkrleSgtCb1fOdofUoIfBfWbzOU4Xpee3gVxx503sUnGYjWF6RaZ9BpyLuoX67Y
St8Vg3hnlsqkfc3e8WK5qmteZqyaLl2/QpiW6z6iWhWyGZUdGFcRHyrVxlXyOu/MUTWtF10PKjB8
E+raBL8bZyBEhZ4u82Uiqg52AD0f9xeuSt5Fy7jldLkofXzcL/FdMXCtxBAuaFmfIgI1d90mXPFF
kKO6ZHt4h/aFC8dzPO/wMFXKt0BtTewICEMwzVAB7WDQFyb2jtjyqJHrHR7saSOWXMFGPp07u+5n
FyrYvf2oKmB2tQvXMpkuy+BHVVb1UdJNVxqU/V2n17uZxReJw9dDjWaVTPVHs0ZlBu/RRz74zLX2
ph/c6SLpfp6AKOF1vW4124MSFVQPyQCkpPmalVOuJr8Omz6aruqH5e0iCMoCNZ9actRkIlov4hFu
UOG82a3SZzYHKSmOaJsWpB3Vg5x/TGx8jVeilZtAFsQ8mV/jIVwTDYs099gdtZ7oTd7ElUJUjqmM
kNyM/XrRzL5TnRNnvVim7aIrnwK7u9KsPF2IiA5dPF1F7bStWtvvoezYtXoAjmqXq9nMlwsVAVQt
trdNYdPVBgmyHOFQIfhSza7TCoTqBoBgOdYYlEsxbgez4HQS/tJDzkRiHhWQfnjMAAYCW0doi5a7
KIHH5ybc2aWXm5gQ8Zrr9bLt11twO4wCmestta44sUNIJXG9qnweVJDLHRb9p4BSpQ3OUx+FCxKj
O94DffRrbQAkJSiSy/pmtfV66hZeHAo574qhXlOEhn5vJLvSEojnurSX5cD3KKmOkESp6aqjUGuo
Ev2wBSuEA2TkzfFSlSZdKkqzuMpdNnAQfClqb30ktJpzH658ia96i65FN+cqL9BFPlH4ML6JArns
CN+XD4G3DHbc0PD98LDEwc7mZNCr3gCVhlJH9njegHCXFKqpkvp9Z+z3Gi3lTWecP9J9fYi4iVNM
p+Q9LiIEmueqdy4uw2cMfrReHxnNZ+/wqbHxjPX+D7ZVnjneT90RIFZPyMrPTOCfPPOfDJVPXR4Z
MQW7RHCggiIGJoseflP0KCexA/5AaSSoQiShggPl+WL/4gM40g9N4O7CWcwHzeiLkQK/hgHdB8gQ
aFSU0wTs5C+O0rMQgu39+PmpPPOSVVECZ6DBMIKxgJvH9AUjFtIPvKVAT6q2fO/1fDLV8th2rbLL
fPNkVb421Cdm+JQRPwyWwM3geQQsxINM91S6qvyAR9exKR2byIY3tmwR1IsOGa382ECehqIOo1PN
ZPmxD70DT1STedqgwSf7eLCgsmgwUahKkM/b11HSeXZYFUU5XOCOJW7vTDPqLQuVAykG/JblGHf5
2O25mMUpMXXXnFd6xCdsMGNx5nRp1myW/dIda7YW3TZQXINubpNizfAY2LBFUWx7hco+bKoOB5ct
ff3QiWEQwWnOSLUb/ThemBGOAGwnUjkCwoQFllA7ICN7OlPAuhZP52vh4U7j4qYy5a1t38sq4R1s
6UCitBtERxU48bAUpR/IRdkUSZm21cy04n2QLagghU9nXE/FVoJ5grIpLuMJfPBYR6fzssSHcL6g
8Vk/zrMBWyqmVbdzvEH2ZGoNczSrPRwqUGXgOSgj0pV5alfPpJpb46s0GZDsdzo0ZlRojuIlfVDg
sUrAahKKDb4AsuCDOwzNRL8vo5IqOhXRbVHaDULR63ZiPGMYZjrYcU2roY02MzgTCuCoUzWNQH+c
H+70kCrbCEacErEzs9/QyKG0RgMoSiC+KD6yM9mKy4LrNkP5eC0jUsHCcb2JNH6nvbjia3nZYnNK
V94qhqsPLAJsXX01HQYMLkQVStDwY5D2EnYoLcuVKSzw/gA6WgVDq9J0R4b7I7nGJp0WvIVaEQCS
jLvGdjaNmElLEZ1Py7yfAK0zM9N9Pbg+q6r59dKVxyEGN0WX0XawTQe+u8u8WfJMYpFkHcR5tkOh
4uEezbjczPG0AqYPexssPsULu6QOw0kEXNyAIne0iuK0TeoWHCs+ZV3I7Q65YUs7dgHsIisX32Yl
is4m5Lch6cEsKs6q0Ef7GuGjsBYqTzwMJgavoOQ75bTck1gD/XPrTszrPqzuHAUYvW34ScOnC4b1
PZIYKFjfX/V+ekN8vGFuPVtJDeqnz9+ScTqOaQ5suwwbL0eAp5AfBlKWh0kda4WFyQJ+8CF5eJgT
FJ7jbFI8rqovwlsr6Xn94BQWYkmUG0OfInBJFK3gGEAP2yOrnf6e9kUE8ObPp2RtgHxEQMbjOJMa
yEwkP6BINkAqlzNhunKn2XA/LECC43wSal71Gyg/sx6EsDygRbXVcNqCCcQrUEVZJ49nHE5cMBcN
LlZFkEinEJ8tuStAaWYgb8UV3VqQjdO8bZZtTuDoSILRNW5lnZlkXJQMwy6pvWJ8fAcTPcEJPIoc
4zsZVZsu1s1FMPpjKPwbP0dwfEJOu77jx6727zhZ9iMxoBc6UJMNG251L6dUr7nfQkVA07XJowyY
92kk8bFY4aFDGxY4g0LoRldQe4xtF7KVlxeg0NKdbNuLEA1wrEV3H/xcRaovJzgE0oW9j0AkJ1rc
I8K3tkma47UqLls0Lqle+LyBH1sERbumB1ekT9LGhRNaEJA7cQMWJqk+TisBRa2Tt6Fa02mM4Fnz
02pZ2WEup3yTOwa0v71vzIO4iyOhZMS2jPoNW8pIQeG2qD6RWW20UYPA51MgcGU0x4OO252J+JZY
o9NVJECJ7LQNZUgTbY/0Sg6LvDoGW9KpSo6beMpfD5WnKnSwVbGwr8u8hGrVsDmdWD2mFWHXRYKA
5IpJp+NMkzQOdM3swt/kjbjArEoucnB0NmPrMPiN4oqiHtzChGxFtFwP3bykY9HtS91vkrk7XAOM
Rnq+pqD7mjTSKFxWANMqFMOpT4KE2rotVAE/n97No/sIh5KuGy4+uHndORTrLMSapEJ7AmawjjLI
GnehRlnrEqyoXNrUVX7cFB3eUvh4AhIrSymdykM3RUdLssJM4WDLAJVjFV9rm+u9F36bF+2GEjiS
RMv8dS2KM277u47Bi95MIJcbzTYy6TZQaRklkhwkntVc2VhmeJiF4vOo0571A+Td4mzoks269mLD
rV42ABLuDF76ZoPiuUenSx1kiuYhOo+JHTLpdaFIXXYKKkSI7VRtaz4cCRktmz7PmSrldNx09VHX
kiHtpfgItSWkBgTGTLYUuN6YBI0JLEt3mLjoqCtdfMySsQGbPK/2vln0Hjvzuqj79xST08aiq5FY
eK0bsetB/ZvTEMT3TnbkfgCD4sxhMO/DXJ+Kujl12sN5MRJYWrN1C+cBbmWrr/Dc0Hvg83HG4KCF
4H59XXVrvVuI2QL43QbRvB9bSNHSduthGcGZClwvoBK1e+0dKMquTTb93Bw6HsUqF/ntuhT7uWMf
pwaCiyfw00oQIi4mW87HiLdkU4GUCRDp7FUBJ8F2XlA4WlbXBBYKguTi5a0TJVJ+0hs5zIuqeXuJ
2Qoig0GnoBV9tC4MW+nbVi0rOTMVbCpLB58y47o0CnZUxjGA2d6fezmACVGsvcsK6753wNXSFmTM
s76sgC9If53L3IEVKGrlNIuUs/l6JPr22BeyP4zhR+aptOa4hHdDOThSorQo37vR+cM2Zu+StYUi
qwk/FK19HUGeyuGcIJSNEs5LWIYzYip6EpMKTILFGzXRLsoswEvQ1VHSmNdgp50mwr1hiSEbtBb8
AQDnDdOYXga55gqqU6j0Q1y/SXh4zxaP1TrRXd7UFmIZm31URF2GJutfdwMolRRHp+3Qyuz/EXJm
y5Hb2tJ+IkSQBMdbDjVKVaVZ6huEWt3NCSQGEiCJpz8pnxtv7//3uXGEHe6uKhAE1sr8cqWx91Hj
jchb3zN3cdZtONZBa2TLQH4tlH8ZeE8Xf20fITj2eHAoebKU+K9RmuzGJWr3oRQElEn84cZB7jx4
vbu5Af/mD3jsimz0CkxtP7l1ztH7L5X12LGfaZUOzTEMzBUG7OcSrqCAlvAutoMtY8Z3htdDTqLs
YoYN78mWiqKfcUsMvY+SOUnyua/LOnRnv8/GXIz2l/B4lVH/zNtI5zTrP+OeXp3Ort3cPksblr7H
73XjdXkt+VefqZywmue1iL2ydd7BtdEtDugDmIP9FoRgIzh+LkoMFHI4BlOV5iv3Pue0Fbkw0St+
rchTtf60SwC8YdZ5myxnoEvPGTbiEHj6FH6rnJCDSGk0MEI4jdiKmbaFmNSH7MiaG8eCi8CXWY+d
rlGUhXLjZp/qVTYPbdoNuF5SkqyFjZfxd7sESX9sGmWDot/48Fh7Qb/e42Be0Dv30dCU2kXRWbaD
F++Jz0aSi44mySGME2/87LXr3xbIm1bB+qO4KsM6o/eQaT2UhGjii05P+EvCZBynq6cpy/J/703+
y6OGMe3B1UeLBlsdcYX/7EzqMcDyocEvxJCg5u1sIEqBTXc32obVxdZuqy7gPk3Xf//c7+ZP/mdL
BG4jgx2LDQhqgP4DvpV6tga2iSlCX5AWDRAJ23zpZiULnqY9hdOZJfD5ttgHmBQPeO4jikcP6wzW
DUZL/xTR0O6J4vS9Z0GzW0J/BA0AhhXa15zyMt2I8FAZuujcQLXNB5ibXU62kQa5pyPv2WhRQ1Ii
dv1fcgSCwP+7ufzvVUVnG1M/hdeSeel3xuPv/R7EpSbhUHyKedD8dYoyDlqVHwikWnUgG0neY1Ci
XvXva+qjN/7HmsJzicEGRoGfImn63fP+DQ3siZtp7S1eEXcWsk84SvpClR9CulnXAYJxYAFGiajF
mzQMK7qMdUuBvuF84QX2fEb+j931T5sGJlAYfDfsiCcB3vj2xP7+hWydRZYEMGMMdvN5SMYU0tFE
7js0oDciJblXImG2IAvp/o+P/q/+/i/RAbilTxERhG7wnx/tNyQ1GcTCgidL/dPWqcRxMTpdFzTo
8NR14uL0fw3U/+9j/+eeRn43wvwUmDxwarzsG6H/+89dglUnCQvr0nB3GpLDyExlxPu/P+W/vvnf
35wopphDkSD6GKeIQoAn/Y9PiRbqpgEqf+k/ZTteuuN1iMv9lP/8YU/jTryHuf+AS8NXpRcURXrA
ob/7968AEv+fMA4S5F6cpt/YLc7g6J9fogdTx5JasGJu1DnrxXPDUH7J3tiSJoI9rQ3ER06iE/TV
qxyio5xx9A6A7A4bly5Hmfd9LzdjrmYccyLJptOaNH9iYo6sNrwvwLeggBK0fwi0a0CR8g41a/M2
ywS6vgrlPox5mWRN4aZ4N0E0iDbxJHh0Str4JruljH1dxkRcZh0cZi6BrRJ9FArqrAQTw0aAAbNN
cV9T2gJn8Ma7NO6DypH1u2Jfboayd+2xKouGJwwL+nJ0OKc2bUp0MRceL286Wk8RxypHm31jZvkI
pvXDs/KN0eDU0fEMmLYtu7mrEon+cvUVDB8Cx4Fkz/USlEONZ8S8Xd/GexGuR89X18yGyXlK068u
IDs3aw4EFaqUm2aUIbx78pvhIsN4t7XLfkrS00DTMl6XMsu8HwtTT80cf7aK3S19fdgW+tiKrAAX
ovGSTx+Dj+KQ6jesyrOwxuSBl+4A9u27rT0NJHpHhXY/kfrSDFu5BfifST3nWpo3m6BZ6XzYFVLt
6pDso4Z8AVA4B3474JK0v0UonnFOZ3k/g2hplxPLvKjA21kSwV7GFF5dKufKNVPRt8ljQ4P3qG+K
xQyvLhMnM4QcXHHvwdGbdkkKElXGecf6o9BBaWX2Ma7RsXY4Rjp1AQj7ttTtd2186O2ya5n9HJbM
5oaKR9ouTxz+mBpo5U3+DxInh3TKUL/iwVrurtPEYWr4pyFUvJztVLjQwvmhqRC72o3oZbrxIwbS
CQwHEkSMMq1IvOYJBeXLMk+qhCKnCu5hF8WR5z8YAnlhma8zHZ9rsy07pdYpb5nmX6OgyU57/h3r
kAkIxnM8mEp4y4iP84aSkfYudMlpzZzNQRK3UJ0yVymIFq5J9wSOHXjXeS+5u9uilhaGTg/E0Pky
rgSV79xdaDqd0RBfiZqw5bch3ZEmPHWxPKM9PWUO75nZkm4nMwEo1rpkbzSnFamD9tAM/Xbthbyz
Xb9n0O2hVHTAOL2lO3Db7BIzoeijbjuGmryEUMeOoTLkASrNn45b9903v818/iHCOSkc2VzhDcN8
NHjb4NK2H3M2P8cDG4p1i9dywlp4iYPXG4FJ20QE9hQ+9iDuyBgXM/smU1U5CjHlDabxFLFbLVwk
YXMl1rhoNeo+L9g8SIIaiZH2HsDogQsHlmx1AMw285xJ3HBqYzCQrXhLJS5DBZntTi8ZKwTKxDyS
My/5vKQ092dzBuL7hwXRaTS1gvoimkr5cMQSHd5nTfa4TOaNTMvj0uiingANJYx2RUKhlUm87blg
4XuoPXUiqjm4dFygSURFMGT3stsqn6bPyBFUHPBgmQhAVAzfPrbR1YvtJVprsH1Bbny118F68Ido
Lxkq6QmEHfySNye2S2v8K8vAz2OnaNF+CjmfuCZVQExpoVEQte5k6hfj1l/N1v4cRr9qhHdoeXhb
Y6/QqTtPWx3lPuc7LxPwYv0P4z79xn8zTnaAaudQ78OBk+Zt0p7dzwtQ7YSiPVi0KKfRkEqA9JP4
wTW+XKsqk2R7f4h/x2TJOBp+6e24vyV527XuyKKRIt1iJPlMxqDLma6XItbd+MSTNno0S6chCWPR
AVqVdSDPPrHjg5pbefFIu8Lvcz1k4f41RG+Izb/1r1kCIllO61qMQdA9+1mvbhCRf83EPzpAxJBR
/DJayB9iADmw1K5RGdN2Xo6uZwyY4nxLpEgLf6Xen9VBJDk1s4HSyTiEuDX17kWPTiHtM6gMEUIB
tU3zqHHuXrbeSxRY/9HzOrh1Q5u8mJaYqpvCCajZEtzGzudZEeBHnlMtUM7SZP5Z96ECvSy3e8K8
pM153bNihK1e1ul8XaCn7BWfjnHWnkdkAQoyszkXqXOFY+iutiW+b61V1cIJoLr0Ni9IcTG0RyWi
K1PRwOfKa9OdxtpHsiARPtQPlLZNr1/nib6rdeX5rPs+j4BCIiihyImm6jKty8Nm57twG4nJk2QW
X8E2/6LDvOx9FvuFVQRq8KAYFC6/ZfNH5llRrMnIyU/ehOmQb4ijwcadIToL9eEtUp4sUDQ/b1K0
548D2ElIHQNvr9Cqwt8+XIfd5E+qqToV+jaf4jGCtNiDpDtv4dzRcnIb8I40pfw1aNlVo2kgRxyt
jYUak/lDicBAxHM7ItBW1Cxcf7RN+GVqRBMOWbL4lzkbzG5NmxHG8cB2NYFgAVYGluKu9dZpyvte
NvfQT+Kc45+5a+nDJhe9E4yh79KLFBOIkLWthHUQUXkaiOvmJvNeK64ug/FrVqqUTGUHkAuiuUh/
TmZAYsZy+bjKgR3rtrsDMDvm1FsvaWNbcrQRtQDf1zV7tKgvnmdS65MOuDNFNrfDQ282bOTOL1fo
VmUqWX+HzTjnUq+7cGpum12TfUrEq4WyvaaU5KkLWBl4Y1t1UCkLu8l92pC+EC1Z3ppIP/qZEQUg
FqR07BI/KDWA67VJ9k7mhkLgaln4Z4TS+uwGHW7VRl0Rrt11gGecdUmFoINX6S7G36jSVyWknxNs
xyLRoyyUXrtDFowJJNhZ8CeUIjxPlEuPDajLx2wYmxdvM9v2nImwtqAD6mOUeOv9gtzQ22gaVaAR
ZbtgCOsqg9K1H7usL6O/4NaAAXvwl2jfO6QXwsz08yEKN7pH+6A6yIEWB7oftm1O8T4fbCZVxWZo
pGtt78Z0Xd7hi8Xl6swTQlnurGcCCcJjSE+wPkufce5fdbKoUxp5sskFCrxC92oJdyixu30qoPdR
79xH8hNL87E22aUzwQ7e11E7ue/cuvfBgpQqWTpkRfrag7CuE9jmNP1tI4BRrHa7LkEaFDWPtx61
0WxfY19+357WhTsaWH5eAxyiI0HqyMERO8MjUnkzMTwu0Kwgcaw7pmn0wPp4wspzBGOQVbyJZNun
rJ0exkhXixt8EFJZJVouj/BGvHwJuQAb4+7xhmxF5htdEbUAd9f9J27/4WC8pdoale5a0X/ONR7O
nPGoVMFymwZZNilyHQNO73oxv+s4eowDMqF10adg7O6WANg1VO9bn2ZfqstcSTqTb9BmShvNdQ47
Bkmz2j90qis1hfRLemxAUi/33qh53i3ZqQOHlJNmvldpeqt7QCpu6g+hzVSx2nW/hq2t1hqWHkwN
3IatBtfSypwYh1SOz17COg4K2HYG3NPyzNmoKgoW+z0c+ejDf0ANAfgSyaLJBD8WFGF9/l1R0qVz
BwFsxzt2rb8A8god1jqL2ptZ4LlOjnJUAwvPEcC9ac7ofWJIuAdL771DrpxPbOJFOA5JLoOMV7NC
/ZrDn0QLrfhoYAisqkicjpIjVmHMs1BtxTQmh2VNXcGN8760bhpb5zCSfrXdxPcEcsV1HukD5+F6
6ceUPnkL6XO1pjc58WEXDeH4I16me7sONt+yZr9Q4h7UiEq1jvoXlXWvc9RuecQ6A800vCbMQ1TN
VwuSQtup1tB/60X/SGMwNaD/M6Rk0mS6CrPZP2OvZImT5aPrbHLq0hEHsmffx56hWXB9ezfUeI+Y
p7ZDBD1gp/QmCzahZF1qGF9T0HZlyES6G6hBcsHWt41lsDVIchGe4L8mOawPQdAnpZ/Iiv6lNjBx
dJHa9zjzUGXDhh7m3diRV4CMD8juYbnlrs5MEdffgPQ4pUW3+PKxBeYyzryavHVGuJk1834lJv35
PYMVKibLUM19FyX1Fh8bbru2jHDrtQWPw/qJUsuftjACp2jnUe5r6PDmZmMhgGfNIynXmbPKjSjn
zQatMA5xmXslDnoYprgsg4Vd/KWrjM32qK/lwdH2AT5m3ojpGjt1XXVXAYp8NCG8asg6e09Qs9MJ
LBU9ZX90n0qTz+P8Fi7EFsuaFJDxvrkuRnab38qiE5IUiGHz3dSNrAgE8O7GBZWsl2Ffz6Q9xPCL
cLR8Wn/q8t4L7kUQnn0jTlCWvmBlhBUOxKqtk7BKERnIF4iTeZxIm5NFubxZ9Q2TFM5mwg4Qtnvi
I9hO2J5DGrg8E4DjdDQWgYSfltT6or45tDXMzlmi+8eQTzwPRtQOLOFHq5Ybj+sJ6XJ1UbAiVG76
FcC89N7abcYpWdPjar2gydnol8jofCqOxBhh0SOcdxRU4bx8JD7ykEmrVyxMX+MpD28MMCIszflD
kCbNYVCERyRynsmWiYesBnakQppWS5SKfN5GtsPrc4ymTBRtUMsd7SAJxAxBQC9evRI6o39JcLgX
XdO8ewLlYmZHWEVRd0c3NlQmQo29mHtcfEGOPQnAYGTxOYgt3QUwxfOsDR7qKXtkBMuukj868Kci
6bKHBMhU1SJEU6zC1EVI0KJH4yUbt2DP07mvOLKK2zjfGpedo1gMxxa1DZICaIg6WrsTl+1Wdbbu
Tnh3R4ANc/abtuQ2oBI3LtIFcqifdIrPauj0rRfQBmzyOuMKRktBjxqW9JFP9OSPsJd8Wqd4efWr
2gIkQOHdPIZpd+vhM93bekghIi+ioIu5s8RE+7rXsOUhowYF4rDJWS0IJUwNZg0gqpCHm3S4lbep
mPTID7UJtgOz9RPcDYQ6Z+jwKEJ2TMYYDeB15KHV0dEQO7wD/q6BEguL+C7F7x1ZqRs4mXJp89mz
T7NCXCStpwvnU/psIxBjQe/qElxGW0nu+bgbHCKI4fS6TmY9mNTEp6xv0FNN23jQEeYDNCM7BKL9
Gbpx/SWWUICwi7LT2rufng7SUya2gjfdh1IhZKBEfgxU35wnx2quY3JMhoVX/dJM5dDLZ1A3v1nb
I12BM7YaB/oZAfQtZDr7xQqPHPxvUqWIHJbrd+ZWtqdmUkEerPUNgeauSHs8ppkQUJrxJUHSsfhW
HkCfPaWruWKF2tLGw2G15jAZ+D1NFJ9p0GxFxFS/VziOITxfQT8KVNgyu0Ko/eFtDmxtmL5sxv8D
v9HkRIgjZlXcgH2Hh6Bv3zl0wD36X1K1Riu4YfFYrFGAfO3Cb1vdwXXhLj1kA8hu2cIIpR4CLRNU
83mGYY5S/zKF4Q1KtSpG2V8nJQfMQsD6RyT6GSUdPiIJm6OLXV0oKR97S9MCyND3NATvPA523/MG
EVhUgKdm8cdfnI/BfsYfsXH3bgK8nPWS3Am8qvdcAgxuoLWrFF27meQlWEN8E9euyHjJF6W8ly1L
MApizZG2ofgiwVoyhBEKGgbPfgSQWOKFJh5/gO39I5pRC2VRd5Z03YqFItauTXv213mledxzjRcm
aIpo9a+R7H/VId6cNiJl01OJ3YMScVAe4KOWQmS22Zpv+rvNSSNSbIsNUZ+zanO4UTadzWWI/5Zz
tt1Nm3xpFH9yCTgJ1ZHnyfI3pGEPWMUoB6h98DZ+W+X4juL3mCl0uOg9ICfqtS838BzYI9laKmqA
iAYwtP2ZVJGST3bRL3yDzEMm9dC1HGUquPJO1ffUWw5grvWB8U7kmNJxY8w/Z0jjp9n0OHZc5nqK
XkMwRoUmzVB03vAGZhxKK792rnlJQthXsrW7UGzHlfHPMF1fus7bxxmgrJYO77Hm3asXImy7WG/X
YGHu4BZMkPQGkce4tfN67u5WM37PxGiAnOmwO3pR+KVWxPeaudvReby1JsHn2vcIBeoERBg3W+fl
dS+KQMWiIEEIDQ2K0hrtYZtf4xoMBCBsk9U1YKj102px2IhF5dFJsVt4ZvGvEGeF9J6sbF5V437j
5Q7PoeBdCReKVzVTVT8JgKRD+tBz+4S8/s/Mh9e8JL7FeI/54JvuGq+oKEkEGDZaCfpAeAqov+Dn
o7HfNbq9oTFs0RE5ioolvW3hoCAxcYHIgqiGOe7fsy5YckW5KBccQc0KFz7VhFY0HlS1kRTbaew+
eT3dAd6ze7S5OxmAh0CesynH1d5UrIacT9EFEsLjgkC3ysDy8bDP8XaV85iVLh52HDHvg2jxB7sM
Eh0mSqB0jrOD4D2Kx1DrH9Gqv3iTRXt0WA6n4kqK0CEBgQ42YEEJ0H4+LTiKy4CuPUp975ai9c4p
i9C0MXbdIn63efYOltc9shJIumozAJVa08ck2l6WddEIypqPofd6+GR078XsBKavyz2Hi1D4KOiZ
SXJvSJtL42wGOC/+TI2/4erAxw5Msio1y4MfRUE+J8CwIq7mArzCqc+WV0/Uz2JC04pgwh1Cwm3Z
ev1zuIUMG2JECCEGmtyxqID7Cll0ua89dZFLepGMnj1BaNnwlgPKs1/IO6DuMhzpAm/PQ/iAzqYo
mJQ9LqE7qX5CDdXAA7ZsCnMuprF0wnudQ9zqTRqgYg/auVg2Bak84KVd2iQnaU/KWqKjAGZI0QXX
+QqFxsumw0rAmoACeQicWCsOB+neo+PTppYIl2WdHmofDQFtR4elCqKKpesrIWPR9etn1joQYhNb
r56CehaKAacavdUZ4h4YNeA9TiGuO2DtLTltK/tlNQgIjFQYfq6DT+6TWXLkEbPKX9gZXB6FCjpu
jz5z0LIzcxY6A2eOxrxYJy87N4LT/SgJQiK6vU6dB42MRRAfWxw2W2KeJwY9gXNDABNKf0c0kq+J
L68MWzYP2zgutymxqDtT8H1TQ+QrcNnpOWZiuiEZzG4L8UUl9WjWOxaDo/D93iA0EZslX+ekb861
hxsTx+d+hiqK5tzu2qzFAYRaTqifUYyZSRSm3x1tsmynBQ1z+K5uKBOr9d2mm8d29VyhhvCTd+l2
sC5lB9R96PW993FlXxMR8VFF0YtToE6BZancT/mvfqjbotFQnfp4+XA98A/XxLd+9ZC1CMwr2Ia3
NouRUUUVAajp+72Rsq3gm/0aaulXvlFXGaMioQ7eEJVhjYlHa1LO0wo9cAt+8NoneGXx8+N5PiBT
9qhJS4+YwBRUMQ1+Z73fFTbw0WY3/EyswyGOZETlARdB1lO9qaZH5ZeIyqvT80YDjLsg9UuIRn4H
CLFSvRsr2IUzsHmU7SZYu736i3OBODYxUMgsoWglyP3o+LJzsUUnagHI8Mw/Dg2eVJ/ghKRdWxnI
OmD2UNTp2EtL4yGRMibRT9OwSxgudQFVNikBTkWX2Z/lvRdlCxZmwyinqMGa+RjEoZoLgRaGkJWG
zE03pEk2ZM6DIok0LghKkmLE1CwgG1Jd1TK+xCL6HuTAOfIf+G6832mnJoiutRJFHLcwefzZD4Z9
ZNthrPQEWDn39bebFKM3H1DzRPFpQmaxqH0F9Otbxm78CW1rLxGdkpfRDR2a3FhUTmmQfBzmxxzT
m5KwrXDqHO2Y7JAuGS/UMrfLxlRlCIZEw45KFEI+ZBWL2S45otoccfetCoblBA/yzZL45yAR1sDT
wSQOkb0EasK2yp4IJHRev0CEuGZm4JcNtC0CFJk64KBHZAm5lhX4G8AsBLQRv0HqJ3Z9o/PAoRbs
fAYFigSI9ajjnElIGsNHxLI99HBoThG/HxEczXmbRHlC5uPggKplbAX1vey1yJ41RbPSu+CDLPY1
W8Z7G6OziNErQbXYDCs2rNcMJqp+Y419t4tDLwf9fR1Sb+e77CWh09OCfZtIpOShv0PCzSpM0NjP
DWrKekJ+GTMT3PeQBLYkYzkDJOzCdCsUE68gVqrZjsetY/fGel8rDR716t9JygLoDBMQ322uC07t
ZQRklCWuXEJaGakRdhH9Ix8mXfUzUEt84z/AZy9e10x7zuxDvywB0oo9YM9h5fhIJOQyeqhdemYa
hFrUoUTre/tJB4fTyPolXccjUxSu2wr1SdobbX4MVDUFBJoTGbMqJbzEN3uD6fzMpt/Lhq4XjVOD
sUSh/qq7GVdXFmwFaZuDSML3RTSPIlFw3pB5wx19rqGgTsF0Qld5MKv+4TtXiclV0hnoSDOc1/TR
qA4JrHm+72MPiGdzXSEPYNcc0bfsI9n+QIJH5gGAkiNfk8Mc+UA112Pjh8chaZp91iRPbgX8hJDq
eWbbuFNgsNBCOrAZbfebIzglo+EPUe7GovCKovytb/nZl8ipJ4S+1h4HYJowA5QsROnuCMiVpPeX
uzSJgfJGqPjCYHnphu0BRRgSV42/Q8dxzgZehgpSp5cIEe+6JU6xMJB+i95z1yBszb0/b9DYBms/
VBCjKzBGPUa1ZE84o2BR90vbF1von3qpYc/PPvYglUMZdgRa/5rqciSJ4RUnc/xn4kH9ktW63vUO
w3J0MM8YnuQNy5F5Y+EiQatgG1+C1jmAsz5YOXi+iL1XZvEQwUQ4zZYjxtiWAUKmextLr/xu4Vsk
7AvGki9WL+pJjFBJc9PErKA8WqA6+YmprIuq73gsvpikRdy446ztgi0ZJe1YAJFZi6SGKsMXafc0
9H5ALdV4G5tDirv16hKKI0J6/h6F3dfEk+yaUonAMiwdj7WXuUFCD9foBD4t7ZDrN1XdhN5jWwdR
Sbf4zoE1AApRbbB+5jABcS21fGoVRhTUDcZ1NOGCGCxgaCrJL0z0S8sxZnDrJ7BqayTFBSN9kBtM
sz1A6b23OlslgWvA1UZfGh3Txdbhc8KaB5agktPuC0pmVPlCkcohy4tfXEP9++6BaFL/MgDbSzIl
9XFrgmvc1a/JFh55Jp8mGZ0WaTBrUHwfk97wOQ5NYXBOOwwkgYkKi0XXpj8NWr6jFd926zpBCYAu
u6edIT87h3M8GwO1k5jiBMVSkRYsXTxMOUBqiH3p9BDyDR9fz+N56ZsD90hfwqm6Q/pB5TWgaCKA
2HYs7g/NjIiJQDdYmA7RR0JeXCyv3pYsmCECm28wGJ6k46iIxOpjoTDoy8GBDbtsyuXS6zIK0GK4
7AEVQglrxWAwGX0aeAZkerVlTca3epy+VD+gXhPwBpO7wYUIokVd4fd4X8P5ZoQJqoQniDJwU3GH
Gx3Ku8kxegOTJiJ4nShEMa8JMQ9abxiGlQ64zkN9cmSpGkyj8me2VnMAz1e6zO0mZY5bSocKz/zU
bUodtYBC3jFy0bY7kZC+Ib8XlxPJvF071TdHjb3HUMMP3c4vYkm24zylGNuRYixFYyKMrYjmxwTz
CzPeiIJPzVqYscdb4oU7LfukiiCXwPQLcZ0yAAfGqrPnm3eQ5thm+GsEhkImpEx9jPlYwsHlI+uS
czeTnTRjnINbZU+YYWy+gzbvoGlMgaL71nF/t/QxA9YTrr88Q962yeAbmwgMKXyWfGM0QXPYNnus
hu7yNO3e19D73Wg6P4V2RKRhnHAg9wFGu23AQ7YVxf2I9fXkcI46dFV0IFmx9e7WNjV9DJAGQNpz
inDTwL8uNOD9omm27PuIe1l0cxe57wpkQuEt0tdpwNAnqdGv9lkPGx0Zy1xBwoDptJkSeueRiyYA
7aVOMXHxcWtRpSAm/oy296Ef4uF/2DuzJLuRa8uOCDR3wOFwfL7bR9zoOzL4A2MTRN/3mEANo8ZQ
Y6iqedVCkEpl5qunp/xPmUkmpRgNIwD3c/bZe51d7Gf2sZ0Z2HmFS3AQc1GfbJu+yOju2yhoUH4r
WGDakoo/2Ct72ET8ncIzv/vFP8SVh6U5wL5ZvMqMCeBmrOU8nwflhWvq2HHcM0AWhC7Rp/3OwexO
MCjNG/vWzoSbXs+65IsUQCQNL4watlXdi/hpItC67KeUFMolg374dtItum08CN/hdXEYj6ckoaId
RdD8xbO9udx3paz0Xmoapr0LgpPnYNb9fjFhmd4OqZW/DT0VjVVXHNp1xye9il2P+K0HlGUN26S8
iq1PcUEHlSRv8L6S4qWYeL+JXWAr2nUy7nvS7i1XPUwG9zRLtTQfG5TWjFngC7ooP/ew79b/DDs8
l4UzpzPSs0u1BObMcmAS+Fa5Rfb7rnrHZoCTUI+XLZPfYCjz/GqKzNBcMhPCYSTD2X8Nybi3h0kP
C58Um/vXWnYJEWR7GMy3Cd/JSzQGIt4r3gG+LSX0aQkpTR+GUZZqZy95eu3IwSPhmmTlcSJlMV+L
3s/UzlCkF0c9hk69ZsOJgWDEwq1h6JLSrWwI8Dy6cuiONlH15jD0kUlO3JkTP/dFjMEhbfTs3fkG
YNY5XYTpX6n14nLbYu0E1pblwmxG34zWp6SNK7GZNGNFXtROr9imCP3NapfSoWZmHLyLMdfvFZax
FLNGFVCTNc5yDOcMN3/QjvJJeYEf78l2yOU4ZIXVEaRuic5X2rOiC59cPLYhEoD5d+QY8BcRsgwG
o0T3FLbR2FcOQmxaDMElU/UUgFo21s2tS3Yqf2wtrSmpGBVP92XOUPqyVRjud1mtbHUZKnBV16NH
RA5ZhFlHUCXYrtPGscTWmsXk7ic5Dt8QsIqRQstU4joaPGp5IdIEyVqktniQGgZIFzbgFZy6x6zg
tMx+7+3Gygp8dMl4MKFumIVGrcRJUUt716+20UtCx1GDFSabAxq7vir7jVGD7RHxoMOwbyVm9uEB
kKpWJwg//GaYFPMy9pUpvSuPJu5iwYjbbPlR2nT9UwUf0sL8ZhhvZYl1CxB2sa5S29N8rsabz6Uo
FvvCtXQJ3UJnXB8c6PiifRCJ4yldWpyjYmjRVa0II8AmLgMODhyE0aNKFxQYkerquWjCyGVali3l
dS0qc06w9ny3oF9yY7pheWKmMF5h1r9ObGaPG+4/DCeDNXT3eZW30baciopRIuHw58UqFUVCipcN
lc/Cyx8CQ9hIZOvLocoHwnFBmBwgCWRMQNeJpZlirsMM0XkzRR1jWawRBWWQGybxwLMo86+YReTX
OOFK2TjDuxOTisraKadz1UvlDqI5rAjS6tom6D2RsxmAHoYVP527nKNsVSCrH07RLsWxiLF4b0cx
4VJL8PI6F6bV9kfLJcSwiRePeEc0Tnh0wtb0yQWGUtr2BNIXpr6kG9xTZWJCDb22pgdXR09pPOHL
nWyiZePGDka7uix0Pv4I+brpTYFYgtIWZXQrjSqHgGaYSRXBTPXUonLUmLRSt9vb1WwRkzfxCnlw
VfTNm2q4AMUKPekLab7kaVbdTYPf3rnKQtCJ7ISBHPIV8tIUzs8AmXiV/Tbt7Nsp4dvZMuPKLtxk
NHqXJKr7Vto2dvNm6jP7esDld1JZTkZnYU0DITg37y4pGFKGMa3g8BRTmF72UZOOFGrApHeUzFa7
xSLP6FXFNj9fvCMcnRJLFRGHd8O7jvHhz7nEotAWAWOPZvWzz8HU79Cj6htizRyRTFWeO7COqBl2
q/dtWaf1KZ4lvxYfVhQ2W9NZTy55oXCXOFC5AiePrjr03rtSkH5SNAcApfAf1AdwWfLJBrkw8M2K
mISKlV20wTg/9lEp7xAy0MqrGqFy24gi35ksrsKLUjq8mgMCoEKfQmE76r7gZKvzcLjFk1V+wmfL
EYKeBB/DXxSVpSOWqNstY8j5SPcUVFtAXc4bwRMn2jlNrLZdnEqgN8Fs+QgTOLn7mEkeak/RHCqh
y6smXkwHi3MuL3Kph096MDjYpSu5h5oJXbksSy7cEiD3Zir1+LnRZZJvtcpNSQ/iuuNGtbK9jmYt
vmJxouavrBLlQkXhLdYaPkxxShB0mUSJD9PPfOipwSB+5FiOt35MqnwbjJKQrklio2DAIWfuOV6m
5hAXJMc2M9HKBMitP+h9VVCHXAqTW7hHeBs2adRaX7IlGV7bZMLFa8bpjpSzMTvq++yFaWE270cJ
GhD2BU5RRryhukkhi1LEikkFu6otzQ/RVt3N4JMWo/StsEO1XJyOnLuCPEVuXodyqp5wP/XXsUds
ual5ELaEE3iWcjsjuBqDGnlsC43XE+8fCT41my/BEqtPmOv4s4VNBXFn6LKineBgZ+gSWNGD31Ql
PoTWy54gbl+pDt7hng6cOr2Fp1F0c/TJb2s0LuHlCpNJCjXnSyvs4n6yhPjqZhgOsqHPv8Za1oh1
LoltK5U0Ud1Soflkff7A4ASjnbAqZ4epSUDdq9Rw0faN/hFXFYXULKhKunyE82pP2Quu1IgIkhuF
/GYWXDm5GISzG+XkPvZZ3VonxZTlBu1l2NtjVfM3cqLxgS73qctcm8NKjXiYO3dOnuYmKN76IfvS
w5Lfa/S3Zb8MDxT84Z3NbXRvGBmm58Rr8IVP8crYiHzCuI1utjVDUcwlQbJ3vDoCu172V05Z+rsU
XpSHh8rqbpY4A8c7RjL6Foc+BPVMteVznMW0lQu2ni1TvpQQ8GC4V+TS3OOQMN/5a4f3ygnwFnVh
aV25VSuem96Lv5WYTSwSdb1vDlDqGY9AU+hAv/J2XsQGxZxqwIoPUYiii5NQ8GgnINOrrQ3Vw9pl
zaxzDCxLc5PQUDT7BQv0dMwQNXih3vMSi+mH/ug4lOZK5vLO1gvPJdUezz2Eu0LjDc2TrWMypg1z
64f2pdUV7g9m89atDLMEPV8QY/75cUPsM7clCwKQkrz1GWOX/7mPO/lNLKTRdohy1UMU9XCidec0
SCfYjS5SS3BmQGHihMkKh8c4wCAKAsrBadN6ePnbpObyKbmhsRu5/DGxvk9ZWJRYMW0SvrZgsD+2
pH83WB2xXNW0MWEwUXBHbdjz2VEIMLyX0sWFkiTp1wY/zc6ViXsWtebUHVTmz5sIOQyOr2WoWjFr
fZvmwWkPXQ+IaZsTF3ijsQiuS8LHsJ+n+SBCL90l0Bu2lA1MAb0FoXEzAQwikGNN/CgramYgRapI
jrlvD+2mJZdb7IlkZgD46dl3TBOIFM1B6x1kOVvd3kfq/oFH2QbOEkr9MvIic5TJrIZsKT2gOTQK
0fTY2p7N9A50DFbSmniIP4rB/t69/7C6bomWFzSU7IUXGCZjRSsSbrysm5BcA/JYBZRd7k7qZ92Y
gnxixk+kk0ha/FcTXGMTt3ZihIlc+P5014h4TpINlmgCCHxvoAbSvCRSlidh4T9rE4ZHkubq0S6Z
mU795L5E2qG4ZMdCDsGRXu6TklNBplEZTEu6i+6jdlpuMFfZ9+MCLmonumI1qxMcje81Ftlgo1xR
q71vhZRIzRxF9x5sTufS6fLl0NdIGxnjopfI90gUxM1zU2JQbkydfpdLHXIbY6BG19XXKP9U7LHA
rkpgrLH5aE1KtyZTnx0KuAooZGLgcSnmjPdnCejtNmXJMHBTLmX/IPO5uawaFd8w4PwmgX70WxGC
3t2HA8CNl9JOAYST1+AXmuUp90jasKnhJPzIghj9fvuPcY/NmjQmr1aMt31XqXm6W/ooqrawwXjC
BxSW4czOA6Lu/gQ8be+9R9789aq5LlqrdQ45TwqY9SJCXH7/BOjfvBElwVzcBknZTncaeKvZOf7a
uene5ZIa7ZJ/oibQWIAffJ5LsvNSbNkgEVndFkuW+JquzwoGe9KNrhDzodNLYl9rz1fpdTebKTgs
cOzPbt/5mpTMwA8oDWo+CYlPLqixm6f05DRZ7e+Bh7g4MpaeztjuxiE9VdHEn/95CjCKCfSlgSYQ
0iClNbiARqVEPd8PMBIGHvw5GoHYbINuxCzXw9BEHMlimy+GOxYvDEDR9qA9N11GXjoGN/3WQABW
4oR9Eys9VgWrw382oqdBPHJTeokBZ50gjKjzGRg+3ZvPz/29IATolIvnvFvS6ow44OR3WNP8ZAtz
D9AU0Vg7PYRwcfyTH+muAUG7WiFHXtQjpDcOr3nhvcDknKUvVh7X7RbFVzPHxdjDU41F881vuE/h
nkkbOMjQaY9FIBRSm7mGVLYtIvqqbQwuikpQVFlxVc2TTE59xtfeNFZaRDvLKpuPPEMaObOc3HA/
ZVOPJhU0GFAcjYgEOckPH7sWoCqe5C68rOIiJhWhW0HEOk4JctS2PWcMirBEb5YFreQYyZgY+gZP
oN09u3QgZk9ZRH6wrzUmKXgDPDmJN2Sgv9bfYYP83h6yNkx7WHypcDc1f7rc0q/635hNDs4RDYhx
sHDa9s6O3aznVDEdjINICPwr/UQmKIsC1xwSiJO7URBdv6dfCLyjnmJBLmHM82+ORtrkzJ/nfGuz
fMMg+nXiKSwaVT9OGHOCSzp7Hj/VTExf8EOlLy30RM56lJdil3tpcMHdNdq3WCyCjD4xAs6BrJi1
zAVTIvx+PxX+qZ2k85kq33xKa/Z+GAv7VEyyZjXyWmH4YFU8e2NYvISxPXGFZDfDqMh4OLQ9SBEb
f87DhzBhgE3IrMOo1P2wG/+V5CAnoutyWR86MX18T+z9TbB6mit2w/9ho9bvCVawQQmekg39r9Gu
5//zv5r/+z/forj5/37gT5aVoz54in25niOJlEL/+Y1l5TispJJ4m5TS7K3yV4TrL5YVdFcjSJ4a
jIee/RMJi/98XWXEniujhMd+PtYOSfjo+q+wrKThi/wh+UsA08FZrnmK+BdO+j9mQkU4xNJFJsYj
3MPZm9u0ZlQexPdKiIKRVOeT/EDqNQ8k9PpTD6MVz2rn2/uaYqnbeabDmUHkBQpTNMb3faJtcJ0d
cxGPeDih/MyiCGU4aFgb1MLrrJeBGzjMe0webY3RC7HJ/hjA8FAn5Br1SY9pfFfFWrS4sToAiG3t
+zhZg9oEG9PBoMCHFXb62OKovkllq132VGhz1qqw3vocNMFB0p4MBAe68Wrqeu/HEATtc8AVsJzG
uWyhNjaY1uIkcBDUdfFZiGbc5w4E5sAx+SUDJ2q91otPnCffXUdXLypFiiDwgV10hKrXZuFy1ZAD
2qIAr0oHtBeKyK7TXyG110fdUdKWfuy+wEudvrqdy9eL3NqdtkYsAfRXCBTqopO5eCiJxuypAy6h
0uHmNeUs3Rd7sEFvIF/PL6oGQ0HNoh+LtJp2sOzDfVL1qHm+KhEPq9G58aKkOleyc8inhmP+1BKs
e62CDOduO2x1lt/4rCui31HWXkzDR6dxzlNP6wmPd73+xFustLsjF/eWEGXDDmQI6owPWBwuOdE/
kr01u7GQb2ljSChMbN8Q/JXo4qwfQy7uexsF1AksnIBNF+5ZRXPAHL7AAezv3CQ/pUbe6kZ8w02h
0QGACmX5fIxwzQfV2GFJNOSrtXcXB/OFO5kzlO7HtJg+M4eLDxMu3B3PG8ECbZACGRwu6cHCkBd2
003QmSdXNw+imQlD2PoqqobP6TD514BSMRx7DItaVaIwa7UBNhQiVnBU0j1sPNxa1L6DYpDm5Rcw
itAe0q6/MI6pgCXi+MnitjgM0kwILGJkswoSSb081/wSYTUxpint+GnIVL0jWfw9EnYCsQb5H2xR
LI74T8NyO46Uox5512tVht42Wcoq3syMs1e2RlNAEbLoEu4b287a7d/n9/tGu//2/HYFu5P+1fn9
u7Xv/8QQot78/Lhfx7f5AGyQTZzrTnrJmcyN8BNFyFZntgki1GutAO2smO3fjm/vA0eCywc4tkDE
9KAb/OP41h/g+bHUwQaoLUjB/yUUISOSPx/fbGOX0C6MULYnhFnBDr8DN/itZnTmsSupDoOFmF5b
0EW1WfnohqO5zsuliY+5m6ozzQOd6pJlmdyavBHWtvOmKt12k5s5B4A6db0NEOXIAFRYnFOzfw86
YgYRHxsdPnI+b7E3ZHz28UISpJcOLSY96Lh2LoQgS7fZSQy3yIzFIfHdq6LrPiN9nGAC8orhl2aI
lm7Dcl0Ul21MFe8qb90w55AlJ05ThA3jSjJkzGUA9QTMDOCWbdM8vyjpvoekOtmjwU2MiW8zM+h5
+RmgTFNzmEj1iiYMr6Uc1TF33O5iHvrtqkaeoxoEtV3iwQtGrZ77aTz6V2QLbf1UjbTqIZFZAUA1
Kz6xousjzTSzUn1NZfipzVKEsuG7Ye3VgR4t2809UshYGMaoefAi5+SzOyQ+i2Xm9jrjt37iqyH1
eN4bNunqxI1LKLIh911SrKPpEZlAO9cX4eSEV4mposs8AajMODh8tmRdHXo3/DTOqYfx2Q22E4Ps
17ZP5h3jqOehwj4Hadg5SBMgSafNo+u32WXkT7cJlt3QN9GymZxg3pfEwc6WlTYvebMQrJ/ZiCdU
uOwHe/IvGrsobrN2aB8tpRmS20xZg/Un5BHC2KaevO37wN5UuomOIIbkhm0W95QJ5x57zSPWQ5yx
VTTs81rNm5Hs1DZZnXIz+rW1SQcgV45eHpSPN5f7m5n5LDLCQS1Zcs5sdUByHcj58Kuqcy8joGxj
fZV5j16g7EMT43uOO6VOOmj0nRN2zGcdeVe58qWGrHNhcie6zbH6Y8uDjLNhisiqsTkVgXuumzqY
dsS7vHA7jQML/krWKjIDcq3imaP4W6gjhG3VuKkDv8WGAlum6fS1MBVRMt4mrkgCGixnTJP2TseO
7q4KHw45UuKEhcNYjX85x/3Sbu2CjRa4nyFabtJM2S23WcBPuFfI5RYICol0g8eyrbzkoo7cCcst
m0uOZV/ne20leEtyYt4tcqMI1LYupDs+5sxGKY6wn2ZsUvFVQNpxkc513Q4+Hsiuc8jcaKBoGVmd
9DLCaxBI1p5Iz0MHrQnuGkMi4I5wDeKyxtUPxsRy9IWVl9OjZBsXtIBF6dewL/I72fr9pYuO3KDa
DP6VwXN0GVpqvIFO3H1b8j67Y49G+ZF8uPvcu6q7j7BKqPusrOiH87IKP4Nbm/Wha3iZ9naSZdd/
31//5v3lvuNt/+v+43//D3hm+R97D9xJa9Py6/JyP7i27bGI0F37C7nuOPx1eTkfwP1QwkP8eb+g
/nl5sUYV/BDCCxUeyxFZzPTPy4s1Tyxi49LipgEj8xd7D/2f1j2w7cCBNsTo33FxXvKN//7yCgSn
dQEpfoem6Nb7KiJXeYlUr70NoApCSCiHHr27ki/QNGAgTH5HKt1vRrarhFWt8GzgZ5tOfH5e9KAh
hjySNLUw5wMz6UoDCtYPEywgSli8Lg4WLZh8KvZex9jKlo031+wJa6op+VajvX4U8DfI1Mm8+p4z
Im4vRDDrN1a6FvDQgImWOwIGYbXjzdTHAXV8OeADrLCYleNOZHOCChlVWEZHFQc7jyzJTYuv4ej5
8bhrLHv8wTa78LYm5Hybgv+rNqsNm2U4+TrnHtwDjjRxlbi5SzaqcQmqJXm6x+vf1+fQ1xDhkabc
z20mlnnr9HV8z+9KYtyIktXBm6xqNNd9IG7ZTTXsUtfOgctibqse2hD3FBt7GNFjF5XP1eSKC0Sm
jGGpDemIyybLTrUhfzsTI9S7sDNjsI3DwX+xcArcO/XCaZnaBUbefrbXYKd6EsaYm3BpRgiwkuDh
JmuQlEjLvyIi4ldteyijdWYG7h8tx8MI++j7yJSFMzgZQ7Y8zZU9XaJeOq/zYpkfJpXhc5n4gFJT
PCeA/RimF8xfM+7WJlGMaUf7nofKOgf24j/q5L0IIZ79EV/59FTzXNccZHP1veyH8pkznqLGM6tH
amj9L94g1DNhR8AXy6Jddw8srTcb5cT9WS1z8MVglgcEIsb+e5hpvs8Sp/t0sNOMA9vTkaoupynB
M/K+jZfMzxkiUfnWFo75NLTr1t7mfYNvFKQLAct63ew7m8J/SaBcfe3eN//KdQnwQsIT8yv+YD43
fvcCGm6xk6zEvUqZIXvH1E3L+9jnacC8jUNkAwGXysmd/FiyLIGEf5tZ8SdHheqHE46cwZ55kpXL
PWFiigft888COZ+AOargSno1UURWmx2gNgEWwsn78PdZ/e+d1dqT8l/2Gv/x/Uvx5Y9H9a+P+XVU
6w/KY7AOT487n/8Am/XrqFbAy4Vi26phMY6L0/uffYb5oBRisHFsiYzD8th/HtWaFgSIHDIWJdxf
36D3n6ldoNx8+IIOnwzc358BZXkVBJhIYJ/ibacp9sDZzos97A0bVHesu8Yygn19l4QUNxI8cE7s
5Qv/CEhcsBTqHAbsK4kTt7vmkKxQ3ZlbdwJMbMokeSurRV1jnFJXddxll9JtmsOcTv6hxvJwLhHy
eRFKlqwyNIK4mpv5La+1v663XMkWdXRUTuhdRKwCY+EK202zvOhvGia2O2fdXNr1eXuc54qMfo3T
E/sdbPO+uorHdLzWdaxAPTX95TIQFB2iMd+xJaXZDVMRkbPwsOTOqowvA+FiJPfqG1eMuHmyYdok
Qk1XS5EuT+xSgweQMS3gHCJPzfzgEHidgYgVEpJbPa9ubn/1p1WmJtJ9ilr4Hz1ea3oXz7I/26wp
jD+DB/EIwetce88jYwxWuk7DRZcO5dfC5rPz+pM8OCDdz2I7O8AoL2wnSMYrhmPBY4wDLrqwQn/w
jl2WqhuW8NbN1ia/QbJm8gb/pKJEzhd10Nif52h1koyy9+9z43a3c1cS1RrZ2Ie03bJhMKycd+dk
QR/l1gVrZhNEf+AAXoFlPFumZ7jvrPphyiBPEDe6nnxHui4m7yYc5mXVFgaL6xxilAx1j2UwSTBq
sb2HBSMeVhz4qChbaWcl8SH1gDNtqOtTl2ngaAU78rWChLTTDs62IDt3wjA3PtdOwowuTuoC3wTp
9+nAPot5NSZY9hU7x10qZ0jGis4kzh6GQDa0MmHFbl9GcP2nNI14jsYiAtfOBnD3rtaABW7D2S6b
HYC8Bk9sXSSXvcVfaNvWuW+2YSozWlXgIOmOoCgplLKC1AlXEsVoV61rL1Gw7Cagz8uXiSBdUn5N
QmETTtUDl5jliPZLhUX/u1X12WsR2OVn7l44j1XdAsSgjXsIbbI1+7CY2geZgBg8LE213E0hgdg7
2aV4xtidmN94jW9/E8TzfvBvbqoy6Io1LMNUAN/aVe+oC11Za8goKdQdm0+mUzHihTUjFpKgDF9z
G2ceKwHlueonOu/IbYjnTpHD816nt3EaAvzAGYdMl3aAtTQRRSibrDTHNMjEkkm+A17aJtGnWMZe
fiaxJZofgPWcOz02vDsgcjd/3yz/3s1C7fWvVazXcgm/dH+8Wn590G9Xiy0RiKAu8hx69tof/Ha1
CK4bSn2Ws/qSocJvVwtL6dioxUnPCMKFRKqZG/xDwjL0Dn/8fH9hm4Z01wnDH6iULiBhj+1xYF0F
CXj6jd93Ab2fJjgL43SXuYDL2YTUeKRFMD6t65lY0bgBh+XOD6Fntw+Uk3Tvouv7H4wXCF8GIBrZ
BLDUmM1qmdw6avLDA2WYKE65TrGFcqiBuvLSJv8IJ9cjtjB09hddAcXa17EP87Vk96jcVrjwOBcd
l5fS62Wqz26JLSTGT/iwDFVzJ91qiQjN9fKNaG8R7vNgojI1qgHTOKP5X9ZwL11MUV5NXjLv2HlT
z5V2SDCs37Xpa3bvaC5HsPDTqNGpTCP5GxS1ACsHuT+K1+Xhsx8EnKB2R7UdJgCdt3ME+PyI+8h7
VX5SvOnENVTeafI9aOsF9LJfUmnrGUxfbVKTE3l2STcIMFnwsd6bl7RM9Fv23tIEjVN+F7qnuK/W
nqdeux/93gjxndMUYbECAT3EtEplNVTpJTZRWqj+vZ2KQXN84UqlyQrHqsKWbESI6DC402kcW6dn
X/Tans3vrVr63rY5UyNflqEVeFDXvm5Us8sS2/d2L24qhZl6LUZ7EaY4hyQ5dSx0bAbluXyhoEAr
Xz/lncXml7Ol4zjcNDISD6QEwpd6iPpz41dPzjqVAQAods46qcH+Xr9w/X6X6xRHrvMcmEv5ZbbO
eJZ12hOtc59onQD578OgYZ0LAYhjRNSv06JxnRuZdYIk3odJOEEYLLnrjAnDnTmLuaJ9AASc3PTv
4yjvfTSVvI+pAC5PzLe9GrpoycN8Vla9LuKbsZOdJ25+Z4dswzZQp/TaZJ+kxWz2kriPtUmqxrw5
w+Dt+1yol6yrKbs8fzkhw5ZfGxagHwFXQbicbPcNP1z0dxX/U97/bycGHD7rAp7/WnH5jyL90vy5
jP/5Qb/OWucDIF8gvhggbFwhq/L/66wVHxA6+H8cTlwH8eR3iov4QPtgMyeQCkXY+b3iYj7wTVF2
u9qhznQ5hv/CWeusDcEfzlrl489wpGuUwqXqqT+dtZOjgklbYNs4v7IaKmFJrbxoIb7ViCK7WfVi
OIxJhomlZP64bereuZ6b2vve2KM+oQVY5d5vORzQVeYeD2QlqkNsrEEfjGGRcE6UeHkgnuV7hzzQ
+UcyKr3cRf0IXkhllvnEVu36FqNNex86cXKMp7Z5ZdpWn+a5hgqc4r14dfA3fZl0Sw1p+V3THpdE
A1VB36CImsqPrR4FMS2rv5Oiql8JccpDZBfut9HBjOUSqD47oL++tlkLQCyqk+UOrlj+RBKE+ahZ
R6UBuMXLeMhc1jitk1QiOeG+nMx9xeK3dR1B8UD02N1laWSgUM6y3Vlj0dwWUo87wD95gisoNSDJ
igBxvQsK3z4mlkMKjCoqOxmVgmFsKYnLXYFzFpuZ9E422y1fxpmT4goAIzWqmaphuCKqqNsrrMBs
nJibjrh9SUAboISXMjEAFlnsM2b3t8Z2oxtOpBq8ewityM/giIUjM3W5ZhviuSUlihUNnSiDkLzs
ohY4yiYtvJS/dmwtJzEx4cU+MvZHOwzGc58AaGxxwb6NE/yNOafMKy0Crxu7n/v8NFM7slalon17
TsdyYeIKabU/sP2jYOHLuk9v48BNKw5mUSHhPgeAK/wKC66DCWkimGsDA8U3OI1yh0LhPEyubN5Y
kkgP0IdJQ2pWtdxFFAZAR/tGJvYpTnruxLLg/NzIyHjxRdpy1ud5C9pHiY7rGl+mKSi3E6LEDiyV
c5lG0j47Akf8FYskl/DYI8TIc0wiJN2zVQe3L6hdktujCF1C5TNYtfIQS5pvElZl0G41RuFkOxZ+
Vb0udu+QtrFdRkHABQkeY573sWw63kVmwvyweBMTCqetPrKes/d3XpSJlykRJDZBY1l3gR9ODAmG
1GP0C8vrCYUuaw9VhXmSGGlf2QTdo+Aj/Vl96nBhXE0kvC9hUYSf6X6muzkOmSPU43SInZTHWnf4
CANRYXKilpE1gEMYAUHI+Gx5jTBAss6lan40Vl08VUXArlKvW7lTsFzP3DfMvh3imZ8ZUCVErpS9
S+ukOg7IS1fePAQ348w4PzKiH+/iVKsjRNeg4dZP1EDIyC0IkcbmW9F06gV8HYmKbLVsNt08vuVe
XdGlT8U1R6J3SkZWeucgHw74CYMrHOUsI88G9zKDog5Ubm3hy7HsrWMYWclNbBZTXZAJGQCrlqO+
xcrfWceBbOr5/Sv1UIi/CrvCRlkv0XmUlcSAYRyienKSPPjSZgZFnLq88zw17sfa0gwWbSLloCuh
2LpFeR9EXsS2WcNZ0DYKsPCMB9a5NAIcbZSEWFI8z0J+3bguYYu9kpZZjvWUUULqziSkEvuunHe2
5BhicQhrg9wsCg8Y/obhvo7TjuzIVMcWoJVVYshZ/G52acTTu50nmmvc4uJshW0BPatQ1zGrw/Z2
JodLTT/P9p40ZK4ZAzheyHCEMakZa2heYLbXp563YrfwTX7vJz09Ry5/R5tK7UdJCUCu312hh4Vl
YZpTetQfLZpG1iqqxWHrC9mHCv+/mWdQypwfmyzJl+txGVvCEDPMGLjDIbk36HyR3tl9mg/XAnrq
CxBoas8kqz38Pi3pwIoaJkK78PPmqMuhu0B94D2iP2FRWTeM/V1meSRgrW6hAEtrHb+4LONk7yn5
YdB9ASDB/UgT6f7dHf6bFYttkAT/VcXyGA9f2j81hz8/5lfBYj54tH6gcX3v567F3woWlib+ci+8
m9b+sWZRfHAFtQMtoDTaRV78fWOIPElZQa+5jolA//+FYgU7xJ+KlfWLQO9dW0JuKW+dXv2+MXQ6
ZpSlZq2IH7dWdAg568LLrvXS712Q1NFTWKFZwGla1Gs7kJzugVsxII8Kp9+SK7XlpkRrzPaAjpyd
M0fLHQBa89lMdhCcw5aQzFVcd+nn2C/CR1uOUm6jqmwOoddm34HP8r9VVXUvTumD6Qlyptb9RuWK
i6QqujQ6REnaf2Ho4NzRSXvRDYYftMZCTu9RTIM73TSxs7PIC19XA6uZNuMceLe9LLqXoNfzhZlJ
TmArDlntjAVINEdvIJ/BwAfyOFzL3jIYh60iAPrsy49sgXe9B3cpWggx0iIhzoKDfJPrMHyMsbIj
S6VN+jnjZCbvnFdE0ulOGu//sXdmu3FjabZ+lfMCTHDeJHBQFwwy5ghNocG6ISRZ4jzPfPrzUXZW
2s5T2ZV90eiLAgoFOGU7pHBw739Y61tr9u/l66RNJXo2gHgMscYk4MFXGba5gvCTTdj5C54h0tMX
knH5mzpTtA0KDX5+kRn84OYQwoPE9Go0W3KYQTaltkjLrT7KrdgMJchDB0Ze+8A7ycvPcsZkLyV1
jUAJKhsuyLkrt3XYhadx1OpnFuSh5enTFFdeHdaAxDjhzE2JDotoHW6Uo4YBBNWG1bZXWWBLmCC0
SkM+p5Hh2mVS9JEuVr+dgdmWzN2gwPPVElv+JVfH/qpr2D4ZwodOwBzQL4+WXvpvRqyRHJD7c8rs
sJS6fDVxhuluqTTm16ChPNv0NqfqDT9OtAtSMSW36oRL0yVF1x7JIGjHbKNKYJ7wmoNJAlkBf3lq
zBgTpU90FtB/rQ0jl66VXX3RxazFu0HTTIddPX+q/JwRjMu4oKlrWr/0c4pAE1xbOzgVaQXEJpHA
xmdTcOJKZhxRfY4mOGepe6YyZGSBP4jxhSR85QXDQjFs8dSX7y0/XfSacrHJeOUS9RmRM8WhURJD
odDdYshCRKcAMrOhvFWUZ6MbR3Qy+xFX9YlQiK6C9BhPmleFROasK9De45nEpXw6FTU97ZEqyNeO
nRTzwbG57lLiCyTjIbHaYXqwxvDB6IKctaYF8VW8mBN6UZAtFVyQ/wwE/72BIMehwTDur5rU9iWd
/tylLn/q+6Gv0lWyUkLxyf/Jn2f4ty5VtRn7WSyMDE1oEAmX3J3fNcniN5y7XBPEXGqoAhT+ut8n
giYiOU0mksmGzP2pcf4bB/+ySvpxHrisulRifI3lb7TRB/x87Buojf2hbDsoWWnrJkg1VSU/+7k5
Q+CdnWKMnn54e66//dU/Bvr+KkPgBVE8sD3jqlnWafxgP94zlkhUpcE9sII0PT5BzuRKDcvNX7/I
omX45aeCkkO2k6wRfvOpI/zxRZosCvKpqwFltNXZBJLmGFH0bGAYQZcmfxPN/Ms4oT+/mKUKZhCG
ynDizzdnjvppqtABIdarb9UqPFmddYWb8Emy84e/+3PxWUBKopvspfhkLm/uDwJEcjKVaiqwP05c
AU6XRae5RfarMxmkNb//b7yYsPhc8vFbhtM/v5jZCIZlzBhXACA1yGzEUy3b/V4zN6ncvP71i/05
FIvFKpJP05aZyhikcf38anmrw6BqwNSO8UD0T96LrwxvJw/thXlVKyT4VIcGuvkz90lGMmcXMJ2b
Ln/9Xfx//ikXLSkyUwt9p67+os8fElY/c+1Dt6lb0u3S+N4aiz1HNWMFPd3/9Yv9qiZllWyigZHJ
vqKS+NOjN1ZQwcBOQM4aW+hWtto4QY+zLmi04b/43DBv+uWJMGQcFmhXZWKtTcGQ+ue3l8onK4VF
kTWPs4k1MAxAcjCW8Ua8PQKdJGQWR5klooMUuWi2TdXFTxNgZvXOqnzFPozj5D9rxOUiyZRLPbkJ
/JJ8Ml2Re3OvNzR+8pSn80Ymquy+6ZQsofU3RnKOa4gNblbAXCbV1E7FpmDahfW2ExOmZuocZZ+x
B++/qHi2B5iqOmI6u2DwQmphD2SvgX77oY95BKdGmgLZqzBbA+gZfJT9HZmeBHmEqrzBCt8to5G2
fcNhVeL9g0iinDGSs7wkOLcCztc0BdZVwu3NTKnmFUPfVLDlzbqPWg6lAzATFetizsQ6TugPT6Ed
niJExltM4Swuh4EJArMZtVQX/HdZboHqV7DKQlIIPHZ1dvUssyuPnEAnzHkrY4yIH/GZQkxrSG5T
vUJouA5QJE7FfixbEztjTPNInEWM6wiCnejO7FqA+kEzsJY9ciYHG8DyiXSVWPWwktkjqtsmnaPA
lU2t7tZ0mwphZuWkYwA0KDbaikKYWLl6U5VGB8EiwDKlarskNHvAA1F1jS9z2IAardYW0/eLbjQQ
HrQMOI/WSfLtIIr4HCJZS50qqIi9Jb+CmGnC0LmwoA+Ps4PUnjTPMOndkNJuBUS82mjt8BL2/YXl
MH7MjL60H+XImZPxYE9W4E4ZBIM0j88ocA79hOc5aJrRmbNoy6ypJVk5fdIqAf636qE5xbKbVY18
KwXjlT6HoasaEbmcM1fsnUm9vQYyIa7iRgFkINEyRxGMLh+gmUsr4imxdqnjGXt3EPcEXCWAohQC
jeTM6g6jlupXvt5At8CXDYDbfrKL8KnVVdqQtN7jQBy9ZmAT3gubdJieeBSUP6sEuJ2FnsFXKigN
kaQ7TA9C11dS7JVNuA/8Zov5Z8kTJj9KdGIdVTCKJarsAn8/CTOK4Yw2PogkJANVBWpTAe9xrdmI
XEUZH2kbwURK0kMyWd2dWlb+Lahc5THKIpb7YCzcyrBGRsXQ5ouOnf5UhPWVbejjKlIIO+DjYjqd
JN6KUDdXA0GGABr4xjI+EysJIA+y496r1CY5AinHKanTbVgwLT2zqraNJbVr6FY7bMXGnTFlFgxE
EzwYlT4I98YDVvvOeAEAftuV2IxnRCKTUbkcc0RcEL5DVGG6gdkOcUHZjSzrT3pYDkez0MrjXIgW
U2irfFEgYByHidCXmA0LB2217Xs+KfKc3qZ4s08F9IidkGs8mDJIUbR/UM6N7hHfju521FoOTKdV
2EyMcdAchpJHGBNGIEPxsxsAF8U7jm3ZI2RGd3urP4xq9CrKQHoMeubL/jwBs26LxwBgIyDWzL6t
5sBk9Tfg/JSGc150NmsvBHBFlme72iz7HUcaxpoCUbwZkXiZdGq10kr/EJpW44XZbUjHjEw5TIgm
4FumQQxc9OBkCGTpGsQJB0Ys1A0iSyi0qlI6cL3ECZ/piM2KNVkkt/DScjU71KK019CNEUGSzBuw
kCpNtVwzNxzdoTDdiMgfUrzIGbFV6FHYT9vyqk2B4fVT0OwkwF2+Tx5HVU0fMx/dgx3Oz30xjWuT
pZmj1lntDtb0Eo25+MqdeiDXCNwSzQkBRZLsSUAi12PW3g0sq/E69vqOqRcZgl1FhNuoJ4fKbns2
vjHpwVCsCO2diGmSa9/jM0h0I0ftTRIgU3G6lB1bpzWAmyM8R3aIn72RmP6yfdPcIiGkxSGH6EIU
p4Blk7rFnJdbRlyHAm3OlVFZUbAzRW1xOMQpM2Jft5KLNvqAyFAi5dsZvwi+HjtsHmJVC9eqRjZt
XFZE3iZm13/JDVpaxy4n46KFzZeKUcWVMaI5Ctjdepkuf5WSBCiKFBhXlml9iLSx3SjAnNfCGXPn
KFcRH2EqiBAUWeGx4gNIAnGCtU7WYgCkoDFXBfnCrs208VBFKoT+npVC3clHSnvcu3RnbhnA88ui
tGc2Lxt78pbUGyhUBB8OYEMIAWtYE6RQsxMtWfeJ/sENB0BVF9L41W5E+SKLFqhkV8ah74DpWexb
4YhTt5/eCz0Ox0NAfkK4SssiURw9ZL2wEYU6djs66fJ+IPKb/N8qNKsVxDvQYqh6zgVlH9QQJusd
BbuHHfq1zjSyxOvumMCDd4t+Gi5ZTPqTDhN/1zEUWuLfuxs0u1B4VAwphT/ctaLEF1yMHwScy+5n
kfQfR+x/uR81NN2gCP7XracbTS/160uCMfbnmeP3P/mt/VwU5nQKiB2Z6tGhyH9oHe3flpYUUytI
UQW80h+CFHyvKCDRILIEtS2VUdcf7Sd2K6p0Gh4FijKDR/G35o7Wr0tSBpiMHYVJGwoJVF7WsT+2
NA109DmKog6qf2DJT3BjiM6ezAtnX3WVZLG/NcairM6zlA3DehrM5t7qZKrCQVVmmD9DqX1BAp08
pB22S5pLrJQAvo+E07esHcAIGo6Jr5SLP0+QQU4WOwRHDiRBfhH4VLC6cmnesNQiiqEaEFl5ClkJ
2XHo2THW7TD262BMwD2g/wLbT5zlcK4HZdioTeh2yNQOJO1szJrAPT8siIYjddLLOpmSLuxX6UiF
RCXUc/Dr6QfTXHJLAEfIK2uYTMkdElau6wCOJFVEJIl47/dB+1DVMnBQdpGP7CwX3ZlUM+CbSDo/
W40eKl60lH8FKBTSRPNiS4RBsIONgCKki+EqUOEHt0PSWUB4ls3exlKkZo1jBQZd5quNtQmK1lp2
0LXx0kFogDHbZuZLxyW0xI366RlI8Pw1i632cWxDyi44jwwgp2HmqBhl9jNOnmsRB5FAFcG/hpFe
lxl6UsIm61SnDFeRc1dCKvUzML1CbCOyyc2V7g9SvrEMqnbSsoihieKsZ8eFC381RmXKGsdGpr+p
tFB6HSx0kVFKVCnjPou2wEc92K8R0iHw44bcaMAMLpHa8bYTxUUd1o4Oowc6fzPU8IZ2ckcaeR4H
7UYJgzbBZdpjzG36dvSMsEmuwG8SecbA816FJbbKEohEGtUd/FjVDqiYDOImKY/hJkz5KhJcH4Uc
9ic9FnC7KlNC1qT2W9RUsIaFUT5jVNLAaWYNGpnoyEhubcWQP1FDdWvFxzEAye8MaSbbli1kzsDE
2htn8jmIgrOk02EYVB1DrxxNMA9HQwp26oCl1g+N7Qgqc63EDDldMplxXvm63FwGkdnJSg36cStr
qX1ph6B7LDGbqAh7otoHP0OmHXsniZsKBDhXqRVWYKejkpmwA5djdvM50LZJ1MGcIbRw1F0x5OOi
S9WQhxqQVwYKxSRRHSuZyhviiar0ACGrUzGTmFTvOnY6pwLmRn/ZjYTX0NrpsvOfq+Dfm0IyyRIc
2//6Kti+tC/Tz5fA9z/zfQZp/saoUHAL2CqqckzmPyyexNL3o0rUUQtqPyhlNPEbx7GB/hxHk/zt
S7/PIFlXQUxgvWwouqkjcPk7l8CfZhPf87h15JJ8FyZinR+vgP9eHre9qIF+Ggp+y8K2ZVoRSJFi
eQ9+fJk/srAxpewCtaodX5T7jnzOTmTPvUUs1rJmI6/mMJjjKzI3Y1VPiG+gM7nyfMMyggBIw4v1
+Uums3oYAgKUrymkWzxKvkkFyPpDl3fUjSDD1oVYkWEQxc8QL92+U78O8kikT+NaOqlsObCg1We8
NlmzIF6yK8Av6zotjnFIFCkIFZQg1l0Wdl+1/AWP0oU6ciWJZJNlPdXxg6INK/Cvw6HUyurGn3i6
R03M+xYWpNsFxo0GA8ah5eDsMTdyPa58I9rFzYLnuvgJm+yk37ZLSjcpGW5K92W0CGzIMwhtgk2G
g0mgKS08VxW7f3ZlxIBt7fhY5OHKnpQ1fBY37eWT1kjQ0u5gjMKgizvr/HumdwEkeVJVdChkN+DY
EtZVF0SXMGGhpr+rtv7Y93dNvOrEsO4FOUAsR4CLBqe5iKa3PlD2kzHK+D9NpzZ7zfsM/A6q+aj6
1p3d7LScU7hex0K7FHa2jg1PfekS3wuyNzxCnoFuwW3bk5SdwHySf6G/JnRdQHdOWUo5T1H/hrl1
O9ammw3SQ9sabpv2a632DDtfQRdxhoo0BN5AptTOQFDqIgwkWjXxDJJqKkY0aAov+VzcsRzFn7kx
s1d2p8hyTgEIngV3XYHVU8gECCovGo8xGMco3aMjIkMxXhdkiQd9d2X7iGD1pncn39jYWXUNQHhd
VOsOH29pv7Fm2vhsbdHQPHVcZ6J7KpYgFVsuTyCZuOMYmMzhuk/vJmzdMR7vkuRxJPMrPQM5az1q
skoUIOhCAsij9BV4jkvNsiXed1XVEByM5LUsrFNsTGfmXVuYR0C5MAQssMiTRsecFGhFBYRojOCI
d6hUaMXjySGHdTd3T1YOXZr5CdKQRz7Jjoo2FrDvRs3dXDoRhBDNZHLl6H+w1bbpVTTdt2rg2Pzj
W8R/CDB3k/Re1hjQTUT6QByX6cKoekEyE6nC4GewUORefyac1yNP4fyOCG4Py2dVFZ4a3qVlsM3i
N3t4l5JTplLqhA8Z47d0GWDdhVa3mpVoVc1PBHQz73wTDC6WhK4YbhPcMgIIPJLrdklt7MFajEG0
XqLR56Yo2Kp+aaU9EKqdPrtzQ8SAHHELP/d96okhJMfCQReMQ5JkD4nB0ZEL+CqXmqe+5OEJIZtU
Jwb0Dg0VGlPS05niyU7nE+Lq38NyZw2OvJQ7Hbubo+emW0T+s0+f3so5ZBD8ftpBqrVN7D/gbVRJ
VK9myHxW5y3qHyynq7kGHm4+T+O0CzrQGQIFbK4UuAPLQ8aqN1deCri0ptHss5l4FaDtYFTYddse
i9N7eyDF552cjwF4RmfFbtOkn7nriXbR5poyQnEz2z8B68WvrXC6RFKu7HOA5h4TsHKvS4a6VfJw
PfGNgRK4j1qVQHsiy9sYm/KgvcqZvi169FFBM370oHhbavM+uY7M/pDZ8xlvBtixAC1wqX5IPoI7
qulc2n0muWfiYrQ8iVp/Q2n9PdC9n5INZDT16FdEXpjKZ7B7PHZnU77JUiKRwj7++Mx3t9HTfQkz
Pm+6pn5MIZjgRsldjoS630sTD0gpjtWwZxzvJhGRrgYy7tE4tIG6TlVk8Wr5bGcMjEj2bmsviAyv
WM6DuEIGxHWRVtOpkbMDVpdxFYr8WbBuSq2PtkrJn15yjJ9b6wHX6w4NFePxLYR7XBtnIJPjCOMn
Fds0fEnJ7aGiWqcyrnoMLjr2JEeTKwR/s3KsnrGuH+Jp3jYs6TN0TmBNJp5vP3me7YXcjpsGwP0Q
pAc11/WjEWLOTYGJJUPmWEoPGwWduUdCjER7r9e7GJ6tVmr7eQr3PQp9hJCeGuTYpkCmH0cbyVYY
h/faPLqtiLycqFEr0BDdvyzT2vERxJDHPQaTOyYlnUERCUYKeXaF5NXm0K/Qn9doUod7DQaFswTR
K1V2X2IKWvUlacrGPT7/YyrIpudfQRnXyHhDBkdRzmHP6K8uN0kmBZu0zVxiaTYMmRl/pNqmNIlr
0Oc7ZkFxsHAw0+42GoK10k93oWaDn6+2KmAMS6rWomdDkWCwD2wDaANn9+jgrzn6xIfBPyqh53ZY
HabN1Bmr9s5XsyvfStYwu5sJxIIyT7shwwUWq9Uea9xLOeirqReHMq9uyvTYjNqxSbcwKE8R3V5T
4RAIN0vofSi7TVshMcdGFO78RtsC5w6pGBD2V1G0YlFQ883MXH61jYa02qJdoDVgbK2R3A7gWJL2
TdTdEyP4hHZlTUGyyiqhOZHdG06mQVilPjnNZfpKHCVFhnoC/Et/NG3mnOhOplIhMF08tHFM/ysm
niaxTcgSocmqyRTQEe57TZ9vbU1axb10BWSA2AB1zU/Sal5K9LIZtoz8eLXsEE4PRg+Sj0gxMRtb
+aUaXPTQq3CuVgVQhXBYqopsNSfPYxPtEbOCmJiuUUE4/YJlQ16jnNLsSq9vlfEOzDUmgppBuuJN
RKAPoGjttL9hJngz+N7Y7kV208OMl4law5HSAqNjqp3yaSD9aza/WqRPGp21LaCw0HwKBua4kCuH
LbvbBDu5I35wpuseEau2ey2pXxgjIruY9xFfavV3RP6OMMYPWc4cQwtXme2pGUxY6PJJgks5vdH6
r2F/1vtAddNFLZPc92Lb+/ctJkdVbTcFIPbQBrXlUb45BLmq8zbRNyOE0IageSu1d1J6owDTqIFW
Df2TfwtxhIiMIzPVFQa69Kv2NiHEBjm+KX3OK2si1X4EjQLQclbdYX42kAtiI1optXEMU0SOV0aP
7KdLnAHbcdEcTetLlT+MNZN4YuxJG4B0Hq76pRrc2rBTDCvYltZVxX9UTSJ3W9BHvZf772JQGBXe
TPJJ7W4ZAJP6FV/x8PvtbdndDApZIgFeSK6uFHwhthvORdGQPbzrI3rS50J7Jr8nB4FepWe4MmV1
0Sj0iqeY2eh9Nz6h4s5ssra2bCVXgfzcQoWdAMuEo0keB1EJ7/DLVgI8s1mvk3ZdjcbK5EjRbOlU
VgCdu6speNGTNVpdMMxvhXKDlX4snpZCLSffIfriR288wH2zMft7uDthEDr1VB1CBEbZJ64DWj3o
Dl4NkzgiHN6xT7iHn4UxbyFKHrGSW20QH76qkRI0L7ZQjWZad6WwttxqsMdVGTfm1ogaf1XY6W2n
EU0p4vajqId1nSMttuZ6rQyQXIj2EOWrVQkOawEYlSw54FkBwm2deFuqwEA1sZNWU3Adh8B8nWyA
gKwH1NRVzXJjKtt+Y+jkJSUDo1Wo23wK+Gu7mVqxTym1GmMPlR/RsE8mDT4rSDSyp0j6fBakXPLe
CP4zP0JTYYVKiOHh5gAn6fdUYWivJ0cd5htE/vK2k3OsA5XpjAMr0DYT504Q8ZpKKk90gvSUFQUG
A8oS/ELTU4Gr/U6Fzj46fT3Jd9Wg2t40+YPj971xU3SmvcZ0zKMnD69Es7SE0hoIyieD7IORMjri
uPMsjIqOHEfJOgRCscpGdVvr1nXVVpAwA9/aDZzsTlCnEnm87TXUcoZKJb89jfFGtjKUCrDLuEoH
bll9Plm1zenWEf0mlT5LyDjFmNl0/tlGicymrMugmcpo2e343DYMARMY3xthsZbitU0SLSuDEktp
ME/r56rCO+ANA1trIRJyISp9kC+ElNcbFMfqeoB+d1O3JvwGy8+XutmSxaYh5vEqUk0kYozRigit
d4tw3LHrKF2PABEiB0LAvoewTXjB1xYqG+Ohkxis1itRaE+VeeubucT2815oo9cF3ZeohnYTTcEt
jtehUT6U8QZTK4uhcL0gK8kd3Ka98jbX8j1AzkNqyl/0IH7rB3RgvlojyotPDP9V5a1jEfmNZQlV
VXaBr9keE0zWpqk5IIm2OIG7ieTQfj/o7TpSpVtdulhSrm+VmB/DJQM+Xxt91q24zPl3M4f5a2zS
/v3Pgy+XfcJbUU51FBDS8o//+32/4DIX+ekX3ufA5aZ7r6fb96ZL29+lU8vv/He/+H/+Tb3wwjH7
S4cTo8v3tyj5eXDz/U99H9zIv5mLVBi7ksYYXvkDKoN4TCgM4i0DHsEn0fKf4jHspABeABIwvNEE
05bfpzY2ODSbgY6MxBdtlP23pjZ/glkiULMMVgvouBQTS+ky2f9BjCSTEjvVQ8NSXAqJDA+qECBW
g7MK9HSa1NU6TE1iXxWpSDZGV2tU7mAbdRxQ4/iEwaZlPKsZ5bBJglFU9Kl6+GibEYPvvuhlt+Td
1SlHw8be9ImtXjKMUld56LccqyloDibRNtSleGIZoIcyPScLOloSfA9E0Fax8q6aCnCpylC6r5Ay
yy9mUZGTg1HVflCDVkm2Jru/O4QehEHCMHgH0w8/xGx7zkYN2/i7nUnKoalLa9Ng839HZRkfZDyk
5w7zEn2+JC6LNWDToAQGMxVNr5Pog8FLhlmHakX1dJfE9sWcJ+seX26/LmoWeKsAEfI9RWjCxRUx
MKDMpy4up0WoRkSCvKuisq3Y887WZQS4RTIKNhxuzVG0j1Yohosiej/adKNsXzcFL7OPgxij/SgC
A5w82wdalbR9LhUNPHE169wik9oH6ENC1VKdQSIolw7abL9pmr4/Tt/lfTxfvzxuP/7yH5ci43+f
j+A/H8mf/8Q/TtFbXTTFR/uXv2vzXpxfsvfm19/0v/JhhyOi86j96xntoXh7eU+jnx/273/qnw87
M1pDt2WEnRjINeRp/1SKkvjBV1CQGoryCSz53SKg/LaI83S0ZItM9I+nfTkFsFgzvmX/x3YNJ/rv
h91P/47Be/H91z/KNjWbgfNP41Odl8fTvuhVQSkiS/35cSepJiQXiploolrX5tz3OhWVpCbDdsDS
TdwIqwwEWn0IiBkCHlUjxkHyKDuTVmzF7g0o02DWpIyW066pbU/KNBcPywbpdbHKmviLNmelx2CW
dfncg6KYROKNGDx5/NvQnTsQoq1EZGJXGU+5HOtX4HTVm2XndK2r9bjxO0y/gY/QZ2LMjL9w8fwh
82KHxO4owSCeZoAdAo7LmMx2U7uVY3j2GJOa1wBcHRs4ox5YjEj5Vm9mOszO18PbTF9KaQVeK9mQ
hIIM1j32t7Puh+vW0Ag17liXFBHi2coNW9JISIvpoYUk2UYQsHLEX6B5LSoKV5QMUUf7Uk30HV2c
x66o4k0vik0Vqq9YmdHqVBd05cJpJxsnEhgNonXXTavtmdReOOtWyDJ3uVWfhdI7llFvfLv1RCt/
hdZ1xfQfrxBftlY1Si3Yt4Szmn5JaUZr0JDdlEvJttDVm75lgCgjtZBUCLVGtCKHaKUOHaKglE6j
yC9mVu8m9LKdNl13oL2rZnyPVWPN0o6UKt12hwxcSpvhANegeFSCxMEMb51RVEe9uOiTdNXo5iEl
QyZM5Lep7e6CeGQMltGcNZYrq8VV3EdXUV2TYttLH6A/zqh2CXjQJVcr54cCsRPUqeu+Fc8Tue20
n8IRsn1jj+EmHwvslc2iz9rqvXIWQfIQy9VlrrOrMDNgwyMlDOz6hTEeDnAmlsFFqxbq4HypEXA1
crIpyztg9R+5UTOTh+nullMUvVuSzjcxxQF9XRIo446VsH0CyDI/opeB6Bd0CkDIRG4JAZF9U4VN
E1q3gxKqYm0aLUtGZmDm2TJ565yIbe17pw9t7ISaT7xAbIYnsyky9mWjXXxYfVP2joauNhj8Dtnr
WySsY+lPZ79uHhNccUClrvGkIWPEZscEQOnUK73xlu4j1eWNPHBRWOONJpHHauinNguug+aQ6trX
bLA8m/xk8qXELo73ua7eZ3G+kyL71VQnJ52AvHAOAd1SriVuECI0m26XSixuR5mi35jEE5vvfmu2
ECqtsntomzbakxvcOZkAy6XnHQHhM21cH0yveQAxOiePdBj21AaXOB+3uEVv+fic0F5vKrs4EIi2
UoquISM+Gz0SiU5mSqJaFgwHEhR4OONq3EJAKPZZyqAZpwfevA6v5DAjT2/73TjP66ToSSi1W+RQ
s3rKOuk2SWdXy1Rcl4P2bPvyAReTK2mIlzPC8yySfpzauB7s4AEM6zW+mP1MVPFK0Amwbzaf7Hl+
mtRgIOQWrYt+7Gs6cKu5i5KFDIYIaplXT3AghrcpzSdM2CRWJRkZBHQ1aSqI92NnMM2DvGd6us7C
Lxkkzzwxz3Zs4YcCvRRk4W7sIWdY6UcxqBZdzPSc5BEzcCIH6e+AmZUNKchEjTHGmqJ8y6Z5cE0/
2yQYwQezuIO1eh8KiB1lqlseDZO8zkP1oJYlEcklyLRaRZWmEnnEZMJ/YCzoYedNx2E7R7FnqcGK
IdF1OfbzWtj5Xa8NN4mcfh2iYp3FSAeiaDcSvWnQkMIsZDEw6yvJSq79ILoL7FuNGsuosT/O8T4a
WEUQSYAuMJTI+5kBUxB5Mbs4ilkqQZXo1XZF8IV8BJ7h6NKNoZvvlTZvW6uZdu2CFSKU6Vx35KwO
EDydMJPW/kBcCxnDTltxAYDNWUlSqmwDRvXmgKYrzK3II24OBAhDabN+QyGM4IpkY3euevKzu5rM
t8AydhHI82tlHLo1+pdkL9JkI1LLOCiI8x5Ibm82qAb7lZ63zGEV0Tk8uNOawDxyakgFPc8TVNSt
nxX1oVOGBdULXiNe/c+utP+XVkKfZOS/qoTyXx0zS7PC2vd7HaT/hhiJD5ipyAuqcsHhfOc6UOyw
wKUIMuD7Ugnzld8dM/ZvGvU8/ZBAUbS0Pn/0PWy/KYNsopLE0kPREv2NSoh6+NdKiH0COh08PUQC
4Mv8xSXAGjXNozrVVp3ZxsF+UOtSvsU8ahaHwGLFszMNq89cNWgwgYWNT4rJPKccLnKt0dV3M5hB
diUajjMwX1wJ6IO4GHHm79mxDPcEMsWgntN+RskMC47MNVJCix1YBA0EzET4KqlmVqQx5jd7ez2o
AiZ+GiaJ/MrEpPF30qh2uafoU3tlIiaur6Q2I3M71ruAFU0ZWggDO9bDxMbESLv9Mp/FszqNXcYY
xgI059dGkXmBoYaXgYDaV9Q5+tcskOPgjJFbxv89LecnoTGkf1uo3C0M8CWIIOSBEZHLkZXdIBGS
b+q+zfJda03hFzXSEHiaxiz2Q5wrpMrN3XQZgwB1CXIa3M+09/3GmlPi4fxqri9sj0V07Kspogb0
0XZ5pVKP9l4d8+FiQk6zvGJu7cRtsMhvy6pHGd1JitqR4tN2Q/kY2dakHCOytj8qg3y9Nax/PXhS
fcw8YLfgHDhqmxBFRdKyrq+jIhY5g3xMMRefUKNdixHUE5XWXorc8tclALS7tPXh0OPcF/jxMUKy
Fcal8GFPCLwcHY3zXeVPzYwDyJavQR8U67i3oshZMjlf6rYnxBhfatA4sjoL0l1juHGZbt6B52PE
FJsz9D5FwxvuV+86U8GXkgIZEQJRRVxBadt42qdt3Pi0kJOBh528+rSWD7KClixbHOfTp/k8yGKM
6FY60IzqfqtOa1LpMasXnNuPhbRY2ANFCfliAysQOJLC+ySnOBmKUKa+NO0RZwJBDjA7I2MCt+R3
Tb8PGU+dsN1XuyDEYS8P+nwwjW6pP1NBAPCnGT8sR4bAfoSrgpF1ROac+WnebwWaqRh6wME3l6oo
6FuM/lNQYvqP2roGNsHned6QcgEYwPpGCYg+kQFVL02nLEsozHzFUJ5t/JssLev4xWpV4EtNrINm
QgIpctcw5/KYGhVvn2+VyrqsTNwRydD0N7ox152XJYRwO+jglXdNsPl2qins34J4irkr0vaD6CKp
pWYWJslsqHzJr0iU7A61g8+gOcrYLMlmE56DMsvnTTSPT+EsgiOen27dQfY4WqTvHgS6NuEEeMTW
ymygy4b69sWUeGdmf2CVp2Z4YfiJuY9WphEntCBSJ56FX4/USVKenSGbNLe2UkWGU/PXmLcGPhv1
Nh17UoaNeWBkIEP3sL0ilmzm8cYisjN7afFVUKncAYhCHdYnE+VIo5LgUU8+TNJg2vVMYJZLltww
NC22tQ+0Ofwy4vbeAcgKbwfG4ATrJDrJF/Yc3gKOSLyaWC+dJi0G2hBgzHHCsor3ikpYt5/pwYtJ
zjKKO1mQataXZbb5f+yd2XLbSNatnwgVmIdbECBFiZSoebhByLKMGQkgMT/V/xD/g50PKle3rapq
d5+LE3Ei+sYRdlgiCQKZO/de61sZ1oE9aPEisBQzudBzNw5ZDZzrYdL0S6Vg01XRVmzIKnTCgXzs
e1HX1YaILjv260Hkd7VezEdwufKELnsmmVxpySCpQbk/AlTghots0Z6ieVFNQnprW144qwWo+3AD
KdnqDOpWk1D74ReqUVZjgJIwrUKzSbJlI+c2/1Z8OI3cD9dRrK4OJC1a3UiQYHAmJR8upfrDsVR9
uJecDycTAda4mtDD4XAaPtxO7YfziX4PUekffihjtUb9v60afurW/H/VZDFpXrKv/31pcXxvZVr9
3GP5/kPfawvrNxQ79FOBw6GG++B3f68t9N8sKmsP/us/wif+qC1w49JsxAJJPMVHstCPtYWqOdQA
Jr0Xfh1Y7f+otli1bj86V5HhYQgkj8hAYId9dXUo/tBUpRgWZpsXOpsqyx/YuAM2KfRhRBheQty+
J5AM6oHXdPRdIzvXH0oMoXRgsVhlZEyEHjO/d2pcimKpPukT2VYCitLOyZT4bGL0tUGx/1QZZhca
haMHoOjOHILpvhVWxxkJYtrNYnQM67Mb1VYMwq+yokZ9CjGJCgegSV6XaJSbiFlNHbuhZfc9OWLx
OypRzgLKaMfbcr5JRv1upEjayAg8nRLVDhwCcZMSa5Mvx8Gbv3Wme9DSQTs6eeOQA+4VPhSmh4H4
R0RrPOYtI7tbp6/L83lxs/NldWh0jrXRezhQkUoQRNbm1ZPGJ6/6PDtlvcJAo4Zvm+umcmlFnbw0
bfZM4iyT0FKkFTa93e9UO30Zu/aMG8Q7m4vmQWucx7ISiKh0+6osm20shzaElHBtVdWXalYdfD7K
lVtoUUB2MSZBpWneSCUwTnIprat2bIiNixeXak1Z0VNx8TBitT4QndfuRyI4JhKZ/QEFgA9lGpNf
Vca7tjJJSFaUhN3E1WbfTEvCvg2HkCBP6vI96uaZLdO7Q7iPy6bJPS7uFN+hulU25qo2ygbO0qU9
NkCd7LY/VnSvDmqXGpvcoFiZBiZoctDGkwVXDL0Ap8xXa5Bk9BBUElYqDY/crTNfT2yyoQqp4yRK
O/cYwxxXnfrgqMlyxj9v667uoQvJiUig3EZiFfUM0ixBjoeS6MjUTVK4QSdUCOdG+MR5ztlOFVj4
xmZMcfl4HJzMyMU8NCKvRzw3h07WemegKH2hte7ezdZW09gpxoatbKVGlmv0EWmHoo2fBHDY/SAH
AkIJNwqTXuv4eoYlnK1+4TVkHLa0PZDmqM1DEve0DYz5fk7S6nK0gdhSNQmSLyiPHIKQGPzSplPy
rYWhB81LzcF1mB39JvnAsGYrkdWixXSBQMXaVaKad9QKiGwqZ7DCyG37+yRX0rtMG7SrZZqmMzr7
1m07Y3bHHG3uSaQ7dCmREZvqgxmrrfjYRgUCvKHYpAFJDQZlVl2Bs/oHe3aMPXkTe/TKQvLusIGm
NooonlTAtXEDwrZZYbYxau9X84Nwm8fwlkjUoDLH0DrVu1nksnzuoBRqSAYS6m59LK/jj2K8N8i5
88mbhpGI3ZWCvZ8TinezKijko5osxctGpObXYa304x7YCxKlim9PMr8JezPryn0ZMeZ+qfI+Ifli
pnz31wZpuxlt7GRb4abESrXD6D5mXiPiDUwjUMFx09bOtlnthb4Gq56pe9QOpHGbk445bmWfYC1M
cByYg84vwyyrZ8GUGtSC9MywB1vROhPxmpII2Kp0cHMaio44qy0TXdtKA/VjM+bPqYq75DLpRels
W9OczesYVL0e4ihu4YhkisIUftEngkZ/NzN/GJvJccyerAjUMcgojM8GozlAxv1qiDZT1zBCatPS
RHyyJgcOfdVMQRsX4kpSN0Q7pYzS7Q+b1V902dfV/afVn1mabrnIoDX+MD6b4FnK+5geM2/Wpc8G
9D7fqwSzItVX54uBIdB/3VX/5mx2jehAAP73lcT//o/sXqsvffGpmPj9534vJpjBMo4x6CzQWlir
CRxU3wc2zm+MXta57fc645/eKgxZlBmMQb8T5u1/NioY2bgQPSwWIn505YL8R8XEauD66XbiFAsD
c61KTEgDAJ5+LiZy/EB2HhOLajbKvY1bA5IumJzRToNRqurOUCS9Z1QVrkCSnE7tN2ctIfLEOIdb
63tOe0pmMEJjkm5NO0bJteDp9FBUY8euw94afAjxM65ovT5zM+g/HsYWDNojOe3jfZfMR4VnL8wV
7ZvZp3jqE1GErZY+NpBY92aKMTuZizePNE3EFB6EuSyLkPCxc1VECQeahXnTHsR7kXAcnRwERp69
huhAwK8iLEXprIK7dLUDaan1gVSl16gZoMpPPXrzouwP3aAVAABj9sPWHbbYaE6FyO6yiWzTfpZo
hSb5dVDsV0ofGhJoSuIWfazX0sS1ZrYjt3xLVQI1ikzSJJ3qcGDg5utmRUxGeoXTWG4MdiFM0A8g
/c9AVaL549gIGJM3YuPldFfXd3SuU9VsFyayBzK7kbTP/bjt1eS2c3XvjLzmCRq7foUx/YxyQNCK
L/R7Oh/DznSa+2qMprNy1J5l0a0FgsYBFmiz31TMoVW7GnB1GcU27ZY1KFk1Dp2VNrSTHfxQvc4f
4ySoVuKrTLCGpmWEnnustiIS3/rYvDYF9CpLFV11llhVszEZpLNYD0ajbzpYm6juGm9JbzIWrmci
6wOdL/ASu89dRvrwTrq14ZfY4+hdg2v3hvICIPO1kxbgJTLnrbQaOuulclBatr80Fg92bh96XTlX
YTp0vXzSYvUxBwgYKI72NIu4CUpjgYhldUMdkH1C1DmAwhd7JjUSx1mCNF2m0NpQrHXAHVRzsty9
t9DoLWt2hI0uGXqlteSIqKTyKsNtQFiHzn8l4tl+8PrxTqQkCuS0y5ANwFD0I7JyabAkWI+V5W3S
qz30MZ15V/9YxtY5NUBxlXEZiMwS9uUwrNL0ao58Z1BQpo1I6yfYJheqhqQ0q5yTN2LJqztGXgOt
8gDZloPzPzqD+XEbaV69W6z+6KnzbRsVmLL1yqG7lS7HqSmRqbYAmzn/lnPyshZumy7Dp5HNNMjj
5Rn8BlchQjlV1TTOG6O9pbTJ/H6qEf618VunKSPF2KShVeSppEwVG8K84s04VgtBwPbRNEmFtvUi
aFMl3aeTt0OK7nHf9yq6H3o2qz8DItemUpE929O7bU+S276kc9EbSFnpJO2ZXj6mxfSS9qXuq/jO
UHt2T3FL5ATwjCUouGFthWZnSibjvh5VebM0Svb7JsYp9a9H0583TVY5j+WcLDOOZxzSPrVjPcTh
3dwb5kZ60Uu8iAvTaM/rHAm69l3e8Lcv9dmptL6UhTEWQ6wK3BLb00+nM1oxmB0Xk6GIZV268E19
k7RN+qFvP2w1f1EHaJ+PgR8vBCmJwEHMVa66vpEfjoG0JIy8iGNrA5kECbM03xIVvZZSGDdZ8c12
63JDM4WYsQfHIgsaCdEvKpEVMPV571gvqWUSFYWL8mNv+eEdiKYuJ9chKg2jue1LhZKenu9TgRZt
FrWkh6huiOrhlh59KRO462N84Ra0xX5xKVZdwY810XopbB7lVbpEs2X1L/94KQhYUqO04lLEsNV9
U2UmtG4wTJ3IZXPcYGHqGxfyUe/0naQ6Q7cOmFCM6lueWPGv3s1fbKmkAaN3okxjMPHZq1Y3faLX
HEU3w9gcLdb0vZxLcTYIsXU5RTmKDKG/RAgCJ9wVypd09l6m2UXjVF7rExwltZxPmU7na0iL36dJ
f3t3/uV74xpxu6jIIuxPN82Q15TFHa7XSSYH20AI0PS7unLep8m7Hpox+cXr/dXT4NhU1q65PhOf
swTaaoghNHGLmGP/GKXZw6K6wm/06fSvbwH947n6+R5ATU64GHeBbfOwf/pkbtZBVY5XP542X2OG
eWKo8m3J2vbEnPe1yaIyLIr2q+biPEBd+TWe3oASMIle8+1TjgDAAxmzY3Kov/FBGL4bU3ZEQ6cy
IF5WxmzjVum7qqRkLPZ1b1/OmEhg3nwM9QmTd29mBfviRm1tca90qwBg/BADFJa6PMax9LDHeNPe
XlS6065Tsw+zeafveVO6ATazZqNCEQzKhH3C0ggYWHebPYoA0Py9eJFKe7IwWPtVD+Y3L+dDrRqE
LCBqJiQaK7c7Nm91PGhPERFdJ4YTum+QA72FjwOvsvJuoMVy9AYjudVH5eSxLvm5JrpdLoyFYWaO
9WQtE5SqeHTzaVuQ65waDFuzUcX0MQCqSJQ4sIdB4zd3yRSFqkSZ0bR4XRpv0LEZjSOpCRGslWnB
H29MUmEiAgXXsuFFsbEg/qmf3CUnWlnqS2BN8Ws82b1Ppg6OGqT/s3GpNPYL8QJUTrN1xiDhKkcG
jS81JYCgwCA9d/4IDXSLAW1njQ4aYEnoJME+TaGemXVxbkXQenWcjfrsfEWEkLP6aI9yyq8iyYnT
8ral2+wri1Bi033pKzKG1Gnh/OkOt7STOVUX/Tlp8PeTiqIcEcNVJxNeq5BcfM3dCQPVNZljMALa
5DYBKeqravyqCdlssgnKSNSDye40RBYd1jWDEpLd/q6SXLemKaFzmLESGktxXIqEGT8WD01cDXaW
s1qhm6gUGEgGugKyjvVvMFMu0jYxd4z7IaKnjJBSJxKbLtFOg67daMkqlucfksoKjTk/ajHWN8Vg
kF8YAU7RAyXe0ULQ5MvcDAsTlZPWJqB2sISp+rOqa/uldu4JTt2nWAQymnfZ2gZpmvyeEwPzp75F
qo8x1WijjafyN8JYv3k6T49mK7eRGh8yNR9xciLcSWyrOoi0z965V81wGoaItLReOSvaZqeqeUA+
a4RxMDoDQ07QbQlHJV/kHmx7t+sSnYuqE2ZkrD21jAfVd0sXw5vWcuzma65yA6AxoyEIZrGv0g0q
y+hr0y/OLgNCgCL+MCTRjWHMweR4LbrJ4WQX0YXMxKOe4v8n3vkVlBL2XOtsoWotjS+QVk6yixof
HnPsKwrKERv01EYqJtLydXopsmtV8W455N9/rFv/FUP+ml3CgJ59/O9P137ffu3bn4/W1u8/9L1P
r5J+aSBvph/yHW/8x9GaQb+JspFJP912bNy80D/79MQ9A0SmVvgjfOcP7fOqAbBJ02R3dAB44HP/
T/r06lrp/bQj8Qqqh3KPRo2OkP7T0dotJDzizMUyYw48TrVtIWrsO+dI6oE8mpGX7LRMzchv0PFr
b1zO03JnZQ60LVp4LawpQPLi3JxJZ/c5vYD0MLs5IrImjxv2BCJpi8NYEAR95pBx8OhFxN9KvHTt
C53X9E0n0hY5zAd8TpEKIDpcvUDpOBnTvE70PnG3JgTMeLeejSx627l1pqnZscIVgyN6quUY4gvQ
L0VXNPQPRRyYbcqxNS9uAHvUV57QTnVW3EdJ45wUB0kkoC1Mm8kcwpJ6sFKv98cB/aXFLIBV+YJ+
XXb0FhXE2AyZo+yyC1rm1Q6u3LZJ1W+0O1Kf84WOM9EswQoW1zYzbNSA41XSolCuUEpltYUjM+le
y6W+75eBJbpJ0gsDOVUYaZACleWFVupzFuXVeZ1l8SFyNLyXaMjoXYi92UXbvEjuqtG4njyEBDaQ
okzrvLB2zVujJzm+Elm704FDc/JsZzxsIjnzRuPdBk0SFFldnzeFoAmtZgP43r7L+8fZGAgfAj4o
Z76ERauAhg38STBZUVyKYbD3o1OjahstorWhpEUFUjhGn6e4UAmk01GO0shA61T7SZen73UKHgX5
m7Qv7BiVpFN9yTrrpDRZA0qgmDeFu6T7hJjmcESZugduUu8LRBhEVXfyKhlkHDSZqwRM/JuDvljz
6p9ClakT8YHpz0Ht6CjpxSwzOP4u18HFVnpVRHax08EJb7TMtUNY1HdFrl7VdQbkMBE7PIR2AJoQ
QKFdv0eOWYdL074RfH7SeKKdwkFrUbIVZQYAlaQSRIy3tQF8LfUgGwjK4g4cf5d71pmM1HKLYswU
+B6J7H4Wa35FqMsmv3XjJfI4t3Jag5bVFUhKs0IUQNPaIuH2UdxLhAlrjpqVke7EgORLWeILC4oa
5+HkFdpVUZGQitrXrB+jrnHeCI1PLxMCbt8UtVrUc6WwUD2kvSMf+haE+Y0FqG+Nt0rJD+lUK0S1
4Tln41p3ImGdnRvdbDvjjDPVhB4xKozrGhHtswZP+YYgV0YYVd2AIUVK/GoWpM7jS0vHL0PjpFd2
EyEjw1YWeeF/95B/E3qCDp5j8d/vIf/7P1iNP+0h9AHWH/rennXxwWCRAXhq06blzPaP9qz9m26s
wGOAqB9eGH7mjz2E7cUxmQ3rDuxnV1fZXv7YQxwg/bwCYnpUaMjQ/qM95E9tC/DETPM8Y00oAnr7
aQeRfZsZ1NFyMw32Gy2g2yGjx5cmq/SA5PVfHVzXY/JPG9b6cjQvDG89udK/+PkYrTLkmw2XbuXY
MjCG5grCc0nw5BjTzhmnM0jPAGD75NtSOEHnwffI4K2jXDeplRfFeXbt+cWQ+O3yooIWSNhaoMzu
8otmzp/7DmzcuCLwKziWayKr//l9ehlzqsSSErhSTs6aW79AACyl+cgYHE4n/nBC2QBLlWDi61mu
WNWCnPT/izfCl2K6mB3A3NB3WG+eH/sOCfsbBHz4kARqvgglv6eQPS6jgn8ofU6bhTlxKc7dhTAf
K75V+qTxOb16vzhj/+lM//EuILqh3WaMaH762irdMmQ+oBsfU+dAlNF7IqorArc35BJcMjPTfnGf
fIbkmLweFc1aQYFjQ9bw86cuq9auMJwDs7aKN45IIFbkc2LGYddJCApqf+ppL//iRQ2eqZ9vztXj
ZtBPg06MQPNzV2WUU0nEat1tImm7ZNbEX4oWxzMKv9xnrm76rSI9tprpzmm7aTO6DYE7U/mic1Db
OIBX/aXRpoOiaVvTwSESZROu+2nLAk0OS4+FeppvBhJ1g4Uvc6GD96Dk7m0GJiaZMOq3g3Kde9JC
qmczDWmM9RIfCeD89sMCdfr9cfvRRfPnu3v9oIQOqChbVfI7Pn2djVHSPyyJc1A1vdlm7EscYnjY
3Ug51zw9Q9xU3bpWeZRL8eypMY0ONKSZ9yvc9p9aN+v7cCif4ffxdTufnrJ+GkGApev7EPo9bdrX
Xo+v7NT8/QT073ekeBGUeKtFUGWe+fkZiniEPTkLdOBGv4MHeu/OxV5N1hbtdFl1xtd/fXnXd/3T
GvfxctzCsK7oWJrrbfZDz3IEDzIPC59Kied3rUjKwIsIELe7XbL8coH4iyeTz/bPF/v0pGSVjsZW
cM/2cr6K2u7Kk+Yqv3ujhxHSQkx/8ZD85YezNaxcOEE18/NXZjkCf2VeES2WYUx3TU4JaxsjYvLn
dxMykn99LZFD/elqckxaDaQMMQ3tT/F1fVwuMqW3vuknaLyQZ4v4VhfEA2zMtoitncvy2/iyhjDp
dwnKEr8YFO0LNbm2Ti5gy3VRDxdOQztw62LW4T9MMq63wzRk+TngZIaBDPyltrdselWXIs4xbEBW
fiPePVaDyNA7Y9MxwkCDUtGIAVFLw47Us5yU4LSwwtjTlWEV1XhPLVqZjTcqkpFfY35RumKUe1N4
qGxidfDeZOFOoKFg7yBrFh5Gkjwa9hXUQ2JHnXxxNmanzumZLfXiccSw8Zwjx7xOepVAszGa9Wtp
F4RjekJOdYD4lTi+skCjKLOOCGdXzCQPx3Ya0+ttJucmH83ynZq6y5FMNUm5GbUCpB4cIWQNdJTS
t3gAt503OSX32PW62NSdbW0Vp7PAA1GGnJzExExE87aygpJwHCJUW3xqPlJJDTOVIs/bslTQKmR9
eue1iw21ENQVWBq9jLvArhNZBJnNGSBERm4S7uKJEzNXtz6STYwFzejI+8H5BVZIxNWaD2ObdzY0
AWyo4EWeB0beRMlok/fa5CZO0pZU0r2V5tPORNxYh3z5ufmsqxnyDB2tcsIbbz0F5DIYxSKSQj+q
tqCwH7PaFDuzVmFqaKVsjrOk9ihjd/naO5Y4gp4B0JuL99Qa7DDv8ZZpfa0cSE2rON1V8TkoqyiQ
g4XzajE84lB0Qj1nHXQRhBtDtvMumhvQPm6GrGqQLhgM6zYDAcZmx8blDmKLsu9tsvKcb9qbyLmQ
V8Lynrn30i1iHBGYyHKOmhbdZJJRllSVFo6PTQeLRDhfTjj7OigTHJ0a9Whyu/maBX09nbgV5lX8
xjj9LsKAdBBT8pJbg35Z1BijLa0GxKMo3+reO5Grjm3SEfdZPzLurpzztbyA8wsyxyK4xU5RifHb
TDYGQcNZtESiNSXT9rF2nmUFFyKXdMky5NUMsPurpIB/sq7iWgNhPa6h2A3OcBTS1Pddb5th0sRk
AUY6IW7rJ1rQCEGEy80gN1v81WqRBoMJ5sdQOGwuGV0+bxyutH7mGVsdeFWlXmKDqTfjTLY325aH
g3vNIEPcs7FGMPve3LqhViu7Ti2YfBSoBPt2iUOrG5+8nkzF2DSK84ymwoblg7FgXWE+q4lEH9uM
KWuHtjBZ1DODNYDT8SPPc7qZipnYv7GAEjIvFayyOrlpc5V08VzLNxY2pI0BNcRvHS0LKws4hQET
ios9KT540LWHWyJpn4Zp47QAOTi7zoc+c/OdimKbMYyZ75ZJ//1tIbR5TCGzEsP+3lrNXSMV2DO5
I+/w3EZbUxY5okRaALGiOIESp+tAR6lOSusVwQI8QWgChHkpngVDZ7RWqhumJaPZiPKwyZeGJGMR
MGseUIB7D44w7tESP5UtrZNhbceOVjlskTGeWod0Rha1m34Yrxa+1kgAe4beesO92mNCYvINyger
Nw2HDTBaLBeaflITDXZ3Xuf4npadFnfI1TsWXLeCbBbF9FctgPC+NSdfR407d9FBNoMS4rpk9WOf
WRZjMwBYMEfJDIyzbGOQGbnXLGSRJiPwjUXcJb/SNq4juIigJji5sJwDxxsJSgoRRDUPZqTc1Ir8
mhITCT8N3YGfZ81plm4TJtE5IebM5JPyWI567xN/IemV51etF51aPIB0hYeHVGp0SOYWXwaLaKgV
eb1TRnCshBKmZxhjHvuxT94Zxtt+ZfbuRQtOiSnECPSb9CfSGpvnuSOeQBkIPcgi88kaUb7rngKv
0aLDnQqXvPSSGySU89DutSw5MT9qD03StIGex5gDG42xq3hGpzNvWwnyA/fCuzLWILbSNmARw42B
7oCQkFV6u4De9zDNXEORbQ6j4qlHUh27va7nzIn7KEOwmAyHEinIBr+OuG/MZdzbvf5W68Qde/aU
ndFoeSPzhSRUCw6asSiBp44dnULAt1o+dpuqwEfSlcap7ZCESdIMQR9mMBhRmyiDBi1JBLE9nJCE
ki/QgDKMxn7Xxd6pJpORM1LS7GLtcqTs3ICFwXEbr7+ZAklw4+UKAKNyLbalhhpozqNdCbIPgAy6
jVHoLwtkSdZz/J25tjwk43Jw2vwajQ/6C/bEMqq+rwdlklcBHvIF6I/oLlkBsPY0M3BEaJWWCu6N
T8gWnqKxUWMkf5PSiH1GuMNhaaLbJKetMkugjyKiaO8mb++sVtnFU+lJM+MQHqw8UWAg6phaIYp0
0/K8EjhnXcXd54X9NEaIp7uisMM5NqZgSIBm5uJxcMHxJ8NgXVQtSauNTVzlkmiXQ2EbQVxo3yyA
Trh0MGaGrsEy5mLH2BjK5O40ZTK30zI7m8HI46Dl/gGdaVzgniD+gXWYd2xfGibkrFJzYXVRjMHQ
b9sQGVBOniXAYfrZzfVarpELxp2oZuhhJhU+IFOQ51gbGCxqD1Zfv46ZOKx0+ZCGLM7QfrzXAEXQ
5ivvqqo6qGDiWlNNzttJ1YA+SMcHiZeGCql0vj15QeMSO4fvpbscmuUrLqqrhZkH1kfxJUpUzEwp
zUVGyGwE3toz5sEpGpO3Zqx2Nudszkkqdsfquk9hQrM/h0thvUQ2n54e8IEEd20nyEslhhW/sVZw
zFpuhFYUmIfz8s2oWWWYnYatgUqI8FFyScbICRsuAq6SnJ1oLVXRmuiPqoWRdi7N8aKo3eueBe8M
0eWRvsCX1q6NDZerPioKzLRE0DmGbGteIIMvUE1TaIAG7IN6ddqrLshvfJo8EjLdIpvS/EadXtvB
URFOUpBWerTDGs9Eluq8z5ipJrNAQOFymJej6hEOZb5WCzsZde64b9M6CpaWO63rhMl2YSYAPVwI
5Vn1ZuhqvlFMMkHrvH7FnLdpF+1MAauojWMTouIBG4o13NcHIEe4TAv0ecHEahaOBCo6gDCdtiem
xLPznbYG5PaV9cVaPNiPHvbslIZ4VYKJXszxLEv6b0ZPhHBJPVQZCJGddddKOtBL2WTeEFfvt50O
5Rx2Ww1GlY4XOQWFsV1kdyWlbPd1rT0N66ODoCtoCj1wvf4YpeVtpSenia+4Vhu5l2MiyQfW5RFr
sF+nyquoxL03T0RCrxhLud4MA58WZgCvhRQQ4NVC3R9NHLRR3O3sBNDV0inQsuahD1NVJYZ46Cgh
5LfIU16d3NjjfeJ2FYDSKoXQqhitiCFionn0dkeXjEAas+Cpd3e0Go79iNwFR+/UWlNQxtQwMh2P
XN59WzdfaPwEDkHNqRaB58vGExhqyHEzbf6keRwhZ04WrFOr9zZ9BFrFNHOYomPEtrLAPo29fZoP
V3MyT7sUi3pQ5dp9XRZX8SirbeeuloeCOYaWLbQeJiMcW/ir+Jsu4CZcmomGvp3lKhak9q09KBIY
GAmAP/dHT7mcYgnjbjzEef7g1TASVaFsckvS2NOs0q/d/OAZTDjs8c3rm9u5S6hC3GuLkjqoR9K/
bfOlaqMvIKKu2xwaqlEL+Br6DCq81E88vM+2tPLA7pdAS5xH6aq3HHwBPTY8xZkHMKvRh4uhBpWF
to1qLFlhtp7wp8E0KIysGwo+AhuFp+3yNrpTJvEOI93EOW3j8fOGy3nJrzOvBbynwDjEQbpzZwhf
q6VxmO3HVpvMnYAhti17kR9jV3m34EPkDl8a/I31SVsIpDFi3U/M9tR1zUUlloL8x/JiaPm1pcF6
hc3V22LM8Hsk6oGQw3TgiCuwmFdqMDEkuzSWnhDNVir+lOszj+Kog8lZb76k5nhpe09MFooNGnQZ
rlcNVP68qakOdsrCJ43Q4PpeyoFrZr2EMagot6jQrGOBesnvyoXTZcdyrpAWRYKRvBvNCmFBmU9M
aSY8n3GPlV+zz5IaUxsmEAgaRqwY197Yefe2DU2ETagDtyxqATa3du9VKnAf/s5xSfm6CP7U/AHs
LxXc4gbSdOSht7QKnqZ0dl2DdbUjxD1IPQlOiBBn9h4irCqsFCx8r540zpNaiqAmkyn3QHfVs7ij
blfINm3B4vY5hK8uVs4qexLHqlWjcG7oBxQZALJeGy0qjnW7Mqf3Blv0PYXMco7gUz4ipCRYlUiC
R2kQX1DYnrj5aCD8d/r96+k3ib10b/5+chF+Tdvq/dP0+/cf+j65sH9jvm0jH//ugefXfReWk/5I
H82gLU3riabpPycXpv4b/52O3h9ONP0fk4uVBeS6jrPqJE37P51+06v8U8PWsHXTAlOE+MuwLEhi
P3XaULxMM7lk00Yza8LaZGx8rSfR3g1zr12A2upPeFflkS0DCC6Th7OEuuSgpMmwJZFDDek830wJ
QWPKXAW18Tgo+nJJrEeMwxjG4tBqpAjJpWZciG1oHkYzFBwbg8ns7R2aSPcKDeD9EHVAnTOSbSOj
HoMmGlufABwELZGRQZhZDgswImsBGcKA2Qp6Qm4D0c+7Rsuv1aHoto7ZOSFLoLMb2iIcJ9CzEMYM
v6/db2JuEO8YDQ6pFqpGqZHAMej9YfT0B0Ox19x2ToTmZM/pLncN58axAUz69H2Jg3f7uP4iPSu+
z4tcRzlrsccG0hHqTW/lzlXDTPWAXUV5RjlFK0axjOkAVImSerLFfFlpZX2pcFJN96aDlyxXIIYU
XoeazIQKQ/Xc9Ppl1CUojiRgmzMKdvfCFaZ1YapjbW8EksQcuQ0h6Zs5T7U9HjDlpU6998W2xl3K
6OuU2175XsZazvkUbs+5ibPnym2j5SlSEni09tJax7zGp4QmmXN/qgCog2Q523BHSxvFuh3jGrTx
7N3akOajMJ+L6FH0HXg2UL+In9quAj1qddCLjWRlBwT1FNbyBbrGNs6sG7UJjAwCZMclWgnrYpY9
9qfqJDq5GXp7zyHtcWaHtu3o2axcXzJ0UXP5JV3U+wljJozzkhZBu+tKjVmBCW0W0BI+eb+rKz0k
3Qmapjx3kvFbARTdGc7L9MVtvftmge5yb3Rf0Rcgzps3HoyAHPTaGKZU5L5anw39HFTJdT9cdBre
QgzvU9KB4uxfnbX9k6k7SNMwxFNk61nNCRQWOMg3FUrUaCMkrGCips571ad+70GwVofnMdGu1OpR
Zzae8eSMkJXcuPMVL7TARFKTZk/NQotBT0lq1B96R/syYYpAQ5ft2Ry/5syhYbf7mUcpZ33N05hW
XBGqAH6Gr/O4K8TFYG4BDBEwt7JbrUMTM/p+thCppuOFqd3W7qVjCGwcpgNxdrKO1ZKDo1ffvNS8
7a03FNrnOnlUS4EhwtmqPWp0zShQoJdHtxJXtrFZTBBG6Qx7j7I1bvTtTIvUOsVdEaiwtIuerQ6L
fVTNQd8fVQmGFXtoiOKAqWOrbXQxQL3IRNAzkenqkH5ywGAnoOlaktAHI+jB1Fvf6ztAPO919yVL
oERRkun9S54qQWuWxMLM6YuaPHftV29+biu8JzzJWli4O8iqtNiOI+SZpAqd2oLVz5mgJfDBHp+M
7kppnLAEVojC49pxisAVOZAXJxAG0OcijCVfY3rTYq/MnbcMVSP1ioRburf1LCwpscH/cGh0drGO
1908hzJ4JVefSfY0WLDk/w97Z5YcN5Zm6a30BhAG4GJ8KbP2eSLp7qQ4vcAokcR8cTEPi6laQ++h
c1/9IUIVqVBWpmW8lHWZ5UOERUhyOUl3v/cfzvkO4bbO2UkZHiPsH++hGdjxO9O10r56zZM/rPSI
uta/uPke7cJqHlGn2o7y+EkLCsIRs6XoV0nZoE6AGVvxjiveRM/BgfQ5vo/CO7OlpqJG9b746hz1
EcLNhtnhwBSlqdJoDaM02Ql3NRmwu8k+iw9ygjulAtCIm1pX5ZI5GyT+Ld3FDRySfopAeLXmxpr8
L7YfXOt51G11+he/jSjUdIXBZZ2aqzD8FvJhdB1iacgR9Ei8GNC0BKB+hNoIp10NDJbqrl9ogLqi
EoLOFCyiLLmrmS607qzSFBdmEvuizA7DmME3ox+O8h0AOKJfq6XEys/+wHeORX0fTVC/gF+U2kMC
Nb0qr6JP6X5G+gaATjCkO1VgYcrDB4J+8NhGbbwuZfLBgh+14hDStaBj30WMlsZWeyszQa7Oux+/
KedbIj5Cj0RQY2OjIUfkGj7myj90Kf5R6cAzsXYJlxYebZIGveKEXGQvcuMJj0O+qNiXlTbzXCyM
lko2TfXJuPswMMs1xU2RGw8NPCq6HRdpZ+J/wejSP0xSByhOD2zY6TO4gEud5NotUfU+xeguKEFr
WciEQDcovJIyaiEtwVJrm7FaZfaIsImToTaOU+1tSl2sorpDrjnIrWPSdpaRNgfA1S+JH0I46IwH
fEZsJnrU8HAUGFJ9SstDcuZcNJ9jV6WbAdh1oRc7Dd5lJ98j7QP3Mg1Kt2nRH/HWdhAKP/md/2a6
ny5vRI32tEwUtmDWFXax1jssUn629PPwgjf4kIfBGQ7+fVwwG0kYohoBEZiJtxW6vnQc+WQHMOcq
tGkF+LJavxWROFVMUXGOxeuKwAszK1YmULU85xUkzwl65ddcopcbwt0oL0GUAOa6Gq23CWxK7htF
egqz9EvvpQcRQ7YObvsITfroHkqbS6CqFzRM9YK9z1S+WRPq5gSI89jfzupioy9uK3olPG2M2ol5
imD7ao79jFFsqcL2vbZyiG/+uDCKggyJ8rkt5ute74p1K4l2cTDNTyR5Zl8nGgEOmOjYW/XXoXc4
hAea3OJLThTlrFe4EazImja/mmW5tRjcJayv1m2b3rmutnCbs+kNJGUkq7aLwHK4n0PCG/TaDW8g
QXD19qtC8QFBmoZI+d2KjZsSX45yXLXtm2HnNjEw8Xn4XG/jlLWQIOR36QZPgkF+ODy0fBBT96Zt
OrTl8a6RT01XH2Np7+luniLwRH6HhNyBF6dH/peWKq2LOazHttk7mPIz2bQbmfC3mck10u8QIADG
vxhJ+qgPZKmFaukiXx674q51viZ8zzmmKCCoalnK/qnn17xwOcxeebKriNmx5JaG/UVz7oR9p3zz
GPiBRMWXPk19TOh0+gWl3Qswt7OdGM+GeRi1L1aY87o3r0b43FrDxg294xj4294gdtEpHYBuyTKc
pppjXK08Rj6d9SDd51qPUXeHsL0iN3mBTgYVwJjyNW3kbeq/eRZD2ix9o3tkFZ+P68Lq91o4LYvJ
2bD/uAib0zXwHpIyPGgUurs+mx7rcdqOynl3CpB6wH247+8s8c2NA1xVkO9TOlsdKnNbVbuy0TaO
l2xIZEQDCYjIa4DHN9DilP3gx4QICCJfev+gud5St9Q+r2C2EfxCsiTwSDd+dMphwWbz3jG+Gt2d
o993AeuaYlonkFEWFX7GVWXr6cZFyj1fFI2nL2DSPU1Dki1JmvmUon0Os2hVdfVjF6cXfmmKyMOb
ri5hYKMH0EEmLBDbtdZX93F4zsbL2FnboCD8rfScdBEVXMpEmm5ct78z4BhNvJGdxFhpVnKx2u6p
mlB4hxQyCzl11lonRCZmE1daGrlrVH9gspQUL/SuC0i8m4BcM1+DqKgzU/LMaTMIDAKcMuE82Jok
uk6DalHwKc9rB7hmAe4f38TeIsMs4A7tchZYjrvuCyLXAuY/vpecTAvsNqzUe4zg9S2DiG1f6htM
nSdlI7q3OhaYXH5srVdkedzYbk3U80dEFgMAXrgEXJjDRZPdbpDk3WbMHthBgoJEmTkIZjmt6hkR
2KfebtY+JHOzcVdxZ1IXC29fIMmUE1E++hBug4gpA7Fr78gny/5iOQzRQP6bi7RlkybN7Eyy7wbf
5DWOsm0GpV9UzbY1uIwSneKsA/wb6ePWR7zv8mOq0hskHXeF9zSm+0Y8pvI9CaF0uQ+NLNi8HhLb
3U+UJGnXvcis2mZltCDJ+GgS/keIE4FAeKMI7CFBo5RkX6SvTgCoXCRLxxr3NuxBnSNKN97Qu+5G
KGOgLV6j4AxbKdSPfWLQpzTvaQOIL6ei4sLsZHGac5HBLe1HAekI5tEUknc7rF3Mt319q1suSb/X
wTe5+spFiGDXvPoNNuT60BKU7JPL03nG1qnGQx1+06vwJkN+FE6fvTGsTfXcR/o2sluKtVu0T8t4
KvYKlmrHhROLnZ3am8zVt66GR/iBCNTnEg9v6mN+FdWqywitT8UK9ySxs4BEknORqFVrmVysoET6
28h9Jr9v4/gHFgfzppC7VFwyYmlV+ZRY1m1gtaBnN213H7jwspIYTHtn3ltw3yEttvZO+Aydy3vg
7gejOxEZ7cns3tfY77MHDawP6WtbWc4AL7j9g8R3awKxetA93gd5fTdl98gTwJVw1xdwHwF76EO3
rPQbKS5h5q+leVemVwipFx0RQXNR2CZiTJ2BUz+rvL8voa41Vr1LrVhfK/62OWTWeLJpvgwudUa0
BSfhe44ZlDnfo9KmU5gggkiZ1zXWTdoS48VUWuUKwJxzSBz+PvmK3eVFJRp5FKb53LFJdMoUGYGZ
35gQupd+y7wpYCEQJ8F93rEKCKlq3WBh+B35S7NaDRxmmKsl1pJw07vOGtWKtei60FpzvW+DjAsX
L9MisR9QRxerfGK3kvWpfYyZ2B5NXYmdo3XZNpiS4O5fo6l/TlQLXVogZPr7o6m//PubzP7v/2mr
z7c/zqe+P/K3+RTzJELWURaZhmUYBqfpf86nCA1EtQmDkRGV7+v8qb8qa705T9ASuo+kGv/sj8pa
5xcHVZyDeNdDFcd//hl3hjB/FrsCcsKbaQoMJLgK2NH/cTw1mmODjEVQSepxI1b1NLbg4RTwUVZ9
NSL54M6IJNyPTFkttGggrDj5XfBBzvioQhcZkqd3Af24A61uksm0akbWbJ0M4LLxASDlG2nYxIhA
YCdYVLX5lvF5dd2QvbI+De6qt9OWbIlmyuZkCy5jS5rFzqilJJBmcmZWu35D3PNQr9ncaIT9ls2r
DSQWuRU82RINL3zByow+M0+GkOIYtexIfQVZWLgdVibYsAVZUYRp7CxaxrOFAvWuLgHypQ7WxFWR
JDR0daL34jaMco6D2tTEtU5q9VnYKpEbq6rI8WzbFigP+1Bs8+VoZvaK9R/1WfxrEGg6GGxpc67r
R07oEMcW5j+NBfqcI2r9mimq9ALhBdRGHC4lIE5z2c4RpMwM/Acxx5IOvyaUauBrHsgdJbfU/DXD
dJzjTKvY/HB9piABdrUzHn9/hddi0oAP2MkjOuR4P7FVOOLmCh/rRLOHdQUBBmKP80ihcZPiLLmx
jK5OMGTW8ltZBl/ICyaxulGIrrzcobcZPJDDdKQm7nphJRt+amKL9UydWI4jvAFQvSJEPluZguHg
BMjy1u+M+BJYOXk2toWhNHO1Ze3K4MAiS02U7o3JZrT3iIeLskdbOfK+iW0uz6HwqfIgMJdjlx6A
TtQPnVFE7z6GnftREC4/Arie5bTVvh4CBiGCPPkrhh0d0NIMXBj6zHmM6mTaeEFnHGOoBpeiN0ia
jUJs+sREHoy2ii+l5Y03DJ++dhEAaxK7cCR0vn1PEgwDrbYE3ex6L6xEnuq8kzywFpQUHMma5dSE
XHlXpAefWWC3H1GUAhkdsZ5K3wM+EGje1m9q/avNBezUvtjzYwSyAVlxUXhZ9O44rChbQpAO3cCz
kb/OHBKn6icj4zndV+moZICNxRFTwolNEmv3KnjTQlntm8J/aMYEHSAMp4vesP3Oozo4WK2AZ2VJ
fysCUVNt8pdwcX6d2OheXZ9alMGC8uF28qW4uqpngGizntjCXSsHVryJZfdQ6gnaggHI8CKx+IaI
20VnUoMQXTpGlK1nQU+2SURJ1i2jbc9CXyLbi2tmzENrkX4LSsmQUlf0j7VwNwwSzGmB7d/eji7m
xmK0sNKGtX4feIwXENz1n6LinvVUtMnBOLxXkBb2pW08WoyFshgzMCWhX7yWlp5tVK+srT2U3WqK
GNQxfE02tjJSB1yJVl3Qb2hvpCAjYiJ2x92yI69PhT6ocOGCsSTMsB1feW/y2YvLesui2HpMPUQm
sLH91pjlDsPB0YoBEjmSdKo/j/5VdQFmp8Jqtia2I3icfK0HvcGizpwuH95ttyJorhcd7mmIaLcB
+9ktDs70Cv9oCWdjqenpN9Wm26Hpv4CD2aQOl3zr95CjsoZDAVlL5RtgUNLxJTBwFGcR676wJLbH
9UO4cBTLskvOUVo9NrV4LgdyvxhVYTDOFLbf6MWbuh1LhX43mNUuMLxjPfSX0Yw3IxOkFVi7BIFD
Z/rfzMJ+xlzWbyPLwxMbGxnSLePZbscPv2RYt4BRIlYxeY8H0pZIvxgq0vHK2BLdDcfTmfDjy0AS
6/PYkFvdTUhsxqJ8YWiuDqwOqcwjlwrcmwR0aJfLYF21vZUtK9TgutbepfiO1jO9077B59Z+GGnU
bFIrMGmv09q79Vt3UCgc5nwhS3NizFsdtosfLuX/Qkj+sxjYdgRqRc9jlYORhbvgjxdcEWGhdeJS
rSroaW0jtmYP2Scs6+cqdx7+8XPZPyudeTLXJAXYh8FgwhH6adlj96BYcnQ4K+Pe36B329/lzmpb
L76+dgcYMs/4Ri4js5SSlcty6e0wQm/+VbD9kwUbgu9/WLC9zlvo7P3tpxQhtHTz434r14T5C26n
WcONJp7Enrko+x2oTT2GK9Znbci/DCqp70aomVM1V3A+CBB9hnDjIfhuhOK38EfxMGGbM2uC+upP
mGmNX8uxP+j2WTa5wmOhac6kkZ+xZ2lcomGKatKHB+JvX23NzRBrDT04nyko2RkMRj2hro5DZjYq
Gt1uC3uio8Mw6rx/CMmLJ4hSi0Aj5Xnm5kvTJV1gg9In0pe0dypjAG+FB660+qUyLcG8wyrrsw6u
mdTFIjXPBMiW/YKQyRmCIGaqLqM9Z8eGzEejXXk7ZqniECNj2mlZPZ3DXD+K0Xhtff1lcKTcmUQr
ViUpQK1JJIAqk2pRllzniC96VC9l/57WxbOr+uycSoD4OkJYRivcVaAFLDSxrD3D3sBCqlEDUOPg
z0qyS6tj0SqLfGPIaXY95btWC4+GY9wldvEOyHkrXMDLZn4pzeqxVc8hAYWtrh9r0YEocFclbJWV
NFNSBVP7VLVIVBMlFmz+LmlefclBEm5ch3xZEfYH7E5vZYg8VjOTbZTSoabupSDxY0gZoebsKsyR
8LdCtKu8LJ6nodnOMTBYpU622TJhzq7UVo+yKz8ddN28nvlHVnTZFYiUswDXzJAKleqyzzSPnZMR
nmlJh0OZ5NZq1oXD4lXOvVV35SGvaMObNNuHhTyT9Pk8yfYhNsbxOPRas2k0Y2EpKm6ZY5NubwrP
uPe0BJVi5xGrZzJQrQ3qcXQhUIvd9APx5G0YIhpsUD7aSXOtkuI49USaJs6rIoQpaSsQe3G1MJgQ
RKHzmVBQRVzHWfvNdZtHNqkHXtH7saf9zer7tEPNm3je0yDggs4xB7Z7J1M7XtWwklCegS4jZnGM
zEthtQc0QPdyKtM5/dlY2V5006DcKmKI6JXpsq6V3dfeAzAI7eDoas5tMwQ31JaX1nP3zQhNCfV2
9ULvZbjLkE31k9/W2YMoY3qBKmtYCf/3nrn/X2YTOJYxU/D+fv/7vyGw/wwQ/v6g762v+Yvza348
WgohCFj7vfXlVDRQQtDGIrRwvV+tiz+cpegldN/i1AQWYNGQ/udZijTD5XFAe2Yv1vyoP3GW8iX8
5NqhG9HRpmKic0lDgIbwx8rAtCIn0GzqSU2heMcArSayRyyO13VmV+YsVUiCcVbgKiTUUxdsw8KP
1iUUnJygmDTGHmMYDLS17G1q8nmM3wYEuLH5Zolr5V9QtuqIvCbnlCljmNaq690zS4fo1A9QGRY1
gsYdmz56QgcEjtyaesA608vkcIVgop+wniOZsnPs02skahHS7dCQl7Hsak6GqI5TEHEQfz0GlWSc
Mbvnq4nHZaJn5jYV9BxS5eS0yWJmHVmpi2BAJP267weTXWIPzTZpM2IWuyrdigk9Yc2COVsQ+UYs
C9/Tpcjb5tBrRnqth67esUsHI9N7GgGpQs7A+qyrdeC7UYs0K+sJRekH68nVWwg7LLmPTc83lDnO
e1Bp7XtAus+6DIORHQ7qANOtt1M3LQ232SXkeQo0iMboPXaJufPTekN3f9tN/qXWCn5PPZkTSQ3i
JiAfuKJtT/C0VAzLw5KxckBiK/Cc0bVxmAQ7U7b7soeomua70MBXn3wVfbWF1krxnn9r3X5vAGIf
rYmmhhUYjn5hto8U3W+oB6Nt4GbrQgW3IYaqhsDnAnluTJcWRNMtQDh2/RIoTMh1ZSVEL8HhHclq
Dhss96D2UBbhgtASgpmJWbCdlzQKXuOa99LEjATgXAwQp2MFbTTBsLZrFog9E1OUk0AwpmXkqCMe
hivGlDWVCLIJlmo4I3xqaixop6x0wVLsIoM5Ph6ejhFs7RF0MQzrpEPJYdT9oXNr3rnBrZe1twke
0IDZOwBXVLwGqWDjqoyGvXDy/eCrVVEa31Tnnqy2PerI6gsP4kCdbSdwCEdNoLtAR44Qe1Ww3RtY
Ng8+WUbgpj300AySEVH6rFD97MZ3Xuzha+eb46qATsFrTiPqHHqmKIsgYMpAaumEur18sFuiBE3d
2gQt34HBJFUVAak/6mBDxV0MLQuECcb93NxugFyYDYOPxLwpvXSZDsFZNaysYEc5WzwXQJU9NKOm
gn+r3nTcBWzP+o+EAYsMEveYRoeOlydrnOeapr3vClTL084aHiq9fiWD6lGh2AfOTRgXuWphS1PE
OJw8gsDJu1Vit3tpdqSMsW7ISEiw2cxB01c6DpTe+zqNJupB+BcUKwlCzikKqo1y64PG/wzTi5u1
OHU+iFHA4MNK2J2CDduNSxOC28IuhIh3gzNu28bOizv0G4m6vtD8pXJJS4pagr/uNFuuqkCdSGTb
iF6utAbtACQ1CsAXJ+o2We/vnVoeuz64TrYiXGE6GUW2nMLxzkMWXPfOTGp48QaBpiQCQYqENQeX
biCGDbXpapsNYbouMCoSONZ9WiyJI0elP3xrEUgXWAoL3jGxJlbjUN4qaSRL3EFHaWjxYkwsBlVf
ObYAbyM/Z8CQ1NatP16biEq1pszysQ6GFXhvCW+8nz8ddbGNQ/60FWRoX4LxxJJ5FfITdJPnjDel
NNxZD3db2TgH5ShWObLpYmDzMGIno/rTKyJWqR4ieahQDLLP97+607jth2YPhhL3fnRi5skOtvpK
COYWneq6Rjyagy8Na23V19aVJVglphOv3JWQBATHig0eE8CTbhLu21pbfnGZ1WqVexhRtGQj0hsP
/5UtrYfI9vmk8i6u/Rh+HNngVXDRBrIm3CrssacZyaowrbuhLx9TpHwrq5aowju8PhrwqFUeuM0T
tIN+6WOhnkU3X7wxby6enzZb2wCJavBJ2LR5g7ybfOJlGNgZwLpU9qtcT+pz2PnlpixqpjN6dvBE
2fBO8cXZn1xoWTnqnsy99MOoXyGNBPfD6PS7jFEAMhfOKKxvlX+X2exZ93ZWOqSZhXJXGgMxfkFt
y2NvKPY/URNYj0FD9u61RYXJSQtT9AtsdyQBdZv5+IdGUqgNbjQDnYOZn3tbs8u1ajiA/DjCaSoF
aWWawHeGjhCWC6aj8YFsGOf2X2UYjl3ik/5RGfb49lOIw/dHfK/BCIhib4ghgrLJZ6RIEfRbP4sG
1gHQQZFlOUxGmI/83s+KGewBuoNeVlAi/apZ/SvYw9VZZ/iWgPgAXvBPcZfdeaPyBx+6bVgm/whT
8Huebv2ErMRd30VRU4qVRtOi2EZ66kqXMKpNPybmo4r62ZCRKj457HenN7MO0AlMXfs6jSBBFiHN
Nz5Xd5YlwR8ie0a4YzLdErE5dEAm05rUNZ9B/MLix/BlMiUO5HRS/rMdjTr4Y11LznHFQJosbVTr
pFkPUPssyZSGFkdD99emIzwq3UMPU7kf4Vh3S3Iw9wLXpym7z8xyLlUUXGrFYdbo3X0hUbp0dXnw
QpbqMYv4lEA14zzUT3Pgk6zrDau/Bx80MUbWJF42PXIYkLvnUqTrIIPlRnooPZuUG3ZHUKOKNyPJ
4l1q6Gz7spfGNm9GvW3ZrvioslSabvRwPGammV2mGFhb0YPyaxRy06SXewzL3yaj0x4Uz67ZY7/s
hbdXA0LKvI/DA2AsIhUr/TOloqRGcE9KIyA4UR+Vq9aOXVApMYu089egj08q9x+Nynvs2+SNhhkr
xnhxrIpAvqbdheZNhIduUvEhqmnome6fs1jOuX2cYZp1U2Y2dafl3Ab14zDl0JGt7h6O8hGTRcZg
Xh6Hrt2hhHhxWrGJbOcIHI/YHm4/OyjTbQ3JVMb1Jhko5Mh+IGkI/awypzuSGmu6bQcXmVfgj3Vv
TIktSZgIg/AlaoSC4fA8WOWj0LVTrFF+t9lE3k8aP1eYdBBHs3QWBesmvCw50kTjXaYmAViwrIXk
HrdNZ4sJ7DyGCVYtoU5QB7+hJd9NYfju53iLpYTnGFRv3CxvCsoh/vuE1zuZKRyrXok9wPrb2rLO
ug3lUqqUJZTKF3Cm8Zg1F87Nr1FJ5NNgMc4uPLmKbHO6RjPfIyrSu8JnnR0258hM93iujkarH2Xe
bYF4wTfD4Hhwqiz9NhgKbnF+6Uv306yzm1rhJulxEU35XdYVM37WPRWW8G4wflK0tOCGyYvV+CIy
SMzIy8zbvqjuuaMQfUtUmo53EBkhRU2wGn333MYAGhMUCoF1SSxzWKUVYyLflS8iae/qEYXF5Nc3
Nh4i16u+2A1rBd9OjkoMI+89PI4iVRtdvgSRG2LP8++MxD7yscUL2ISHrMxunTSrjvUU6XzADQiG
05MUNdeUitejxFWVGkeWhjvNKkA+4u6I0VYDN67AYjGL5n8/owBFtTAfAIktFPfZpmlLiTwouKtc
thps2s0chAEfEt/fNhTHCfGy5UNeeGvJ7i51kW3KdO2ovlzkKkXXk2gPlU/cLDIdmV6zQX8aNQLK
mvRDtyNGXSeX32lbytt8FgkKcdPo34pa3QEqWZgZt18HZNcsaRiU6X4D131P4W0sIzWemaKdDI02
U7d6xjuNtrZLdd/11Rd8MFfTqGh65Eo31MJtKXVqWJxQ9RBuFNBVp+bOkNpL1FrXMu93ll4ccxO5
fRnvIPvfeCRmtAxo7Cp6qyiGY/XOyfkOH+KO7ce24XgwB/3sZf4bHeZdMOb3UJUW0wjFQMUd+sNx
r9CJxUl3MNkeWPUmGMZtGA+LhGjJUCM3bYCB3gP2w501OCsuEGeRNRGOX69b9D1Ra6EON7xROZx3
E6Bn2CQnCEmn2OpuiVUDS/BrPYGlKtcgaOq29a02rA86vR2YXrR07hFRHjbU5ohkcyX98WBnDj+H
NFvWecLbhILVLB1I9Uj768lbuMjUcyu6iQMkK2b3bCH2Ktzw2Yiqj8j0wRj4DjT+4FQiW9e84rnr
ixpuHZ50WKsfpXRWTTU9gifoLWI8RdT3CJTCr5HFlNE097ai+DblMU4Yrw198Vy24crooao3/ZoA
H/IwvUuadfcun2otjl/bNidwzvzMkowPnPPkdc3OaJM7WejfZEufhed6YQ/aBuM8nsYi5WPi98YW
ruo5T5D5uXW6h2J460l/x2x0TU24UsTLVWggnV5wc/lrmBfGouFUx1PQriWKtmc/MZmGCkRvArAF
GUTLaEBF61WaWJsGdSq0KLah03E0rGOY5qdcJm/4zg82DgD8Zp7LNDLe1AOc3kZT51zizpBDdy6d
MkeYat/aYXftPfuZMcl2zMc5+WZvM2prg2BjROGG0q9lsx1fs4g1IKquVdXrByU4fPkTIDqOtULb
Ow330Cwk7pXU3ZERBG937ot19r5zEYoMp8AxGZBdja9Fec9hZIHZmAXoRCntzGZj12hk1AyFKPWz
NYUDRTWJbejl6v6hlpH+ljhk6I74QgAZNVK7z11YN+xCyVECpDtYGCmsKb0iXV6GCUPaoTzjLRnt
7DTq3anrPycSZlnVlQeBNRphweBdXXv84mmfFYaSXROHd40zsOEcxdagNibj90wSAnrPBo2XU61h
4sKgyL3oNo7KgzuQFWxiXazzT6IDZ4Vy/DEG440Z+BwD/cl27BelxT38DBtih3+vEBsZk1wGLRrx
mk95lWLm9vvHuh0P1pA8WZnxxacL8hBCCGi83JbPA1pNwy1PbtHeB9Esggq48EDE3FUJ4QyKmB8t
HZdm8xhWPhyLCscgLf428geajJK3q3erAnEMErHRu9Tl0qh3blbukDb5+A31g+F0HjxM/c5jDVmE
qMDcqPIQGJbTtHOkN68VDRVHm4JcgOFOn1j0o4LzjedYib4ntRcvxVEfDddG1F0o61TSia0SgqlS
o3IIuSVJCZAVxkEIzTjhD4QkkRRVNF2o33YDQwJkivCTYMeQs7kayzFfy4goRUvXdJBctpfF21Fi
HXdCMi5XBmlSBXiIlN6zQZGAvEXRg6dWz6E26V+5CA2TSLvcP2G1GjE+8fkPco0heDDivke181WD
dXPqgrI1bpTEVGCXmvcZ1oy1JVpIJvq9v646QSyzLFPBDreIt9LGPQTruFUrI+yT19JO3mZQCD4r
PX0cE4GEf/DEiKBw7I3NkPAJ1VUPy6iKfeAGDUF7CgDl7dQXbBeKkLMJ4L/oFxalFJgMAr4zwxMH
AhcJZdS01kJzoAvd5EQMmTGFPVc5mocsvvXAaSOC1qnwrAFUvpY6pFMnmcaYsXPSR7T+xQo5bliu
szEOXqETAEo34vFax5F1EEFKvFYT5ksYxXzZRVEXR9cI1Z2VzCvopoXGs9SweE/byrFybDu2vC/Y
kn1FqSwPZeREJNFXRoBedhL8UDN//s+8NZjoe8XeBedzr+mq2tVUgxPeBbtGk4tIj5Bjzomq0jhB
3HztwM/8jAdoyKYEx+dU+EC7liLOxLWPB6lBpJTNq7AaM+raNZP4lsE1zxWgvd+LggNyanTrDVte
fKtG1I2w6B3UhVYhD4QZ4WeedH+dJs68QFBCRmgKcHyfcpGD5TQwiEbLpox6hg1V5nMCEabMhVT1
nVZCVjedi9CpKMAbpQXCPy/tho3orGxYTt4cB1uSyF6YRb2TXdN7hxiXf8zZbjvMsfSkkb+lIv5d
1tjPSDMbXh1LRINdoq3Tyv2EVktGQwYjYHZsUYi94sl2L/YkoFd11bj6oRf9L7bvf/tUJpS6OQAC
gRkv7U9PVaM5BjRS2xgV0jfDno5BFn9aYfT5j59m3qv/uBblOzERslHWC4HMDlHc//oRZ5Z5jdPg
B0bK5bAqAmTy2BYIZ/975wu8Pt8KRTJvGDX/9j8qTFJYpvkPV+s37V/+448iyO8P+X0T5MJL+T38
yWGx9H0KwSbI8CydjR8TAArDv27VmULYBjJIHXq0IeYxxO+bIOH9YjG683SQ1thh/uRW3Z8lIH94
97i8QWHvQYtzZ7swX92P757Y6/EammDUnDyKwQiTgvbWdKOHm6zsiZOPzOIY60n8QWtJ5JwxxZg9
WboH9R3qXj/aOGIKEd7LEWxTgNbbkaG8y/KaRZChhz2ypBaTGLqDGgiQRosIOUAajynNAOvhHgDM
kpiU7hM2sXsT+3aM6XBKTFbGYVrH6yGQeX722pYBZB+b3mMeWbG5Jk+IJYlVGZGN/cAvrW2oWyX8
LTfX94Klwr3qWoYVrPa7lWiGUN9wJRbesnbQu52DoMIiQjXDggiPu4+JUId7rHogLCmr1Wlr2fgl
oyzTXi3k4XiMIpmqa8OAftq2dkZP0bha0Z2doTE+RvyI9TINp+StGkIjufc78Mi73FbcQ+CIhuIQ
g13VVwRID2KjoMEwpKhaftcuKiJm8cDa1lrIXveIBgJNzLw/LZ0FaNtaYwbks2xnkUBlCv2h35th
iB9Sm9I8u7Wr8NokkQWLRlT8SJUgMcIqQ9wnQ+K/lkCNKJ+BUawHFKW3UqswKDMS95PFkPXmU1zV
4d7vwubxXyfGPynGAdPD5vbvb4+//OU//kaI89tjfjsyhP4LoJmZqvjrCNT965Fher/Ms0JgMOhc
MXTPa+Xvy2POBZ/oQR1HgPBdi4PjxyODy4Gzxv5+mFh/Znk8jyV/PDGseWfMP0xBWSGTQ/vHE6OQ
djUJOBtwV5KdqU3oSQvzwmW7NWT5qhfZiZL+JFqx++FndP7tGX6kos4n0d88L2F5tsG5N+NC//i8
RmGmWVFM49It/h9757UjuZVu6VeZF2Bjb3oCg7kIkmEz0lWayrwhstLQe8/nmwebj1kltaoaakjA
wQHOoAFdSKqKNGH2/s1a35KvztKHmPfE2axw1Op6/32e/qdlgvPr5f35W/7hu60L9D9AQhVUTRHl
Lp0BtxpMQOYYpJS+oSo6QM8pGfm0X1WTFcvI0XYUg7mTVfRWDPhMB3Qom5QtDAFqgIen1Qnck+1J
g7tJii7fxbWVnUattXcy7erpPMVsMfHYtHLDyQDQLbYqfS+tnLALtFe1pJtR83fbyEEAWKhArycz
ZufXKkN7XSs5nEu1cob6VnUQPG+1tu4YNmWCwJJuNnJ921sOJP2eiL+5grYzmwMLe71Pxa3IFJF5
qRImJ5xK2a2oADK4o5Wr2XYWmZme7CgOQTW2RrC47G9q3JGSrAJi05r+srOWtvQXo2YI1msarY4O
QQ+FfJGO+ikw7OHr2Lbdq0bKHrlmHPZnGlIr3YXNYlukmGPcNvt5QM8EFic75BWgT3LBR+YvYb8Y
WNLAVJ/NgpITyx1pO1hgB/MmFoX11CM3lNALcZs0oRY+6BF1p5k0jkfpXxwLVpaxZyLx3NAu61e9
rBagl1g182OuxOqXThmsV9VmFuMXgZ4ZriYyHTdMAwVIhJr+HzvJX0zRxGPhcIr8+YF417x8W8pf
dznfH/WjikL/grpQF5S6nH/C5NP/Q5vo/ENijOD61NQ1sUNwbvxTTyOpaIgHIRdKVdX1HP2DnoYz
VrUsRtermcT6O0ei+rmr+ePhZIBM4UjWTF21OGWtXw6naVGIn+cbehZW4ovWntV1Am6TFhRbUet2
YqVWB3qxD8xGhbKELvNqEW2zpXNKn/tWV5is4iK57ZBGvAk9T58n255Sb4EbetvZzLymubavcN/F
rGo1rXtkjngVxhqOzGAGOzaYYQLbqYk1TyM/6ogLsdkKKiTEZVrHgxJCqbzMYf/fmWxUESkuPmP0
YVeaJgxSUZOxWFTXaGpmj5Q0jIUyObJ3DzZ9rXidMSe+OhcfCiudB6eq3jIDD7De9PURDV+zxUxM
I263td9O5UpECYYzuZR03WGanfQ++ZiAXOC4eWjsBukg6ARSKNItpUp+Ezk0xUaNdpJIbBrxhbgT
K6rUp4666xZXaEyW9zDs7GbSkMdoH5YqhzPc2Uu0mgE6xOqbqhSPWICuxdyCGJC48Qnf2JtR8oAl
98Xq3/VQwkYYrxq1u2U5eKgrwouUDOEF3PIys/dNELFPwIxsA0oBr7PtHPOdvMyjpY1fKzts9o7e
gStAe3NYWiBis9GgTC/H4diaQXiUdnuiEm0pxJKb2kT3Z+Er8sYanpmeosAxxXymorsJ2omxM0Nh
hFCPwFOgxqSnpqiWKy2yLqEXvhhGcIVeHz//QDbb5JziUtulsXnZy0zfkd85+/HClIrV3JZ2Hdtx
UeMakL5UsROFLfrTgTmmy8QAfEhIAWrC7VtJIk2rMPzI1R1AqGQbofvfov7XX8yZ5jELQKpCKnb8
2Bpu8YROHjTi/BgnMn3I6UUYYmWtmbsiDpTXXA8MfVPbY/RuijEn+T2aGa+JYm+VSI/SYnB2hLWU
l4PUsLOnDSb6HiQEp2wJ91Q2VL+G3dwgUV22xaBkzzb2ry2Jm+q3CD3xNe8tbqGlqzyKcYP5pjRc
/rO+rLkgIEaC9kOFkgPJmKJzI6p0p9fyg4nMLSIKdLBjFTavRpfWu6Qoh/c+tFfepmH7oeiXuxEP
Ohdro+zVEakuIiFxP8/Ij92x76EA4WM6qs2qBJn1GXwDAfE3RIyPD2apK18IX0OJy6ee3FEj7C9M
tW5QmdXpqXS6wR9j1HFkIo5wcPAXR5k0rsasRFOqzESBE5C9IaLFuZ5EB31ZUex5X/VtikOgHfej
ZrwbRJB8qHPa7AR8Xj8u5mVBFNNVrP7Y6KK2wxuf5Ky2ZpzDypwQo1VkLl4A84UxvHExs7tFj5DX
gNOUBEGUMy6vdcnFBqdlCW+apYl2S19Mb6JFZrH5T/X/16p/hPI2xeKfX3ZfXnLEjb9MDL4/6Ef5
b3GjOYC4DC4T9Xsl/+Ou04m7Miz+UBgOhf6qaPjnXUc/sA4SyK/imlzF+/+869YRkWNRg3OUSzqD
v6EdVdW19P3prkP/j6ZVFwywVJtJxM+lMblUadKTxuaNi8ECaMxyBEOkImW3oR7Wj+YoSvZFIQt7
9NH51bJYMqDDTKqPXh3S+1obumTjaL2BkhReVbJlnBiuioPh0hwB2bFBsOEfOJi/dKjErF2kNM5B
Nkejq2iyuh3iHqKuFX+RlR3EN7o+B+Y2WiqydnXR5W/4bWbzGGjGALRvpFlmBam3F0U+iRcYfjYe
RxnLCVVeme+HmrGGMdadH0ygWNAdWleh0pqha1qG3GaY4u/h5NgvqEUfQr0HG9vq4ESX6cFO6uCl
sbTFKwMhz3o67xK1lHdqO+C5FBLV9tIHoO3ruLi26/KFBFTrvozKYR+CAYF3C/pc83DYa5wlhYld
1FnH3UqKbYqLYn0q1L48jINV74mkB2HYzsapBRf9VTgABmxJmMAQV6A3ItItRs4Hlvoc1OSuSvui
YHcIL6b62oGx/gYACvJWmxOquOpOa+tU91dNaeQY61F+BUnW+CkuPqBkovEMJQm2g7SkRwoyporu
rVmCZEtrwpi6mZULkvZiEN9JfyR1KmOGi3h4g11WcQs7/iDPQXzLpB4ykQ5GLE6aMhIJS/IRB7pU
tkobE4PJAMlX8rrasneIbxaZs3ALIuySaYp///ucume0wfOiKBFiEkK+t21o1BcJMd1XagcFLM+N
O92qhxt9mrFehCs9oJbWRM6vI5U7pS9hyORWFMb70spacMm5ltzFahTuaGMzLuNFeyCi0NmBQLe5
YKbAJHUAuqNnp1qwTQA1hT6Qb+tIeOByaEr7BpcvaNdBdNN93NvQP80GMKnfqGW6bbrQIsIt7VNs
9tgz6XqGABUnnON0XPI3hZDubatGCELVtmiig6EQpW0NCyrcUnPeOdnNnYFRAUivxgaZddVjPczT
CbbGV9YuBQs1q4q+1tEwPY5hPj0aphOdpxQVGybUMvCdXgGjm5IN4ptRpezTprgIJNQ55GrNmK9z
d/tyCC39DnOg6idqUV9ZrYEJBiZDexOhrXtQAOoF7hSCavVSZylYmtYD6YhpFwNBAd5xQH+Yp67d
RPqIbIG5VQcJ72DPgUZUkaStK3AlwAUNdkUIL4lMB+Dhs5lAeNNz3l7KeFKalc5XFBEZPWOhEvxe
R/zgKiIMpW/IUK+t6i2g9xM70bQB2t8B2oTDWumZ6NRo3AKusqK3v39zneNX0CvlR/e/f7InfJ6a
/xxj35U5//zbv/KnX+inr9v+n88vQo6199K9/PQf/uelc9O/N/PtO5rC7reTe/2bf/UP/9df7tOY
H/27q+uuTF+6n28umqr1Mb/fXHRbLFXwNzBAwVL/e5dm/IOQaEusU26mKp9avN9uLvGPdaBFbs0q
xINK+fvFxRScdo4/W/s7ej+avt9+/R/zIp65Px3pwBz4l4sLzZ4GkJ29DFaKX2fdaZnW2VgVlRfr
VRx7ZGgVSN86NFNTayaZjTaH6VWB2oVpxpKxYivJxhjxRXXleZE9enXUHwEk8M4RKeKkoqM+nsOW
rqU0FKQ8tvmG3IAdtTmYOehbyBpIj5dMpy7uCHq1FT14HXNdqS66cjQzTi/F2NiVUFyt04pdW2fK
k7AzdUD/NKbXjJoszdUnO2XJlljVYUFfuosqSP2dyt9XQyf0IxOW+TLmQLdkH/lVby4IshlO+xVP
7isMLWZXTYAMeBLclLtuMa3bZekQf1UNuQsRFfZNOUeDupuyZFR25WQFT4Wux19FPQQXUZnxow+B
jTSf0jIiCK/KxUcYTeJmdKLlI1frKdkUmbB2ld3mOwsryLJJm3q5C2JVvYkdxHP6Mo/3aRki+sq1
Xr4RzFTfhzrXeW7r4egW6yXfc1FGaljqvvNZA8xcf2CLDK2/FEZaPAQG+6XNCNn+HFSq/VRMoZPu
0KGMJwN77xrCYUPejrmOUekQ3PZml4txmpZ0uUmWhqDGEHOBWxoB8zyRs1Hzw3ElFYR9keE5SMhi
cDTgZoEcQ/TVTUzQYJyMLUMzCppHW8zFUQ+t4bLMGrA5CqGZ+hFguX6LQjoFuBRzw6AUb07l0rL9
Dh1rdNi1EoSyG7Wqaz0GAKZ9WdL4LLjcZpyFdK2lAR21Xg6LnSZvRmLYd2Ur8vcuGaynKbIJglYY
JiIqEkUigFBo7FYpIYbGxdBNNxDgtvEyzW4kBc/I/SHLSRIwrbH1Zk2AiKLCMqeRG52MvEMqcBf/
Kfj/6qkJr4xxz58X/Hfvady8vfzfX7aE6vfHfT85GeyvYU0YxQQ6D5Z6fMXvNb8K9MRikkwK4doK
ELT0x5qfNFz+hDmW6qBz5kH/rPmNdakoqPY/D+K/5b393Hj+VPPr7AYhpZiSio+m/DN6/Q/j8Ngw
SP8g/3KF6IGEbtRs2WodcmRnyV4XPnl+OCQRJJLyWdT5cwYnxEV8eenk9iHL+vI+6JF9Nmw9KNER
IC0l6Ve9Gvsx4Fjob+C2IuxeRcWXLLpqPjtzfKNYTfwix6DyDTV765cmO/ZdjFJsANsg0hI+HrFL
FwNpBxE0/Is5lr4GbTwZ61MTLx8sS94NDXgUK0k8mFSRM3E4Gc7YobbRAElCDJyiqHyJms0rh/wK
nSjCneRQ6xnF9sKWbsKruWGKhPpQ0Rw/UogstRXkE914qUntSIJIctRRXO2CLqn3TgukTITZB6wE
FSsyPlHbdjqKwGK6hz5c71o9frVGNb9UEXg/RoCqyMvGrdEl+B0gzfn4jKPjIpv6tTBMP9fbxltS
Ao2ChgkAVxCZOc4NUHexKUYYZjVP0qYnpdRXSF132xDFL06eejvYyy5wVnamki8Myynfwr52Tqlh
VztysuYPTF79DWf9zph5lvSwj58Uilq3wC7tZQBlzg5AdCBeLSeP0qFdm4xnObLpNWoiB0pU4XNL
Ns1K9JAD7wg1rOcd72NeD115mvLs1Z5iEnvXYJzGMtCExdlHN3LkhQS26M5ZaT86rUVKl2o3cm3l
BhLk9ar5YkaN9BLHuhoStJSYl8wtWVMF6VR9Nj6olcq/pnwm7nSagKuYiKXHwF6nNoJsBjcAhnJE
0m3ZB9A+pb6ehIC8mlR2PVDHXAtcWizkjU3WXlokbIweEWHTRlV5qdYK4ZKVPIitvlsM2sSUrhUn
GwJ7JmtOBh0IvXUbx3DlTFYa12PfthBzIsPPg9B5R/e6SDdWQsPaO2WRYolGKzNtFwVEMiL89Dmw
LNFgStajW/zE4xUxsbw6OW3w2dZbPLqjMQ03AcE/vh7jInbDfFDPtlKAWFZGi8lbPFow3BH/ucLJ
luuoCLQd5A0NER/SXfwAsWLgWJqVGpsg40znEwG9rDRoMhv4DhPFJn0WisA16l6/WCw9iw8NUr7L
lNTPS7oiLuUmB4hHSvaSAyaDQl2tPGoSTayrVrGXW2msuOqUu4ZLeqVYWyvPWv1EW0OIZPOCRtvR
tvqQi1tyRej7E+zYYmMQ43ucrUbugnxYBgi/oXywiyae0CGUibL9+zX9/3fVus5F8W/vndNL0/5c
rP94yI+VivYPSA/U1kyLgDt8Lox/CFNUhCk/3MnfiQ6/leoQHeQqatItA60R/uXfL5zPWn0dBrGZ
FiqWm7+1UDGtdYj005AJPZNJBiZLIFoAppa/DJlahxY5nCET6JV8mBlF9wzA+6E9YAVokRPj9Au2
AUlXPnOSNviio86rjnWjBnBn7LI5Y1Vm/hMZy2j4Vc6mEYF64+wqY+gOhjmT6VWL+YsKhuWupBxD
4iaY5s6aNl43dDLPHRX2KiRnIdA7+bPCiMDNwoEkkG2hqG5sPdaI52ad8ep0K3APYvnU72foRNVy
rGx/sN8bIhOQ4lmhAgbeRm1Kxp4ZBi91NW3SQvodUdiGQmnfkPK9FB6QpUOFAaIztevBhqoblxeJ
c85tMnZpO4bC2qoJ5pEPbAJ43vIjhFJRU4UXw5HsaQ5Z8iRFYzwvaRVyxif9VhmUb6IYBujK7x0u
D1O1X5P51QkvsHObGPvU3UCcTsJsIfkSF+lWMR5EHrzRI7ymdrbK/wCcynEHecKHHO0tw7RTIYLa
9ho1dR8Y5YOictylAvx4Fx0kLPpi0e9gnF2XZkM0FvcgunAI7W4+XbGZ9aGrXoVgC5zTWPUbOPNX
DXP1/WzOiQc464PAtyenFI8IpJjAOwfF0fe6FmFz6Hla2g0rMrfUlHc207x+AdHfdSrultjU39Kh
22apWwWHBRKnCq5TXdFdzTHT9K0z88qX0XtI5U4Ou1cKed/G0rWdS7x5WGvvC/UaoZIbKfclmx4D
ZmzUGk9C9HfhqRzvEny9BVu2af6Ai+wOzvC0WNlWkQSX5CMX8Ca1Jbi46ZSheLSaatMxfFJS49wF
Npht9RAKooAICNvYWfiScNeG5rJxAuxV9XmAW6+n5m4wu9TXnRZTeXk2h6Hwg0TWjPbXJJ3yJqYD
UsGrFyh4amEdDefU2XdBctlJvOUtPpN8CpKd0i3RDu3ZhklVn9V3YuBtITFtpJRvjifqySVRepq+
fIaujkSp5LZABjz62Be9Vt2JfqWC3M6UJSvOOS6fwvY2HN4gMPVm/KUHBytjx+e2div9rQh2jOw6
TCly+QKPzqXTfq4wKBVOYG9K7eCQoTMU/SbMvihR8SgmHXsQnAFz3mvBeCobECeKCdETi2ujeqam
3C9N7zFaOs5JcC67HkpqzHsUkuzIRK3CDSZj9ULptA+jqHblfGNPBz0dzg6oMWzKuyIbEOKb3Vbt
zBPBpYcK3mq2iaqracJ+BnrVXHG6sjumM+/dRfg2OgwsFkM0+rapwPcaQcQ7F5oSu6XwxZLuqVuw
THvBzEuxNKRE8I7Wk8vQYQ0rVfM6rN6IyzkuyaWT4EI2Cl4nE27c4GTf+OjhFxb0enXAiLapwvfZ
wtGDRg2TTK499OvvDgsv83pKCs8OnCdRAPSdVAMMNEVnb+de1lgbpXD8qrXe0hmYeWJtq8F0I4lr
r9tlkpwq7TqCVK03r1Nc3M/qc1pcQ+eKEyJFjdMQnfpxejAwjCThqdePBpqRWT+xZd0E4TYyk60+
DZddACU2DGBjE1PVWM5dpdeeAoTgLZZ4sWecOGrLS3NHnejPjrGdC2s/ydsmw2eQbdbNt0Bly8mG
AGS74DJexpbpNNT9ERfHyPZPEaRJHeN0Z/NSticKJeORGT3LzAdFuwfOUiR3fbNPawegDKISQpzb
KzLo4GHPRAIo0dbQt5WibVGh8DR2fbDLovYWGaCae3FIMkV7rM0zzRUZpj7x3DDgnTtGNy4iGAXn
YLR1aJiL7YCrI/R1FEXmyXR80Ki18tCH+4YtuIAkXp9MY0PCo72U/pDjWvJYrLlpeapInmNTnbl1
9UF5SHCWeCcLTk8gbS2bzHijb6D7IGFh0+JLUHzGsKQCNhfL8lDxcQ9r543P4+xk4LWPmnM/B7XL
YpgROnJeMNms/dXFJ712pBWJl2GTBU/shq2g51Y5FWQF9q7+kjzmBd8Oq0ZHuTfu1RVUuRW2O1l4
EyP8fUzUfcKwONvi/sxTrHJimdZz9LUxdg1GO4YItkSMsB/Ja+hgsb+GPXjJlGxFr0p7jUl/v41S
ILeqV3KYg/YBoNHM+0R7CciixkBgglo7UILbsx/UW7FsWCvsM/25ri8yAQjTRlDgl8gZddjOXbGR
+Vec5UymtNdRp7Fc6mOTkWBSEMPND8TIRcrucuwdSB/OVHVbgv7eFLh6XlIEIYYJjVRMLSUFZtjo
ZfYIyPxbD7CujOHMG7teT+8XToEYz8aAmUZt+PVXN0nunIgvvTEr/Ce8QopoeAFh9GhQ4oqDQy44
uxW2Byle0sDrLYuB1cDIyZ+UPHOHARNLVuMV1NromArFz3vk8RbXPMtrd4LDAa/w1OGtsC9sTLUd
3SBLDUwoT6ZVb9u23nTzs5W/6aRiTEwa9ZYoz1gA7tH9EXB4qwqf1A2i8kod5B1Iace5SHqp08Oq
EseZqibBN8DE/FJpmBX4Gcvg1IdxfWkHaX0CZkkkh2EsX/SS6EJTWihi+0kSO106yy5UiL/oMzby
OeHeZEhYo/bYRjWYcy3uQWAzCmAxUPQvTPwT7v2qhxrV4uWTss++IGYgsSquLPMKXGSaeDWTeD6p
Zm3vcrNSwJjKpNm1Kev1favUrXBFWzazz4ua3sme4VTDvvA2jhMcKqY5Nvlea8Nx2vRzaHRnrWFl
toHMhUJt7qRzLVOgilveo8ZhkK0C6JhKirdAWn7rgjBBNduUTX8CXBbvwyZAezwM5uQq3TAMWycI
dtbiMHoQQW/c1PaMoWFxZL/7720w/ufK4ynPV7HTn0+/KBrL6uc25MdjfuwMDFz6bLptjTGasB2b
xfXv2+5VoMWiW1MNCaGXef5vjQghVg5TMYZR4rse7PdGBL4S5n2owmwMtHVt8PcmX9a/Lg0Ee3VI
SXQ1rC/WH++PQtAU8IReREZJrAIACdDlLYcI4An7rR3scVtl9qBs7JaEFDoj20CfmIkntEvs3TKD
4zvqtORQtja53E4TD4eMAvlc9sv0WK0bvAFh0dfg+1qPBV+1bvqGdedndoIY4MkA3bJuBNV1N2iu
W0KkqLULIZjVod0YrBEpmQMgKOwW43XLCA032IJVWbfhn2vIAtDvDooqBLfPNWXyubIcBdvLfl4X
mejib7R1t5mtW870c+FpR/gTZzymkzd35E9jTGQ5qhkBudg2CUyyVFK3MYqtA4A4BDuwkxox5DLS
y1OE65nBlBY2HyTGOTuRRPl1QMT3ZsKa5VLWRW7ACEjzzbnONkM8UA0l9VZPS+IzU/xsQHlf0VRd
5mnwFpVx6odMDTlgOYXZ1Dd7uy9VjzD4U6hjS1qSszSzszoSi1I4YXbNTpeiXymf9WWwPfb+9gVn
ueF+fnsSdwmRTurskOKRndkJ344zi+jZAEja4xpyO81BwVPEla8FBpB1RblwUnQzyGpvc5Spajr1
LpOk0ql0RL5d6NV55+PUfo5ifsy8Lq5wduluGwDuiVdiPKqG4GKU5a1a2HepOvJSVAniv8kiHh4B
c9t3z46Cl7lnferUGra+pOFdEkQAH2bD+Mr93nnSCHaM+zZaEPsoPfBUxdV1hyaWBCx/6bQ1hooq
uAi/zvb0rU/1G3XSdZeIJ56XhaYDARKzlxBLqljUb3Bz9otk/Khr4TZkmLgPZqIiq+reVlkkWGZ1
lS/h66AnH3yFjptAYe3B2CeJWrJ3ZEG6DesSWzsknSD9FF/jmYth2AZrvHJElkYQqPw44sT24xBb
yoUiFbA8nUw9NW0pK+e0YqRqwt6uSQfz8HcsByaWPSb6STP3tD2nGkkJLBznzFJq8Bn8BfDIkn6n
gF/dZ3m9Ww2BhdFdNg1BoYVGSlaSjc+ISx4cMzsFuCZckWPUrSEHoaGCZlM/5NxxTBLVy8Wcj2Ah
Enc1AhuoojH1UUELMo024RS+tjV1jNHPlIFVcSKEIjhCY0QBMTk7Fdt7NpAUZwl8084l4shrqofr
CaWYX5v55Ry0sQcpLDhmojuqOC++cCnVXhmyvw4XqE+WrjTuoi7mtwItDZyFGC2zkdBrDMmsbCpC
e3wSSJhilmB8G+a4123E5M5XggJdWpd12V2TOKu10QyMu7xaLD4JOKe9So7AhpdcOGj+9Ca6KxHJ
hUe7U4lLGDuEZRvbDu1rIrYUj/t4MDZEdcNdSrvpBa6E2rg4ifEOiny4rUc2pdiEu473UeLwWCuV
4T2iV/uDSFrtqZkrgML/uVL/moKM6dnq6/h3VypUll+v1M/H/JjsqWzUGanBHlSlhlXj92USlyPe
RyRg2rp9sn/xj6iwBVkaIad2WJRzEf5YJkHrB+4L+RWV9fcd/d/Zw6vyX65Um4E2onABIUQa+mqW
+eOVqqMFkwNcfK8YZ/VCdLPjOaiLtqWqWLuFgfehqlV8/GS3USMLQge9zFrK60bt9SfInQx2tCzG
nVWQQJ+OcUJkWZwRj7IUl5ZZB1dTRqyvlSwO0mBJ5rltDKHPtgBmnV5O04vGCex1KbYqD9ZJetna
Qx76eMt1ZnCAPbeFyT1HXNBjrk7DVUYtQu8giMGJNJCJZAGjuFXa+QOOovUV9pzzxAXUfIG6SVa6
TDTPKRhDLmoZH8uREngRs8n0b9K8qQuhwTvJ6A0xpIiw5iKruIMMpodJ6PfLinavMa1FsqQv0AMp
N01ZQPXpyZLPu3ymHwNYbvWs+p0SHAuh7/pVoi26ywJx2koGA+RrSAcAl9N5UdzobhfHYj9WS1ET
vVjVPtyh5jBmXU+ak9LWdyH6MNMvpE6sHkdEeR9aKdSycS1tBmIPpDuONmsbOxwqwkdCMV2IqVce
y7ju3usuIvHdRpntYfBY25Zhyq8jC7eJcEbtlRHY5CId5oEIGSIwYn3wuIRK5apmVZ7GNMLOl1b2
e+nk9HtG7Dw5nRq8k+9redz4+iW9wMCpWUU3+ojjpgeP5ClOlwLrgbgzaJZkqSd0z6jr1DOMafJ6
SXUCtrdyMcPYDFCG+AS9gibZ0eZV+x7Ox0KPQwJ3kdBmBUDeJl5ziFI018QmBJ7R5Nkptvs1crAW
Xse7ifO0wOiJV7DVofpL4r9BLZEGk+gbI2Um6eSK/W1cZdtliPA9NeL5NPRtdM2KQ5zlxFA6l2H8
hmqg/sIsK3InqSgutWB9XRY07fbg6HT4NO6M7EHlS5ETKREPdMohL2gFwuQJYM14UderkmB1FsS2
U381bCd7NuiZiJshNjhzrPqNi8L+YnV6DHWWoLdhahJvlmW3KZErP1WFZV1rZVA9KKM2XZa9E7jt
aDBj5vh4WWyewzAzifyDu0IpN3XxbmnsGWM/G8g+TQ0vUpuZ5Bmj8Va5h2dZJV6keF6uFzjgnpm2
w3U3aNW5MOzwFpMRfu/OAvDv8D5wnPRE+jwQhXbN85F8gtk5ZV/nwZjuQf7YR0ZihC1YK2giC/AU
sFOcoAOY/fjd6PVfnT/8P8qybNKmcKb++QWyibss/mU39ONBv++GIOCyBNKB8Kl4k1n0/NgNSezH
kv5KB572swSZFRD3Cu0YymULP/Ef5AjcIKs+gYWRvdp40Hj9Itz6d0IuzG1cED8thxh168JiZ8X3
Qwa6Lo/+oEbQnbjIkw4AD5Op5JyRHusqE9qdmMmQjyVgTROrgvJVC8yeKU+Kfn91xSXptv9OKvik
FoiisOKNSWG503t2ohftJ97AySCWpWs8xRR6uTVUZM0PaKfyzjkGkM43BlvkA6XrJXzZ0gfzEW3C
ltER1J5136QPfqAzZSP8vHDHOo03Vd9XuyzLhhsrbiMOp+gbqDDtBpriHek0Ee49JmwdWeLFWH1k
BoEDagOEupzZuyp6VWxY4t0xw2HEMjTlTl0DbNPa6v0OHqtrNpBlI7i3gEvgVxTd1J7rpry1U+WQ
sglCBqbca2KC6ljX3xZybNwxKT8WTssbYghI9bV6nIeVxtFtlOl+mOO3mCzl3RSZjFcSSJmYITnK
SFYDXsssr2+M/pQrqnDJ4b2VSfywqP2woWdUOY7HN2skcx5Td3I1C0L/lDjLvCQHoZWAVWYM2Bm7
UIY0UFb3WhnQqkI5YzPKuodOneLtYpNXZq6yDuTUXxJ25Rdstb/ppUG0pBEQ6Pc5uKJD2+sqOaO6
XC7jOTUuYyOydwILzkZDv8wgk5/VGcerNlBC2NnTQ89zrCRJcggmoFHCjlxTj594QSo/DdOnKpto
h7LhoSwz4dcEmjRF0KJqmaZDQhu1tzQGl9zy1rYRZr2PlTZ9LqcZ08yIjEWBniShOEl7mwxkMMqB
I65N1XwXDKQq10QNnaRVYEu3wnKXDRFgqS6Rt3gcE9IllLeIlAgYRFLDiROMR7m+CaCHgXAjRIOU
5rG/6oHbbkUy25fj0JonUQAMGgs9+JZpcEcse5jcpqDkqdp8pt9OGRSPWfgoIliCDCdndiuBtZ8b
y9jCH7wPoYOTy4pcRMCw3dR5dBFL+0FmNvk0fMZ3faiQIlbYJG0H1mxfjQYsS4HWZatWysg4mEth
rB1kZgDv2ZrUw6GxRUyJ0+NR4ibaqAXq9jws0BWKkiVsGz4rZTECmJkQDLV1vKKQuk2KBpu3gBTu
kPP/OqGF7BzHy7x2LpV48dpErZ4MPSjdiZvIS+OFnQcd1j7pGcFLftGTI1rzumJfzBbXeSbvFs9o
P6Q+smf2Uen4PvcG67jCfDWnxIQpizw9Car2Aiofq7qYmrJH1o4VlyjCwFmjrNdfQKaVgkx9vMvG
ksDXeoA6RFq4hwr8ov+E6xifoJ2kMFsGFUnhMx9gy9MJatRgTf/ulzy7izONIJNRxKjvUzKEyTXG
M7fs50/CwfhJOxAr+AAAnFLITcZLfebHG9bIWFArwmmZujsrPGEsEjgKqROzWy3jABWQEWnDBcbs
EKHiLPOrUhnDhyDB/oUYsgrPAVL7aMsuG26D+slwmKVGh24mInofFeg1ThIHyT4aorj2jSmK34nV
ZM2kjBWqIrMxoI2xHuvwUwVoKwGkOblPXLsgLAAhh4e8+5yICgRXnmtKt1dCkVxNYMQ6SsMgb71c
wk5gbbumMep9p/vDpKedayXmOO9UPSbpdGqQgn9pI8xsZzTEUb2ZwfWZwH/k5v+xd2bLkRtZmn6X
uYcMgAMO4GJuYg8ygvt+A2Mmmdg3x46X6ZeZea/5wMySSGYr1RprK+tqaysrK5VSoUBEAO7Hz/n/
7/+fw+V/7HApDHMW7/15bXD9nDyr8fnj8fLHq350bGcVCB0S12ZoSl993p5/aBURbOMzwruEE3e2
GlGF/KNjC+zEId4eEI7L/6AZ+v14SUycsNGNk+jxjz7v36gOkE1+qg4sfMLUBy6oAMxSqCo/Vgct
qKoxa2pnmXELv0ZjbdwFjp7OiePy0rON+wHcxaaqw7BiJqrbx7pOyz2MU3RoqcjtM92L655Bg9ff
uCom9zyE2Hy0dW/VmmZzi30Th7ipEI4vMuqdV5QX2r3rooKzytRcc2wCiRcNwb7Jyfj0emYP+9Ep
dZKJ0/IuMbLopEZT3fDu05RAyxZGvmzcyj31K+lv67yVF9jk22ugT7BOapnj+0dG6K16C0MfSSOj
vu6tulrVupheelCnx4JwB7zGON59pY/rSlfEdSZZdu42pNQHuC0XgY9CpI99fxciziJyZPAbeQib
xDvgNRpBhxQd8fNR7tjUU3lXwoK1zXtLD8+jXDPEmrDdGbUeTxxNyECKWMtBf5lFE16xLTCOA2+y
wwDFqZG6B1LUoIn6S+LF9h3QAnGlqaKNd8DN2GXdtIvljHFTtKmz2AHP14/Gmnw1uPIzX0CYaiDt
tEkvsAqbl0VdaWea7pF+GhcXjVIocIAq9IKCL8oP+TT7WrDcllFx0UGgXXgqJ57JYDgYOgQE9BOO
396xSR8mNcypcEQ2bQhvPnduJh1EmQXzcy+I3KNLjCYfcuohDt3qZLJHfa8iC/Qr5sxFXUOM6or2
thr0Ql+ZVYIU2w0G5YMLg6aGUIJ8p5UtW0ZhpkAdCRndd9ZGlU7bEtTjTVMMLnj3Jj8z+UdP2dW9
V6VKl6g5zYDi5ZuvdtMBf8FpBJ5Gpln+GiF9Wowlt0RLkGFCnmnt3Y0OtjNCS2X5WNpG+0LcC2qC
f+5C+V/S54IF5Nc8gqtoev28AL695MfpiDOQDbAFbsAbVvoPsfa8lCESnTXZ32MtWWr/WAABFMzi
OPFmn/T4o/dibXhOumm9ZWHS/fs7C6CYF7gPxyMyRNCz2rZOm41Z2KcFMHU61x3HWtAQ6dUX2igT
IfAi1y77GsDbGmS2oZ3BLvV3Raucm1FY4Xirh7QGN4zp/O48J7jw3qvUCCnDDbz8yjdFYN9ZNug+
Pwkc0J/KC68o6nbyDZ+e2TNKvXdmrDpAKB30HRu/V0DJlCK0tlMNmy5rXO9ptGlwibQzEAw4waEk
AA2tU9QTBRdAqgOOuCHZ4KQLjW6TT2BxS5PYwnyO6o04Ks1iBJpdZXhq525JIINF393tT63eSb/p
/fA1DZPh0iAWgHxymXnLwOKMV6E/Mx3VIJJBHGKVccQiG39r+w5DiKLX3zsRUrgw/tbZVbQtzLRB
fJXC3ZeUmirGWkccQ7nIbEHuQ2lsNG06S4jHplbsMqYXSVlvewJud1K09Ysr40tdsOYAcUbh4vpr
zVTgsRrvrgRFdabFzcqdjJWR1rDr+yZYllm/gVwHbrJz213LUW+lIr2nC9Vl64RQxW3mFujOAlZw
0UZPZTFBktCv6LoQ7aQxfWjbxrjRVZ+wmuruoaK5uCxjauTBhkqYNCzZxHWMK7+0D8wAUkTxibsT
o6mR2jHjIaY3VEQ/UyNUh6dv0jVzhV0fudvsxUFtM6MmWIvPi5k+0VA4srYZGlLgmU4xzpyK/juy
YqZX1DPHQrEKXpkxCjCOPGHy5KpSYSqFfQFi0DQ4Rw75d0rQf3Y/51/LmEcl5VLl/HnRtngmjTd5
rSP1cdn68cLvy5ZJf0afJ+zYOEzIcjZOkh91m/zNNon8Za34gbb/Y9nSydyl2CZrhSXPmc3j/1i2
5n6PnO1//KHNv+7vMVR+qtoEayaSYlo6/Fe6nxatiKOdhw6kI3c0/Fa05amB4ddv7quw3jmWtXr3
9Vx8Xwzfw6R+glgJT1CpuhS2QJpcg8X4fQcp7t3GndKGWS9rQd5Xt53lXkGOYOamI4B3zu1UbPjQ
+ff99BcmxE9rM3Uz/2Fx5kvFSOPMF/audVXmCkZTmdA5GbuTgggbFAVSR0kFxV4VFUPtfgNfCec3
cUNLFdBbGDIayoTDrt2MXpFsfuRc/+k1OZ8N/W/XJOdIKHTN9PY+tdPw0FSVKzt9mRG9se5Km25E
KIyVInqN1B8y6qx8roKbwb7uzOrRLoIjX8211TI2pD1XLQm3eC4bwL/FkIybSPgxWsr0AlqwsSRr
6wvekg0Owwc7N15SOMALL0OJZKnikn51uAxtRh+2Qj8AtOnRN7MM7Zd11mGOG7TuG+B2UKK2fxd2
3qnj5ueg3WkD+CSnjw4yNfD0RxHw48E9JmUyiN1lkvtPSvUoKEh73UDhJoUdlVTSM6Uw8o6xeyq2
FeDZVaEh8Abyf1oTarrrJpN0kiHbKa9GJWeZL7C6qpVPBBbT2bRcuW34rZnnInUznWqJs3Ytn0lJ
Q7SAnjYjgaA6TcB2SP/ihv0prJofiUMNPCNjns7RZv144xiZgZWiCNhaa3KgpavcRW547gb5W7Ud
hUEWyzBMSxx/fCuYIw9ebU1sf9oaTSR2HtDoyxjqAGmjcbv2cMKCHKCb1RaetfKnDIe30SLuM/J9
YBBIUDHcrxB4LIx+Orpuk66KsJcLS3FEcFuSb379QL49ce+LlrfP5xA8bsy+YdQ7Hz9f02ghFOhS
X6YqQeWaG2elVj/rycAuA5Z7oVC19XH6ENNS2FgxQ3in9pZSq07rTsbrCqv98teX9LmMersiz6QN
jmNYx4L88YoIeaVzEmX6Mintk3KARmyN43XIPIyQsOTl129msfh+KNrmd0PQ5FrSkFCpnE8rEj6h
QlLqsCJ5yEnzAUuvXpz0VfpQO/Z9m2TGAm/BZasRB4KAttkUbnA/xsDLLOUgAk2Sy57teBk34z6Y
cydA4EDsjSHyZrBiptI6ZzCMstM9xmnMyH6XB+Ee7ytPd4jqM/G4S8R4Q6Cuu/QmHExVhHsopVQY
g0KdWpHx3ATJTREk4QaxNLj6isNSHtIws7yyORUyP4Z9F+xL8n5//eX8O9/NLACj3GZyLVk+P/4S
MkERXyBrWPpFc1nGXLKW4FnQy/Gv7sLPthN+Bd6JnQi+EB6Xt8nDu+V5ihXLQdQay7d2aN9w0M87
NSD4xg1eESO+sEVymfriJUmZuIJjMjZ/+7Nyx5kewjUiUH9ajA0UIkFrsxijqcrXOMdecHhcze/4
6/f5d+5uzKZM4tkFJSTJT4s+Mc+WHU5kOcdDvg2H6MxIIJ5LutaW+i7l+NMNxvhpg0FRMNtXTQnV
lq/403u1rZeOlB/tzOQgYbSbbsp2zgvjnZsK67aKd0xMN/DMv3RZzfHcAiTp1Zs00P4C//yT9gD+
AJ5YfmNBhqJJP+rjrTQEZJXWSdQty5YAVo0ODe6ecmHn3kmWYvweEm1DdsLaC/pjjmSuzo+//t7n
w+HHB/3jFXzG5zjQEnEwzZ39iNHqUA27kkxkUdCyEM3JHJaFImlTuZxdAvU4KG3hR4+/vgZzfmA+
LLZv1zCbqzhx6s7sX35fhaQhAYfoHzq0Yc4t89sbcuzvkQM8FmUXIqnvSX3IogfwBztONV9TyPY9
rNhgGo6N6q8DWmpC1CdB7j6ZenAXp+JSYFxY5mo6jJ0OxVsdwq78TlD80/vop6JtvmrqJnZB9Cn6
TD96f9Vkk7CvyaZjbB6utM6/qEsbO6yLF8Q7x8J1tOsXOlL3v/6yjJ/WhE9v+2n1iRsCwoOB6CNO
gxsbTqStFQtz1NYwvhYTMd+Vnm/Kvtum7g+M1p9+YvenlW9+b4Dl1rwjum+t1vcfmdaZLieDH6qP
/AdkW9PCMPKrtnZXUPZgLVPhRJF3SWvqqqyap9YtXtvUYVM3Z4CStgtYJJHIQPsMI5Rl+T6uzNts
IodNyi/WEN3HE/4eHAqZln5x26GFEcMsxu/FJiMXMhAVjoDk2bIJtqFtl5EzONvr1L3pY+e1E9L6
bPpSmJOCqzJyzk1Izd+kKk9Dvbudn+8YNlrhohAPqvqgwBKczZh6DzcS2XJECepaeuPmcbGuBvuY
xnBIU6dnI3LCnIILjXfm3FqSjKyiROsTtRf0NC6YBq77On2sJVuRnq+i3NwMA3JSHZWcgbejbp6S
DLNXrra+icAfIsY653SBR2e4Ih4R3ERc2SuughSgMryXA7YSGQBsIDrgr37EmWDy09NGAYFJn04u
vslPN5Dj8HMwbGyXSqaIHhEBG1b/kk7iuXKCm9LLFn2WP1raXT/VX6vQu9AymFTl1GO9NoEm5bhv
C2sZpwOcnmzvBNZe2na1SCfypqaJVOO+XhkZCk2rv/2Lm5+2/Odr53CHkAykC4WngzDt/Q3Y9mHn
RuHIalU6LwNc2YL7I/DD00nqywKdbCwQZozEJuoADqkjfv3+1qxV+3gBJMl7CNO499GrIT34eAF6
A6RDegVvnEqo2z242Hv+UpwXAZN6HNp04UVeI2GtyCJNllWmU+TKQhf6Bs6hQ0HpIIDBzS+9C9Ps
Tfw8Qc40y3JyAxihDv6SBMumfOJcwImCdsUg6dX4WCmlnJEvYHcjRL0E2ywIThi/WmWlP8DEpNmL
W1bf0BFqCDccPPvUxMWPZNVAW2z7zO3dSXMQINhep/CeqekpsnB0+HrQAA8b5FNQo8XRo157NGPm
ejlZhc8xbKyNawyMki0f2Skuppp4FH30ym4VKJRpGyAsExIe8iZO+q6cKbeK2fs28iKZLlt4TQzd
Gv71lgt2fDEqgm1XEAOMne9G5gnqTgBtFUeIdtnpdfVFeHGwjEuUUAySc3gqiQzzVVUH0WtLRDqu
QiU6tOLuU5MZGla9XWGQshZJF7mVppKdH9jefddw6Kh0K15nVcqMKQAoasScogrHfJ0ms9rLKKqo
OEdcTBIrjScbWA1IvDcRRyjB6WZhlLoPDCBvN72PD02MvUB6Rg8MchBuQ9qEIfEgFZF4S1m45lY1
/cuU8IDbfrgHYoxvyOLSQyIz9sT+fJvq8EtnDlsVeFe9jKxFaU+PbiwPheqjRYZyZK2bytlKIzR3
oq3K06DWN6VeiE1k5dsIOTzlrrfJQF8sjK78AgvMw8Loknck0ks1WtrKapFz08+ololvPmgKnx7K
CuKs8oSEVGD1uLicF+DO0xL8G4544kX14EQnqmmB8PyLHbjBshtxc46AKAlRLVZhGkJS1thekMAN
HUmyVtGgdDOdNcEjwFwcTkVWO02btjfunS4mnt6cdDQmc2q6YT4g+X8Bzrn1QiQTlpne+hWn2M4y
xTbIvBMgyegcYrYzUkixyM79ho5xOTLo+lYkFbHoBI5GefgsZlMcNoDr0PVeJz3cSRuOkC7RYTbl
jRN60yoW5r2d9zejbZB9Ok79LtarGG17CyQsDGeDasDMyiW1hw0MsQviwk0ClgcuHrMTC8ffvc7s
hEH7bKIOm94/ERJoX86azxM3MqlKSbXFvRtvsi58jorWhEHGPVtWKaks5nDZ2b59moxDsEmMMT6K
gTZvHM5mOMPYVRAVzjSB0IV00WDdQ5c9baueRGlYC8FdRqtZIwHbNouVHolArCKcmttKSeyapUFy
a1ZbpAL1gyFOQ2QgCs+1wa1oRBizN13lmCwMgYNDMU717rIam+BYRK5Wr6aYWPt1Fdks52pKiM+C
1d2Wa5PhH3ShKJt4dLtwwPDUhhGYcOwBr2ghjQvJ7mAvoin86rczgy3wNe2rHUUTOVECGSfrZB+t
/WhwbxyV6hzvijo/SXJaSJgbrdMiD0isVoVz9BXRh8lbY0e39XVtB2jgDUX/l0wdz2JwqU8exNZU
f4hjg2Sb7ussbqhAShL6Ew+LqXfus8QAttivyc5x1qY97MmV6tbuLUdw6gTHW2COPyMFul2NXoig
NcVLakRtvvJiQrBkbujEJWQ4WWcP6ph155nt3pVgTdZOlkYrr3EjtP2ZRfktj02HPj5MYEVwwMTF
np1aacmAzqsX0ja3/OY3RT9IbNOdeSanqb3KPURXaRQfEBnpTOBSxL2UsMbUb/hadzJKvyhTnoU1
8z4yH5aDIlGytR/JjHIMY67+eTZz+462EoFFCA6pZ9LzDIS5U4s1K9zdGBgngKE2ox8gpM3PYjO9
8AL0pGFgUm6ck5cL+ze45S5gmmBZey0TW0v6R6KxbuPR+up22Hm8aUBKRdQdlf7Wz4dNV8BnkWW0
tZ35VnefUhRD5JRxawY6342xC7w6Oa0Cz151/cCcYHqWtX0zsSj3cXI69gSYZ+4maIcTWL5La7R3
lUQJ1nGMGXPCtr3uK3shK5K60nGvp3pGal4t7bVbCpiUWGBZ07d1MpKhbqGScsviWNHiQQT74oNm
xExOlG+hp9uSrWMwxvOiba4RuRx9Ih8XdZndT3ZyQfLH9WhCSGCyii29MK+lV2JQyapTTyVMfi25
qcfgbiiGu2h4GbyrxqIOY29AGpdEmJxVNiZzUMVrLqO9HzLKtYnvXWWxeMrbcRuV0yUuG2TTNUua
o8wrI8H3E0njVcfmyairXaSBbu+dzHmMfUyvheM31bEw/e4MSqJdbCeJrGsx+GllHif898vMUr6G
4aXBk2zoMXofhvi59SiR+rZeUt3oojPPs0QWX91QAuOORua5jlEE8AN0p7wfRdPF11410Ac1ch0Q
otM5p3EZ4HA1fO0xK9BXoeqt2IUN30t9HiZ6DoyhHCqNQc8q/YbNt9SWaecXRJQID8XfWwX1TxuI
cFb5A3n4LyWDRZ4KheQXU5PT57F+VdHHkcmPV/2QukhCNTyYuu8IW99HJgIUL0EUUATnrp0Nsev3
kQlzkRmAMs9abLDw0HL/GJk4vzl4KBDICOSxaEPk35r0zsOXD8WxjdDWpmvPhdAQt2cS4/vqvIag
JeChhHRG2/Sqb2jCLBhZO+mtGkpx0FNjAlrktcWwwZsLM2mUJsWhbjr9bYF3jlTwwGTb1uuekAew
ACmHot4b2eIaYndRYhqpB4l9HHBONB5GgIp7lhEyEkOCQps0GEmwSXq28a5q2tsax+bO9xqHeqKO
0buXiWPk10FrAbwOgjyMziMxFemmGPppPZnRHfFVJFYFopZ35UyKP5TpOCarihmDdQjMyCalsrPy
8ah8aQxn4EY562VxyGmvbpOWuYCIy2OCPoNsHHdu1dXIA9NnDFNcrTkWNSDf0s6uR+apYutPifmE
MhJ+QxuLJPqCV01BAKnUlO8mhkIBbNYqJrcUqO3RNy1aQk6Xtd9UO1P0NGkSKDr4dQZOnsY7XjNA
j6swZGJKgKYeXnV5Jl9toSm2h7p4EbDC2m09oJ8hpzMAXOPHGTHpZAPkWztUXop/I/Gny9r1sl3h
aZjc/DGYjnFhy72ela23NNpCQSBIPf1sxBfeXhZdws+qTFvzTirP/uI1XkYgskw7LIIZaD81kZu4
tHVElCuHc/xZbFhtcMCv7UeLyK3FHBdMQtOCxETQF0mU9ReBhej/UMowa84J37QvOlIjhyX1Dq/h
l2nadesbyvyf5ek/yA0UnFs57P75UPdcvbQf16YfL/mxNrl4oNGbE3VgCTCTc3zYj7VpRgaiMyGe
h6Hs2yrzToWC78uZm74O809p0xb+Q4Uy8/3mHCrnzRz2t1KCPo9zZ+kdyyKDE8tC9TKTqt6vTF2W
jAUVYLOKq+Bo+Malzj3K+GfHMG+G4jn96t13c/HzRBcZzefF0ESNiFscQhXTanoWH9/SyQP+Jn5F
RPtYwTZcWXOOzyhPqDhJAG3CFnmU1lRyW4WKNF70ihlEkMyTD67l9iujyclzSKcyvTMZjSHScmRw
1Q9mdKLw4x6GVqTHgXPEdZyOHDDAFOFDjSNxUQR2iUsy9g8y63Msv6yECWHMGiLWZDlV/a3vVyji
HZ/mdt6YWndG0W3DPzD7M80LfVQlNp7euGJWmVuXg6rt0/kv1KCYcZGdATTZXlZG7R0GDT2aF5jk
eE7pctDCGxxPty2L20L03bHztXA3DPhsOeoTTEm/XdZeDnOiQtTnyZqsyuCSgLcb3U/DVTXBZGu6
XO7m5IELdL9qqVznnCxOJInJQNyAZjxqadQe4lKtDdKrYT0AEiXUiPjKcc5W2+oN6hxKrEvNqB/0
qAxpV9EaIPZxT/ty49pEevR6Eq8NfVrqSu0lAnh02Nm5A1sQNovfkVvLhaQ1eMOWriC8PChMhW3D
ZvrGIfKuosurquLaHUtrhTJpXUfFMiUn3audM5GVr/UQn/kU0nqhXYo88JZlbTx1rXfBGk4TvyIv
okbIPKr8QhVIFYsGqvnI2WVRMo5comZecjzA55ul9YnQWwi0NZL+LPOG60wJ9OFEE5VE6+YedT1M
psEv5H2qyY0pqmvBAQadPUL0Kqj8vRV2RyOO5TX7z0Ut6Z5pgXdThbrad8TGLcohf4pT2wchPFKc
N0Y7XJRhIlaxlCd6pp11YfZCsuu9p/fbrI8vYViQEqGAsCNN1FKLu4akvi819N1jOVavqW+j1KLV
YIwA0ShAIQvXYUaKSasjvn9j3sdTpD9nelsfnD7jeM2EBD5aFbu9PGGrgB7wRtAv4tqTGzt23egy
JF54EQhr60YZicDWJTn22xY6wSIqYfxkLSeKMoi3UwYvRhnRdfzG9xUz6jecob/ejP+NZxCwfGMC
FzMeGECCszWljaGwm/HBWjDol05m6t/SN7qwqnqXRswbdViPKQCyGUWcz1Di/o1PnL+xioMZW1yV
M8G444l/qGessde5mtyWb7RjMYOPixmB3Mww5HSI4SIPwNwFEeFU/C1KNAooAEUzSjkogSqPM165
jgEtFyKFuZz02tjvM40nMIHJdDKJSgzfx8z/tAL9v6TE0nLIh3u3gM+48h8Y8rPn7PV//6/dc0IP
8HPt/f1VP1SW1m+4g1E7sCvZzvf0pu/7myUosNGXU6aCBtHR8PxRezu/0Zig0c7fpi38xgD/sb8J
ankGKWxuDI8kysi/pbKEpft5uzHmvEzM0iRMsYS9DT3fjYq1tMyDpE0tSHhL36R61J7K6qZvx9sm
earcM924HHRIHf1dVOSbCbw+H3JdNBeKcKMOz9mI7sI/q+r06LbPg7NvyDem1l/n6oS8ttPUOhAW
u0zSvUKcAdHOgTA1lKsuCXeUtQva0gt051YnNqnfZDNYLcuapU4voxWSxlLjnDn4NvMINUdbyMVA
ZmRjmdtxwGmq13fQJy5qx6dxwHpua1dVQmi4Fq4m7zJyrFXcZ2etp93GqIqXbdWVGySRVwA7jlZW
3is/eRqjkNhuEAVIEmz/pap4SkN8Y4n6wgtvpPqa4zoENZqc1+0A6je8iAsOu65VnjWzGVsriytA
5bc+a5lZ0Oq2qjsN+UMeA/8qomkNSI7tyQ2mHXlJ4J6MmmpVN4+VvnNiC6rYvTsQ3mTsbYB/8qQf
67viqfS+VqTjafPntlnh1KE16RW24hIe4UNSGBeT92LleYrKiV7IBd6t1ZQ/B1NyOdnr2oF2l5iX
2Ajo7gzqQpjidJr7TQRu74jvWaR5cRBK3RDYNPd/xGXXO6u8JYw9Pa3d02wSe98BdWY+9iSo97b9
YmdoJYchQWefbLugGCmowXOX2SLE65cBw1hoRQ+BWOLC5fRjaiNh5jizGiKuB/cY+sYLnfrVMMov
kbb202HdDGg6TKgN+srQz0X+RYff0YSKDtV0Jlu1Sa37enqxYoiTpEN/88v0uW+idTFEpxktkazU
70PVRJtMyS1fImJ3YqsbCMxHepwbI9jlPe3UcL69sHmjNSo2fm6s2vLOi7XrgcY3pc5usnEUy9Dw
TzS3OYGzBX+LlCbKzwJ9/nTwcYeDoblLvacBHCLB9wtRxSTDHkbjKTAygGDeEukpbEx7TpMmwdWM
XuOph2ko5sXbXpAXsqvLi8jP2GHF1hbZvN/wuLVbQCzrnmymQuY7Y6b9UYyuMgEqLuh3PVLao2Yn
e5nifORIO4S3hhVtHfjNy9pp76NuvLLCatgIQ79FMo6T+34a8SemDZ3GuNiimUSxYCxqotqrfGfi
eIA0v7WjxzHzjnWYLuNQLCdRP9j9neXwuOJd6EhtwUCCKy7ln+nqF+nd0Rlf+QAXCefaGQrgGyXN
g4injR2oNdCqW56sReefiuwhZpqWmXzXxRPkq41rQrxq2GZr9VTw6Vt7AH6j4ECLRWl5nH4nc1Hm
9qqgUS9zm88yM7o9b6HX2bXoz0bN3GhWs6/F9CRsBY/MlSszki0yaLX3dPh+RrTUTGtX+cOJ7sTr
3vMvgJDhG3ttREF8AXdo9WD4zcFpsvOGP1FajxNcb69pG57iMzzVfZoKHm1ou3jIaSEk4Z7yZOWW
/Sob3wx1yUMwpXuAbgsO6QeRJ9z+2p2Tno/FF9sxDmmzDyfv1J/XJjrCr6bJ/JcJxZrw9GPuym82
Yy38LbG/tMExL4qWNJ3sS9chT0oGzBxD1QYsHwcQSZR0kffNH0y5CIsg34pIu6C1AQbPJGXL4Als
Tjx1A0y0DXdT2wE0QueRcS/v8hYn7XAxVN1lmGt7WAion/L7PlNLQdylFj4nM6+hjc9sJ0YLx1Pd
AYV1DyryD6NSx8Gp7j1nAhy09WjxKZ5SjaPCTNVO/HivV2Ci4nptjhVmICaBYJydkIydJvk6TPdm
JVf5oBZxX6D/0Yw9MLsY8DiUnChtvzgiOI1iuvZDfg/XfJXTbKckZ49p23ptufFFIRkaqOchzdyZ
f4Qb12Km3Qe0Ytsu5LDTt4fOnimbz6osnQVu6BPBNfZ0fJFd0rRFEJkxDwB7/iAASKxpgn8lL3Qx
juat77g8YUgOWm9yTptJu1QSauWIY9Dsd7W+Cyjkmzy67KtX1V7bMySxrAHNDdZJJdhwGKzhOnpM
VOvTcjGP5OeBjmvGS78Lrl0nR1UZIGGrCe5k9ori36KJjyAN7napVuzGLY5Mw93aZWQcsj7DvaTq
UzNKcdha1p1pI59TmXYsTQrBB0/kPBxmwI9pD5bSEdLq8XaEMb+EFIJb1gvo2xYyljdJ4TAOGlzL
3BGnROyOlsAf6XUtvpAhyM75VOg96Cb0m8V8Er+NPA177TgF7CIoRMtF2mcDEEHY9dhWszQdF61o
Kvrpddkyk4tM8c0d/ParQ7623rVPovbnV4XJ9BwlzDMRuobJXiuDGidUFljNavJTr9iVtuaqJZev
nec6kzy+IbijqqqjY9p3yTX3c3iMjN4dV5MeJ2I71rG7SE2qAC+a+pM2lSanv9iCm0RDzn6orESt
WhE2lwhPUD/kob+3M/VCjNGmiLOnyIezGREpyc2i1q1kzNTk4rLJ7Su/3XgBKEvby4q1n7faptcN
d6Hy5MzW/cfUn3DRQgoE2kowU45n+ZwZyarLOxfeLtNFcZXb5Xjhjy2w3KgDzRfetZk1LCT/bxmb
5tlAmiJRIEwGyv5kbOmwdbqkj8e6Hnvl1pVNvS4VkVVlfDV5Gtsec/ltXwKSdFNL3TmkjDnuNk7G
da7ddkW6Iv6aVsiD3Y3g/7Jzo+lqDP0yWsRuzt2qD+XR0V4z2I8nfcvaG7RyNYBhWVJczh6x1l+J
lganQ39/XWjMs1u3PLEAqnPkzZZV5+BfYSyRVSMUEn8t++kMgBPmGaz7yUkaascx0DYqg3dFcHC9
6jtGPr48NKLW15qtrvriQoNvZaIwDnah0BB+gvc10IiHmb6OgmFljsEe+uQtU4gCu8bXBEAlUVps
rHLRleouzKc9UzOTUdKDo8UnQwOLvo0xj3mPvUvM5MZGJNyQl5hhry86tdW6qwDYS1deOcYmDIKr
rBwOM58V0zE8lD7YNTIol7pxDNvLemBQHBCNa5W73IVh7cfjreowTlqKNEFEFSilDfhfO1zryy7A
s47jWNiMr6GlWo17Peatey0IgZEaNjYAL5AEKs1H4lZUzknXmPVLrMLDUIltzGGA8bMsLvzQEag9
u/xsmoKE0B3TOqbSCq4zfIVQbgd9b2HE2dEJgvYjg3qDamg8RkORQzlx4QSQU/fNRGtJZTVFp0lV
jJtYxtaF1mOcBpF5RfCavQmEX0AZUk7ID1RbZ4neyXVo3FV1+TKGiEn02jxPQ6H+Pw5+f+pD+TB2
ufnvljTFvGKGdvx57/Ms+j//9vL6ufv59qIf3U/7N1TiTFJQcuLkEHMsyu+TGfSBOm46HT8LB7N3
p0P3N4u35kV4VgwdEsnv3U8IJQLHMFI73IGoneim/g0P3k+WCvwdb6AtmrOoXtELfOxFeqKNqfMj
qhWZCoN7fWyzR5ybMXGrmUNZLslgCCqz9leYRl1vi/sYUaMVon5bWFbO0QBFfM5db86GeXcM8VCZ
9chCJNB7nChARcjGnIl9EdIj8BJygfsL+62fb5kavX3ZtFYNxnDu+Sdv/X93HgXIt6lA/TYhMN+m
BfHb5MCfhwjeaBYHZKdVxDpmexcWVGnSE22uf4GSaXgyxkj5h8iaHRC6aTNlyLRA1oe6r4DHGYFn
3EyFdJaiiyA5NFAfjn7UpcW6QFps3gTlNJR7fUw8zsy17YEQR1BpUSdVyQ7EoYegKI09F1osipLC
oH46oXFkQqytxkhsB87+dJWqSd2goHW1Bdbr3J2Nbu49Wcjhsg+Cql9WQGoYDzXR3upKvVkBw3VO
jEhwICSaOXysOiwF+7f785/WxvnwwP9LzVnnh5le+y8e5tfu//4bNH718/PM635/ng16LIh6YQG8
PdLvnucZJkDvhk7Lp+fZ43lGtcKrkHTPU9g/nmd3hgoQyo1fBgsHE4+/8zy787jivWCa+YpBUwk5
PuNWukrzn79r9oBvhUs8RFjaXRuUJ8PB8cl4eywKsCGcPDKHkZzU3ZzxnDa4kNx0QoOWiLsIPMiN
8P+xdybrcRtZt30i1IcegSmQLZNMihQbUZP4UhKJvm8DL/O/yJ3d+2B3gbL/smmXqzyvQXEgF5kN
gIgT5+y9tncsSNi+sfy2IqSeDvQNbljc8kKW06fEdR9IvKHHq6A/kuo2phQ1C67NXdcIRof2SJmR
1a14NTMNMW2WlUps7cpjM0a9hepPdQUJEZkyZufkaE07bmp78E8MPijnOkvOYivaDpGZUUxTtcHS
CaVLzU78aZbK/lLMfWMfevIgn6kt6VosFi2YhKBPLGlx6pM+DT1agAXINUjjyIViysAeX2q7mDuY
zMkdkgZISDiF5C0yxLrfZHTWtwVlCS2n0RgOjQbo5j7p/emOS1rOx1lGdzSHOB/1WL3Qv2mDTe9/
0FGnMaaCEeMVLrafGsA1Y21S8EJU5+gijcwyh61j5aDtdMAsbazyl6zw/Ts9qoFU9tOCpIPiw/3k
m0X8QuQTaxTtEtar+H3t+u+z/x/iRBDn/uVGfnPJL/0fcCI/f+uXJ9//Bzsu6mhwY2AJ31PMftnJ
vX+gz6XVC3fZwNK+MkN+cdOjsWDqyRDTAgVmrU3gfz75tIABjUEhYX/nv/+9Pq/p/EFj4dKDJiHH
4e7kSGR9ePSHmrsfbmG1UUViXE3R4r62LB14NjUM3juTmh4nuRdzMNAjF15lztGOxOESy3USCedu
Ksxot6QFEnMD6e+1jpLgLbMy7ZENmQ4N+YcOaL4iK26hwNrt1kbIeCV8rRn3WA3lqvqOyHMo55Xm
6ieQgpCUkqiLhKGMMce2yT3laTRfGaLMqSXdyToNc6pX1zK1optITnd6XxdoWt2sTbezPj2QU6U9
sjQ0IY8n7dlpId1Fj8wUWNnKcY5HRfYyiN0ehOydXWrJ5wiuyUsNTQVbqu9VQVf1AjWUytDcy9F7
ix2cU5vEAqjBXAhoWDlW7a1SWrqfnRyfgD1+EWmUrXJTCdmL12cwuYYGGIv7xYrjfJcxnaLD4CPw
oqQKK6Ia7krwzVuhzQSGKSZGpTHZNAHEnU8tRQYBoCQ395rAqZnAdU5ecoxk+jXYYjtoXf3Y+ulR
6OCplYvurqw9kCHRF2I1N7JL9YAMuAu+xi7wvRrAR3sL4+jT3MI3TBKP/LPcv+ur2LouUkys2XgV
R3ZxRGNKVD1iObvJi00r6Kpx8YBNddU5b+LnVGgPsW8/z559ThKTARae950m6MfYjei2JXqxsCIz
l05a34XZOJAG4aySPl/dIKkZnwV4uVC6c3wVuyBFLYKD9oUBEI2nlubsNP2Y2oRkXlHfu/FE8DLy
4fSsu52FNjUaNmU7dnclQSBbP5XuxiIQ+OA5OWVmJaPtaHX7uE36azt2om2jcuuLqTT7k2Ejoovo
UKTUVXWJqtRSw16lerm1iVS71qpq2OVjkmKrpSf0CIPLuqnqIRmBfFG3FoAhX42KDqEwDe+T7pDj
ooxYiaM78WAkaOg/6SZNiXqs14Gbb2w0Mdk7Q872zrOT+hybipkdjTR5iswBubaJtrDuLOMmigkD
8iarn1YlrXHs14mrkNNFSMt862rh/eiVW50FD2mEjjwff2RT+4zGnIN4hZEp6Js6jXc2QYE0box0
GGmBIrgpQ6eu+6cmIzMUc4Of/YjqivNu3PVPVZFUd6XqrhPfW+cjWvo17qI0v64qLYX4oyJqzzYy
H4BZi6+TsL7YI6ZbApa5y2fmuaVKRb4t1QDsIJO9OYRFS4BdkNnjdNV2k9nupFBjcpiA+MK2kCXj
/LTLfvC9FFtw3Uru47SCJavxP6tjWLIjeQ1Sm6FNNBz8UveX06hLI9qo1slPOUSgKEQQqVeI9Ifp
mJV6zPXo2vpkr6rRDnm1y6BdaT1xMbIot1QcOBtU7Jv1oRuBb59JbvNuK26mY+wZpLhDIb0xODZc
W5GYNxr3wwMUXt7DJPSHZBEpM/xh1nfS6ot4u5S6/ov7+b/F9YOqGYZefhQJLqWub5Pv/Yci2UbW
91fF9c3w//4nv/zpL/3cX8E+sBPi3uGnpXvUwr9W1ib7KxORlddJqr2J8/if+yvIZzxnmJYYo9po
eX5TWbucvDndCoSRnG7Zav9OZc0x/XeFNdpFTK7IJSGGoTr6eFBeREHLaYxQyWrueY2HbKfhXjMz
PvH/Hjj+RB30RxOfZ0GqYGBMnUEkqv9hF7eKwqjJqCeDzB9NhEitBInfkmjeVWJjWXUT6ErIEIrA
ofOXp2KI3v76HXwURPFBwW6AUqXKcYi1+PgGCDs3KVNbQDdAWlSRv2HFO9gao7kqueAT+Tev96ef
GETj+t1SuHA1f39kGVuZu7TUaRhUzsFl0WAvsD6VJUNLdtPvkzW+5BHbjGapndtmw8/u1r+0Lq63
1ccrKziyYV1cwSGYt37/+jQ/NY8xIc1rVVzaAvCn7vjf6L8NuE71pz4DZW2OgxYmufK3tBvbw1JP
/nZR/b1IGODaMSKtLGKfzUsyFHATNsHfviYrSRaaAmpc7sAPb9GYfCvKe/rrCu9TD0xomyX5JaKN
G7ZyoQddq3/jP35H0/72IMltIHioPLwsjBXpUf3+WykRiQFBm8lMS+JyW2foRgmtsU/1WMxfZuLB
b4Bd5gGKz++5Gx8GOfi3hS1vHTWEVuc9moW8jTRhh6NgNJ5r8TF6N2m0HSD1XPybi/hn15C3uz6b
mIXNjyi90qkKze4whQM8uNh6yZBB2HDrCM9jxDBu0Db9bKP8y9uGDtyHu4ZSH2mixauxKIkPd21p
R6bVq4IefZL5e2tCeJQM+Rsnt/KqF6LY/t07wAaLxhkDThbqQPfDy9l13+ma23TgQT13LwcCRjKf
WOCOSMmgbFCAuZZm/psX/cNnhH7I0onWEowyGswPS8HQ0NFSC5K0cqjImDfVfaElF5Wb14tNQMdf
f8KPxxdWcZBwrP6sOqhfPr6YqJy261HvhiYHaBDiw2mYSK+F30Sp1963C2I4PGFbr1W/KJv+5bVc
v7zf3eu8pkMCAd1YhyaM++FebxBOjzbrediOZDqty1CWZ29uP+OQy8cuYFgKI4zcyL/+xIb9Dgv5
3Sv7NHxcjn4A2riTfE6Hv23X6JWd2KlXDSEhapeBrKzNglYV82ASn/K+OLvuwGi/7ouQU0lGzdw3
n3rp3k496WETfr4uoo3g+DGIB3fQtia2+K1sp3Y/asXerlYuXwdLlm5DceHiMaAXiPGjDTM5SfRn
KYCoTCmxa9wK5kFvcRwTvFhot4XbG9Eep58gFdFxMxOsrhDDuSzUsGv7Or2VKXHSQZTSTwkx39hu
SMVHWh5WOr3bC05PY+gg5qu2hArEhyKC2duX0XCO6sE8pmXb4bsZGA9tVcTqsRlH3bytvWX8RgGL
mU7MZuTu/YZE+K0J+GHnixZjN3N62khuDby49gmIp0YdOMe2tNO7UNrC7U6YtlLC0MqhvPKWfFCH
gRwkc0cCTgy81R6FiQhRL/ZdsyIVgCMvd1S0lPF5LCczKKMo34zAnT/3VLcIC8Vg/FC5m2ARVdId
oczWItunjnEXubbnXHprtl6juOekWKjytqzV3O4Xkm++yaZao72Hb6nfdm4gZIpkA3RbOMyTVW9z
15nJJ9SKtgRiTVELldq1nyIOuCBxDIkgsyl7FwOd7Cv7OunQgjoO2oKUwMNQk0yg5nxSW6fGIxe3
q/y2i7c2gWU+mGzyCVOTQaHx0PRMNpuGwSBkAi+ICYcOHOwMaY/ZsTIRDXZSZ8ZVfdHGWe28af1n
hV9Xk4SqMcpec1/nVZ2rpfaVW0cXyy8fJwqFQ2e5WLlygJVxv0bFTFQopsUVsjz3kACPOhbusuud
jojwZdk3DYBosvK+6qVsrhTcZ96IhZMUK+ZBrgZmQiS0TeK3UVD0w6W14mRTQy8J8hbrV9kXeFBz
SKHk7cRhP84PnaGOJqylsqzOhPzsHCwbnPC0YqtE9D2W1rnj9BSKeOHXXbWfJea20lR4acXNPGK+
JHvIBr6pnRpvMpmpTjKI4kwL3/9S2Vi84ax48Etgm113VyApRN4GDYr8ziJUY3YxcucFxPND3RpP
hU4xUDkZhoeZHPH+yh0Y5Cac9wWJT4hJkHJrTn2d5OSxaxVnaxIxmBJyrNwutROWfezvPSDIbCeX
uInKIGuLY5tRAuqc2QO7cz77vbSDasku5GoAGNDr5PyOCVwxGBMQdQQD+RJAIeSOayG7ppi9+mS6
zz3zyPEUoIkfvYmKK7UmooMoeitqBqR13u7sSZ6MHvNcKu4zUpZkPGznWbxPOluEO/kVrecaq9j0
Y3TdmzESb7U6GgyC94Vv31Cqjje2xNphANHepKKRZL/2/kbk2YzdUuv5VomnX5gChVGvTpQv5abr
DXNXy7naGIiyDqWtMLvGKrQi7auHji8jLwzruHP2ZUKEUT2UGAz9Lyw097por70qeqwYO2/wmddB
M9U5k+TVlNp9FTx68TAsAZ7YLog0wnv5xEkHlCpa05J6Od1zWua+LWkWDEKl99mIirEAjxXWemt8
7VW70yaczXhUxqA04RCmaJXDiq8gSJf1PZM8lNXDt5ZwZ2L7APJW8ds4csFGCnSz50GE8oWP36WQ
VHmBQgd3r+vcj9K+KyGZEzghwoL7PJXm7STjN8tZnrK1ikS78WMwCHGf+vRrP9vWkUwyJBh113CS
hWmrcTf0U+IHRsNsuBP6ba9TXBE6cm3I/GFslgQYhXtubYe9rHQISFHpm5JUs9Zci40ez/jFbf1H
X/PIx7WxBKCtd1IvPuG9z7az5R/HOMViKhWtMJe5Avd7ZPFJLH2+bxbzEJk8L9akTsvQ6NuFKVaC
WBlza/NFqyGozSlHGIj8jAvL6n6p6b9ovhmWCW2H2ek3UswX7pUeKFqbILoj1339tqI5v4yW/lTF
2q6K56+uS2rxQPrjPLdnyMnfStlnAVE15WaqMRmVZNwpopWDua1Magh2S0SZ3Op9N5OT7BwsjU8o
Ms40hoV9QreTrywyQxC7Lybft3ScPEzWTMfKSE+GMVxL3/lsj95d01VXcNksVKAl5lPYZthCbL42
ULkBSfYVQajmJ5ZMpDAJw07DKtBKufcdi2u4GEwkW5ZA0lOyN7jAPdysdYfz71DlnprSPKROxQXm
K3k/a7XFRSRqCkCHEkAtte+Uki5do50l2oNKlu9zF+/asrikCTfByHFMITyi3RgVIXiD/KlFXEmH
l7w04mFg5tczaty4vaqIUiXR7CLs5hTP+ueMORWAtPGTJ8X39zLSi3koO1Xqz8hSSHoeHRJ/DAjS
I1rYjtgC5Ajcd313nbXIqFwEsFHcvK5SU3ALQbZmtM2JLPcQOdMTBj48fkxxw4kWYxfRp0Wpyagk
pzrnylaY3iFTdKONkA7N3GC7ZwoNGzlQR7qS2bCFuD18HyJ3+FEhrMRaYQ8lDMKOSz18W1RzbvQX
X4z3pQvlvbJ5R9PgWlejh43WTTWy7Eri5Ip0fKC+gQHiZch8Ux6clnYUfccnmdlyC7kApPK03Gpq
IY2BqAUif6+Nwc02xG5XW+I2xsATrBAJdo6AXcJEVuTcCWWepDORu64Nq0Q/vnHZz7SJ1mletPc9
LeFA71uNPGhicXWUZDtOukPgmaOxQcghg1bg/xm8t3qcxm01te+xdvhKSmjKRP2ayS0HjeYcqeaK
5RbPn6uuRp8tNBpWFSMNUdYYvsnBx1QP9WtF5LTXIlvcR9dI2cJwK2+kycmRuq0Pu4VXd5L6q29l
9EZJ695oxvLk22583a2KW9X5/d7v8d97ubqOXKKcTIW7W08NvhianJ9dIV4oMvyNazk1IfWzGVhc
FPj7TNDxPxuqL671yEcY5+nGzpYAsMFjMIDr1hpBV9+nVn1F20d3fsnFBuhMcp5nso7FYuu7NGHH
6EShOOGy6BPs0ZIM7Dqb3mO70pKs3FpT3II9lCfsn+6GmKxNkVcdGcj5vVlxGjI4AqYLi0M2G/3Z
LtNn7okkiCGiGxoA2c6arzWGpLAdIZMLFqWsm17iksTfqJKErtc3Q5WhaSYEECQdK4IBlO5QSbZp
6MJwutfcDHyPh5jkTzz53EFktiDqTW3n6n2FIWiqpy0eqe2YF8aZP4dCWeEVWUhl7C24lfn6Tsy6
PVDvlrC7UdNCu8NVNILtnuKMnQLlHUo4rp8ukvRrs1AvpElRbawJd5c/rkko9RAONpGCZNvu8px0
Aw/owlaP1mz1Ij6afszJokYdTKbe40J2ujDZlrRmdm8H2+Q7UzlqeXxXW7wk5E+M3rwnA6K4K6yG
pmrpOAfHLb8zzqlCjyyQkJCwiiRpVli44NXnqEqTs8R/tGuRQlLcjfeOmJkAp+nyhRmOP7MaOtWJ
scu8XVLcQ67Ndmh53tXCgZ2cF03sa/xVY5N/1bvl3sQYbzjaq9kOADPALxN9TomTSGeGHDhEJw0k
yY0khCuPy/wEgYmSEIG9XxUOiFT2DT9e4TtK3VM7FWExrrn2Tpns9H6wYBxzNQePVUjqjRbGQJ+o
xOXb2Fdh7/jfRT/spwZNipmYhyqT+8rITobTnQcQxFbX79NJufuFMcj79mwsfnEzOKRh1/ot9gNI
yogyA1HOADx7NGzmsCE4bb/QNQurpJ8R3nEXvy+2Wu7d5p5NI693gyJBGD71MOCZeT2NqfZWJfGR
kYoKa+bPHew5W0m0JfK6tapnK6euF/Y4XEPMEZtmbQHZRc8i7XJlDFIOt0ucI7qO+A9jSw5i7iPN
Tavpvk5ltmWfFDD9abkR1syMuzH3ZLeqsGEFiJvymxab1NvLUj365nQ76dCksf26gWQHhPauPygX
s2KS4pZLuMTS5Jl1VXdqGlbOKRrBL0P5mQXcl8yo5TN6CiSJeWYfsxUaWViRIoA7tYmgWS8rEXYt
yS4hBu9vkcD6qMB+DKvjwNAMCg6zI9CsJ27OpiRSA+tdplNITjkTdpkXb4lExYr/jcYdYT2hU9Cs
0Cb3PFgrZbrljhdind0TRICvXHsxaodsUr+45A08JFmiolvm4fPa7IsmDIkdsoCnEQDjRlaobas+
+9JbPFwAPRwsXPYrMUt8GWS27gkY4hzGxwuron4ksPQWacVnLy6+eRFcJoHjALROfObjGbvJqxCE
gm4JXDIYwHhRhbWF8QQAE0qOs5z7TDuYPdyPPrEbDmD0Qd53+bXU73Qq9Pc+jJ/yXdTawv2xSjU1
TvykTL96NiMOzgfZCFSpAkshvD4NU7nG8lkLSW99dV1L761REktknSCUmrhuloH00WpnGYInr4hJ
JZsN9eh9pPJHM82OTQmYU2d+3KwhP9bqBSFUKd/VkINMXatCZCYUZe+LFb2kXeUsI4dx966XNEwy
VFLcDbKguvEBk/odu2FadkY4WnzTpa/N27QRkkWxu7Pzhjs14R7KiVNrRXcaOn0/D/6Rk0+BKbPJ
N7H0vxU6r1gVPpQdBhXBsuIQrcWbg7znBhk6uXVKNOuTQwO9gJdz6Nd/N93iDW0/sdqJ8RQVQ3vI
avc1jjXuXWxzgnkfK3tX794LVurEb4AICN+p8/JuSSk+yX+iFhJ0++yhuJh1Asx0JtpX4VjxSCdc
yeRN2Jn1d3oOaWC1Nppxzh13vYafv7GaWymLR5to8GJBlUJu8avjOurJnU3nMz7WiDMo/WVbXVXg
PUO3gLLMxx2/VCz0OwN8zk4bdWR0Xnk9Ksofh4zwHlE5DBT54jAQRp5mnu1k2A0i10KfmD8sFuP9
vBps+UaQyZIvpGXisxst6FtTHulMK0yywNr8bIy52nZqNRWJ0WTy1jpQa7F6maY+7sGzDrBiRHQs
pNT5cwtp8LMLPkUw7dX0gtDBSHsm+5AGNT4OdnrxhQJYBxI5EH2hlYDgiafckndOpJKt6T9LVhED
ccKDkaEHt9PNGHfPo4MVxC88nLDL9KkjqXZpyBAu0dKSMfWmifSSmSjCWVUBotX9m+KOp1E7BEZf
rFN7RDiT5RwZK+7rHqJalKaXfKz60G3KnZEpgH3pS+UZ85VjFudeNjdOU7zE+UTOp37f0qgKu4Y/
klpsn7mnn8Dys3r6tBSmZaKcgWIIwojNxquJ4/Q0ssiMmAqwT+dxv86HvNJ8ei9BElPv1hn098rL
x4elFER8kmAotBw6lG0fSp97yi4S3C7No1hTMnOTxwRARs8rs3wVTv42u0DM8rGhbCjQLoSOZDc1
XQ5SZWeeEw+t5VxVW/KI7GBiarOZulpt1gqX8r6ml6ITNEnPLbAH59LFDDHe2wnIDnDEIvPalUQc
wrMSj6o15sAWGMOyVd8JumpgBWE3Y2nUUVvihZ4pMrriCciH3Jit97D2P3KTihoN1n3V8mTDOdsU
Bdp8ZelBnHV3HilpNqdFL4dpyPFbxgww7KbbNwOIjtLWv1ZG88nJKuIpe3VVWMsTpuWMndh4yxOW
4dKgE1vpyjmN3upAWHe0kozjQM3Esa1tBGwQZaCNGANF1zTHRLGuvB/4DI+1AjTlFDgzUvL1A3FU
dg6Rqh7ttL3Ypc0cH7QVrQdc9+8zLyEWf+s49VttVsdUi85yXSgTNV4caevPPPO03J30Yrg16yfh
Ebi2uBl0Ub+YHpqUXtBjm0zaPs0CwNuXgLbJlOsXDA+zNE5DTBq0qve9DiYziuJtiwUK592hSKdj
G2V4n6wVXihUtUki694ls4VTnSLz2HoC66swLEXoVKz6y9ySq84k9ZhN4CXnLKs2trThPssa8rWR
OOONC6uDZpIU7afZ5ODTauOuAo1X65xnTLPKwmrQDs16+pkbcWd7Ddd8JJ7OrUI87kC0TfGIm0dj
BefEYlSs5e9zrmHM7QDJ+bafKOX0drmdbaLUqnaL+SwJrUFtuogs2qQuab+RtRU6ONk2jc9QpiNV
FQc4dlPRBUDKeNic8SUW+Yu/mlTALDa70bdw4Y9QQoVsfKDG1MO2PnFumxYVtpnCUzByBeik0TPy
ZmNnLXp5ZcTaax/N5eecg85uXmwGM8v8KkvUIj78laBFYRSknLPZsllSsn43jNwfhYFBW8R0P00W
x9YROxDxd0k6T6wi1uv7I9MV3G9OixlkcnbdkHz2YY+gaSH9zV64RZMcTp9ydhPUg0rQlslc/Tgy
LEHBwSOJxJpUvsrZ1zT+aMxnT6VoaN2hhgEv/8LFBK8IpO29XDFmj2gdw0g3Hdj5fWR6h7hgkYFK
c2IsQAOHiKUdsfCXzOflSnjBoRimnbSzg79uiZWEWKayGbwbxy8DDi1llIeVBBaal5anzmpTNsOE
F4lCq9bNK8qV9jpiqdyM6wI0jgb1qcKGw4ZNkCOSmDCOsudm4nxhNrjSY9cX+85TFCvN+ELRgmwR
4WkICIZuWhff6Tn+DpOdZIKm4GP29UdEOMpRd2z/x2WB26UktwCOH1Tio3OO9fRVRy6Ol5EfQ/re
i+UIuWg92R0dJC8atV/X9UjY3o9UVDejA12zLO7eu7UZKOSgyhlSjdkPkibncHKmb4JORqmi9pKC
Z9g043yyHMD3lbGwhFToYeOcXbSNhU1DTX+ZWvfYN1pPydphaJ4gE7zXrZFbFZtsWouyliV8BTzS
0AnicrxJBBulNsQX7OB0vrEPNgKwW1szeyE8y9v4lWD1ZOC/iRsgkrbJQSTt1Q/0bsRhgbnAIUla
Y1Tz7cVDeimgmW7SCL1BBkYcbwoqJ3h9h8RVfBlT/9Bm1nO9jP6WpoGBai9rd5SeeLcblqK2nP0t
MPQmmGa6Xpzxi0CK/G1yzB+Tga2XkeZ4yHWoSOUcY1Yb2k8uRIhgMYTDONF4XLAFhE1tX+d+dFac
X2nTX5p1a4Re2rDDmO6ONGh0Cd5YnerULq+qLJM4pBiknClG0BD2axO6IOjRhlQX/xye/Vdp8++V
NkwKUaf8r6rkD8iCm0v7Iyk/KG1+/tJPpQ3p6sJDeIrBhJ/vHpJfPSkE461aDEZ5a5KAvsppflWy
ggQzHH6Bv4RQwxeIEH5DLAAgyy8xplgjYP5WbO6fKFlNj7k674zXwzzzcSpKFgT2OkCRjO2rG+Wm
0WWykkbbo2gTJzNT0Y9uKLytgjoLBZS+iIUPj97KTea0x8p36QpaKozjLs8PVfFK94JHrzyW7sw8
NNKs8daDh6Kv51TVbkVkjrfS3sVyuKZuGWHRAKOhnbQMhIo02s5dhiGgt9AE3gDnuGH4E2iWdkNr
CYV3K6m0iUDRTBPodvO5JIqDLuBcmDvVtyHIxk8dbpUtkMCrXp2H1DjU48NsnOaRXmY/VEEN0MN2
1X3uwDYh4XNrQFcp8OAFJLDsU+1V1hxDHQc5Xus/C3NguJTYLymWvAx/rqXJNJBZ+8W3vxOH63Ja
Gc7+qL0MxnihY4ZdbcY261Ah3OVl74WI86qjWxcprSSyply7b05m4e4Wq/W/LdJ1T9XaiiAZe9kZ
gmpEzgenItPX5KOm3tZdKEjK+K2I6z1MyNDRx+ucihyoS0/ik7nVLVqBnH4L8chc6bTk6UPj4Mz2
wdcslK/ffU6mCgHgLqXY9WwV6kCZRcWpMOlxaFdj+cViLrAZVC5QKIMHcnQaYtljucgtc06JxtlD
gUXTwDcZdrpRsiMR6ylvv9rWDcV/j/2UxqFpDdtG1oS8eNNZUKkt1xWRprt0Lu4y4VKFjZcqs4qd
rvfLlY9VOlvouILaT56TKUuuqjw9kVVIQ9ZkbW1p9zFXZTOqDsPIGdXF9ReaoOn9CfFiNiINxstK
jCHXJhwUx6ihtvrQ0JpHkOUdPsNh9pDsQrXfeAiQD4Cx9A3BZ+2V4nYLCBzKdg0M1WvLrZubGg3k
ZujUiOJ4MAcHimXK/2uMbe1TBmCZLAzPY+0Hxz9DvKHkThoi1JxFjpe6wnoB7NFtr+s4Fs+NrWV3
CbvqC9JcoEUWqNqvHERnA0dvqp7lxOG1QUkCpUbHMZ05blWDq5Dtdmo6Xe5GHYLsyXQp8+Ema8NV
LmP/zDpSP9SxbTybqVpn5TFJlEfbG7ioNcau8XaqHLa/EX76ldut2bm6se6hidQ54S3ECDgBE20U
DjJZrjND0wXT27w4N8TQPmWDZ76MpkGsrDfoclW59N2jTsjttHNnJpgMizz/sACXvkUF4D50i/Hd
hi6qfyFZztaxS85YwBNw1ohmLQqVJJvyhH521ZsbTL5puRPKa966PDPvtYjosbBN9ck6t12rjl7D
sAbYUQlmBLtJeRVFy/fKSROgzUP+qW7hEByWeKpONq0qDvBLAix5yJzu4AnaUihqFcbjmLr4fUH/
7+73n+x+LjvPX+1+ZdJ91Jk6yCZ+dXCt8WI8V2wrNmEfZFshe/rp40BnamAARnVJV3rdydAo/br7
+f+w/FVDCiPu3cCFBPXX3Q++HW4LJFKYNX9ujH/DkYlf5A9qJBcHx8oTWr0c5kc8nItOiRASf+LM
RlAm0IecLaFiRkU72xqxrqvRrWRYDEnzkkRauo1j2771ksWANkEbfhNFjBS8tPU3Tkzjvous6GkY
zOKmmElyOTYUmi9DMbp3onfylVRgKk790SKdmykH32Yy9MeZkNT4NyLikfMjMB2sB2jv29fJVb63
6WapqyP2ymUEalIjBByQBBFlCIs9DpFiTN98Tp2ZhyAp6FQXNRj8dd89NDreEzKy0ogufWzyhJJc
v/4Ly7EersRsaPhLipnZneEZh/Y7Md9sYuj5lWbke7serduJLsazneUc5FATUNwW71ha+x1Rq95x
tQlXkcbltGJszXekLSN9x4NkUWJliGZQ9tnKv+XlWdVWJi7gEzALrl736Wehe/WzeAfopitL149X
rK5M2uq7LjLz1hzt+iGh52CtUblbO8lAZVbCOSKUZMTjGrN/SX3Mu5u89YkD1xXjOku59gN/sxRb
qBzVPm1QD2QATwiflKZb3xQeGLYKVBPnRvAIW8UIhWOKWUT9JrIGIBNzrJxmS0c5eRjrSdJmwJJ+
VUvN+Iy+v4zorNW13E5odda2SbR2I0C/fpIeMz062a6zG/vBJKSbBG93g48tDhY9Qu1dkRkVjEYO
ZCOtG7oKSeYwQ0snu3jljXr3moNJaO8Rq9CT1tQDmFiKnL6cYGCyoeEM8YnYCJJipkmad8lAWttW
h1h8NyGzf3E6M3+uIm1JmJpli8d8CikPwho5HjXsDfwklUTftrmYtxrnmu8WeV/xRvbcecdubGza
sUZ3rWmaCHUmml80kDNIaWJOmDUMNBH2tct5bq5iCBow07Rv/11y/0PvnMv69ldL7un//p/+Ev/B
PPfz134xz+k4YN8F7UQZURSsGOJfFl3xDxpUHEY81k60phYv9c9FF/c7IbXo/t9/x/ztoiuQqK+O
Wlzr/OG/BQGFiPbHRRd1rWOQ6obE1vqosNY7i2d74s4BiDyDpdciwT2aGGptflBvwVzR+2pN0hnO
CGOQFA80PZvL0DlyCVFOgCWe9dzNTjyutRMgoXcvU01A1s6ckgzKitPgjOnSaL5VifMKWsR/grte
fcVOb35r6qjwUEOqCl2vpxNvE3kOzvtmclzkQ6s6T5ar9bQYyLNFtw0fDGo+wykiZL6bnt0c+xzt
7BQVRB9mjfm8yoi/mWAko0DZDYIsjHwUNysu2YK0LAjI1py++qExTnpNxEBXo6sQ1fgROp9BHqvY
mdAZe/1GifZedHNMj6efN0C68i1j6LOHuT2wp8QI3RidzbLU7qZGcofprtyKlFXCsOLitpDRdMo8
b9k13agBwnCAT9q1z1eStVE3HBQQDhADk+uuVWzRbB0kalAvzJEeZ0vvrKFBaLGowtvsv7rFAJLL
ixx8SlEKMQAFnHkzSLsBNqfZpk67aWCjc6FvCbtjHuDQa3wprJq1vfORCdGoLoZhg19R20saHwy+
Uotw7wFthUe9WBnW/2fvTHYjOdYs/SqN2rvg5m4+AV0NdMzBYDCCM5kbB5PJNJ/n+WX6GWrTq9rd
qveqz5nMvspUXam0KfRCGwFSJsXJ3ewfzvnOUqL83hqysNl+hOz5SKOlyl/2MXnmI3ONvZjzU+Jc
tw7MgZhL6n6nk/kw52pj0dDpdeLxlRksG7X5zg658eSAQAWG1aKFqzzH3fqcvWJ+AmKjAXUkB3tS
e9V3UbIUxhz/Ys1JMN37JTm8X5jF++XZvF+kiGC4VKP3C5YYjuVUW91nfaTWXzbvV3H2fi3jIubL
Z73Hdc23gmwVk0t+NJyE562reXgoabqnv47K/+JRiZCckck/rk4P//YvVZy8VG9J+NOA5ttHflih
XFzDhoG7HM0//JmZ//FxWtq/sGnntNQ5FKkNBWXtx2kpjV/giTiw5E2sGwDMOeM+SlQGPhio4Iw4
knA77FJ/Cuf+G1sAR67N5yCEFXIlducfReuOx6tSSFMu4yJ6boP+sksw8JdAaIf+D+xQWDh+Ppj5
ZOQpzd8pDiyq7B8/WV1rWkTIiFiyqOxPpheFN+mEjOW6RZ7/SdeK6dzijRg2PsmU7BIc4rp3ElOx
IPSQxPoa6ByjUFnfjKGWnyvCTBhqR1Gz7ilHkp3RDZDXU8eJ75sGHc5ihhKwfR0J/rBacUux5F2M
iNoC13JPbkQcT0epQh9p79KxINLtdYT1lJblapDF0Y1zZh8ZJdhEf54n8rORvmVk5+XTcGrK6hqr
8HPl2qdKRauy0LZVIZZWQwGdgFCsjAmhbnfTetaDq+pgqzUto+Ray9f2WB2mED2lZGJEi4BUV7ar
wRPr1ItRMup3jl/dEVX+VBTlg4V30iQvSCYdo2oH4sJk1Pa+HaR9UzXOzDBIiL+bSklgVlCPEKCn
PSIajqEowHdlBJg+9LI4l1WAnBii77Ky9WnhFWjzhDK/jPDD8Ij2F17GYpUhMkIBFNGMrcnUq6Ml
A26K7JYGGHLaGPUXYpBfXSs55jJwyTXx910SX1pu8yTZQBB/BBKYSA5k3XTrNnu8zOVrTo0JTH60
0zqbH4WXrfQqemrktnOIw/Hzr1k1EO/JXKmvutOYBOw0jHU/MsfHGXg9OeNW6cHL6D60syhBeeuZ
Gye9L37oBQsA33csmmYk2sNUsz5merfgG7WyUi66Mn5pbPLMyOKlCo6fi6ndCriSIXV5k4ZXCuaF
e1LJc2hApjdg4A15+MnCR7DS7UeHXI8of6qV2qV1SlZSuXHY+xjqlAcAJ4MEhqVqtzH2+VTOHAjr
JKx+g+N+M4b5seInodsjqEJ4EoVzg7i1XFplvJ6whDjFemQlAb6u4LHiiTDKranqs5eax8lA4Bek
APvAgrOFO4OPe7RRNWMsoxC5g5iJ027nYpvQacCUfh3H2yx5RhDG/mjhIFZyZLoh8P1Qvg5Y5hGL
5etG9Jd2zLAtmdBCcDMp7kWGdWxDsSnKI1765l2b62dvNqIViX93FFtbod7BC8HqDh1n7XWvGYpM
3xfHOFDXJBZduqlzEsk0S6wgm6oV+TrXIkuukgjBEYlSjv0EkHzTDQZBTJsksA8JSrcw1rcpuhTa
kIsiugvTz+x2r8upW07tQ21JUnXYynU+UvHR+WKZX5xaP9AKEWQUbsKwWA1ldEjD6shZPsdLaZvS
JixL1vxczjiUlrOoGON1vEqmmx7JeCiREBtk9IxvQXwftVtmY9zjEIdk5c0R0OVFCZqsMQiwHzkH
ioQHx7kzcrAFDSb9ZfMYRHvV8UUlp6pJNm7HLBDlIcqN4WAN1boq+nNaP7JO3KLKzalDS1mv0Ccf
QmU9aKXa59VTU92MaUtlZPLGWPFVQj6VM46vnBZXXlZ96lS5SrWdbrPxNg0qnGTlohTQWhKbIqFd
1cWNJu7j+j6kR1dtuyzYvMWaiz3mPp4qQhgLrK3NJkEXMsd4mY34FPjrCrFZ2WHPrMsLmU6XLP6p
PY+2jHZdYF9OvreZeJCGbNyWROOU01U2Hac42simgCmf4zBvLsB3ayucALdo+ForReIoDqEolkaT
orzVNmKWhDMkNmOcnsDfonXNy1IFp6Cyye7d9o44hQPow8LepoDAO2YahNoceCh1/abtm3XrMNNN
253SkKeYTnBfRCjnJn+PnQANRGcuOyO9tEtjVxjxfvLiCxBNKxOhuy2fSa7ktYVzGpB+GDjXmnON
KJz3mqTsSk33POWnQGee26uvjKiZAk/3E4ceelqGyPxeo42PeaNqA5h9GunTcQqWfnyQYcRyMuNW
KbAnkHeUm7cO5wUzCB4RVyAsOyVuiHhQEFxcA6lKGbzsei/YqPFKky4JlPrKC6gUTQbvsX7wW2tT
mHs7RlpMBJz+hdb+iBDjUWhPxJ+ssWxC67Xqt0J7Dgt91ZSzWkjfW6P5mDNtL3U2HsSe40ZbNZl9
rYgcCctkXWr7gbZjNGDAC2eHPHHFeVGrO82rtlbpzZwDnooatDiR5qhnhXjNDRaITJOWpLKuAqtd
NPQMHbmaOj8o6mWmOFZffubX7UhC1UqXG0LyM9fSfa49iOhOcL71U7FVdYONweXoHu8DI3vKk+yC
2EJ74QzRAT7WbnLSr5UrtyFxgaRTYS9jcBXJ6OhPDr8g7XKIWIEnKZOaRn8ts3rNtHatUvdVJ5Bg
ncjhZgqDr0VKgmyANUR3Nrmulk6H7sPrtlVpH7KkfQqQAFB9sYv1z46WcOcnS5LbhtBbBQYUD+7N
PBpuTA5YvXJvkjR7atJ1Gl9WeKnYjqdRiG7rQnTiRQ3NybrybR7t9JhrN3ldbjy8Lql5o4h1H3MS
nVKIFzduucyKPXp3bkW0qp5xcEZ+57CdrvPpnHT9JX6S5RQEZKshfkbMsZCsrPMI0YCr2GCFB3LU
lOWAONq30rvzgHUsY2Gu2mpbsXftQuNAKvROWAbBUMkGKnLoVGqbhv6FZImt5QfONmicp2h+u+Nu
F/vJrnc8aG4IS2JtFVRkVq3TvL3oZol5caQ4WiY8xv4YvNgaOEfZoU3rVtIdr4Rpb3BFfAbX8Vzq
1go16ioWxs7hLZA6CvPueYzhOKZypYYL6j6Ou3sEXstpePB5CO1q1UsImnW9JbwMRC6Q2ljuSP1b
eIO9T9V4qWUPWQ3gHwTi+GRh2O4tfTdMXx2oTGF7ygtFM5uRXgWpZNg3yDsttXG531pqp1Zae3+M
93HwFpuv8tkxG5SdnBR3Aqer6XEUNTuoNCCc4q+uq476II2FY7J7alDYKf+IBPnStTRvYUYb1uhU
BvfIZJBIEgNYlhapEeeIrLNGjBuEdeSPcTAkxVsiiokNIqpB5S/LRL/nTCUOCeXqZ0u2a5EkGz16
8IczVNxzFF9YlH4ZmnnkbctK4hqokWyysMcxpr72gNR7eW8BDcF3sJIYTIRgnVihSePXUV5qUF4d
lLWpeZ+gE9SobyronNRtpG5gu1ByUQ5Pfenu2Y+tWuleWlCHO3wcbYMEm9QBPDJ41VqvYYnPhaGx
2uxAlJT2rYa6MulQUhJln+iCw4gTkd9TqBwOj3zJeK8QOglopEeWT83X0kMWk45zdgIbsaknsMN8
LYyL0vlkcGqzi1kFYj8mdyrtzrhZPttDdJNnNQqUWthLbUiYXEg140SiMfEfLdpefw3vJb31k7au
EHGMVO6aGO1n29UcF0qIW8yDTLoDa6qsYypH3l0AIDo46xE/UzJPpOUUlesI68hbOQ7GuSMOYssU
8Y3AeP9TyWpufi1DbQYE5cj0pMjtpZNL65AAE8G706tqlZJJsjeNLCbmNvNMRsuZb26JwZjOHGA0
+j6hbs6aUYDz6qCCPPdRYhzN0EuAmHqxv+7m4sWRZD8ukmFQR1OY0GT/exvyeS/1ikKpCnGx1v/r
f37sqWblwQ//AuI7hILcvrEEfKvbpPm+CJn/5n/1Dz/iF/5wE4T/fsbf/U6v/VI3L2metT922h8f
9zGXlL/YukSmxOaDA5A+83unbRq/OGD5gIfMKA7pzn/y904bYudM4ZyBFfiB/r4Mkjq5DpaOtAIc
iu2aULq+/ww+6B/8+P6hMV06fJIfrOnkJgky25iQQjfBMMM3/GuDuMaBHfYpwD2/czkDMKCO+3m1
tZhBGdvRmR4zgb8vQ+q0TRwPX6FTUcB7g35fZzHBvpnDrKlA51rpGMraoevJUwgVmfEBRgwLlSDa
+PGFsUK4hxMsjx5n0mfWAAkeLIs4gL6U7j5NomxbDVW4Jzkw34xDLU8AlphgSnXtWyx7M8vHODDP
LMcYOT4vT3ZbZSVGb9/8pLcehD1Ur8XVNNQJelvde6qzQWEY00jypab1SSUtEUJEg0VvNNLVp1SC
Bo5O2OUj6GByFa6KRA9XeDbrCyHSClFCbp1hk4bbPBwzPN3OA4ghBLJ5k+3C2N+HRvRcGMX00EQV
dtLC7znHRhWepAGsy5desO1i3955Rfp5Mom05Hvt9wUkhV0o0pxcMyfErxd9it1QrZzBk5d1NyBj
iEKxitIkO1WGmZCHRIxcFOKDxxptr2qpGZgI/Gpld6X7OFpae24c23yy2tHckGf/xRas0zIDGLoi
kg2ttCh3uBO6A4bEu7wT3ZWUabIOXC044N2DvD1QqZMxtzWCQLxkrvw61P6DYxN+FKjwshNZRPND
JoeUeX0bTaWGBt7InpWyDVhLfXvwdIncxfCvewwazDO1Q+Ej4+ihix2QEEcAkxlCoNJE6FxdjrG4
GC0Q3/jJsBIk7fRstdmWN+WUNNO928Vr3zAf+D/c14Z/Kxtz19ZJ/QkwY/GsIcdBYckOP9U0prfM
fFckIOw9zVrqcbqLBn+bZMhSGIl4XBLcD+iAnVEs9dC7twfzIjHKa9HI294vEG+Wmwm5/oEHzF3Z
JprZxhPUbTyeG93TVgrS/CCKlcziszuFr5ZyqBOlt6nRvx6MjrFRZprRlmS8ixSBD2ZCnJRWvNWx
bBO0+yWWDl6gfJBr9l44/uyrKZEbkLAzQDJ4GXqD7JTI18iVKIONP/AtjEVh89T2RrICzBLhiUBB
XbRcxnF6W5XtTrTEBsps5Vtt+jg6IFBQy6iFkaLZTK18gSWUXUPPrVWJkiEx1oZ6YAzO0pPWjNXc
bFeSLUEYwOTWsd1tAGEtHdQ4saX5Dxr3faCoHEc+zcgXrapTx5XC7erRyuoVsnacuHoZt4dybN4g
U75VhgUhfTxjDd3EZIj2TvyJCc7eGco7rwnPej4cJ60/d2nQreaQZatO7s1A3JAUuJhMXOlutWdF
QUGjnUIXbpqpnkEHI4QlgiAhV3RtjQY4O7t1Dy1Y8JUso+bZio37JG12srK6FWZISgPkH+1U7AgD
WGQm8IuuSE9MNGP0U/xQ5ZTguojKVZGBN2jqq6Azt5icoyOIElKeKdPA3k9UcDb61Cwk+ryT+XCO
avaDep2A9mOiEmSbyGiuief9kk6d4hc43EH0IOKtfQEGQnAk64JlYefxhYyd67YfDirszlEl1sVI
KnDfODcmyCWCU7djTjRr7l5ZvnfIy/I4CA89LRXxFGziYSpW3jCaDrXJ6OPRGQMSKsNh3CFqPZjV
17zlpcmDvWGQVa4N7QGE2a60Olz0Fok1Q1yewdt594OvEdXSXAUelVsR74gcy9AAWDiXRvtprHRz
69JCXUO48y7L3m6OMxcNIhpH0hlf4vBAg1vcWZArjprK+pVRCsz7EllbU+PCWABxKVrw8xohHk7Q
5GrZB0F2mBzlARAM8k2OU+UC8+5AZ4gYK0484mBj3d1WqYML31Q9axI8KytiQIqlM8A+D4za2Arb
Za4T5ck6Euk+jZS773SCzH2TuShSOqZVnq+YrPURq1mFxyCY9aWL1Bi+VnGX0RxZ2R5Ux3BRt/p9
703+I0I40msaMvh0tx14kpPM4PRIunU8AKm17SS2LsNIV3de3iXrWoFqX6a1lhxA1In7Lk6DgyDE
bIlV0lvhrp8uiIiJaJ7CTF1rOVh8oYb8mPocnabvVbgEunHtWZ4OAxqehJI69ousSm+qXCOBAu/U
Wq8s8ailsj73IQ+ao6DO9oNjvmVRIRjVKQdHn+1r/W04eeW10mvcJx3jYfbq0PZx5BwSlI2HMu1n
SkZsLQuZNFunNqobhGK3fTkYp8qbBxhWMiGRG5k7B3E8oL03a6J2knwXNQkEfD0WxwhtwwHYZjRA
D5ggLdGnMZYKo/ZC93Jz10WF84a6o10HZnfVM0O8gH2R7uypuFV2YiD4h8u0mCOGCdEhj60F4Qv2
a9LvdUyZ6y6Omo0ddUSt+Hl+2XJTI/Ybe6Af0I63svGnew9K7WsweNGMczCQKIJxMLeej+G+wFE5
LUZ+ZidEBMlfJS1ZkLolf1fau+Dh/Nv/TX4saD8+6ltBy6rHNNhvQxVyCRdzZuDsB6UWvh5b9ln3
xI77nTf7vaCFUssyiRqYHRFL9fd909/VTdLVceQSxWnYFh7vP1PQej+jlixCyJAXW/w/ORUgmv1Y
z/rKyfMcTf7KsSg2N420GsIhDSs5O3kviKvGtEgugzF7uojeZZ+rRi8pMMcGDFX9rmgfqcinLy3L
iqtGb+bJRJPazOpZBcH2qayX3qxRKLHIbt1taOo1mUR52mzqeEidrUKE0O0VZUhyZSQBGfd8pn7f
Ux8aF57NrI4rSWIFT02rtBd6N9BVS3xh5GXJyJJrO68ClsxVC5eyLAYGyKVfU9aVZE4MvQ8EwjEa
UANx47NiL4QMDSiuhTau89IPqY4hcNKfulx8qxCZUL2MRrfAO6aiTO2tymXVT1yF2qEsToytjSKS
8WtARiBBPW6CucZB/bSWQdTCRFFspDft5PcHuyOXZSUsv0LynN3pRgALWyahRQWFjOhhEkrdjVaA
nKDq0nwzhG7F6IXu6Wvj5DVZkg6gXFD/GH2UPiD3HWu99zf4qdWp0Ugk4bSO76HcORxdwLBKpmod
bkEuBXstDFoKhBx5uc7KjEIS86LxqA266RPRFTL2F9TiaIr9ElOAO4rcWcVZDDE8JNhZ2xKHcmOO
GBvNLvPcC2lCmtK7qlffsHZ/6Sb/uFuWnmR3+o+75X1dvFQN+9m39yZ+/+Wf/wlc/reP+uiVBb0y
616PltQ0ibT4e6+s/wIcEwD2rKkE+GT8SsPj/mK9/xFwRfhnM4Xz+1baJMrCMeS7BvNbMsZPrfHv
tcrz4vuHTplPzFfEweZwAMzYwh9Pljqlt8/rzFxC/2InNg0+qwAurLxMD2QnEdsT+OcctO4q0c37
Ik7uSoaEMNtTRjttRHNNgG6y/NWP8KOh/x9Zm57zkJH9P/+T+M36ev6qmBRgZ7CBef6MUVRJONoj
cXCMhcJ61fWY0FplHqMe71UYNnih7MldG7m7hCYNzQL9IMwm8fb7X8a8JP8RM8dXwVeCPECgfJ3l
BL+eIogeWprwUK6znzzQooFgU+yEJrWJ02pjtO0tUkpa/ZEArN//zD+f9++/FRQJEqmALn+jq9J8
Ilytid+KJ9OjYRZ4loJ+6Uci3MZxf98xuYPKHV3//meFrPeb75h7zCNXwbIs2IU/f8dSm4xxBFy2
NDTfvJGTnX9qHb0if0BziJf3SyVJ5pr0bgmMEiYDoQFOfbD9eGD64IbuZ42D/qywMCD7CXMasnBg
l0UpDqRtEHW/GqfiAeFtDo/EuO5S0962bklua4OhFJWVzsLTfJmgH+gmuUSYPJRk4tighXe8ft3Z
vfbJnB2+jBfIJ8vCTyMK/FXQpM3RrdlMRaN47fBnrM3AATcimb+0JhuRmPxFm7wlY3LIMLLjPVBD
POhjSIah253C3mJfDXDj0s6pdqcQM3UhnWoxBapZD0V+UDGq2y4fTpOjvcYyxMRh9mS5Vfm4T1ML
qEJLebnU4fTcImdn4RLqKrABWCAMJrbTR6OGoRZBK0liRMTbVKnGjV47qYAlh5dyT1Z9OMPSSjpR
umliGePiEnJGgiABVzZBzGEjxEbYMf2sFltjdxkGSN/2lkgvSFRKphWXiMs6LILYtjT6Hi5JDize
qN36IdLZA/ZTTUZCF1H3b9uEqcsy7UMu41rlBUF5nodOmqQL7KGigAU3rzLUBmY3a7ks1Xts1kp9
SiShLKsy9MNm60ZFfs3GVgJYSUX8aLYdluq015H7JdbWbN3+LEsxPbOBNoN1403hmwWMi+A3f2T9
3ech06zaj6fzQGK1v+gsK1NrxU1GlLVr2vusGBJs9iHDmiU7Rf5JRDYz/cHsGNQxFmof6YoisSyS
nLKgUkFBUJ0ioGwMX1x93E7zOkoELL4n6ZJd0WMqIiR7lTVJuYX7ox2axuA6T3U8s1YqyunbafbX
7fmHt6dtCu936db/e/zyb//yk+fu44O+XZ6G+wtoU45hjAXEvyM2/V6X4zpAxqpzVPFfbTDaP1ye
gqL8m03hIzzqe13O5YnuFZMciS8Wt7L4M3U5S4SfD0zUVXx6m5MahC7XwY9XBAprjymeUy11K/TW
gxZe69V4Iqvu1UoLrPooABZJDkjCVjC6ks6/N9EBLbXIu2f+S7AANy4aRnVf2YYDSClj9RwVLmHl
OJxcFFB44J14b2mN2kbjtNWtXmxAt5N/5HIKg3shq88jcvtksONfKD8+4ABIPpnJLCzztK9hgigG
6ru578ErLbrMvOB11BeyiZ0VkJv0xuxN8/2/zyrYRVEm7SXbxJe69Z+wmtOaIozlMMeOb8PsAyhh
vyUOzLJOwuyb8GcHFUERvsnma6jHt6zIg/VYNdoNfKudC+htoyvm5blORkDl9ByxPtlwaq3pM6jT
fM+SgKFSPsZxx+zATpSTbkOi49mEv+M+6YjdjpV4APJHQiZs21F+mQXOEHdMv9kaaSOuqiSJ70UQ
6296NUT2iy38I5gUP9rC128wWOvvhfuEo3wzFpPbrIgD9MOryO08ciKGpmJHXcNWTXIbnFiQSHzK
okcBnMu4eJB6nfXwVB2wLn5Z+Z+JUOagkKQj4CwhDuFVFU1xZU85EpXOa5JnEju8R/BCqwIv8b3r
G/kBgo7HDNLQH0jBpQ8Zi5TVtqdNjPLJJNU+GS36e1giCFnad1l+HbAmXZZZCIQJ4SNiJMQnJrBP
X5vYrXufc69EMiaGcsqvokkvxT6sQTyheKKvuQD9Q6KAS3eDDSX1keX5reDWTgN3EUcK61XaaeJz
G1hdvXDNfHZ+udrsfzYcX25Fjr9+iRNNu0lzN2VrZ3v5Dagud1sKmTxOqcljoGT9OE7xdFGgvbxP
iuhVYI1Y8G9MkXuorymjbftGqya0Xd4tC3CW653LY68aKDvtjUDvtRgI/oLxYbKlDXdRwk6/qMUN
rNxTq9SJyXm2iQMz2FmIOjrNb3fm1KE+aHDneXl+h/at2gI8NE+6rc2DZsg3QcUF0dnqkwGHFU8o
aZ1ly/pZKTTNpR1uHC+hdSNwJQIkytfQNi4EMMtVW2PiHc2xdvSRsYzS6gQnaVuxzTTbJFxLa9h2
ViRY8tSfRWLeeGV6Za37uAeuB+80CPTbRtD6ZsGhimjPed6IPDItUBXD5wbKHFOyfmnE6VmMeIZc
s7DWXPmowTKEGzECEIgyjIqi9Gtjtdg1DOMpMBC5FEN0LabgdtAzY2UWfQLRbrh0Syc6VoU8pC06
nHgqH7OiZrPf5cfM7kIkVMWWoMsn8iVvdDclmzbv7tpIVVcy9TZZ2dKGI0Ogp+Sn06fOktjkfOvH
9SX05F1E5sYCd8Jt6gYkx0gyumlB6yVpr8EpLFS8LQLfvhVmDnEU91RJ9vRZ1o3xWrTVsMGEiLIs
S6fDGJf3dmDfltK+RQPO4RiOqH0MMESVjQjRjvtT6HR3VpiTsl0M57CbVpNwvrI2vk90YEQgLApE
4+TQdB7G2UxXTxh5vrCfvMQ1Hy5LPUOYaBltclSxflPbU8Iv2b0lwvd2MNtj7fd3uoeKL9TCnmeA
POrBcK87U3uD/zGsVeS+lM0Ub9EZvJJs9VznhLVoE7iFJHiwRkRfv19x/ycAdqwbbDyZn1i/rbcH
E2Va64ErwIl3DnK+J1uHLzc3V3HHEqgJ7cv3z/hXMfKHxQheGPt3W/nt3/41/du//vv/CV4yGsUf
+vlvH/oxKtSJrULPqFuUEHjUZ8H4x6jQ/cWxdMNB4m0gMPt1oBULbvLr5hEe63fk37/afTNFJBrD
sBwW1p5rIGD/MyUJM4WfShJmoei92TzPKZnEf8wd/6+y7CLLZSjtzciYUcf15cKrwLiWZjnhQ1CS
Gfd1FS5eJJfoscE5JZyGcdjPw7HSBERCiJwXJF80w57XKM2+gaboLxlxhNHSq+3uK1RONrfJXBEt
ce5WzUbPlXnNy8etXjedd8E1Gb7Osbp7FLbh5diN9jVN3LgnL36g5vYYdXH7SAjlzO+jrdPmCHOs
uGpOpd4RbFtPVbA1zEldVwjOmL15/fTaaQSB44UrANu18XjO0P9e8hO1X1CUJfCzxmhTDc41QXtQ
BNkkQ8QEC4O2vQCeNk5ofZrWXhutV0I5jcKv0jfeYpX0u7yt442vueOu1xs2FLRv3tmMW/Q6aKV3
itsNv6ewTrJs6yuHPCyIrULs4Yd3aysu44NjlCRhKEu1l4HGejNJMYeWU6zuOH/6B0sl0fUkybI3
K5OGx3AKdZH7OcFg2NIdaKEscNiA5St2/9OzrGt8m1E43cG0gDev3Gbm4bRvdhOX26FQ1WsK/q7H
hOjcyH78mulhvG2GLDiK3k9XWK3bVaX3OMWnBrN3IYCSjfyiyy4vVuRvY7i3dOdchJ3x2cNJQGgw
RWNs5dPGttzqOkoFSHqR0KdrDfondr/5VQ+i94aejBSsrPMAD7DR5e8lDad50xwdFv3PqhvalYw6
MqpyeAJrqBe0YrbqXcF52wIE9XqJ9KwJmOISsB1QmHTGG7jiGNSvFzxCNdL30F77fNnhv8n2HTCD
cTmYTvyWG5n1yWr7dplVDpUTRQ584YDAg7sJ3QnwxUhvwZ4X3bYfxLNbDtq26GRzUJr1nFJM7hrW
PleVi1coYbB6Zfu6fWUZCWtdE6rNEzrW+kiOTHzSQ13OdDFtMxMISBDRRojTDJQ7zE46YnDay8ZS
1ONlsTNFERzNwTdWeJ8EXx0dy7DHslUH3+ZCf53ef3h6c67OO5l/PIjdhhXaqZ96yY+P+hjEEirI
yWtBMWef8p4Z+v3gdn7xsAyxyjGIQfm2/fkuWhLY1OlA4bf8nEHKmQ7Dk7Afdw4o5AT/U+f2uyXn
19NGPoEgzUMgiGPF85tzO41KjbXEOKxGz08vLGtAAzs/heX8PNrzkynnZ9R+f1yd+ckNUye6quen
mXiu6Cqbn3DZus9UiC38DZ5+9jDP+fw+DNAngRYPvIbCdes7LdMBY07MtLKVPb9RxfxusY6P3/r3
F65/f/nc9xexmt/Jbn47i/k9DVzzzfYwOWAt5iUe4gJ3D+wAEkZLK/YEqOQOOlLkS7tZq5pXUuMl
Wtnz+SCJ/zmmJW5yehE922FURvUU2ell5fbBWxvS6gNgA+CNRd8hFJFfTrApozB5SAcvvUBYs+bc
YcaEo30ZFFq88IeyvPVF4B3RBz2WZiTOZq3Lm0jX/FXBoUuSe4fO2al6GtCw9Eguta7QTbSXuvTH
e5Oc1eWkV8bBLKuBGnzsvwzQo9ZFKt602jdfKyRGoW5cTdrkLfwJpJyJgWCRTrK/IxXKhmBOksPB
ZMh5RhsHgxCODHaIzt+ZYTis8giUl1T6vmb5u5gwa3NoBWfGCdlSL0zjU1xhwGH7SFeGsSpbJGle
0Rljfcq4I9EOalh4/O7OJYC+Rp+PLtNc9lOAAyIJzX0yqlU3FNe4r4JVFGvNZmiTlxlzyjh333p2
vASDSRxl9SXqcDXo0tiBTgYum0b6RoVuv3LDCSazpOkw29ybI+PJuwzZ9g9ppl1JTQRHAz49Ig+d
0zszQjjxSd/u0kC2GMsRY+CovaoyyfNgCdbvMZkp5MhiseiTXSzHSwx4EpUUoxlkWo5f1/z8mFhm
ITLgMqazQN3KtqFv78uwyRYFSUqXmbKKGz8KzbPwZstAMqIX6k2nvO1bMzmaQR5dStWGFy7VxI1Q
GfadeCqSh6A2gKIyUupXSpJphBq4nubzuw2O70c2G1u5B7CFYDmuoo5g2woM3kqQvehAXwyah66o
wPmag96gi2K/urAw86YosCohls5UimpLz3qnHB1kmgC2ssidonnAR9fUM6pmRmYz2l+VkQ0Qxy/1
HSqP+W/Zo33RBmN6EWZc/ff/veX9fBP9fydZnf3lVLH/+OxfU6D+ZxHUHx/4cfwbv+js2HQAXbP4
VLf/3yjR5CAnZ57lP8nwUpoma5Hvxz8rOttk+0/WECFL9rwf+z5KBIhisS1h7kdxYbIk+jPnP3Xb
T3W75H8yawZY7s1Sgp93Xv5ounEcI0gJvbiCwFeCo1sEPE0Q9cocglObO3vqEMpw3ekwrtWgokHd
2sadK1QP8Us6r9HYbaJ84tAhGbQoF/E4epcMGuy9arvhsoIueGfg2X9xB6u8rQt7+JSzRSlwv9mV
cYkQCLhtZwXOgo3KDN8Imxo10wQNbWdGUTCsRWVxKUX46rtdNHXRqahtCwKeCVW9Yg9AOkI5MdxS
TEhe/DwpLwyVG5+SlMttMfbFdKwBQr2VWRzIiyrC+pKM2WxGCLrpbCBYox1Jp/xahv4cfWlU+B5L
zcaOybyxDfz8bHASLbOYNYyTgTKxCsPftK5zR5iSuiFsSewrowLYUrhomYyiXxLNmV/M+X1rmGXx
VZ8a6EPl0GjbmgTEU15PXbhUVl8EmymM1BV044hQhbHTtv/B3pkkR26sW3ovNcc1Rw8MavCijyAZ
bJJtTmDMhmgcjaN1ABuoZbw1vDXUXVh9YKakVN5X0tWgzGogDWTKlJFBRuP+N+d8h/YCv1ox41TI
MpnvTKD5R2jxyyU3ckCZst/pTvIYTTp+UgA0r0q/VhdGUaQEdYQVzNTlMaumcx4JZQ0+53nfrMDp
TCjWCO2MyUKrtBfueiN8C2fNxgZB/bb1q50dTcs4EmedMnpUWoVDMkQq1gTLUJvP823ABbuSVX5D
HjOXXNWDPHfPbmdP2zKu+7soxHuSpxDR2mB8S4bi40xC1DZX4qpHrLAZzRgGoYW4tgEfFtXyNjGZ
rTSiuEvcggOap3YLnuFhiLL7ONDh2uicADkl7AbwYnuRzASh+4EBQKH+mA8SNalKqkMBaQVnzJhf
i7r4OqnoceQNv6m7zMVcQSh40kpMkfO8CbzgC3MRXBpz52KVS86D3Z3JTLqtYoHtrAiPvsiuRp7d
rWlLb41CEE+kgpZqdUn0pLUA3V6rULNWa9W4T4ooOEXxANKkTObhniWRX+6KAgL/2laDcRO+Q6mN
AFpu1JTkZ/l2q54EUYaHpPfy3UhE2JEQpm2CevSU9oF09xFq9wHoyqwwImG3w+Ho2nW4z7klnbXv
4xdLRpM2KaBtfRJD5NXM3nWl9y4IR5d9mxyfXac0aSnid8sSw9l9B6YDfSrqwnrXcmQ5G53xv1ds
+UZrNb7zHQQWr/4AYQ40m9+VUbNKwVMfkbHNO8eriwWXyta+d7fhPD0jadzYIZe2CsOzmvLP+Hrx
qAbejdmRAJQ6ToyOWh29PH2qOxlR9VSPQyKRp4WQV5mbIqEFFVrmr/MwAPOEI9hSK6EcQrT8jr3g
jCzX8zsNI8NflK3Hd0pGpH2wNDPl9aeGJckTbg/ng2sjUu0tpgDlgtvI3skb/gLh6J0xucMCvZhL
EDaCq62QOA5wC10im30R7g1mm5fczxDLzYjBaVnqYdzbSTD/LW35Nrn6844qIDD2j27V//2/XstX
CYf6p2kYlK3lC78v6EiSdXlFgm/wBEb8v0zDLPcfCFdwLFhkPS490o+XKv0XMyr+zy9zst8uVTZ5
yB+pBj2xtF1/5VJ91yv82FM5XN1AbtCQ8L5i1rDMX3+YhZVkseaB7/Xr0B2r85hEbLM9tyN40sU5
H6LUV1SwHPBtAfnciFWzGyJpfAXpaB+mxqZcC4XicG/KSzHrNyNhGl/EjFkK6zYYoUAXUtvrNqrY
n2TI1dFvhaumtM1NKNzPw2jE5IrELFFC/N8mDsd1FOXwmjyOcJcrdpMx5ILvT3Z42XfWzhCsVCYj
v08VXO+I4nkDw3e+Iwm9PJeyYOKfYJhC8DCnV3ld64NLmgb4FCkKdzsPEwEiKIL3IHhbNBptchkH
7NNW4KFbwPBI1P2w0tesJf80EDbkBf29XMYOPIas/GLLXDR435X+8GTXIBga2lrasnzOAHjzYxpR
FxIYIwv8I018hGI8rythaJbyyYUTxMNdR/rhR8Npvg6Jj7cC8YPlDda1KZL6Wlo4ZLymD2+Lun9K
Kjlv0oy1CypcfQmVPcAQTIQjBLWBDYZ/7lDYj7x8m6ljNjYp8hY07OoTDTQuVNuLWGzA3JH9DCgU
VhwZPEkTnyQJUowz9bCWfWsSSmODgGyln+ywuoWYBXJz07ScyW3A8ezm8A2IpSS5pgCwdiEjWHLs
GNP9aGD0iyKchI7nP8h4rLeBpYEqKAVOTpXTbphY1imzxXRX5d6WBBhjQ1bItCe/a1gzg2uvMO6H
xNw01ZVOXPese2vmGyD9j+CgHzLd+hZUeFveea2f76uxK6/SepDGroVBOWIY6c3HIuvEgDtzBiaQ
V/lJkh4DUFmA38EE6813VQElHBdI499VhLGle3pFdmVZ7N40LpjWZJDXNWTlVR1WR0NGL1YWXtce
iE4jCbMNuUwFblcnugzLMdr4BNiuKxKhDqQQ+RsKAvc4SygWjZl02yAvH5HAlAc59c2VJGhj08XQ
PYdJhrusobqMrbzfhba6KbrZ2hgNWxCtnXbdgvrc1SzPCdCzg41Opuyyb4nl6YU5vUoRVbtMJiNv
GL/foN50qTlpfFeWW7Pzzjwl8QmRL7M2dd+dWq3sBQKIik30dfYaAobbIDBPtxIM1W7S/HSzJ47m
VGyD0iwusskL9+1stDvgQmA5s+QBHJC7EdWAFXb5L4yK1tGu53JvOkZ6qGqdXYJxgosq2SNOHZAm
sjsW4zsr8msrtjcqURkoaJsgnbneuDDxDxEy/S7CwTHg+zj0mSVOhkwAVBPneZuI+YuoyiutOXcC
C5NWqfFwppqAOV3lwyHxmvzgZGR8TWCbMCuIojgNyEq3lR8WxxLq5snKqjfW7vE+1/YOAoJ/SG1d
b+xU3VluPG9+uCP+G+3ev6y0OAVchscsIRxWEEsv9eOR284e9b0ixJQ3bMOb2DlPcY1dTlp6rRtx
B4LYXf3xQ9r/3WOGgUAU6dGN/ctjauIq7SJn92nKyN2FJj18azjPUdXs4ooAUdKkHg0dJ0vI6mum
INcsJmdk26w4HFHjAzD26GZH7GhGt/EMPW1iCj0K4L7ea/OtIV/1Mp+igZPFXKHB6FeKbQ+xBO5b
YSNaYIPYYPxIycFMewVD3l/7mcDUk5OSk1LonH0cP1i6Gspsquc//v3pRf/16OVy8y2PJpYnXvwk
Q5FR6lTsFYDHLOCZzB7Y73B6XvoFcocOoQB+qQZxnF9hNy5zsWbMhq/cYvOd8x6j7RHjOar9BULS
qBcaUbKyUWBcRtWYUFvqp6HjqFqkWSXjMceK231kkZwrrI57LZJqX/k0pgpX1znVi6NhipiDjAZH
qUJ5hhBkIH+1dplbZc5n1auCWZDD6sgQu7Kp2j30j+6QGg7naOFV13KGp8gkHYT7aVi4/5QSwT3z
yJahnpOKnjamnz/ofIi/hH1neJtkTj5j/7BdLkNlYrEpg699Dydn7RJUQZjiMpThE58jzetVOKgt
h5lTYz6siS0jbEeRJYflnSTG1o6vZC6G2yhFL0gr7rNHslKsmDshoOuTAiWTZjUSU3OBpZ6kvdqM
GyApzRLgVkbBXjKQZPbTWujV+6nRxgpxevI4YSQnUZKd3NlmS7UAqOVc7pa1xFs4FOUAE2hgz4+A
hCjAiushqghRAfL5mqaIcT2SxXtCfwhYnj4hmirWJExk5y4YTjZRik8IJ7K9XbkVgciyOEZzLgjt
IjXt5OpiQiEfiy33/7LyywZUEkm0TlLvLg1xK/ZK3/sZOF+W+2RalvN+jpJ0TR9EGhqKjm2YWHeM
PIHlKw58xwUVTXU3b1w1iqsyVs4+rshEaGRyxy2U7HmI9jjZNU9gyOTCA3sMc/vo9dWdNSYxYXTY
obDMqr3VeCk4/+yjTuxnxA7iMMXtl8IIOZdp/eNOcFyFtIlF5xsbw5raQ+RCCidDxt4lYY89Kss1
KS4Yw2wVdJdZb0bXLAqLt96JwSP5ghdgcu8HXFosnOhkZy+Mn4bZvzeJoD/COc8ACUqUM5PiVYiD
wdh02s7R9kwZWp5ObV1HJqesKcmja5sTAYbBTgrsRi148QPzSUlHpjGvTtbXeOnXJ2W/GpZrEJK6
rzGRbMp5RpVBSBd6DFxdzN/RvV30cQjEgYSivSiwJhYlY9tmkRWTzQIKK/HgS+cyAbeHPVYHbn/p
dIvCqhQMj4PwRIGD7aJt7pajn9qGA4oL5uS3Q89Zow5GXwhirdtTMBTpWk1FsbZYNrp+/zRVVbZr
vcJ66tIwfhyTWl6ZZMxuQIC9YzIQCC2dKm9aAzKX8vfM20lUIMXPQoKd1d5mjkiEmGPtMLl1DgyB
iOFwM0oSfd171bMZ5Bc1iiRUNtwFxmys/bYJVzy71+U89Y8Ew4mNLTk5cNNhBTWY53cmUbylmHIg
GhYntUtSUkfuYQ6GYFVbSbQZgj58HExlbmeQ2riUrXY75ircZEknrzq39h9cp7B3Mtc5IRRBjjiL
PFzG23s1Y01up/xTa0YwG0zCoqQZvpEUOa0jHRLaLas3O0IAKxL5bLWuBLDtU1mrtOFtNJ9Yg0Pk
sUi/xd9icplXDCBkFv7dlv67bamJMeuH+29hIHwXY5xfi6//839sm7lv+uL3Cg3321d9V2hYdJ4k
QgXAilnqBRaj1m8KDVZ2FAnI8ZjYisUARiXx26R3qR7wVTBspgddmAG/NaUmmnifCoMR7V/sSc0l
DOJ3fRJKj0UXi6LVZUJHb/z7CklP0aSGzrE2rhvVw83AGZ3eWIgB1R1ADqTN+ESNj+3kT/PRzRMr
W42N4V3X0sd9zHEacQzqpNi1k0yCmyoYPHc7jZ01nAsTJH5lpOIOqUkmP8hwGDv8VSTIrrFaa/rQ
JAufHcXze64qWKQXIjR7AGtkt2/Jb7LhQpkkQN5KrVFNOE3V9Bd9FGeUA6WsPlWWDEgONklja63Z
PfI5EO7Os+LoJmrJd6P0UATmWAaTyatZCQ3CiUOxOPCJ6bqt34yUrATPF2vq3xZzl5P0+Kswaae7
Fjf6Q+XVwb4KGphK3ixG/7q3ewryiF37uG3F1Hunlh/nqz2nOcwjVjEME1lGzfXQ0qfHZnkLYo/c
h5ykjnRrZUGXboyBigRvS2zrjdfVSbknd4hsrExn7gEwARgzKpDkEh2tf8MoTM8k84n5I21suNMA
6q6szpb7AZYtnbSn89fERf3ho189e5YtHpBFiscaOzXJ4Vkd0izUEqtGrJK43XpmMkGFkCNkuqKL
CFgc5+le551FOnxUAo0ZspncR9eAUV27FmgtE4EeVnZiH1ZTCpSLpxUyV5pT94Aq8/ArtJb27B19
sDE+YEZDwuqgqjHOuITDfDsm2j2Nrjvd+GAOD1NmpeM27+rsRJfrr+gum1uzxcfS1oEg7VB3mOil
P0Hi6VzY/kRbW1+MchifOt2OTEe1T45khFL20Ie9Jougr+8bIX1AQ6UP1YokqAGHGmKLlFsgb42d
iqvuPtAEo6+4vVnbFQyjL4tW64euyxaR5KSRFbFErO8dowgPUehHEAe6ATZDhdDE0/30OsatD3w8
NdOz1TjVc55V8YXZKr6fT4F+b2Mx+WSPUzcc6mKZD6ekbNzWthET2OQp8ZZVgbwUS927m4HNbVLl
uXfjLLxspZWuX2t2hO16fPcVMvrFYwitNhsRn+I12HZjkVvPvuFbRGM2DHbPCr9i4jF02jgdXLw7
brJsOtRjbGYfsnjOXsfCBZTujt13M9Lf0o8/H1TCcflDFwE3Qlp+fv1Z+/Hty75fCejvbFg1ZGl+
TyL45Uqwg39Y2J0WiwEWLyxn9E6/XQn0sS4mg28Yba6l324E3HzI7JaFIv8Wf4lXg9nu5yuBuwgk
NatG2wfmzbf7XdPsVXWmDTfsNsTXW7icmGIk7SGvLkODbVHgxUdDa+ZNSpJu5YONUf7HYJy7naGT
a7cFWlb11wxEyJeOJRgzR5r7AEryKkuKx9g0Hzo3IleviOd1HGsg0DIsgWqRSxC26TWnpr9ui6w6
YVv6oEJxKbyqPzCCIxcSPupKzF3AZ9ea96mT2J8Gv4Uq0bj2ruqVusXCU34du8ImCBLHVFFY7kdi
DRltgGS504Xj3kAikS9JllYfDL9DMSwmixQg+obiY0Kcb/zZHZV9VRMPSMk7d7TskePk8ToH/Xxw
Kulvc+Boiuhhh9JsglL3WAg3eZ7kHJW3oKHd04Cu5sjIz1nNeKKTFSi38m7WZfCxX56gWjoj/DhK
9APbXo5IiDxrHXnDZQcuZJNzkp7jvCy/sjvlah2K8Tn0VXPRt0TcEAlG0PAQKxiQsrxjbn2QmTVt
mW9VD5Ouoi3RwIHaIDQ3Vhxc5raec/kyxmxT+nJizMBw2joYZl1eSMfprpibD5dWVKG6liSpHfLe
MsRaKeC6pDAuxubYi+rXjp8SwyMkkTuxnF6Cow5eSlfMW7kcbB6b0RV3rXvn1V31UpXoDbLlBATK
E1+QzsPqT2A9bnbS86eds5yWNRq5bVepcje6Pudony2uObc3UGFzwhrLWUv3xbHrLydwupzFWFTB
4HQ2kd3Gcky7y4ENFqK+TzAvvNizS2ReWzeXZd/XoGVZfj30hK2SoRPyEAjhEME7gUneZZgD9noc
goBQuDTOlNgDewPxjke9jr+YVttaG+KByDOmgSkmCBuLfHVSbhTwnCyKuupdXee+K+2cRXTnD3Ny
5c+9OpCygCbPfNfnNe9aPRae6PYYC6Lh82qrOGXvooth0V+AyfFo6DQRFVU8IemTvasl2o2qSg9k
KfjXrmCtsbcqxhjrpBu4OkvZyI9J0aHuIMUh/hDkM5DCMht9NrXIU3U62/7du8QEc3d7EfFPsEMW
ihK3DHHWrkfd+M9cKwY3rqx7uVXgmYBLxIhQSrKilmw4O7lyPQB8STRYeycJxbkeSrQjaKnco0FS
0CwMC+NIfyUKu3PWhTny9HRMRbAu+pmXnIXKhy8+JP4YI4ZUZ0ni9RfBNffWjjMAsACx/Cxh0Gm7
0ysjtoKT2SfWlWnJ/MYwe4eas4mgV2L+W3m4Hc8iGp1dxI2+M3gFNtVAWztbsz4NAVESs7oxSzB7
kgU9r/ESrG7H6tuc6+8r8M+vQKZbDFL/QAHDSvaf//XP//ypK/r2Zb9egbbrOMDRbYe13IKk+EX+
GPzD9nwbuPOyL/vWL32/AhGnI0rnb2mwvHdZym93IBenBzwBkfkvBry/YERHHf7zHegzvcTIZ3km
InnLW9qmH9ZHU1lPljKZv1pOB/c0RTA+k2kGPCe1tPEpC0u43/lcFWQuyMAC7gKh6DFMW/DSPjvL
T1g44mrvVYvrljhF5R+UbyiHpNAat4f5zkVwF0SC842WsIAT8K/eeSYFI1BpF65CYAhF+CywH9Yu
SITJen3nMMTkrqEysW3rqXonNeQF8pqt0m18Fduuty3eqQ69NiVBM8yV3hO15QOf++I6WmAQddMN
0Q69ZRnAgCFrndcIAyxVQd2enNYmkPmdLUGAm3Uj9cCeo4lFiOWIfuZkdkax04UwXkbVQu+2dTgc
AEcSmhxMw6NZRHLTFMUl0ohLM9HqbIROyxJLgwwJdHrw2wCgrWGCqR1jkneqeH5zJH6fxkoGwvFS
FD/CyVHypKCrb4mIExdugefYxLe4tcZ8OnTx0G0H9N4bv47Lk1N4LdNii9yievYOQyWtG/gW89nw
W8Ks0TWeKMkHQGw0jwxoowW2ZIDj5IAwg+yGgIhs7XXOjVFIjHS5/0Qi0rSKm/zZV3W/9WcAnk4C
7yicLaKOAYdmaaa3hgnDt2phfPC1zDfve8OVt7bdMMJn2r7vMkjffuF9MXv3gYORCNwGhf0QphLs
sf1ij8pZG7FEV9kY15Nd6G3hE/ldR8Ely+BFT9o8BLFxGwxDvzaMcDoUvTrBv7yxU1OcMnuRwJrO
uTPhU7btrRUbN2ZgvwxeKsHHaXlQ9gSrZBo9mhxGy6MDwQ0v16Hxq3s77072iMTSp4B5NgyIdhJ9
1mGc+pJkKNZhc9mVxzqUr/xK9dYrxZuR5vFNEnv9Dp1Puq0768PQtLjM4Z6i3tooPBMkOMfXaBML
NnzVZemKm6QoPy7PTyEImJsa8oEZQTN8Liu2IyWa0NDOL5qp/KJz61ajC4qG7Mq16ruIgpgRJA7x
Oij2oQGS1Ejrq+X5DDtzXqO2IY6Olfk64LtudWrwGol011goG7OInYIV1AT1dksEdOHAPHU+j6EB
71qK5zpB2U+cX3mx/HVTN9eDIl+OwZ9aR30zbBnunzs5Rcc5BZcL9O0SQPdTonu1IReAeAJW/Yzb
eTsw6xwuHbOFhlIhYyYW4FmyWoaUCrJWNpcyMM9zhTNdzEB3O0eBdPUvk6ipdgbDWcKfeXNU0+hu
o4V4R3W6Z0FlbvJYxCvgzqhR2/aJ48/Y5r5fIuidrI2uBxYE8+CszVS/6jyP1l3lE6VCTTlNnrWS
ZfElquubOkAX7HjEJiy/JKraPTSFz8uzKfLW2Q5+Puxb3uS4RVsUvwMInakQx8mUz6XLwERkHsyD
9otfYvXje92RHpWwfbYfyqQA3AU62U+YDS9v2Zlxz15nbB0hWH3BXetBmXep8Lv6gUEYBHpfP9oJ
w3n8qQj0qqre+znz5N4p4fcMjMgLczlX6+ZFFc0TtbIGxp29qRgoCIOafjN47K+lSMebHND/2myy
8sLFMbyWQ0uzUtTjjWGJhEiuUQdH0RTUZczhbhKcirxm5BOzoyN6HcPswAd5tq8AdwwPcmCtgQsp
6ZG7zc5lrfoSDPvU70ulGDUnfsak1UWptSoa4dw0U24/I9iLt53rtJdVWNoQ4rBJg/D5mDnBU4ea
ywrKt5mNPKUPyka/iwjYtWtpwzzy0nUxkORb8X13oZGPt8Uwd/u6tz4UPc2LZxYLKTQzd2M5std1
7c/EyentSAN3rAo3O0YVMcaovBWpCSUJ1RmRPSQLdS/poIAgWEX+AXcxsN4+Mj+loWI40s/5OsoL
L19xpVkPWQskOhe9/KC4bs7wNMfTYJKFilA/5gNUncoi6k+ALds9xsh+HwsQ6ol2nLXdY3+d6C3y
deF47a0o27M3mmKV26D1x8nI9vx6zXX37qpOWKDfx+6Ipq8GbfHmkUywD4IIu7adGdRpXsajxjrT
L3ZppB/aQoS3oS8O8TA528hukm7fc/avamcEujZzyKKkMdmfGbGbbxClzusZJOV9Zed8dnhfv8I9
6obdeyXzd9n3p2UfxPfgDycfRKH0vy/5vn/Jt5IPGK9nLlZFht0+BqhlrvDdqiiQbS1GQQbR7wXh
D4NwHC+2beJKXfKaTKQsv5Z8jM+RYiPm8hHhUfWZfykQhzHLTyWf43o8BPiEZepOhfnT2APKlxux
TYdhG1f2ReKWUUTITFPAwrZn+VXCKDjUObxAWGezc2XhjetQlVCtsIH1SV6VvtMmB4kbpd4YZMBf
xwloBOxm7Pvijp5wPWuoWfTIU7dh2Drh0k4dllRCei3lRecqCU8SQc25UBO6DrNPi9uhGujnHJBl
49qEi4pJXY9isT4bJOcSsiy2kQaxCaaxN8gH1KLw9l7RttjQbfclYtRprUQ5RYTIpMC5t7KNwXeP
Mx3XOoAvUOEQWRQIYtQQ3PMyMuHlmoGGU4NVxl/ZLfq5IzBBzvFW45GjBMp37hCyBi1rcWpTri0a
UMTflDqJtRspID+ypBy3Aqs8y6vRHp21MNoCzs4gPhs5cTNK29Cacr9duT2724b0x60/pBFGu6Rh
+A0fuHZEgLKnZ9g9jW+z0T+W0nUPPGO36dxZa5t5Ewu68EaK0n9qBXSB0Ymt+7nMvvrlMFzAXzXW
rpHUB5NInE9gPttTaCzcUCXCUxoN+smzZ1acMrWLr0uBvbGFD5wd9q65sV079w59J9JpY3HG7Bq3
1ndGTlpaSlAFOiBY5JA7mROtKhdZVpxP/dEo7ekr7B/Jb+y1AcRNVHjrLEfXv6U+beSqTzKyOWQ6
Pekuyr50UM3XlHgvGWd0u5kg1d7IyaT6HConu3YSQZq7FYftpnEa78bu2+lplJSbzmz2x8nqwOeJ
ZoY3OZVA9RXjDYKZHZs9ckNIQcn9jehoLsujwgtDkPyykGc+tDU1f0pGJnudVa4KG5MP0Jm1qiAS
IEi4Gfux2dlBg1XeevIdftdY9/BhyVZaDSj6DtxiwboJgk9Qir21155V+3GsvxZTudXWpmj3rEzs
S6PpOyBARbTlLi420ihp15tLct5A84Ik2TK62MF+DvccDjtupnjJymh3spnsPc6nnYzlvaysI+mX
+7ZNPjVB1e8V2osNw6sXLvfoNC2okiCbicDUDaokbzjqNL0O4CSMVravUyQhcYQFzbGap26i5o4t
/cQgMcLY5L61jXeaNb82oM3LcUIphzwhHOSDSzQeBrAp2SgusrXhiT26wmRlBNGJdI2HVmWHTDZ7
UFjmajbk2cVBkEGl8smOzpv8ZkxyYonnaMcn70s2G6cs0B+9cjyAZ2pYfQ8XpWXdRH23d2Zlnuxl
Zd3rrkUNg7sBgt8pbsZzrxKmYhE/lJ3lH0EL3RM+3eL1dY9D6VzIUe+svHizfRjImNteHD9+QN35
QRf5rZKgLIwRI99Yvgkr9fCfYUKT6fgaxvOr61DRxBQPKzm6m7FTzXqAuk//eN9a4xbD2KFm1T50
4pk4U6zC4yFqmpNlpSf0OrfSIT2kqRmGVtm0TXznOawUjgKvfk3Idl1N9mQyKLSz+5xN6L7FR8J0
UogHaj3QXOR2ndCUy+2IUSI7Nc7yrgc2drBGxpat8KS1Cka7e84GW29dlWb/bwAE+6/Vsu5t36H5
vzqSvmHzf/3j/y9MfddhePJH45nN1zJFOPH7q/r7V32/qrlaTYvpC8C3b3nIv1zVIJAIn4NOzwSG
Yp0dxq8LCnYXrgnnKLRJt0Naa/ND/LKhIPHOJbPOZ6KCn48d5l8RUpvuv3ACAVSgrSM7gO9mmc5P
0xn4P8uGdRxI+lQkNZhNkb/68TyehBuiabTC2rirUXO+lFFu3zbCGDF0V05vHxwIlXexRL+zGZIg
8lEss7Au08LgBrMSa1VMQ4yeVVfdIwQiR4EGKGeBPU74n2WaZ2c6Zf+zVkX9xM4PDRdaXfMae47e
9FbZCMKCmf4whswMJM5p/BgA6jj3aZMnK8bJxH22RNy068mjNUaIq+gdi96SH/SY2dU2aBBhgRBX
h7ZrazgAPS/RSiosHuvYL9CbtSiOcLhGBn2x3fZnldkxHnlz6PurcQKMFE3ugAbbD1tqgq4Q5V4g
cLN3YWol3nY0kJ7u+rJoop22YvlZi76hBLFC66V3bYI4xko8K7Pvb5iA2O2Wpcro7XqLXfWdYjxC
tFYg2xvtpS2XSee6N8y8Zjp9QUpeFEL94ZQoICmLFGkW28hAX09qbMwVyVigdYaFUR6De9jXaqLn
H1r7Mo3gOLMkGZCwayt4wJbB0M0RubOuIid3131tAvXujcH/HIHU+lC1DtJSq7Mn4lqQlTIuEOrF
Y6Qdrfsh5G8dy2axj0TAVVuPPQJqgwVqBD9l4Ru9s46ad+4RljXxKBQwpCDoqgto8fKhUgR35XPw
pBd40hTN/PTgptV5pIv87ORBgkfNX5hLs1OBA4RQC5CJh6wep9lvwQBknc2UPkCQBogavxaVUsPw
DFXHKp7wyZyZb5LL6sBVVLsBY9fnTqvwypWmc2m4LsK3GiZ5Ny1PJ/Y2RuB1n8y3DcwgaHXgPcF0
CzLrc+pCwhUi7L+70hyH6TAlnn3s6wagPc4Gr70YQ4n8XtQsmjAQKIAzeKoDvEWJl8NTyrH4iiic
t6GYumb7d7f076WI4m906SD+70Py/yhe25/jlr9/0fdD2PsHrw9ulgV++Y5t/uUQtl0sonRM32VD
UKJ/PYRBR0PpxAMK3NXnI2dzdH4/hBe5ETkphH2KgCE65v6/dAhbPx/CEGJplWDG4p6hO/v5EO4U
HrceHsvGFD1JA5pafibipAyCM3plyjOrjDl84mwijzwujJyMnzRpLybLbIEeMXK4TtLEvfOnxndO
Zd7UCTgsfzgHSV2exljkTwkWg25dI79LEEou8voiraB7Ngw6OHvK/C6Oa2Ugj4sce+uYGpoJicIh
2ClQV+sFBHbbToF7ESsVfkkipPp7pLSmXHsYEOqVV1XjRVNWkcTjZQUvI+nCV4YbJ0QremP5WFs9
0cuGFRANZxN5t0qnuGeiyAn4wIBSvYnZN4koib3iOuUHvkiDuEL62c7qySnz/E5Xs9mutLdQkvnA
+8kXw+livXPZs30sakS2DK/aiDQsEuj2SHvVl3ho1Jb4FessaxIH0UlZeqvLEgVvjNDmwWNMe0HU
Z7HJJ5LVihFPXxUrAk4JbSc0w5S3E4Pxr0GAvLmvpvpY1JCvA4MQjZP0RuKUySMcjhNkrwzQFyYX
dGhFyHwK3y68d3mwDKkBeJOErWHOjOJolakJjn8uyk0Te/IQVNwidxnyIIVB1xmwIMpIXHPxg8SN
5hR9KW9OfnMYcumtDDoxEb4o3I+xGTRLkl/Y18w4s0JuURe58F8KzvgkFZctTt2dD6T7uaEdxnma
MSoOpzq+Jq6RmXJW6jcvTDU/R8d6Rdrq3DsOMsw8UdN2hueGD6esNCv2SX1gm9zNfw+A/k0xJBXf
HxeW//HP/2z++V+/ryu/f9G3I81xONLQlAiT8gNj3TLN+a6FtOBYLZFLhCI7y3HHgvEH4QtaFMzo
eFBdas/fjjRKzmVm5LMlpAyisPxLrnfw1z+NgBahpWXb2AeX4hZ95e+3fkGSZX5tdu6GQwLXuB4C
LGI1riWJipBss45oknLlCtJcokyBx22QImzqeDmfek28B+5fVlhEhwzEihHuC3geiIpBaIMx6rvS
4cDbkbIMgdIuKd2wGWzctlLOpQrqlKBIN7aMbaJsrfcjRK/neR7M6uhwDI7X6dRlyW6aXPLsrbpD
kML1gcHAcEVw6cxuv8vxOHTisWUzMA8oFAgJRyhd76LF6hyOF0UV7WQqOJkRPjAp+jRM9RW7sVVv
Lygk7CDmyYhG5h8oCHvKlA3pWDv2YyivAzxcnU39lnIoUPSsUwKj4RR/MovaX6VI9U1ruKui5pgS
tozTedexd9JuQhI7J/aIwVcwM+jTBNdycW9UGfaVCLZldeoNRB+Yu5wrYZcfyNdyz2SofGjVfDEP
gFWEe0k5s0sDNH2O+ogeY5VZUF5m8X/YO7PkuJG0y64IaXCMjscOxBwMBkmRlMgXGJmUME+OGYvp
XsO/h/r31QdM5qSqLCs9dFu3WT5VWZUiRAUD7t9w77kQIkkQ2rSVx0cnN3J8LKxrvPlMfoOtrX1V
4hTU5h0mPPzaN6CKgx2WZGzf2np0ydEk0heB7c5xbvvJTBnbvzE7hqcNnKtjGiCZNpuK80eKt14j
ZV711gWcskU8u73X6sq3lombLY5ZXRLnZUBebZbNZmJssXp/qofqpVVs3pzkk1ecA/klgA6ih4cF
DROECDOf00qutVK7OFV71OWtWxvmKgfGih+IlNiy+xYb8VveC25WnB5DAb1mF8A+bhztOX31TPKH
/PqaJGkU/+N9Sfixuxey4ce+VcnNVGHJYLW2Nh4ddwOEJPJeCWntrU3Rngb1mFpk3yAFOVD269Z1
P21dubU2pmR7ec0nj3SSn6e2n6Jwx/ovY9mxSuvtEK1t3Y9zhqR3mse3pCbBwUJVWq9iXCob7E6b
krVcEunHSes2fSiume8JyIv62VEoWdKUp2Ze62HnrPq6rDAgMEoiKTok8n6XTs1pkM3RCacLI+U1
FhGCg8W9moJbT1S3ubNXIFKrytiFBaPJynhrLXQ5HazMwTqW43KFMakq+je6KjRkpFo6lOxkAN+7
zreBlOIWF5XfRvlT2dV7M9I+jbgtNJKNcldUl2BZHg1NSb+SGAHKfmJlLUUcotDtR8mFh5AKYFHQ
fssmhiF8xl1UHG0zvpa8bdyRYzo024gAFTchtJSAbzPov6oC+5UR7iDw0CUKjARNdEAKFZLm2iSu
tW7A9r4ZqJb4xtRjInEn4Yok7Sdo+l0oYa7xpHrMH/WwbbEWuvY79yCswdsEiiqJ8BzHus+blhmV
7opGbR3gksliLrNwYjiqgcipg7Ggh4sbcjlU0CCQJi7G22SyVGel4INvAW1G1bHW8zr4xC60haxr
V8gFWkvl5IJqbXNw+nqAgTNL/TEeHbBJdt0C3IsEgOxrfinyS/2LxPtd7q0xcPeItdWSAxklaMFZ
8Oh3FsUK7spaATS37Ma2N3nUQNE3Woq/7Qi4tGdU2PW+0czsg7JeP4SRAgg7Mnu2diaOTvvWHMe0
2WKVjZAqxoZ8JJ1TS7ZtnGrz/u9m5j9sZrgMUaL+m2bmGyPW9EW9RHHzor6rAH558UdTI37CGshG
0mDfg6l5Ac/8UgEY3k/8QYucCflxz/9WAaD7YXiEwJV5Ewp2a1nN/DpZcn+iknCWjQ1rILwM1g81
NctC6092iMXrj4SI9wOAw/hrsZX/QffD2Lyuel3OnKt6eTtNedru8nfEvO104XMyEHtTDxp1u2RK
va3SHD99ERgIQa1s0BEK5lGN3XTSgezmYYr6h6zQiIW4l3GAFwb50WIh4FupfQp6W467wFlEtHRG
dOksMPN53ebl0bGj2juoptf7K+YwQPb1fDbE1soD2BMwLAHxF79A+dPWuR6Q6pWB09xJBfJfBqxf
VrhUCHEpZvdn6XFkhzJ6bnETrftSzJvaSWySwWesxarOSDDgQrYKPX90nG75b8q99+As++QbGF9C
u4sQ33jGHtUGoWduH2TOrqxkf91gZGSV3GhBtKCci095JrC0Np3DgTYNnA1+CAr5Xnc147YYc7zQ
wmKnIN3+k1EN2j5vmJVTIoS3WcrjvbJIZug2umb2t6k99295rO2Qw1Rim9t1/+KQfHWVLqif9J36
Y7wTgKx3GpDxTgay3ilB3TsxSCctDIFJxtg7fmcKlYXgIgArPT6TSQ2qjRSfl2YBEQ0OmVzIeZyD
bpfeVUXcCLqvoZI7UqGdwk+BGdXosX52F75R+E46eoce6RbjsNpxo8TvgSJV73ik2F1QSUNv5uPK
aVQNYHrBhZTv5BByxqCIgGPJN2ENWiR9p4wM78QRfQQ75zNbI+SH78w8sj6LMKCkWld4m3hkA7nK
OOxerXkon70J89kY219VEo4Xw84JHQ/6LoEVbZcEOpMM6byU1QjKBMK4IJ147gitZTmS3fERxyec
IXq2Bpeu340OGteVI0lQbjjqUbuM+aeI3y45iuh5ol1iDs3k2+9Twcy2CcQ0jC/t+8yQD9546t8n
if0yVASxvMwX32eN8n3uqGdJxtyxI2hhZ/0ym3QK5pSo+Txm/kwyzyQfBPVtMjXX8/t0U71POjV2
mcGaapsJqPc+DXVGKzqOpoIbK7OxfTLGyX0Bnjb7LrKNlUKDcIhUm1rrPFTDkz0UU/P091XwH18F
Dpvzf3MVEKIwveTfGyAYZC2v+7gFONCJKVhWBYsKlEydX28B8oQsTBGkALGFRynwBwPE4o0QjmFI
S0I6cxn8//EWYK7FsY30G8fCsv/4AfWn+Z4z9EdSi+0wI6N7si2AyhxU3znYu5RYypBUQTRIWenn
JtISrg21zHI/l6lkd0ChTih78WL2SwZkpHdPScxkVUtD+kMTWPwUTpimTfutaJrqKjJGjBBFXB4A
ib04Qcwb5um587w3ZatHgQCAZbgjVk4+Rp9dhOpHMinxoVtRuze4irAgsMvuev0TCvRuHQ5ecawQ
eFLmgQvrMxJVyYWZrrMxoziNA+Nc1a068J6N70hk4UVs14DMQ7nBqhheYssMd7XQ72avIbFGgXQi
kRuuxiAf4jbRVlzS5KKCtdo22ij3tRsOsClcBJah8QJcJPFL15j82mBSVCrLu8NvdkCCR+SbdE5h
OYEzp7XiBvEib2SPYbiI7yK6UwujeBMiYMV/Zj8IOaX3kV55X11Zkq7EQX+IjbpfWQG2KDcbkSfA
g97OKGZxXFBYWgGhAvxrZ5f5YWc/zZbxs6UV1gVha39rdIk8WMp1rkaDc6Dtq0eyn8Jd20ptY2Cb
3mL5QxChU8Bjn7V3yhgfCjsmo72aFjpWVW7YGogVS8vuml+e6adl0a+iUE9WAgXaWotajInu1B+c
0mg3sXQ00nfp8XE7E5XR2OeYfcEmC9RDlw/FFq38q8EcboPzQ2wTbmAoPNjYIYpK/MkmmTQwun5G
6lpfMSmzdoYWhfdRL5ABDjq8O4Afm7pD5SqyGYVVEVpbDnEyTml+fZIpWdNWbXrVJwvB0qjU2SJk
gjPcdeEHuWyMVKrvQteaV7BK1fr9OxF1S6OpR/FNIoLoXmCa2IBiKHxPd+KFUSrbY9tpkNNUXYLR
bB3O2TiSezSQcsN2SABs68atcgaxsYYmIQJBggMASbcS/NiML8bqxq4SG75QEAos+eXMogSyCzKP
Mbi0YwQhLmRa7ZejiRQgwJjJgCLcSgEcv06qds2kRkPED+7S0qNsUzphs25jw3qK8Yoc+ZBJz8s0
/U5ztGlv9BG/y6rcd/loHuZwRIUalOE3250K9AwwX0msitZEo1h3wA508HFlfDJS7JlzRW+fzGXt
S6sR24BY8FWSdv3VWLGKN0b5RryDvgoMrzrGOboAKbBcqK5nEOOgi6iquPYbt1nmMm70SmRAtHMX
A6CIanmjzzJaa2k+bVRCunDGB7iSkT2ctUgZ9MikE09xs2lR/64JWHpEvoCcJpJkaFc4a/1pSnE1
xRblwBwdTKGix16T0aGLieSae268SnIQoBX6FDmofOap/FZLOa4LTJ6+Fo1nHQWSr3ftV6q6r5oZ
eUhnECS2yfAg8nzY6xbKyabB4u7cAZdDBFQXJItM5dukjThWLa/cqFILeBL4nqV2RwhVM9NkI1xk
GWXxZHgjH2EwjTmrL0YUMjfPY07VNcTmuMRSrdvKuQANOHo6nTsS2WCNHiPzYU2V28ZS04bxHqRV
6Qbpmd1p7GszKTNpxmQqqB2isBMXT5Ie9efEnbpLX0+FX9I1+rEioLxi2VfA0x3qTZ56uIdcAlW1
5SLZ6OlSeIReB7epDc/sMafyCj9XTxSVLLL7nGyU8SgtFd/1+HH21DumhsszhClcjovmneKH9KlO
9sF4weICwBirUHgc+INq4zR1nF9IcjdthjLYniHRaQ8zDPtvFZSpqynJa4SZfKrbGET8beAOBEul
9DjU5jnzMTxPRQRRpLDUtwZFk71tuKpYE8Jq/Vojejnqhc5ZjOQjA4vfjfq2bnp+OGOQ+n06FSiN
2BJ/Ntxq5KdUfYhMBKo47t9iqHp2HLob7LqmhEoyqV4avtTc5JaHCVW0LsfL5LUc8FCv7EctjlJk
5jZMJRgtNaGwTflgUZdO62HoByBTiJaJbx5LDWAj0CP71GCgnT6pgYdsakBoDFno3I6Yxt6KyYqg
0nrB+u/a6z+pveiKGaajcvw3xdfqZXrtVPvHBvz3l33M4DGfkgXL9NhxDBtJBm/4IcOkAzdsjKds
DdnpvcdC/D6DZ+lMa06cpP2BKvi1A/d+YrbqLcZUgyTIH3SfyqW0+lPpxVKAXSIAJZp9nSrszw14
0Pah1lbWvJ601Etuhaq4hKJ3b1737tPzQjmZz1rdQnIMyoXMJXKXObK09k5E2M/NmChpnryk70ew
mwa2cLE4xPvFK97ldrSLjSK7miMu+NXohN5DlUn7tZ+VugXeP37uY02dkwzReZSn5luFxWaLynPw
1TgPXxBmWxsu5+GL5zGIL+dGu6BbKrZxbQS7sMHMbsnq20h8bBVMyTGGDwLcyBxSwHJptveWdLl0
KL71Ff+ONdegerWLrAUK7eEKbBUCdn20BDe7jJor0eScl2ZsDW+xskmRyNqwvcj3iIrO6ptkZ3Wa
UaEGULThXZKPu45q8IBZwrmd5zi+mvkHHFq3jX9uhtw7Vu/BGLqhG7d0VnW7xZ3vSD82BVDOiOCn
b/wgtLKRaHAT1ObYHhJpU+Jmb+GSxmFG5HKo94gO5z2u4++H+wcebtRUf91Znf7xX6zX/omB+fGA
89KP5sqCEo3HAgcbTh8S534bsZkmwJEFcklv807IpIP6/QE3acnAobKV49lbOCG/P+D4wG2X3Rv/
geTK/JHmatnW/ekBp9vzhInrD4mYi7B7mcD9YcJWSZS5Dd/i9dwBm0tn+akkL5mkOaucHzsrjsSe
pBjTfowmEsxXOK2PAybSzThO+l1U8G87NN6imhKKbTZYyUGnA0EC/cqazH6cdKyqmMXrncT08krF
QqSTykD14lOPcxLv9fFuivOW0QcMLObG+l3oxnG4CjkcT82AajNFVMBEXdbiUYwKYF5NBNnawGm2
qcsa0iBKXSxofTpupYniqIo9a9UpV95b7PYB21rfGpKpvjSxVj46IxP7HS1FwIXvNdhS+0ylydbN
5mni6ezABVUkjq4Gka0T+Jzk5hnAhfgdbuYWKwpTlZm85b6Prit7si7pYBSbOgT9Rcx1wk3tmDiv
cZIMMt1YbPbzILMbcrhmHEmNWXWIGYL6ITVZa8lOFfMxIGnrEQm1u8dLXiIqall2yj7pauDeY3VH
0ntvUfZNjd/3fB5CznI82W4KXFk4fU6yDesLFL5jtdLiMdx7bU3rk4EdpbeX/mTMUKDcpGAfWOoP
xShv/z4lfuCU4Nn861Pif6RM4F+mf1EC8LLfToh/Ump+lACcENhdOTvIGn6H3v52QjCEZ/K+zMeR
HqH4X4Ymv54QJJYscifcEwQdGouz4wfGL+zM/umIgFfIOy6DIGE41nc1QDpgFbDIR6X1mXUBB96e
qs+GkbDa8RMT0YlP072nI2BPaoQD7Cz46x4L7yaaq4MV0tze58lAMAdds3Ym4kfQ7kUa4vapMu4l
22+aFSOPnso+d266YV72ZbHEPAVrIrhtYOQ8QTAb7h0TCaKRmka3scxmEqvAHmXq13TYK25YRywj
bhQ/VqcjonQUTqQVobOgpIcW+M6qMYxl3Kphmbs1ckbzpD7UOYaDueSEscvQ9Zde8jwOY7G15h5L
vsX8d2c7Gtm6nstYAoxtRrb9iJIwKx5ce4SLzqhF69JHM9Pkl7JijICmkwI8ABcMua+dWQwP86s7
jEO36UZIAV1uTvMdOEx9p6BvTxszS6dts2zjGRYRYojs8RcpjgMrZ09olzyA7O+3Fb0BO2IDwwo8
QXBHcfoZ/kH9rQ4AR63iVtpvo5YfZ7NqJDzwzNyNJGyus6Q3HhbVpp8OjnUR6BOvW2NyfUcP+xtl
TGOzUsnY7BrmWdMaDU8fobcgDPNLpmL751Gff3aNrsm3obNIqKIsbWZietkqgdcPi/RxFvZdDIxv
Paq0LDeREU3f/j5lfuCUYcn216fM6SVSy5A356z57z8Z/T/KEV79cdiwocPfT0Hv2AKszUI5+zhs
nJ8Mc4Ezk3Lh6Ivl6vfDBi05SiCQZL+KH/942AABsF1EP/yBH4VyI1D/7rDhZxMcXlQkpM4v+Jw/
1yOBVnYKuGWyNvJeW1ppKDT+BBxg8q1igPbluYzP4iYYGaQl6YGNOubgpC3FGqCnFa5DLZg3SWYZ
DdEsM2ubrkiRJzpOrvPoQwGh6J7NbpNUAdoLKg+QkCn6yJuusQvEJbkixNJ1e4Cf2jS+ht7AcMqy
5iVwPln68dCmNZ/fu3R3adirpXX3lia+NiveMreK0F3HQ4C8pTGSZXb63v/nWkk60BIRxFzAlZ8l
wUWsdXpJ3h2WKYoVhkSG3upXMbvFc+yK7GRlwjw4YeBeUkvry+sa8ne1d5JyLDnSGLJs8gZAGmZ+
0F8re84neOGqOmWFHhk+svGB9ZnSiV1odDOEcjJkp0FH3r0OCt2bT4Y2ADeU5PlmVGWEe29D+juF
YJ98yUwklzGCNkq0nxG7L/GIDe2okoRg9DrWMCbTPIa7MFRadCHRHcCIykc3vUKpY76CG83VueN/
eejmEpqBZSilNm0aN+ukn5v+NPQRlvY6s6jpGMMkHnPN0nnp0r69lLDobqeigEw0zZ54Npk1Twew
bQxaEVsM5f2oESOsNyMGdio8pFAJ5LBoTbqSI7aGl1c3qjY/pXUBZmfmNqAhU98A0Whbcqioz9rx
zqqzPaEmn1MZfpmVfmk41nzE6XdAxHB54WVeU+aNzMi5F4L8GwhTFCX5lc7VpQAFbkFsY5rv881s
Y+JBM8fETMr7PhtuAeNt7IjqK/PqG6gxRL739WVOHaJJcXohwXUTglsD3Qt3Nlo8az8bkb0PRhcM
q/By1EzEsDQYxmImRDlFtZMXxZe/j9T//Eg1/r199qX9bmv2y1G6vOpjdIN4wkQmjHybvsklIO7X
oxRtN8s0yGQm/dlH+/bR2S22HJKCnGVjRugAtdbvVRs6DJdRELFxOpDsH1qacXJ/f5AuIxtD4hdC
NmHQMv75IBVlIqkBCLliWJLvNJgMvgiqnONJYe1kaDztMYeVR4Xc6EZThrxqJE+RZ+hkTXN6nnDn
kzVuBiQXDK5o11GRpEcsawvlXEp46hkBIWbQnIpksrcjguzNHOntRu9T+6inNayB2NmJYvjZkhHq
CK0f1/gKiQSWAJfqJqm2g+jjE2fouB74dF8YyIJB7zyMvuwrruda1Y+Qj+UN0s3uaRZluxpGxdXQ
h85atla8bqNRfso9t35LiKPeOG7eXQh8yJ6dfKi/cHcon3aqQSOSDFdZKZynIhTeIgjNvxicsnw4
eg4zM+BBJbKYiPMC13s/j/XNJDQNrmwR+bPIFH9JH7/p4yLKErZ+nlszumk0NZ0KFOLY+AO1lrkm
Xy2IHT66a2vVRxlsL9thtN4BddALYXirSIiZ4Gmr15FYzoQfN3126mBkrqOUt+hDM1qPIQHVsiAT
W1l5iGQwnEjrBnfraQFUASaF8cmCzgg1C6dfL2COODafoVPXKQhInbAYvg6+mGL2Jo2ZXuWDmayh
wthsC6voNuvyHp2rZ1271eTcpCS4rDt2hTeCdJdrna3EWc165ztNWpJBUaN1pYhkVBVlexEU7THj
pl0JvhkbARBu2UfhIdzUMjHOKRyMLShn87Okq30dtCS4p6PAe2ggv/wa1nV2jWemXCTzAVjRkDH4
WHs9alCku1WHQKcNddzP5lQ/eVLV32bQKetkQYJpYDDb1Tw4wXbM9EMpWgUoR657O/iCqIUDUt20
fe1HfIFU2TwNmnUGm3NgdO/5eWl+oyISuyJvrEuBrAM17Qh/rDXiXZ859WkKrNkHJYdQkqOYzyZG
2obyY92FbXFR0Ft8qxqbdeA445WrhFijbCGUtswRb4i2v8gqKVhzQtZTXa490X8L6zwgYV7FTQvS
LoR8jeix3oqwvc7ZSBeMKkSDF2Buj1MetD8bhIEfjJ5Ao9YFqpAKUi1aPauulGlGlz40el/p83CX
h47tu9UC2cEH5rt19HPcCvLKK4HveLL6U+oRcwABY14Vs1dvocGOfkN072qig9iZcVqebfA1J7OI
0n5rViOGLIog3xig/4dmHBorZzL1DQR7bdXUyXTSCA7gKyFKPvNhOrtImrZsmx+10Yz8wEvQrOa4
OBJyLaz8yU4a/f8M4ev/I3Pox4XCyfzXlf1//0/GjETt/PMAYZEAflxE5k9o9Jks2sijGRYsUTe/
1PT4j5gOIOtjSfAdwBJpB9sL5o8C9uUymKSt//0qQtn3JzTEDwwQ2Dl8fxUZzDeIQkVTwBVnO99d
RchSwzFHsb/G8/Y65NG85HEdWtZ1aah2mZiQ+5Ir2QQJLqIlbjfpgBGLA+7VdZQsO9SuPHoDiPEA
U7Qm7tNqXAtsoJq0nzSU99w4TMlstY5yw4LfMrFUYKNq1562Mx15LmwF1go6ESPKFaKBO0N54crt
vU0ZAz6umjJHuq7jhkdTKOfnwcrK02imvs3POOjOPp+6t6hR3Jti7ZQeC+R6oOpW6ctMPKBvjAvt
xVTTLrDJg4/sExSFNyPJ1/BguS8dMDaNdZ6bTZOTg2axAW82U+MdzDzYZgM2y8ldVfNbGiZPbbzq
g4vruHdDGrxB7LOoz2+y5tlQ0MJI6+AR9Ul+w5Yq+hMM8mSsiwU1vrEKqsXnGtavX5JyHWXiJYiO
eK+gRodiH+UP0KNIZ5ucnZT51h5DP1c7CzJGIdR9gTYkTGus8MUn27uU+SeTCbDViX2QfiWpe9VR
GDRxdMABeu8W7sUpdqoLL54X7wlVuahkSQ8fd9KJvozx8NWx2f2EOv9ylBeIylmQq324xAmKOjtO
zrQWBZed1otzLaa1rs/+aGOXHZkrGN5R71Aq5vIWLh3QJeM6YWJcus0mi4Ib2cFYaEefRfvJ4ZjN
gqLeaDJ7Koc2ujWQqEMMcIhbsTw/6Tnt+MINJleqvK+sb9GY3Jjt4idoQYII8hlMCRDEKHYFoaha
hCyu6V/jyVBXCy1pRUO6Beu214VvDsm8ZxjjbFKDbfngNt1zMzaoTTGGQC4CBjShGGTJPR9nMnBO
I4ktJvFRbPjY4z7KXMeZJ7P7RvMupF/vmpkYAbsiuSkfg21Aqwvw0jy7nWbtAD9kSPHkodCX6ACj
uxvTOocd1Fz0wd6YeneV6pzyONt8RtpBk/lzgzeEpfKOZIubfJrxmVrVdeuaal/p6jrzrPkKEQxf
OessIxOSqntbDVW26bzYPME89pua8FrYPRrt4FtHLeDPhguTwk6iM9PIYEciiLiMbg0YMpegXC2f
nAzSIwoXLGZyl5din/TJ1sjLvRjNmxlWXNLzeNmT4+t6kgKREIMkgF6k0Tkf+vRTUzfxmQmjAl9b
83FQzWoXr7Wo3bRkDMp97HoWMbqjIJJrInPgACes4jptDfFohAJ0uDNCfhAJqFkwMO0xx80LiNqA
F+Fb+mAd6skmKkEIKl+TmKeBlCjTWzHOn08J65dsA9nSPQhjgjamSqfo/FbqERUakRTmUOibRnXW
yZLT1GykBYBEY1s7rQrR1/o1OcyJOoWqN6pVFZBXsO4y11mFnT3eBKmS+zHVrFfKgKmnqRadfpG0
Djcj7d0XOKYy8xG0XRtT0a7b1qyW3xRc21Cg10Xv9hKDAdmy6jMvjUPVOIzabR1q5qfIDiGqjcTK
ADUej4FymrNty/yTNzWgIbROQh+LquiOo3mJ10ECeqdYQ60ESqzP2ZyNOMNpTp8BlvJFccrCfZoa
HXFLFMnPozG8Y1+WgUI09C9JXFMltgYMFN+EinuUkXC3TWPw1Tcb7UYn3wpVLLNeEK9hR7pWa9fo
RD2tOldhoF3hJ8MSk83dqofTcpQFsDMHBhXH0tyuoQlyTubSxtkdGkMHHvDE98TepaVzKQpGx1GC
qZFa2CVHyybieJdEyjwkHblWbm+pKyvpp2A9z4oas+PIyPUnLzQ86PCJIuahORaRNNc4JQOakAF1
lg5gvbryGk6oWT6MGlCfsT4Ko+RR0syrWaRXXdqcmW0opFhS7o2sfEq9DK5hQ0mt8fGBViMwFOeS
rnEh1WHq7cdxaA5MO55E1V0jjkZDMxVBu7fNqWRxlcY7xunPfaceWwcfj2ruZZnCQ9VPKnuODPPU
Z8+i9riBiKRL+Msg5iVqPqi52pHGtYu19Ky4uPCxlWfHiNt1BrT15I5hRiJmd/LC+FMsojOpIGR0
GlTJWu97jJg8NNOjjlIPCZFctzKNt6I6eyV4g7om6Ao4JXMfbiKP35DXvEpvFv6MjNlPNYR0S3e7
aqKghfLc5jt0MdInsGXepUy6sXcYpM0kYPogcIZEQhsGKXNjtA5gbP5cOJpJlAmEFbMmDMROGbNp
GffnwoVcGYJhSDDexV1+9/d04wemG0wj/rqsPDEo/tfjDV72MSk2f8J7gZAEE6a+SH9/G2+ADrOY
UHguXnPLsJl8/D4pJvJxmdtKkhOhg4kFJPtrVYmBHmL64uUQtifcH3OHvitP/qRM0S2d3TVrdc/B
cfL9oNhS/GQ6oi9OrsmS13kRpE9ND8MD5hW+DMJ87FOZuzN5anVObp4TTGQW5zKdpyU4AbKgiFFR
Cntqn9O2F7c6seePua0DcMomE8QPMWb1RLOWZkdml0hpKWSRtcHYqd1tO3jmFeI/Shja5CZkzBzy
zoWMh3YX1i6rEgir3J8982BqgzGCbRgEuURako/OsY7k2B2UNPLuqbWj0diHNI25z98RNRcDJtkF
00KSYdRuoytBwSU3oSAQAaZjqr8OBSwg30vmDq9lp7xkm3oSuwbQE8wwTlYbcMjklJeHAPohHxJ4
P4KRI/ozrZqyO0qo4QFOObucuHGae9iK8PscG0ke6ZG83axMZ4DOnZC5nFmVBoEwbHCSTFnY43W3
g6SgomkDwnojz7GY81Tz1TBAfrrLHS8KSZOICeTQvAohDDQQK72FViSJyoWK8ixnUp5uiS1ixC8C
0tU24ZC3xA/bgR1tpJtC/Bg0vYn3fx8JP3AkYKD+6yNh9aLaf/zXn4ISPhpUXvZxJBhsllko6zZJ
OQvNgp7xY3lkQP/jscf9bX1nFKAHRVriMHKiMxXApDlHPo4E/q/3ySmnxS/+8x9jYLw/8388E5b1
FJBoAf5CsMayv2s0SQjQdW1mLhhA+6WSaFDCbzHIADmLvJzg8xbGagmm0oyhcZnAbocZXgOR4skM
97YA3woZp9tOScEIZpriXUu0HvOt3mgumtnVOoF5svnmsCn4MoIMWque2hpxMRmLHvngfp2qSALv
ymD6yXZSVzIwxAtC6uxaeq1dbA2od685OOlXI+rKK0QxgPcYqCQ7jOl2tki89FPuGtkmdtCskXpd
NcUFDSrdCUi0ooGIKNMObZqYknXBMlm2zuesGHaOxL05FQ8lC+RRb9/0YWYk03QA49QZwu0tEHa/
Uv06ksZ9k5TbogoOLMfuAFL4jRF+qnVweC2SFw6nuwCp8MbyljgCgIqkDVloTDmRr2PNe6zZB/lV
AMoszambZpopc/hMU+NrYrpk3XSYwnJbguAWNaVFiuc6tILSN/G5B1TLy/aFrB/C6lsdJx35poS7
AlHUwts5R1ptJPqqqKNFxNJt68j5zLyU38JoPMIUOQRxaZ9DUT5XBppCQ5Nfe7PxdnTiL7Fm4m1P
fcQMZ2OalyGW+8lV+qrrqs/suGLmfhszca8jUzsRpWmuGzN7BX19RFK+m2zKWVTL15k13pbW8OSo
eAcV4DqFZF0Pw8XK5moFOoVKyPwSkRS3SG7S3lvKyLesXUC0mF0DXGH+qAh1G4ChTElHqcUQ5hxo
+dn1IE72eQ51Ln/NZH+2uhIhMMkJvkUW22AT+uB5u2AgBNUbP0+z+TWkeQHGlNz1Y4rgPSTOPbOy
Z6tHbh5ouzwaEGs1x8UGPZMu2Elm8HR6G68N7+PAfTP7jOCa7px71gOKiBsWqxNMZaJtMoFR3UaJ
3wfVgXg0At3nGShtqQFYXKcVbjga2964mYFjoc60apx1xqLHjvpAPZHnEx4dbH/ZrrebumYHoLAO
/N89sReS7P9jTLiPU5Wz868P48M//hfGLfUvpn687GPqZzHA40j99cBdSq2PqR+yIbBwKIbYBSx5
q0iNfhcWQmmVANVsvFS/gD1+rc+8nxxLh4bPsM5CPfxj9Rmn7fdTP3PJUOMshQXC37Sg6f6oLMxF
EtVZZ7IkiB+S4sEIugN7BBhdItzPNnO/Nj/V6QBYDDzbCkg2y5fiNi+ku8rT+Jy3D14YrYWlf9Hn
+kkUFE7B5LO5AnoweznBuAze3OFA7PPNbIpdlIWnwZIH6Xx2xK1rlM9uqp2rpnuYPclG2PuSOsOT
ZBAQROEaD+aXUTnbuCJ1WdrTmppjhbTgPMEaTYW9Et2N596TGTuvzBLRXhl5J1sfdw6N1ejNR6so
NR44vCDCB555Bu/pEIRoX8P3wkCr0BBcG3azs/LRB226xmO/HnNEzrUXHyb8+0ZW7K36xcmQMRom
2/qCgBaPBsmp9Wdpzzu8Ul7cr3Nb7hmvbOqhPJDY6jJnWzb3pBcWQ/kt6eu1Sv83e2ey28a15vFX
aWRfRs3DIhcIR1HzYEm2NgQtyTXPc73AfYsO0Jve3rvpVXZ23qt/RZGOSDlKHBJooxEugiQUD08d
nuE73/cf6nsvPmtK4UwtigPizUu7hdcUsxvTDaUY2WVxl5aIVLvHHsyKOrmu0SFQBPzF55EyVf1s
FnblqNVv5/ZB6xZnUn2vYeSpqw2Cz+Y04Es9M5LHsLXGglaO60yeamiOm74/KT3SLFzn3DyZlJJ7
ltc2VYgUvoyAa6sthWPHDVBbTyZUIMiAGMdKq05D4lp2F3UWK5jl4EBu1N45upkuXFkRm9XHoECX
pYZ0O9CEo8CiRJY72jgNIzS8eXZR5bDFxc1BXq0zODgbTMy1eKZ5AfiNrhvrmXGL3rTq2HcdISvA
S7g46QTux6CysYhFOqa0J5iYoLd9rIr+OHAv7eJYZ1NsegFePMyAoeUeJj5AOIB2jjs8fBBaUS+b
hFK+NcqJcgXKJUV9zmQezW3nNJCLwdwLBlFRn2QJEhsSMzlRD53q3E0XXM7xAQsHQsspXODbaVqj
SsVNJxKOS/tjJgTaaC6ShhT17NQCQQD3b2gm5UAq5gMtRKbDVgLqTA2gC22IYY+N3Su1qrp4r6hU
sU4klOTweBl7pjW05/4EDayokQelgWAeuq6I5V41ol8hdxORwJszdyITU/kEEEXVYMQMPcgfRFUq
k3w1kblaSKE01MRokkIBHsDSnFgh8rHIjopJ5ow7m7IcZc4PfkPVLDkoKewV8xJAnU0aLDFaBVah
TQim2+qdwSGFOGxeexc9f1u98r22IiRoYwqulkTOOtOnjtql44yLJXhf9DIC1YUO2YqnsWchmjOP
zFHS3CnKSV1dtXWUjspGRXWGoO3YJEjBIV0GYEg9eKSZdTvRcKw7NuFuHQhyhSdGqRgj36sVlJNz
/YjDuwLn36sIK26Jpqw7vyzFpq+SpteyJmvkHJt2CEuvOpCwgzoxwsQdAXwEKwMB4V0XyfoxZXDk
b5FfNxy9HdeNIx/kVu8hC3Hj0AsdnDSqK6zC5uMgMsmshHexWOLX5citQrWjEO86tO/PcxzVg1ES
I5ujGE3yVvDi9krXW/lQIjE4K8ktTa0urLKhhGizNkbCowRzvZQKEdJeNiRbSoh4SzkRF1Gicqgt
ZUZcowL/KAJ5ZDiXUiRBr0piLQVKOmepVoJXJtIleTpHxqTUFbTaBKOXNzGepE7IKBq4o+eITUI1
RA4F6oP1gNEXmgIocZIgwyhDbi3rvBakeGyEQQn7y8qsiag70L885EnQVcCrNcjw7OBfwgHgb/fS
TbQjhSJpnrEYBeM8ychNQfTEeTpBdo18WXca26Ex1W38M4jYPzqp5p/IDY69BSpGJb6UMQR2D/Hg
6iTX4I1NTWTpSKV6yVTFe+NWac+1+UIOD9z5SFcnYjJOlNM5Jn7Xtobd9aQCvF1P5sYA6peZngWY
ouTtTT0fmuEFhVdLOZVBdxFOImfKmpGkI8Ikq8qHlmuAjpggnFIG/iyMJlmq+geqMq2Dj1hs2+J7
oxzLFQw/o74kKz3KcVZWsVYLWm1IQWg+H1n4T7sYklRjIb1UjY4qOaIKzUUnTGPS4cSxLdF7aP6t
nLIygf0D0fw+8DKUnj7++4HXT9nDwtlky//2sS/lVkIk0JMGEs6koHr9k1XgJb9hupLjAvyDnspS
c3cdeFGJJWG2UaNd34LFN7qu6qaoArAmewaU51vKrXIPkXx+C9Zgc8gS3HzQtzSsbMmmzR1wN2mS
kOhWE/yfS5ETEWZu2Jfs0M4YNooeXJECS84kSQsvRBwB62lrSOWCJT5/WylxJU5MiAVjbL6UW7kl
joPYgddb7cKkTmEaTj0vx4RIQyljpsSOdBrZIVx4kdjJsSUFq/IiRQI9lNr5B6WssBYU4gjTEdMI
58dqFAq4PsvJQVhV762qkaeVheBszt5y6bcGAYYrTowskojU3Afd7jWMHCkbGcpd1T4gaAa72bk2
MucgoUTmJxmHRyERWfkItBMmYbyBwCPQoAyLdPEixEF83MxLYYSRSn4keJZ5EgiFjhS4bF+3YTsf
2+oYYHgqA3vskmAoZ8qRmxpnXUEcPbDcuC86KNokNhruhh1psWzGOT2sO2WYFhi2xLeezr28iXGa
D880F19s+TR271IXMTJZO3OtWWfpU0sOb9qmO/MVJcWjqDogDT+05u1YCKsANohyyJH0kCZ1g+e1
gzx5G+IOonHTQ4nuEVDjsV+Qykx9fQw4HbaO+kG0QqpFlnWpVe4C0TqLGrjXTJYCXDDHC0/B+BSx
FApH5AVUiplDlJobZDnMcxkH2k7ID3AgwEir9iYiJsLYEuJL3yTqDMQOxR+N+uStGFAvsFGDwGEe
TxnZs6SFL1wJzp0ipugee/gj1kOLIgVOsCO5uESGd4jSCLt64oVHIaCoEWDZAwj80bBUlQMc7heh
mpP64Gqtlt5Jb7mtR95JZUczX4umpo2rbJGcuHpwKOIrJas1kgCXXFWdQSSXGL9SWjgD/OCi/aPA
PArl3gocG+Q4VK7i5q0rYIRe8EErujBQ2YxJl2idDPMdJDE096Cyj0XSl2JYLIPJsHEJEBVU9lhR
h9hMgUHFPaeRlUkmijeKdOoW0POs8NLriN7K6kFMOaiarhlHoQrGJ4iCgyapF1RZrhvbwIYntoaR
WSQEaqjZOVJEOIs2vKWpH6mU1hIxv+UgXiGL2C8a3bmKRcsgCJCgg+99jGCDXLnHSjZ1UPDvbyCI
G4OEjrBCNy4QvUERLezRqt7Qp75nlBUeApGK0h1YM0qRIVNMuCczMMG0eKh7Gcp45vsi4eN1PUub
phgoaAZSS7sGxYU1O9o1VImqA8q8j414IlWo1DRIh+L6TsW9fReX1RgbIRdEUXEpmNY0s6qpoCcz
P8+O/No6blRzkiMhVljiQjfs0yqixto2xw0MZJhTxxK2MqZzrrVCBkHdHIJnQvKsu6dsro3tsj63
8jIcdapjDNM2vpeEu8y8hxFlInCUpCPVjB5Kvz1LUdsYV6ZOYa0bK7J43TgmVHj8kS1wcRaZflBO
7EsE+qB2sTFjseHdnlbBmRDeCOJZ6aDs5MrKgafiTlB+DJyCUq/BuS8OZYJtiueDlrqYFydcdCJ+
9OBR48fLOfWDII5H7vzGBPxmYgt3EBMuDRAZYrbaIWT4wH2fVVgYq3p54YXuQaohA+nEgXKJcAfl
Z1t5T84RpIak6jNIHCJi2nEyAn7P5JFPtPK4yeL3ghIiUmLPaik9LZJkJjizat6+TaS3cimPpdzC
K0t8X6vuiWMrt7WPz4krnJVznLEa92jeOsfA/dKBLSZTpB1x1sT8x1bRLYJA+qFo73DUONUVfob2
TsNBxZWLjx50G6AxF4mVn4e4L3VWMyPvhdhectZIOJDGHrUPU6sI1BhwM4P54U0i147HkH7KB1/X
H/IaF23bLoIjHT1hSOqNeusEtTvTfKfUR9hBIZStYXUJqS7UC6QOA88f5EaUY+Sa+pc1zteH8xCb
lTlQnPciSr3BwAtLEGuV70+VwqhP3Ebm46UoJSNXsaqx4huk3eLCI4+bhL2trRI0h8goyVO+in0h
y92ZGEYEuLofW1h9u8E1GhjeIxEwFQoAr8TKVcVVqSSDWw5RsxcPpFRDTtyDJ2FPoqXl+LOg4vzp
NP4PlEzOYzcq8h9/IAOzeUYzUlTWRBVrRVRWexzw8+RIqhmJZHStM841AId2xGFdNeIgbQV4fNZR
UpAfyYSnXBoZLvsx/sqXvggMtr50i1shYIuBGrDojDMVbmDJXbk3y3Hfm6RUXn88klJfeTySP5Zs
AFUS+8d/xipFFDkAG9GwRoJkFoG6DNH2XH7F385PfxTE6uCLDY60Z7/IaFEsViFwb4zx4w99effD
p182UYO/ffBLgVcSJbj9kgXmfEndeVbNQZNc5B0of5R5iXCfxbGkD0G1IzmkEbXy067jWMTOsaoG
Cm8p2EN9Yxy7VPd9HsZSzKG8jC6CBMVREXut4+dzKLQtVWkcLB2gl5nG0C9K5yLMHfdDqM47tCcN
zbcPxMKf4xAZFrdhZjfT3DGlRUY8G49rocadusGP9sNcCixzHGP4eZI2KPiNTHAucH9Er36XWeb8
ROu1f+IUkDkXTWNCyVQ7RYCOqCYh5T+QC9Al2NM1x9Zca4/ZlNBW6kz4h12j1keam96UXgp8Jmnk
cyFyQMIIkWamIxEHK2wUQ0QE6sIXxopWZQdF2XWjVOv8d0i25x851RORREeWnyVWRLEp6ag6uAVm
jgGw90m2LEvhbUqJCtoMbpGFQ+GKeNi9KpflLElH0W+ULstcKMIo1mQOuETC7aVPx9fL1DziWLY4
nIdO0ABvK/RwGCCcpALiSiDyZJFfZGdBUiMt2iE3qzlGRRqkVlxO+KCnSgc5J/ffC/hP1WJX6/BV
cYH3iyCuFhvp/98+9rR8Ueik2Amul8oq1hFwMtbXUFxhIOoCbDUA3JIg13lnvXx7uRGUOdlB5KdC
7W/LF9s3GdQG+X8d3Afr91uuoVIvJ7dxBlCEZQHLS+cD5OU1OvF8/YpaZ4MLyuHwkeq1R5qdiUe4
CnYYXrS92yUTeiqLsZiPBauOQA8KIB3DU6kobER9ESpGFFrvjpSqgeBrH6VzXGMAPJClNNpHIe+O
3AwRaSM8EOfqnWe1t2xmi1ArTsh1IRSN3tEI/iqLRgXiC7ZvGuWU5CQHKr3f3qCje5PVHZSUtFZG
nYL2YSmEyhHCQyhQFfFBE2o4lpUTdqBhrMfHmqMepC33iA5BA/gcBXmhzHDHZe2wC0HNbz+EXK6L
2j5GmeQwlLG5FnD29LWaC6XsFyONC3AZO/ea32F3CqaqMglPgmgK5PMDtlvjwi2nrXONftu4Lkpo
LtJNEpK5xZ8Or6UJE2HQoVHFbTZ0y8OYu70+h4gD2q+Jw2koGWc4qp+Rr3/suhxGAeKLoTyxgxuy
cic1ql+JrWN7g7qAYZVj28aEtDPceOhB5wFbOCzE7tRqAIDpGiRq6JDnpsGgp/JtVOmTyrrlcjdV
s3oEJwh2d3RUFI9xbBwmXn1am+4ChhtAZPFQdeVJF99YPVtF7pIDL50W8OOiDqFiOiCDLAMmRnne
e8foYxDeYNnn1yOrScHPduHAE7RBxi4amiWuxc00rZFa0oCZ1k59beBu7KDaXWNoj3wmfMzoqC4S
yOJCq+GTGi3akpHOCwqSoXfst9bbBkhwkDrvJOqj4A1xsm0XQmxW3PzKoABD11ZBMK4Qkp0JVlwu
dcxRTrNl8fTvPe9b9jzO8N9PvZ3lINLc9vFrux4fXAUt+hsMVVAYlmEor2QnVxAUDdKdKpHhg2pA
eNL7vax2vZ7rQL7dBLLSSzaxI37Z9RQdSAvwk14EZYlF+abkG1m2rV0PiK2q8A80K/vdd9upHAp/
gbWHjr6vHesoEFmeFlzPkVXMRi45ovrKNcTonbVkdMZwO60GkieZHfieoWA5Ind3aKD6khGKOJtp
T2tXxnkgb+DHtqm+YMeFztO89Vr/Vs3IrpN9gGpqmoddI7SzwJSuDT0CNM1NHHPzC19HdciOQXEE
Eun9tERLzrUhW4mSc+OmmjcU2uiuaNmXbds/kFhSEw2PRNdoi6GA1DiXftD/amJkcL48f4pcybnl
YayX5hNAd4hRztt0GJO8CvQExUIA+kKGaqQxR9M3vMyS8k7Ug+Ok025CeICFguHyMo3T6w0URfW+
i33MV3pSBSUMjJKp+OFFNSsKfdIF3rugzqVRzCYayJU4qGtUmFL0mGzdJLyzio+mmJ2onn0dlAxO
miK0L4w8LSmGXJXfuul83CvEGe0IZYc7pecFz5cUYX9JF9aW1GFpSSMuBE24BP/Xxm/nYVBIGHmW
pXUQlgJaCmaMlCMJT0059fyuNKZt3NXOjBKQdRVW0EiO9WQ+d2Z5kmEHqqL+iae12nLRyv0q/hBa
KMFUaA9CKWEfv44JQetTdnYD5VHHK/2nC9jft6M/eTti7f/+RnPkBm7+tV2GT612GWCs3It0tGa5
ZTyRo1a7DPsPKNYeewpYQibB/nyXIdTqrz9AUwmlFG7Fq6sRu4xO4eH5rvUNKf6XsVWvktBfvnrZ
KLQJpa0Uv5mHooCHrTuK40A66wK7vExsI0TCEDJI4p2TXD/qhCq6oEapnIoES3aGziNaArdxRE2z
y51jz83POhyDAnMWZ/wXyM/6KDHscFCxvqaIiDpjK9avVDAIJXVUSnAJ+NaU2CUmNdkMG+smaKML
P5CTIYz5QwKQAXnBiTqv3znNFP+FKYyekQC700FZBemCw9YzToxYvkegUzHnfcyH+KIljbRa+BjZ
4JyCThyjjo4DLXCAoVN02TuHJDuY8ZGLp6vGZySlozKo2OUwoCoK8LaU6IsLjh8cbDOtO9md1Flx
7rqxCpw2REsKDU+WcFpLmLeIXnIcCEaa4s2JY/qkpNxKYImDOKKcQRBIw5rqqYeBjKEcQRvGYzv2
JCLKeSsApE1byBr4fgZIG6AHOg4Nu9UnUZzYd2GcdDXC5oCvLipNLXAxcbVrtYjjWzEsg3OYmMW9
I6j1KbTs7DCVAY7pnQd9WM4t4rnCDM7ndaq/T/KCpBBAwvoqSWpZn+lJZgzbwpT9gQ+rRzo3i9ib
OWYo5UMBKZkpHlkq5eNS7oCfWRL18ui8mldnbmmcpmp1Qgpm5PnecE4Bu4RkVinGUS3XkLIfG/M4
NAoKm7PCm+cTHFuTZJjIOBt38UmowC2y7kK4pTHkiBAJzLmZnYFUNiZ1cS0jjZPHl3oaTzPdH5Av
vdaUQeLdhNYkBM6CkPssVCyiO7eb1Xr41s9qnNazMCeFF4vKNCL9KvnuhyBzsqnemB8N/7zo5X+s
OpYQeY5ONUQ9Tv5/BWGrTb5P6mD84hbtRfmYtZePObEorqZP6b7+3WVy8W381/7o9Yb+XEHVknXs
o9h8NvbaZbeWfX6tlWDBo5UPJKv6EIxsE9gUYPz9i5txEEf2+m3tDTlSsy+3Pv+dXxuA15/taSRf
/5uNnt/HZVT0v4Dtxhv4aGLQP/fsWy08e3au6oCmuaajA9i/KE5vPjvHj4yFKxHq8vV/NAQLjB3Y
YvMic++L50cnxyDB+PZx+xemABKXvcj86jG3poD+BsXDXtd09f5T7uTZQvm9pfD6r/zNM+GVYeAc
7onPu60E6w1mvT2yAMxB/yJn8nw2yG9MvQ8iwAksX9/hMIDAt7Zved86G5BPQZqKHDfzfv2cz4aB
xJeo6ai56atheJp939VsYCq/MOf75mEgnw7Vmdvu5mro03uAfvu8/er1/W0KlCjknc8FA/NUrtMo
Iz89J/Pq2TTgUq8YOtE2CsjL1xOu57uaBmwKfd5zt00Bt25YICj9r1YD0/35MJDRpY7I6bgape9w
NYBI6p2ldhsGVC17TJNJSX/9cz8bBvYMGbXsJeh9vWfwfd/VbMDBqkfJ7zQMPKfBKIhI/z4Nw+YR
wd5oES2B/Hr6ou/s+Ska7vj8fSrP4ELM4fC15++pqQRUvS/pl1nyvU0DCpvmHgImQiEirz512b82
jwhFJd8AaYCM59PbT9Xi72o2cET20e5OqwE1NZh+6NyLqzNgazUYbzhAeWu1CX9Xz4+7jfIUwG3d
6L7l6sQD6qIM2vNptm9fH0zs+BARhwv0zdPgT4zVl8voEALHw/Ia6j7mX7ut/t4frMPzl++vLmCz
hx9/6G9ZG3/Y5wCfvvvxS/HhHxuh+XLff/bm+hxYfs/q46sHfPnVG9+1fqr1/zxwH7NFdu+0yzfa
VTefUBejsrvfqF4IBGnw3Ylj+/rFl77++MNGZ5+tgddav+NKXAYPm1JQiKFwM2Ia7dr6+7izF1s3
OxkHCYK4XZu+2YRT02W0A3oVxR0H5PrXn18MBtlz9pRdW/71Pxfgwcrs42LdVj8P+44vl+yuzb8t
o/vHwN1qm1N9D11/C/AHzsOLti1OnJ37HfsvpgiX3j38lG8ffRfg/ecN6WLG20BfYvd+X7nVIl83
s/olTavP3ew6Ilcumd11M6uWocDvpc/upnEMo4ETzB72kasFpO+tCdJT9/ew0q8WmM62W4sGEZBe
J2DXob50u429lcFARmQPs/oseyjX3Xv6Cdmwe8jMrj0+dSHxbvcZk909rJfTx+rXnx8dN1v3ct1x
0nHr//XVStmXaOu1k+ak3NQQZ6jRiNrDIXNSfv452J4eMIf3MCIni+zB3Z7VmtJfg3b9HU9AJeTb
vdYUfR8jvSAV/GLBAJzaw4gcffqlWDgvGidjsoeVjjXui5Z7SOjuo30U3y9eHI6rm/Ouv2Rv2fPV
dYNTKTekfTTvB4vsZfctMhN7aH/R5o/ZVtygioSY+2g7L9Ahiba2QrW3GNpH69nWAazCKd1Dw5//
RQF3axdcXSx3/TVnDEj0oQzWT/+0xa4Su7s3niC3s7Wp0Hbvh7Br25//9em/H7e7/ZRz2LXpA6qO
7bqHqwF5Kv/s3rLvf/qvF5MbDNUedqvpp1/CT7/8+jPEzq3zWO2LjusH+usn5tTNKM9uHT8atm37
6PyicxdR8bgVZ64y7LuO+zj33a9tiSg1SXs44MZZh3BYuB7hpykDwLg3Gdq561nnRvfbl0sal/Zw
eo6DRff539sXEo0gfA8HxRh3wO2ZSMa2123edVBQr1xkHxb+lniMJa9y8Du3/xi53fbdlWtxX+3a
te1P/4xfzhVtaYm5e9OLqB+Tz/9ed3M1FU1xH9mTT/9coNHtL4Kt7UVD6nAPWwDIpe0AdFVn3XVc
aPmh3Do/UQrfS6fjYCuYIFNp7mFpYmO1hd8Dh0IFbA/B5wAazKf/2To7e4PVPWxXMIAf790NSlbf
773kTwaL4PO//cd8OxQCJmjuITj8qUWMaut0w85yH7eUn7IC7tHmotRBw+xhK/wpKhbB9i1lVZHd
dd38FJHp2ArfVgiQnZsOF/nLXhs9nH3npj///GIH1HVzH3v3Tx/b7awjvM+lR8GOad6fmHvttlht
jzwDHLCHIXlg514383QmrDBtuw726+bPOw7KH5vP7vgFr/tW7tj42q7uP8jabGZme62V3i13/Yv8
9ZB88Jp/0479vyJ82yw9PPV7H9P9dWXmHTvea7xu7rarju8hSJnZRLXr361fSaum93CLeF2UZ8cx
WXKly41zmSvEmmO96y7wOpFzx67/EWNqx+Zf5Um82vbXaqtfwDgvK65rHObXPrZZTu7/4j54XGT/
+F8AAAD//w==</cx:binary>
              </cx:geoCache>
            </cx:geography>
          </cx:layoutPr>
        </cx:series>
      </cx:plotAreaRegion>
    </cx:plotArea>
    <cx:legend pos="l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tr-TR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/>
          </a:endParaRPr>
        </a:p>
      </cx:txPr>
    </cx:legend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dk1">
            <a:lumMod val="50000"/>
            <a:lumOff val="50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9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6350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</cs:dataLabel>
  <cs:dataLabelCallout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30000"/>
        </a:schemeClr>
      </a:solidFill>
      <a:ln>
        <a:solidFill>
          <a:schemeClr val="lt1">
            <a:alpha val="50000"/>
          </a:schemeClr>
        </a:solidFill>
        <a:round/>
      </a:ln>
      <a:effectLst>
        <a:outerShdw blurRad="63500" dist="88900" dir="2700000" algn="tl" rotWithShape="0">
          <a:prstClr val="black">
            <a:alpha val="40000"/>
          </a:prstClr>
        </a:outerShdw>
      </a:effectLst>
    </cs:spPr>
    <cs:defRPr sz="9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>
          <a:alpha val="88000"/>
        </a:schemeClr>
      </a:solidFill>
      <a:ln>
        <a:solidFill>
          <a:schemeClr val="phClr">
            <a:lumMod val="50000"/>
          </a:schemeClr>
        </a:solidFill>
      </a:ln>
      <a:scene3d>
        <a:camera prst="orthographicFront"/>
        <a:lightRig rig="threePt" dir="t"/>
      </a:scene3d>
      <a:sp3d prstMaterial="flat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dk1">
            <a:lumMod val="75000"/>
            <a:lumOff val="2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bg2">
          <a:lumMod val="75000"/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>
        <a:solidFill>
          <a:schemeClr val="lt1">
            <a:lumMod val="50000"/>
          </a:schemeClr>
        </a:solidFill>
      </a:ln>
    </cs:spPr>
  </cs:gridlineMajor>
  <cs:gridlineMinor>
    <cs:lnRef idx="0"/>
    <cs:fillRef idx="0"/>
    <cs:effectRef idx="0"/>
    <cs:fontRef idx="minor">
      <a:schemeClr val="tx1"/>
    </cs:fontRef>
    <cs:spPr>
      <a:ln w="9525">
        <a:solidFill>
          <a:schemeClr val="lt1">
            <a:lumMod val="4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/>
    </cs:fontRef>
    <cs:defRPr sz="1800" b="0" kern="1200" cap="all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chart" Target="../charts/chart2.xml"/><Relationship Id="rId26" Type="http://schemas.openxmlformats.org/officeDocument/2006/relationships/image" Target="../media/image24.sv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34" Type="http://schemas.openxmlformats.org/officeDocument/2006/relationships/image" Target="../media/image30.emf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chart" Target="../charts/chart1.xml"/><Relationship Id="rId25" Type="http://schemas.openxmlformats.org/officeDocument/2006/relationships/image" Target="../media/image23.png"/><Relationship Id="rId33" Type="http://schemas.openxmlformats.org/officeDocument/2006/relationships/image" Target="../media/image29.emf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20" Type="http://schemas.openxmlformats.org/officeDocument/2006/relationships/image" Target="../media/image18.svg"/><Relationship Id="rId29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2.svg"/><Relationship Id="rId32" Type="http://schemas.openxmlformats.org/officeDocument/2006/relationships/image" Target="../media/image28.emf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1.png"/><Relationship Id="rId28" Type="http://schemas.openxmlformats.org/officeDocument/2006/relationships/image" Target="../media/image25.emf"/><Relationship Id="rId36" Type="http://schemas.openxmlformats.org/officeDocument/2006/relationships/image" Target="../media/image32.svg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31" Type="http://schemas.openxmlformats.org/officeDocument/2006/relationships/image" Target="../media/image27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image" Target="../media/image20.svg"/><Relationship Id="rId27" Type="http://schemas.microsoft.com/office/2014/relationships/chartEx" Target="../charts/chartEx1.xml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8" Type="http://schemas.openxmlformats.org/officeDocument/2006/relationships/image" Target="../media/image8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8.svg"/><Relationship Id="rId3" Type="http://schemas.openxmlformats.org/officeDocument/2006/relationships/image" Target="../media/image15.png"/><Relationship Id="rId7" Type="http://schemas.openxmlformats.org/officeDocument/2006/relationships/chart" Target="../charts/chart6.xml"/><Relationship Id="rId12" Type="http://schemas.openxmlformats.org/officeDocument/2006/relationships/image" Target="../media/image7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chart" Target="../charts/chart5.xml"/><Relationship Id="rId11" Type="http://schemas.openxmlformats.org/officeDocument/2006/relationships/image" Target="../media/image12.svg"/><Relationship Id="rId5" Type="http://schemas.openxmlformats.org/officeDocument/2006/relationships/chart" Target="../charts/chart4.xml"/><Relationship Id="rId15" Type="http://schemas.openxmlformats.org/officeDocument/2006/relationships/image" Target="../media/image35.svg"/><Relationship Id="rId10" Type="http://schemas.openxmlformats.org/officeDocument/2006/relationships/image" Target="../media/image11.png"/><Relationship Id="rId4" Type="http://schemas.openxmlformats.org/officeDocument/2006/relationships/image" Target="../media/image33.svg"/><Relationship Id="rId9" Type="http://schemas.openxmlformats.org/officeDocument/2006/relationships/image" Target="../media/image10.svg"/><Relationship Id="rId14" Type="http://schemas.openxmlformats.org/officeDocument/2006/relationships/image" Target="../media/image3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svg"/><Relationship Id="rId13" Type="http://schemas.openxmlformats.org/officeDocument/2006/relationships/image" Target="../media/image34.png"/><Relationship Id="rId3" Type="http://schemas.openxmlformats.org/officeDocument/2006/relationships/image" Target="../media/image15.png"/><Relationship Id="rId7" Type="http://schemas.openxmlformats.org/officeDocument/2006/relationships/image" Target="../media/image31.png"/><Relationship Id="rId12" Type="http://schemas.openxmlformats.org/officeDocument/2006/relationships/image" Target="../media/image8.sv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chart" Target="../charts/chart8.xml"/><Relationship Id="rId11" Type="http://schemas.openxmlformats.org/officeDocument/2006/relationships/image" Target="../media/image7.png"/><Relationship Id="rId5" Type="http://schemas.openxmlformats.org/officeDocument/2006/relationships/chart" Target="../charts/chart7.xml"/><Relationship Id="rId10" Type="http://schemas.openxmlformats.org/officeDocument/2006/relationships/image" Target="../media/image12.svg"/><Relationship Id="rId4" Type="http://schemas.openxmlformats.org/officeDocument/2006/relationships/image" Target="../media/image33.svg"/><Relationship Id="rId9" Type="http://schemas.openxmlformats.org/officeDocument/2006/relationships/image" Target="../media/image11.png"/><Relationship Id="rId14" Type="http://schemas.openxmlformats.org/officeDocument/2006/relationships/image" Target="../media/image35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6.svg"/><Relationship Id="rId13" Type="http://schemas.openxmlformats.org/officeDocument/2006/relationships/image" Target="../media/image34.png"/><Relationship Id="rId3" Type="http://schemas.openxmlformats.org/officeDocument/2006/relationships/image" Target="../media/image15.png"/><Relationship Id="rId7" Type="http://schemas.openxmlformats.org/officeDocument/2006/relationships/image" Target="../media/image31.png"/><Relationship Id="rId12" Type="http://schemas.openxmlformats.org/officeDocument/2006/relationships/image" Target="../media/image8.sv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37.emf"/><Relationship Id="rId11" Type="http://schemas.openxmlformats.org/officeDocument/2006/relationships/image" Target="../media/image7.png"/><Relationship Id="rId5" Type="http://schemas.openxmlformats.org/officeDocument/2006/relationships/chart" Target="../charts/chart9.xml"/><Relationship Id="rId10" Type="http://schemas.openxmlformats.org/officeDocument/2006/relationships/image" Target="../media/image10.svg"/><Relationship Id="rId4" Type="http://schemas.openxmlformats.org/officeDocument/2006/relationships/image" Target="../media/image33.svg"/><Relationship Id="rId9" Type="http://schemas.openxmlformats.org/officeDocument/2006/relationships/image" Target="../media/image9.png"/><Relationship Id="rId14" Type="http://schemas.openxmlformats.org/officeDocument/2006/relationships/image" Target="../media/image35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35.svg"/><Relationship Id="rId3" Type="http://schemas.openxmlformats.org/officeDocument/2006/relationships/image" Target="../media/image15.png"/><Relationship Id="rId7" Type="http://schemas.openxmlformats.org/officeDocument/2006/relationships/image" Target="../media/image10.svg"/><Relationship Id="rId12" Type="http://schemas.openxmlformats.org/officeDocument/2006/relationships/image" Target="../media/image34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9.png"/><Relationship Id="rId11" Type="http://schemas.openxmlformats.org/officeDocument/2006/relationships/image" Target="../media/image36.svg"/><Relationship Id="rId5" Type="http://schemas.openxmlformats.org/officeDocument/2006/relationships/chart" Target="../charts/chart10.xml"/><Relationship Id="rId10" Type="http://schemas.openxmlformats.org/officeDocument/2006/relationships/image" Target="../media/image31.png"/><Relationship Id="rId4" Type="http://schemas.openxmlformats.org/officeDocument/2006/relationships/image" Target="../media/image33.svg"/><Relationship Id="rId9" Type="http://schemas.openxmlformats.org/officeDocument/2006/relationships/image" Target="../media/image1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7</xdr:row>
      <xdr:rowOff>110468</xdr:rowOff>
    </xdr:from>
    <xdr:to>
      <xdr:col>10</xdr:col>
      <xdr:colOff>104775</xdr:colOff>
      <xdr:row>21</xdr:row>
      <xdr:rowOff>19050</xdr:rowOff>
    </xdr:to>
    <xdr:sp macro="" textlink="">
      <xdr:nvSpPr>
        <xdr:cNvPr id="13" name="Dikdörtgen: Köşeleri Yuvarlatılmış 12">
          <a:extLst>
            <a:ext uri="{FF2B5EF4-FFF2-40B4-BE49-F238E27FC236}">
              <a16:creationId xmlns:a16="http://schemas.microsoft.com/office/drawing/2014/main" id="{BC046E92-AFF2-B423-3FEC-0357C6BEDE95}"/>
            </a:ext>
          </a:extLst>
        </xdr:cNvPr>
        <xdr:cNvSpPr/>
      </xdr:nvSpPr>
      <xdr:spPr>
        <a:xfrm>
          <a:off x="1590675" y="1377293"/>
          <a:ext cx="4610100" cy="2442232"/>
        </a:xfrm>
        <a:prstGeom prst="roundRect">
          <a:avLst/>
        </a:prstGeom>
        <a:solidFill>
          <a:srgbClr val="E2E8EE"/>
        </a:solidFill>
        <a:ln w="28575">
          <a:solidFill>
            <a:srgbClr val="2C3E50"/>
          </a:solidFill>
        </a:ln>
        <a:effectLst>
          <a:glow rad="114300">
            <a:srgbClr val="DBCDAD">
              <a:alpha val="25000"/>
            </a:srgbClr>
          </a:glow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204405</xdr:colOff>
      <xdr:row>34</xdr:row>
      <xdr:rowOff>145152</xdr:rowOff>
    </xdr:from>
    <xdr:to>
      <xdr:col>28</xdr:col>
      <xdr:colOff>409542</xdr:colOff>
      <xdr:row>39</xdr:row>
      <xdr:rowOff>164814</xdr:rowOff>
    </xdr:to>
    <xdr:sp macro="" textlink="">
      <xdr:nvSpPr>
        <xdr:cNvPr id="4" name="Dikdörtgen: Köşeleri Yuvarlatılmış 3">
          <a:extLst>
            <a:ext uri="{FF2B5EF4-FFF2-40B4-BE49-F238E27FC236}">
              <a16:creationId xmlns:a16="http://schemas.microsoft.com/office/drawing/2014/main" id="{62604E0E-3EFD-D70B-7F7D-4E3F2EC68C09}"/>
            </a:ext>
          </a:extLst>
        </xdr:cNvPr>
        <xdr:cNvSpPr/>
      </xdr:nvSpPr>
      <xdr:spPr>
        <a:xfrm>
          <a:off x="13615605" y="6317352"/>
          <a:ext cx="3862737" cy="924537"/>
        </a:xfrm>
        <a:prstGeom prst="roundRect">
          <a:avLst/>
        </a:prstGeom>
        <a:gradFill flip="none" rotWithShape="1">
          <a:gsLst>
            <a:gs pos="68000">
              <a:srgbClr val="BAC9D8"/>
            </a:gs>
            <a:gs pos="88000">
              <a:srgbClr val="8BA5BF"/>
            </a:gs>
            <a:gs pos="48000">
              <a:srgbClr val="E2E8EE"/>
            </a:gs>
            <a:gs pos="98000">
              <a:srgbClr val="4C6B8A"/>
            </a:gs>
          </a:gsLst>
          <a:path path="shape">
            <a:fillToRect l="50000" t="50000" r="50000" b="50000"/>
          </a:path>
          <a:tileRect/>
        </a:gradFill>
        <a:ln w="28575">
          <a:solidFill>
            <a:schemeClr val="tx2">
              <a:alpha val="89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266494</xdr:colOff>
      <xdr:row>34</xdr:row>
      <xdr:rowOff>170835</xdr:rowOff>
    </xdr:from>
    <xdr:to>
      <xdr:col>24</xdr:col>
      <xdr:colOff>206115</xdr:colOff>
      <xdr:row>40</xdr:row>
      <xdr:rowOff>9525</xdr:rowOff>
    </xdr:to>
    <xdr:pic>
      <xdr:nvPicPr>
        <xdr:cNvPr id="17" name="Grafik 10" descr="Yazarkasa düz dolguyla">
          <a:extLst>
            <a:ext uri="{FF2B5EF4-FFF2-40B4-BE49-F238E27FC236}">
              <a16:creationId xmlns:a16="http://schemas.microsoft.com/office/drawing/2014/main" id="{4698770A-6CFC-08F8-1186-A7B80881F3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677694" y="6323985"/>
          <a:ext cx="1158821" cy="924540"/>
        </a:xfrm>
        <a:prstGeom prst="rect">
          <a:avLst/>
        </a:prstGeom>
      </xdr:spPr>
    </xdr:pic>
    <xdr:clientData/>
  </xdr:twoCellAnchor>
  <xdr:twoCellAnchor>
    <xdr:from>
      <xdr:col>24</xdr:col>
      <xdr:colOff>257176</xdr:colOff>
      <xdr:row>35</xdr:row>
      <xdr:rowOff>89073</xdr:rowOff>
    </xdr:from>
    <xdr:to>
      <xdr:col>28</xdr:col>
      <xdr:colOff>171450</xdr:colOff>
      <xdr:row>36</xdr:row>
      <xdr:rowOff>114300</xdr:rowOff>
    </xdr:to>
    <xdr:sp macro="" textlink="">
      <xdr:nvSpPr>
        <xdr:cNvPr id="27" name="Metin kutusu 106">
          <a:extLst>
            <a:ext uri="{FF2B5EF4-FFF2-40B4-BE49-F238E27FC236}">
              <a16:creationId xmlns:a16="http://schemas.microsoft.com/office/drawing/2014/main" id="{226546D1-AFFD-25C8-439C-C218E240BBFF}"/>
            </a:ext>
          </a:extLst>
        </xdr:cNvPr>
        <xdr:cNvSpPr txBox="1"/>
      </xdr:nvSpPr>
      <xdr:spPr>
        <a:xfrm>
          <a:off x="14887576" y="6442248"/>
          <a:ext cx="2352674" cy="206202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0">
              <a:solidFill>
                <a:srgbClr val="2C3E50"/>
              </a:solidFill>
              <a:latin typeface="Perpetua" panose="02020502060401020303" pitchFamily="18" charset="0"/>
              <a:ea typeface="MS Gothic" panose="020B0609070205080204" pitchFamily="49" charset="-128"/>
            </a:rPr>
            <a:t>TOPLAM SATIS TUTARI</a:t>
          </a:r>
          <a:endParaRPr kumimoji="0" lang="tr-TR" sz="1600" b="1" i="1" u="none" strike="noStrike" kern="0" cap="none" spc="0" normalizeH="0" baseline="0">
            <a:ln>
              <a:noFill/>
            </a:ln>
            <a:solidFill>
              <a:srgbClr val="2C3E50"/>
            </a:solidFill>
            <a:effectLst/>
            <a:uLnTx/>
            <a:uFillTx/>
            <a:latin typeface="Perpetua" panose="02020502060401020303" pitchFamily="18" charset="0"/>
            <a:ea typeface="MS Gothic" panose="020B0609070205080204" pitchFamily="49" charset="-128"/>
          </a:endParaRPr>
        </a:p>
      </xdr:txBody>
    </xdr:sp>
    <xdr:clientData/>
  </xdr:twoCellAnchor>
  <xdr:twoCellAnchor>
    <xdr:from>
      <xdr:col>22</xdr:col>
      <xdr:colOff>219075</xdr:colOff>
      <xdr:row>28</xdr:row>
      <xdr:rowOff>163518</xdr:rowOff>
    </xdr:from>
    <xdr:to>
      <xdr:col>28</xdr:col>
      <xdr:colOff>361949</xdr:colOff>
      <xdr:row>34</xdr:row>
      <xdr:rowOff>0</xdr:rowOff>
    </xdr:to>
    <xdr:sp macro="" textlink="">
      <xdr:nvSpPr>
        <xdr:cNvPr id="5" name="Dikdörtgen: Köşeleri Yuvarlatılmış 4">
          <a:extLst>
            <a:ext uri="{FF2B5EF4-FFF2-40B4-BE49-F238E27FC236}">
              <a16:creationId xmlns:a16="http://schemas.microsoft.com/office/drawing/2014/main" id="{97FE8F53-C58D-95B2-D15A-277BB1855FA0}"/>
            </a:ext>
          </a:extLst>
        </xdr:cNvPr>
        <xdr:cNvSpPr/>
      </xdr:nvSpPr>
      <xdr:spPr>
        <a:xfrm>
          <a:off x="13630275" y="5249868"/>
          <a:ext cx="3800474" cy="922332"/>
        </a:xfrm>
        <a:prstGeom prst="roundRect">
          <a:avLst/>
        </a:prstGeom>
        <a:gradFill flip="none" rotWithShape="1">
          <a:gsLst>
            <a:gs pos="68000">
              <a:srgbClr val="BAC9D8"/>
            </a:gs>
            <a:gs pos="88000">
              <a:srgbClr val="8BA5BF"/>
            </a:gs>
            <a:gs pos="48000">
              <a:srgbClr val="E2E8EE"/>
            </a:gs>
            <a:gs pos="98000">
              <a:srgbClr val="4C6B8A"/>
            </a:gs>
          </a:gsLst>
          <a:path path="shape">
            <a:fillToRect l="50000" t="50000" r="50000" b="50000"/>
          </a:path>
          <a:tileRect/>
        </a:gradFill>
        <a:ln w="28575">
          <a:solidFill>
            <a:schemeClr val="tx2">
              <a:alpha val="89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291001</xdr:colOff>
      <xdr:row>29</xdr:row>
      <xdr:rowOff>16667</xdr:rowOff>
    </xdr:from>
    <xdr:to>
      <xdr:col>24</xdr:col>
      <xdr:colOff>137452</xdr:colOff>
      <xdr:row>33</xdr:row>
      <xdr:rowOff>141334</xdr:rowOff>
    </xdr:to>
    <xdr:pic>
      <xdr:nvPicPr>
        <xdr:cNvPr id="18" name="Grafik 14" descr="Para düz dolguyla">
          <a:extLst>
            <a:ext uri="{FF2B5EF4-FFF2-40B4-BE49-F238E27FC236}">
              <a16:creationId xmlns:a16="http://schemas.microsoft.com/office/drawing/2014/main" id="{D08F33AD-6657-9013-FE82-567B8A6D7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3702201" y="5264942"/>
          <a:ext cx="1065651" cy="848567"/>
        </a:xfrm>
        <a:prstGeom prst="rect">
          <a:avLst/>
        </a:prstGeom>
      </xdr:spPr>
    </xdr:pic>
    <xdr:clientData/>
  </xdr:twoCellAnchor>
  <xdr:twoCellAnchor>
    <xdr:from>
      <xdr:col>24</xdr:col>
      <xdr:colOff>247650</xdr:colOff>
      <xdr:row>29</xdr:row>
      <xdr:rowOff>74046</xdr:rowOff>
    </xdr:from>
    <xdr:to>
      <xdr:col>28</xdr:col>
      <xdr:colOff>57150</xdr:colOff>
      <xdr:row>30</xdr:row>
      <xdr:rowOff>95250</xdr:rowOff>
    </xdr:to>
    <xdr:sp macro="" textlink="">
      <xdr:nvSpPr>
        <xdr:cNvPr id="29" name="Metin kutusu 106">
          <a:extLst>
            <a:ext uri="{FF2B5EF4-FFF2-40B4-BE49-F238E27FC236}">
              <a16:creationId xmlns:a16="http://schemas.microsoft.com/office/drawing/2014/main" id="{9DD27048-6704-32A4-6CE0-5AC7C197BDB4}"/>
            </a:ext>
          </a:extLst>
        </xdr:cNvPr>
        <xdr:cNvSpPr txBox="1"/>
      </xdr:nvSpPr>
      <xdr:spPr>
        <a:xfrm>
          <a:off x="14878050" y="5341371"/>
          <a:ext cx="2247900" cy="202179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0">
              <a:solidFill>
                <a:srgbClr val="2C3E50"/>
              </a:solidFill>
              <a:latin typeface="Perpetua" panose="02020502060401020303" pitchFamily="18" charset="0"/>
              <a:ea typeface="MS Gothic" panose="020B0609070205080204" pitchFamily="49" charset="-128"/>
              <a:cs typeface="+mn-cs"/>
            </a:rPr>
            <a:t>TOPLAM</a:t>
          </a:r>
          <a:r>
            <a:rPr lang="tr-TR" sz="1600" b="1" i="1" kern="0">
              <a:solidFill>
                <a:srgbClr val="2C3E50"/>
              </a:solidFill>
              <a:latin typeface="Perpetua" panose="02020502060401020303" pitchFamily="18" charset="0"/>
              <a:ea typeface="MS Gothic" panose="020B0609070205080204" pitchFamily="49" charset="-128"/>
            </a:rPr>
            <a:t> SIPARIS ADET</a:t>
          </a:r>
          <a:endParaRPr kumimoji="0" lang="tr-TR" sz="1600" b="1" i="1" u="none" strike="noStrike" kern="0" cap="none" spc="0" normalizeH="0" baseline="0">
            <a:ln>
              <a:noFill/>
            </a:ln>
            <a:solidFill>
              <a:srgbClr val="2C3E50"/>
            </a:solidFill>
            <a:effectLst/>
            <a:uLnTx/>
            <a:uFillTx/>
            <a:latin typeface="Perpetua" panose="02020502060401020303" pitchFamily="18" charset="0"/>
            <a:ea typeface="MS Gothic" panose="020B0609070205080204" pitchFamily="49" charset="-128"/>
          </a:endParaRPr>
        </a:p>
      </xdr:txBody>
    </xdr:sp>
    <xdr:clientData/>
  </xdr:twoCellAnchor>
  <xdr:twoCellAnchor>
    <xdr:from>
      <xdr:col>22</xdr:col>
      <xdr:colOff>209549</xdr:colOff>
      <xdr:row>23</xdr:row>
      <xdr:rowOff>9525</xdr:rowOff>
    </xdr:from>
    <xdr:to>
      <xdr:col>28</xdr:col>
      <xdr:colOff>378668</xdr:colOff>
      <xdr:row>28</xdr:row>
      <xdr:rowOff>19050</xdr:rowOff>
    </xdr:to>
    <xdr:sp macro="" textlink="">
      <xdr:nvSpPr>
        <xdr:cNvPr id="6" name="Dikdörtgen: Köşeleri Yuvarlatılmış 5">
          <a:extLst>
            <a:ext uri="{FF2B5EF4-FFF2-40B4-BE49-F238E27FC236}">
              <a16:creationId xmlns:a16="http://schemas.microsoft.com/office/drawing/2014/main" id="{9F72BCE4-4A5E-F723-04D7-43AFF7236182}"/>
            </a:ext>
          </a:extLst>
        </xdr:cNvPr>
        <xdr:cNvSpPr/>
      </xdr:nvSpPr>
      <xdr:spPr>
        <a:xfrm>
          <a:off x="13620749" y="4171950"/>
          <a:ext cx="3826719" cy="933450"/>
        </a:xfrm>
        <a:prstGeom prst="roundRect">
          <a:avLst/>
        </a:prstGeom>
        <a:gradFill flip="none" rotWithShape="1">
          <a:gsLst>
            <a:gs pos="68000">
              <a:srgbClr val="BAC9D8"/>
            </a:gs>
            <a:gs pos="88000">
              <a:srgbClr val="8BA5BF"/>
            </a:gs>
            <a:gs pos="48000">
              <a:srgbClr val="E2E8EE"/>
            </a:gs>
            <a:gs pos="98000">
              <a:srgbClr val="4C6B8A"/>
            </a:gs>
          </a:gsLst>
          <a:path path="shape">
            <a:fillToRect l="50000" t="50000" r="50000" b="50000"/>
          </a:path>
          <a:tileRect/>
        </a:gradFill>
        <a:ln w="28575">
          <a:solidFill>
            <a:schemeClr val="tx2">
              <a:alpha val="89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22</xdr:col>
      <xdr:colOff>297911</xdr:colOff>
      <xdr:row>23</xdr:row>
      <xdr:rowOff>78646</xdr:rowOff>
    </xdr:from>
    <xdr:to>
      <xdr:col>24</xdr:col>
      <xdr:colOff>54890</xdr:colOff>
      <xdr:row>27</xdr:row>
      <xdr:rowOff>130904</xdr:rowOff>
    </xdr:to>
    <xdr:pic>
      <xdr:nvPicPr>
        <xdr:cNvPr id="19" name="Grafik 16" descr="Yukarı eğilimli çubuk grafik düz dolguyla">
          <a:extLst>
            <a:ext uri="{FF2B5EF4-FFF2-40B4-BE49-F238E27FC236}">
              <a16:creationId xmlns:a16="http://schemas.microsoft.com/office/drawing/2014/main" id="{1CD339B3-C59A-527F-6499-DD50758F8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09111" y="4241071"/>
          <a:ext cx="976179" cy="776158"/>
        </a:xfrm>
        <a:prstGeom prst="rect">
          <a:avLst/>
        </a:prstGeom>
      </xdr:spPr>
    </xdr:pic>
    <xdr:clientData/>
  </xdr:twoCellAnchor>
  <xdr:twoCellAnchor>
    <xdr:from>
      <xdr:col>24</xdr:col>
      <xdr:colOff>350520</xdr:colOff>
      <xdr:row>23</xdr:row>
      <xdr:rowOff>83324</xdr:rowOff>
    </xdr:from>
    <xdr:to>
      <xdr:col>28</xdr:col>
      <xdr:colOff>144780</xdr:colOff>
      <xdr:row>25</xdr:row>
      <xdr:rowOff>38007</xdr:rowOff>
    </xdr:to>
    <xdr:sp macro="" textlink="">
      <xdr:nvSpPr>
        <xdr:cNvPr id="30" name="Metin kutusu 106">
          <a:extLst>
            <a:ext uri="{FF2B5EF4-FFF2-40B4-BE49-F238E27FC236}">
              <a16:creationId xmlns:a16="http://schemas.microsoft.com/office/drawing/2014/main" id="{13F8D8F3-7B8D-DF76-B93D-1D56EAE80E95}"/>
            </a:ext>
          </a:extLst>
        </xdr:cNvPr>
        <xdr:cNvSpPr txBox="1"/>
      </xdr:nvSpPr>
      <xdr:spPr>
        <a:xfrm>
          <a:off x="14980920" y="4289564"/>
          <a:ext cx="2232660" cy="335683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0">
              <a:solidFill>
                <a:srgbClr val="2C3E50"/>
              </a:solidFill>
              <a:latin typeface="Perpetua" panose="02020502060401020303" pitchFamily="18" charset="0"/>
              <a:ea typeface="MS Gothic" panose="020B0609070205080204" pitchFamily="49" charset="-128"/>
            </a:rPr>
            <a:t>TOPLAM KAR MARJI</a:t>
          </a:r>
          <a:endParaRPr kumimoji="0" lang="tr-TR" sz="1600" b="1" i="1" u="none" strike="noStrike" kern="0" cap="none" spc="0" normalizeH="0" baseline="0">
            <a:ln>
              <a:noFill/>
            </a:ln>
            <a:solidFill>
              <a:srgbClr val="2C3E50"/>
            </a:solidFill>
            <a:effectLst/>
            <a:uLnTx/>
            <a:uFillTx/>
            <a:latin typeface="Perpetua" panose="02020502060401020303" pitchFamily="18" charset="0"/>
            <a:ea typeface="MS Gothic" panose="020B0609070205080204" pitchFamily="49" charset="-128"/>
          </a:endParaRPr>
        </a:p>
      </xdr:txBody>
    </xdr:sp>
    <xdr:clientData/>
  </xdr:twoCellAnchor>
  <xdr:twoCellAnchor>
    <xdr:from>
      <xdr:col>0</xdr:col>
      <xdr:colOff>104776</xdr:colOff>
      <xdr:row>6</xdr:row>
      <xdr:rowOff>68267</xdr:rowOff>
    </xdr:from>
    <xdr:to>
      <xdr:col>2</xdr:col>
      <xdr:colOff>123826</xdr:colOff>
      <xdr:row>40</xdr:row>
      <xdr:rowOff>47624</xdr:rowOff>
    </xdr:to>
    <xdr:sp macro="" textlink="">
      <xdr:nvSpPr>
        <xdr:cNvPr id="7" name="Dikdörtgen: Köşeleri Yuvarlatılmış 6">
          <a:extLst>
            <a:ext uri="{FF2B5EF4-FFF2-40B4-BE49-F238E27FC236}">
              <a16:creationId xmlns:a16="http://schemas.microsoft.com/office/drawing/2014/main" id="{FE43081C-60FD-CBF4-FAF9-AF1D22985C64}"/>
            </a:ext>
          </a:extLst>
        </xdr:cNvPr>
        <xdr:cNvSpPr/>
      </xdr:nvSpPr>
      <xdr:spPr>
        <a:xfrm>
          <a:off x="104776" y="1154117"/>
          <a:ext cx="1238250" cy="6151557"/>
        </a:xfrm>
        <a:prstGeom prst="roundRect">
          <a:avLst/>
        </a:prstGeom>
        <a:solidFill>
          <a:srgbClr val="E2E8EE"/>
        </a:solidFill>
        <a:ln w="28575">
          <a:solidFill>
            <a:srgbClr val="2C3E50"/>
          </a:solidFill>
        </a:ln>
        <a:effectLst>
          <a:glow rad="114300">
            <a:srgbClr val="DBCDAD">
              <a:alpha val="25000"/>
            </a:srgb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111349</xdr:colOff>
      <xdr:row>7</xdr:row>
      <xdr:rowOff>96131</xdr:rowOff>
    </xdr:from>
    <xdr:to>
      <xdr:col>2</xdr:col>
      <xdr:colOff>123826</xdr:colOff>
      <xdr:row>13</xdr:row>
      <xdr:rowOff>92064</xdr:rowOff>
    </xdr:to>
    <xdr:sp macro="" textlink="">
      <xdr:nvSpPr>
        <xdr:cNvPr id="28" name="Akış Çizelgesi: Belge 52">
          <a:extLst>
            <a:ext uri="{FF2B5EF4-FFF2-40B4-BE49-F238E27FC236}">
              <a16:creationId xmlns:a16="http://schemas.microsoft.com/office/drawing/2014/main" id="{3CFD51DF-BCE1-CCCC-5622-57A84A57D3F6}"/>
            </a:ext>
          </a:extLst>
        </xdr:cNvPr>
        <xdr:cNvSpPr/>
      </xdr:nvSpPr>
      <xdr:spPr>
        <a:xfrm>
          <a:off x="111349" y="1362956"/>
          <a:ext cx="1231677" cy="1081783"/>
        </a:xfrm>
        <a:custGeom>
          <a:avLst/>
          <a:gdLst>
            <a:gd name="connsiteX0" fmla="*/ 0 w 21600"/>
            <a:gd name="connsiteY0" fmla="*/ 0 h 21600"/>
            <a:gd name="connsiteX1" fmla="*/ 21600 w 21600"/>
            <a:gd name="connsiteY1" fmla="*/ 0 h 21600"/>
            <a:gd name="connsiteX2" fmla="*/ 21600 w 21600"/>
            <a:gd name="connsiteY2" fmla="*/ 17322 h 21600"/>
            <a:gd name="connsiteX3" fmla="*/ 0 w 21600"/>
            <a:gd name="connsiteY3" fmla="*/ 20172 h 21600"/>
            <a:gd name="connsiteX4" fmla="*/ 0 w 21600"/>
            <a:gd name="connsiteY4" fmla="*/ 0 h 21600"/>
            <a:gd name="connsiteX0" fmla="*/ 79 w 21600"/>
            <a:gd name="connsiteY0" fmla="*/ 37 h 21324"/>
            <a:gd name="connsiteX1" fmla="*/ 21600 w 21600"/>
            <a:gd name="connsiteY1" fmla="*/ 0 h 21324"/>
            <a:gd name="connsiteX2" fmla="*/ 21600 w 21600"/>
            <a:gd name="connsiteY2" fmla="*/ 17322 h 21324"/>
            <a:gd name="connsiteX3" fmla="*/ 0 w 21600"/>
            <a:gd name="connsiteY3" fmla="*/ 20172 h 21324"/>
            <a:gd name="connsiteX4" fmla="*/ 79 w 21600"/>
            <a:gd name="connsiteY4" fmla="*/ 37 h 213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21600" h="21324">
              <a:moveTo>
                <a:pt x="79" y="37"/>
              </a:moveTo>
              <a:lnTo>
                <a:pt x="21600" y="0"/>
              </a:lnTo>
              <a:lnTo>
                <a:pt x="21600" y="17322"/>
              </a:lnTo>
              <a:cubicBezTo>
                <a:pt x="10800" y="17322"/>
                <a:pt x="10800" y="23922"/>
                <a:pt x="0" y="20172"/>
              </a:cubicBezTo>
              <a:cubicBezTo>
                <a:pt x="26" y="13460"/>
                <a:pt x="53" y="6749"/>
                <a:pt x="79" y="37"/>
              </a:cubicBezTo>
              <a:close/>
            </a:path>
          </a:pathLst>
        </a:custGeom>
        <a:gradFill flip="none" rotWithShape="1">
          <a:gsLst>
            <a:gs pos="68000">
              <a:srgbClr val="BAC9D8"/>
            </a:gs>
            <a:gs pos="88000">
              <a:srgbClr val="8BA5BF"/>
            </a:gs>
            <a:gs pos="48000">
              <a:srgbClr val="E2E8EE"/>
            </a:gs>
            <a:gs pos="98000">
              <a:srgbClr val="4C6B8A"/>
            </a:gs>
          </a:gsLst>
          <a:path path="shape">
            <a:fillToRect l="50000" t="50000" r="50000" b="50000"/>
          </a:path>
          <a:tileRect/>
        </a:gradFill>
        <a:ln w="28575">
          <a:solidFill>
            <a:schemeClr val="tx2">
              <a:alpha val="89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224317</xdr:colOff>
      <xdr:row>33</xdr:row>
      <xdr:rowOff>161925</xdr:rowOff>
    </xdr:from>
    <xdr:to>
      <xdr:col>1</xdr:col>
      <xdr:colOff>588272</xdr:colOff>
      <xdr:row>39</xdr:row>
      <xdr:rowOff>56604</xdr:rowOff>
    </xdr:to>
    <xdr:pic macro="[0]!PERSONEL">
      <xdr:nvPicPr>
        <xdr:cNvPr id="24" name="Grafik 35" descr="Kullanıcı düz dolguyla">
          <a:extLst>
            <a:ext uri="{FF2B5EF4-FFF2-40B4-BE49-F238E27FC236}">
              <a16:creationId xmlns:a16="http://schemas.microsoft.com/office/drawing/2014/main" id="{1F15CAF7-271A-0094-47B6-34D3EC88E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4317" y="6153150"/>
          <a:ext cx="973555" cy="980529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95325</xdr:colOff>
      <xdr:row>33</xdr:row>
      <xdr:rowOff>107534</xdr:rowOff>
    </xdr:from>
    <xdr:to>
      <xdr:col>2</xdr:col>
      <xdr:colOff>104775</xdr:colOff>
      <xdr:row>34</xdr:row>
      <xdr:rowOff>55870</xdr:rowOff>
    </xdr:to>
    <xdr:sp macro="" textlink="">
      <xdr:nvSpPr>
        <xdr:cNvPr id="31" name="Metin kutusu 106">
          <a:extLst>
            <a:ext uri="{FF2B5EF4-FFF2-40B4-BE49-F238E27FC236}">
              <a16:creationId xmlns:a16="http://schemas.microsoft.com/office/drawing/2014/main" id="{40144D6A-B296-77CA-5497-039D30BEBB20}"/>
            </a:ext>
          </a:extLst>
        </xdr:cNvPr>
        <xdr:cNvSpPr txBox="1"/>
      </xdr:nvSpPr>
      <xdr:spPr>
        <a:xfrm>
          <a:off x="95325" y="6098759"/>
          <a:ext cx="1228650" cy="129311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1200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PERSONEL</a:t>
          </a:r>
        </a:p>
      </xdr:txBody>
    </xdr:sp>
    <xdr:clientData/>
  </xdr:twoCellAnchor>
  <xdr:twoCellAnchor>
    <xdr:from>
      <xdr:col>0</xdr:col>
      <xdr:colOff>261173</xdr:colOff>
      <xdr:row>20</xdr:row>
      <xdr:rowOff>113999</xdr:rowOff>
    </xdr:from>
    <xdr:to>
      <xdr:col>1</xdr:col>
      <xdr:colOff>521886</xdr:colOff>
      <xdr:row>26</xdr:row>
      <xdr:rowOff>42594</xdr:rowOff>
    </xdr:to>
    <xdr:pic macro="[0]!AY">
      <xdr:nvPicPr>
        <xdr:cNvPr id="25" name="Grafik 37" descr="Günlük takvim düz dolguyla">
          <a:extLst>
            <a:ext uri="{FF2B5EF4-FFF2-40B4-BE49-F238E27FC236}">
              <a16:creationId xmlns:a16="http://schemas.microsoft.com/office/drawing/2014/main" id="{EDB60296-78D3-BBE9-64D2-993053CA5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1173" y="3733499"/>
          <a:ext cx="870313" cy="1033495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153767</xdr:colOff>
      <xdr:row>20</xdr:row>
      <xdr:rowOff>96459</xdr:rowOff>
    </xdr:from>
    <xdr:to>
      <xdr:col>2</xdr:col>
      <xdr:colOff>32923</xdr:colOff>
      <xdr:row>21</xdr:row>
      <xdr:rowOff>42659</xdr:rowOff>
    </xdr:to>
    <xdr:sp macro="" textlink="">
      <xdr:nvSpPr>
        <xdr:cNvPr id="32" name="Metin kutusu 106">
          <a:extLst>
            <a:ext uri="{FF2B5EF4-FFF2-40B4-BE49-F238E27FC236}">
              <a16:creationId xmlns:a16="http://schemas.microsoft.com/office/drawing/2014/main" id="{937C25B7-98EB-0332-1637-898112F9FB72}"/>
            </a:ext>
          </a:extLst>
        </xdr:cNvPr>
        <xdr:cNvSpPr txBox="1"/>
      </xdr:nvSpPr>
      <xdr:spPr>
        <a:xfrm>
          <a:off x="153767" y="3715959"/>
          <a:ext cx="1098356" cy="127175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1200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AY</a:t>
          </a:r>
          <a:r>
            <a:rPr kumimoji="0" lang="tr-TR" sz="1600" b="1" i="0" u="none" strike="noStrike" kern="0" cap="none" spc="0" normalizeH="0" baseline="0">
              <a:ln>
                <a:noFill/>
              </a:ln>
              <a:solidFill>
                <a:srgbClr val="2C3E50"/>
              </a:solidFill>
              <a:effectLst/>
              <a:uLnTx/>
              <a:uFillTx/>
              <a:latin typeface="Perpetua" panose="02020502060401020303" pitchFamily="18" charset="0"/>
              <a:ea typeface="MS Gothic" panose="020B0609070205080204" pitchFamily="49" charset="-128"/>
            </a:rPr>
            <a:t> </a:t>
          </a:r>
        </a:p>
      </xdr:txBody>
    </xdr:sp>
    <xdr:clientData/>
  </xdr:twoCellAnchor>
  <xdr:twoCellAnchor>
    <xdr:from>
      <xdr:col>0</xdr:col>
      <xdr:colOff>284821</xdr:colOff>
      <xdr:row>27</xdr:row>
      <xdr:rowOff>98542</xdr:rowOff>
    </xdr:from>
    <xdr:to>
      <xdr:col>1</xdr:col>
      <xdr:colOff>545534</xdr:colOff>
      <xdr:row>33</xdr:row>
      <xdr:rowOff>27137</xdr:rowOff>
    </xdr:to>
    <xdr:pic macro="[0]!ŞEHİR">
      <xdr:nvPicPr>
        <xdr:cNvPr id="26" name="Grafik 39" descr="Afrika düz dolguyla">
          <a:extLst>
            <a:ext uri="{FF2B5EF4-FFF2-40B4-BE49-F238E27FC236}">
              <a16:creationId xmlns:a16="http://schemas.microsoft.com/office/drawing/2014/main" id="{F438493C-ED88-1EF3-0CD4-DD9AFB599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4821" y="5003917"/>
          <a:ext cx="870313" cy="1014445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170799</xdr:colOff>
      <xdr:row>26</xdr:row>
      <xdr:rowOff>123142</xdr:rowOff>
    </xdr:from>
    <xdr:to>
      <xdr:col>2</xdr:col>
      <xdr:colOff>49955</xdr:colOff>
      <xdr:row>27</xdr:row>
      <xdr:rowOff>69342</xdr:rowOff>
    </xdr:to>
    <xdr:sp macro="" textlink="">
      <xdr:nvSpPr>
        <xdr:cNvPr id="33" name="Metin kutusu 106">
          <a:extLst>
            <a:ext uri="{FF2B5EF4-FFF2-40B4-BE49-F238E27FC236}">
              <a16:creationId xmlns:a16="http://schemas.microsoft.com/office/drawing/2014/main" id="{AC330A66-40C9-D884-15D3-CB6F660D280C}"/>
            </a:ext>
          </a:extLst>
        </xdr:cNvPr>
        <xdr:cNvSpPr txBox="1"/>
      </xdr:nvSpPr>
      <xdr:spPr>
        <a:xfrm>
          <a:off x="170799" y="4847542"/>
          <a:ext cx="1098356" cy="127175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1200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SEHIR</a:t>
          </a:r>
        </a:p>
      </xdr:txBody>
    </xdr:sp>
    <xdr:clientData/>
  </xdr:twoCellAnchor>
  <xdr:twoCellAnchor>
    <xdr:from>
      <xdr:col>0</xdr:col>
      <xdr:colOff>172817</xdr:colOff>
      <xdr:row>10</xdr:row>
      <xdr:rowOff>7502</xdr:rowOff>
    </xdr:from>
    <xdr:to>
      <xdr:col>2</xdr:col>
      <xdr:colOff>51973</xdr:colOff>
      <xdr:row>10</xdr:row>
      <xdr:rowOff>134677</xdr:rowOff>
    </xdr:to>
    <xdr:sp macro="" textlink="">
      <xdr:nvSpPr>
        <xdr:cNvPr id="37" name="Metin kutusu 106">
          <a:extLst>
            <a:ext uri="{FF2B5EF4-FFF2-40B4-BE49-F238E27FC236}">
              <a16:creationId xmlns:a16="http://schemas.microsoft.com/office/drawing/2014/main" id="{B551FF16-EF72-CCC7-7A58-E84715EA7427}"/>
            </a:ext>
          </a:extLst>
        </xdr:cNvPr>
        <xdr:cNvSpPr txBox="1"/>
      </xdr:nvSpPr>
      <xdr:spPr>
        <a:xfrm>
          <a:off x="172817" y="1817252"/>
          <a:ext cx="1098356" cy="127175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tr-TR" sz="2000" b="1" i="0" u="none" strike="noStrike" kern="0" cap="none" spc="0" normalizeH="0" baseline="0">
              <a:ln>
                <a:noFill/>
              </a:ln>
              <a:solidFill>
                <a:schemeClr val="tx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uLnTx/>
              <a:uFillTx/>
              <a:latin typeface="Perpetua" panose="02020502060401020303" pitchFamily="18" charset="0"/>
              <a:ea typeface="MS Gothic" panose="020B0609070205080204" pitchFamily="49" charset="-128"/>
            </a:rPr>
            <a:t>ANALIZ</a:t>
          </a:r>
        </a:p>
      </xdr:txBody>
    </xdr:sp>
    <xdr:clientData/>
  </xdr:twoCellAnchor>
  <xdr:twoCellAnchor>
    <xdr:from>
      <xdr:col>2</xdr:col>
      <xdr:colOff>257175</xdr:colOff>
      <xdr:row>0</xdr:row>
      <xdr:rowOff>0</xdr:rowOff>
    </xdr:from>
    <xdr:to>
      <xdr:col>28</xdr:col>
      <xdr:colOff>581025</xdr:colOff>
      <xdr:row>6</xdr:row>
      <xdr:rowOff>171450</xdr:rowOff>
    </xdr:to>
    <xdr:grpSp>
      <xdr:nvGrpSpPr>
        <xdr:cNvPr id="46" name="Grup 45">
          <a:extLst>
            <a:ext uri="{FF2B5EF4-FFF2-40B4-BE49-F238E27FC236}">
              <a16:creationId xmlns:a16="http://schemas.microsoft.com/office/drawing/2014/main" id="{3A8A3A03-3858-7A87-EB28-54D0F0282746}"/>
            </a:ext>
          </a:extLst>
        </xdr:cNvPr>
        <xdr:cNvGrpSpPr/>
      </xdr:nvGrpSpPr>
      <xdr:grpSpPr>
        <a:xfrm>
          <a:off x="1476375" y="0"/>
          <a:ext cx="16173450" cy="1257300"/>
          <a:chOff x="1420136" y="0"/>
          <a:chExt cx="10203365" cy="849914"/>
        </a:xfrm>
      </xdr:grpSpPr>
      <xdr:sp macro="" textlink="">
        <xdr:nvSpPr>
          <xdr:cNvPr id="3" name="Dikdörtgen: Köşeleri Yuvarlatılmış 2">
            <a:extLst>
              <a:ext uri="{FF2B5EF4-FFF2-40B4-BE49-F238E27FC236}">
                <a16:creationId xmlns:a16="http://schemas.microsoft.com/office/drawing/2014/main" id="{A8EDA9E1-E317-797F-C5D5-696509751EF0}"/>
              </a:ext>
            </a:extLst>
          </xdr:cNvPr>
          <xdr:cNvSpPr/>
        </xdr:nvSpPr>
        <xdr:spPr>
          <a:xfrm>
            <a:off x="1420136" y="60578"/>
            <a:ext cx="10203365" cy="763581"/>
          </a:xfrm>
          <a:prstGeom prst="roundRect">
            <a:avLst/>
          </a:prstGeom>
          <a:gradFill flip="none" rotWithShape="1"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  <a:tileRect/>
          </a:gradFill>
          <a:ln w="28575">
            <a:solidFill>
              <a:schemeClr val="tx2">
                <a:alpha val="89000"/>
              </a:schemeClr>
            </a:solidFill>
          </a:ln>
          <a:effectLst>
            <a:outerShdw blurRad="63500" sx="101000" sy="101000" algn="ctr" rotWithShape="0">
              <a:prstClr val="black">
                <a:alpha val="2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tr-T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tr-TR"/>
          </a:p>
        </xdr:txBody>
      </xdr:sp>
      <xdr:sp macro="" textlink="">
        <xdr:nvSpPr>
          <xdr:cNvPr id="16" name="Metin kutusu 106">
            <a:extLst>
              <a:ext uri="{FF2B5EF4-FFF2-40B4-BE49-F238E27FC236}">
                <a16:creationId xmlns:a16="http://schemas.microsoft.com/office/drawing/2014/main" id="{BC7C00D6-C0CB-7D23-4ADC-C630D192551E}"/>
              </a:ext>
            </a:extLst>
          </xdr:cNvPr>
          <xdr:cNvSpPr txBox="1"/>
        </xdr:nvSpPr>
        <xdr:spPr>
          <a:xfrm>
            <a:off x="3024552" y="200243"/>
            <a:ext cx="6936547" cy="46725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wrap="square" rtlCol="0" anchor="ctr"/>
          <a:lstStyle>
            <a:defPPr>
              <a:defRPr lang="tr-TR"/>
            </a:defPPr>
            <a:lvl1pPr marL="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tr-TR" sz="4400" b="1" i="0" u="none" strike="noStrike" kern="0" cap="none" spc="0" normalizeH="0" baseline="0">
                <a:ln>
                  <a:noFill/>
                </a:ln>
                <a:solidFill>
                  <a:schemeClr val="tx2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uLnTx/>
                <a:uFillTx/>
                <a:latin typeface="Nordique Inline" panose="020F0502020204030204" pitchFamily="2" charset="0"/>
                <a:ea typeface="MS Gothic" panose="020B0609070205080204" pitchFamily="49" charset="-128"/>
              </a:rPr>
              <a:t>EV E</a:t>
            </a:r>
            <a:r>
              <a:rPr lang="tr-TR" sz="4400" b="1" kern="0">
                <a:solidFill>
                  <a:schemeClr val="tx2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latin typeface="Nordique Inline" panose="020F0502020204030204" pitchFamily="2" charset="0"/>
                <a:ea typeface="MS Gothic" panose="020B0609070205080204" pitchFamily="49" charset="-128"/>
              </a:rPr>
              <a:t>S</a:t>
            </a:r>
            <a:r>
              <a:rPr kumimoji="0" lang="tr-TR" sz="4400" b="1" i="0" u="none" strike="noStrike" kern="0" cap="none" spc="0" normalizeH="0" baseline="0">
                <a:ln>
                  <a:noFill/>
                </a:ln>
                <a:solidFill>
                  <a:schemeClr val="tx2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uLnTx/>
                <a:uFillTx/>
                <a:latin typeface="Nordique Inline" panose="020F0502020204030204" pitchFamily="2" charset="0"/>
                <a:ea typeface="MS Gothic" panose="020B0609070205080204" pitchFamily="49" charset="-128"/>
              </a:rPr>
              <a:t>YALARI MAĞAZASI SATIS DASHBOARD</a:t>
            </a:r>
          </a:p>
        </xdr:txBody>
      </xdr:sp>
      <xdr:pic>
        <xdr:nvPicPr>
          <xdr:cNvPr id="23" name="Grafik 33" descr="Lotus Çiçeği düz dolguyla">
            <a:extLst>
              <a:ext uri="{FF2B5EF4-FFF2-40B4-BE49-F238E27FC236}">
                <a16:creationId xmlns:a16="http://schemas.microsoft.com/office/drawing/2014/main" id="{B71E1D4C-5213-94EC-B203-256873E921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10482806" y="0"/>
            <a:ext cx="858860" cy="849914"/>
          </a:xfrm>
          <a:prstGeom prst="rect">
            <a:avLst/>
          </a:prstGeom>
        </xdr:spPr>
      </xdr:pic>
      <xdr:pic>
        <xdr:nvPicPr>
          <xdr:cNvPr id="38" name="Grafik 56" descr="Lotus Çiçeği düz dolguyla">
            <a:extLst>
              <a:ext uri="{FF2B5EF4-FFF2-40B4-BE49-F238E27FC236}">
                <a16:creationId xmlns:a16="http://schemas.microsoft.com/office/drawing/2014/main" id="{FCE386FB-3BF3-2789-18FF-A0E6698D5D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756388" y="0"/>
            <a:ext cx="839341" cy="830598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285750</xdr:colOff>
      <xdr:row>7</xdr:row>
      <xdr:rowOff>92849</xdr:rowOff>
    </xdr:from>
    <xdr:to>
      <xdr:col>19</xdr:col>
      <xdr:colOff>485775</xdr:colOff>
      <xdr:row>22</xdr:row>
      <xdr:rowOff>28575</xdr:rowOff>
    </xdr:to>
    <xdr:sp macro="" textlink="">
      <xdr:nvSpPr>
        <xdr:cNvPr id="11" name="Dikdörtgen: Köşeleri Yuvarlatılmış 10">
          <a:extLst>
            <a:ext uri="{FF2B5EF4-FFF2-40B4-BE49-F238E27FC236}">
              <a16:creationId xmlns:a16="http://schemas.microsoft.com/office/drawing/2014/main" id="{A26EC434-5CAB-51BF-E27B-226CB32978F9}"/>
            </a:ext>
          </a:extLst>
        </xdr:cNvPr>
        <xdr:cNvSpPr/>
      </xdr:nvSpPr>
      <xdr:spPr>
        <a:xfrm>
          <a:off x="6381750" y="1359674"/>
          <a:ext cx="5686425" cy="2650351"/>
        </a:xfrm>
        <a:prstGeom prst="roundRect">
          <a:avLst/>
        </a:prstGeom>
        <a:solidFill>
          <a:srgbClr val="E2E8EE"/>
        </a:solidFill>
        <a:ln w="28575">
          <a:solidFill>
            <a:srgbClr val="2C3E50"/>
          </a:solidFill>
        </a:ln>
        <a:effectLst>
          <a:glow rad="114300">
            <a:srgbClr val="DBCDAD">
              <a:alpha val="25000"/>
            </a:srgbClr>
          </a:glow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336444</xdr:colOff>
      <xdr:row>8</xdr:row>
      <xdr:rowOff>149631</xdr:rowOff>
    </xdr:from>
    <xdr:to>
      <xdr:col>19</xdr:col>
      <xdr:colOff>324765</xdr:colOff>
      <xdr:row>21</xdr:row>
      <xdr:rowOff>113650</xdr:rowOff>
    </xdr:to>
    <xdr:graphicFrame macro="">
      <xdr:nvGraphicFramePr>
        <xdr:cNvPr id="39" name="Grafik 38">
          <a:extLst>
            <a:ext uri="{FF2B5EF4-FFF2-40B4-BE49-F238E27FC236}">
              <a16:creationId xmlns:a16="http://schemas.microsoft.com/office/drawing/2014/main" id="{7636BBDB-218E-4DC6-AE27-BB485ADB60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266700</xdr:colOff>
      <xdr:row>21</xdr:row>
      <xdr:rowOff>135085</xdr:rowOff>
    </xdr:from>
    <xdr:to>
      <xdr:col>10</xdr:col>
      <xdr:colOff>457200</xdr:colOff>
      <xdr:row>40</xdr:row>
      <xdr:rowOff>114300</xdr:rowOff>
    </xdr:to>
    <xdr:sp macro="" textlink="">
      <xdr:nvSpPr>
        <xdr:cNvPr id="12" name="Dikdörtgen: Köşeleri Yuvarlatılmış 11">
          <a:extLst>
            <a:ext uri="{FF2B5EF4-FFF2-40B4-BE49-F238E27FC236}">
              <a16:creationId xmlns:a16="http://schemas.microsoft.com/office/drawing/2014/main" id="{E9B89F87-5DA8-9199-38D5-339B679472CF}"/>
            </a:ext>
          </a:extLst>
        </xdr:cNvPr>
        <xdr:cNvSpPr/>
      </xdr:nvSpPr>
      <xdr:spPr>
        <a:xfrm>
          <a:off x="1485900" y="3935560"/>
          <a:ext cx="5067300" cy="3417740"/>
        </a:xfrm>
        <a:prstGeom prst="roundRect">
          <a:avLst/>
        </a:prstGeom>
        <a:solidFill>
          <a:srgbClr val="E2E8EE"/>
        </a:solidFill>
        <a:ln w="28575">
          <a:solidFill>
            <a:srgbClr val="2C3E50"/>
          </a:solidFill>
        </a:ln>
        <a:effectLst>
          <a:glow rad="114300">
            <a:srgbClr val="DBCDAD">
              <a:alpha val="25000"/>
            </a:srgbClr>
          </a:glow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247651</xdr:colOff>
      <xdr:row>23</xdr:row>
      <xdr:rowOff>140291</xdr:rowOff>
    </xdr:from>
    <xdr:to>
      <xdr:col>10</xdr:col>
      <xdr:colOff>476251</xdr:colOff>
      <xdr:row>39</xdr:row>
      <xdr:rowOff>1</xdr:rowOff>
    </xdr:to>
    <xdr:graphicFrame macro="">
      <xdr:nvGraphicFramePr>
        <xdr:cNvPr id="40" name="Grafik 39">
          <a:extLst>
            <a:ext uri="{FF2B5EF4-FFF2-40B4-BE49-F238E27FC236}">
              <a16:creationId xmlns:a16="http://schemas.microsoft.com/office/drawing/2014/main" id="{29F993CB-83BB-4F21-8820-C1724FD711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182816</xdr:colOff>
      <xdr:row>0</xdr:row>
      <xdr:rowOff>66676</xdr:rowOff>
    </xdr:from>
    <xdr:to>
      <xdr:col>2</xdr:col>
      <xdr:colOff>114301</xdr:colOff>
      <xdr:row>5</xdr:row>
      <xdr:rowOff>152400</xdr:rowOff>
    </xdr:to>
    <xdr:grpSp>
      <xdr:nvGrpSpPr>
        <xdr:cNvPr id="71" name="Grup 70">
          <a:extLst>
            <a:ext uri="{FF2B5EF4-FFF2-40B4-BE49-F238E27FC236}">
              <a16:creationId xmlns:a16="http://schemas.microsoft.com/office/drawing/2014/main" id="{5CD973A1-6741-FBA6-E927-27866611EE19}"/>
            </a:ext>
          </a:extLst>
        </xdr:cNvPr>
        <xdr:cNvGrpSpPr/>
      </xdr:nvGrpSpPr>
      <xdr:grpSpPr>
        <a:xfrm>
          <a:off x="182816" y="66676"/>
          <a:ext cx="1150685" cy="990599"/>
          <a:chOff x="449515" y="66676"/>
          <a:chExt cx="1150685" cy="990599"/>
        </a:xfrm>
      </xdr:grpSpPr>
      <xdr:sp macro="" textlink="">
        <xdr:nvSpPr>
          <xdr:cNvPr id="2" name="Dikdörtgen: Köşeleri Yuvarlatılmış 1">
            <a:extLst>
              <a:ext uri="{FF2B5EF4-FFF2-40B4-BE49-F238E27FC236}">
                <a16:creationId xmlns:a16="http://schemas.microsoft.com/office/drawing/2014/main" id="{A856262B-A602-E060-9988-B16287147ED4}"/>
              </a:ext>
            </a:extLst>
          </xdr:cNvPr>
          <xdr:cNvSpPr/>
        </xdr:nvSpPr>
        <xdr:spPr>
          <a:xfrm>
            <a:off x="449515" y="122673"/>
            <a:ext cx="1150685" cy="934602"/>
          </a:xfrm>
          <a:prstGeom prst="roundRect">
            <a:avLst/>
          </a:prstGeom>
          <a:gradFill flip="none" rotWithShape="1"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  <a:tileRect/>
          </a:gradFill>
          <a:ln w="28575">
            <a:solidFill>
              <a:schemeClr val="tx2">
                <a:alpha val="89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tr-T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endParaRPr lang="tr-TR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5" name="Grafik 105" descr="Ev1 düz dolguyla">
            <a:extLst>
              <a:ext uri="{FF2B5EF4-FFF2-40B4-BE49-F238E27FC236}">
                <a16:creationId xmlns:a16="http://schemas.microsoft.com/office/drawing/2014/main" id="{64B06E72-2203-1498-8DB9-285C34B32F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571499" y="66676"/>
            <a:ext cx="866775" cy="990599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20</xdr:col>
      <xdr:colOff>5383</xdr:colOff>
      <xdr:row>7</xdr:row>
      <xdr:rowOff>53510</xdr:rowOff>
    </xdr:from>
    <xdr:to>
      <xdr:col>24</xdr:col>
      <xdr:colOff>177359</xdr:colOff>
      <xdr:row>14</xdr:row>
      <xdr:rowOff>47051</xdr:rowOff>
    </xdr:to>
    <xdr:sp macro="" textlink="">
      <xdr:nvSpPr>
        <xdr:cNvPr id="8" name="Dikdörtgen: Köşeleri Yuvarlatılmış 7">
          <a:extLst>
            <a:ext uri="{FF2B5EF4-FFF2-40B4-BE49-F238E27FC236}">
              <a16:creationId xmlns:a16="http://schemas.microsoft.com/office/drawing/2014/main" id="{5BD90FDC-84F0-0214-9FED-BAE9870CFA88}"/>
            </a:ext>
          </a:extLst>
        </xdr:cNvPr>
        <xdr:cNvSpPr/>
      </xdr:nvSpPr>
      <xdr:spPr>
        <a:xfrm>
          <a:off x="12197383" y="1320335"/>
          <a:ext cx="2610376" cy="1260366"/>
        </a:xfrm>
        <a:prstGeom prst="roundRect">
          <a:avLst/>
        </a:prstGeom>
        <a:gradFill flip="none" rotWithShape="1">
          <a:gsLst>
            <a:gs pos="68000">
              <a:srgbClr val="BAC9D8"/>
            </a:gs>
            <a:gs pos="88000">
              <a:srgbClr val="8BA5BF"/>
            </a:gs>
            <a:gs pos="48000">
              <a:srgbClr val="E2E8EE"/>
            </a:gs>
            <a:gs pos="98000">
              <a:srgbClr val="4C6B8A"/>
            </a:gs>
          </a:gsLst>
          <a:path path="shape">
            <a:fillToRect l="50000" t="50000" r="50000" b="50000"/>
          </a:path>
          <a:tileRect/>
        </a:gradFill>
        <a:ln w="28575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145854</xdr:colOff>
      <xdr:row>8</xdr:row>
      <xdr:rowOff>88940</xdr:rowOff>
    </xdr:from>
    <xdr:to>
      <xdr:col>21</xdr:col>
      <xdr:colOff>342899</xdr:colOff>
      <xdr:row>13</xdr:row>
      <xdr:rowOff>30670</xdr:rowOff>
    </xdr:to>
    <xdr:pic>
      <xdr:nvPicPr>
        <xdr:cNvPr id="20" name="Grafik 24" descr="Podyum düz dolguyla">
          <a:extLst>
            <a:ext uri="{FF2B5EF4-FFF2-40B4-BE49-F238E27FC236}">
              <a16:creationId xmlns:a16="http://schemas.microsoft.com/office/drawing/2014/main" id="{4DA29736-34A3-F32E-BF45-B4613D88E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2337854" y="1536740"/>
          <a:ext cx="806645" cy="846605"/>
        </a:xfrm>
        <a:prstGeom prst="rect">
          <a:avLst/>
        </a:prstGeom>
      </xdr:spPr>
    </xdr:pic>
    <xdr:clientData/>
  </xdr:twoCellAnchor>
  <xdr:twoCellAnchor>
    <xdr:from>
      <xdr:col>20</xdr:col>
      <xdr:colOff>80383</xdr:colOff>
      <xdr:row>7</xdr:row>
      <xdr:rowOff>110949</xdr:rowOff>
    </xdr:from>
    <xdr:to>
      <xdr:col>24</xdr:col>
      <xdr:colOff>134582</xdr:colOff>
      <xdr:row>13</xdr:row>
      <xdr:rowOff>173621</xdr:rowOff>
    </xdr:to>
    <xdr:sp macro="" textlink="">
      <xdr:nvSpPr>
        <xdr:cNvPr id="34" name="Dikdörtgen: Köşeleri Yuvarlatılmış 33">
          <a:extLst>
            <a:ext uri="{FF2B5EF4-FFF2-40B4-BE49-F238E27FC236}">
              <a16:creationId xmlns:a16="http://schemas.microsoft.com/office/drawing/2014/main" id="{54742259-5A5A-44DF-7FB6-E4AE204E00E4}"/>
            </a:ext>
          </a:extLst>
        </xdr:cNvPr>
        <xdr:cNvSpPr/>
      </xdr:nvSpPr>
      <xdr:spPr>
        <a:xfrm>
          <a:off x="12272383" y="1377774"/>
          <a:ext cx="2492599" cy="1148522"/>
        </a:xfrm>
        <a:prstGeom prst="roundRect">
          <a:avLst/>
        </a:prstGeom>
        <a:noFill/>
        <a:ln>
          <a:solidFill>
            <a:srgbClr val="2C3E50"/>
          </a:solidFill>
          <a:prstDash val="sysDash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933693"/>
                    <a:gd name="connsiteY0" fmla="*/ 187096 h 1122556"/>
                    <a:gd name="connsiteX1" fmla="*/ 187096 w 1933693"/>
                    <a:gd name="connsiteY1" fmla="*/ 0 h 1122556"/>
                    <a:gd name="connsiteX2" fmla="*/ 738120 w 1933693"/>
                    <a:gd name="connsiteY2" fmla="*/ 0 h 1122556"/>
                    <a:gd name="connsiteX3" fmla="*/ 1242358 w 1933693"/>
                    <a:gd name="connsiteY3" fmla="*/ 0 h 1122556"/>
                    <a:gd name="connsiteX4" fmla="*/ 1746597 w 1933693"/>
                    <a:gd name="connsiteY4" fmla="*/ 0 h 1122556"/>
                    <a:gd name="connsiteX5" fmla="*/ 1933693 w 1933693"/>
                    <a:gd name="connsiteY5" fmla="*/ 187096 h 1122556"/>
                    <a:gd name="connsiteX6" fmla="*/ 1933693 w 1933693"/>
                    <a:gd name="connsiteY6" fmla="*/ 546311 h 1122556"/>
                    <a:gd name="connsiteX7" fmla="*/ 1933693 w 1933693"/>
                    <a:gd name="connsiteY7" fmla="*/ 935460 h 1122556"/>
                    <a:gd name="connsiteX8" fmla="*/ 1746597 w 1933693"/>
                    <a:gd name="connsiteY8" fmla="*/ 1122556 h 1122556"/>
                    <a:gd name="connsiteX9" fmla="*/ 1257953 w 1933693"/>
                    <a:gd name="connsiteY9" fmla="*/ 1122556 h 1122556"/>
                    <a:gd name="connsiteX10" fmla="*/ 738120 w 1933693"/>
                    <a:gd name="connsiteY10" fmla="*/ 1122556 h 1122556"/>
                    <a:gd name="connsiteX11" fmla="*/ 187096 w 1933693"/>
                    <a:gd name="connsiteY11" fmla="*/ 1122556 h 1122556"/>
                    <a:gd name="connsiteX12" fmla="*/ 0 w 1933693"/>
                    <a:gd name="connsiteY12" fmla="*/ 935460 h 1122556"/>
                    <a:gd name="connsiteX13" fmla="*/ 0 w 1933693"/>
                    <a:gd name="connsiteY13" fmla="*/ 561278 h 1122556"/>
                    <a:gd name="connsiteX14" fmla="*/ 0 w 1933693"/>
                    <a:gd name="connsiteY14" fmla="*/ 187096 h 112255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</a:cxnLst>
                  <a:rect l="l" t="t" r="r" b="b"/>
                  <a:pathLst>
                    <a:path w="1933693" h="1122556" extrusionOk="0">
                      <a:moveTo>
                        <a:pt x="0" y="187096"/>
                      </a:moveTo>
                      <a:cubicBezTo>
                        <a:pt x="-17378" y="73047"/>
                        <a:pt x="76579" y="2698"/>
                        <a:pt x="187096" y="0"/>
                      </a:cubicBezTo>
                      <a:cubicBezTo>
                        <a:pt x="446099" y="-12832"/>
                        <a:pt x="574809" y="39360"/>
                        <a:pt x="738120" y="0"/>
                      </a:cubicBezTo>
                      <a:cubicBezTo>
                        <a:pt x="901431" y="-39360"/>
                        <a:pt x="1095459" y="17492"/>
                        <a:pt x="1242358" y="0"/>
                      </a:cubicBezTo>
                      <a:cubicBezTo>
                        <a:pt x="1389257" y="-17492"/>
                        <a:pt x="1595201" y="37965"/>
                        <a:pt x="1746597" y="0"/>
                      </a:cubicBezTo>
                      <a:cubicBezTo>
                        <a:pt x="1844210" y="-18413"/>
                        <a:pt x="1937848" y="68391"/>
                        <a:pt x="1933693" y="187096"/>
                      </a:cubicBezTo>
                      <a:cubicBezTo>
                        <a:pt x="1959072" y="285526"/>
                        <a:pt x="1892853" y="373942"/>
                        <a:pt x="1933693" y="546311"/>
                      </a:cubicBezTo>
                      <a:cubicBezTo>
                        <a:pt x="1974533" y="718681"/>
                        <a:pt x="1931581" y="777238"/>
                        <a:pt x="1933693" y="935460"/>
                      </a:cubicBezTo>
                      <a:cubicBezTo>
                        <a:pt x="1930597" y="1043912"/>
                        <a:pt x="1843685" y="1115316"/>
                        <a:pt x="1746597" y="1122556"/>
                      </a:cubicBezTo>
                      <a:cubicBezTo>
                        <a:pt x="1624519" y="1126254"/>
                        <a:pt x="1488630" y="1076416"/>
                        <a:pt x="1257953" y="1122556"/>
                      </a:cubicBezTo>
                      <a:cubicBezTo>
                        <a:pt x="1027276" y="1168696"/>
                        <a:pt x="923635" y="1072905"/>
                        <a:pt x="738120" y="1122556"/>
                      </a:cubicBezTo>
                      <a:cubicBezTo>
                        <a:pt x="552605" y="1172207"/>
                        <a:pt x="334123" y="1065601"/>
                        <a:pt x="187096" y="1122556"/>
                      </a:cubicBezTo>
                      <a:cubicBezTo>
                        <a:pt x="92112" y="1132779"/>
                        <a:pt x="5751" y="1033755"/>
                        <a:pt x="0" y="935460"/>
                      </a:cubicBezTo>
                      <a:cubicBezTo>
                        <a:pt x="-10947" y="764421"/>
                        <a:pt x="17588" y="710472"/>
                        <a:pt x="0" y="561278"/>
                      </a:cubicBezTo>
                      <a:cubicBezTo>
                        <a:pt x="-17588" y="412084"/>
                        <a:pt x="44692" y="370105"/>
                        <a:pt x="0" y="187096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tr-TR"/>
        </a:p>
      </xdr:txBody>
    </xdr:sp>
    <xdr:clientData/>
  </xdr:twoCellAnchor>
  <xdr:twoCellAnchor>
    <xdr:from>
      <xdr:col>24</xdr:col>
      <xdr:colOff>315705</xdr:colOff>
      <xdr:row>7</xdr:row>
      <xdr:rowOff>65864</xdr:rowOff>
    </xdr:from>
    <xdr:to>
      <xdr:col>28</xdr:col>
      <xdr:colOff>487681</xdr:colOff>
      <xdr:row>14</xdr:row>
      <xdr:rowOff>59405</xdr:rowOff>
    </xdr:to>
    <xdr:sp macro="" textlink="">
      <xdr:nvSpPr>
        <xdr:cNvPr id="9" name="Dikdörtgen: Köşeleri Yuvarlatılmış 8">
          <a:extLst>
            <a:ext uri="{FF2B5EF4-FFF2-40B4-BE49-F238E27FC236}">
              <a16:creationId xmlns:a16="http://schemas.microsoft.com/office/drawing/2014/main" id="{C7F49B82-8251-46AA-96D2-633153F78B18}"/>
            </a:ext>
          </a:extLst>
        </xdr:cNvPr>
        <xdr:cNvSpPr/>
      </xdr:nvSpPr>
      <xdr:spPr>
        <a:xfrm>
          <a:off x="14946105" y="1332689"/>
          <a:ext cx="2610376" cy="1260366"/>
        </a:xfrm>
        <a:prstGeom prst="roundRect">
          <a:avLst/>
        </a:prstGeom>
        <a:gradFill flip="none" rotWithShape="1">
          <a:gsLst>
            <a:gs pos="68000">
              <a:srgbClr val="BAC9D8"/>
            </a:gs>
            <a:gs pos="88000">
              <a:srgbClr val="8BA5BF"/>
            </a:gs>
            <a:gs pos="48000">
              <a:srgbClr val="E2E8EE"/>
            </a:gs>
            <a:gs pos="98000">
              <a:srgbClr val="4C6B8A"/>
            </a:gs>
          </a:gsLst>
          <a:path path="shape">
            <a:fillToRect l="50000" t="50000" r="50000" b="50000"/>
          </a:path>
          <a:tileRect/>
        </a:gradFill>
        <a:ln w="28575">
          <a:solidFill>
            <a:srgbClr val="2C3E50">
              <a:alpha val="89000"/>
            </a:srgb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468617</xdr:colOff>
      <xdr:row>8</xdr:row>
      <xdr:rowOff>77002</xdr:rowOff>
    </xdr:from>
    <xdr:to>
      <xdr:col>26</xdr:col>
      <xdr:colOff>95251</xdr:colOff>
      <xdr:row>13</xdr:row>
      <xdr:rowOff>18732</xdr:rowOff>
    </xdr:to>
    <xdr:pic>
      <xdr:nvPicPr>
        <xdr:cNvPr id="22" name="Grafik 28" descr="Kupa düz dolguyla">
          <a:extLst>
            <a:ext uri="{FF2B5EF4-FFF2-40B4-BE49-F238E27FC236}">
              <a16:creationId xmlns:a16="http://schemas.microsoft.com/office/drawing/2014/main" id="{FFDE1C3B-5FB9-569F-FD69-4BDBF6021E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15099017" y="1524802"/>
          <a:ext cx="845834" cy="846605"/>
        </a:xfrm>
        <a:prstGeom prst="rect">
          <a:avLst/>
        </a:prstGeom>
      </xdr:spPr>
    </xdr:pic>
    <xdr:clientData/>
  </xdr:twoCellAnchor>
  <xdr:twoCellAnchor>
    <xdr:from>
      <xdr:col>24</xdr:col>
      <xdr:colOff>356720</xdr:colOff>
      <xdr:row>7</xdr:row>
      <xdr:rowOff>124146</xdr:rowOff>
    </xdr:from>
    <xdr:to>
      <xdr:col>28</xdr:col>
      <xdr:colOff>419063</xdr:colOff>
      <xdr:row>14</xdr:row>
      <xdr:rowOff>5843</xdr:rowOff>
    </xdr:to>
    <xdr:sp macro="" textlink="">
      <xdr:nvSpPr>
        <xdr:cNvPr id="35" name="Dikdörtgen: Köşeleri Yuvarlatılmış 34">
          <a:extLst>
            <a:ext uri="{FF2B5EF4-FFF2-40B4-BE49-F238E27FC236}">
              <a16:creationId xmlns:a16="http://schemas.microsoft.com/office/drawing/2014/main" id="{5563485B-F718-5C9D-7DA3-4F69C54B161B}"/>
            </a:ext>
          </a:extLst>
        </xdr:cNvPr>
        <xdr:cNvSpPr/>
      </xdr:nvSpPr>
      <xdr:spPr>
        <a:xfrm>
          <a:off x="14987120" y="1390971"/>
          <a:ext cx="2500743" cy="1148522"/>
        </a:xfrm>
        <a:prstGeom prst="roundRect">
          <a:avLst/>
        </a:prstGeom>
        <a:noFill/>
        <a:ln>
          <a:solidFill>
            <a:srgbClr val="2C3E50"/>
          </a:solidFill>
          <a:prstDash val="sysDash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933693"/>
                    <a:gd name="connsiteY0" fmla="*/ 187096 h 1122556"/>
                    <a:gd name="connsiteX1" fmla="*/ 187096 w 1933693"/>
                    <a:gd name="connsiteY1" fmla="*/ 0 h 1122556"/>
                    <a:gd name="connsiteX2" fmla="*/ 738120 w 1933693"/>
                    <a:gd name="connsiteY2" fmla="*/ 0 h 1122556"/>
                    <a:gd name="connsiteX3" fmla="*/ 1242358 w 1933693"/>
                    <a:gd name="connsiteY3" fmla="*/ 0 h 1122556"/>
                    <a:gd name="connsiteX4" fmla="*/ 1746597 w 1933693"/>
                    <a:gd name="connsiteY4" fmla="*/ 0 h 1122556"/>
                    <a:gd name="connsiteX5" fmla="*/ 1933693 w 1933693"/>
                    <a:gd name="connsiteY5" fmla="*/ 187096 h 1122556"/>
                    <a:gd name="connsiteX6" fmla="*/ 1933693 w 1933693"/>
                    <a:gd name="connsiteY6" fmla="*/ 546311 h 1122556"/>
                    <a:gd name="connsiteX7" fmla="*/ 1933693 w 1933693"/>
                    <a:gd name="connsiteY7" fmla="*/ 935460 h 1122556"/>
                    <a:gd name="connsiteX8" fmla="*/ 1746597 w 1933693"/>
                    <a:gd name="connsiteY8" fmla="*/ 1122556 h 1122556"/>
                    <a:gd name="connsiteX9" fmla="*/ 1257953 w 1933693"/>
                    <a:gd name="connsiteY9" fmla="*/ 1122556 h 1122556"/>
                    <a:gd name="connsiteX10" fmla="*/ 738120 w 1933693"/>
                    <a:gd name="connsiteY10" fmla="*/ 1122556 h 1122556"/>
                    <a:gd name="connsiteX11" fmla="*/ 187096 w 1933693"/>
                    <a:gd name="connsiteY11" fmla="*/ 1122556 h 1122556"/>
                    <a:gd name="connsiteX12" fmla="*/ 0 w 1933693"/>
                    <a:gd name="connsiteY12" fmla="*/ 935460 h 1122556"/>
                    <a:gd name="connsiteX13" fmla="*/ 0 w 1933693"/>
                    <a:gd name="connsiteY13" fmla="*/ 561278 h 1122556"/>
                    <a:gd name="connsiteX14" fmla="*/ 0 w 1933693"/>
                    <a:gd name="connsiteY14" fmla="*/ 187096 h 112255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</a:cxnLst>
                  <a:rect l="l" t="t" r="r" b="b"/>
                  <a:pathLst>
                    <a:path w="1933693" h="1122556" extrusionOk="0">
                      <a:moveTo>
                        <a:pt x="0" y="187096"/>
                      </a:moveTo>
                      <a:cubicBezTo>
                        <a:pt x="-17378" y="73047"/>
                        <a:pt x="76579" y="2698"/>
                        <a:pt x="187096" y="0"/>
                      </a:cubicBezTo>
                      <a:cubicBezTo>
                        <a:pt x="446099" y="-12832"/>
                        <a:pt x="574809" y="39360"/>
                        <a:pt x="738120" y="0"/>
                      </a:cubicBezTo>
                      <a:cubicBezTo>
                        <a:pt x="901431" y="-39360"/>
                        <a:pt x="1095459" y="17492"/>
                        <a:pt x="1242358" y="0"/>
                      </a:cubicBezTo>
                      <a:cubicBezTo>
                        <a:pt x="1389257" y="-17492"/>
                        <a:pt x="1595201" y="37965"/>
                        <a:pt x="1746597" y="0"/>
                      </a:cubicBezTo>
                      <a:cubicBezTo>
                        <a:pt x="1844210" y="-18413"/>
                        <a:pt x="1937848" y="68391"/>
                        <a:pt x="1933693" y="187096"/>
                      </a:cubicBezTo>
                      <a:cubicBezTo>
                        <a:pt x="1959072" y="285526"/>
                        <a:pt x="1892853" y="373942"/>
                        <a:pt x="1933693" y="546311"/>
                      </a:cubicBezTo>
                      <a:cubicBezTo>
                        <a:pt x="1974533" y="718681"/>
                        <a:pt x="1931581" y="777238"/>
                        <a:pt x="1933693" y="935460"/>
                      </a:cubicBezTo>
                      <a:cubicBezTo>
                        <a:pt x="1930597" y="1043912"/>
                        <a:pt x="1843685" y="1115316"/>
                        <a:pt x="1746597" y="1122556"/>
                      </a:cubicBezTo>
                      <a:cubicBezTo>
                        <a:pt x="1624519" y="1126254"/>
                        <a:pt x="1488630" y="1076416"/>
                        <a:pt x="1257953" y="1122556"/>
                      </a:cubicBezTo>
                      <a:cubicBezTo>
                        <a:pt x="1027276" y="1168696"/>
                        <a:pt x="923635" y="1072905"/>
                        <a:pt x="738120" y="1122556"/>
                      </a:cubicBezTo>
                      <a:cubicBezTo>
                        <a:pt x="552605" y="1172207"/>
                        <a:pt x="334123" y="1065601"/>
                        <a:pt x="187096" y="1122556"/>
                      </a:cubicBezTo>
                      <a:cubicBezTo>
                        <a:pt x="92112" y="1132779"/>
                        <a:pt x="5751" y="1033755"/>
                        <a:pt x="0" y="935460"/>
                      </a:cubicBezTo>
                      <a:cubicBezTo>
                        <a:pt x="-10947" y="764421"/>
                        <a:pt x="17588" y="710472"/>
                        <a:pt x="0" y="561278"/>
                      </a:cubicBezTo>
                      <a:cubicBezTo>
                        <a:pt x="-17588" y="412084"/>
                        <a:pt x="44692" y="370105"/>
                        <a:pt x="0" y="187096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tr-TR"/>
        </a:p>
      </xdr:txBody>
    </xdr:sp>
    <xdr:clientData/>
  </xdr:twoCellAnchor>
  <xdr:twoCellAnchor>
    <xdr:from>
      <xdr:col>19</xdr:col>
      <xdr:colOff>600075</xdr:colOff>
      <xdr:row>15</xdr:row>
      <xdr:rowOff>8791</xdr:rowOff>
    </xdr:from>
    <xdr:to>
      <xdr:col>24</xdr:col>
      <xdr:colOff>162451</xdr:colOff>
      <xdr:row>22</xdr:row>
      <xdr:rowOff>549</xdr:rowOff>
    </xdr:to>
    <xdr:sp macro="" textlink="">
      <xdr:nvSpPr>
        <xdr:cNvPr id="10" name="Dikdörtgen: Köşeleri Yuvarlatılmış 9">
          <a:extLst>
            <a:ext uri="{FF2B5EF4-FFF2-40B4-BE49-F238E27FC236}">
              <a16:creationId xmlns:a16="http://schemas.microsoft.com/office/drawing/2014/main" id="{45978468-6951-6C82-06EA-7C541D10B4D1}"/>
            </a:ext>
          </a:extLst>
        </xdr:cNvPr>
        <xdr:cNvSpPr/>
      </xdr:nvSpPr>
      <xdr:spPr>
        <a:xfrm>
          <a:off x="12182475" y="2723416"/>
          <a:ext cx="2610376" cy="1258583"/>
        </a:xfrm>
        <a:prstGeom prst="roundRect">
          <a:avLst/>
        </a:prstGeom>
        <a:gradFill flip="none" rotWithShape="1">
          <a:gsLst>
            <a:gs pos="68000">
              <a:srgbClr val="BAC9D8"/>
            </a:gs>
            <a:gs pos="88000">
              <a:srgbClr val="8BA5BF"/>
            </a:gs>
            <a:gs pos="48000">
              <a:srgbClr val="E2E8EE"/>
            </a:gs>
            <a:gs pos="98000">
              <a:srgbClr val="4C6B8A"/>
            </a:gs>
          </a:gsLst>
          <a:path path="shape">
            <a:fillToRect l="50000" t="50000" r="50000" b="50000"/>
          </a:path>
          <a:tileRect/>
        </a:gradFill>
        <a:ln w="28575">
          <a:solidFill>
            <a:schemeClr val="tx2">
              <a:alpha val="89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102084</xdr:colOff>
      <xdr:row>16</xdr:row>
      <xdr:rowOff>34886</xdr:rowOff>
    </xdr:from>
    <xdr:to>
      <xdr:col>21</xdr:col>
      <xdr:colOff>390525</xdr:colOff>
      <xdr:row>20</xdr:row>
      <xdr:rowOff>156511</xdr:rowOff>
    </xdr:to>
    <xdr:pic>
      <xdr:nvPicPr>
        <xdr:cNvPr id="21" name="Grafik 26" descr="Şehir düz dolguyla">
          <a:extLst>
            <a:ext uri="{FF2B5EF4-FFF2-40B4-BE49-F238E27FC236}">
              <a16:creationId xmlns:a16="http://schemas.microsoft.com/office/drawing/2014/main" id="{0A610039-D7D0-5B85-CA07-2D7F413E23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2294084" y="2930486"/>
          <a:ext cx="898041" cy="845525"/>
        </a:xfrm>
        <a:prstGeom prst="rect">
          <a:avLst/>
        </a:prstGeom>
      </xdr:spPr>
    </xdr:pic>
    <xdr:clientData/>
  </xdr:twoCellAnchor>
  <xdr:twoCellAnchor>
    <xdr:from>
      <xdr:col>20</xdr:col>
      <xdr:colOff>36781</xdr:colOff>
      <xdr:row>15</xdr:row>
      <xdr:rowOff>64788</xdr:rowOff>
    </xdr:from>
    <xdr:to>
      <xdr:col>24</xdr:col>
      <xdr:colOff>99630</xdr:colOff>
      <xdr:row>21</xdr:row>
      <xdr:rowOff>126608</xdr:rowOff>
    </xdr:to>
    <xdr:sp macro="" textlink="">
      <xdr:nvSpPr>
        <xdr:cNvPr id="36" name="Dikdörtgen: Köşeleri Yuvarlatılmış 35">
          <a:extLst>
            <a:ext uri="{FF2B5EF4-FFF2-40B4-BE49-F238E27FC236}">
              <a16:creationId xmlns:a16="http://schemas.microsoft.com/office/drawing/2014/main" id="{4CA9AB6B-056F-A330-DEA4-4B7E6018DEF9}"/>
            </a:ext>
          </a:extLst>
        </xdr:cNvPr>
        <xdr:cNvSpPr/>
      </xdr:nvSpPr>
      <xdr:spPr>
        <a:xfrm>
          <a:off x="12228781" y="2779413"/>
          <a:ext cx="2501249" cy="1147670"/>
        </a:xfrm>
        <a:prstGeom prst="roundRect">
          <a:avLst/>
        </a:prstGeom>
        <a:noFill/>
        <a:ln>
          <a:solidFill>
            <a:srgbClr val="2C3E50"/>
          </a:solidFill>
          <a:prstDash val="sysDash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933693"/>
                    <a:gd name="connsiteY0" fmla="*/ 187096 h 1122556"/>
                    <a:gd name="connsiteX1" fmla="*/ 187096 w 1933693"/>
                    <a:gd name="connsiteY1" fmla="*/ 0 h 1122556"/>
                    <a:gd name="connsiteX2" fmla="*/ 738120 w 1933693"/>
                    <a:gd name="connsiteY2" fmla="*/ 0 h 1122556"/>
                    <a:gd name="connsiteX3" fmla="*/ 1242358 w 1933693"/>
                    <a:gd name="connsiteY3" fmla="*/ 0 h 1122556"/>
                    <a:gd name="connsiteX4" fmla="*/ 1746597 w 1933693"/>
                    <a:gd name="connsiteY4" fmla="*/ 0 h 1122556"/>
                    <a:gd name="connsiteX5" fmla="*/ 1933693 w 1933693"/>
                    <a:gd name="connsiteY5" fmla="*/ 187096 h 1122556"/>
                    <a:gd name="connsiteX6" fmla="*/ 1933693 w 1933693"/>
                    <a:gd name="connsiteY6" fmla="*/ 546311 h 1122556"/>
                    <a:gd name="connsiteX7" fmla="*/ 1933693 w 1933693"/>
                    <a:gd name="connsiteY7" fmla="*/ 935460 h 1122556"/>
                    <a:gd name="connsiteX8" fmla="*/ 1746597 w 1933693"/>
                    <a:gd name="connsiteY8" fmla="*/ 1122556 h 1122556"/>
                    <a:gd name="connsiteX9" fmla="*/ 1257953 w 1933693"/>
                    <a:gd name="connsiteY9" fmla="*/ 1122556 h 1122556"/>
                    <a:gd name="connsiteX10" fmla="*/ 738120 w 1933693"/>
                    <a:gd name="connsiteY10" fmla="*/ 1122556 h 1122556"/>
                    <a:gd name="connsiteX11" fmla="*/ 187096 w 1933693"/>
                    <a:gd name="connsiteY11" fmla="*/ 1122556 h 1122556"/>
                    <a:gd name="connsiteX12" fmla="*/ 0 w 1933693"/>
                    <a:gd name="connsiteY12" fmla="*/ 935460 h 1122556"/>
                    <a:gd name="connsiteX13" fmla="*/ 0 w 1933693"/>
                    <a:gd name="connsiteY13" fmla="*/ 561278 h 1122556"/>
                    <a:gd name="connsiteX14" fmla="*/ 0 w 1933693"/>
                    <a:gd name="connsiteY14" fmla="*/ 187096 h 112255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</a:cxnLst>
                  <a:rect l="l" t="t" r="r" b="b"/>
                  <a:pathLst>
                    <a:path w="1933693" h="1122556" extrusionOk="0">
                      <a:moveTo>
                        <a:pt x="0" y="187096"/>
                      </a:moveTo>
                      <a:cubicBezTo>
                        <a:pt x="-17378" y="73047"/>
                        <a:pt x="76579" y="2698"/>
                        <a:pt x="187096" y="0"/>
                      </a:cubicBezTo>
                      <a:cubicBezTo>
                        <a:pt x="446099" y="-12832"/>
                        <a:pt x="574809" y="39360"/>
                        <a:pt x="738120" y="0"/>
                      </a:cubicBezTo>
                      <a:cubicBezTo>
                        <a:pt x="901431" y="-39360"/>
                        <a:pt x="1095459" y="17492"/>
                        <a:pt x="1242358" y="0"/>
                      </a:cubicBezTo>
                      <a:cubicBezTo>
                        <a:pt x="1389257" y="-17492"/>
                        <a:pt x="1595201" y="37965"/>
                        <a:pt x="1746597" y="0"/>
                      </a:cubicBezTo>
                      <a:cubicBezTo>
                        <a:pt x="1844210" y="-18413"/>
                        <a:pt x="1937848" y="68391"/>
                        <a:pt x="1933693" y="187096"/>
                      </a:cubicBezTo>
                      <a:cubicBezTo>
                        <a:pt x="1959072" y="285526"/>
                        <a:pt x="1892853" y="373942"/>
                        <a:pt x="1933693" y="546311"/>
                      </a:cubicBezTo>
                      <a:cubicBezTo>
                        <a:pt x="1974533" y="718681"/>
                        <a:pt x="1931581" y="777238"/>
                        <a:pt x="1933693" y="935460"/>
                      </a:cubicBezTo>
                      <a:cubicBezTo>
                        <a:pt x="1930597" y="1043912"/>
                        <a:pt x="1843685" y="1115316"/>
                        <a:pt x="1746597" y="1122556"/>
                      </a:cubicBezTo>
                      <a:cubicBezTo>
                        <a:pt x="1624519" y="1126254"/>
                        <a:pt x="1488630" y="1076416"/>
                        <a:pt x="1257953" y="1122556"/>
                      </a:cubicBezTo>
                      <a:cubicBezTo>
                        <a:pt x="1027276" y="1168696"/>
                        <a:pt x="923635" y="1072905"/>
                        <a:pt x="738120" y="1122556"/>
                      </a:cubicBezTo>
                      <a:cubicBezTo>
                        <a:pt x="552605" y="1172207"/>
                        <a:pt x="334123" y="1065601"/>
                        <a:pt x="187096" y="1122556"/>
                      </a:cubicBezTo>
                      <a:cubicBezTo>
                        <a:pt x="92112" y="1132779"/>
                        <a:pt x="5751" y="1033755"/>
                        <a:pt x="0" y="935460"/>
                      </a:cubicBezTo>
                      <a:cubicBezTo>
                        <a:pt x="-10947" y="764421"/>
                        <a:pt x="17588" y="710472"/>
                        <a:pt x="0" y="561278"/>
                      </a:cubicBezTo>
                      <a:cubicBezTo>
                        <a:pt x="-17588" y="412084"/>
                        <a:pt x="44692" y="370105"/>
                        <a:pt x="0" y="187096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tr-TR"/>
        </a:p>
      </xdr:txBody>
    </xdr:sp>
    <xdr:clientData/>
  </xdr:twoCellAnchor>
  <xdr:twoCellAnchor>
    <xdr:from>
      <xdr:col>24</xdr:col>
      <xdr:colOff>324554</xdr:colOff>
      <xdr:row>15</xdr:row>
      <xdr:rowOff>17768</xdr:rowOff>
    </xdr:from>
    <xdr:to>
      <xdr:col>28</xdr:col>
      <xdr:colOff>496530</xdr:colOff>
      <xdr:row>22</xdr:row>
      <xdr:rowOff>9526</xdr:rowOff>
    </xdr:to>
    <xdr:sp macro="" textlink="">
      <xdr:nvSpPr>
        <xdr:cNvPr id="62" name="Dikdörtgen: Köşeleri Yuvarlatılmış 61">
          <a:extLst>
            <a:ext uri="{FF2B5EF4-FFF2-40B4-BE49-F238E27FC236}">
              <a16:creationId xmlns:a16="http://schemas.microsoft.com/office/drawing/2014/main" id="{EACD1F68-1EAE-4E19-91D7-2C19481B0EAB}"/>
            </a:ext>
          </a:extLst>
        </xdr:cNvPr>
        <xdr:cNvSpPr/>
      </xdr:nvSpPr>
      <xdr:spPr>
        <a:xfrm>
          <a:off x="14954954" y="2732393"/>
          <a:ext cx="2610376" cy="1258583"/>
        </a:xfrm>
        <a:prstGeom prst="roundRect">
          <a:avLst/>
        </a:prstGeom>
        <a:gradFill flip="none" rotWithShape="1">
          <a:gsLst>
            <a:gs pos="68000">
              <a:srgbClr val="BAC9D8"/>
            </a:gs>
            <a:gs pos="88000">
              <a:srgbClr val="8BA5BF"/>
            </a:gs>
            <a:gs pos="48000">
              <a:srgbClr val="E2E8EE"/>
            </a:gs>
            <a:gs pos="98000">
              <a:srgbClr val="4C6B8A"/>
            </a:gs>
          </a:gsLst>
          <a:path path="shape">
            <a:fillToRect l="50000" t="50000" r="50000" b="50000"/>
          </a:path>
          <a:tileRect/>
        </a:gradFill>
        <a:ln w="28575">
          <a:solidFill>
            <a:schemeClr val="tx2">
              <a:alpha val="89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24</xdr:col>
      <xdr:colOff>371475</xdr:colOff>
      <xdr:row>15</xdr:row>
      <xdr:rowOff>72560</xdr:rowOff>
    </xdr:from>
    <xdr:to>
      <xdr:col>28</xdr:col>
      <xdr:colOff>434324</xdr:colOff>
      <xdr:row>21</xdr:row>
      <xdr:rowOff>134380</xdr:rowOff>
    </xdr:to>
    <xdr:sp macro="" textlink="">
      <xdr:nvSpPr>
        <xdr:cNvPr id="64" name="Dikdörtgen: Köşeleri Yuvarlatılmış 63">
          <a:extLst>
            <a:ext uri="{FF2B5EF4-FFF2-40B4-BE49-F238E27FC236}">
              <a16:creationId xmlns:a16="http://schemas.microsoft.com/office/drawing/2014/main" id="{531821C2-FD68-400A-9182-FDE9667DA118}"/>
            </a:ext>
          </a:extLst>
        </xdr:cNvPr>
        <xdr:cNvSpPr/>
      </xdr:nvSpPr>
      <xdr:spPr>
        <a:xfrm>
          <a:off x="15001875" y="2787185"/>
          <a:ext cx="2501249" cy="1147670"/>
        </a:xfrm>
        <a:prstGeom prst="roundRect">
          <a:avLst/>
        </a:prstGeom>
        <a:noFill/>
        <a:ln>
          <a:solidFill>
            <a:srgbClr val="2C3E50"/>
          </a:solidFill>
          <a:prstDash val="sysDash"/>
          <a:extLst>
            <a:ext uri="{C807C97D-BFC1-408E-A445-0C87EB9F89A2}">
              <ask:lineSketchStyleProps xmlns:ask="http://schemas.microsoft.com/office/drawing/2018/sketchyshapes" sd="1219033472">
                <a:custGeom>
                  <a:avLst/>
                  <a:gdLst>
                    <a:gd name="connsiteX0" fmla="*/ 0 w 1933693"/>
                    <a:gd name="connsiteY0" fmla="*/ 187096 h 1122556"/>
                    <a:gd name="connsiteX1" fmla="*/ 187096 w 1933693"/>
                    <a:gd name="connsiteY1" fmla="*/ 0 h 1122556"/>
                    <a:gd name="connsiteX2" fmla="*/ 738120 w 1933693"/>
                    <a:gd name="connsiteY2" fmla="*/ 0 h 1122556"/>
                    <a:gd name="connsiteX3" fmla="*/ 1242358 w 1933693"/>
                    <a:gd name="connsiteY3" fmla="*/ 0 h 1122556"/>
                    <a:gd name="connsiteX4" fmla="*/ 1746597 w 1933693"/>
                    <a:gd name="connsiteY4" fmla="*/ 0 h 1122556"/>
                    <a:gd name="connsiteX5" fmla="*/ 1933693 w 1933693"/>
                    <a:gd name="connsiteY5" fmla="*/ 187096 h 1122556"/>
                    <a:gd name="connsiteX6" fmla="*/ 1933693 w 1933693"/>
                    <a:gd name="connsiteY6" fmla="*/ 546311 h 1122556"/>
                    <a:gd name="connsiteX7" fmla="*/ 1933693 w 1933693"/>
                    <a:gd name="connsiteY7" fmla="*/ 935460 h 1122556"/>
                    <a:gd name="connsiteX8" fmla="*/ 1746597 w 1933693"/>
                    <a:gd name="connsiteY8" fmla="*/ 1122556 h 1122556"/>
                    <a:gd name="connsiteX9" fmla="*/ 1257953 w 1933693"/>
                    <a:gd name="connsiteY9" fmla="*/ 1122556 h 1122556"/>
                    <a:gd name="connsiteX10" fmla="*/ 738120 w 1933693"/>
                    <a:gd name="connsiteY10" fmla="*/ 1122556 h 1122556"/>
                    <a:gd name="connsiteX11" fmla="*/ 187096 w 1933693"/>
                    <a:gd name="connsiteY11" fmla="*/ 1122556 h 1122556"/>
                    <a:gd name="connsiteX12" fmla="*/ 0 w 1933693"/>
                    <a:gd name="connsiteY12" fmla="*/ 935460 h 1122556"/>
                    <a:gd name="connsiteX13" fmla="*/ 0 w 1933693"/>
                    <a:gd name="connsiteY13" fmla="*/ 561278 h 1122556"/>
                    <a:gd name="connsiteX14" fmla="*/ 0 w 1933693"/>
                    <a:gd name="connsiteY14" fmla="*/ 187096 h 1122556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  <a:cxn ang="0">
                      <a:pos x="connsiteX7" y="connsiteY7"/>
                    </a:cxn>
                    <a:cxn ang="0">
                      <a:pos x="connsiteX8" y="connsiteY8"/>
                    </a:cxn>
                    <a:cxn ang="0">
                      <a:pos x="connsiteX9" y="connsiteY9"/>
                    </a:cxn>
                    <a:cxn ang="0">
                      <a:pos x="connsiteX10" y="connsiteY10"/>
                    </a:cxn>
                    <a:cxn ang="0">
                      <a:pos x="connsiteX11" y="connsiteY11"/>
                    </a:cxn>
                    <a:cxn ang="0">
                      <a:pos x="connsiteX12" y="connsiteY12"/>
                    </a:cxn>
                    <a:cxn ang="0">
                      <a:pos x="connsiteX13" y="connsiteY13"/>
                    </a:cxn>
                    <a:cxn ang="0">
                      <a:pos x="connsiteX14" y="connsiteY14"/>
                    </a:cxn>
                  </a:cxnLst>
                  <a:rect l="l" t="t" r="r" b="b"/>
                  <a:pathLst>
                    <a:path w="1933693" h="1122556" extrusionOk="0">
                      <a:moveTo>
                        <a:pt x="0" y="187096"/>
                      </a:moveTo>
                      <a:cubicBezTo>
                        <a:pt x="-17378" y="73047"/>
                        <a:pt x="76579" y="2698"/>
                        <a:pt x="187096" y="0"/>
                      </a:cubicBezTo>
                      <a:cubicBezTo>
                        <a:pt x="446099" y="-12832"/>
                        <a:pt x="574809" y="39360"/>
                        <a:pt x="738120" y="0"/>
                      </a:cubicBezTo>
                      <a:cubicBezTo>
                        <a:pt x="901431" y="-39360"/>
                        <a:pt x="1095459" y="17492"/>
                        <a:pt x="1242358" y="0"/>
                      </a:cubicBezTo>
                      <a:cubicBezTo>
                        <a:pt x="1389257" y="-17492"/>
                        <a:pt x="1595201" y="37965"/>
                        <a:pt x="1746597" y="0"/>
                      </a:cubicBezTo>
                      <a:cubicBezTo>
                        <a:pt x="1844210" y="-18413"/>
                        <a:pt x="1937848" y="68391"/>
                        <a:pt x="1933693" y="187096"/>
                      </a:cubicBezTo>
                      <a:cubicBezTo>
                        <a:pt x="1959072" y="285526"/>
                        <a:pt x="1892853" y="373942"/>
                        <a:pt x="1933693" y="546311"/>
                      </a:cubicBezTo>
                      <a:cubicBezTo>
                        <a:pt x="1974533" y="718681"/>
                        <a:pt x="1931581" y="777238"/>
                        <a:pt x="1933693" y="935460"/>
                      </a:cubicBezTo>
                      <a:cubicBezTo>
                        <a:pt x="1930597" y="1043912"/>
                        <a:pt x="1843685" y="1115316"/>
                        <a:pt x="1746597" y="1122556"/>
                      </a:cubicBezTo>
                      <a:cubicBezTo>
                        <a:pt x="1624519" y="1126254"/>
                        <a:pt x="1488630" y="1076416"/>
                        <a:pt x="1257953" y="1122556"/>
                      </a:cubicBezTo>
                      <a:cubicBezTo>
                        <a:pt x="1027276" y="1168696"/>
                        <a:pt x="923635" y="1072905"/>
                        <a:pt x="738120" y="1122556"/>
                      </a:cubicBezTo>
                      <a:cubicBezTo>
                        <a:pt x="552605" y="1172207"/>
                        <a:pt x="334123" y="1065601"/>
                        <a:pt x="187096" y="1122556"/>
                      </a:cubicBezTo>
                      <a:cubicBezTo>
                        <a:pt x="92112" y="1132779"/>
                        <a:pt x="5751" y="1033755"/>
                        <a:pt x="0" y="935460"/>
                      </a:cubicBezTo>
                      <a:cubicBezTo>
                        <a:pt x="-10947" y="764421"/>
                        <a:pt x="17588" y="710472"/>
                        <a:pt x="0" y="561278"/>
                      </a:cubicBezTo>
                      <a:cubicBezTo>
                        <a:pt x="-17588" y="412084"/>
                        <a:pt x="44692" y="370105"/>
                        <a:pt x="0" y="187096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tr-TR"/>
        </a:p>
      </xdr:txBody>
    </xdr:sp>
    <xdr:clientData/>
  </xdr:twoCellAnchor>
  <xdr:twoCellAnchor>
    <xdr:from>
      <xdr:col>15</xdr:col>
      <xdr:colOff>576521</xdr:colOff>
      <xdr:row>22</xdr:row>
      <xdr:rowOff>161925</xdr:rowOff>
    </xdr:from>
    <xdr:to>
      <xdr:col>21</xdr:col>
      <xdr:colOff>571500</xdr:colOff>
      <xdr:row>40</xdr:row>
      <xdr:rowOff>85725</xdr:rowOff>
    </xdr:to>
    <xdr:sp macro="" textlink="">
      <xdr:nvSpPr>
        <xdr:cNvPr id="70" name="Dikdörtgen: Köşeleri Yuvarlatılmış 69">
          <a:extLst>
            <a:ext uri="{FF2B5EF4-FFF2-40B4-BE49-F238E27FC236}">
              <a16:creationId xmlns:a16="http://schemas.microsoft.com/office/drawing/2014/main" id="{75ED090A-55FE-47A5-8C17-94EAC90059F7}"/>
            </a:ext>
          </a:extLst>
        </xdr:cNvPr>
        <xdr:cNvSpPr/>
      </xdr:nvSpPr>
      <xdr:spPr>
        <a:xfrm>
          <a:off x="9720521" y="4143375"/>
          <a:ext cx="3652579" cy="3200400"/>
        </a:xfrm>
        <a:prstGeom prst="roundRect">
          <a:avLst/>
        </a:prstGeom>
        <a:solidFill>
          <a:srgbClr val="E2E8EE"/>
        </a:solidFill>
        <a:ln w="28575">
          <a:solidFill>
            <a:srgbClr val="2C3E50"/>
          </a:solidFill>
        </a:ln>
        <a:effectLst>
          <a:glow rad="114300">
            <a:srgbClr val="DBCDAD">
              <a:alpha val="25000"/>
            </a:srgbClr>
          </a:glow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24072</xdr:colOff>
      <xdr:row>22</xdr:row>
      <xdr:rowOff>114300</xdr:rowOff>
    </xdr:from>
    <xdr:to>
      <xdr:col>15</xdr:col>
      <xdr:colOff>428625</xdr:colOff>
      <xdr:row>40</xdr:row>
      <xdr:rowOff>133351</xdr:rowOff>
    </xdr:to>
    <xdr:sp macro="" textlink="">
      <xdr:nvSpPr>
        <xdr:cNvPr id="14" name="Dikdörtgen: Köşeleri Yuvarlatılmış 13">
          <a:extLst>
            <a:ext uri="{FF2B5EF4-FFF2-40B4-BE49-F238E27FC236}">
              <a16:creationId xmlns:a16="http://schemas.microsoft.com/office/drawing/2014/main" id="{0ED10447-C1EE-B3B8-8ED6-DAF69EF30880}"/>
            </a:ext>
          </a:extLst>
        </xdr:cNvPr>
        <xdr:cNvSpPr/>
      </xdr:nvSpPr>
      <xdr:spPr>
        <a:xfrm>
          <a:off x="6729672" y="4095750"/>
          <a:ext cx="2842953" cy="3295651"/>
        </a:xfrm>
        <a:prstGeom prst="roundRect">
          <a:avLst/>
        </a:prstGeom>
        <a:solidFill>
          <a:srgbClr val="E2E8EE"/>
        </a:solidFill>
        <a:ln w="28575">
          <a:solidFill>
            <a:srgbClr val="2C3E50"/>
          </a:solidFill>
        </a:ln>
        <a:effectLst>
          <a:glow rad="114300">
            <a:srgbClr val="DBCDAD">
              <a:alpha val="25000"/>
            </a:srgbClr>
          </a:glow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438150</xdr:colOff>
      <xdr:row>8</xdr:row>
      <xdr:rowOff>104775</xdr:rowOff>
    </xdr:from>
    <xdr:to>
      <xdr:col>9</xdr:col>
      <xdr:colOff>571500</xdr:colOff>
      <xdr:row>21</xdr:row>
      <xdr:rowOff>15217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74" name="Grafik 73">
              <a:extLst>
                <a:ext uri="{FF2B5EF4-FFF2-40B4-BE49-F238E27FC236}">
                  <a16:creationId xmlns:a16="http://schemas.microsoft.com/office/drawing/2014/main" id="{A6C3F7F4-DBEB-4D2F-95A7-6F0ED3A83F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7350" y="1567815"/>
              <a:ext cx="4400550" cy="22878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grafik, Excel sürümünüzde kullanılamaz.
Bu şekli düzenlemek veya bu çalışma kitabını farklı bir dosya biçiminde kaydetmek grafiğin kalıcı olarak bozulmasına neden olur.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152400</xdr:colOff>
      <xdr:row>25</xdr:row>
      <xdr:rowOff>57150</xdr:rowOff>
    </xdr:from>
    <xdr:to>
      <xdr:col>15</xdr:col>
      <xdr:colOff>327660</xdr:colOff>
      <xdr:row>39</xdr:row>
      <xdr:rowOff>64770</xdr:rowOff>
    </xdr:to>
    <xdr:pic>
      <xdr:nvPicPr>
        <xdr:cNvPr id="66" name="Resim 65">
          <a:extLst>
            <a:ext uri="{FF2B5EF4-FFF2-40B4-BE49-F238E27FC236}">
              <a16:creationId xmlns:a16="http://schemas.microsoft.com/office/drawing/2014/main" id="{F80E2677-12BB-6247-DC45-E05DF8F872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0" y="4600575"/>
          <a:ext cx="2613660" cy="25412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352424</xdr:colOff>
      <xdr:row>23</xdr:row>
      <xdr:rowOff>28575</xdr:rowOff>
    </xdr:from>
    <xdr:to>
      <xdr:col>22</xdr:col>
      <xdr:colOff>209549</xdr:colOff>
      <xdr:row>42</xdr:row>
      <xdr:rowOff>152400</xdr:rowOff>
    </xdr:to>
    <xdr:graphicFrame macro="">
      <xdr:nvGraphicFramePr>
        <xdr:cNvPr id="67" name="Grafik 66">
          <a:extLst>
            <a:ext uri="{FF2B5EF4-FFF2-40B4-BE49-F238E27FC236}">
              <a16:creationId xmlns:a16="http://schemas.microsoft.com/office/drawing/2014/main" id="{ABE04F8A-1254-4ADB-ADC2-DCFC090EC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21</xdr:col>
      <xdr:colOff>333374</xdr:colOff>
      <xdr:row>8</xdr:row>
      <xdr:rowOff>38099</xdr:rowOff>
    </xdr:from>
    <xdr:to>
      <xdr:col>24</xdr:col>
      <xdr:colOff>95249</xdr:colOff>
      <xdr:row>10</xdr:row>
      <xdr:rowOff>66674</xdr:rowOff>
    </xdr:to>
    <xdr:sp macro="" textlink="">
      <xdr:nvSpPr>
        <xdr:cNvPr id="41" name="Metin kutusu 40">
          <a:extLst>
            <a:ext uri="{FF2B5EF4-FFF2-40B4-BE49-F238E27FC236}">
              <a16:creationId xmlns:a16="http://schemas.microsoft.com/office/drawing/2014/main" id="{7984379D-7C2B-E7F2-B4E4-29B0B4B5ECBF}"/>
            </a:ext>
          </a:extLst>
        </xdr:cNvPr>
        <xdr:cNvSpPr txBox="1"/>
      </xdr:nvSpPr>
      <xdr:spPr>
        <a:xfrm>
          <a:off x="13134974" y="1485899"/>
          <a:ext cx="15906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 b="1" i="1" cap="none" spc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rPr>
            <a:t>YILIN</a:t>
          </a:r>
          <a:r>
            <a:rPr lang="tr-TR" sz="14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rPr>
            <a:t> PERSONELİ</a:t>
          </a:r>
          <a:endParaRPr lang="tr-TR" sz="1400" b="1" i="1" cap="none" spc="0">
            <a:ln w="0"/>
            <a:solidFill>
              <a:srgbClr val="2C3E5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Perpetua" panose="02020502060401020303" pitchFamily="18" charset="0"/>
          </a:endParaRPr>
        </a:p>
      </xdr:txBody>
    </xdr:sp>
    <xdr:clientData/>
  </xdr:twoCellAnchor>
  <xdr:twoCellAnchor>
    <xdr:from>
      <xdr:col>26</xdr:col>
      <xdr:colOff>114301</xdr:colOff>
      <xdr:row>8</xdr:row>
      <xdr:rowOff>56339</xdr:rowOff>
    </xdr:from>
    <xdr:to>
      <xdr:col>28</xdr:col>
      <xdr:colOff>238125</xdr:colOff>
      <xdr:row>10</xdr:row>
      <xdr:rowOff>84914</xdr:rowOff>
    </xdr:to>
    <xdr:sp macro="" textlink="">
      <xdr:nvSpPr>
        <xdr:cNvPr id="42" name="Metin kutusu 41">
          <a:extLst>
            <a:ext uri="{FF2B5EF4-FFF2-40B4-BE49-F238E27FC236}">
              <a16:creationId xmlns:a16="http://schemas.microsoft.com/office/drawing/2014/main" id="{C3C285A2-157C-4663-8716-668D7D413624}"/>
            </a:ext>
          </a:extLst>
        </xdr:cNvPr>
        <xdr:cNvSpPr txBox="1"/>
      </xdr:nvSpPr>
      <xdr:spPr>
        <a:xfrm>
          <a:off x="15963901" y="1504139"/>
          <a:ext cx="1343024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 b="1" i="1" cap="none" spc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YILIN</a:t>
          </a:r>
          <a:r>
            <a:rPr lang="tr-TR" sz="1400" b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tr-TR" sz="1400" b="1" i="1" cap="none" spc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ÜRÜNÜ</a:t>
          </a:r>
        </a:p>
      </xdr:txBody>
    </xdr:sp>
    <xdr:clientData/>
  </xdr:twoCellAnchor>
  <xdr:twoCellAnchor>
    <xdr:from>
      <xdr:col>21</xdr:col>
      <xdr:colOff>466725</xdr:colOff>
      <xdr:row>15</xdr:row>
      <xdr:rowOff>151666</xdr:rowOff>
    </xdr:from>
    <xdr:to>
      <xdr:col>23</xdr:col>
      <xdr:colOff>457200</xdr:colOff>
      <xdr:row>17</xdr:row>
      <xdr:rowOff>180241</xdr:rowOff>
    </xdr:to>
    <xdr:sp macro="" textlink="">
      <xdr:nvSpPr>
        <xdr:cNvPr id="43" name="Metin kutusu 42">
          <a:extLst>
            <a:ext uri="{FF2B5EF4-FFF2-40B4-BE49-F238E27FC236}">
              <a16:creationId xmlns:a16="http://schemas.microsoft.com/office/drawing/2014/main" id="{400EB2A4-F444-495E-B206-BE66F99C8F65}"/>
            </a:ext>
          </a:extLst>
        </xdr:cNvPr>
        <xdr:cNvSpPr txBox="1"/>
      </xdr:nvSpPr>
      <xdr:spPr>
        <a:xfrm>
          <a:off x="13268325" y="2866291"/>
          <a:ext cx="12096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 b="1" i="1" cap="none" spc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YILIN</a:t>
          </a:r>
          <a:r>
            <a:rPr lang="tr-TR" sz="1400" b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tr-TR" sz="14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rPr>
            <a:t>ŞEHRİ</a:t>
          </a:r>
          <a:endParaRPr lang="tr-TR" sz="1400" b="1" i="1" cap="none" spc="0">
            <a:ln w="0"/>
            <a:solidFill>
              <a:srgbClr val="2C3E5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Perpetua" panose="02020502060401020303" pitchFamily="18" charset="0"/>
          </a:endParaRPr>
        </a:p>
      </xdr:txBody>
    </xdr:sp>
    <xdr:clientData/>
  </xdr:twoCellAnchor>
  <xdr:twoCellAnchor>
    <xdr:from>
      <xdr:col>26</xdr:col>
      <xdr:colOff>181679</xdr:colOff>
      <xdr:row>15</xdr:row>
      <xdr:rowOff>141593</xdr:rowOff>
    </xdr:from>
    <xdr:to>
      <xdr:col>28</xdr:col>
      <xdr:colOff>410279</xdr:colOff>
      <xdr:row>17</xdr:row>
      <xdr:rowOff>170168</xdr:rowOff>
    </xdr:to>
    <xdr:sp macro="" textlink="">
      <xdr:nvSpPr>
        <xdr:cNvPr id="44" name="Metin kutusu 43">
          <a:extLst>
            <a:ext uri="{FF2B5EF4-FFF2-40B4-BE49-F238E27FC236}">
              <a16:creationId xmlns:a16="http://schemas.microsoft.com/office/drawing/2014/main" id="{7EE38E27-8205-4A8C-8352-F75719D7D354}"/>
            </a:ext>
          </a:extLst>
        </xdr:cNvPr>
        <xdr:cNvSpPr txBox="1"/>
      </xdr:nvSpPr>
      <xdr:spPr>
        <a:xfrm>
          <a:off x="16031279" y="2856218"/>
          <a:ext cx="144780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 b="1" i="1" cap="none" spc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YILIN</a:t>
          </a:r>
          <a:r>
            <a:rPr lang="tr-TR" sz="1400" b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tr-TR" sz="1400" b="1" i="1" cap="none" spc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MEVSİMİ</a:t>
          </a:r>
        </a:p>
      </xdr:txBody>
    </xdr:sp>
    <xdr:clientData/>
  </xdr:twoCellAnchor>
  <xdr:twoCellAnchor editAs="oneCell">
    <xdr:from>
      <xdr:col>24</xdr:col>
      <xdr:colOff>447675</xdr:colOff>
      <xdr:row>15</xdr:row>
      <xdr:rowOff>171450</xdr:rowOff>
    </xdr:from>
    <xdr:to>
      <xdr:col>26</xdr:col>
      <xdr:colOff>142875</xdr:colOff>
      <xdr:row>21</xdr:row>
      <xdr:rowOff>0</xdr:rowOff>
    </xdr:to>
    <xdr:pic>
      <xdr:nvPicPr>
        <xdr:cNvPr id="47" name="Grafik 46" descr="Aylık takvim düz dolguyla">
          <a:extLst>
            <a:ext uri="{FF2B5EF4-FFF2-40B4-BE49-F238E27FC236}">
              <a16:creationId xmlns:a16="http://schemas.microsoft.com/office/drawing/2014/main" id="{B2C95991-B618-60B9-12AC-51E6D6569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15078075" y="2886075"/>
          <a:ext cx="914400" cy="914400"/>
        </a:xfrm>
        <a:prstGeom prst="rect">
          <a:avLst/>
        </a:prstGeom>
      </xdr:spPr>
    </xdr:pic>
    <xdr:clientData/>
  </xdr:twoCellAnchor>
  <xdr:twoCellAnchor>
    <xdr:from>
      <xdr:col>21</xdr:col>
      <xdr:colOff>304800</xdr:colOff>
      <xdr:row>9</xdr:row>
      <xdr:rowOff>167810</xdr:rowOff>
    </xdr:from>
    <xdr:to>
      <xdr:col>24</xdr:col>
      <xdr:colOff>167308</xdr:colOff>
      <xdr:row>12</xdr:row>
      <xdr:rowOff>76200</xdr:rowOff>
    </xdr:to>
    <xdr:sp macro="" textlink="">
      <xdr:nvSpPr>
        <xdr:cNvPr id="48" name="Metin kutusu 47">
          <a:extLst>
            <a:ext uri="{FF2B5EF4-FFF2-40B4-BE49-F238E27FC236}">
              <a16:creationId xmlns:a16="http://schemas.microsoft.com/office/drawing/2014/main" id="{2A289C5C-11BE-455E-BE6B-CCD103B06548}"/>
            </a:ext>
          </a:extLst>
        </xdr:cNvPr>
        <xdr:cNvSpPr txBox="1"/>
      </xdr:nvSpPr>
      <xdr:spPr>
        <a:xfrm>
          <a:off x="13106400" y="1796585"/>
          <a:ext cx="1691308" cy="451315"/>
        </a:xfrm>
        <a:prstGeom prst="rect">
          <a:avLst/>
        </a:prstGeom>
        <a:noFill/>
        <a:ln w="9525" cmpd="sng"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tr-TR" sz="1800" b="1" cap="none" spc="0">
              <a:ln w="0"/>
              <a:solidFill>
                <a:srgbClr val="2C3E50"/>
              </a:solidFill>
              <a:effectLst>
                <a:glow rad="88900">
                  <a:srgbClr val="2C3E50">
                    <a:alpha val="40000"/>
                  </a:srgbClr>
                </a:glow>
                <a:outerShdw blurRad="38100" dist="25400" dir="5400000" sx="10000" sy="10000" algn="ctr" rotWithShape="0">
                  <a:srgbClr val="6E747A">
                    <a:alpha val="20000"/>
                  </a:srgbClr>
                </a:outerShdw>
              </a:effectLst>
              <a:latin typeface="Perpetua" panose="02020502060401020303" pitchFamily="18" charset="0"/>
            </a:rPr>
            <a:t>MİRAÇ</a:t>
          </a:r>
          <a:r>
            <a:rPr lang="tr-TR" sz="1800" b="1" cap="none" spc="0" baseline="0">
              <a:ln w="0"/>
              <a:solidFill>
                <a:srgbClr val="2C3E50"/>
              </a:solidFill>
              <a:effectLst>
                <a:glow rad="88900">
                  <a:srgbClr val="2C3E50">
                    <a:alpha val="40000"/>
                  </a:srgbClr>
                </a:glow>
                <a:outerShdw blurRad="38100" dist="25400" dir="5400000" sx="10000" sy="10000" algn="ctr" rotWithShape="0">
                  <a:srgbClr val="6E747A">
                    <a:alpha val="20000"/>
                  </a:srgbClr>
                </a:outerShdw>
              </a:effectLst>
              <a:latin typeface="Perpetua" panose="02020502060401020303" pitchFamily="18" charset="0"/>
            </a:rPr>
            <a:t> TÜTEN</a:t>
          </a:r>
          <a:endParaRPr lang="tr-TR" sz="1800" b="1" cap="none" spc="0">
            <a:ln w="0"/>
            <a:solidFill>
              <a:srgbClr val="2C3E50"/>
            </a:solidFill>
            <a:effectLst>
              <a:glow rad="88900">
                <a:srgbClr val="2C3E50">
                  <a:alpha val="40000"/>
                </a:srgbClr>
              </a:glow>
              <a:outerShdw blurRad="38100" dist="25400" dir="5400000" sx="10000" sy="10000" algn="ctr" rotWithShape="0">
                <a:srgbClr val="6E747A">
                  <a:alpha val="20000"/>
                </a:srgbClr>
              </a:outerShdw>
            </a:effectLst>
            <a:latin typeface="Perpetua" panose="02020502060401020303" pitchFamily="18" charset="0"/>
          </a:endParaRPr>
        </a:p>
      </xdr:txBody>
    </xdr:sp>
    <xdr:clientData/>
  </xdr:twoCellAnchor>
  <xdr:twoCellAnchor editAs="oneCell">
    <xdr:from>
      <xdr:col>25</xdr:col>
      <xdr:colOff>91439</xdr:colOff>
      <xdr:row>24</xdr:row>
      <xdr:rowOff>167640</xdr:rowOff>
    </xdr:from>
    <xdr:to>
      <xdr:col>26</xdr:col>
      <xdr:colOff>601980</xdr:colOff>
      <xdr:row>27</xdr:row>
      <xdr:rowOff>28998</xdr:rowOff>
    </xdr:to>
    <xdr:pic>
      <xdr:nvPicPr>
        <xdr:cNvPr id="53" name="Resim 52">
          <a:extLst>
            <a:ext uri="{FF2B5EF4-FFF2-40B4-BE49-F238E27FC236}">
              <a16:creationId xmlns:a16="http://schemas.microsoft.com/office/drawing/2014/main" id="{DC39BC33-2168-1A5D-A829-974FB9E0AEC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5574" t="14932" r="2752" b="10860"/>
        <a:stretch/>
      </xdr:blipFill>
      <xdr:spPr bwMode="auto">
        <a:xfrm>
          <a:off x="15331439" y="4556760"/>
          <a:ext cx="1120141" cy="4252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329514</xdr:colOff>
      <xdr:row>30</xdr:row>
      <xdr:rowOff>139013</xdr:rowOff>
    </xdr:from>
    <xdr:to>
      <xdr:col>26</xdr:col>
      <xdr:colOff>556054</xdr:colOff>
      <xdr:row>33</xdr:row>
      <xdr:rowOff>4374</xdr:rowOff>
    </xdr:to>
    <xdr:pic>
      <xdr:nvPicPr>
        <xdr:cNvPr id="54" name="Resim 53">
          <a:extLst>
            <a:ext uri="{FF2B5EF4-FFF2-40B4-BE49-F238E27FC236}">
              <a16:creationId xmlns:a16="http://schemas.microsoft.com/office/drawing/2014/main" id="{39F03C2A-D375-AC05-CC3D-277AADCB719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9937" t="18010" r="1766" b="10768"/>
        <a:stretch/>
      </xdr:blipFill>
      <xdr:spPr bwMode="auto">
        <a:xfrm>
          <a:off x="15518028" y="5709851"/>
          <a:ext cx="834080" cy="417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520012</xdr:colOff>
      <xdr:row>36</xdr:row>
      <xdr:rowOff>159608</xdr:rowOff>
    </xdr:from>
    <xdr:to>
      <xdr:col>27</xdr:col>
      <xdr:colOff>413899</xdr:colOff>
      <xdr:row>38</xdr:row>
      <xdr:rowOff>149310</xdr:rowOff>
    </xdr:to>
    <xdr:pic>
      <xdr:nvPicPr>
        <xdr:cNvPr id="55" name="Resim 54">
          <a:extLst>
            <a:ext uri="{FF2B5EF4-FFF2-40B4-BE49-F238E27FC236}">
              <a16:creationId xmlns:a16="http://schemas.microsoft.com/office/drawing/2014/main" id="{4EDAD1AA-FD11-9861-48D9-EBEF9CA2C2B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58" t="13356" r="2761" b="15007"/>
        <a:stretch/>
      </xdr:blipFill>
      <xdr:spPr bwMode="auto">
        <a:xfrm>
          <a:off x="15100985" y="6842554"/>
          <a:ext cx="1716509" cy="3604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362654</xdr:colOff>
      <xdr:row>17</xdr:row>
      <xdr:rowOff>132068</xdr:rowOff>
    </xdr:from>
    <xdr:to>
      <xdr:col>27</xdr:col>
      <xdr:colOff>381000</xdr:colOff>
      <xdr:row>20</xdr:row>
      <xdr:rowOff>40458</xdr:rowOff>
    </xdr:to>
    <xdr:sp macro="" textlink="">
      <xdr:nvSpPr>
        <xdr:cNvPr id="56" name="Metin kutusu 55">
          <a:extLst>
            <a:ext uri="{FF2B5EF4-FFF2-40B4-BE49-F238E27FC236}">
              <a16:creationId xmlns:a16="http://schemas.microsoft.com/office/drawing/2014/main" id="{F2B26138-53A0-41FE-81CA-28D65B233B56}"/>
            </a:ext>
          </a:extLst>
        </xdr:cNvPr>
        <xdr:cNvSpPr txBox="1"/>
      </xdr:nvSpPr>
      <xdr:spPr>
        <a:xfrm>
          <a:off x="16212254" y="3208643"/>
          <a:ext cx="627946" cy="451315"/>
        </a:xfrm>
        <a:prstGeom prst="rect">
          <a:avLst/>
        </a:prstGeom>
        <a:noFill/>
        <a:ln w="9525" cmpd="sng"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tr-TR" sz="1800" b="1" cap="none" spc="0">
              <a:ln w="0"/>
              <a:solidFill>
                <a:srgbClr val="2C3E50"/>
              </a:solidFill>
              <a:effectLst>
                <a:glow rad="88900">
                  <a:srgbClr val="2C3E50">
                    <a:alpha val="40000"/>
                  </a:srgbClr>
                </a:glow>
                <a:outerShdw blurRad="38100" dist="25400" dir="5400000" sx="10000" sy="10000" algn="ctr" rotWithShape="0">
                  <a:srgbClr val="6E747A">
                    <a:alpha val="20000"/>
                  </a:srgbClr>
                </a:outerShdw>
              </a:effectLst>
              <a:latin typeface="Perpetua" panose="02020502060401020303" pitchFamily="18" charset="0"/>
            </a:rPr>
            <a:t>YAZ</a:t>
          </a:r>
        </a:p>
      </xdr:txBody>
    </xdr:sp>
    <xdr:clientData/>
  </xdr:twoCellAnchor>
  <xdr:twoCellAnchor>
    <xdr:from>
      <xdr:col>21</xdr:col>
      <xdr:colOff>361950</xdr:colOff>
      <xdr:row>17</xdr:row>
      <xdr:rowOff>75466</xdr:rowOff>
    </xdr:from>
    <xdr:to>
      <xdr:col>24</xdr:col>
      <xdr:colOff>224458</xdr:colOff>
      <xdr:row>19</xdr:row>
      <xdr:rowOff>164831</xdr:rowOff>
    </xdr:to>
    <xdr:sp macro="" textlink="">
      <xdr:nvSpPr>
        <xdr:cNvPr id="57" name="Metin kutusu 56">
          <a:extLst>
            <a:ext uri="{FF2B5EF4-FFF2-40B4-BE49-F238E27FC236}">
              <a16:creationId xmlns:a16="http://schemas.microsoft.com/office/drawing/2014/main" id="{2BC37441-0BDB-4E3E-A6F4-F53078810376}"/>
            </a:ext>
          </a:extLst>
        </xdr:cNvPr>
        <xdr:cNvSpPr txBox="1"/>
      </xdr:nvSpPr>
      <xdr:spPr>
        <a:xfrm>
          <a:off x="13163550" y="3152041"/>
          <a:ext cx="1691308" cy="451315"/>
        </a:xfrm>
        <a:prstGeom prst="rect">
          <a:avLst/>
        </a:prstGeom>
        <a:noFill/>
        <a:ln w="9525" cmpd="sng"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tr-TR" sz="1800" b="1" cap="none" spc="0">
              <a:ln w="0"/>
              <a:solidFill>
                <a:srgbClr val="2C3E50"/>
              </a:solidFill>
              <a:effectLst>
                <a:glow rad="88900">
                  <a:srgbClr val="2C3E50">
                    <a:alpha val="40000"/>
                  </a:srgbClr>
                </a:glow>
                <a:outerShdw blurRad="38100" dist="25400" dir="5400000" sx="10000" sy="10000" algn="ctr" rotWithShape="0">
                  <a:srgbClr val="6E747A">
                    <a:alpha val="20000"/>
                  </a:srgbClr>
                </a:outerShdw>
              </a:effectLst>
              <a:latin typeface="Perpetua" panose="02020502060401020303" pitchFamily="18" charset="0"/>
            </a:rPr>
            <a:t>DİYARBAKIR</a:t>
          </a:r>
        </a:p>
      </xdr:txBody>
    </xdr:sp>
    <xdr:clientData/>
  </xdr:twoCellAnchor>
  <xdr:twoCellAnchor>
    <xdr:from>
      <xdr:col>25</xdr:col>
      <xdr:colOff>601455</xdr:colOff>
      <xdr:row>9</xdr:row>
      <xdr:rowOff>170639</xdr:rowOff>
    </xdr:from>
    <xdr:to>
      <xdr:col>28</xdr:col>
      <xdr:colOff>463963</xdr:colOff>
      <xdr:row>12</xdr:row>
      <xdr:rowOff>79029</xdr:rowOff>
    </xdr:to>
    <xdr:sp macro="" textlink="">
      <xdr:nvSpPr>
        <xdr:cNvPr id="58" name="Metin kutusu 57">
          <a:extLst>
            <a:ext uri="{FF2B5EF4-FFF2-40B4-BE49-F238E27FC236}">
              <a16:creationId xmlns:a16="http://schemas.microsoft.com/office/drawing/2014/main" id="{821721E7-266D-48D5-875A-A963CE9D356E}"/>
            </a:ext>
          </a:extLst>
        </xdr:cNvPr>
        <xdr:cNvSpPr txBox="1"/>
      </xdr:nvSpPr>
      <xdr:spPr>
        <a:xfrm>
          <a:off x="15841455" y="1799414"/>
          <a:ext cx="1691308" cy="451315"/>
        </a:xfrm>
        <a:prstGeom prst="rect">
          <a:avLst/>
        </a:prstGeom>
        <a:noFill/>
        <a:ln w="9525" cmpd="sng"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tr-TR" sz="1800" b="1" cap="none" spc="0">
              <a:ln w="0"/>
              <a:solidFill>
                <a:srgbClr val="2C3E50"/>
              </a:solidFill>
              <a:effectLst>
                <a:glow rad="88900">
                  <a:srgbClr val="2C3E50">
                    <a:alpha val="40000"/>
                  </a:srgbClr>
                </a:glow>
                <a:outerShdw blurRad="38100" dist="25400" dir="5400000" sx="10000" sy="10000" algn="ctr" rotWithShape="0">
                  <a:srgbClr val="6E747A">
                    <a:alpha val="20000"/>
                  </a:srgbClr>
                </a:outerShdw>
              </a:effectLst>
              <a:latin typeface="Perpetua" panose="02020502060401020303" pitchFamily="18" charset="0"/>
            </a:rPr>
            <a:t>DAVLUMBAZ</a:t>
          </a:r>
        </a:p>
      </xdr:txBody>
    </xdr:sp>
    <xdr:clientData/>
  </xdr:twoCellAnchor>
  <xdr:twoCellAnchor>
    <xdr:from>
      <xdr:col>4</xdr:col>
      <xdr:colOff>447675</xdr:colOff>
      <xdr:row>7</xdr:row>
      <xdr:rowOff>119993</xdr:rowOff>
    </xdr:from>
    <xdr:to>
      <xdr:col>8</xdr:col>
      <xdr:colOff>47625</xdr:colOff>
      <xdr:row>9</xdr:row>
      <xdr:rowOff>148568</xdr:rowOff>
    </xdr:to>
    <xdr:sp macro="" textlink="">
      <xdr:nvSpPr>
        <xdr:cNvPr id="59" name="Metin kutusu 58">
          <a:extLst>
            <a:ext uri="{FF2B5EF4-FFF2-40B4-BE49-F238E27FC236}">
              <a16:creationId xmlns:a16="http://schemas.microsoft.com/office/drawing/2014/main" id="{D4FE3395-DE25-404D-AF72-CB0638D3B39B}"/>
            </a:ext>
          </a:extLst>
        </xdr:cNvPr>
        <xdr:cNvSpPr txBox="1"/>
      </xdr:nvSpPr>
      <xdr:spPr>
        <a:xfrm>
          <a:off x="2886075" y="1386818"/>
          <a:ext cx="2038350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 b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tr-TR" sz="16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rPr>
            <a:t>ŞEHİR - KAR MARJI</a:t>
          </a:r>
          <a:endParaRPr lang="tr-TR" sz="1400" b="1" i="1" cap="none" spc="0">
            <a:ln w="0"/>
            <a:solidFill>
              <a:srgbClr val="2C3E5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Perpetua" panose="02020502060401020303" pitchFamily="18" charset="0"/>
          </a:endParaRPr>
        </a:p>
      </xdr:txBody>
    </xdr:sp>
    <xdr:clientData/>
  </xdr:twoCellAnchor>
  <xdr:twoCellAnchor>
    <xdr:from>
      <xdr:col>13</xdr:col>
      <xdr:colOff>457199</xdr:colOff>
      <xdr:row>7</xdr:row>
      <xdr:rowOff>73799</xdr:rowOff>
    </xdr:from>
    <xdr:to>
      <xdr:col>17</xdr:col>
      <xdr:colOff>466724</xdr:colOff>
      <xdr:row>9</xdr:row>
      <xdr:rowOff>102374</xdr:rowOff>
    </xdr:to>
    <xdr:sp macro="" textlink="">
      <xdr:nvSpPr>
        <xdr:cNvPr id="60" name="Metin kutusu 59">
          <a:extLst>
            <a:ext uri="{FF2B5EF4-FFF2-40B4-BE49-F238E27FC236}">
              <a16:creationId xmlns:a16="http://schemas.microsoft.com/office/drawing/2014/main" id="{CF9BC9D7-E622-4FA3-B1D0-288460620B1C}"/>
            </a:ext>
          </a:extLst>
        </xdr:cNvPr>
        <xdr:cNvSpPr txBox="1"/>
      </xdr:nvSpPr>
      <xdr:spPr>
        <a:xfrm>
          <a:off x="8381999" y="1340624"/>
          <a:ext cx="244792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 b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tr-TR" sz="16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rPr>
            <a:t>AY - SATIŞ MOMENTUM</a:t>
          </a:r>
          <a:endParaRPr lang="tr-TR" sz="1400" b="1" i="1" cap="none" spc="0">
            <a:ln w="0"/>
            <a:solidFill>
              <a:srgbClr val="2C3E5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Perpetua" panose="02020502060401020303" pitchFamily="18" charset="0"/>
          </a:endParaRPr>
        </a:p>
      </xdr:txBody>
    </xdr:sp>
    <xdr:clientData/>
  </xdr:twoCellAnchor>
  <xdr:twoCellAnchor>
    <xdr:from>
      <xdr:col>4</xdr:col>
      <xdr:colOff>238124</xdr:colOff>
      <xdr:row>21</xdr:row>
      <xdr:rowOff>163660</xdr:rowOff>
    </xdr:from>
    <xdr:to>
      <xdr:col>8</xdr:col>
      <xdr:colOff>400049</xdr:colOff>
      <xdr:row>24</xdr:row>
      <xdr:rowOff>11260</xdr:rowOff>
    </xdr:to>
    <xdr:sp macro="" textlink="">
      <xdr:nvSpPr>
        <xdr:cNvPr id="61" name="Metin kutusu 60">
          <a:extLst>
            <a:ext uri="{FF2B5EF4-FFF2-40B4-BE49-F238E27FC236}">
              <a16:creationId xmlns:a16="http://schemas.microsoft.com/office/drawing/2014/main" id="{01007327-37F9-43CA-AF3A-9F39749BA18E}"/>
            </a:ext>
          </a:extLst>
        </xdr:cNvPr>
        <xdr:cNvSpPr txBox="1"/>
      </xdr:nvSpPr>
      <xdr:spPr>
        <a:xfrm>
          <a:off x="2676524" y="3964135"/>
          <a:ext cx="260032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 b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tr-TR" sz="16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rPr>
            <a:t>ÜRÜN - KAR VERİMLİLİĞİ</a:t>
          </a:r>
          <a:endParaRPr lang="tr-TR" sz="1400" b="1" i="1" cap="none" spc="0">
            <a:ln w="0"/>
            <a:solidFill>
              <a:srgbClr val="2C3E5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Perpetua" panose="02020502060401020303" pitchFamily="18" charset="0"/>
          </a:endParaRPr>
        </a:p>
      </xdr:txBody>
    </xdr:sp>
    <xdr:clientData/>
  </xdr:twoCellAnchor>
  <xdr:twoCellAnchor>
    <xdr:from>
      <xdr:col>11</xdr:col>
      <xdr:colOff>228600</xdr:colOff>
      <xdr:row>23</xdr:row>
      <xdr:rowOff>28575</xdr:rowOff>
    </xdr:from>
    <xdr:to>
      <xdr:col>15</xdr:col>
      <xdr:colOff>180975</xdr:colOff>
      <xdr:row>25</xdr:row>
      <xdr:rowOff>38100</xdr:rowOff>
    </xdr:to>
    <xdr:sp macro="" textlink="">
      <xdr:nvSpPr>
        <xdr:cNvPr id="63" name="Metin kutusu 62">
          <a:extLst>
            <a:ext uri="{FF2B5EF4-FFF2-40B4-BE49-F238E27FC236}">
              <a16:creationId xmlns:a16="http://schemas.microsoft.com/office/drawing/2014/main" id="{0C38EAE5-E992-4B25-A755-A17607597D4F}"/>
            </a:ext>
          </a:extLst>
        </xdr:cNvPr>
        <xdr:cNvSpPr txBox="1"/>
      </xdr:nvSpPr>
      <xdr:spPr>
        <a:xfrm>
          <a:off x="6934200" y="4191000"/>
          <a:ext cx="2390775" cy="3905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 b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tr-TR" sz="16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rPr>
            <a:t>PERSONEL - SATIŞ ADET</a:t>
          </a:r>
          <a:endParaRPr lang="tr-TR" sz="1400" b="1" i="1" cap="none" spc="0">
            <a:ln w="0"/>
            <a:solidFill>
              <a:srgbClr val="2C3E5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Perpetua" panose="02020502060401020303" pitchFamily="18" charset="0"/>
          </a:endParaRPr>
        </a:p>
      </xdr:txBody>
    </xdr:sp>
    <xdr:clientData/>
  </xdr:twoCellAnchor>
  <xdr:twoCellAnchor>
    <xdr:from>
      <xdr:col>16</xdr:col>
      <xdr:colOff>161924</xdr:colOff>
      <xdr:row>23</xdr:row>
      <xdr:rowOff>85725</xdr:rowOff>
    </xdr:from>
    <xdr:to>
      <xdr:col>21</xdr:col>
      <xdr:colOff>552449</xdr:colOff>
      <xdr:row>26</xdr:row>
      <xdr:rowOff>47625</xdr:rowOff>
    </xdr:to>
    <xdr:sp macro="" textlink="">
      <xdr:nvSpPr>
        <xdr:cNvPr id="65" name="Metin kutusu 64">
          <a:extLst>
            <a:ext uri="{FF2B5EF4-FFF2-40B4-BE49-F238E27FC236}">
              <a16:creationId xmlns:a16="http://schemas.microsoft.com/office/drawing/2014/main" id="{56CFDF1F-199E-43FD-82B0-4B18643D3A87}"/>
            </a:ext>
          </a:extLst>
        </xdr:cNvPr>
        <xdr:cNvSpPr txBox="1"/>
      </xdr:nvSpPr>
      <xdr:spPr>
        <a:xfrm>
          <a:off x="9915524" y="4248150"/>
          <a:ext cx="3438525" cy="523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400" b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tr-TR" sz="16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rPr>
            <a:t>MEVSİM - TOPLAM SİPARİS TUTARI</a:t>
          </a:r>
          <a:endParaRPr lang="tr-TR" sz="1400" b="1" i="1" cap="none" spc="0">
            <a:ln w="0"/>
            <a:solidFill>
              <a:srgbClr val="2C3E5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Perpetua" panose="02020502060401020303" pitchFamily="18" charset="0"/>
          </a:endParaRPr>
        </a:p>
      </xdr:txBody>
    </xdr:sp>
    <xdr:clientData/>
  </xdr:twoCellAnchor>
  <xdr:twoCellAnchor>
    <xdr:from>
      <xdr:col>0</xdr:col>
      <xdr:colOff>171451</xdr:colOff>
      <xdr:row>14</xdr:row>
      <xdr:rowOff>49217</xdr:rowOff>
    </xdr:from>
    <xdr:to>
      <xdr:col>2</xdr:col>
      <xdr:colOff>50607</xdr:colOff>
      <xdr:row>14</xdr:row>
      <xdr:rowOff>176392</xdr:rowOff>
    </xdr:to>
    <xdr:sp macro="" textlink="">
      <xdr:nvSpPr>
        <xdr:cNvPr id="51" name="Metin kutusu 106">
          <a:extLst>
            <a:ext uri="{FF2B5EF4-FFF2-40B4-BE49-F238E27FC236}">
              <a16:creationId xmlns:a16="http://schemas.microsoft.com/office/drawing/2014/main" id="{92031A9C-AD02-4BF0-A033-5C0624D2617D}"/>
            </a:ext>
          </a:extLst>
        </xdr:cNvPr>
        <xdr:cNvSpPr txBox="1"/>
      </xdr:nvSpPr>
      <xdr:spPr>
        <a:xfrm>
          <a:off x="171451" y="2582867"/>
          <a:ext cx="1098356" cy="127175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ÜRÜN</a:t>
          </a:r>
          <a:r>
            <a:rPr kumimoji="0" lang="tr-TR" sz="1600" b="1" i="0" u="none" strike="noStrike" kern="0" cap="none" spc="0" normalizeH="0" baseline="0">
              <a:ln>
                <a:noFill/>
              </a:ln>
              <a:solidFill>
                <a:srgbClr val="2C3E50"/>
              </a:solidFill>
              <a:effectLst/>
              <a:uLnTx/>
              <a:uFillTx/>
              <a:latin typeface="Perpetua" panose="02020502060401020303" pitchFamily="18" charset="0"/>
              <a:ea typeface="MS Gothic" panose="020B0609070205080204" pitchFamily="49" charset="-128"/>
            </a:rPr>
            <a:t> </a:t>
          </a:r>
        </a:p>
      </xdr:txBody>
    </xdr:sp>
    <xdr:clientData/>
  </xdr:twoCellAnchor>
  <xdr:twoCellAnchor editAs="oneCell">
    <xdr:from>
      <xdr:col>0</xdr:col>
      <xdr:colOff>266700</xdr:colOff>
      <xdr:row>15</xdr:row>
      <xdr:rowOff>0</xdr:rowOff>
    </xdr:from>
    <xdr:to>
      <xdr:col>1</xdr:col>
      <xdr:colOff>571500</xdr:colOff>
      <xdr:row>20</xdr:row>
      <xdr:rowOff>9525</xdr:rowOff>
    </xdr:to>
    <xdr:pic macro="[0]!Ürün">
      <xdr:nvPicPr>
        <xdr:cNvPr id="78" name="Grafik 77" descr="Envanter düz dolguyla">
          <a:extLst>
            <a:ext uri="{FF2B5EF4-FFF2-40B4-BE49-F238E27FC236}">
              <a16:creationId xmlns:a16="http://schemas.microsoft.com/office/drawing/2014/main" id="{66CD8CA3-CB64-7537-52A5-82B7BC92E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96DAC541-7B7A-43D3-8B79-37D633B846F1}">
              <asvg:svgBlip xmlns:asvg="http://schemas.microsoft.com/office/drawing/2016/SVG/main" r:embed="rId36"/>
            </a:ext>
          </a:extLst>
        </a:blip>
        <a:stretch>
          <a:fillRect/>
        </a:stretch>
      </xdr:blipFill>
      <xdr:spPr>
        <a:xfrm>
          <a:off x="266700" y="2714625"/>
          <a:ext cx="914400" cy="914400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104776</xdr:colOff>
      <xdr:row>6</xdr:row>
      <xdr:rowOff>68267</xdr:rowOff>
    </xdr:from>
    <xdr:to>
      <xdr:col>2</xdr:col>
      <xdr:colOff>123826</xdr:colOff>
      <xdr:row>40</xdr:row>
      <xdr:rowOff>47624</xdr:rowOff>
    </xdr:to>
    <xdr:sp macro="" textlink="">
      <xdr:nvSpPr>
        <xdr:cNvPr id="12" name="Dikdörtgen: Köşeleri Yuvarlatılmış 11">
          <a:extLst>
            <a:ext uri="{FF2B5EF4-FFF2-40B4-BE49-F238E27FC236}">
              <a16:creationId xmlns:a16="http://schemas.microsoft.com/office/drawing/2014/main" id="{6A750CBA-EEAE-4A3C-892F-3596E5B93403}"/>
            </a:ext>
          </a:extLst>
        </xdr:cNvPr>
        <xdr:cNvSpPr/>
      </xdr:nvSpPr>
      <xdr:spPr>
        <a:xfrm>
          <a:off x="104776" y="1165547"/>
          <a:ext cx="1238250" cy="6197277"/>
        </a:xfrm>
        <a:prstGeom prst="roundRect">
          <a:avLst/>
        </a:prstGeom>
        <a:solidFill>
          <a:srgbClr val="E2E8EE"/>
        </a:solidFill>
        <a:ln w="28575">
          <a:solidFill>
            <a:srgbClr val="2C3E50"/>
          </a:solidFill>
        </a:ln>
        <a:effectLst>
          <a:glow rad="114300">
            <a:srgbClr val="DBCDAD">
              <a:alpha val="25000"/>
            </a:srgb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111349</xdr:colOff>
      <xdr:row>7</xdr:row>
      <xdr:rowOff>96131</xdr:rowOff>
    </xdr:from>
    <xdr:to>
      <xdr:col>2</xdr:col>
      <xdr:colOff>123826</xdr:colOff>
      <xdr:row>13</xdr:row>
      <xdr:rowOff>92064</xdr:rowOff>
    </xdr:to>
    <xdr:sp macro="" textlink="">
      <xdr:nvSpPr>
        <xdr:cNvPr id="16" name="Akış Çizelgesi: Belge 52">
          <a:extLst>
            <a:ext uri="{FF2B5EF4-FFF2-40B4-BE49-F238E27FC236}">
              <a16:creationId xmlns:a16="http://schemas.microsoft.com/office/drawing/2014/main" id="{7FD710F5-9B85-41E1-BC87-E76BAB6267DA}"/>
            </a:ext>
          </a:extLst>
        </xdr:cNvPr>
        <xdr:cNvSpPr/>
      </xdr:nvSpPr>
      <xdr:spPr>
        <a:xfrm>
          <a:off x="111349" y="1376291"/>
          <a:ext cx="1231677" cy="1093213"/>
        </a:xfrm>
        <a:custGeom>
          <a:avLst/>
          <a:gdLst>
            <a:gd name="connsiteX0" fmla="*/ 0 w 21600"/>
            <a:gd name="connsiteY0" fmla="*/ 0 h 21600"/>
            <a:gd name="connsiteX1" fmla="*/ 21600 w 21600"/>
            <a:gd name="connsiteY1" fmla="*/ 0 h 21600"/>
            <a:gd name="connsiteX2" fmla="*/ 21600 w 21600"/>
            <a:gd name="connsiteY2" fmla="*/ 17322 h 21600"/>
            <a:gd name="connsiteX3" fmla="*/ 0 w 21600"/>
            <a:gd name="connsiteY3" fmla="*/ 20172 h 21600"/>
            <a:gd name="connsiteX4" fmla="*/ 0 w 21600"/>
            <a:gd name="connsiteY4" fmla="*/ 0 h 21600"/>
            <a:gd name="connsiteX0" fmla="*/ 79 w 21600"/>
            <a:gd name="connsiteY0" fmla="*/ 37 h 21324"/>
            <a:gd name="connsiteX1" fmla="*/ 21600 w 21600"/>
            <a:gd name="connsiteY1" fmla="*/ 0 h 21324"/>
            <a:gd name="connsiteX2" fmla="*/ 21600 w 21600"/>
            <a:gd name="connsiteY2" fmla="*/ 17322 h 21324"/>
            <a:gd name="connsiteX3" fmla="*/ 0 w 21600"/>
            <a:gd name="connsiteY3" fmla="*/ 20172 h 21324"/>
            <a:gd name="connsiteX4" fmla="*/ 79 w 21600"/>
            <a:gd name="connsiteY4" fmla="*/ 37 h 213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21600" h="21324">
              <a:moveTo>
                <a:pt x="79" y="37"/>
              </a:moveTo>
              <a:lnTo>
                <a:pt x="21600" y="0"/>
              </a:lnTo>
              <a:lnTo>
                <a:pt x="21600" y="17322"/>
              </a:lnTo>
              <a:cubicBezTo>
                <a:pt x="10800" y="17322"/>
                <a:pt x="10800" y="23922"/>
                <a:pt x="0" y="20172"/>
              </a:cubicBezTo>
              <a:cubicBezTo>
                <a:pt x="26" y="13460"/>
                <a:pt x="53" y="6749"/>
                <a:pt x="79" y="37"/>
              </a:cubicBezTo>
              <a:close/>
            </a:path>
          </a:pathLst>
        </a:custGeom>
        <a:gradFill flip="none" rotWithShape="1">
          <a:gsLst>
            <a:gs pos="68000">
              <a:srgbClr val="BAC9D8"/>
            </a:gs>
            <a:gs pos="88000">
              <a:srgbClr val="8BA5BF"/>
            </a:gs>
            <a:gs pos="48000">
              <a:srgbClr val="E2E8EE"/>
            </a:gs>
            <a:gs pos="98000">
              <a:srgbClr val="4C6B8A"/>
            </a:gs>
          </a:gsLst>
          <a:path path="shape">
            <a:fillToRect l="50000" t="50000" r="50000" b="50000"/>
          </a:path>
          <a:tileRect/>
        </a:gradFill>
        <a:ln w="28575">
          <a:solidFill>
            <a:schemeClr val="tx2">
              <a:alpha val="89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172817</xdr:colOff>
      <xdr:row>10</xdr:row>
      <xdr:rowOff>7502</xdr:rowOff>
    </xdr:from>
    <xdr:to>
      <xdr:col>2</xdr:col>
      <xdr:colOff>51973</xdr:colOff>
      <xdr:row>10</xdr:row>
      <xdr:rowOff>134677</xdr:rowOff>
    </xdr:to>
    <xdr:sp macro="" textlink="">
      <xdr:nvSpPr>
        <xdr:cNvPr id="20" name="Metin kutusu 106">
          <a:extLst>
            <a:ext uri="{FF2B5EF4-FFF2-40B4-BE49-F238E27FC236}">
              <a16:creationId xmlns:a16="http://schemas.microsoft.com/office/drawing/2014/main" id="{9115B015-0AE2-42E7-896F-1CA11F339340}"/>
            </a:ext>
          </a:extLst>
        </xdr:cNvPr>
        <xdr:cNvSpPr txBox="1"/>
      </xdr:nvSpPr>
      <xdr:spPr>
        <a:xfrm>
          <a:off x="172817" y="1836302"/>
          <a:ext cx="1098356" cy="127175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tr-TR" sz="2000" b="1" i="0" u="none" strike="noStrike" kern="0" cap="none" spc="0" normalizeH="0" baseline="0">
              <a:ln>
                <a:noFill/>
              </a:ln>
              <a:solidFill>
                <a:schemeClr val="tx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uLnTx/>
              <a:uFillTx/>
              <a:latin typeface="Perpetua" panose="02020502060401020303" pitchFamily="18" charset="0"/>
              <a:ea typeface="MS Gothic" panose="020B0609070205080204" pitchFamily="49" charset="-128"/>
            </a:rPr>
            <a:t>ANALIZ</a:t>
          </a:r>
        </a:p>
      </xdr:txBody>
    </xdr:sp>
    <xdr:clientData/>
  </xdr:twoCellAnchor>
  <xdr:twoCellAnchor>
    <xdr:from>
      <xdr:col>2</xdr:col>
      <xdr:colOff>257175</xdr:colOff>
      <xdr:row>0</xdr:row>
      <xdr:rowOff>0</xdr:rowOff>
    </xdr:from>
    <xdr:to>
      <xdr:col>28</xdr:col>
      <xdr:colOff>581025</xdr:colOff>
      <xdr:row>5</xdr:row>
      <xdr:rowOff>114300</xdr:rowOff>
    </xdr:to>
    <xdr:grpSp>
      <xdr:nvGrpSpPr>
        <xdr:cNvPr id="52" name="Grup 51">
          <a:extLst>
            <a:ext uri="{FF2B5EF4-FFF2-40B4-BE49-F238E27FC236}">
              <a16:creationId xmlns:a16="http://schemas.microsoft.com/office/drawing/2014/main" id="{D3ECEB54-33B0-4137-8A4F-748A744909CA}"/>
            </a:ext>
          </a:extLst>
        </xdr:cNvPr>
        <xdr:cNvGrpSpPr/>
      </xdr:nvGrpSpPr>
      <xdr:grpSpPr>
        <a:xfrm>
          <a:off x="1476375" y="0"/>
          <a:ext cx="16173450" cy="1019175"/>
          <a:chOff x="1476375" y="0"/>
          <a:chExt cx="16173450" cy="1257300"/>
        </a:xfrm>
      </xdr:grpSpPr>
      <xdr:sp macro="" textlink="">
        <xdr:nvSpPr>
          <xdr:cNvPr id="22" name="Dikdörtgen: Köşeleri Yuvarlatılmış 21">
            <a:extLst>
              <a:ext uri="{FF2B5EF4-FFF2-40B4-BE49-F238E27FC236}">
                <a16:creationId xmlns:a16="http://schemas.microsoft.com/office/drawing/2014/main" id="{B7C89CBB-577E-E1BE-E7A1-57B880FCF2C4}"/>
              </a:ext>
            </a:extLst>
          </xdr:cNvPr>
          <xdr:cNvSpPr/>
        </xdr:nvSpPr>
        <xdr:spPr>
          <a:xfrm>
            <a:off x="1476375" y="89615"/>
            <a:ext cx="16173450" cy="1129585"/>
          </a:xfrm>
          <a:prstGeom prst="roundRect">
            <a:avLst/>
          </a:prstGeom>
          <a:gradFill flip="none" rotWithShape="1"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  <a:tileRect/>
          </a:gradFill>
          <a:ln w="28575">
            <a:solidFill>
              <a:schemeClr val="tx2">
                <a:alpha val="89000"/>
              </a:schemeClr>
            </a:solidFill>
          </a:ln>
          <a:effectLst>
            <a:outerShdw blurRad="63500" sx="101000" sy="101000" algn="ctr" rotWithShape="0">
              <a:prstClr val="black">
                <a:alpha val="1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tr-T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tr-TR"/>
          </a:p>
        </xdr:txBody>
      </xdr:sp>
      <xdr:sp macro="" textlink="">
        <xdr:nvSpPr>
          <xdr:cNvPr id="23" name="Metin kutusu 106">
            <a:extLst>
              <a:ext uri="{FF2B5EF4-FFF2-40B4-BE49-F238E27FC236}">
                <a16:creationId xmlns:a16="http://schemas.microsoft.com/office/drawing/2014/main" id="{8DE60558-A5E6-0F36-76D6-A99A6B81EFB8}"/>
              </a:ext>
            </a:extLst>
          </xdr:cNvPr>
          <xdr:cNvSpPr txBox="1"/>
        </xdr:nvSpPr>
        <xdr:spPr>
          <a:xfrm>
            <a:off x="5962650" y="307976"/>
            <a:ext cx="6829425" cy="69121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wrap="square" rtlCol="0" anchor="ctr"/>
          <a:lstStyle>
            <a:defPPr>
              <a:defRPr lang="tr-TR"/>
            </a:defPPr>
            <a:lvl1pPr marL="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tr-TR" sz="4400" b="1" i="0" u="none" strike="noStrike" kern="0" cap="none" spc="0" normalizeH="0" baseline="0">
                <a:ln>
                  <a:noFill/>
                </a:ln>
                <a:solidFill>
                  <a:schemeClr val="tx2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uLnTx/>
                <a:uFillTx/>
                <a:latin typeface="Nordique Inline" panose="020F0502020204030204" pitchFamily="2" charset="0"/>
                <a:ea typeface="MS Gothic" panose="020B0609070205080204" pitchFamily="49" charset="-128"/>
              </a:rPr>
              <a:t>ÜRÜN PERFORMANS ANALİZ</a:t>
            </a:r>
          </a:p>
        </xdr:txBody>
      </xdr:sp>
      <xdr:pic>
        <xdr:nvPicPr>
          <xdr:cNvPr id="24" name="Grafik 33" descr="Lotus Çiçeği düz dolguyla">
            <a:extLst>
              <a:ext uri="{FF2B5EF4-FFF2-40B4-BE49-F238E27FC236}">
                <a16:creationId xmlns:a16="http://schemas.microsoft.com/office/drawing/2014/main" id="{DB8EDF3A-335B-B23B-0234-6C947350CF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841699" y="0"/>
            <a:ext cx="1361387" cy="1257300"/>
          </a:xfrm>
          <a:prstGeom prst="rect">
            <a:avLst/>
          </a:prstGeom>
        </xdr:spPr>
      </xdr:pic>
      <xdr:pic>
        <xdr:nvPicPr>
          <xdr:cNvPr id="25" name="Grafik 56" descr="Lotus Çiçeği düz dolguyla">
            <a:extLst>
              <a:ext uri="{FF2B5EF4-FFF2-40B4-BE49-F238E27FC236}">
                <a16:creationId xmlns:a16="http://schemas.microsoft.com/office/drawing/2014/main" id="{EB14FAD0-33AE-9C10-CC5E-9E9BDD303E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09371" y="0"/>
            <a:ext cx="1330447" cy="122872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263408</xdr:colOff>
      <xdr:row>5</xdr:row>
      <xdr:rowOff>159924</xdr:rowOff>
    </xdr:from>
    <xdr:to>
      <xdr:col>28</xdr:col>
      <xdr:colOff>587258</xdr:colOff>
      <xdr:row>12</xdr:row>
      <xdr:rowOff>94072</xdr:rowOff>
    </xdr:to>
    <xdr:sp macro="" textlink="">
      <xdr:nvSpPr>
        <xdr:cNvPr id="59" name="Dikdörtgen: Köşeleri Yuvarlatılmış 58">
          <a:extLst>
            <a:ext uri="{FF2B5EF4-FFF2-40B4-BE49-F238E27FC236}">
              <a16:creationId xmlns:a16="http://schemas.microsoft.com/office/drawing/2014/main" id="{0FFFD43B-8B78-4B7B-828A-542C8EBF88E6}"/>
            </a:ext>
          </a:extLst>
        </xdr:cNvPr>
        <xdr:cNvSpPr/>
      </xdr:nvSpPr>
      <xdr:spPr>
        <a:xfrm>
          <a:off x="1486371" y="1053628"/>
          <a:ext cx="16222368" cy="1185333"/>
        </a:xfrm>
        <a:prstGeom prst="roundRect">
          <a:avLst/>
        </a:prstGeom>
        <a:solidFill>
          <a:srgbClr val="2C3E50"/>
        </a:solidFill>
        <a:ln w="28575">
          <a:solidFill>
            <a:schemeClr val="tx2">
              <a:alpha val="89000"/>
            </a:schemeClr>
          </a:solidFill>
        </a:ln>
        <a:effectLst>
          <a:outerShdw blurRad="63500" sx="101000" sy="101000" algn="ctr" rotWithShape="0">
            <a:prstClr val="black">
              <a:alpha val="1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tr-TR"/>
        </a:p>
      </xdr:txBody>
    </xdr:sp>
    <xdr:clientData/>
  </xdr:twoCellAnchor>
  <xdr:twoCellAnchor>
    <xdr:from>
      <xdr:col>3</xdr:col>
      <xdr:colOff>319853</xdr:colOff>
      <xdr:row>6</xdr:row>
      <xdr:rowOff>9406</xdr:rowOff>
    </xdr:from>
    <xdr:to>
      <xdr:col>8</xdr:col>
      <xdr:colOff>122297</xdr:colOff>
      <xdr:row>12</xdr:row>
      <xdr:rowOff>65851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6" name="Personel Ad 3">
              <a:extLst>
                <a:ext uri="{FF2B5EF4-FFF2-40B4-BE49-F238E27FC236}">
                  <a16:creationId xmlns:a16="http://schemas.microsoft.com/office/drawing/2014/main" id="{13C7ED37-5F79-4515-8D66-188EE6FD02C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sonel Ad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48653" y="1095256"/>
              <a:ext cx="2850444" cy="114229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 fLocksWithSheet="0"/>
  </xdr:twoCellAnchor>
  <xdr:twoCellAnchor editAs="oneCell">
    <xdr:from>
      <xdr:col>9</xdr:col>
      <xdr:colOff>567504</xdr:colOff>
      <xdr:row>6</xdr:row>
      <xdr:rowOff>17050</xdr:rowOff>
    </xdr:from>
    <xdr:to>
      <xdr:col>14</xdr:col>
      <xdr:colOff>416984</xdr:colOff>
      <xdr:row>12</xdr:row>
      <xdr:rowOff>56914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7" name="Ay 3">
              <a:extLst>
                <a:ext uri="{FF2B5EF4-FFF2-40B4-BE49-F238E27FC236}">
                  <a16:creationId xmlns:a16="http://schemas.microsoft.com/office/drawing/2014/main" id="{2D3A1B8B-7972-463C-A157-2558FD2736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y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53904" y="1102900"/>
              <a:ext cx="2897480" cy="11257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241298</xdr:colOff>
      <xdr:row>6</xdr:row>
      <xdr:rowOff>9404</xdr:rowOff>
    </xdr:from>
    <xdr:to>
      <xdr:col>21</xdr:col>
      <xdr:colOff>62560</xdr:colOff>
      <xdr:row>12</xdr:row>
      <xdr:rowOff>56443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8" name="Şehirler 3">
              <a:extLst>
                <a:ext uri="{FF2B5EF4-FFF2-40B4-BE49-F238E27FC236}">
                  <a16:creationId xmlns:a16="http://schemas.microsoft.com/office/drawing/2014/main" id="{D42F931F-74A7-44F7-B0E7-F8F59C4D3EE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Şehirle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94898" y="1095254"/>
              <a:ext cx="2869262" cy="11328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2</xdr:col>
      <xdr:colOff>266700</xdr:colOff>
      <xdr:row>12</xdr:row>
      <xdr:rowOff>161103</xdr:rowOff>
    </xdr:from>
    <xdr:to>
      <xdr:col>10</xdr:col>
      <xdr:colOff>457200</xdr:colOff>
      <xdr:row>40</xdr:row>
      <xdr:rowOff>76198</xdr:rowOff>
    </xdr:to>
    <xdr:grpSp>
      <xdr:nvGrpSpPr>
        <xdr:cNvPr id="35" name="Grup 34">
          <a:extLst>
            <a:ext uri="{FF2B5EF4-FFF2-40B4-BE49-F238E27FC236}">
              <a16:creationId xmlns:a16="http://schemas.microsoft.com/office/drawing/2014/main" id="{1FD1C9D2-9AF4-0FC3-07C6-3EB43E5EBD99}"/>
            </a:ext>
          </a:extLst>
        </xdr:cNvPr>
        <xdr:cNvGrpSpPr/>
      </xdr:nvGrpSpPr>
      <xdr:grpSpPr>
        <a:xfrm>
          <a:off x="1485900" y="2332803"/>
          <a:ext cx="5067300" cy="5001445"/>
          <a:chOff x="1438275" y="2275653"/>
          <a:chExt cx="5067300" cy="5001445"/>
        </a:xfrm>
      </xdr:grpSpPr>
      <xdr:sp macro="" textlink="">
        <xdr:nvSpPr>
          <xdr:cNvPr id="28" name="Dikdörtgen: Köşeleri Yuvarlatılmış 27">
            <a:extLst>
              <a:ext uri="{FF2B5EF4-FFF2-40B4-BE49-F238E27FC236}">
                <a16:creationId xmlns:a16="http://schemas.microsoft.com/office/drawing/2014/main" id="{66B44FDD-3033-4397-B4F2-792E00F7FB3E}"/>
              </a:ext>
            </a:extLst>
          </xdr:cNvPr>
          <xdr:cNvSpPr/>
        </xdr:nvSpPr>
        <xdr:spPr>
          <a:xfrm>
            <a:off x="1438275" y="2312811"/>
            <a:ext cx="5067300" cy="4964287"/>
          </a:xfrm>
          <a:prstGeom prst="roundRect">
            <a:avLst/>
          </a:prstGeom>
          <a:solidFill>
            <a:srgbClr val="E2E8EE"/>
          </a:solidFill>
          <a:ln w="28575">
            <a:solidFill>
              <a:srgbClr val="2C3E50"/>
            </a:solidFill>
          </a:ln>
          <a:effectLst>
            <a:glow rad="114300">
              <a:srgbClr val="DBCDAD">
                <a:alpha val="25000"/>
              </a:srgbClr>
            </a:glow>
            <a:outerShdw blurRad="63500" sx="101000" sy="101000" algn="ctr" rotWithShape="0">
              <a:prstClr val="black">
                <a:alpha val="2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tr-T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endParaRPr lang="tr-TR" sz="1800" kern="1200">
              <a:solidFill>
                <a:schemeClr val="lt1"/>
              </a:solidFill>
              <a:latin typeface="Perpetua" panose="02020502060401020303" pitchFamily="18" charset="0"/>
              <a:ea typeface="+mn-ea"/>
              <a:cs typeface="+mn-cs"/>
            </a:endParaRPr>
          </a:p>
        </xdr:txBody>
      </xdr:sp>
      <xdr:graphicFrame macro="">
        <xdr:nvGraphicFramePr>
          <xdr:cNvPr id="49" name="Grafik 48">
            <a:extLst>
              <a:ext uri="{FF2B5EF4-FFF2-40B4-BE49-F238E27FC236}">
                <a16:creationId xmlns:a16="http://schemas.microsoft.com/office/drawing/2014/main" id="{2D098F65-68F2-48B8-9C2F-5C2F8E146BF5}"/>
              </a:ext>
            </a:extLst>
          </xdr:cNvPr>
          <xdr:cNvGraphicFramePr>
            <a:graphicFrameLocks/>
          </xdr:cNvGraphicFramePr>
        </xdr:nvGraphicFramePr>
        <xdr:xfrm>
          <a:off x="1520238" y="2782238"/>
          <a:ext cx="4886206" cy="4314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2" name="Metin kutusu 1">
            <a:extLst>
              <a:ext uri="{FF2B5EF4-FFF2-40B4-BE49-F238E27FC236}">
                <a16:creationId xmlns:a16="http://schemas.microsoft.com/office/drawing/2014/main" id="{28CE580C-0078-4411-A17D-4EBBA0390F9C}"/>
              </a:ext>
            </a:extLst>
          </xdr:cNvPr>
          <xdr:cNvSpPr txBox="1"/>
        </xdr:nvSpPr>
        <xdr:spPr>
          <a:xfrm>
            <a:off x="3265899" y="2275653"/>
            <a:ext cx="2014243" cy="5523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tr-TR" sz="1800" b="1" i="1" cap="none" spc="0" baseline="0">
                <a:ln w="0"/>
                <a:solidFill>
                  <a:srgbClr val="2C3E5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Perpetua" panose="02020502060401020303" pitchFamily="18" charset="0"/>
              </a:rPr>
              <a:t>SATIS</a:t>
            </a:r>
            <a:r>
              <a:rPr lang="tr-TR" sz="3200" b="1" i="1" cap="none" spc="0" baseline="0">
                <a:ln w="0"/>
                <a:solidFill>
                  <a:srgbClr val="2C3E5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Perpetua" panose="02020502060401020303" pitchFamily="18" charset="0"/>
              </a:rPr>
              <a:t> </a:t>
            </a:r>
            <a:r>
              <a:rPr lang="tr-TR" sz="1800" b="1" i="1" cap="none" spc="0" baseline="0">
                <a:ln w="0"/>
                <a:solidFill>
                  <a:srgbClr val="2C3E5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Perpetua" panose="02020502060401020303" pitchFamily="18" charset="0"/>
              </a:rPr>
              <a:t>ADET</a:t>
            </a:r>
            <a:endParaRPr lang="tr-TR" sz="2000" b="1" i="1" cap="none" spc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endParaRPr>
          </a:p>
        </xdr:txBody>
      </xdr:sp>
    </xdr:grpSp>
    <xdr:clientData/>
  </xdr:twoCellAnchor>
  <xdr:twoCellAnchor>
    <xdr:from>
      <xdr:col>11</xdr:col>
      <xdr:colOff>133349</xdr:colOff>
      <xdr:row>13</xdr:row>
      <xdr:rowOff>7760</xdr:rowOff>
    </xdr:from>
    <xdr:to>
      <xdr:col>19</xdr:col>
      <xdr:colOff>466724</xdr:colOff>
      <xdr:row>40</xdr:row>
      <xdr:rowOff>64939</xdr:rowOff>
    </xdr:to>
    <xdr:grpSp>
      <xdr:nvGrpSpPr>
        <xdr:cNvPr id="34" name="Grup 33">
          <a:extLst>
            <a:ext uri="{FF2B5EF4-FFF2-40B4-BE49-F238E27FC236}">
              <a16:creationId xmlns:a16="http://schemas.microsoft.com/office/drawing/2014/main" id="{F78CD1BC-8412-07B5-E505-28C0C94DD7E5}"/>
            </a:ext>
          </a:extLst>
        </xdr:cNvPr>
        <xdr:cNvGrpSpPr/>
      </xdr:nvGrpSpPr>
      <xdr:grpSpPr>
        <a:xfrm>
          <a:off x="6838949" y="2360435"/>
          <a:ext cx="5210175" cy="4962554"/>
          <a:chOff x="6838949" y="2312810"/>
          <a:chExt cx="5210175" cy="4962554"/>
        </a:xfrm>
      </xdr:grpSpPr>
      <xdr:sp macro="" textlink="">
        <xdr:nvSpPr>
          <xdr:cNvPr id="53" name="Dikdörtgen: Köşeleri Yuvarlatılmış 52">
            <a:extLst>
              <a:ext uri="{FF2B5EF4-FFF2-40B4-BE49-F238E27FC236}">
                <a16:creationId xmlns:a16="http://schemas.microsoft.com/office/drawing/2014/main" id="{54FBE1C9-A129-4EB4-9C54-DEF08E0F6F6C}"/>
              </a:ext>
            </a:extLst>
          </xdr:cNvPr>
          <xdr:cNvSpPr/>
        </xdr:nvSpPr>
        <xdr:spPr>
          <a:xfrm>
            <a:off x="6838949" y="2312810"/>
            <a:ext cx="5210175" cy="4962554"/>
          </a:xfrm>
          <a:prstGeom prst="roundRect">
            <a:avLst/>
          </a:prstGeom>
          <a:solidFill>
            <a:srgbClr val="E2E8EE"/>
          </a:solidFill>
          <a:ln w="28575">
            <a:solidFill>
              <a:srgbClr val="2C3E50"/>
            </a:solidFill>
          </a:ln>
          <a:effectLst>
            <a:glow rad="114300">
              <a:srgbClr val="DBCDAD">
                <a:alpha val="25000"/>
              </a:srgbClr>
            </a:glow>
            <a:outerShdw blurRad="63500" sx="101000" sy="101000" algn="ctr" rotWithShape="0">
              <a:prstClr val="black">
                <a:alpha val="2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tr-T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endParaRPr lang="tr-TR" sz="1800" kern="1200">
              <a:solidFill>
                <a:schemeClr val="lt1"/>
              </a:solidFill>
              <a:latin typeface="Perpetua" panose="02020502060401020303" pitchFamily="18" charset="0"/>
              <a:ea typeface="+mn-ea"/>
              <a:cs typeface="+mn-cs"/>
            </a:endParaRPr>
          </a:p>
        </xdr:txBody>
      </xdr:sp>
      <xdr:graphicFrame macro="">
        <xdr:nvGraphicFramePr>
          <xdr:cNvPr id="50" name="Grafik 49">
            <a:extLst>
              <a:ext uri="{FF2B5EF4-FFF2-40B4-BE49-F238E27FC236}">
                <a16:creationId xmlns:a16="http://schemas.microsoft.com/office/drawing/2014/main" id="{B6A9795C-5649-4C6F-8FF0-CECFA12A331A}"/>
              </a:ext>
            </a:extLst>
          </xdr:cNvPr>
          <xdr:cNvGraphicFramePr>
            <a:graphicFrameLocks/>
          </xdr:cNvGraphicFramePr>
        </xdr:nvGraphicFramePr>
        <xdr:xfrm>
          <a:off x="6862551" y="2915590"/>
          <a:ext cx="5148004" cy="418528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5" name="Metin kutusu 4">
            <a:extLst>
              <a:ext uri="{FF2B5EF4-FFF2-40B4-BE49-F238E27FC236}">
                <a16:creationId xmlns:a16="http://schemas.microsoft.com/office/drawing/2014/main" id="{B7B732F4-ED27-4A53-A30E-2EFA34D0C045}"/>
              </a:ext>
            </a:extLst>
          </xdr:cNvPr>
          <xdr:cNvSpPr txBox="1"/>
        </xdr:nvSpPr>
        <xdr:spPr>
          <a:xfrm>
            <a:off x="7025452" y="2493784"/>
            <a:ext cx="4857985" cy="5523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tr-TR" sz="1800" b="1" i="1" cap="none" spc="0" baseline="0">
                <a:ln w="0"/>
                <a:solidFill>
                  <a:srgbClr val="2C3E5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Perpetua" panose="02020502060401020303" pitchFamily="18" charset="0"/>
              </a:rPr>
              <a:t>TOPLAM KAR MARJI- TOPLAM SIPARIS TUTARI</a:t>
            </a:r>
            <a:endParaRPr lang="tr-TR" sz="1200" b="1" i="1" cap="none" spc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endParaRPr>
          </a:p>
        </xdr:txBody>
      </xdr:sp>
    </xdr:grpSp>
    <xdr:clientData/>
  </xdr:twoCellAnchor>
  <xdr:twoCellAnchor>
    <xdr:from>
      <xdr:col>20</xdr:col>
      <xdr:colOff>106069</xdr:colOff>
      <xdr:row>13</xdr:row>
      <xdr:rowOff>17521</xdr:rowOff>
    </xdr:from>
    <xdr:to>
      <xdr:col>28</xdr:col>
      <xdr:colOff>448969</xdr:colOff>
      <xdr:row>40</xdr:row>
      <xdr:rowOff>95015</xdr:rowOff>
    </xdr:to>
    <xdr:grpSp>
      <xdr:nvGrpSpPr>
        <xdr:cNvPr id="36" name="Grup 35">
          <a:extLst>
            <a:ext uri="{FF2B5EF4-FFF2-40B4-BE49-F238E27FC236}">
              <a16:creationId xmlns:a16="http://schemas.microsoft.com/office/drawing/2014/main" id="{9DAF1A18-4BD9-577F-2EB6-BCEDA6E92F50}"/>
            </a:ext>
          </a:extLst>
        </xdr:cNvPr>
        <xdr:cNvGrpSpPr/>
      </xdr:nvGrpSpPr>
      <xdr:grpSpPr>
        <a:xfrm>
          <a:off x="12298069" y="2370196"/>
          <a:ext cx="5219700" cy="4982869"/>
          <a:chOff x="12288544" y="2293996"/>
          <a:chExt cx="5219700" cy="4982869"/>
        </a:xfrm>
      </xdr:grpSpPr>
      <xdr:sp macro="" textlink="">
        <xdr:nvSpPr>
          <xdr:cNvPr id="54" name="Dikdörtgen: Köşeleri Yuvarlatılmış 53">
            <a:extLst>
              <a:ext uri="{FF2B5EF4-FFF2-40B4-BE49-F238E27FC236}">
                <a16:creationId xmlns:a16="http://schemas.microsoft.com/office/drawing/2014/main" id="{535A4CBD-551F-472A-BCBC-10B34C37A497}"/>
              </a:ext>
            </a:extLst>
          </xdr:cNvPr>
          <xdr:cNvSpPr/>
        </xdr:nvSpPr>
        <xdr:spPr>
          <a:xfrm>
            <a:off x="12288544" y="2293996"/>
            <a:ext cx="5219700" cy="4982869"/>
          </a:xfrm>
          <a:prstGeom prst="roundRect">
            <a:avLst/>
          </a:prstGeom>
          <a:solidFill>
            <a:srgbClr val="E2E8EE"/>
          </a:solidFill>
          <a:ln w="28575">
            <a:solidFill>
              <a:srgbClr val="2C3E50"/>
            </a:solidFill>
          </a:ln>
          <a:effectLst>
            <a:glow rad="114300">
              <a:srgbClr val="DBCDAD">
                <a:alpha val="25000"/>
              </a:srgbClr>
            </a:glow>
            <a:outerShdw blurRad="63500" sx="101000" sy="101000" algn="ctr" rotWithShape="0">
              <a:prstClr val="black">
                <a:alpha val="2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tr-T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endParaRPr lang="tr-TR" sz="1800" kern="1200">
              <a:solidFill>
                <a:schemeClr val="lt1"/>
              </a:solidFill>
              <a:latin typeface="Perpetua" panose="02020502060401020303" pitchFamily="18" charset="0"/>
              <a:ea typeface="+mn-ea"/>
              <a:cs typeface="+mn-cs"/>
            </a:endParaRPr>
          </a:p>
        </xdr:txBody>
      </xdr:sp>
      <xdr:graphicFrame macro="">
        <xdr:nvGraphicFramePr>
          <xdr:cNvPr id="51" name="Grafik 50">
            <a:extLst>
              <a:ext uri="{FF2B5EF4-FFF2-40B4-BE49-F238E27FC236}">
                <a16:creationId xmlns:a16="http://schemas.microsoft.com/office/drawing/2014/main" id="{9136EF8E-E925-4511-B01E-B5AA3AD39072}"/>
              </a:ext>
            </a:extLst>
          </xdr:cNvPr>
          <xdr:cNvGraphicFramePr>
            <a:graphicFrameLocks/>
          </xdr:cNvGraphicFramePr>
        </xdr:nvGraphicFramePr>
        <xdr:xfrm>
          <a:off x="12380148" y="2827515"/>
          <a:ext cx="5061774" cy="438126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6" name="Metin kutusu 5">
            <a:extLst>
              <a:ext uri="{FF2B5EF4-FFF2-40B4-BE49-F238E27FC236}">
                <a16:creationId xmlns:a16="http://schemas.microsoft.com/office/drawing/2014/main" id="{5FE0484D-3687-4CCC-9F36-BF4FCFD0BB16}"/>
              </a:ext>
            </a:extLst>
          </xdr:cNvPr>
          <xdr:cNvSpPr txBox="1"/>
        </xdr:nvSpPr>
        <xdr:spPr>
          <a:xfrm>
            <a:off x="12514322" y="2380896"/>
            <a:ext cx="4857986" cy="55233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tr-TR" sz="1800" b="1" i="1" cap="none" spc="0" baseline="0">
                <a:ln w="0"/>
                <a:solidFill>
                  <a:srgbClr val="2C3E5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  <a:latin typeface="Perpetua" panose="02020502060401020303" pitchFamily="18" charset="0"/>
              </a:rPr>
              <a:t>ÜRÜN ADI- TOPLAM SIPARIS TUTARI</a:t>
            </a:r>
            <a:endParaRPr lang="tr-TR" sz="1200" b="1" i="1" cap="none" spc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endParaRPr>
          </a:p>
        </xdr:txBody>
      </xdr:sp>
    </xdr:grpSp>
    <xdr:clientData/>
  </xdr:twoCellAnchor>
  <xdr:twoCellAnchor>
    <xdr:from>
      <xdr:col>9</xdr:col>
      <xdr:colOff>31505</xdr:colOff>
      <xdr:row>5</xdr:row>
      <xdr:rowOff>152400</xdr:rowOff>
    </xdr:from>
    <xdr:to>
      <xdr:col>9</xdr:col>
      <xdr:colOff>41030</xdr:colOff>
      <xdr:row>12</xdr:row>
      <xdr:rowOff>93785</xdr:rowOff>
    </xdr:to>
    <xdr:cxnSp macro="">
      <xdr:nvCxnSpPr>
        <xdr:cNvPr id="27" name="Düz Bağlayıcı 26">
          <a:extLst>
            <a:ext uri="{FF2B5EF4-FFF2-40B4-BE49-F238E27FC236}">
              <a16:creationId xmlns:a16="http://schemas.microsoft.com/office/drawing/2014/main" id="{2DB8AB05-F55D-EA1B-2ECF-6F567BCAAECA}"/>
            </a:ext>
          </a:extLst>
        </xdr:cNvPr>
        <xdr:cNvCxnSpPr/>
      </xdr:nvCxnSpPr>
      <xdr:spPr>
        <a:xfrm>
          <a:off x="5517905" y="1060938"/>
          <a:ext cx="9525" cy="1213339"/>
        </a:xfrm>
        <a:prstGeom prst="line">
          <a:avLst/>
        </a:prstGeom>
        <a:ln w="76200">
          <a:solidFill>
            <a:srgbClr val="EBF3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325787</xdr:colOff>
      <xdr:row>5</xdr:row>
      <xdr:rowOff>150952</xdr:rowOff>
    </xdr:from>
    <xdr:to>
      <xdr:col>15</xdr:col>
      <xdr:colOff>335312</xdr:colOff>
      <xdr:row>12</xdr:row>
      <xdr:rowOff>92337</xdr:rowOff>
    </xdr:to>
    <xdr:cxnSp macro="">
      <xdr:nvCxnSpPr>
        <xdr:cNvPr id="30" name="Düz Bağlayıcı 29">
          <a:extLst>
            <a:ext uri="{FF2B5EF4-FFF2-40B4-BE49-F238E27FC236}">
              <a16:creationId xmlns:a16="http://schemas.microsoft.com/office/drawing/2014/main" id="{31C75D5E-E850-4C0A-BFA2-FA74D109853A}"/>
            </a:ext>
          </a:extLst>
        </xdr:cNvPr>
        <xdr:cNvCxnSpPr/>
      </xdr:nvCxnSpPr>
      <xdr:spPr>
        <a:xfrm>
          <a:off x="9469787" y="1059490"/>
          <a:ext cx="9525" cy="1213339"/>
        </a:xfrm>
        <a:prstGeom prst="line">
          <a:avLst/>
        </a:prstGeom>
        <a:ln w="76200">
          <a:solidFill>
            <a:srgbClr val="EBF3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583694</xdr:colOff>
      <xdr:row>5</xdr:row>
      <xdr:rowOff>145090</xdr:rowOff>
    </xdr:from>
    <xdr:to>
      <xdr:col>21</xdr:col>
      <xdr:colOff>593219</xdr:colOff>
      <xdr:row>12</xdr:row>
      <xdr:rowOff>86475</xdr:rowOff>
    </xdr:to>
    <xdr:cxnSp macro="">
      <xdr:nvCxnSpPr>
        <xdr:cNvPr id="33" name="Düz Bağlayıcı 32">
          <a:extLst>
            <a:ext uri="{FF2B5EF4-FFF2-40B4-BE49-F238E27FC236}">
              <a16:creationId xmlns:a16="http://schemas.microsoft.com/office/drawing/2014/main" id="{F0E6D647-5C73-44BD-86E2-C8B459D578BA}"/>
            </a:ext>
          </a:extLst>
        </xdr:cNvPr>
        <xdr:cNvCxnSpPr/>
      </xdr:nvCxnSpPr>
      <xdr:spPr>
        <a:xfrm>
          <a:off x="13385294" y="1053628"/>
          <a:ext cx="9525" cy="1213339"/>
        </a:xfrm>
        <a:prstGeom prst="line">
          <a:avLst/>
        </a:prstGeom>
        <a:ln w="76200">
          <a:solidFill>
            <a:srgbClr val="EBF3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259807</xdr:colOff>
      <xdr:row>15</xdr:row>
      <xdr:rowOff>30562</xdr:rowOff>
    </xdr:from>
    <xdr:to>
      <xdr:col>1</xdr:col>
      <xdr:colOff>520520</xdr:colOff>
      <xdr:row>20</xdr:row>
      <xdr:rowOff>159182</xdr:rowOff>
    </xdr:to>
    <xdr:pic macro="[0]!AY">
      <xdr:nvPicPr>
        <xdr:cNvPr id="4" name="Grafik 37" descr="Günlük takvim düz dolguyla">
          <a:extLst>
            <a:ext uri="{FF2B5EF4-FFF2-40B4-BE49-F238E27FC236}">
              <a16:creationId xmlns:a16="http://schemas.microsoft.com/office/drawing/2014/main" id="{38B46DEA-88A2-CEB0-DACC-032F69B6C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59807" y="2745187"/>
          <a:ext cx="870313" cy="1033495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152401</xdr:colOff>
      <xdr:row>15</xdr:row>
      <xdr:rowOff>13022</xdr:rowOff>
    </xdr:from>
    <xdr:to>
      <xdr:col>2</xdr:col>
      <xdr:colOff>31557</xdr:colOff>
      <xdr:row>15</xdr:row>
      <xdr:rowOff>140197</xdr:rowOff>
    </xdr:to>
    <xdr:sp macro="" textlink="">
      <xdr:nvSpPr>
        <xdr:cNvPr id="13" name="Metin kutusu 106">
          <a:extLst>
            <a:ext uri="{FF2B5EF4-FFF2-40B4-BE49-F238E27FC236}">
              <a16:creationId xmlns:a16="http://schemas.microsoft.com/office/drawing/2014/main" id="{510D3731-9413-B3B2-7A81-1F1293FB1D46}"/>
            </a:ext>
          </a:extLst>
        </xdr:cNvPr>
        <xdr:cNvSpPr txBox="1"/>
      </xdr:nvSpPr>
      <xdr:spPr>
        <a:xfrm>
          <a:off x="152401" y="2727647"/>
          <a:ext cx="1098356" cy="127175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1200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AY</a:t>
          </a:r>
          <a:r>
            <a:rPr kumimoji="0" lang="tr-TR" sz="1600" b="1" i="0" u="none" strike="noStrike" kern="0" cap="none" spc="0" normalizeH="0" baseline="0">
              <a:ln>
                <a:noFill/>
              </a:ln>
              <a:solidFill>
                <a:srgbClr val="2C3E50"/>
              </a:solidFill>
              <a:effectLst/>
              <a:uLnTx/>
              <a:uFillTx/>
              <a:latin typeface="Perpetua" panose="02020502060401020303" pitchFamily="18" charset="0"/>
              <a:ea typeface="MS Gothic" panose="020B0609070205080204" pitchFamily="49" charset="-128"/>
            </a:rPr>
            <a:t> </a:t>
          </a:r>
        </a:p>
      </xdr:txBody>
    </xdr:sp>
    <xdr:clientData/>
  </xdr:twoCellAnchor>
  <xdr:twoCellAnchor>
    <xdr:from>
      <xdr:col>0</xdr:col>
      <xdr:colOff>266423</xdr:colOff>
      <xdr:row>22</xdr:row>
      <xdr:rowOff>169397</xdr:rowOff>
    </xdr:from>
    <xdr:to>
      <xdr:col>1</xdr:col>
      <xdr:colOff>527136</xdr:colOff>
      <xdr:row>28</xdr:row>
      <xdr:rowOff>78942</xdr:rowOff>
    </xdr:to>
    <xdr:pic macro="[0]!ŞEHİR">
      <xdr:nvPicPr>
        <xdr:cNvPr id="15" name="Grafik 39" descr="Afrika düz dolguyla">
          <a:extLst>
            <a:ext uri="{FF2B5EF4-FFF2-40B4-BE49-F238E27FC236}">
              <a16:creationId xmlns:a16="http://schemas.microsoft.com/office/drawing/2014/main" id="{1C1A1FA8-DF0B-1D09-EBE8-0B53081FF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66423" y="4150847"/>
          <a:ext cx="870313" cy="1014445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152401</xdr:colOff>
      <xdr:row>22</xdr:row>
      <xdr:rowOff>13022</xdr:rowOff>
    </xdr:from>
    <xdr:to>
      <xdr:col>2</xdr:col>
      <xdr:colOff>31557</xdr:colOff>
      <xdr:row>22</xdr:row>
      <xdr:rowOff>140197</xdr:rowOff>
    </xdr:to>
    <xdr:sp macro="" textlink="">
      <xdr:nvSpPr>
        <xdr:cNvPr id="17" name="Metin kutusu 106">
          <a:extLst>
            <a:ext uri="{FF2B5EF4-FFF2-40B4-BE49-F238E27FC236}">
              <a16:creationId xmlns:a16="http://schemas.microsoft.com/office/drawing/2014/main" id="{CCAA11D4-29F6-682B-2203-A2A1481408AF}"/>
            </a:ext>
          </a:extLst>
        </xdr:cNvPr>
        <xdr:cNvSpPr txBox="1"/>
      </xdr:nvSpPr>
      <xdr:spPr>
        <a:xfrm>
          <a:off x="152401" y="3994472"/>
          <a:ext cx="1098356" cy="127175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1200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SEHIR</a:t>
          </a:r>
        </a:p>
      </xdr:txBody>
    </xdr:sp>
    <xdr:clientData/>
  </xdr:twoCellAnchor>
  <xdr:twoCellAnchor>
    <xdr:from>
      <xdr:col>0</xdr:col>
      <xdr:colOff>243293</xdr:colOff>
      <xdr:row>31</xdr:row>
      <xdr:rowOff>10263</xdr:rowOff>
    </xdr:from>
    <xdr:to>
      <xdr:col>1</xdr:col>
      <xdr:colOff>607248</xdr:colOff>
      <xdr:row>36</xdr:row>
      <xdr:rowOff>85917</xdr:rowOff>
    </xdr:to>
    <xdr:pic macro="[0]!PERSONEL">
      <xdr:nvPicPr>
        <xdr:cNvPr id="19" name="Grafik 35" descr="Kullanıcı düz dolguyla">
          <a:extLst>
            <a:ext uri="{FF2B5EF4-FFF2-40B4-BE49-F238E27FC236}">
              <a16:creationId xmlns:a16="http://schemas.microsoft.com/office/drawing/2014/main" id="{767CE411-38BB-3469-AD88-63CB792D5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43293" y="5639538"/>
          <a:ext cx="973555" cy="980529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114301</xdr:colOff>
      <xdr:row>30</xdr:row>
      <xdr:rowOff>136847</xdr:rowOff>
    </xdr:from>
    <xdr:to>
      <xdr:col>2</xdr:col>
      <xdr:colOff>123751</xdr:colOff>
      <xdr:row>31</xdr:row>
      <xdr:rowOff>85183</xdr:rowOff>
    </xdr:to>
    <xdr:sp macro="" textlink="">
      <xdr:nvSpPr>
        <xdr:cNvPr id="26" name="Metin kutusu 106">
          <a:extLst>
            <a:ext uri="{FF2B5EF4-FFF2-40B4-BE49-F238E27FC236}">
              <a16:creationId xmlns:a16="http://schemas.microsoft.com/office/drawing/2014/main" id="{8C5623C3-C406-98EF-E68B-02B9E195F37B}"/>
            </a:ext>
          </a:extLst>
        </xdr:cNvPr>
        <xdr:cNvSpPr txBox="1"/>
      </xdr:nvSpPr>
      <xdr:spPr>
        <a:xfrm>
          <a:off x="114301" y="5585147"/>
          <a:ext cx="1228650" cy="129311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1200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PERSONEL</a:t>
          </a:r>
        </a:p>
      </xdr:txBody>
    </xdr:sp>
    <xdr:clientData/>
  </xdr:twoCellAnchor>
  <xdr:twoCellAnchor>
    <xdr:from>
      <xdr:col>0</xdr:col>
      <xdr:colOff>171450</xdr:colOff>
      <xdr:row>0</xdr:row>
      <xdr:rowOff>57150</xdr:rowOff>
    </xdr:from>
    <xdr:to>
      <xdr:col>2</xdr:col>
      <xdr:colOff>102935</xdr:colOff>
      <xdr:row>5</xdr:row>
      <xdr:rowOff>142874</xdr:rowOff>
    </xdr:to>
    <xdr:grpSp>
      <xdr:nvGrpSpPr>
        <xdr:cNvPr id="29" name="Grup 28">
          <a:extLst>
            <a:ext uri="{FF2B5EF4-FFF2-40B4-BE49-F238E27FC236}">
              <a16:creationId xmlns:a16="http://schemas.microsoft.com/office/drawing/2014/main" id="{6FD17C83-B0A2-48B8-B25A-C86A2FD3C3B7}"/>
            </a:ext>
          </a:extLst>
        </xdr:cNvPr>
        <xdr:cNvGrpSpPr/>
      </xdr:nvGrpSpPr>
      <xdr:grpSpPr>
        <a:xfrm>
          <a:off x="171450" y="57150"/>
          <a:ext cx="1150685" cy="990599"/>
          <a:chOff x="154240" y="57151"/>
          <a:chExt cx="1150685" cy="990599"/>
        </a:xfrm>
      </xdr:grpSpPr>
      <xdr:sp macro="[0]!Home1" textlink="">
        <xdr:nvSpPr>
          <xdr:cNvPr id="37" name="Dikdörtgen: Köşeleri Yuvarlatılmış 36">
            <a:extLst>
              <a:ext uri="{FF2B5EF4-FFF2-40B4-BE49-F238E27FC236}">
                <a16:creationId xmlns:a16="http://schemas.microsoft.com/office/drawing/2014/main" id="{CB73D458-DBDF-C17D-EEE8-B0402FCF1713}"/>
              </a:ext>
            </a:extLst>
          </xdr:cNvPr>
          <xdr:cNvSpPr/>
        </xdr:nvSpPr>
        <xdr:spPr>
          <a:xfrm>
            <a:off x="154240" y="113148"/>
            <a:ext cx="1150685" cy="934602"/>
          </a:xfrm>
          <a:prstGeom prst="roundRect">
            <a:avLst/>
          </a:prstGeom>
          <a:gradFill flip="none" rotWithShape="1"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  <a:tileRect/>
          </a:gradFill>
          <a:ln w="28575">
            <a:solidFill>
              <a:schemeClr val="tx2">
                <a:alpha val="89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tr-T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endParaRPr lang="tr-TR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Home1">
        <xdr:nvPicPr>
          <xdr:cNvPr id="38" name="Grafik 105" descr="Ev1 düz dolguyla">
            <a:extLst>
              <a:ext uri="{FF2B5EF4-FFF2-40B4-BE49-F238E27FC236}">
                <a16:creationId xmlns:a16="http://schemas.microsoft.com/office/drawing/2014/main" id="{844C3D12-EE8C-230B-2161-D42FCE519B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276224" y="57151"/>
            <a:ext cx="866775" cy="990599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 editAs="oneCell">
    <xdr:from>
      <xdr:col>22</xdr:col>
      <xdr:colOff>562445</xdr:colOff>
      <xdr:row>5</xdr:row>
      <xdr:rowOff>177329</xdr:rowOff>
    </xdr:from>
    <xdr:to>
      <xdr:col>27</xdr:col>
      <xdr:colOff>333374</xdr:colOff>
      <xdr:row>12</xdr:row>
      <xdr:rowOff>47626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Ürün Cins 1">
              <a:extLst>
                <a:ext uri="{FF2B5EF4-FFF2-40B4-BE49-F238E27FC236}">
                  <a16:creationId xmlns:a16="http://schemas.microsoft.com/office/drawing/2014/main" id="{45E677C7-714C-4F02-BCBC-FD72E4BD156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Cin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73645" y="1082204"/>
              <a:ext cx="2818929" cy="113712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104776</xdr:colOff>
      <xdr:row>6</xdr:row>
      <xdr:rowOff>68267</xdr:rowOff>
    </xdr:from>
    <xdr:to>
      <xdr:col>2</xdr:col>
      <xdr:colOff>123826</xdr:colOff>
      <xdr:row>40</xdr:row>
      <xdr:rowOff>47624</xdr:rowOff>
    </xdr:to>
    <xdr:sp macro="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A2688BC3-4B64-4286-B763-997A2C7047F5}"/>
            </a:ext>
          </a:extLst>
        </xdr:cNvPr>
        <xdr:cNvSpPr/>
      </xdr:nvSpPr>
      <xdr:spPr>
        <a:xfrm>
          <a:off x="104776" y="1165547"/>
          <a:ext cx="1238250" cy="6197277"/>
        </a:xfrm>
        <a:prstGeom prst="roundRect">
          <a:avLst/>
        </a:prstGeom>
        <a:solidFill>
          <a:srgbClr val="E2E8EE"/>
        </a:solidFill>
        <a:ln w="28575">
          <a:solidFill>
            <a:srgbClr val="2C3E50"/>
          </a:solidFill>
        </a:ln>
        <a:effectLst>
          <a:glow rad="114300">
            <a:srgbClr val="DBCDAD">
              <a:alpha val="25000"/>
            </a:srgb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111349</xdr:colOff>
      <xdr:row>7</xdr:row>
      <xdr:rowOff>96131</xdr:rowOff>
    </xdr:from>
    <xdr:to>
      <xdr:col>2</xdr:col>
      <xdr:colOff>123826</xdr:colOff>
      <xdr:row>13</xdr:row>
      <xdr:rowOff>92064</xdr:rowOff>
    </xdr:to>
    <xdr:sp macro="" textlink="">
      <xdr:nvSpPr>
        <xdr:cNvPr id="6" name="Akış Çizelgesi: Belge 52">
          <a:extLst>
            <a:ext uri="{FF2B5EF4-FFF2-40B4-BE49-F238E27FC236}">
              <a16:creationId xmlns:a16="http://schemas.microsoft.com/office/drawing/2014/main" id="{7F71AF80-84F2-45B2-B34F-A29EB9009542}"/>
            </a:ext>
          </a:extLst>
        </xdr:cNvPr>
        <xdr:cNvSpPr/>
      </xdr:nvSpPr>
      <xdr:spPr>
        <a:xfrm>
          <a:off x="111349" y="1376291"/>
          <a:ext cx="1231677" cy="1093213"/>
        </a:xfrm>
        <a:custGeom>
          <a:avLst/>
          <a:gdLst>
            <a:gd name="connsiteX0" fmla="*/ 0 w 21600"/>
            <a:gd name="connsiteY0" fmla="*/ 0 h 21600"/>
            <a:gd name="connsiteX1" fmla="*/ 21600 w 21600"/>
            <a:gd name="connsiteY1" fmla="*/ 0 h 21600"/>
            <a:gd name="connsiteX2" fmla="*/ 21600 w 21600"/>
            <a:gd name="connsiteY2" fmla="*/ 17322 h 21600"/>
            <a:gd name="connsiteX3" fmla="*/ 0 w 21600"/>
            <a:gd name="connsiteY3" fmla="*/ 20172 h 21600"/>
            <a:gd name="connsiteX4" fmla="*/ 0 w 21600"/>
            <a:gd name="connsiteY4" fmla="*/ 0 h 21600"/>
            <a:gd name="connsiteX0" fmla="*/ 79 w 21600"/>
            <a:gd name="connsiteY0" fmla="*/ 37 h 21324"/>
            <a:gd name="connsiteX1" fmla="*/ 21600 w 21600"/>
            <a:gd name="connsiteY1" fmla="*/ 0 h 21324"/>
            <a:gd name="connsiteX2" fmla="*/ 21600 w 21600"/>
            <a:gd name="connsiteY2" fmla="*/ 17322 h 21324"/>
            <a:gd name="connsiteX3" fmla="*/ 0 w 21600"/>
            <a:gd name="connsiteY3" fmla="*/ 20172 h 21324"/>
            <a:gd name="connsiteX4" fmla="*/ 79 w 21600"/>
            <a:gd name="connsiteY4" fmla="*/ 37 h 213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21600" h="21324">
              <a:moveTo>
                <a:pt x="79" y="37"/>
              </a:moveTo>
              <a:lnTo>
                <a:pt x="21600" y="0"/>
              </a:lnTo>
              <a:lnTo>
                <a:pt x="21600" y="17322"/>
              </a:lnTo>
              <a:cubicBezTo>
                <a:pt x="10800" y="17322"/>
                <a:pt x="10800" y="23922"/>
                <a:pt x="0" y="20172"/>
              </a:cubicBezTo>
              <a:cubicBezTo>
                <a:pt x="26" y="13460"/>
                <a:pt x="53" y="6749"/>
                <a:pt x="79" y="37"/>
              </a:cubicBezTo>
              <a:close/>
            </a:path>
          </a:pathLst>
        </a:custGeom>
        <a:gradFill flip="none" rotWithShape="1">
          <a:gsLst>
            <a:gs pos="68000">
              <a:srgbClr val="BAC9D8"/>
            </a:gs>
            <a:gs pos="88000">
              <a:srgbClr val="8BA5BF"/>
            </a:gs>
            <a:gs pos="48000">
              <a:srgbClr val="E2E8EE"/>
            </a:gs>
            <a:gs pos="98000">
              <a:srgbClr val="4C6B8A"/>
            </a:gs>
          </a:gsLst>
          <a:path path="shape">
            <a:fillToRect l="50000" t="50000" r="50000" b="50000"/>
          </a:path>
          <a:tileRect/>
        </a:gradFill>
        <a:ln w="28575">
          <a:solidFill>
            <a:schemeClr val="tx2">
              <a:alpha val="89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172817</xdr:colOff>
      <xdr:row>10</xdr:row>
      <xdr:rowOff>7502</xdr:rowOff>
    </xdr:from>
    <xdr:to>
      <xdr:col>2</xdr:col>
      <xdr:colOff>51973</xdr:colOff>
      <xdr:row>10</xdr:row>
      <xdr:rowOff>134677</xdr:rowOff>
    </xdr:to>
    <xdr:sp macro="" textlink="">
      <xdr:nvSpPr>
        <xdr:cNvPr id="10" name="Metin kutusu 106">
          <a:extLst>
            <a:ext uri="{FF2B5EF4-FFF2-40B4-BE49-F238E27FC236}">
              <a16:creationId xmlns:a16="http://schemas.microsoft.com/office/drawing/2014/main" id="{83B3182A-733D-4249-9145-E09E73B53B4A}"/>
            </a:ext>
          </a:extLst>
        </xdr:cNvPr>
        <xdr:cNvSpPr txBox="1"/>
      </xdr:nvSpPr>
      <xdr:spPr>
        <a:xfrm>
          <a:off x="172817" y="1836302"/>
          <a:ext cx="1098356" cy="127175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tr-TR" sz="2000" b="1" i="0" u="none" strike="noStrike" kern="0" cap="none" spc="0" normalizeH="0" baseline="0">
              <a:ln>
                <a:noFill/>
              </a:ln>
              <a:solidFill>
                <a:schemeClr val="tx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uLnTx/>
              <a:uFillTx/>
              <a:latin typeface="Perpetua" panose="02020502060401020303" pitchFamily="18" charset="0"/>
              <a:ea typeface="MS Gothic" panose="020B0609070205080204" pitchFamily="49" charset="-128"/>
            </a:rPr>
            <a:t>ANALIZ</a:t>
          </a:r>
        </a:p>
      </xdr:txBody>
    </xdr:sp>
    <xdr:clientData/>
  </xdr:twoCellAnchor>
  <xdr:twoCellAnchor>
    <xdr:from>
      <xdr:col>2</xdr:col>
      <xdr:colOff>229658</xdr:colOff>
      <xdr:row>0</xdr:row>
      <xdr:rowOff>0</xdr:rowOff>
    </xdr:from>
    <xdr:to>
      <xdr:col>28</xdr:col>
      <xdr:colOff>553508</xdr:colOff>
      <xdr:row>5</xdr:row>
      <xdr:rowOff>114300</xdr:rowOff>
    </xdr:to>
    <xdr:grpSp>
      <xdr:nvGrpSpPr>
        <xdr:cNvPr id="11" name="Grup 10">
          <a:extLst>
            <a:ext uri="{FF2B5EF4-FFF2-40B4-BE49-F238E27FC236}">
              <a16:creationId xmlns:a16="http://schemas.microsoft.com/office/drawing/2014/main" id="{4B84F566-BD05-4DC1-BD37-DB6E5E71B3BE}"/>
            </a:ext>
          </a:extLst>
        </xdr:cNvPr>
        <xdr:cNvGrpSpPr/>
      </xdr:nvGrpSpPr>
      <xdr:grpSpPr>
        <a:xfrm>
          <a:off x="1448858" y="0"/>
          <a:ext cx="16173450" cy="1019175"/>
          <a:chOff x="1476375" y="0"/>
          <a:chExt cx="16173450" cy="1257300"/>
        </a:xfrm>
      </xdr:grpSpPr>
      <xdr:sp macro="" textlink="">
        <xdr:nvSpPr>
          <xdr:cNvPr id="12" name="Dikdörtgen: Köşeleri Yuvarlatılmış 11">
            <a:extLst>
              <a:ext uri="{FF2B5EF4-FFF2-40B4-BE49-F238E27FC236}">
                <a16:creationId xmlns:a16="http://schemas.microsoft.com/office/drawing/2014/main" id="{48455D81-EAEE-9EB3-A371-3D3AAF6A27A3}"/>
              </a:ext>
            </a:extLst>
          </xdr:cNvPr>
          <xdr:cNvSpPr/>
        </xdr:nvSpPr>
        <xdr:spPr>
          <a:xfrm>
            <a:off x="1476375" y="89615"/>
            <a:ext cx="16173450" cy="1129585"/>
          </a:xfrm>
          <a:prstGeom prst="roundRect">
            <a:avLst/>
          </a:prstGeom>
          <a:gradFill flip="none" rotWithShape="1"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  <a:tileRect/>
          </a:gradFill>
          <a:ln w="28575">
            <a:solidFill>
              <a:schemeClr val="tx2">
                <a:alpha val="89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tr-T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tr-TR"/>
          </a:p>
        </xdr:txBody>
      </xdr:sp>
      <xdr:sp macro="" textlink="">
        <xdr:nvSpPr>
          <xdr:cNvPr id="13" name="Metin kutusu 106">
            <a:extLst>
              <a:ext uri="{FF2B5EF4-FFF2-40B4-BE49-F238E27FC236}">
                <a16:creationId xmlns:a16="http://schemas.microsoft.com/office/drawing/2014/main" id="{F1B1E9D6-8C23-D9E9-8C4A-0B15A8F4F1AB}"/>
              </a:ext>
            </a:extLst>
          </xdr:cNvPr>
          <xdr:cNvSpPr txBox="1"/>
        </xdr:nvSpPr>
        <xdr:spPr>
          <a:xfrm>
            <a:off x="4019550" y="296225"/>
            <a:ext cx="10995186" cy="69121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wrap="square" rtlCol="0" anchor="ctr"/>
          <a:lstStyle>
            <a:defPPr>
              <a:defRPr lang="tr-TR"/>
            </a:defPPr>
            <a:lvl1pPr marL="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tr-TR" sz="4400" b="1" i="0" u="none" strike="noStrike" kern="0" cap="none" spc="0" normalizeH="0" baseline="0">
                <a:ln>
                  <a:noFill/>
                </a:ln>
                <a:solidFill>
                  <a:schemeClr val="tx2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uLnTx/>
                <a:uFillTx/>
                <a:latin typeface="Nordique Inline" panose="020F0502020204030204" pitchFamily="2" charset="0"/>
                <a:ea typeface="MS Gothic" panose="020B0609070205080204" pitchFamily="49" charset="-128"/>
              </a:rPr>
              <a:t>AY BAZLI PERFORMANS ANALİZİ</a:t>
            </a:r>
          </a:p>
        </xdr:txBody>
      </xdr:sp>
      <xdr:pic>
        <xdr:nvPicPr>
          <xdr:cNvPr id="14" name="Grafik 33" descr="Lotus Çiçeği düz dolguyla">
            <a:extLst>
              <a:ext uri="{FF2B5EF4-FFF2-40B4-BE49-F238E27FC236}">
                <a16:creationId xmlns:a16="http://schemas.microsoft.com/office/drawing/2014/main" id="{13CC038B-AF43-ED94-95D0-9E205A76D8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841699" y="0"/>
            <a:ext cx="1361387" cy="1257300"/>
          </a:xfrm>
          <a:prstGeom prst="rect">
            <a:avLst/>
          </a:prstGeom>
        </xdr:spPr>
      </xdr:pic>
      <xdr:pic>
        <xdr:nvPicPr>
          <xdr:cNvPr id="15" name="Grafik 56" descr="Lotus Çiçeği düz dolguyla">
            <a:extLst>
              <a:ext uri="{FF2B5EF4-FFF2-40B4-BE49-F238E27FC236}">
                <a16:creationId xmlns:a16="http://schemas.microsoft.com/office/drawing/2014/main" id="{02ADCA2A-41BA-0E7B-3547-2A51A4B829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09371" y="0"/>
            <a:ext cx="1330447" cy="122872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284811</xdr:colOff>
      <xdr:row>12</xdr:row>
      <xdr:rowOff>150518</xdr:rowOff>
    </xdr:from>
    <xdr:to>
      <xdr:col>12</xdr:col>
      <xdr:colOff>257175</xdr:colOff>
      <xdr:row>40</xdr:row>
      <xdr:rowOff>47037</xdr:rowOff>
    </xdr:to>
    <xdr:sp macro="" textlink="">
      <xdr:nvSpPr>
        <xdr:cNvPr id="20" name="Dikdörtgen: Köşeleri Yuvarlatılmış 19">
          <a:extLst>
            <a:ext uri="{FF2B5EF4-FFF2-40B4-BE49-F238E27FC236}">
              <a16:creationId xmlns:a16="http://schemas.microsoft.com/office/drawing/2014/main" id="{568AD7B9-469F-4FF7-B941-A60778AAE498}"/>
            </a:ext>
          </a:extLst>
        </xdr:cNvPr>
        <xdr:cNvSpPr/>
      </xdr:nvSpPr>
      <xdr:spPr>
        <a:xfrm>
          <a:off x="1504011" y="2322218"/>
          <a:ext cx="6068364" cy="4982869"/>
        </a:xfrm>
        <a:prstGeom prst="roundRect">
          <a:avLst/>
        </a:prstGeom>
        <a:solidFill>
          <a:srgbClr val="E2E8EE"/>
        </a:solidFill>
        <a:ln w="28575">
          <a:solidFill>
            <a:srgbClr val="2C3E50"/>
          </a:solidFill>
        </a:ln>
        <a:effectLst>
          <a:glow rad="114300">
            <a:srgbClr val="DBCDAD">
              <a:alpha val="25000"/>
            </a:srgbClr>
          </a:glow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254470</xdr:colOff>
      <xdr:row>5</xdr:row>
      <xdr:rowOff>122295</xdr:rowOff>
    </xdr:from>
    <xdr:to>
      <xdr:col>28</xdr:col>
      <xdr:colOff>578320</xdr:colOff>
      <xdr:row>12</xdr:row>
      <xdr:rowOff>56443</xdr:rowOff>
    </xdr:to>
    <xdr:sp macro="" textlink="">
      <xdr:nvSpPr>
        <xdr:cNvPr id="24" name="Dikdörtgen: Köşeleri Yuvarlatılmış 23">
          <a:extLst>
            <a:ext uri="{FF2B5EF4-FFF2-40B4-BE49-F238E27FC236}">
              <a16:creationId xmlns:a16="http://schemas.microsoft.com/office/drawing/2014/main" id="{D85832D0-3B9C-4B44-8351-68018FD6878F}"/>
            </a:ext>
          </a:extLst>
        </xdr:cNvPr>
        <xdr:cNvSpPr/>
      </xdr:nvSpPr>
      <xdr:spPr>
        <a:xfrm>
          <a:off x="1473670" y="1027170"/>
          <a:ext cx="16173450" cy="1200973"/>
        </a:xfrm>
        <a:prstGeom prst="roundRect">
          <a:avLst/>
        </a:prstGeom>
        <a:solidFill>
          <a:srgbClr val="2C3E50"/>
        </a:solidFill>
        <a:ln w="28575">
          <a:solidFill>
            <a:schemeClr val="tx2">
              <a:alpha val="89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tr-TR"/>
        </a:p>
      </xdr:txBody>
    </xdr:sp>
    <xdr:clientData/>
  </xdr:twoCellAnchor>
  <xdr:twoCellAnchor>
    <xdr:from>
      <xdr:col>12</xdr:col>
      <xdr:colOff>419100</xdr:colOff>
      <xdr:row>12</xdr:row>
      <xdr:rowOff>142875</xdr:rowOff>
    </xdr:from>
    <xdr:to>
      <xdr:col>28</xdr:col>
      <xdr:colOff>598663</xdr:colOff>
      <xdr:row>40</xdr:row>
      <xdr:rowOff>77494</xdr:rowOff>
    </xdr:to>
    <xdr:sp macro="" textlink="">
      <xdr:nvSpPr>
        <xdr:cNvPr id="3" name="Dikdörtgen: Köşeleri Yuvarlatılmış 2">
          <a:extLst>
            <a:ext uri="{FF2B5EF4-FFF2-40B4-BE49-F238E27FC236}">
              <a16:creationId xmlns:a16="http://schemas.microsoft.com/office/drawing/2014/main" id="{04F76AE6-53E1-4B32-BC7E-8118B2CA72DB}"/>
            </a:ext>
          </a:extLst>
        </xdr:cNvPr>
        <xdr:cNvSpPr/>
      </xdr:nvSpPr>
      <xdr:spPr>
        <a:xfrm>
          <a:off x="7734300" y="2314575"/>
          <a:ext cx="9933163" cy="5020969"/>
        </a:xfrm>
        <a:prstGeom prst="roundRect">
          <a:avLst/>
        </a:prstGeom>
        <a:solidFill>
          <a:srgbClr val="E2E8EE"/>
        </a:solidFill>
        <a:ln w="28575">
          <a:solidFill>
            <a:srgbClr val="2C3E50"/>
          </a:solidFill>
        </a:ln>
        <a:effectLst>
          <a:glow rad="114300">
            <a:srgbClr val="DBCDAD">
              <a:alpha val="25000"/>
            </a:srgbClr>
          </a:glow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328909</xdr:colOff>
      <xdr:row>15</xdr:row>
      <xdr:rowOff>19050</xdr:rowOff>
    </xdr:from>
    <xdr:to>
      <xdr:col>12</xdr:col>
      <xdr:colOff>38100</xdr:colOff>
      <xdr:row>40</xdr:row>
      <xdr:rowOff>18814</xdr:rowOff>
    </xdr:to>
    <xdr:graphicFrame macro="">
      <xdr:nvGraphicFramePr>
        <xdr:cNvPr id="29" name="Grafik 28">
          <a:extLst>
            <a:ext uri="{FF2B5EF4-FFF2-40B4-BE49-F238E27FC236}">
              <a16:creationId xmlns:a16="http://schemas.microsoft.com/office/drawing/2014/main" id="{D47BBBFF-2F2C-46B0-B0F5-DDE653C060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16</xdr:col>
      <xdr:colOff>219192</xdr:colOff>
      <xdr:row>5</xdr:row>
      <xdr:rowOff>133583</xdr:rowOff>
    </xdr:from>
    <xdr:to>
      <xdr:col>21</xdr:col>
      <xdr:colOff>147697</xdr:colOff>
      <xdr:row>12</xdr:row>
      <xdr:rowOff>28222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0" name="Şehirler 1">
              <a:extLst>
                <a:ext uri="{FF2B5EF4-FFF2-40B4-BE49-F238E27FC236}">
                  <a16:creationId xmlns:a16="http://schemas.microsoft.com/office/drawing/2014/main" id="{411AB9B9-2787-49F6-8AD2-FAD470C686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Şehirl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72792" y="1038458"/>
              <a:ext cx="2976505" cy="11614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22</xdr:col>
      <xdr:colOff>608187</xdr:colOff>
      <xdr:row>5</xdr:row>
      <xdr:rowOff>143110</xdr:rowOff>
    </xdr:from>
    <xdr:to>
      <xdr:col>27</xdr:col>
      <xdr:colOff>466724</xdr:colOff>
      <xdr:row>12</xdr:row>
      <xdr:rowOff>18932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Personel Ad 1">
              <a:extLst>
                <a:ext uri="{FF2B5EF4-FFF2-40B4-BE49-F238E27FC236}">
                  <a16:creationId xmlns:a16="http://schemas.microsoft.com/office/drawing/2014/main" id="{E5CF9A8D-88B2-44DB-B869-11FD4AF50A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sonel Ad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19387" y="1047985"/>
              <a:ext cx="2906537" cy="11426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13</xdr:col>
      <xdr:colOff>227659</xdr:colOff>
      <xdr:row>15</xdr:row>
      <xdr:rowOff>9525</xdr:rowOff>
    </xdr:from>
    <xdr:to>
      <xdr:col>28</xdr:col>
      <xdr:colOff>180974</xdr:colOff>
      <xdr:row>39</xdr:row>
      <xdr:rowOff>28575</xdr:rowOff>
    </xdr:to>
    <xdr:graphicFrame macro="">
      <xdr:nvGraphicFramePr>
        <xdr:cNvPr id="16" name="Grafik 15">
          <a:extLst>
            <a:ext uri="{FF2B5EF4-FFF2-40B4-BE49-F238E27FC236}">
              <a16:creationId xmlns:a16="http://schemas.microsoft.com/office/drawing/2014/main" id="{9FA7B69F-BB81-4B29-8E1D-FE75A26AB0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</xdr:col>
      <xdr:colOff>330670</xdr:colOff>
      <xdr:row>5</xdr:row>
      <xdr:rowOff>169920</xdr:rowOff>
    </xdr:from>
    <xdr:to>
      <xdr:col>8</xdr:col>
      <xdr:colOff>209550</xdr:colOff>
      <xdr:row>11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9" name="Mevsim">
              <a:extLst>
                <a:ext uri="{FF2B5EF4-FFF2-40B4-BE49-F238E27FC236}">
                  <a16:creationId xmlns:a16="http://schemas.microsoft.com/office/drawing/2014/main" id="{7F3DE894-B1D3-48F1-B286-941C63B6657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vsi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59470" y="1074795"/>
              <a:ext cx="2926880" cy="10683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549745</xdr:colOff>
      <xdr:row>5</xdr:row>
      <xdr:rowOff>160396</xdr:rowOff>
    </xdr:from>
    <xdr:to>
      <xdr:col>14</xdr:col>
      <xdr:colOff>409575</xdr:colOff>
      <xdr:row>12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Ürün Cins">
              <a:extLst>
                <a:ext uri="{FF2B5EF4-FFF2-40B4-BE49-F238E27FC236}">
                  <a16:creationId xmlns:a16="http://schemas.microsoft.com/office/drawing/2014/main" id="{E7B92A21-A72D-48B8-A5A7-CD812CC9107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Cin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6145" y="1065271"/>
              <a:ext cx="2907830" cy="11064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5</xdr:col>
      <xdr:colOff>303861</xdr:colOff>
      <xdr:row>12</xdr:row>
      <xdr:rowOff>131468</xdr:rowOff>
    </xdr:from>
    <xdr:to>
      <xdr:col>10</xdr:col>
      <xdr:colOff>57150</xdr:colOff>
      <xdr:row>15</xdr:row>
      <xdr:rowOff>140875</xdr:rowOff>
    </xdr:to>
    <xdr:sp macro="" textlink="">
      <xdr:nvSpPr>
        <xdr:cNvPr id="4" name="Metin kutusu 3">
          <a:extLst>
            <a:ext uri="{FF2B5EF4-FFF2-40B4-BE49-F238E27FC236}">
              <a16:creationId xmlns:a16="http://schemas.microsoft.com/office/drawing/2014/main" id="{04580DBB-2DB3-4E37-BC52-570DE5956A8D}"/>
            </a:ext>
          </a:extLst>
        </xdr:cNvPr>
        <xdr:cNvSpPr txBox="1"/>
      </xdr:nvSpPr>
      <xdr:spPr>
        <a:xfrm>
          <a:off x="3351861" y="2303168"/>
          <a:ext cx="2801289" cy="5523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rPr>
            <a:t>TOPLAM SİPARİS TUTARI</a:t>
          </a:r>
          <a:endParaRPr lang="tr-TR" sz="2000" b="1" i="1" cap="none" spc="0">
            <a:ln w="0"/>
            <a:solidFill>
              <a:srgbClr val="2C3E5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Perpetua" panose="02020502060401020303" pitchFamily="18" charset="0"/>
          </a:endParaRPr>
        </a:p>
      </xdr:txBody>
    </xdr:sp>
    <xdr:clientData/>
  </xdr:twoCellAnchor>
  <xdr:twoCellAnchor>
    <xdr:from>
      <xdr:col>16</xdr:col>
      <xdr:colOff>419100</xdr:colOff>
      <xdr:row>12</xdr:row>
      <xdr:rowOff>76200</xdr:rowOff>
    </xdr:from>
    <xdr:to>
      <xdr:col>25</xdr:col>
      <xdr:colOff>438150</xdr:colOff>
      <xdr:row>15</xdr:row>
      <xdr:rowOff>85607</xdr:rowOff>
    </xdr:to>
    <xdr:sp macro="" textlink="">
      <xdr:nvSpPr>
        <xdr:cNvPr id="5" name="Metin kutusu 4">
          <a:extLst>
            <a:ext uri="{FF2B5EF4-FFF2-40B4-BE49-F238E27FC236}">
              <a16:creationId xmlns:a16="http://schemas.microsoft.com/office/drawing/2014/main" id="{1DE6DDCF-7F68-42E7-B59D-E16EDB1F14B3}"/>
            </a:ext>
          </a:extLst>
        </xdr:cNvPr>
        <xdr:cNvSpPr txBox="1"/>
      </xdr:nvSpPr>
      <xdr:spPr>
        <a:xfrm>
          <a:off x="10172700" y="2247900"/>
          <a:ext cx="5505450" cy="5523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tr-TR" sz="18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rPr>
            <a:t>SATIS ADET MOMENTUM - KAR TUTAR MOMENTUM</a:t>
          </a:r>
          <a:endParaRPr lang="tr-TR" sz="2000" b="1" i="1" cap="none" spc="0">
            <a:ln w="0"/>
            <a:solidFill>
              <a:srgbClr val="2C3E5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Perpetua" panose="02020502060401020303" pitchFamily="18" charset="0"/>
          </a:endParaRPr>
        </a:p>
      </xdr:txBody>
    </xdr:sp>
    <xdr:clientData/>
  </xdr:twoCellAnchor>
  <xdr:twoCellAnchor>
    <xdr:from>
      <xdr:col>9</xdr:col>
      <xdr:colOff>25870</xdr:colOff>
      <xdr:row>5</xdr:row>
      <xdr:rowOff>131820</xdr:rowOff>
    </xdr:from>
    <xdr:to>
      <xdr:col>9</xdr:col>
      <xdr:colOff>35395</xdr:colOff>
      <xdr:row>12</xdr:row>
      <xdr:rowOff>73205</xdr:rowOff>
    </xdr:to>
    <xdr:cxnSp macro="">
      <xdr:nvCxnSpPr>
        <xdr:cNvPr id="7" name="Düz Bağlayıcı 6">
          <a:extLst>
            <a:ext uri="{FF2B5EF4-FFF2-40B4-BE49-F238E27FC236}">
              <a16:creationId xmlns:a16="http://schemas.microsoft.com/office/drawing/2014/main" id="{D05B6D70-67A6-4C35-9849-ACB662744C1E}"/>
            </a:ext>
          </a:extLst>
        </xdr:cNvPr>
        <xdr:cNvCxnSpPr/>
      </xdr:nvCxnSpPr>
      <xdr:spPr>
        <a:xfrm>
          <a:off x="5512270" y="1036695"/>
          <a:ext cx="9525" cy="1208210"/>
        </a:xfrm>
        <a:prstGeom prst="line">
          <a:avLst/>
        </a:prstGeom>
        <a:ln w="76200">
          <a:solidFill>
            <a:srgbClr val="EBF3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292570</xdr:colOff>
      <xdr:row>5</xdr:row>
      <xdr:rowOff>122295</xdr:rowOff>
    </xdr:from>
    <xdr:to>
      <xdr:col>15</xdr:col>
      <xdr:colOff>302095</xdr:colOff>
      <xdr:row>12</xdr:row>
      <xdr:rowOff>63680</xdr:rowOff>
    </xdr:to>
    <xdr:cxnSp macro="">
      <xdr:nvCxnSpPr>
        <xdr:cNvPr id="8" name="Düz Bağlayıcı 7">
          <a:extLst>
            <a:ext uri="{FF2B5EF4-FFF2-40B4-BE49-F238E27FC236}">
              <a16:creationId xmlns:a16="http://schemas.microsoft.com/office/drawing/2014/main" id="{84D97A01-0CEE-4D0E-B25E-3A22DEBD784B}"/>
            </a:ext>
          </a:extLst>
        </xdr:cNvPr>
        <xdr:cNvCxnSpPr/>
      </xdr:nvCxnSpPr>
      <xdr:spPr>
        <a:xfrm>
          <a:off x="9436570" y="1027170"/>
          <a:ext cx="9525" cy="1208210"/>
        </a:xfrm>
        <a:prstGeom prst="line">
          <a:avLst/>
        </a:prstGeom>
        <a:ln w="76200">
          <a:solidFill>
            <a:srgbClr val="EBF3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121120</xdr:colOff>
      <xdr:row>5</xdr:row>
      <xdr:rowOff>112770</xdr:rowOff>
    </xdr:from>
    <xdr:to>
      <xdr:col>22</xdr:col>
      <xdr:colOff>130645</xdr:colOff>
      <xdr:row>12</xdr:row>
      <xdr:rowOff>54155</xdr:rowOff>
    </xdr:to>
    <xdr:cxnSp macro="">
      <xdr:nvCxnSpPr>
        <xdr:cNvPr id="9" name="Düz Bağlayıcı 8">
          <a:extLst>
            <a:ext uri="{FF2B5EF4-FFF2-40B4-BE49-F238E27FC236}">
              <a16:creationId xmlns:a16="http://schemas.microsoft.com/office/drawing/2014/main" id="{F94F51EA-22B4-4ED0-9132-DB5C5CB5DBA5}"/>
            </a:ext>
          </a:extLst>
        </xdr:cNvPr>
        <xdr:cNvCxnSpPr/>
      </xdr:nvCxnSpPr>
      <xdr:spPr>
        <a:xfrm>
          <a:off x="13532320" y="1017645"/>
          <a:ext cx="9525" cy="1208210"/>
        </a:xfrm>
        <a:prstGeom prst="line">
          <a:avLst/>
        </a:prstGeom>
        <a:ln w="76200">
          <a:solidFill>
            <a:srgbClr val="EBF3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190500</xdr:colOff>
      <xdr:row>15</xdr:row>
      <xdr:rowOff>135255</xdr:rowOff>
    </xdr:from>
    <xdr:to>
      <xdr:col>1</xdr:col>
      <xdr:colOff>561975</xdr:colOff>
      <xdr:row>21</xdr:row>
      <xdr:rowOff>30480</xdr:rowOff>
    </xdr:to>
    <xdr:pic macro="[0]!Ürün">
      <xdr:nvPicPr>
        <xdr:cNvPr id="33" name="Grafik 32" descr="Envanter düz dolguyla">
          <a:extLst>
            <a:ext uri="{FF2B5EF4-FFF2-40B4-BE49-F238E27FC236}">
              <a16:creationId xmlns:a16="http://schemas.microsoft.com/office/drawing/2014/main" id="{3C83A48A-F089-84CF-2A91-AE6BB68AC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0500" y="2849880"/>
          <a:ext cx="981075" cy="981075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152401</xdr:colOff>
      <xdr:row>15</xdr:row>
      <xdr:rowOff>32072</xdr:rowOff>
    </xdr:from>
    <xdr:to>
      <xdr:col>2</xdr:col>
      <xdr:colOff>31557</xdr:colOff>
      <xdr:row>15</xdr:row>
      <xdr:rowOff>159247</xdr:rowOff>
    </xdr:to>
    <xdr:sp macro="" textlink="">
      <xdr:nvSpPr>
        <xdr:cNvPr id="34" name="Metin kutusu 106">
          <a:extLst>
            <a:ext uri="{FF2B5EF4-FFF2-40B4-BE49-F238E27FC236}">
              <a16:creationId xmlns:a16="http://schemas.microsoft.com/office/drawing/2014/main" id="{894E0A43-B7F8-FB6B-BDE0-7199E976C893}"/>
            </a:ext>
          </a:extLst>
        </xdr:cNvPr>
        <xdr:cNvSpPr txBox="1"/>
      </xdr:nvSpPr>
      <xdr:spPr>
        <a:xfrm>
          <a:off x="152401" y="2746697"/>
          <a:ext cx="1098356" cy="127175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ÜRÜN</a:t>
          </a:r>
          <a:r>
            <a:rPr kumimoji="0" lang="tr-TR" sz="1600" b="1" i="0" u="none" strike="noStrike" kern="0" cap="none" spc="0" normalizeH="0" baseline="0">
              <a:ln>
                <a:noFill/>
              </a:ln>
              <a:solidFill>
                <a:srgbClr val="2C3E50"/>
              </a:solidFill>
              <a:effectLst/>
              <a:uLnTx/>
              <a:uFillTx/>
              <a:latin typeface="Perpetua" panose="02020502060401020303" pitchFamily="18" charset="0"/>
              <a:ea typeface="MS Gothic" panose="020B0609070205080204" pitchFamily="49" charset="-128"/>
            </a:rPr>
            <a:t> </a:t>
          </a:r>
        </a:p>
      </xdr:txBody>
    </xdr:sp>
    <xdr:clientData/>
  </xdr:twoCellAnchor>
  <xdr:twoCellAnchor>
    <xdr:from>
      <xdr:col>0</xdr:col>
      <xdr:colOff>256898</xdr:colOff>
      <xdr:row>23</xdr:row>
      <xdr:rowOff>131297</xdr:rowOff>
    </xdr:from>
    <xdr:to>
      <xdr:col>1</xdr:col>
      <xdr:colOff>517611</xdr:colOff>
      <xdr:row>29</xdr:row>
      <xdr:rowOff>40842</xdr:rowOff>
    </xdr:to>
    <xdr:pic macro="[0]!ŞEHİR">
      <xdr:nvPicPr>
        <xdr:cNvPr id="36" name="Grafik 39" descr="Afrika düz dolguyla">
          <a:extLst>
            <a:ext uri="{FF2B5EF4-FFF2-40B4-BE49-F238E27FC236}">
              <a16:creationId xmlns:a16="http://schemas.microsoft.com/office/drawing/2014/main" id="{53872D41-59D4-43B0-44AF-C30937431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56898" y="4293722"/>
          <a:ext cx="870313" cy="1014445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142876</xdr:colOff>
      <xdr:row>22</xdr:row>
      <xdr:rowOff>155897</xdr:rowOff>
    </xdr:from>
    <xdr:to>
      <xdr:col>2</xdr:col>
      <xdr:colOff>22032</xdr:colOff>
      <xdr:row>23</xdr:row>
      <xdr:rowOff>102097</xdr:rowOff>
    </xdr:to>
    <xdr:sp macro="" textlink="">
      <xdr:nvSpPr>
        <xdr:cNvPr id="37" name="Metin kutusu 106">
          <a:extLst>
            <a:ext uri="{FF2B5EF4-FFF2-40B4-BE49-F238E27FC236}">
              <a16:creationId xmlns:a16="http://schemas.microsoft.com/office/drawing/2014/main" id="{FE797367-1243-F3B2-0938-2AD9E1AC3D80}"/>
            </a:ext>
          </a:extLst>
        </xdr:cNvPr>
        <xdr:cNvSpPr txBox="1"/>
      </xdr:nvSpPr>
      <xdr:spPr>
        <a:xfrm>
          <a:off x="142876" y="4137347"/>
          <a:ext cx="1098356" cy="127175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1200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SEHIR</a:t>
          </a:r>
        </a:p>
      </xdr:txBody>
    </xdr:sp>
    <xdr:clientData/>
  </xdr:twoCellAnchor>
  <xdr:twoCellAnchor>
    <xdr:from>
      <xdr:col>0</xdr:col>
      <xdr:colOff>233768</xdr:colOff>
      <xdr:row>31</xdr:row>
      <xdr:rowOff>124563</xdr:rowOff>
    </xdr:from>
    <xdr:to>
      <xdr:col>1</xdr:col>
      <xdr:colOff>597723</xdr:colOff>
      <xdr:row>37</xdr:row>
      <xdr:rowOff>19242</xdr:rowOff>
    </xdr:to>
    <xdr:pic macro="[0]!PERSONEL">
      <xdr:nvPicPr>
        <xdr:cNvPr id="39" name="Grafik 35" descr="Kullanıcı düz dolguyla">
          <a:extLst>
            <a:ext uri="{FF2B5EF4-FFF2-40B4-BE49-F238E27FC236}">
              <a16:creationId xmlns:a16="http://schemas.microsoft.com/office/drawing/2014/main" id="{8EC96524-73FD-4ED6-9C95-98EAC86F7D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33768" y="5753838"/>
          <a:ext cx="973555" cy="980529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104776</xdr:colOff>
      <xdr:row>31</xdr:row>
      <xdr:rowOff>70172</xdr:rowOff>
    </xdr:from>
    <xdr:to>
      <xdr:col>2</xdr:col>
      <xdr:colOff>114226</xdr:colOff>
      <xdr:row>32</xdr:row>
      <xdr:rowOff>18508</xdr:rowOff>
    </xdr:to>
    <xdr:sp macro="" textlink="">
      <xdr:nvSpPr>
        <xdr:cNvPr id="40" name="Metin kutusu 106">
          <a:extLst>
            <a:ext uri="{FF2B5EF4-FFF2-40B4-BE49-F238E27FC236}">
              <a16:creationId xmlns:a16="http://schemas.microsoft.com/office/drawing/2014/main" id="{98E5C5A6-7B65-B26E-0026-28577FF56295}"/>
            </a:ext>
          </a:extLst>
        </xdr:cNvPr>
        <xdr:cNvSpPr txBox="1"/>
      </xdr:nvSpPr>
      <xdr:spPr>
        <a:xfrm>
          <a:off x="104776" y="5699447"/>
          <a:ext cx="1228650" cy="129311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1200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PERSONEL</a:t>
          </a:r>
        </a:p>
      </xdr:txBody>
    </xdr:sp>
    <xdr:clientData/>
  </xdr:twoCellAnchor>
  <xdr:twoCellAnchor>
    <xdr:from>
      <xdr:col>0</xdr:col>
      <xdr:colOff>161925</xdr:colOff>
      <xdr:row>0</xdr:row>
      <xdr:rowOff>38100</xdr:rowOff>
    </xdr:from>
    <xdr:to>
      <xdr:col>2</xdr:col>
      <xdr:colOff>93410</xdr:colOff>
      <xdr:row>5</xdr:row>
      <xdr:rowOff>123824</xdr:rowOff>
    </xdr:to>
    <xdr:grpSp>
      <xdr:nvGrpSpPr>
        <xdr:cNvPr id="41" name="Grup 40">
          <a:extLst>
            <a:ext uri="{FF2B5EF4-FFF2-40B4-BE49-F238E27FC236}">
              <a16:creationId xmlns:a16="http://schemas.microsoft.com/office/drawing/2014/main" id="{315E6AE8-0955-4F07-87B4-E783DDEB95E8}"/>
            </a:ext>
          </a:extLst>
        </xdr:cNvPr>
        <xdr:cNvGrpSpPr/>
      </xdr:nvGrpSpPr>
      <xdr:grpSpPr>
        <a:xfrm>
          <a:off x="161925" y="38100"/>
          <a:ext cx="1150685" cy="990599"/>
          <a:chOff x="154240" y="57151"/>
          <a:chExt cx="1150685" cy="990599"/>
        </a:xfrm>
      </xdr:grpSpPr>
      <xdr:sp macro="[0]!Home1" textlink="">
        <xdr:nvSpPr>
          <xdr:cNvPr id="42" name="Dikdörtgen: Köşeleri Yuvarlatılmış 41">
            <a:extLst>
              <a:ext uri="{FF2B5EF4-FFF2-40B4-BE49-F238E27FC236}">
                <a16:creationId xmlns:a16="http://schemas.microsoft.com/office/drawing/2014/main" id="{3BB63A95-126E-0469-D111-889D020BC82F}"/>
              </a:ext>
            </a:extLst>
          </xdr:cNvPr>
          <xdr:cNvSpPr/>
        </xdr:nvSpPr>
        <xdr:spPr>
          <a:xfrm>
            <a:off x="154240" y="113148"/>
            <a:ext cx="1150685" cy="934602"/>
          </a:xfrm>
          <a:prstGeom prst="roundRect">
            <a:avLst/>
          </a:prstGeom>
          <a:gradFill flip="none" rotWithShape="1"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  <a:tileRect/>
          </a:gradFill>
          <a:ln w="28575">
            <a:solidFill>
              <a:schemeClr val="tx2">
                <a:alpha val="89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tr-T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endParaRPr lang="tr-TR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Home1">
        <xdr:nvPicPr>
          <xdr:cNvPr id="43" name="Grafik 105" descr="Ev1 düz dolguyla">
            <a:extLst>
              <a:ext uri="{FF2B5EF4-FFF2-40B4-BE49-F238E27FC236}">
                <a16:creationId xmlns:a16="http://schemas.microsoft.com/office/drawing/2014/main" id="{56739190-6F36-E418-FD47-6705554434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76224" y="57151"/>
            <a:ext cx="866775" cy="990599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104776</xdr:colOff>
      <xdr:row>6</xdr:row>
      <xdr:rowOff>68267</xdr:rowOff>
    </xdr:from>
    <xdr:to>
      <xdr:col>2</xdr:col>
      <xdr:colOff>123826</xdr:colOff>
      <xdr:row>40</xdr:row>
      <xdr:rowOff>47624</xdr:rowOff>
    </xdr:to>
    <xdr:sp macro="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E077A7DD-9B14-4C55-9755-3E6BA33C3CEF}"/>
            </a:ext>
          </a:extLst>
        </xdr:cNvPr>
        <xdr:cNvSpPr/>
      </xdr:nvSpPr>
      <xdr:spPr>
        <a:xfrm>
          <a:off x="104776" y="1165547"/>
          <a:ext cx="1238250" cy="6197277"/>
        </a:xfrm>
        <a:prstGeom prst="roundRect">
          <a:avLst/>
        </a:prstGeom>
        <a:solidFill>
          <a:srgbClr val="E2E8EE"/>
        </a:solidFill>
        <a:ln w="28575">
          <a:solidFill>
            <a:srgbClr val="2C3E50"/>
          </a:solidFill>
        </a:ln>
        <a:effectLst>
          <a:glow rad="114300">
            <a:srgbClr val="DBCDAD">
              <a:alpha val="25000"/>
            </a:srgb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111349</xdr:colOff>
      <xdr:row>7</xdr:row>
      <xdr:rowOff>96131</xdr:rowOff>
    </xdr:from>
    <xdr:to>
      <xdr:col>2</xdr:col>
      <xdr:colOff>123826</xdr:colOff>
      <xdr:row>13</xdr:row>
      <xdr:rowOff>92064</xdr:rowOff>
    </xdr:to>
    <xdr:sp macro="" textlink="">
      <xdr:nvSpPr>
        <xdr:cNvPr id="6" name="Akış Çizelgesi: Belge 52">
          <a:extLst>
            <a:ext uri="{FF2B5EF4-FFF2-40B4-BE49-F238E27FC236}">
              <a16:creationId xmlns:a16="http://schemas.microsoft.com/office/drawing/2014/main" id="{63D01A83-C298-4C42-AE71-49DE2B43FBEA}"/>
            </a:ext>
          </a:extLst>
        </xdr:cNvPr>
        <xdr:cNvSpPr/>
      </xdr:nvSpPr>
      <xdr:spPr>
        <a:xfrm>
          <a:off x="111349" y="1376291"/>
          <a:ext cx="1231677" cy="1093213"/>
        </a:xfrm>
        <a:custGeom>
          <a:avLst/>
          <a:gdLst>
            <a:gd name="connsiteX0" fmla="*/ 0 w 21600"/>
            <a:gd name="connsiteY0" fmla="*/ 0 h 21600"/>
            <a:gd name="connsiteX1" fmla="*/ 21600 w 21600"/>
            <a:gd name="connsiteY1" fmla="*/ 0 h 21600"/>
            <a:gd name="connsiteX2" fmla="*/ 21600 w 21600"/>
            <a:gd name="connsiteY2" fmla="*/ 17322 h 21600"/>
            <a:gd name="connsiteX3" fmla="*/ 0 w 21600"/>
            <a:gd name="connsiteY3" fmla="*/ 20172 h 21600"/>
            <a:gd name="connsiteX4" fmla="*/ 0 w 21600"/>
            <a:gd name="connsiteY4" fmla="*/ 0 h 21600"/>
            <a:gd name="connsiteX0" fmla="*/ 79 w 21600"/>
            <a:gd name="connsiteY0" fmla="*/ 37 h 21324"/>
            <a:gd name="connsiteX1" fmla="*/ 21600 w 21600"/>
            <a:gd name="connsiteY1" fmla="*/ 0 h 21324"/>
            <a:gd name="connsiteX2" fmla="*/ 21600 w 21600"/>
            <a:gd name="connsiteY2" fmla="*/ 17322 h 21324"/>
            <a:gd name="connsiteX3" fmla="*/ 0 w 21600"/>
            <a:gd name="connsiteY3" fmla="*/ 20172 h 21324"/>
            <a:gd name="connsiteX4" fmla="*/ 79 w 21600"/>
            <a:gd name="connsiteY4" fmla="*/ 37 h 213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21600" h="21324">
              <a:moveTo>
                <a:pt x="79" y="37"/>
              </a:moveTo>
              <a:lnTo>
                <a:pt x="21600" y="0"/>
              </a:lnTo>
              <a:lnTo>
                <a:pt x="21600" y="17322"/>
              </a:lnTo>
              <a:cubicBezTo>
                <a:pt x="10800" y="17322"/>
                <a:pt x="10800" y="23922"/>
                <a:pt x="0" y="20172"/>
              </a:cubicBezTo>
              <a:cubicBezTo>
                <a:pt x="26" y="13460"/>
                <a:pt x="53" y="6749"/>
                <a:pt x="79" y="37"/>
              </a:cubicBezTo>
              <a:close/>
            </a:path>
          </a:pathLst>
        </a:custGeom>
        <a:gradFill flip="none" rotWithShape="1">
          <a:gsLst>
            <a:gs pos="68000">
              <a:srgbClr val="BAC9D8"/>
            </a:gs>
            <a:gs pos="88000">
              <a:srgbClr val="8BA5BF"/>
            </a:gs>
            <a:gs pos="48000">
              <a:srgbClr val="E2E8EE"/>
            </a:gs>
            <a:gs pos="98000">
              <a:srgbClr val="4C6B8A"/>
            </a:gs>
          </a:gsLst>
          <a:path path="shape">
            <a:fillToRect l="50000" t="50000" r="50000" b="50000"/>
          </a:path>
          <a:tileRect/>
        </a:gradFill>
        <a:ln w="28575">
          <a:solidFill>
            <a:schemeClr val="tx2">
              <a:alpha val="89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172817</xdr:colOff>
      <xdr:row>10</xdr:row>
      <xdr:rowOff>7502</xdr:rowOff>
    </xdr:from>
    <xdr:to>
      <xdr:col>2</xdr:col>
      <xdr:colOff>51973</xdr:colOff>
      <xdr:row>10</xdr:row>
      <xdr:rowOff>134677</xdr:rowOff>
    </xdr:to>
    <xdr:sp macro="" textlink="">
      <xdr:nvSpPr>
        <xdr:cNvPr id="10" name="Metin kutusu 106">
          <a:extLst>
            <a:ext uri="{FF2B5EF4-FFF2-40B4-BE49-F238E27FC236}">
              <a16:creationId xmlns:a16="http://schemas.microsoft.com/office/drawing/2014/main" id="{F0824AC0-C6F1-46D3-8350-D22FD9D679AE}"/>
            </a:ext>
          </a:extLst>
        </xdr:cNvPr>
        <xdr:cNvSpPr txBox="1"/>
      </xdr:nvSpPr>
      <xdr:spPr>
        <a:xfrm>
          <a:off x="172817" y="1836302"/>
          <a:ext cx="1098356" cy="127175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tr-TR" sz="2000" b="1" i="0" u="none" strike="noStrike" kern="0" cap="none" spc="0" normalizeH="0" baseline="0">
              <a:ln>
                <a:noFill/>
              </a:ln>
              <a:solidFill>
                <a:schemeClr val="tx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uLnTx/>
              <a:uFillTx/>
              <a:latin typeface="Perpetua" panose="02020502060401020303" pitchFamily="18" charset="0"/>
              <a:ea typeface="MS Gothic" panose="020B0609070205080204" pitchFamily="49" charset="-128"/>
            </a:rPr>
            <a:t>ANALIZ</a:t>
          </a:r>
        </a:p>
      </xdr:txBody>
    </xdr:sp>
    <xdr:clientData/>
  </xdr:twoCellAnchor>
  <xdr:twoCellAnchor>
    <xdr:from>
      <xdr:col>2</xdr:col>
      <xdr:colOff>257175</xdr:colOff>
      <xdr:row>0</xdr:row>
      <xdr:rowOff>0</xdr:rowOff>
    </xdr:from>
    <xdr:to>
      <xdr:col>28</xdr:col>
      <xdr:colOff>581025</xdr:colOff>
      <xdr:row>5</xdr:row>
      <xdr:rowOff>114300</xdr:rowOff>
    </xdr:to>
    <xdr:grpSp>
      <xdr:nvGrpSpPr>
        <xdr:cNvPr id="11" name="Grup 10">
          <a:extLst>
            <a:ext uri="{FF2B5EF4-FFF2-40B4-BE49-F238E27FC236}">
              <a16:creationId xmlns:a16="http://schemas.microsoft.com/office/drawing/2014/main" id="{D74D558E-F440-4F01-996D-B77233B8EF29}"/>
            </a:ext>
          </a:extLst>
        </xdr:cNvPr>
        <xdr:cNvGrpSpPr/>
      </xdr:nvGrpSpPr>
      <xdr:grpSpPr>
        <a:xfrm>
          <a:off x="1476375" y="0"/>
          <a:ext cx="16173450" cy="1019175"/>
          <a:chOff x="1476375" y="0"/>
          <a:chExt cx="16173450" cy="1257300"/>
        </a:xfrm>
      </xdr:grpSpPr>
      <xdr:sp macro="" textlink="">
        <xdr:nvSpPr>
          <xdr:cNvPr id="12" name="Dikdörtgen: Köşeleri Yuvarlatılmış 11">
            <a:extLst>
              <a:ext uri="{FF2B5EF4-FFF2-40B4-BE49-F238E27FC236}">
                <a16:creationId xmlns:a16="http://schemas.microsoft.com/office/drawing/2014/main" id="{DB4AA804-48EF-7B09-D0AA-BC0737DC320D}"/>
              </a:ext>
            </a:extLst>
          </xdr:cNvPr>
          <xdr:cNvSpPr/>
        </xdr:nvSpPr>
        <xdr:spPr>
          <a:xfrm>
            <a:off x="1476375" y="89615"/>
            <a:ext cx="16173450" cy="1129585"/>
          </a:xfrm>
          <a:prstGeom prst="roundRect">
            <a:avLst/>
          </a:prstGeom>
          <a:gradFill flip="none" rotWithShape="1"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  <a:tileRect/>
          </a:gradFill>
          <a:ln w="28575">
            <a:solidFill>
              <a:schemeClr val="tx2">
                <a:alpha val="89000"/>
              </a:schemeClr>
            </a:solidFill>
          </a:ln>
          <a:effectLst>
            <a:outerShdw blurRad="63500" sx="101000" sy="101000" algn="ctr" rotWithShape="0">
              <a:prstClr val="black">
                <a:alpha val="2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tr-T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tr-TR"/>
          </a:p>
        </xdr:txBody>
      </xdr:sp>
      <xdr:sp macro="" textlink="">
        <xdr:nvSpPr>
          <xdr:cNvPr id="13" name="Metin kutusu 106">
            <a:extLst>
              <a:ext uri="{FF2B5EF4-FFF2-40B4-BE49-F238E27FC236}">
                <a16:creationId xmlns:a16="http://schemas.microsoft.com/office/drawing/2014/main" id="{3AA359E5-34EC-211A-7E5B-D3E3FEB97891}"/>
              </a:ext>
            </a:extLst>
          </xdr:cNvPr>
          <xdr:cNvSpPr txBox="1"/>
        </xdr:nvSpPr>
        <xdr:spPr>
          <a:xfrm>
            <a:off x="5839084" y="307959"/>
            <a:ext cx="7104691" cy="69121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wrap="square" rtlCol="0" anchor="ctr"/>
          <a:lstStyle>
            <a:defPPr>
              <a:defRPr lang="tr-TR"/>
            </a:defPPr>
            <a:lvl1pPr marL="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tr-TR" sz="4400" b="1" i="0" u="none" strike="noStrike" kern="0" cap="none" spc="0" normalizeH="0" baseline="0">
                <a:ln>
                  <a:noFill/>
                </a:ln>
                <a:solidFill>
                  <a:schemeClr val="tx2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uLnTx/>
                <a:uFillTx/>
                <a:latin typeface="Nordique Inline" panose="020F0502020204030204" pitchFamily="2" charset="0"/>
                <a:ea typeface="MS Gothic" panose="020B0609070205080204" pitchFamily="49" charset="-128"/>
              </a:rPr>
              <a:t>SEHİR PERFORMANS ANALİZİ</a:t>
            </a:r>
          </a:p>
        </xdr:txBody>
      </xdr:sp>
      <xdr:pic>
        <xdr:nvPicPr>
          <xdr:cNvPr id="14" name="Grafik 33" descr="Lotus Çiçeği düz dolguyla">
            <a:extLst>
              <a:ext uri="{FF2B5EF4-FFF2-40B4-BE49-F238E27FC236}">
                <a16:creationId xmlns:a16="http://schemas.microsoft.com/office/drawing/2014/main" id="{82C44803-0F6C-4BD2-0673-9599041395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841699" y="0"/>
            <a:ext cx="1361387" cy="1257300"/>
          </a:xfrm>
          <a:prstGeom prst="rect">
            <a:avLst/>
          </a:prstGeom>
        </xdr:spPr>
      </xdr:pic>
      <xdr:pic>
        <xdr:nvPicPr>
          <xdr:cNvPr id="15" name="Grafik 56" descr="Lotus Çiçeği düz dolguyla">
            <a:extLst>
              <a:ext uri="{FF2B5EF4-FFF2-40B4-BE49-F238E27FC236}">
                <a16:creationId xmlns:a16="http://schemas.microsoft.com/office/drawing/2014/main" id="{7829B9DB-517F-F756-2BD2-9BE700480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09371" y="0"/>
            <a:ext cx="1330447" cy="122872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312916</xdr:colOff>
      <xdr:row>13</xdr:row>
      <xdr:rowOff>9407</xdr:rowOff>
    </xdr:from>
    <xdr:to>
      <xdr:col>21</xdr:col>
      <xdr:colOff>257176</xdr:colOff>
      <xdr:row>40</xdr:row>
      <xdr:rowOff>84667</xdr:rowOff>
    </xdr:to>
    <xdr:sp macro="" textlink="">
      <xdr:nvSpPr>
        <xdr:cNvPr id="18" name="Dikdörtgen: Köşeleri Yuvarlatılmış 17">
          <a:extLst>
            <a:ext uri="{FF2B5EF4-FFF2-40B4-BE49-F238E27FC236}">
              <a16:creationId xmlns:a16="http://schemas.microsoft.com/office/drawing/2014/main" id="{B2E13260-5C72-4AB5-9A51-516AE2D4DC18}"/>
            </a:ext>
          </a:extLst>
        </xdr:cNvPr>
        <xdr:cNvSpPr/>
      </xdr:nvSpPr>
      <xdr:spPr>
        <a:xfrm>
          <a:off x="1532116" y="2362082"/>
          <a:ext cx="11526660" cy="4980635"/>
        </a:xfrm>
        <a:prstGeom prst="roundRect">
          <a:avLst/>
        </a:prstGeom>
        <a:solidFill>
          <a:srgbClr val="E2E8EE"/>
        </a:solidFill>
        <a:ln w="28575">
          <a:solidFill>
            <a:srgbClr val="2C3E50"/>
          </a:solidFill>
        </a:ln>
        <a:effectLst>
          <a:glow rad="114300">
            <a:srgbClr val="DBCDAD">
              <a:alpha val="25000"/>
            </a:srgbClr>
          </a:glow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216370</xdr:colOff>
      <xdr:row>5</xdr:row>
      <xdr:rowOff>122295</xdr:rowOff>
    </xdr:from>
    <xdr:to>
      <xdr:col>28</xdr:col>
      <xdr:colOff>540220</xdr:colOff>
      <xdr:row>12</xdr:row>
      <xdr:rowOff>56443</xdr:rowOff>
    </xdr:to>
    <xdr:sp macro="" textlink="">
      <xdr:nvSpPr>
        <xdr:cNvPr id="19" name="Dikdörtgen: Köşeleri Yuvarlatılmış 18">
          <a:extLst>
            <a:ext uri="{FF2B5EF4-FFF2-40B4-BE49-F238E27FC236}">
              <a16:creationId xmlns:a16="http://schemas.microsoft.com/office/drawing/2014/main" id="{3E2AA639-8123-4A11-99C7-9A75B2B8D6F1}"/>
            </a:ext>
          </a:extLst>
        </xdr:cNvPr>
        <xdr:cNvSpPr/>
      </xdr:nvSpPr>
      <xdr:spPr>
        <a:xfrm>
          <a:off x="1435570" y="1036695"/>
          <a:ext cx="16173450" cy="1214308"/>
        </a:xfrm>
        <a:prstGeom prst="roundRect">
          <a:avLst/>
        </a:prstGeom>
        <a:solidFill>
          <a:srgbClr val="2C3E50"/>
        </a:solidFill>
        <a:ln w="28575">
          <a:solidFill>
            <a:schemeClr val="tx2">
              <a:alpha val="89000"/>
            </a:schemeClr>
          </a:solidFill>
        </a:ln>
        <a:effectLst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tr-TR"/>
        </a:p>
      </xdr:txBody>
    </xdr:sp>
    <xdr:clientData/>
  </xdr:twoCellAnchor>
  <xdr:twoCellAnchor>
    <xdr:from>
      <xdr:col>2</xdr:col>
      <xdr:colOff>476250</xdr:colOff>
      <xdr:row>15</xdr:row>
      <xdr:rowOff>85725</xdr:rowOff>
    </xdr:from>
    <xdr:to>
      <xdr:col>22</xdr:col>
      <xdr:colOff>228599</xdr:colOff>
      <xdr:row>38</xdr:row>
      <xdr:rowOff>94074</xdr:rowOff>
    </xdr:to>
    <xdr:graphicFrame macro="">
      <xdr:nvGraphicFramePr>
        <xdr:cNvPr id="24" name="Grafik 23">
          <a:extLst>
            <a:ext uri="{FF2B5EF4-FFF2-40B4-BE49-F238E27FC236}">
              <a16:creationId xmlns:a16="http://schemas.microsoft.com/office/drawing/2014/main" id="{A9CDF8B1-B60E-47F2-932B-AD4A70143E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21</xdr:col>
      <xdr:colOff>123823</xdr:colOff>
      <xdr:row>5</xdr:row>
      <xdr:rowOff>133701</xdr:rowOff>
    </xdr:from>
    <xdr:to>
      <xdr:col>26</xdr:col>
      <xdr:colOff>38100</xdr:colOff>
      <xdr:row>12</xdr:row>
      <xdr:rowOff>47155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Ay 1">
              <a:extLst>
                <a:ext uri="{FF2B5EF4-FFF2-40B4-BE49-F238E27FC236}">
                  <a16:creationId xmlns:a16="http://schemas.microsoft.com/office/drawing/2014/main" id="{E19B32AB-5FBD-4843-A469-45BFDF85EAC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y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925423" y="1038576"/>
              <a:ext cx="2962277" cy="11802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67261</xdr:colOff>
      <xdr:row>5</xdr:row>
      <xdr:rowOff>133466</xdr:rowOff>
    </xdr:from>
    <xdr:to>
      <xdr:col>9</xdr:col>
      <xdr:colOff>590550</xdr:colOff>
      <xdr:row>12</xdr:row>
      <xdr:rowOff>46920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Personel Ad 4">
              <a:extLst>
                <a:ext uri="{FF2B5EF4-FFF2-40B4-BE49-F238E27FC236}">
                  <a16:creationId xmlns:a16="http://schemas.microsoft.com/office/drawing/2014/main" id="{6BEA39B1-4496-4781-9C5C-A2EEF9B26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sonel Ad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15261" y="1038341"/>
              <a:ext cx="2961689" cy="11802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21</xdr:col>
      <xdr:colOff>419099</xdr:colOff>
      <xdr:row>12</xdr:row>
      <xdr:rowOff>171450</xdr:rowOff>
    </xdr:from>
    <xdr:to>
      <xdr:col>28</xdr:col>
      <xdr:colOff>485774</xdr:colOff>
      <xdr:row>40</xdr:row>
      <xdr:rowOff>65735</xdr:rowOff>
    </xdr:to>
    <xdr:sp macro="" textlink="">
      <xdr:nvSpPr>
        <xdr:cNvPr id="5" name="Dikdörtgen: Köşeleri Yuvarlatılmış 4">
          <a:extLst>
            <a:ext uri="{FF2B5EF4-FFF2-40B4-BE49-F238E27FC236}">
              <a16:creationId xmlns:a16="http://schemas.microsoft.com/office/drawing/2014/main" id="{8A24267D-62A5-4E51-93D1-10FF924463C4}"/>
            </a:ext>
          </a:extLst>
        </xdr:cNvPr>
        <xdr:cNvSpPr/>
      </xdr:nvSpPr>
      <xdr:spPr>
        <a:xfrm>
          <a:off x="13220699" y="2343150"/>
          <a:ext cx="4333875" cy="4980635"/>
        </a:xfrm>
        <a:prstGeom prst="roundRect">
          <a:avLst/>
        </a:prstGeom>
        <a:solidFill>
          <a:srgbClr val="E2E8EE"/>
        </a:solidFill>
        <a:ln w="28575">
          <a:solidFill>
            <a:srgbClr val="2C3E50"/>
          </a:solidFill>
        </a:ln>
        <a:effectLst>
          <a:glow rad="114300">
            <a:srgbClr val="DBCDAD">
              <a:alpha val="25000"/>
            </a:srgbClr>
          </a:glow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 editAs="oneCell">
    <xdr:from>
      <xdr:col>13</xdr:col>
      <xdr:colOff>48682</xdr:colOff>
      <xdr:row>5</xdr:row>
      <xdr:rowOff>143461</xdr:rowOff>
    </xdr:from>
    <xdr:to>
      <xdr:col>17</xdr:col>
      <xdr:colOff>571500</xdr:colOff>
      <xdr:row>12</xdr:row>
      <xdr:rowOff>56915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Ürün Cins 3">
              <a:extLst>
                <a:ext uri="{FF2B5EF4-FFF2-40B4-BE49-F238E27FC236}">
                  <a16:creationId xmlns:a16="http://schemas.microsoft.com/office/drawing/2014/main" id="{8044E746-8E57-4362-A13A-71DAE62510E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Cin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73482" y="1048336"/>
              <a:ext cx="2961218" cy="11802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23</xdr:col>
      <xdr:colOff>209551</xdr:colOff>
      <xdr:row>15</xdr:row>
      <xdr:rowOff>85724</xdr:rowOff>
    </xdr:from>
    <xdr:to>
      <xdr:col>27</xdr:col>
      <xdr:colOff>9525</xdr:colOff>
      <xdr:row>39</xdr:row>
      <xdr:rowOff>176007</xdr:rowOff>
    </xdr:to>
    <xdr:pic>
      <xdr:nvPicPr>
        <xdr:cNvPr id="22" name="Resim 21">
          <a:extLst>
            <a:ext uri="{FF2B5EF4-FFF2-40B4-BE49-F238E27FC236}">
              <a16:creationId xmlns:a16="http://schemas.microsoft.com/office/drawing/2014/main" id="{54CFA1B5-2119-C925-6ACA-24C0E222B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30351" y="2800349"/>
          <a:ext cx="2238374" cy="44527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273520</xdr:colOff>
      <xdr:row>5</xdr:row>
      <xdr:rowOff>122295</xdr:rowOff>
    </xdr:from>
    <xdr:to>
      <xdr:col>11</xdr:col>
      <xdr:colOff>283045</xdr:colOff>
      <xdr:row>12</xdr:row>
      <xdr:rowOff>63680</xdr:rowOff>
    </xdr:to>
    <xdr:cxnSp macro="">
      <xdr:nvCxnSpPr>
        <xdr:cNvPr id="3" name="Düz Bağlayıcı 2">
          <a:extLst>
            <a:ext uri="{FF2B5EF4-FFF2-40B4-BE49-F238E27FC236}">
              <a16:creationId xmlns:a16="http://schemas.microsoft.com/office/drawing/2014/main" id="{57A8F9E8-A456-4B33-AF4F-EE466B403257}"/>
            </a:ext>
          </a:extLst>
        </xdr:cNvPr>
        <xdr:cNvCxnSpPr/>
      </xdr:nvCxnSpPr>
      <xdr:spPr>
        <a:xfrm>
          <a:off x="6979120" y="1027170"/>
          <a:ext cx="9525" cy="1208210"/>
        </a:xfrm>
        <a:prstGeom prst="line">
          <a:avLst/>
        </a:prstGeom>
        <a:ln w="76200">
          <a:solidFill>
            <a:srgbClr val="EBF3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292570</xdr:colOff>
      <xdr:row>5</xdr:row>
      <xdr:rowOff>122295</xdr:rowOff>
    </xdr:from>
    <xdr:to>
      <xdr:col>19</xdr:col>
      <xdr:colOff>302095</xdr:colOff>
      <xdr:row>12</xdr:row>
      <xdr:rowOff>63680</xdr:rowOff>
    </xdr:to>
    <xdr:cxnSp macro="">
      <xdr:nvCxnSpPr>
        <xdr:cNvPr id="4" name="Düz Bağlayıcı 3">
          <a:extLst>
            <a:ext uri="{FF2B5EF4-FFF2-40B4-BE49-F238E27FC236}">
              <a16:creationId xmlns:a16="http://schemas.microsoft.com/office/drawing/2014/main" id="{764A096C-654B-4669-A011-D4B7EFF44061}"/>
            </a:ext>
          </a:extLst>
        </xdr:cNvPr>
        <xdr:cNvCxnSpPr/>
      </xdr:nvCxnSpPr>
      <xdr:spPr>
        <a:xfrm>
          <a:off x="11874970" y="1027170"/>
          <a:ext cx="9525" cy="1208210"/>
        </a:xfrm>
        <a:prstGeom prst="line">
          <a:avLst/>
        </a:prstGeom>
        <a:ln w="76200">
          <a:solidFill>
            <a:srgbClr val="EBF3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209550</xdr:colOff>
      <xdr:row>15</xdr:row>
      <xdr:rowOff>97155</xdr:rowOff>
    </xdr:from>
    <xdr:to>
      <xdr:col>1</xdr:col>
      <xdr:colOff>581025</xdr:colOff>
      <xdr:row>20</xdr:row>
      <xdr:rowOff>173355</xdr:rowOff>
    </xdr:to>
    <xdr:pic macro="[0]!Ürün">
      <xdr:nvPicPr>
        <xdr:cNvPr id="8" name="Grafik 7" descr="Envanter düz dolguyla">
          <a:extLst>
            <a:ext uri="{FF2B5EF4-FFF2-40B4-BE49-F238E27FC236}">
              <a16:creationId xmlns:a16="http://schemas.microsoft.com/office/drawing/2014/main" id="{29831140-89C9-4302-D516-EA0C21715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" y="2811780"/>
          <a:ext cx="981075" cy="981075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171451</xdr:colOff>
      <xdr:row>14</xdr:row>
      <xdr:rowOff>174947</xdr:rowOff>
    </xdr:from>
    <xdr:to>
      <xdr:col>2</xdr:col>
      <xdr:colOff>50607</xdr:colOff>
      <xdr:row>15</xdr:row>
      <xdr:rowOff>121147</xdr:rowOff>
    </xdr:to>
    <xdr:sp macro="" textlink="">
      <xdr:nvSpPr>
        <xdr:cNvPr id="9" name="Metin kutusu 106">
          <a:extLst>
            <a:ext uri="{FF2B5EF4-FFF2-40B4-BE49-F238E27FC236}">
              <a16:creationId xmlns:a16="http://schemas.microsoft.com/office/drawing/2014/main" id="{2B497AE0-99A8-9540-6F8E-3648EE19AA4D}"/>
            </a:ext>
          </a:extLst>
        </xdr:cNvPr>
        <xdr:cNvSpPr txBox="1"/>
      </xdr:nvSpPr>
      <xdr:spPr>
        <a:xfrm>
          <a:off x="171451" y="2708597"/>
          <a:ext cx="1098356" cy="127175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ÜRÜN</a:t>
          </a:r>
          <a:r>
            <a:rPr kumimoji="0" lang="tr-TR" sz="1600" b="1" i="0" u="none" strike="noStrike" kern="0" cap="none" spc="0" normalizeH="0" baseline="0">
              <a:ln>
                <a:noFill/>
              </a:ln>
              <a:solidFill>
                <a:srgbClr val="2C3E50"/>
              </a:solidFill>
              <a:effectLst/>
              <a:uLnTx/>
              <a:uFillTx/>
              <a:latin typeface="Perpetua" panose="02020502060401020303" pitchFamily="18" charset="0"/>
              <a:ea typeface="MS Gothic" panose="020B0609070205080204" pitchFamily="49" charset="-128"/>
            </a:rPr>
            <a:t> </a:t>
          </a:r>
        </a:p>
      </xdr:txBody>
    </xdr:sp>
    <xdr:clientData/>
  </xdr:twoCellAnchor>
  <xdr:twoCellAnchor>
    <xdr:from>
      <xdr:col>0</xdr:col>
      <xdr:colOff>259807</xdr:colOff>
      <xdr:row>22</xdr:row>
      <xdr:rowOff>78187</xdr:rowOff>
    </xdr:from>
    <xdr:to>
      <xdr:col>1</xdr:col>
      <xdr:colOff>520520</xdr:colOff>
      <xdr:row>28</xdr:row>
      <xdr:rowOff>6782</xdr:rowOff>
    </xdr:to>
    <xdr:pic macro="[0]!AY">
      <xdr:nvPicPr>
        <xdr:cNvPr id="21" name="Grafik 37" descr="Günlük takvim düz dolguyla">
          <a:extLst>
            <a:ext uri="{FF2B5EF4-FFF2-40B4-BE49-F238E27FC236}">
              <a16:creationId xmlns:a16="http://schemas.microsoft.com/office/drawing/2014/main" id="{FD226F50-42C5-5F63-69A5-D2DF58713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59807" y="4059637"/>
          <a:ext cx="870313" cy="1033495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152401</xdr:colOff>
      <xdr:row>22</xdr:row>
      <xdr:rowOff>60647</xdr:rowOff>
    </xdr:from>
    <xdr:to>
      <xdr:col>2</xdr:col>
      <xdr:colOff>31557</xdr:colOff>
      <xdr:row>23</xdr:row>
      <xdr:rowOff>6847</xdr:rowOff>
    </xdr:to>
    <xdr:sp macro="" textlink="">
      <xdr:nvSpPr>
        <xdr:cNvPr id="23" name="Metin kutusu 106">
          <a:extLst>
            <a:ext uri="{FF2B5EF4-FFF2-40B4-BE49-F238E27FC236}">
              <a16:creationId xmlns:a16="http://schemas.microsoft.com/office/drawing/2014/main" id="{E9C2CDFB-B617-4B19-BDFF-C22F65A48068}"/>
            </a:ext>
          </a:extLst>
        </xdr:cNvPr>
        <xdr:cNvSpPr txBox="1"/>
      </xdr:nvSpPr>
      <xdr:spPr>
        <a:xfrm>
          <a:off x="152401" y="4042097"/>
          <a:ext cx="1098356" cy="127175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1200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AY</a:t>
          </a:r>
          <a:r>
            <a:rPr kumimoji="0" lang="tr-TR" sz="1600" b="1" i="0" u="none" strike="noStrike" kern="0" cap="none" spc="0" normalizeH="0" baseline="0">
              <a:ln>
                <a:noFill/>
              </a:ln>
              <a:solidFill>
                <a:srgbClr val="2C3E50"/>
              </a:solidFill>
              <a:effectLst/>
              <a:uLnTx/>
              <a:uFillTx/>
              <a:latin typeface="Perpetua" panose="02020502060401020303" pitchFamily="18" charset="0"/>
              <a:ea typeface="MS Gothic" panose="020B0609070205080204" pitchFamily="49" charset="-128"/>
            </a:rPr>
            <a:t> </a:t>
          </a:r>
        </a:p>
      </xdr:txBody>
    </xdr:sp>
    <xdr:clientData/>
  </xdr:twoCellAnchor>
  <xdr:twoCellAnchor>
    <xdr:from>
      <xdr:col>0</xdr:col>
      <xdr:colOff>224243</xdr:colOff>
      <xdr:row>30</xdr:row>
      <xdr:rowOff>95988</xdr:rowOff>
    </xdr:from>
    <xdr:to>
      <xdr:col>1</xdr:col>
      <xdr:colOff>588198</xdr:colOff>
      <xdr:row>35</xdr:row>
      <xdr:rowOff>171642</xdr:rowOff>
    </xdr:to>
    <xdr:pic macro="[0]!PERSONEL">
      <xdr:nvPicPr>
        <xdr:cNvPr id="29" name="Grafik 35" descr="Kullanıcı düz dolguyla">
          <a:extLst>
            <a:ext uri="{FF2B5EF4-FFF2-40B4-BE49-F238E27FC236}">
              <a16:creationId xmlns:a16="http://schemas.microsoft.com/office/drawing/2014/main" id="{9EAD570D-F628-CEF8-EA80-CC8011E46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24243" y="5544288"/>
          <a:ext cx="973555" cy="980529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95251</xdr:colOff>
      <xdr:row>30</xdr:row>
      <xdr:rowOff>41597</xdr:rowOff>
    </xdr:from>
    <xdr:to>
      <xdr:col>2</xdr:col>
      <xdr:colOff>104701</xdr:colOff>
      <xdr:row>30</xdr:row>
      <xdr:rowOff>170908</xdr:rowOff>
    </xdr:to>
    <xdr:sp macro="" textlink="">
      <xdr:nvSpPr>
        <xdr:cNvPr id="30" name="Metin kutusu 106">
          <a:extLst>
            <a:ext uri="{FF2B5EF4-FFF2-40B4-BE49-F238E27FC236}">
              <a16:creationId xmlns:a16="http://schemas.microsoft.com/office/drawing/2014/main" id="{55306A9A-3DF2-6556-3B25-F3B0367148D4}"/>
            </a:ext>
          </a:extLst>
        </xdr:cNvPr>
        <xdr:cNvSpPr txBox="1"/>
      </xdr:nvSpPr>
      <xdr:spPr>
        <a:xfrm>
          <a:off x="95251" y="5489897"/>
          <a:ext cx="1228650" cy="129311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1200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PERSONEL</a:t>
          </a:r>
        </a:p>
      </xdr:txBody>
    </xdr:sp>
    <xdr:clientData/>
  </xdr:twoCellAnchor>
  <xdr:twoCellAnchor>
    <xdr:from>
      <xdr:col>0</xdr:col>
      <xdr:colOff>152400</xdr:colOff>
      <xdr:row>0</xdr:row>
      <xdr:rowOff>38100</xdr:rowOff>
    </xdr:from>
    <xdr:to>
      <xdr:col>2</xdr:col>
      <xdr:colOff>83885</xdr:colOff>
      <xdr:row>5</xdr:row>
      <xdr:rowOff>123824</xdr:rowOff>
    </xdr:to>
    <xdr:grpSp>
      <xdr:nvGrpSpPr>
        <xdr:cNvPr id="31" name="Grup 30">
          <a:extLst>
            <a:ext uri="{FF2B5EF4-FFF2-40B4-BE49-F238E27FC236}">
              <a16:creationId xmlns:a16="http://schemas.microsoft.com/office/drawing/2014/main" id="{D377AD5B-F11A-4BB7-9379-082EEABFCB96}"/>
            </a:ext>
          </a:extLst>
        </xdr:cNvPr>
        <xdr:cNvGrpSpPr/>
      </xdr:nvGrpSpPr>
      <xdr:grpSpPr>
        <a:xfrm>
          <a:off x="152400" y="38100"/>
          <a:ext cx="1150685" cy="990599"/>
          <a:chOff x="154240" y="57151"/>
          <a:chExt cx="1150685" cy="990599"/>
        </a:xfrm>
      </xdr:grpSpPr>
      <xdr:sp macro="[0]!Home1" textlink="">
        <xdr:nvSpPr>
          <xdr:cNvPr id="32" name="Dikdörtgen: Köşeleri Yuvarlatılmış 31">
            <a:extLst>
              <a:ext uri="{FF2B5EF4-FFF2-40B4-BE49-F238E27FC236}">
                <a16:creationId xmlns:a16="http://schemas.microsoft.com/office/drawing/2014/main" id="{2AF96C6A-2166-44A8-3EFF-6360A84FF849}"/>
              </a:ext>
            </a:extLst>
          </xdr:cNvPr>
          <xdr:cNvSpPr/>
        </xdr:nvSpPr>
        <xdr:spPr>
          <a:xfrm>
            <a:off x="154240" y="113148"/>
            <a:ext cx="1150685" cy="934602"/>
          </a:xfrm>
          <a:prstGeom prst="roundRect">
            <a:avLst/>
          </a:prstGeom>
          <a:gradFill flip="none" rotWithShape="1"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  <a:tileRect/>
          </a:gradFill>
          <a:ln w="28575">
            <a:solidFill>
              <a:schemeClr val="tx2">
                <a:alpha val="89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tr-T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endParaRPr lang="tr-TR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Home1">
        <xdr:nvPicPr>
          <xdr:cNvPr id="33" name="Grafik 105" descr="Ev1 düz dolguyla">
            <a:extLst>
              <a:ext uri="{FF2B5EF4-FFF2-40B4-BE49-F238E27FC236}">
                <a16:creationId xmlns:a16="http://schemas.microsoft.com/office/drawing/2014/main" id="{281D0465-3FF8-EB89-B176-6F0C050096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276224" y="57151"/>
            <a:ext cx="866775" cy="990599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>
    <xdr:from>
      <xdr:col>9</xdr:col>
      <xdr:colOff>246241</xdr:colOff>
      <xdr:row>13</xdr:row>
      <xdr:rowOff>28457</xdr:rowOff>
    </xdr:from>
    <xdr:to>
      <xdr:col>16</xdr:col>
      <xdr:colOff>352425</xdr:colOff>
      <xdr:row>16</xdr:row>
      <xdr:rowOff>37864</xdr:rowOff>
    </xdr:to>
    <xdr:sp macro="" textlink="">
      <xdr:nvSpPr>
        <xdr:cNvPr id="34" name="Metin kutusu 33">
          <a:extLst>
            <a:ext uri="{FF2B5EF4-FFF2-40B4-BE49-F238E27FC236}">
              <a16:creationId xmlns:a16="http://schemas.microsoft.com/office/drawing/2014/main" id="{9BBF3F6E-AC61-41D3-A8C0-B6261C11C7E5}"/>
            </a:ext>
          </a:extLst>
        </xdr:cNvPr>
        <xdr:cNvSpPr txBox="1"/>
      </xdr:nvSpPr>
      <xdr:spPr>
        <a:xfrm>
          <a:off x="5732641" y="2381132"/>
          <a:ext cx="4373384" cy="5523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2000" b="1" i="1" cap="none" spc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rPr>
            <a:t>ŞEHİR</a:t>
          </a:r>
          <a:r>
            <a:rPr lang="tr-TR" sz="20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rPr>
            <a:t> - TOPLAM KAR MARJI</a:t>
          </a:r>
          <a:endParaRPr lang="tr-TR" sz="2000" b="1" i="1" cap="none" spc="0">
            <a:ln w="0"/>
            <a:solidFill>
              <a:srgbClr val="2C3E5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Perpetua" panose="02020502060401020303" pitchFamily="18" charset="0"/>
          </a:endParaRPr>
        </a:p>
      </xdr:txBody>
    </xdr:sp>
    <xdr:clientData/>
  </xdr:twoCellAnchor>
  <xdr:twoCellAnchor>
    <xdr:from>
      <xdr:col>23</xdr:col>
      <xdr:colOff>285750</xdr:colOff>
      <xdr:row>13</xdr:row>
      <xdr:rowOff>38100</xdr:rowOff>
    </xdr:from>
    <xdr:to>
      <xdr:col>28</xdr:col>
      <xdr:colOff>276225</xdr:colOff>
      <xdr:row>16</xdr:row>
      <xdr:rowOff>47507</xdr:rowOff>
    </xdr:to>
    <xdr:sp macro="" textlink="">
      <xdr:nvSpPr>
        <xdr:cNvPr id="35" name="Metin kutusu 34">
          <a:extLst>
            <a:ext uri="{FF2B5EF4-FFF2-40B4-BE49-F238E27FC236}">
              <a16:creationId xmlns:a16="http://schemas.microsoft.com/office/drawing/2014/main" id="{43354727-3A7F-44E4-8819-114C74CD432A}"/>
            </a:ext>
          </a:extLst>
        </xdr:cNvPr>
        <xdr:cNvSpPr txBox="1"/>
      </xdr:nvSpPr>
      <xdr:spPr>
        <a:xfrm>
          <a:off x="14306550" y="2390775"/>
          <a:ext cx="3038475" cy="5523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tr-TR" sz="18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</a:rPr>
            <a:t>ŞEHİR     -   SATIŞ ADET</a:t>
          </a:r>
          <a:endParaRPr lang="tr-TR" sz="2000" b="1" i="1" cap="none" spc="0">
            <a:ln w="0"/>
            <a:solidFill>
              <a:srgbClr val="2C3E50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Perpetua" panose="02020502060401020303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104776</xdr:colOff>
      <xdr:row>6</xdr:row>
      <xdr:rowOff>68267</xdr:rowOff>
    </xdr:from>
    <xdr:to>
      <xdr:col>2</xdr:col>
      <xdr:colOff>123826</xdr:colOff>
      <xdr:row>40</xdr:row>
      <xdr:rowOff>47624</xdr:rowOff>
    </xdr:to>
    <xdr:sp macro="" textlink="">
      <xdr:nvSpPr>
        <xdr:cNvPr id="2" name="Dikdörtgen: Köşeleri Yuvarlatılmış 1">
          <a:extLst>
            <a:ext uri="{FF2B5EF4-FFF2-40B4-BE49-F238E27FC236}">
              <a16:creationId xmlns:a16="http://schemas.microsoft.com/office/drawing/2014/main" id="{31DDF107-FCCC-43F6-9E50-705EA3219EF4}"/>
            </a:ext>
          </a:extLst>
        </xdr:cNvPr>
        <xdr:cNvSpPr/>
      </xdr:nvSpPr>
      <xdr:spPr>
        <a:xfrm>
          <a:off x="104776" y="1165547"/>
          <a:ext cx="1238250" cy="6197277"/>
        </a:xfrm>
        <a:prstGeom prst="roundRect">
          <a:avLst/>
        </a:prstGeom>
        <a:solidFill>
          <a:srgbClr val="E2E8EE"/>
        </a:solidFill>
        <a:ln w="28575">
          <a:solidFill>
            <a:srgbClr val="2C3E50"/>
          </a:solidFill>
        </a:ln>
        <a:effectLst>
          <a:glow rad="114300">
            <a:srgbClr val="DBCDAD">
              <a:alpha val="25000"/>
            </a:srgbClr>
          </a:glow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111349</xdr:colOff>
      <xdr:row>7</xdr:row>
      <xdr:rowOff>96131</xdr:rowOff>
    </xdr:from>
    <xdr:to>
      <xdr:col>2</xdr:col>
      <xdr:colOff>123826</xdr:colOff>
      <xdr:row>13</xdr:row>
      <xdr:rowOff>92064</xdr:rowOff>
    </xdr:to>
    <xdr:sp macro="" textlink="">
      <xdr:nvSpPr>
        <xdr:cNvPr id="6" name="Akış Çizelgesi: Belge 52">
          <a:extLst>
            <a:ext uri="{FF2B5EF4-FFF2-40B4-BE49-F238E27FC236}">
              <a16:creationId xmlns:a16="http://schemas.microsoft.com/office/drawing/2014/main" id="{E4D2B085-D0F2-45C7-95CD-DC51C6A25E29}"/>
            </a:ext>
          </a:extLst>
        </xdr:cNvPr>
        <xdr:cNvSpPr/>
      </xdr:nvSpPr>
      <xdr:spPr>
        <a:xfrm>
          <a:off x="111349" y="1376291"/>
          <a:ext cx="1231677" cy="1093213"/>
        </a:xfrm>
        <a:custGeom>
          <a:avLst/>
          <a:gdLst>
            <a:gd name="connsiteX0" fmla="*/ 0 w 21600"/>
            <a:gd name="connsiteY0" fmla="*/ 0 h 21600"/>
            <a:gd name="connsiteX1" fmla="*/ 21600 w 21600"/>
            <a:gd name="connsiteY1" fmla="*/ 0 h 21600"/>
            <a:gd name="connsiteX2" fmla="*/ 21600 w 21600"/>
            <a:gd name="connsiteY2" fmla="*/ 17322 h 21600"/>
            <a:gd name="connsiteX3" fmla="*/ 0 w 21600"/>
            <a:gd name="connsiteY3" fmla="*/ 20172 h 21600"/>
            <a:gd name="connsiteX4" fmla="*/ 0 w 21600"/>
            <a:gd name="connsiteY4" fmla="*/ 0 h 21600"/>
            <a:gd name="connsiteX0" fmla="*/ 79 w 21600"/>
            <a:gd name="connsiteY0" fmla="*/ 37 h 21324"/>
            <a:gd name="connsiteX1" fmla="*/ 21600 w 21600"/>
            <a:gd name="connsiteY1" fmla="*/ 0 h 21324"/>
            <a:gd name="connsiteX2" fmla="*/ 21600 w 21600"/>
            <a:gd name="connsiteY2" fmla="*/ 17322 h 21324"/>
            <a:gd name="connsiteX3" fmla="*/ 0 w 21600"/>
            <a:gd name="connsiteY3" fmla="*/ 20172 h 21324"/>
            <a:gd name="connsiteX4" fmla="*/ 79 w 21600"/>
            <a:gd name="connsiteY4" fmla="*/ 37 h 213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21600" h="21324">
              <a:moveTo>
                <a:pt x="79" y="37"/>
              </a:moveTo>
              <a:lnTo>
                <a:pt x="21600" y="0"/>
              </a:lnTo>
              <a:lnTo>
                <a:pt x="21600" y="17322"/>
              </a:lnTo>
              <a:cubicBezTo>
                <a:pt x="10800" y="17322"/>
                <a:pt x="10800" y="23922"/>
                <a:pt x="0" y="20172"/>
              </a:cubicBezTo>
              <a:cubicBezTo>
                <a:pt x="26" y="13460"/>
                <a:pt x="53" y="6749"/>
                <a:pt x="79" y="37"/>
              </a:cubicBezTo>
              <a:close/>
            </a:path>
          </a:pathLst>
        </a:custGeom>
        <a:gradFill flip="none" rotWithShape="1">
          <a:gsLst>
            <a:gs pos="68000">
              <a:srgbClr val="BAC9D8"/>
            </a:gs>
            <a:gs pos="88000">
              <a:srgbClr val="8BA5BF"/>
            </a:gs>
            <a:gs pos="48000">
              <a:srgbClr val="E2E8EE"/>
            </a:gs>
            <a:gs pos="98000">
              <a:srgbClr val="4C6B8A"/>
            </a:gs>
          </a:gsLst>
          <a:path path="shape">
            <a:fillToRect l="50000" t="50000" r="50000" b="50000"/>
          </a:path>
          <a:tileRect/>
        </a:gradFill>
        <a:ln w="28575">
          <a:solidFill>
            <a:schemeClr val="tx2">
              <a:alpha val="89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172817</xdr:colOff>
      <xdr:row>10</xdr:row>
      <xdr:rowOff>7502</xdr:rowOff>
    </xdr:from>
    <xdr:to>
      <xdr:col>2</xdr:col>
      <xdr:colOff>51973</xdr:colOff>
      <xdr:row>10</xdr:row>
      <xdr:rowOff>134677</xdr:rowOff>
    </xdr:to>
    <xdr:sp macro="" textlink="">
      <xdr:nvSpPr>
        <xdr:cNvPr id="10" name="Metin kutusu 106">
          <a:extLst>
            <a:ext uri="{FF2B5EF4-FFF2-40B4-BE49-F238E27FC236}">
              <a16:creationId xmlns:a16="http://schemas.microsoft.com/office/drawing/2014/main" id="{1D29E675-E294-4389-9860-BF58696A6E6D}"/>
            </a:ext>
          </a:extLst>
        </xdr:cNvPr>
        <xdr:cNvSpPr txBox="1"/>
      </xdr:nvSpPr>
      <xdr:spPr>
        <a:xfrm>
          <a:off x="172817" y="1836302"/>
          <a:ext cx="1098356" cy="127175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tr-TR" sz="2000" b="1" i="0" u="none" strike="noStrike" kern="0" cap="none" spc="0" normalizeH="0" baseline="0">
              <a:ln>
                <a:noFill/>
              </a:ln>
              <a:solidFill>
                <a:schemeClr val="tx2"/>
              </a:solidFill>
              <a:effectLst>
                <a:outerShdw blurRad="38100" dist="38100" dir="2700000" algn="tl">
                  <a:srgbClr val="000000">
                    <a:alpha val="43137"/>
                  </a:srgbClr>
                </a:outerShdw>
              </a:effectLst>
              <a:uLnTx/>
              <a:uFillTx/>
              <a:latin typeface="Perpetua" panose="02020502060401020303" pitchFamily="18" charset="0"/>
              <a:ea typeface="MS Gothic" panose="020B0609070205080204" pitchFamily="49" charset="-128"/>
            </a:rPr>
            <a:t>ANALIZ</a:t>
          </a:r>
        </a:p>
      </xdr:txBody>
    </xdr:sp>
    <xdr:clientData/>
  </xdr:twoCellAnchor>
  <xdr:twoCellAnchor>
    <xdr:from>
      <xdr:col>2</xdr:col>
      <xdr:colOff>257175</xdr:colOff>
      <xdr:row>0</xdr:row>
      <xdr:rowOff>0</xdr:rowOff>
    </xdr:from>
    <xdr:to>
      <xdr:col>28</xdr:col>
      <xdr:colOff>581025</xdr:colOff>
      <xdr:row>5</xdr:row>
      <xdr:rowOff>114300</xdr:rowOff>
    </xdr:to>
    <xdr:grpSp>
      <xdr:nvGrpSpPr>
        <xdr:cNvPr id="11" name="Grup 10">
          <a:extLst>
            <a:ext uri="{FF2B5EF4-FFF2-40B4-BE49-F238E27FC236}">
              <a16:creationId xmlns:a16="http://schemas.microsoft.com/office/drawing/2014/main" id="{705F6F81-BF26-4704-85E9-0E054E5D5C39}"/>
            </a:ext>
          </a:extLst>
        </xdr:cNvPr>
        <xdr:cNvGrpSpPr/>
      </xdr:nvGrpSpPr>
      <xdr:grpSpPr>
        <a:xfrm>
          <a:off x="1476375" y="0"/>
          <a:ext cx="16173450" cy="1019175"/>
          <a:chOff x="1476375" y="0"/>
          <a:chExt cx="16173450" cy="1257300"/>
        </a:xfrm>
      </xdr:grpSpPr>
      <xdr:sp macro="" textlink="">
        <xdr:nvSpPr>
          <xdr:cNvPr id="12" name="Dikdörtgen: Köşeleri Yuvarlatılmış 11">
            <a:extLst>
              <a:ext uri="{FF2B5EF4-FFF2-40B4-BE49-F238E27FC236}">
                <a16:creationId xmlns:a16="http://schemas.microsoft.com/office/drawing/2014/main" id="{26CC4F59-1DD9-6F4B-D268-1C7D1A0BA232}"/>
              </a:ext>
            </a:extLst>
          </xdr:cNvPr>
          <xdr:cNvSpPr/>
        </xdr:nvSpPr>
        <xdr:spPr>
          <a:xfrm>
            <a:off x="1476375" y="89615"/>
            <a:ext cx="16173450" cy="1129585"/>
          </a:xfrm>
          <a:prstGeom prst="roundRect">
            <a:avLst/>
          </a:prstGeom>
          <a:gradFill flip="none" rotWithShape="1"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  <a:tileRect/>
          </a:gradFill>
          <a:ln w="28575">
            <a:solidFill>
              <a:schemeClr val="tx2">
                <a:alpha val="89000"/>
              </a:schemeClr>
            </a:solidFill>
          </a:ln>
          <a:effectLst>
            <a:outerShdw blurRad="63500" sx="101000" sy="101000" algn="ctr" rotWithShape="0">
              <a:prstClr val="black">
                <a:alpha val="25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tr-T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tr-TR"/>
          </a:p>
        </xdr:txBody>
      </xdr:sp>
      <xdr:sp macro="" textlink="">
        <xdr:nvSpPr>
          <xdr:cNvPr id="13" name="Metin kutusu 106">
            <a:extLst>
              <a:ext uri="{FF2B5EF4-FFF2-40B4-BE49-F238E27FC236}">
                <a16:creationId xmlns:a16="http://schemas.microsoft.com/office/drawing/2014/main" id="{4D9FE8C4-EB3E-C4DB-E867-FB49A0D8FB92}"/>
              </a:ext>
            </a:extLst>
          </xdr:cNvPr>
          <xdr:cNvSpPr txBox="1"/>
        </xdr:nvSpPr>
        <xdr:spPr>
          <a:xfrm>
            <a:off x="5334000" y="319726"/>
            <a:ext cx="8191500" cy="69121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wrap="square" rtlCol="0" anchor="ctr"/>
          <a:lstStyle>
            <a:defPPr>
              <a:defRPr lang="tr-TR"/>
            </a:defPPr>
            <a:lvl1pPr marL="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 algn="l" defTabSz="914400" rtl="0" eaLnBrk="1" latinLnBrk="0" hangingPunct="1">
              <a:defRPr sz="11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tr-TR" sz="4400" b="1" i="0" u="none" strike="noStrike" kern="0" cap="none" spc="0" normalizeH="0" baseline="0">
                <a:ln>
                  <a:noFill/>
                </a:ln>
                <a:solidFill>
                  <a:schemeClr val="tx2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uLnTx/>
                <a:uFillTx/>
                <a:latin typeface="Nordique Inline" panose="020F0502020204030204" pitchFamily="2" charset="0"/>
                <a:ea typeface="MS Gothic" panose="020B0609070205080204" pitchFamily="49" charset="-128"/>
              </a:rPr>
              <a:t>PERSONEL PERFORMANS ANALİZİ</a:t>
            </a:r>
          </a:p>
        </xdr:txBody>
      </xdr:sp>
      <xdr:pic>
        <xdr:nvPicPr>
          <xdr:cNvPr id="14" name="Grafik 33" descr="Lotus Çiçeği düz dolguyla">
            <a:extLst>
              <a:ext uri="{FF2B5EF4-FFF2-40B4-BE49-F238E27FC236}">
                <a16:creationId xmlns:a16="http://schemas.microsoft.com/office/drawing/2014/main" id="{5629F2F7-611F-2E37-8331-C88AE32A87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5841699" y="0"/>
            <a:ext cx="1361387" cy="1257300"/>
          </a:xfrm>
          <a:prstGeom prst="rect">
            <a:avLst/>
          </a:prstGeom>
        </xdr:spPr>
      </xdr:pic>
      <xdr:pic>
        <xdr:nvPicPr>
          <xdr:cNvPr id="15" name="Grafik 56" descr="Lotus Çiçeği düz dolguyla">
            <a:extLst>
              <a:ext uri="{FF2B5EF4-FFF2-40B4-BE49-F238E27FC236}">
                <a16:creationId xmlns:a16="http://schemas.microsoft.com/office/drawing/2014/main" id="{A49F21A2-614E-2010-F353-06E3DBB815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09371" y="0"/>
            <a:ext cx="1330447" cy="1228725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295275</xdr:colOff>
      <xdr:row>12</xdr:row>
      <xdr:rowOff>169333</xdr:rowOff>
    </xdr:from>
    <xdr:to>
      <xdr:col>28</xdr:col>
      <xdr:colOff>571500</xdr:colOff>
      <xdr:row>40</xdr:row>
      <xdr:rowOff>65852</xdr:rowOff>
    </xdr:to>
    <xdr:sp macro="" textlink="">
      <xdr:nvSpPr>
        <xdr:cNvPr id="18" name="Dikdörtgen: Köşeleri Yuvarlatılmış 17">
          <a:extLst>
            <a:ext uri="{FF2B5EF4-FFF2-40B4-BE49-F238E27FC236}">
              <a16:creationId xmlns:a16="http://schemas.microsoft.com/office/drawing/2014/main" id="{A47E4056-DD8F-42D0-BD29-20E51923030F}"/>
            </a:ext>
          </a:extLst>
        </xdr:cNvPr>
        <xdr:cNvSpPr/>
      </xdr:nvSpPr>
      <xdr:spPr>
        <a:xfrm>
          <a:off x="1514475" y="2341033"/>
          <a:ext cx="16125825" cy="4982869"/>
        </a:xfrm>
        <a:prstGeom prst="roundRect">
          <a:avLst/>
        </a:prstGeom>
        <a:solidFill>
          <a:srgbClr val="E2E8EE"/>
        </a:solidFill>
        <a:ln w="28575">
          <a:noFill/>
        </a:ln>
        <a:effectLst>
          <a:glow rad="114300">
            <a:srgbClr val="DBCDAD">
              <a:alpha val="25000"/>
            </a:srgbClr>
          </a:glow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endParaRPr lang="tr-TR" sz="1800" kern="1200">
            <a:solidFill>
              <a:schemeClr val="lt1"/>
            </a:solidFill>
            <a:latin typeface="Perpetua" panose="02020502060401020303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216370</xdr:colOff>
      <xdr:row>5</xdr:row>
      <xdr:rowOff>122295</xdr:rowOff>
    </xdr:from>
    <xdr:to>
      <xdr:col>28</xdr:col>
      <xdr:colOff>540220</xdr:colOff>
      <xdr:row>12</xdr:row>
      <xdr:rowOff>56443</xdr:rowOff>
    </xdr:to>
    <xdr:sp macro="" textlink="">
      <xdr:nvSpPr>
        <xdr:cNvPr id="19" name="Dikdörtgen: Köşeleri Yuvarlatılmış 18">
          <a:extLst>
            <a:ext uri="{FF2B5EF4-FFF2-40B4-BE49-F238E27FC236}">
              <a16:creationId xmlns:a16="http://schemas.microsoft.com/office/drawing/2014/main" id="{A50EF0F1-0E6C-43DB-B1F1-57EBB982C197}"/>
            </a:ext>
          </a:extLst>
        </xdr:cNvPr>
        <xdr:cNvSpPr/>
      </xdr:nvSpPr>
      <xdr:spPr>
        <a:xfrm>
          <a:off x="1435570" y="1027170"/>
          <a:ext cx="16173450" cy="1200973"/>
        </a:xfrm>
        <a:prstGeom prst="roundRect">
          <a:avLst/>
        </a:prstGeom>
        <a:solidFill>
          <a:srgbClr val="2C3E50"/>
        </a:solidFill>
        <a:ln w="28575">
          <a:solidFill>
            <a:schemeClr val="tx2">
              <a:alpha val="89000"/>
            </a:schemeClr>
          </a:solidFill>
        </a:ln>
        <a:effectLst>
          <a:outerShdw blurRad="63500" sx="101000" sy="101000" algn="ctr" rotWithShape="0">
            <a:prstClr val="black">
              <a:alpha val="25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tr-T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tr-TR"/>
        </a:p>
      </xdr:txBody>
    </xdr:sp>
    <xdr:clientData/>
  </xdr:twoCellAnchor>
  <xdr:twoCellAnchor>
    <xdr:from>
      <xdr:col>2</xdr:col>
      <xdr:colOff>498357</xdr:colOff>
      <xdr:row>13</xdr:row>
      <xdr:rowOff>75612</xdr:rowOff>
    </xdr:from>
    <xdr:to>
      <xdr:col>28</xdr:col>
      <xdr:colOff>428625</xdr:colOff>
      <xdr:row>39</xdr:row>
      <xdr:rowOff>150360</xdr:rowOff>
    </xdr:to>
    <xdr:graphicFrame macro="">
      <xdr:nvGraphicFramePr>
        <xdr:cNvPr id="24" name="Grafik 23">
          <a:extLst>
            <a:ext uri="{FF2B5EF4-FFF2-40B4-BE49-F238E27FC236}">
              <a16:creationId xmlns:a16="http://schemas.microsoft.com/office/drawing/2014/main" id="{8B8B6247-EDBF-4DE7-8701-BD75EA2A9D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12</xdr:col>
      <xdr:colOff>487955</xdr:colOff>
      <xdr:row>5</xdr:row>
      <xdr:rowOff>124410</xdr:rowOff>
    </xdr:from>
    <xdr:to>
      <xdr:col>18</xdr:col>
      <xdr:colOff>257174</xdr:colOff>
      <xdr:row>12</xdr:row>
      <xdr:rowOff>66086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6" name="Ay 4">
              <a:extLst>
                <a:ext uri="{FF2B5EF4-FFF2-40B4-BE49-F238E27FC236}">
                  <a16:creationId xmlns:a16="http://schemas.microsoft.com/office/drawing/2014/main" id="{70A29091-3BA7-48F7-AD5B-617EB6EDDA0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y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03155" y="1029285"/>
              <a:ext cx="3426819" cy="12085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20</xdr:col>
      <xdr:colOff>250044</xdr:colOff>
      <xdr:row>5</xdr:row>
      <xdr:rowOff>133819</xdr:rowOff>
    </xdr:from>
    <xdr:to>
      <xdr:col>26</xdr:col>
      <xdr:colOff>46052</xdr:colOff>
      <xdr:row>12</xdr:row>
      <xdr:rowOff>37865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7" name="Şehirler 4">
              <a:extLst>
                <a:ext uri="{FF2B5EF4-FFF2-40B4-BE49-F238E27FC236}">
                  <a16:creationId xmlns:a16="http://schemas.microsoft.com/office/drawing/2014/main" id="{D5CA2E34-30D4-43A9-A901-F1E90B8A31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Şehirler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42044" y="1038694"/>
              <a:ext cx="3453608" cy="11708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11</xdr:col>
      <xdr:colOff>464020</xdr:colOff>
      <xdr:row>5</xdr:row>
      <xdr:rowOff>122295</xdr:rowOff>
    </xdr:from>
    <xdr:to>
      <xdr:col>11</xdr:col>
      <xdr:colOff>473545</xdr:colOff>
      <xdr:row>12</xdr:row>
      <xdr:rowOff>63680</xdr:rowOff>
    </xdr:to>
    <xdr:cxnSp macro="">
      <xdr:nvCxnSpPr>
        <xdr:cNvPr id="3" name="Düz Bağlayıcı 2">
          <a:extLst>
            <a:ext uri="{FF2B5EF4-FFF2-40B4-BE49-F238E27FC236}">
              <a16:creationId xmlns:a16="http://schemas.microsoft.com/office/drawing/2014/main" id="{C490CBC1-F63D-4FC7-B46D-9144F98E4C82}"/>
            </a:ext>
          </a:extLst>
        </xdr:cNvPr>
        <xdr:cNvCxnSpPr/>
      </xdr:nvCxnSpPr>
      <xdr:spPr>
        <a:xfrm>
          <a:off x="7169620" y="1027170"/>
          <a:ext cx="9525" cy="1208210"/>
        </a:xfrm>
        <a:prstGeom prst="line">
          <a:avLst/>
        </a:prstGeom>
        <a:ln w="76200">
          <a:solidFill>
            <a:srgbClr val="EBF3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206845</xdr:colOff>
      <xdr:row>5</xdr:row>
      <xdr:rowOff>122295</xdr:rowOff>
    </xdr:from>
    <xdr:to>
      <xdr:col>19</xdr:col>
      <xdr:colOff>216370</xdr:colOff>
      <xdr:row>12</xdr:row>
      <xdr:rowOff>63680</xdr:rowOff>
    </xdr:to>
    <xdr:cxnSp macro="">
      <xdr:nvCxnSpPr>
        <xdr:cNvPr id="4" name="Düz Bağlayıcı 3">
          <a:extLst>
            <a:ext uri="{FF2B5EF4-FFF2-40B4-BE49-F238E27FC236}">
              <a16:creationId xmlns:a16="http://schemas.microsoft.com/office/drawing/2014/main" id="{6C632AC0-9534-4C97-A84A-C92AF46C1F87}"/>
            </a:ext>
          </a:extLst>
        </xdr:cNvPr>
        <xdr:cNvCxnSpPr/>
      </xdr:nvCxnSpPr>
      <xdr:spPr>
        <a:xfrm>
          <a:off x="11789245" y="1027170"/>
          <a:ext cx="9525" cy="1208210"/>
        </a:xfrm>
        <a:prstGeom prst="line">
          <a:avLst/>
        </a:prstGeom>
        <a:ln w="76200">
          <a:solidFill>
            <a:srgbClr val="EBF3FB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261574</xdr:colOff>
      <xdr:row>22</xdr:row>
      <xdr:rowOff>46776</xdr:rowOff>
    </xdr:from>
    <xdr:to>
      <xdr:col>1</xdr:col>
      <xdr:colOff>536619</xdr:colOff>
      <xdr:row>28</xdr:row>
      <xdr:rowOff>36901</xdr:rowOff>
    </xdr:to>
    <xdr:pic macro="[0]!AY">
      <xdr:nvPicPr>
        <xdr:cNvPr id="7" name="Grafik 37" descr="Günlük takvim düz dolguyla">
          <a:extLst>
            <a:ext uri="{FF2B5EF4-FFF2-40B4-BE49-F238E27FC236}">
              <a16:creationId xmlns:a16="http://schemas.microsoft.com/office/drawing/2014/main" id="{C93DF7D2-4D26-FBBA-F917-F56EAB0F0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61574" y="4028226"/>
          <a:ext cx="884645" cy="1095025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152399</xdr:colOff>
      <xdr:row>22</xdr:row>
      <xdr:rowOff>28192</xdr:rowOff>
    </xdr:from>
    <xdr:to>
      <xdr:col>2</xdr:col>
      <xdr:colOff>49642</xdr:colOff>
      <xdr:row>22</xdr:row>
      <xdr:rowOff>162938</xdr:rowOff>
    </xdr:to>
    <xdr:sp macro="" textlink="">
      <xdr:nvSpPr>
        <xdr:cNvPr id="8" name="Metin kutusu 106">
          <a:extLst>
            <a:ext uri="{FF2B5EF4-FFF2-40B4-BE49-F238E27FC236}">
              <a16:creationId xmlns:a16="http://schemas.microsoft.com/office/drawing/2014/main" id="{4CC3CE55-B715-B28B-BF85-4745579DEA20}"/>
            </a:ext>
          </a:extLst>
        </xdr:cNvPr>
        <xdr:cNvSpPr txBox="1"/>
      </xdr:nvSpPr>
      <xdr:spPr>
        <a:xfrm>
          <a:off x="152399" y="4009642"/>
          <a:ext cx="1116443" cy="134746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1200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AY</a:t>
          </a:r>
          <a:r>
            <a:rPr kumimoji="0" lang="tr-TR" sz="1600" b="1" i="0" u="none" strike="noStrike" kern="0" cap="none" spc="0" normalizeH="0" baseline="0">
              <a:ln>
                <a:noFill/>
              </a:ln>
              <a:solidFill>
                <a:srgbClr val="2C3E50"/>
              </a:solidFill>
              <a:effectLst/>
              <a:uLnTx/>
              <a:uFillTx/>
              <a:latin typeface="Perpetua" panose="02020502060401020303" pitchFamily="18" charset="0"/>
              <a:ea typeface="MS Gothic" panose="020B0609070205080204" pitchFamily="49" charset="-128"/>
            </a:rPr>
            <a:t> </a:t>
          </a:r>
        </a:p>
      </xdr:txBody>
    </xdr:sp>
    <xdr:clientData/>
  </xdr:twoCellAnchor>
  <xdr:twoCellAnchor>
    <xdr:from>
      <xdr:col>0</xdr:col>
      <xdr:colOff>256756</xdr:colOff>
      <xdr:row>30</xdr:row>
      <xdr:rowOff>68159</xdr:rowOff>
    </xdr:from>
    <xdr:to>
      <xdr:col>1</xdr:col>
      <xdr:colOff>531801</xdr:colOff>
      <xdr:row>36</xdr:row>
      <xdr:rowOff>57149</xdr:rowOff>
    </xdr:to>
    <xdr:pic macro="[0]!ŞEHİR">
      <xdr:nvPicPr>
        <xdr:cNvPr id="20" name="Grafik 39" descr="Afrika düz dolguyla">
          <a:extLst>
            <a:ext uri="{FF2B5EF4-FFF2-40B4-BE49-F238E27FC236}">
              <a16:creationId xmlns:a16="http://schemas.microsoft.com/office/drawing/2014/main" id="{FD0C8288-E216-3F41-86CC-0EE2AD66E7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56756" y="5516459"/>
          <a:ext cx="884645" cy="1074840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140856</xdr:colOff>
      <xdr:row>29</xdr:row>
      <xdr:rowOff>83449</xdr:rowOff>
    </xdr:from>
    <xdr:to>
      <xdr:col>2</xdr:col>
      <xdr:colOff>38099</xdr:colOff>
      <xdr:row>30</xdr:row>
      <xdr:rowOff>37220</xdr:rowOff>
    </xdr:to>
    <xdr:sp macro="" textlink="">
      <xdr:nvSpPr>
        <xdr:cNvPr id="21" name="Metin kutusu 106">
          <a:extLst>
            <a:ext uri="{FF2B5EF4-FFF2-40B4-BE49-F238E27FC236}">
              <a16:creationId xmlns:a16="http://schemas.microsoft.com/office/drawing/2014/main" id="{5773299D-0715-46EA-087F-E26B918F00D5}"/>
            </a:ext>
          </a:extLst>
        </xdr:cNvPr>
        <xdr:cNvSpPr txBox="1"/>
      </xdr:nvSpPr>
      <xdr:spPr>
        <a:xfrm>
          <a:off x="140856" y="5350774"/>
          <a:ext cx="1116443" cy="134746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kern="1200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SEHIR</a:t>
          </a:r>
        </a:p>
      </xdr:txBody>
    </xdr:sp>
    <xdr:clientData/>
  </xdr:twoCellAnchor>
  <xdr:twoCellAnchor>
    <xdr:from>
      <xdr:col>0</xdr:col>
      <xdr:colOff>227859</xdr:colOff>
      <xdr:row>15</xdr:row>
      <xdr:rowOff>109326</xdr:rowOff>
    </xdr:from>
    <xdr:to>
      <xdr:col>2</xdr:col>
      <xdr:colOff>5890</xdr:colOff>
      <xdr:row>21</xdr:row>
      <xdr:rowOff>62960</xdr:rowOff>
    </xdr:to>
    <xdr:pic macro="[0]!Ürün">
      <xdr:nvPicPr>
        <xdr:cNvPr id="23" name="Grafik 22" descr="Envanter düz dolguyla">
          <a:extLst>
            <a:ext uri="{FF2B5EF4-FFF2-40B4-BE49-F238E27FC236}">
              <a16:creationId xmlns:a16="http://schemas.microsoft.com/office/drawing/2014/main" id="{C2FBAA62-8BF0-B595-C29B-4B0DAAA9D5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27859" y="2823951"/>
          <a:ext cx="997231" cy="1039484"/>
        </a:xfrm>
        <a:prstGeom prst="rect">
          <a:avLst/>
        </a:prstGeom>
        <a:effectLst>
          <a:innerShdw blurRad="114300">
            <a:prstClr val="black"/>
          </a:innerShdw>
        </a:effectLst>
      </xdr:spPr>
    </xdr:pic>
    <xdr:clientData/>
  </xdr:twoCellAnchor>
  <xdr:twoCellAnchor>
    <xdr:from>
      <xdr:col>0</xdr:col>
      <xdr:colOff>189133</xdr:colOff>
      <xdr:row>15</xdr:row>
      <xdr:rowOff>0</xdr:rowOff>
    </xdr:from>
    <xdr:to>
      <xdr:col>2</xdr:col>
      <xdr:colOff>86376</xdr:colOff>
      <xdr:row>15</xdr:row>
      <xdr:rowOff>134746</xdr:rowOff>
    </xdr:to>
    <xdr:sp macro="" textlink="">
      <xdr:nvSpPr>
        <xdr:cNvPr id="28" name="Metin kutusu 106">
          <a:extLst>
            <a:ext uri="{FF2B5EF4-FFF2-40B4-BE49-F238E27FC236}">
              <a16:creationId xmlns:a16="http://schemas.microsoft.com/office/drawing/2014/main" id="{BDAEC34E-3E08-28AA-9CE6-3EA2BC8FD9A4}"/>
            </a:ext>
          </a:extLst>
        </xdr:cNvPr>
        <xdr:cNvSpPr txBox="1"/>
      </xdr:nvSpPr>
      <xdr:spPr>
        <a:xfrm>
          <a:off x="189133" y="2714625"/>
          <a:ext cx="1116443" cy="134746"/>
        </a:xfrm>
        <a:prstGeom prst="rect">
          <a:avLst/>
        </a:prstGeom>
        <a:noFill/>
        <a:ln w="9525" cmpd="sng">
          <a:noFill/>
        </a:ln>
        <a:effectLst/>
      </xdr:spPr>
      <xdr:txBody>
        <a:bodyPr wrap="square" rtlCol="0" anchor="ctr"/>
        <a:lstStyle>
          <a:defPPr>
            <a:defRPr lang="tr-TR"/>
          </a:defPPr>
          <a:lvl1pPr marL="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 algn="l" defTabSz="914400" rtl="0" eaLnBrk="1" latinLnBrk="0" hangingPunct="1">
            <a:defRPr sz="11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tr-TR" sz="1600" b="1" i="1" cap="none" spc="0" baseline="0">
              <a:ln w="0"/>
              <a:solidFill>
                <a:srgbClr val="2C3E5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Perpetua" panose="02020502060401020303" pitchFamily="18" charset="0"/>
              <a:ea typeface="+mn-ea"/>
              <a:cs typeface="+mn-cs"/>
            </a:rPr>
            <a:t>ÜRÜN</a:t>
          </a:r>
          <a:r>
            <a:rPr kumimoji="0" lang="tr-TR" sz="1600" b="1" i="0" u="none" strike="noStrike" kern="0" cap="none" spc="0" normalizeH="0" baseline="0">
              <a:ln>
                <a:noFill/>
              </a:ln>
              <a:solidFill>
                <a:srgbClr val="2C3E50"/>
              </a:solidFill>
              <a:effectLst/>
              <a:uLnTx/>
              <a:uFillTx/>
              <a:latin typeface="Perpetua" panose="02020502060401020303" pitchFamily="18" charset="0"/>
              <a:ea typeface="MS Gothic" panose="020B0609070205080204" pitchFamily="49" charset="-128"/>
            </a:rPr>
            <a:t> </a:t>
          </a:r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2</xdr:col>
      <xdr:colOff>93410</xdr:colOff>
      <xdr:row>5</xdr:row>
      <xdr:rowOff>142874</xdr:rowOff>
    </xdr:to>
    <xdr:grpSp>
      <xdr:nvGrpSpPr>
        <xdr:cNvPr id="29" name="Grup 28">
          <a:extLst>
            <a:ext uri="{FF2B5EF4-FFF2-40B4-BE49-F238E27FC236}">
              <a16:creationId xmlns:a16="http://schemas.microsoft.com/office/drawing/2014/main" id="{BF3D60FD-6955-4BC3-9A64-557C26B3F2D1}"/>
            </a:ext>
          </a:extLst>
        </xdr:cNvPr>
        <xdr:cNvGrpSpPr/>
      </xdr:nvGrpSpPr>
      <xdr:grpSpPr>
        <a:xfrm>
          <a:off x="161925" y="57150"/>
          <a:ext cx="1150685" cy="990599"/>
          <a:chOff x="154240" y="57151"/>
          <a:chExt cx="1150685" cy="990599"/>
        </a:xfrm>
      </xdr:grpSpPr>
      <xdr:sp macro="[0]!Home1" textlink="">
        <xdr:nvSpPr>
          <xdr:cNvPr id="36" name="Dikdörtgen: Köşeleri Yuvarlatılmış 35">
            <a:extLst>
              <a:ext uri="{FF2B5EF4-FFF2-40B4-BE49-F238E27FC236}">
                <a16:creationId xmlns:a16="http://schemas.microsoft.com/office/drawing/2014/main" id="{61F79B11-B547-02A3-CE40-3339DC7392F4}"/>
              </a:ext>
            </a:extLst>
          </xdr:cNvPr>
          <xdr:cNvSpPr/>
        </xdr:nvSpPr>
        <xdr:spPr>
          <a:xfrm>
            <a:off x="154240" y="113148"/>
            <a:ext cx="1150685" cy="934602"/>
          </a:xfrm>
          <a:prstGeom prst="roundRect">
            <a:avLst/>
          </a:prstGeom>
          <a:gradFill flip="none" rotWithShape="1">
            <a:gsLst>
              <a:gs pos="68000">
                <a:srgbClr val="BAC9D8"/>
              </a:gs>
              <a:gs pos="88000">
                <a:srgbClr val="8BA5BF"/>
              </a:gs>
              <a:gs pos="48000">
                <a:srgbClr val="E2E8EE"/>
              </a:gs>
              <a:gs pos="98000">
                <a:srgbClr val="4C6B8A"/>
              </a:gs>
            </a:gsLst>
            <a:path path="shape">
              <a:fillToRect l="50000" t="50000" r="50000" b="50000"/>
            </a:path>
            <a:tileRect/>
          </a:gradFill>
          <a:ln w="28575">
            <a:solidFill>
              <a:schemeClr val="tx2">
                <a:alpha val="89000"/>
              </a:schemeClr>
            </a:solidFill>
          </a:ln>
          <a:effectLst>
            <a:outerShdw blurRad="63500" sx="102000" sy="102000" algn="ctr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tr-T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 defTabSz="914400" rtl="0" eaLnBrk="1" latinLnBrk="0" hangingPunct="1"/>
            <a:endParaRPr lang="tr-TR" sz="1800" kern="12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 macro="[0]!Home1">
        <xdr:nvPicPr>
          <xdr:cNvPr id="37" name="Grafik 105" descr="Ev1 düz dolguyla">
            <a:extLst>
              <a:ext uri="{FF2B5EF4-FFF2-40B4-BE49-F238E27FC236}">
                <a16:creationId xmlns:a16="http://schemas.microsoft.com/office/drawing/2014/main" id="{B76D86BB-08C6-A119-E224-A20D7C7F94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276224" y="57151"/>
            <a:ext cx="866775" cy="990599"/>
          </a:xfrm>
          <a:prstGeom prst="rect">
            <a:avLst/>
          </a:prstGeom>
          <a:effectLst>
            <a:innerShdw blurRad="114300">
              <a:prstClr val="black"/>
            </a:innerShdw>
          </a:effectLst>
        </xdr:spPr>
      </xdr:pic>
    </xdr:grpSp>
    <xdr:clientData/>
  </xdr:twoCellAnchor>
  <xdr:twoCellAnchor editAs="oneCell">
    <xdr:from>
      <xdr:col>5</xdr:col>
      <xdr:colOff>121119</xdr:colOff>
      <xdr:row>5</xdr:row>
      <xdr:rowOff>122296</xdr:rowOff>
    </xdr:from>
    <xdr:to>
      <xdr:col>10</xdr:col>
      <xdr:colOff>476250</xdr:colOff>
      <xdr:row>12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9" name="Ürün Cins 2">
              <a:extLst>
                <a:ext uri="{FF2B5EF4-FFF2-40B4-BE49-F238E27FC236}">
                  <a16:creationId xmlns:a16="http://schemas.microsoft.com/office/drawing/2014/main" id="{16BB4EA4-24B2-45C6-B5CA-858609A40B1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Cin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9119" y="1027171"/>
              <a:ext cx="3403131" cy="118262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use" refreshedDate="45779.648866435185" createdVersion="8" refreshedVersion="8" minRefreshableVersion="3" recordCount="2889" xr:uid="{0CEBF5BB-A22F-463B-9480-A3163C34FC02}">
  <cacheSource type="worksheet">
    <worksheetSource name="Tablo1"/>
  </cacheSource>
  <cacheFields count="12">
    <cacheField name="ID" numFmtId="0">
      <sharedItems containsSemiMixedTypes="0" containsString="0" containsNumber="1" containsInteger="1" minValue="1" maxValue="2889"/>
    </cacheField>
    <cacheField name="Personel Ad" numFmtId="0">
      <sharedItems count="12">
        <s v="Özgür Ertekin"/>
        <s v="Serdal Yücel"/>
        <s v="Gülşah Akbulut"/>
        <s v="Gamze Erkuran"/>
        <s v="Ali Kandemir"/>
        <s v="Mertcan Ülker"/>
        <s v="Reyhan Uyanık"/>
        <s v="Yücel Öztürk"/>
        <s v="Bedriye Vural"/>
        <s v="Miraç Tüten"/>
        <s v="Ferdi Dede"/>
        <s v="Zeynep Şen"/>
      </sharedItems>
    </cacheField>
    <cacheField name="Urun Ad" numFmtId="0">
      <sharedItems count="23">
        <s v="Bulaşık Makinesi Beyaz"/>
        <s v="Mikrodalga Fırın Beyaz"/>
        <s v="Buzdolabı İki Kapaklı Beyaz"/>
        <s v="Ütü Siyah"/>
        <s v="Kahve Makinesi Y Marka"/>
        <s v="Çamaşır Makinesi Gri"/>
        <s v="Derin Dondurucu Gri"/>
        <s v="Ocak Beyaz"/>
        <s v="Tost Makinesi Gri X Marka"/>
        <s v="Mikrodalga Fırın Gri"/>
        <s v="Tost Makinesi Gri Y Marka"/>
        <s v="Çamaşır Makinesi Beyaz"/>
        <s v="Buzdolabı Dört Kapılı Gri"/>
        <s v="Davlumbaz Gri X Marka"/>
        <s v="Fırın Beyaz"/>
        <s v="Derin Dondurucu Beyaz"/>
        <s v="Kahve Makinesi X Marka"/>
        <s v="Ocak Siyah"/>
        <s v="Ütü Mor"/>
        <s v="Buzdolabı İki Kapılı Gri"/>
        <s v="Bulaşık Makinesi Gri"/>
        <s v="Davlumbaz Gri Y Marka"/>
        <s v="Fırın Siyah"/>
      </sharedItems>
    </cacheField>
    <cacheField name="Ürün Cins" numFmtId="0">
      <sharedItems count="11">
        <s v="Bulaşık Makinesi "/>
        <s v="Mikrodalga Fırın "/>
        <s v="Buzdolabı"/>
        <s v="Ütü"/>
        <s v="Kahve Makinesi"/>
        <s v="Çamaşır Makinesi "/>
        <s v="Derin Dondurucu"/>
        <s v="Ocak"/>
        <s v="Tost Makinesi"/>
        <s v="Davlumbaz"/>
        <s v="Fırın "/>
      </sharedItems>
    </cacheField>
    <cacheField name="Satış Adet" numFmtId="0">
      <sharedItems containsSemiMixedTypes="0" containsString="0" containsNumber="1" containsInteger="1" minValue="1" maxValue="5"/>
    </cacheField>
    <cacheField name="Birim Fiyat" numFmtId="164">
      <sharedItems containsSemiMixedTypes="0" containsString="0" containsNumber="1" containsInteger="1" minValue="1090" maxValue="10590"/>
    </cacheField>
    <cacheField name="Toplam Sipariş Tutarı" numFmtId="164">
      <sharedItems containsSemiMixedTypes="0" containsString="0" containsNumber="1" containsInteger="1" minValue="1090" maxValue="52950"/>
    </cacheField>
    <cacheField name="Ürün Kar Tutarı" numFmtId="164">
      <sharedItems containsSemiMixedTypes="0" containsString="0" containsNumber="1" containsInteger="1" minValue="290" maxValue="22950"/>
    </cacheField>
    <cacheField name="Ay" numFmtId="14">
      <sharedItems count="12">
        <s v="Ocak"/>
        <s v="Şubat"/>
        <s v="Mart"/>
        <s v="Nisan"/>
        <s v="Mayıs"/>
        <s v="Haziran"/>
        <s v="Temmuz"/>
        <s v="Ağustos"/>
        <s v="Eylül"/>
        <s v="Ekim"/>
        <s v="Kasım"/>
        <s v="Aralık"/>
      </sharedItems>
    </cacheField>
    <cacheField name="Şehirler" numFmtId="0">
      <sharedItems count="13">
        <s v="Kocaeli"/>
        <s v="Gaziantep"/>
        <s v="Ankara"/>
        <s v="Konya"/>
        <s v="Hatay"/>
        <s v="Antalya"/>
        <s v="Adana"/>
        <s v="Şanlıurfa"/>
        <s v="Bursa"/>
        <s v="İzmir"/>
        <s v="Diyarbakır"/>
        <s v="Mersin"/>
        <s v="İstanbul"/>
      </sharedItems>
    </cacheField>
    <cacheField name="Kar Marjı" numFmtId="2">
      <sharedItems containsSemiMixedTypes="0" containsString="0" containsNumber="1" minValue="0.1891891891891892" maxValue="2.7777777777777777" count="96">
        <n v="0.66666666666666663"/>
        <n v="0.8571428571428571"/>
        <n v="0.57988165680473369"/>
        <n v="1.2222222222222223"/>
        <n v="0.62385321100917435"/>
        <n v="0.42105263157894735"/>
        <n v="0.62068965517241381"/>
        <n v="0.81818181818181823"/>
        <n v="0.33333333333333331"/>
        <n v="1.1111111111111112"/>
        <n v="0.5321100917431193"/>
        <n v="0.93577981651376152"/>
        <n v="1.6666666666666667"/>
        <n v="0.75"/>
        <n v="0.42857142857142855"/>
        <n v="0.43342776203966005"/>
        <n v="0.81481481481481477"/>
        <n v="0.54545454545454541"/>
        <n v="0.46308724832214765"/>
        <n v="0.86685552407932009"/>
        <n v="0.27272727272727271"/>
        <n v="0.5714285714285714"/>
        <n v="0.92207792207792205"/>
        <n v="0.63157894736842102"/>
        <n v="0.93103448275862066"/>
        <n v="0.40740740740740738"/>
        <n v="0.21052631578947367"/>
        <n v="1.3892617449664431"/>
        <n v="0.36"/>
        <n v="1"/>
        <n v="0.55555555555555558"/>
        <n v="0.20318725099601595"/>
        <n v="0.9261744966442953"/>
        <n v="0.24528301886792453"/>
        <n v="0.26605504587155965"/>
        <n v="0.31034482758620691"/>
        <n v="1.2857142857142858"/>
        <n v="0.46666666666666667"/>
        <n v="0.60956175298804782"/>
        <n v="0.25"/>
        <n v="1.3002832861189801"/>
        <n v="0.4063745019920319"/>
        <n v="0.31192660550458717"/>
        <n v="0.30735930735930733"/>
        <n v="0.73584905660377353"/>
        <n v="0.49056603773584906"/>
        <n v="0.86982248520710059"/>
        <n v="0.2857142857142857"/>
        <n v="0.3783783783783784"/>
        <n v="0.1891891891891892"/>
        <n v="1.08"/>
        <n v="0.72"/>
        <n v="1.4"/>
        <n v="2.1428571428571428"/>
        <n v="1.1597633136094674"/>
        <n v="1.6296296296296295"/>
        <n v="1.5596330275229358"/>
        <n v="1.5517241379310345"/>
        <n v="1.0909090909090908"/>
        <n v="1.0642201834862386"/>
        <n v="1.2477064220183487"/>
        <n v="1.25"/>
        <n v="2.1671388101983005"/>
        <n v="1.3333333333333333"/>
        <n v="1.3636363636363635"/>
        <n v="1.4285714285714286"/>
        <n v="0.84210526315789469"/>
        <n v="1.2413793103448276"/>
        <n v="1.8523489932885906"/>
        <n v="1.3302752293577982"/>
        <n v="1.1428571428571428"/>
        <n v="1.44"/>
        <n v="1.0526315789473684"/>
        <n v="1.0159362549800797"/>
        <n v="2.3154362416107381"/>
        <n v="0.98113207547169812"/>
        <n v="0.79816513761467889"/>
        <n v="1.8666666666666667"/>
        <n v="0.5"/>
        <n v="1.2264150943396226"/>
        <n v="1.7337110481586402"/>
        <n v="0.8127490039840638"/>
        <n v="1.5367965367965368"/>
        <n v="0.56756756756756754"/>
        <n v="2.3333333333333335"/>
        <n v="2.2222222222222223"/>
        <n v="0.93333333333333335"/>
        <n v="1.7142857142857142"/>
        <n v="2.7777777777777777"/>
        <n v="0.61471861471861466"/>
        <n v="2.0370370370370372"/>
        <n v="1.8"/>
        <n v="0.94594594594594594"/>
        <n v="1.4497041420118344"/>
        <n v="0.7567567567567568"/>
        <n v="1.2294372294372293"/>
      </sharedItems>
    </cacheField>
    <cacheField name="Renk" numFmtId="0">
      <sharedItems/>
    </cacheField>
  </cacheFields>
  <extLst>
    <ext xmlns:x14="http://schemas.microsoft.com/office/spreadsheetml/2009/9/main" uri="{725AE2AE-9491-48be-B2B4-4EB974FC3084}">
      <x14:pivotCacheDefinition pivotCacheId="73286092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use" refreshedDate="45782.464589351854" createdVersion="8" refreshedVersion="8" minRefreshableVersion="3" recordCount="12" xr:uid="{EC627058-DE88-4502-A967-D8D10DAEBDF2}">
  <cacheSource type="worksheet">
    <worksheetSource name="Tablo8"/>
  </cacheSource>
  <cacheFields count="7">
    <cacheField name="Ay" numFmtId="166">
      <sharedItems count="12">
        <s v="Ocak"/>
        <s v="Şubat"/>
        <s v="Mart"/>
        <s v="Nisan"/>
        <s v="Mayıs"/>
        <s v="Haziran"/>
        <s v="Temmuz"/>
        <s v="Ağustos"/>
        <s v="Eylül"/>
        <s v="Ekim"/>
        <s v="Kasım"/>
        <s v="Aralık"/>
      </sharedItems>
    </cacheField>
    <cacheField name="Satış Adet" numFmtId="0">
      <sharedItems containsSemiMixedTypes="0" containsString="0" containsNumber="1" containsInteger="1" minValue="185" maxValue="1225"/>
    </cacheField>
    <cacheField name="Toplam Sipariş Tutarı" numFmtId="164">
      <sharedItems containsSemiMixedTypes="0" containsString="0" containsNumber="1" containsInteger="1" minValue="668410" maxValue="4706900"/>
    </cacheField>
    <cacheField name="Ürün Kar Tutarı" numFmtId="164">
      <sharedItems containsSemiMixedTypes="0" containsString="0" containsNumber="1" containsInteger="1" minValue="190510" maxValue="1471900"/>
    </cacheField>
    <cacheField name="Aya göre satış adet Momentum " numFmtId="165">
      <sharedItems containsSemiMixedTypes="0" containsString="0" containsNumber="1" minValue="-0.54987834549878345" maxValue="2.1621621621621623"/>
    </cacheField>
    <cacheField name="Mevsim" numFmtId="0">
      <sharedItems count="4">
        <s v="Kış"/>
        <s v="Bahar"/>
        <s v="Yaz"/>
        <s v="Güz"/>
      </sharedItems>
    </cacheField>
    <cacheField name="Aya ürün kar tutar momentum" numFmtId="2">
      <sharedItems containsSemiMixedTypes="0" containsString="0" containsNumber="1" minValue="-0.6115291286882405" maxValue="2.898876699385859"/>
    </cacheField>
  </cacheFields>
  <extLst>
    <ext xmlns:x14="http://schemas.microsoft.com/office/spreadsheetml/2009/9/main" uri="{725AE2AE-9491-48be-B2B4-4EB974FC3084}">
      <x14:pivotCacheDefinition pivotCacheId="180886151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9">
  <r>
    <n v="1"/>
    <x v="0"/>
    <x v="0"/>
    <x v="0"/>
    <n v="2"/>
    <n v="6000"/>
    <n v="12000"/>
    <n v="4000"/>
    <x v="0"/>
    <x v="0"/>
    <x v="0"/>
    <s v="Beyaz"/>
  </r>
  <r>
    <n v="2"/>
    <x v="1"/>
    <x v="1"/>
    <x v="1"/>
    <n v="2"/>
    <n v="1400"/>
    <n v="2800"/>
    <n v="1200"/>
    <x v="0"/>
    <x v="1"/>
    <x v="1"/>
    <s v="Beyaz"/>
  </r>
  <r>
    <n v="3"/>
    <x v="2"/>
    <x v="2"/>
    <x v="2"/>
    <n v="2"/>
    <n v="8450"/>
    <n v="16900"/>
    <n v="4900"/>
    <x v="0"/>
    <x v="2"/>
    <x v="2"/>
    <s v="Beyaz"/>
  </r>
  <r>
    <n v="4"/>
    <x v="3"/>
    <x v="3"/>
    <x v="3"/>
    <n v="3"/>
    <n v="1350"/>
    <n v="4050"/>
    <n v="1650"/>
    <x v="0"/>
    <x v="3"/>
    <x v="3"/>
    <s v="Siyah"/>
  </r>
  <r>
    <n v="5"/>
    <x v="0"/>
    <x v="4"/>
    <x v="4"/>
    <n v="2"/>
    <n v="2180"/>
    <n v="4360"/>
    <n v="1360"/>
    <x v="0"/>
    <x v="2"/>
    <x v="4"/>
    <s v="Marka"/>
  </r>
  <r>
    <n v="6"/>
    <x v="4"/>
    <x v="5"/>
    <x v="5"/>
    <n v="2"/>
    <n v="7600"/>
    <n v="15200"/>
    <n v="3200"/>
    <x v="0"/>
    <x v="4"/>
    <x v="5"/>
    <s v="i Gri"/>
  </r>
  <r>
    <n v="7"/>
    <x v="1"/>
    <x v="6"/>
    <x v="6"/>
    <n v="2"/>
    <n v="7250"/>
    <n v="14500"/>
    <n v="4500"/>
    <x v="0"/>
    <x v="2"/>
    <x v="6"/>
    <s v="u Gri"/>
  </r>
  <r>
    <n v="8"/>
    <x v="3"/>
    <x v="7"/>
    <x v="7"/>
    <n v="3"/>
    <n v="1100"/>
    <n v="3300"/>
    <n v="900"/>
    <x v="0"/>
    <x v="5"/>
    <x v="7"/>
    <s v="Beyaz"/>
  </r>
  <r>
    <n v="9"/>
    <x v="5"/>
    <x v="0"/>
    <x v="0"/>
    <n v="2"/>
    <n v="6000"/>
    <n v="12000"/>
    <n v="4000"/>
    <x v="0"/>
    <x v="1"/>
    <x v="0"/>
    <s v="Beyaz"/>
  </r>
  <r>
    <n v="10"/>
    <x v="0"/>
    <x v="8"/>
    <x v="8"/>
    <n v="1"/>
    <n v="1200"/>
    <n v="1200"/>
    <n v="400"/>
    <x v="0"/>
    <x v="6"/>
    <x v="8"/>
    <s v="Marka"/>
  </r>
  <r>
    <n v="11"/>
    <x v="6"/>
    <x v="9"/>
    <x v="1"/>
    <n v="2"/>
    <n v="1800"/>
    <n v="3600"/>
    <n v="2000"/>
    <x v="0"/>
    <x v="3"/>
    <x v="9"/>
    <s v="n Gri"/>
  </r>
  <r>
    <n v="12"/>
    <x v="6"/>
    <x v="10"/>
    <x v="8"/>
    <n v="2"/>
    <n v="1090"/>
    <n v="2180"/>
    <n v="580"/>
    <x v="0"/>
    <x v="0"/>
    <x v="10"/>
    <s v="Marka"/>
  </r>
  <r>
    <n v="13"/>
    <x v="5"/>
    <x v="4"/>
    <x v="4"/>
    <n v="3"/>
    <n v="2180"/>
    <n v="6540"/>
    <n v="2040"/>
    <x v="0"/>
    <x v="5"/>
    <x v="11"/>
    <s v="Marka"/>
  </r>
  <r>
    <n v="14"/>
    <x v="7"/>
    <x v="9"/>
    <x v="1"/>
    <n v="3"/>
    <n v="1800"/>
    <n v="5400"/>
    <n v="3000"/>
    <x v="0"/>
    <x v="3"/>
    <x v="12"/>
    <s v="n Gri"/>
  </r>
  <r>
    <n v="15"/>
    <x v="4"/>
    <x v="11"/>
    <x v="5"/>
    <n v="3"/>
    <n v="8000"/>
    <n v="24000"/>
    <n v="6000"/>
    <x v="0"/>
    <x v="7"/>
    <x v="13"/>
    <s v="Beyaz"/>
  </r>
  <r>
    <n v="16"/>
    <x v="5"/>
    <x v="1"/>
    <x v="1"/>
    <n v="1"/>
    <n v="1400"/>
    <n v="1400"/>
    <n v="600"/>
    <x v="0"/>
    <x v="3"/>
    <x v="14"/>
    <s v="Beyaz"/>
  </r>
  <r>
    <n v="17"/>
    <x v="8"/>
    <x v="12"/>
    <x v="2"/>
    <n v="1"/>
    <n v="10590"/>
    <n v="10590"/>
    <n v="4590"/>
    <x v="0"/>
    <x v="7"/>
    <x v="15"/>
    <s v="i Gri"/>
  </r>
  <r>
    <n v="18"/>
    <x v="9"/>
    <x v="3"/>
    <x v="3"/>
    <n v="2"/>
    <n v="1350"/>
    <n v="2700"/>
    <n v="1100"/>
    <x v="0"/>
    <x v="6"/>
    <x v="16"/>
    <s v="Siyah"/>
  </r>
  <r>
    <n v="19"/>
    <x v="6"/>
    <x v="1"/>
    <x v="1"/>
    <n v="2"/>
    <n v="1400"/>
    <n v="2800"/>
    <n v="1200"/>
    <x v="0"/>
    <x v="0"/>
    <x v="1"/>
    <s v="Beyaz"/>
  </r>
  <r>
    <n v="20"/>
    <x v="3"/>
    <x v="0"/>
    <x v="0"/>
    <n v="1"/>
    <n v="6000"/>
    <n v="6000"/>
    <n v="2000"/>
    <x v="0"/>
    <x v="8"/>
    <x v="8"/>
    <s v="Beyaz"/>
  </r>
  <r>
    <n v="21"/>
    <x v="8"/>
    <x v="7"/>
    <x v="7"/>
    <n v="2"/>
    <n v="1100"/>
    <n v="2200"/>
    <n v="600"/>
    <x v="0"/>
    <x v="7"/>
    <x v="17"/>
    <s v="Beyaz"/>
  </r>
  <r>
    <n v="22"/>
    <x v="2"/>
    <x v="0"/>
    <x v="0"/>
    <n v="2"/>
    <n v="6000"/>
    <n v="12000"/>
    <n v="4000"/>
    <x v="0"/>
    <x v="9"/>
    <x v="0"/>
    <s v="Beyaz"/>
  </r>
  <r>
    <n v="23"/>
    <x v="9"/>
    <x v="13"/>
    <x v="9"/>
    <n v="1"/>
    <n v="1490"/>
    <n v="1490"/>
    <n v="690"/>
    <x v="0"/>
    <x v="0"/>
    <x v="18"/>
    <s v="Marka"/>
  </r>
  <r>
    <n v="24"/>
    <x v="8"/>
    <x v="12"/>
    <x v="2"/>
    <n v="2"/>
    <n v="10590"/>
    <n v="21180"/>
    <n v="9180"/>
    <x v="0"/>
    <x v="9"/>
    <x v="19"/>
    <s v="i Gri"/>
  </r>
  <r>
    <n v="25"/>
    <x v="2"/>
    <x v="11"/>
    <x v="5"/>
    <n v="3"/>
    <n v="8000"/>
    <n v="24000"/>
    <n v="6000"/>
    <x v="0"/>
    <x v="1"/>
    <x v="13"/>
    <s v="Beyaz"/>
  </r>
  <r>
    <n v="26"/>
    <x v="6"/>
    <x v="7"/>
    <x v="7"/>
    <n v="1"/>
    <n v="1100"/>
    <n v="1100"/>
    <n v="300"/>
    <x v="0"/>
    <x v="10"/>
    <x v="20"/>
    <s v="Beyaz"/>
  </r>
  <r>
    <n v="27"/>
    <x v="9"/>
    <x v="8"/>
    <x v="8"/>
    <n v="1"/>
    <n v="1200"/>
    <n v="1200"/>
    <n v="400"/>
    <x v="0"/>
    <x v="5"/>
    <x v="8"/>
    <s v="Marka"/>
  </r>
  <r>
    <n v="28"/>
    <x v="4"/>
    <x v="14"/>
    <x v="10"/>
    <n v="2"/>
    <n v="4200"/>
    <n v="8400"/>
    <n v="2400"/>
    <x v="0"/>
    <x v="11"/>
    <x v="21"/>
    <s v="Beyaz"/>
  </r>
  <r>
    <n v="29"/>
    <x v="1"/>
    <x v="15"/>
    <x v="6"/>
    <n v="3"/>
    <n v="5775"/>
    <n v="17325"/>
    <n v="5325"/>
    <x v="0"/>
    <x v="10"/>
    <x v="22"/>
    <s v="Beyaz"/>
  </r>
  <r>
    <n v="30"/>
    <x v="10"/>
    <x v="5"/>
    <x v="5"/>
    <n v="3"/>
    <n v="7600"/>
    <n v="22800"/>
    <n v="4800"/>
    <x v="0"/>
    <x v="8"/>
    <x v="23"/>
    <s v="i Gri"/>
  </r>
  <r>
    <n v="31"/>
    <x v="1"/>
    <x v="6"/>
    <x v="6"/>
    <n v="3"/>
    <n v="7250"/>
    <n v="21750"/>
    <n v="6750"/>
    <x v="0"/>
    <x v="5"/>
    <x v="24"/>
    <s v="u Gri"/>
  </r>
  <r>
    <n v="32"/>
    <x v="0"/>
    <x v="6"/>
    <x v="6"/>
    <n v="3"/>
    <n v="7250"/>
    <n v="21750"/>
    <n v="6750"/>
    <x v="0"/>
    <x v="11"/>
    <x v="24"/>
    <s v="u Gri"/>
  </r>
  <r>
    <n v="33"/>
    <x v="8"/>
    <x v="6"/>
    <x v="6"/>
    <n v="3"/>
    <n v="7250"/>
    <n v="21750"/>
    <n v="6750"/>
    <x v="0"/>
    <x v="11"/>
    <x v="24"/>
    <s v="u Gri"/>
  </r>
  <r>
    <n v="34"/>
    <x v="5"/>
    <x v="3"/>
    <x v="3"/>
    <n v="1"/>
    <n v="1350"/>
    <n v="1350"/>
    <n v="550"/>
    <x v="1"/>
    <x v="6"/>
    <x v="25"/>
    <s v="Siyah"/>
  </r>
  <r>
    <n v="35"/>
    <x v="1"/>
    <x v="6"/>
    <x v="6"/>
    <n v="2"/>
    <n v="7250"/>
    <n v="14500"/>
    <n v="4500"/>
    <x v="1"/>
    <x v="7"/>
    <x v="6"/>
    <s v="u Gri"/>
  </r>
  <r>
    <n v="36"/>
    <x v="6"/>
    <x v="5"/>
    <x v="5"/>
    <n v="1"/>
    <n v="7600"/>
    <n v="7600"/>
    <n v="1600"/>
    <x v="1"/>
    <x v="1"/>
    <x v="26"/>
    <s v="i Gri"/>
  </r>
  <r>
    <n v="37"/>
    <x v="11"/>
    <x v="5"/>
    <x v="5"/>
    <n v="3"/>
    <n v="7600"/>
    <n v="22800"/>
    <n v="4800"/>
    <x v="1"/>
    <x v="8"/>
    <x v="23"/>
    <s v="i Gri"/>
  </r>
  <r>
    <n v="38"/>
    <x v="1"/>
    <x v="13"/>
    <x v="9"/>
    <n v="3"/>
    <n v="1490"/>
    <n v="4470"/>
    <n v="2070"/>
    <x v="1"/>
    <x v="0"/>
    <x v="27"/>
    <s v="Marka"/>
  </r>
  <r>
    <n v="39"/>
    <x v="5"/>
    <x v="16"/>
    <x v="4"/>
    <n v="2"/>
    <n v="2900"/>
    <n v="5800"/>
    <n v="1800"/>
    <x v="1"/>
    <x v="10"/>
    <x v="6"/>
    <s v="Marka"/>
  </r>
  <r>
    <n v="40"/>
    <x v="9"/>
    <x v="13"/>
    <x v="9"/>
    <n v="1"/>
    <n v="1490"/>
    <n v="1490"/>
    <n v="690"/>
    <x v="1"/>
    <x v="1"/>
    <x v="18"/>
    <s v="Marka"/>
  </r>
  <r>
    <n v="41"/>
    <x v="9"/>
    <x v="10"/>
    <x v="8"/>
    <n v="2"/>
    <n v="1090"/>
    <n v="2180"/>
    <n v="580"/>
    <x v="1"/>
    <x v="4"/>
    <x v="10"/>
    <s v="Marka"/>
  </r>
  <r>
    <n v="42"/>
    <x v="5"/>
    <x v="8"/>
    <x v="8"/>
    <n v="2"/>
    <n v="1200"/>
    <n v="2400"/>
    <n v="800"/>
    <x v="1"/>
    <x v="6"/>
    <x v="0"/>
    <s v="Marka"/>
  </r>
  <r>
    <n v="43"/>
    <x v="8"/>
    <x v="12"/>
    <x v="2"/>
    <n v="2"/>
    <n v="10590"/>
    <n v="21180"/>
    <n v="9180"/>
    <x v="1"/>
    <x v="8"/>
    <x v="19"/>
    <s v="i Gri"/>
  </r>
  <r>
    <n v="44"/>
    <x v="6"/>
    <x v="14"/>
    <x v="10"/>
    <n v="3"/>
    <n v="4200"/>
    <n v="12600"/>
    <n v="3600"/>
    <x v="1"/>
    <x v="3"/>
    <x v="1"/>
    <s v="Beyaz"/>
  </r>
  <r>
    <n v="45"/>
    <x v="3"/>
    <x v="14"/>
    <x v="10"/>
    <n v="3"/>
    <n v="4200"/>
    <n v="12600"/>
    <n v="3600"/>
    <x v="1"/>
    <x v="1"/>
    <x v="1"/>
    <s v="Beyaz"/>
  </r>
  <r>
    <n v="46"/>
    <x v="7"/>
    <x v="12"/>
    <x v="2"/>
    <n v="2"/>
    <n v="10590"/>
    <n v="21180"/>
    <n v="9180"/>
    <x v="1"/>
    <x v="0"/>
    <x v="19"/>
    <s v="i Gri"/>
  </r>
  <r>
    <n v="47"/>
    <x v="11"/>
    <x v="17"/>
    <x v="7"/>
    <n v="1"/>
    <n v="1250"/>
    <n v="1250"/>
    <n v="450"/>
    <x v="1"/>
    <x v="11"/>
    <x v="28"/>
    <s v="Siyah"/>
  </r>
  <r>
    <n v="48"/>
    <x v="0"/>
    <x v="13"/>
    <x v="9"/>
    <n v="3"/>
    <n v="1490"/>
    <n v="4470"/>
    <n v="2070"/>
    <x v="1"/>
    <x v="11"/>
    <x v="27"/>
    <s v="Marka"/>
  </r>
  <r>
    <n v="49"/>
    <x v="6"/>
    <x v="8"/>
    <x v="8"/>
    <n v="2"/>
    <n v="1200"/>
    <n v="2400"/>
    <n v="800"/>
    <x v="1"/>
    <x v="4"/>
    <x v="0"/>
    <s v="Marka"/>
  </r>
  <r>
    <n v="50"/>
    <x v="2"/>
    <x v="4"/>
    <x v="4"/>
    <n v="3"/>
    <n v="2180"/>
    <n v="6540"/>
    <n v="2040"/>
    <x v="1"/>
    <x v="7"/>
    <x v="11"/>
    <s v="Marka"/>
  </r>
  <r>
    <n v="51"/>
    <x v="9"/>
    <x v="18"/>
    <x v="3"/>
    <n v="3"/>
    <n v="1200"/>
    <n v="3600"/>
    <n v="1200"/>
    <x v="1"/>
    <x v="2"/>
    <x v="29"/>
    <s v="ü Mor"/>
  </r>
  <r>
    <n v="52"/>
    <x v="0"/>
    <x v="9"/>
    <x v="1"/>
    <n v="1"/>
    <n v="1800"/>
    <n v="1800"/>
    <n v="1000"/>
    <x v="1"/>
    <x v="12"/>
    <x v="30"/>
    <s v="n Gri"/>
  </r>
  <r>
    <n v="53"/>
    <x v="2"/>
    <x v="5"/>
    <x v="5"/>
    <n v="1"/>
    <n v="7600"/>
    <n v="7600"/>
    <n v="1600"/>
    <x v="1"/>
    <x v="9"/>
    <x v="26"/>
    <s v="i Gri"/>
  </r>
  <r>
    <n v="54"/>
    <x v="7"/>
    <x v="19"/>
    <x v="2"/>
    <n v="1"/>
    <n v="7530"/>
    <n v="7530"/>
    <n v="1530"/>
    <x v="1"/>
    <x v="7"/>
    <x v="31"/>
    <s v="i Gri"/>
  </r>
  <r>
    <n v="55"/>
    <x v="11"/>
    <x v="13"/>
    <x v="9"/>
    <n v="2"/>
    <n v="1490"/>
    <n v="2980"/>
    <n v="1380"/>
    <x v="1"/>
    <x v="8"/>
    <x v="32"/>
    <s v="Marka"/>
  </r>
  <r>
    <n v="56"/>
    <x v="0"/>
    <x v="20"/>
    <x v="0"/>
    <n v="1"/>
    <n v="5300"/>
    <n v="5300"/>
    <n v="1300"/>
    <x v="1"/>
    <x v="11"/>
    <x v="33"/>
    <s v="i Gri"/>
  </r>
  <r>
    <n v="57"/>
    <x v="4"/>
    <x v="8"/>
    <x v="8"/>
    <n v="2"/>
    <n v="1200"/>
    <n v="2400"/>
    <n v="800"/>
    <x v="1"/>
    <x v="0"/>
    <x v="0"/>
    <s v="Marka"/>
  </r>
  <r>
    <n v="58"/>
    <x v="9"/>
    <x v="10"/>
    <x v="8"/>
    <n v="1"/>
    <n v="1090"/>
    <n v="1090"/>
    <n v="290"/>
    <x v="1"/>
    <x v="2"/>
    <x v="34"/>
    <s v="Marka"/>
  </r>
  <r>
    <n v="59"/>
    <x v="4"/>
    <x v="6"/>
    <x v="6"/>
    <n v="1"/>
    <n v="7250"/>
    <n v="7250"/>
    <n v="2250"/>
    <x v="1"/>
    <x v="12"/>
    <x v="35"/>
    <s v="u Gri"/>
  </r>
  <r>
    <n v="60"/>
    <x v="10"/>
    <x v="1"/>
    <x v="1"/>
    <n v="3"/>
    <n v="1400"/>
    <n v="4200"/>
    <n v="1800"/>
    <x v="1"/>
    <x v="0"/>
    <x v="36"/>
    <s v="Beyaz"/>
  </r>
  <r>
    <n v="61"/>
    <x v="2"/>
    <x v="21"/>
    <x v="9"/>
    <n v="1"/>
    <n v="1500"/>
    <n v="1500"/>
    <n v="700"/>
    <x v="1"/>
    <x v="4"/>
    <x v="37"/>
    <s v="Marka"/>
  </r>
  <r>
    <n v="62"/>
    <x v="7"/>
    <x v="3"/>
    <x v="3"/>
    <n v="1"/>
    <n v="1350"/>
    <n v="1350"/>
    <n v="550"/>
    <x v="1"/>
    <x v="7"/>
    <x v="25"/>
    <s v="Siyah"/>
  </r>
  <r>
    <n v="63"/>
    <x v="7"/>
    <x v="8"/>
    <x v="8"/>
    <n v="3"/>
    <n v="1200"/>
    <n v="3600"/>
    <n v="1200"/>
    <x v="1"/>
    <x v="9"/>
    <x v="29"/>
    <s v="Marka"/>
  </r>
  <r>
    <n v="64"/>
    <x v="1"/>
    <x v="19"/>
    <x v="2"/>
    <n v="3"/>
    <n v="7530"/>
    <n v="22590"/>
    <n v="4590"/>
    <x v="1"/>
    <x v="6"/>
    <x v="38"/>
    <s v="i Gri"/>
  </r>
  <r>
    <n v="65"/>
    <x v="10"/>
    <x v="8"/>
    <x v="8"/>
    <n v="1"/>
    <n v="1200"/>
    <n v="1200"/>
    <n v="400"/>
    <x v="1"/>
    <x v="10"/>
    <x v="8"/>
    <s v="Marka"/>
  </r>
  <r>
    <n v="66"/>
    <x v="8"/>
    <x v="9"/>
    <x v="1"/>
    <n v="3"/>
    <n v="1800"/>
    <n v="5400"/>
    <n v="3000"/>
    <x v="1"/>
    <x v="3"/>
    <x v="12"/>
    <s v="n Gri"/>
  </r>
  <r>
    <n v="67"/>
    <x v="0"/>
    <x v="6"/>
    <x v="6"/>
    <n v="1"/>
    <n v="7250"/>
    <n v="7250"/>
    <n v="2250"/>
    <x v="1"/>
    <x v="7"/>
    <x v="35"/>
    <s v="u Gri"/>
  </r>
  <r>
    <n v="68"/>
    <x v="9"/>
    <x v="13"/>
    <x v="9"/>
    <n v="3"/>
    <n v="1490"/>
    <n v="4470"/>
    <n v="2070"/>
    <x v="1"/>
    <x v="0"/>
    <x v="27"/>
    <s v="Marka"/>
  </r>
  <r>
    <n v="69"/>
    <x v="9"/>
    <x v="18"/>
    <x v="3"/>
    <n v="1"/>
    <n v="1200"/>
    <n v="1200"/>
    <n v="400"/>
    <x v="1"/>
    <x v="8"/>
    <x v="8"/>
    <s v="ü Mor"/>
  </r>
  <r>
    <n v="70"/>
    <x v="1"/>
    <x v="11"/>
    <x v="5"/>
    <n v="1"/>
    <n v="8000"/>
    <n v="8000"/>
    <n v="2000"/>
    <x v="1"/>
    <x v="5"/>
    <x v="39"/>
    <s v="Beyaz"/>
  </r>
  <r>
    <n v="71"/>
    <x v="6"/>
    <x v="1"/>
    <x v="1"/>
    <n v="1"/>
    <n v="1400"/>
    <n v="1400"/>
    <n v="600"/>
    <x v="1"/>
    <x v="2"/>
    <x v="14"/>
    <s v="Beyaz"/>
  </r>
  <r>
    <n v="72"/>
    <x v="5"/>
    <x v="3"/>
    <x v="3"/>
    <n v="1"/>
    <n v="1350"/>
    <n v="1350"/>
    <n v="550"/>
    <x v="1"/>
    <x v="9"/>
    <x v="25"/>
    <s v="Siyah"/>
  </r>
  <r>
    <n v="73"/>
    <x v="8"/>
    <x v="18"/>
    <x v="3"/>
    <n v="1"/>
    <n v="1200"/>
    <n v="1200"/>
    <n v="400"/>
    <x v="1"/>
    <x v="10"/>
    <x v="8"/>
    <s v="ü Mor"/>
  </r>
  <r>
    <n v="74"/>
    <x v="6"/>
    <x v="20"/>
    <x v="0"/>
    <n v="1"/>
    <n v="5300"/>
    <n v="5300"/>
    <n v="1300"/>
    <x v="1"/>
    <x v="6"/>
    <x v="33"/>
    <s v="i Gri"/>
  </r>
  <r>
    <n v="75"/>
    <x v="9"/>
    <x v="12"/>
    <x v="2"/>
    <n v="3"/>
    <n v="10590"/>
    <n v="31770"/>
    <n v="13770"/>
    <x v="1"/>
    <x v="0"/>
    <x v="40"/>
    <s v="i Gri"/>
  </r>
  <r>
    <n v="76"/>
    <x v="4"/>
    <x v="17"/>
    <x v="7"/>
    <n v="1"/>
    <n v="1250"/>
    <n v="1250"/>
    <n v="450"/>
    <x v="1"/>
    <x v="7"/>
    <x v="28"/>
    <s v="Siyah"/>
  </r>
  <r>
    <n v="77"/>
    <x v="11"/>
    <x v="18"/>
    <x v="3"/>
    <n v="1"/>
    <n v="1200"/>
    <n v="1200"/>
    <n v="400"/>
    <x v="1"/>
    <x v="11"/>
    <x v="8"/>
    <s v="ü Mor"/>
  </r>
  <r>
    <n v="78"/>
    <x v="4"/>
    <x v="1"/>
    <x v="1"/>
    <n v="3"/>
    <n v="1400"/>
    <n v="4200"/>
    <n v="1800"/>
    <x v="1"/>
    <x v="11"/>
    <x v="36"/>
    <s v="Beyaz"/>
  </r>
  <r>
    <n v="79"/>
    <x v="11"/>
    <x v="19"/>
    <x v="2"/>
    <n v="2"/>
    <n v="7530"/>
    <n v="15060"/>
    <n v="3060"/>
    <x v="1"/>
    <x v="6"/>
    <x v="41"/>
    <s v="i Gri"/>
  </r>
  <r>
    <n v="80"/>
    <x v="6"/>
    <x v="5"/>
    <x v="5"/>
    <n v="1"/>
    <n v="7600"/>
    <n v="7600"/>
    <n v="1600"/>
    <x v="1"/>
    <x v="7"/>
    <x v="26"/>
    <s v="i Gri"/>
  </r>
  <r>
    <n v="81"/>
    <x v="11"/>
    <x v="21"/>
    <x v="9"/>
    <n v="1"/>
    <n v="1500"/>
    <n v="1500"/>
    <n v="700"/>
    <x v="1"/>
    <x v="0"/>
    <x v="37"/>
    <s v="Marka"/>
  </r>
  <r>
    <n v="82"/>
    <x v="9"/>
    <x v="4"/>
    <x v="4"/>
    <n v="2"/>
    <n v="2180"/>
    <n v="4360"/>
    <n v="1360"/>
    <x v="1"/>
    <x v="5"/>
    <x v="4"/>
    <s v="Marka"/>
  </r>
  <r>
    <n v="83"/>
    <x v="3"/>
    <x v="4"/>
    <x v="4"/>
    <n v="1"/>
    <n v="2180"/>
    <n v="2180"/>
    <n v="680"/>
    <x v="1"/>
    <x v="3"/>
    <x v="42"/>
    <s v="Marka"/>
  </r>
  <r>
    <n v="84"/>
    <x v="9"/>
    <x v="15"/>
    <x v="6"/>
    <n v="1"/>
    <n v="5775"/>
    <n v="5775"/>
    <n v="1775"/>
    <x v="1"/>
    <x v="8"/>
    <x v="43"/>
    <s v="Beyaz"/>
  </r>
  <r>
    <n v="85"/>
    <x v="9"/>
    <x v="7"/>
    <x v="7"/>
    <n v="3"/>
    <n v="1100"/>
    <n v="3300"/>
    <n v="900"/>
    <x v="1"/>
    <x v="10"/>
    <x v="7"/>
    <s v="Beyaz"/>
  </r>
  <r>
    <n v="86"/>
    <x v="10"/>
    <x v="15"/>
    <x v="6"/>
    <n v="1"/>
    <n v="5775"/>
    <n v="5775"/>
    <n v="1775"/>
    <x v="1"/>
    <x v="8"/>
    <x v="43"/>
    <s v="Beyaz"/>
  </r>
  <r>
    <n v="87"/>
    <x v="7"/>
    <x v="3"/>
    <x v="3"/>
    <n v="1"/>
    <n v="1350"/>
    <n v="1350"/>
    <n v="550"/>
    <x v="1"/>
    <x v="5"/>
    <x v="25"/>
    <s v="Siyah"/>
  </r>
  <r>
    <n v="88"/>
    <x v="0"/>
    <x v="5"/>
    <x v="5"/>
    <n v="3"/>
    <n v="7600"/>
    <n v="22800"/>
    <n v="4800"/>
    <x v="1"/>
    <x v="12"/>
    <x v="23"/>
    <s v="i Gri"/>
  </r>
  <r>
    <n v="89"/>
    <x v="2"/>
    <x v="6"/>
    <x v="6"/>
    <n v="3"/>
    <n v="7250"/>
    <n v="21750"/>
    <n v="6750"/>
    <x v="1"/>
    <x v="6"/>
    <x v="24"/>
    <s v="u Gri"/>
  </r>
  <r>
    <n v="90"/>
    <x v="11"/>
    <x v="13"/>
    <x v="9"/>
    <n v="2"/>
    <n v="1490"/>
    <n v="2980"/>
    <n v="1380"/>
    <x v="1"/>
    <x v="12"/>
    <x v="32"/>
    <s v="Marka"/>
  </r>
  <r>
    <n v="91"/>
    <x v="3"/>
    <x v="13"/>
    <x v="9"/>
    <n v="2"/>
    <n v="1490"/>
    <n v="2980"/>
    <n v="1380"/>
    <x v="1"/>
    <x v="1"/>
    <x v="32"/>
    <s v="Marka"/>
  </r>
  <r>
    <n v="92"/>
    <x v="8"/>
    <x v="10"/>
    <x v="8"/>
    <n v="2"/>
    <n v="1090"/>
    <n v="2180"/>
    <n v="580"/>
    <x v="1"/>
    <x v="7"/>
    <x v="10"/>
    <s v="Marka"/>
  </r>
  <r>
    <n v="93"/>
    <x v="8"/>
    <x v="8"/>
    <x v="8"/>
    <n v="3"/>
    <n v="1200"/>
    <n v="3600"/>
    <n v="1200"/>
    <x v="1"/>
    <x v="1"/>
    <x v="29"/>
    <s v="Marka"/>
  </r>
  <r>
    <n v="94"/>
    <x v="11"/>
    <x v="10"/>
    <x v="8"/>
    <n v="2"/>
    <n v="1090"/>
    <n v="2180"/>
    <n v="580"/>
    <x v="1"/>
    <x v="6"/>
    <x v="10"/>
    <s v="Marka"/>
  </r>
  <r>
    <n v="95"/>
    <x v="11"/>
    <x v="4"/>
    <x v="4"/>
    <n v="3"/>
    <n v="2180"/>
    <n v="6540"/>
    <n v="2040"/>
    <x v="1"/>
    <x v="4"/>
    <x v="11"/>
    <s v="Marka"/>
  </r>
  <r>
    <n v="96"/>
    <x v="2"/>
    <x v="20"/>
    <x v="0"/>
    <n v="3"/>
    <n v="5300"/>
    <n v="15900"/>
    <n v="3900"/>
    <x v="1"/>
    <x v="4"/>
    <x v="44"/>
    <s v="i Gri"/>
  </r>
  <r>
    <n v="97"/>
    <x v="11"/>
    <x v="20"/>
    <x v="0"/>
    <n v="2"/>
    <n v="5300"/>
    <n v="10600"/>
    <n v="2600"/>
    <x v="1"/>
    <x v="4"/>
    <x v="45"/>
    <s v="i Gri"/>
  </r>
  <r>
    <n v="98"/>
    <x v="5"/>
    <x v="6"/>
    <x v="6"/>
    <n v="2"/>
    <n v="7250"/>
    <n v="14500"/>
    <n v="4500"/>
    <x v="1"/>
    <x v="4"/>
    <x v="6"/>
    <s v="u Gri"/>
  </r>
  <r>
    <n v="99"/>
    <x v="5"/>
    <x v="18"/>
    <x v="3"/>
    <n v="3"/>
    <n v="1200"/>
    <n v="3600"/>
    <n v="1200"/>
    <x v="1"/>
    <x v="2"/>
    <x v="29"/>
    <s v="ü Mor"/>
  </r>
  <r>
    <n v="100"/>
    <x v="3"/>
    <x v="0"/>
    <x v="0"/>
    <n v="1"/>
    <n v="6000"/>
    <n v="6000"/>
    <n v="2000"/>
    <x v="1"/>
    <x v="3"/>
    <x v="8"/>
    <s v="Beyaz"/>
  </r>
  <r>
    <n v="101"/>
    <x v="2"/>
    <x v="2"/>
    <x v="2"/>
    <n v="3"/>
    <n v="8450"/>
    <n v="25350"/>
    <n v="7350"/>
    <x v="1"/>
    <x v="0"/>
    <x v="46"/>
    <s v="Beyaz"/>
  </r>
  <r>
    <n v="102"/>
    <x v="6"/>
    <x v="14"/>
    <x v="10"/>
    <n v="1"/>
    <n v="4200"/>
    <n v="4200"/>
    <n v="1200"/>
    <x v="1"/>
    <x v="3"/>
    <x v="47"/>
    <s v="Beyaz"/>
  </r>
  <r>
    <n v="103"/>
    <x v="6"/>
    <x v="12"/>
    <x v="2"/>
    <n v="3"/>
    <n v="10590"/>
    <n v="31770"/>
    <n v="13770"/>
    <x v="1"/>
    <x v="1"/>
    <x v="40"/>
    <s v="i Gri"/>
  </r>
  <r>
    <n v="104"/>
    <x v="5"/>
    <x v="18"/>
    <x v="3"/>
    <n v="1"/>
    <n v="1200"/>
    <n v="1200"/>
    <n v="400"/>
    <x v="1"/>
    <x v="3"/>
    <x v="8"/>
    <s v="ü Mor"/>
  </r>
  <r>
    <n v="105"/>
    <x v="10"/>
    <x v="7"/>
    <x v="7"/>
    <n v="2"/>
    <n v="1100"/>
    <n v="2200"/>
    <n v="600"/>
    <x v="1"/>
    <x v="2"/>
    <x v="17"/>
    <s v="Beyaz"/>
  </r>
  <r>
    <n v="106"/>
    <x v="9"/>
    <x v="16"/>
    <x v="4"/>
    <n v="2"/>
    <n v="3700"/>
    <n v="7400"/>
    <n v="1400"/>
    <x v="1"/>
    <x v="6"/>
    <x v="48"/>
    <s v="Marka"/>
  </r>
  <r>
    <n v="107"/>
    <x v="1"/>
    <x v="22"/>
    <x v="10"/>
    <n v="1"/>
    <n v="3700"/>
    <n v="3700"/>
    <n v="700"/>
    <x v="1"/>
    <x v="9"/>
    <x v="49"/>
    <s v="Siyah"/>
  </r>
  <r>
    <n v="108"/>
    <x v="6"/>
    <x v="7"/>
    <x v="7"/>
    <n v="3"/>
    <n v="1100"/>
    <n v="3300"/>
    <n v="900"/>
    <x v="1"/>
    <x v="8"/>
    <x v="7"/>
    <s v="Beyaz"/>
  </r>
  <r>
    <n v="109"/>
    <x v="5"/>
    <x v="22"/>
    <x v="10"/>
    <n v="1"/>
    <n v="3700"/>
    <n v="3700"/>
    <n v="700"/>
    <x v="2"/>
    <x v="8"/>
    <x v="49"/>
    <s v="Siyah"/>
  </r>
  <r>
    <n v="110"/>
    <x v="10"/>
    <x v="13"/>
    <x v="9"/>
    <n v="1"/>
    <n v="1490"/>
    <n v="1490"/>
    <n v="690"/>
    <x v="2"/>
    <x v="10"/>
    <x v="18"/>
    <s v="Marka"/>
  </r>
  <r>
    <n v="111"/>
    <x v="9"/>
    <x v="21"/>
    <x v="9"/>
    <n v="1"/>
    <n v="1500"/>
    <n v="1500"/>
    <n v="700"/>
    <x v="2"/>
    <x v="5"/>
    <x v="37"/>
    <s v="Marka"/>
  </r>
  <r>
    <n v="112"/>
    <x v="8"/>
    <x v="10"/>
    <x v="8"/>
    <n v="2"/>
    <n v="1090"/>
    <n v="2180"/>
    <n v="580"/>
    <x v="2"/>
    <x v="5"/>
    <x v="10"/>
    <s v="Marka"/>
  </r>
  <r>
    <n v="113"/>
    <x v="10"/>
    <x v="9"/>
    <x v="1"/>
    <n v="3"/>
    <n v="1800"/>
    <n v="5400"/>
    <n v="3000"/>
    <x v="2"/>
    <x v="4"/>
    <x v="12"/>
    <s v="n Gri"/>
  </r>
  <r>
    <n v="114"/>
    <x v="7"/>
    <x v="19"/>
    <x v="2"/>
    <n v="2"/>
    <n v="7530"/>
    <n v="15060"/>
    <n v="3060"/>
    <x v="2"/>
    <x v="11"/>
    <x v="41"/>
    <s v="i Gri"/>
  </r>
  <r>
    <n v="115"/>
    <x v="6"/>
    <x v="7"/>
    <x v="7"/>
    <n v="3"/>
    <n v="1100"/>
    <n v="3300"/>
    <n v="900"/>
    <x v="2"/>
    <x v="11"/>
    <x v="7"/>
    <s v="Beyaz"/>
  </r>
  <r>
    <n v="116"/>
    <x v="9"/>
    <x v="3"/>
    <x v="3"/>
    <n v="3"/>
    <n v="1350"/>
    <n v="4050"/>
    <n v="1650"/>
    <x v="2"/>
    <x v="12"/>
    <x v="3"/>
    <s v="Siyah"/>
  </r>
  <r>
    <n v="117"/>
    <x v="8"/>
    <x v="3"/>
    <x v="3"/>
    <n v="1"/>
    <n v="1350"/>
    <n v="1350"/>
    <n v="550"/>
    <x v="2"/>
    <x v="5"/>
    <x v="25"/>
    <s v="Siyah"/>
  </r>
  <r>
    <n v="118"/>
    <x v="7"/>
    <x v="10"/>
    <x v="8"/>
    <n v="2"/>
    <n v="1090"/>
    <n v="2180"/>
    <n v="580"/>
    <x v="2"/>
    <x v="3"/>
    <x v="10"/>
    <s v="Marka"/>
  </r>
  <r>
    <n v="119"/>
    <x v="7"/>
    <x v="14"/>
    <x v="10"/>
    <n v="1"/>
    <n v="4200"/>
    <n v="4200"/>
    <n v="1200"/>
    <x v="2"/>
    <x v="8"/>
    <x v="47"/>
    <s v="Beyaz"/>
  </r>
  <r>
    <n v="120"/>
    <x v="9"/>
    <x v="9"/>
    <x v="1"/>
    <n v="2"/>
    <n v="1800"/>
    <n v="3600"/>
    <n v="2000"/>
    <x v="2"/>
    <x v="12"/>
    <x v="9"/>
    <s v="n Gri"/>
  </r>
  <r>
    <n v="121"/>
    <x v="11"/>
    <x v="10"/>
    <x v="8"/>
    <n v="1"/>
    <n v="1090"/>
    <n v="1090"/>
    <n v="290"/>
    <x v="2"/>
    <x v="7"/>
    <x v="34"/>
    <s v="Marka"/>
  </r>
  <r>
    <n v="122"/>
    <x v="0"/>
    <x v="5"/>
    <x v="5"/>
    <n v="1"/>
    <n v="7600"/>
    <n v="7600"/>
    <n v="1600"/>
    <x v="2"/>
    <x v="0"/>
    <x v="26"/>
    <s v="i Gri"/>
  </r>
  <r>
    <n v="123"/>
    <x v="8"/>
    <x v="5"/>
    <x v="5"/>
    <n v="3"/>
    <n v="7600"/>
    <n v="22800"/>
    <n v="4800"/>
    <x v="2"/>
    <x v="2"/>
    <x v="23"/>
    <s v="i Gri"/>
  </r>
  <r>
    <n v="124"/>
    <x v="2"/>
    <x v="22"/>
    <x v="10"/>
    <n v="1"/>
    <n v="3700"/>
    <n v="3700"/>
    <n v="700"/>
    <x v="2"/>
    <x v="1"/>
    <x v="49"/>
    <s v="Siyah"/>
  </r>
  <r>
    <n v="125"/>
    <x v="4"/>
    <x v="6"/>
    <x v="6"/>
    <n v="3"/>
    <n v="7250"/>
    <n v="21750"/>
    <n v="6750"/>
    <x v="2"/>
    <x v="7"/>
    <x v="24"/>
    <s v="u Gri"/>
  </r>
  <r>
    <n v="126"/>
    <x v="1"/>
    <x v="5"/>
    <x v="5"/>
    <n v="3"/>
    <n v="7600"/>
    <n v="22800"/>
    <n v="4800"/>
    <x v="2"/>
    <x v="11"/>
    <x v="23"/>
    <s v="i Gri"/>
  </r>
  <r>
    <n v="127"/>
    <x v="10"/>
    <x v="14"/>
    <x v="10"/>
    <n v="1"/>
    <n v="4200"/>
    <n v="4200"/>
    <n v="1200"/>
    <x v="2"/>
    <x v="5"/>
    <x v="47"/>
    <s v="Beyaz"/>
  </r>
  <r>
    <n v="128"/>
    <x v="6"/>
    <x v="17"/>
    <x v="7"/>
    <n v="3"/>
    <n v="1250"/>
    <n v="3750"/>
    <n v="1350"/>
    <x v="2"/>
    <x v="4"/>
    <x v="50"/>
    <s v="Siyah"/>
  </r>
  <r>
    <n v="129"/>
    <x v="8"/>
    <x v="10"/>
    <x v="8"/>
    <n v="1"/>
    <n v="1090"/>
    <n v="1090"/>
    <n v="290"/>
    <x v="2"/>
    <x v="1"/>
    <x v="34"/>
    <s v="Marka"/>
  </r>
  <r>
    <n v="130"/>
    <x v="3"/>
    <x v="4"/>
    <x v="4"/>
    <n v="1"/>
    <n v="2180"/>
    <n v="2180"/>
    <n v="680"/>
    <x v="2"/>
    <x v="7"/>
    <x v="42"/>
    <s v="Marka"/>
  </r>
  <r>
    <n v="131"/>
    <x v="11"/>
    <x v="22"/>
    <x v="10"/>
    <n v="2"/>
    <n v="3700"/>
    <n v="7400"/>
    <n v="1400"/>
    <x v="2"/>
    <x v="5"/>
    <x v="48"/>
    <s v="Siyah"/>
  </r>
  <r>
    <n v="132"/>
    <x v="9"/>
    <x v="0"/>
    <x v="0"/>
    <n v="2"/>
    <n v="6000"/>
    <n v="12000"/>
    <n v="4000"/>
    <x v="2"/>
    <x v="1"/>
    <x v="0"/>
    <s v="Beyaz"/>
  </r>
  <r>
    <n v="133"/>
    <x v="10"/>
    <x v="17"/>
    <x v="7"/>
    <n v="2"/>
    <n v="1250"/>
    <n v="2500"/>
    <n v="900"/>
    <x v="2"/>
    <x v="5"/>
    <x v="51"/>
    <s v="Siyah"/>
  </r>
  <r>
    <n v="134"/>
    <x v="11"/>
    <x v="5"/>
    <x v="5"/>
    <n v="1"/>
    <n v="7600"/>
    <n v="7600"/>
    <n v="1600"/>
    <x v="2"/>
    <x v="3"/>
    <x v="26"/>
    <s v="i Gri"/>
  </r>
  <r>
    <n v="135"/>
    <x v="0"/>
    <x v="1"/>
    <x v="1"/>
    <n v="2"/>
    <n v="1400"/>
    <n v="2800"/>
    <n v="1200"/>
    <x v="2"/>
    <x v="9"/>
    <x v="1"/>
    <s v="Beyaz"/>
  </r>
  <r>
    <n v="136"/>
    <x v="4"/>
    <x v="4"/>
    <x v="4"/>
    <n v="2"/>
    <n v="2180"/>
    <n v="4360"/>
    <n v="1360"/>
    <x v="2"/>
    <x v="10"/>
    <x v="4"/>
    <s v="Marka"/>
  </r>
  <r>
    <n v="137"/>
    <x v="0"/>
    <x v="16"/>
    <x v="4"/>
    <n v="3"/>
    <n v="1800"/>
    <n v="5400"/>
    <n v="3000"/>
    <x v="2"/>
    <x v="6"/>
    <x v="12"/>
    <s v="Marka"/>
  </r>
  <r>
    <n v="138"/>
    <x v="2"/>
    <x v="21"/>
    <x v="9"/>
    <n v="1"/>
    <n v="1500"/>
    <n v="1500"/>
    <n v="700"/>
    <x v="2"/>
    <x v="1"/>
    <x v="37"/>
    <s v="Marka"/>
  </r>
  <r>
    <n v="139"/>
    <x v="6"/>
    <x v="2"/>
    <x v="2"/>
    <n v="3"/>
    <n v="8450"/>
    <n v="25350"/>
    <n v="7350"/>
    <x v="2"/>
    <x v="7"/>
    <x v="46"/>
    <s v="Beyaz"/>
  </r>
  <r>
    <n v="140"/>
    <x v="9"/>
    <x v="21"/>
    <x v="9"/>
    <n v="3"/>
    <n v="1500"/>
    <n v="4500"/>
    <n v="2100"/>
    <x v="2"/>
    <x v="8"/>
    <x v="52"/>
    <s v="Marka"/>
  </r>
  <r>
    <n v="141"/>
    <x v="5"/>
    <x v="0"/>
    <x v="0"/>
    <n v="3"/>
    <n v="6000"/>
    <n v="18000"/>
    <n v="6000"/>
    <x v="2"/>
    <x v="12"/>
    <x v="29"/>
    <s v="Beyaz"/>
  </r>
  <r>
    <n v="142"/>
    <x v="11"/>
    <x v="18"/>
    <x v="3"/>
    <n v="1"/>
    <n v="1200"/>
    <n v="1200"/>
    <n v="400"/>
    <x v="2"/>
    <x v="9"/>
    <x v="8"/>
    <s v="ü Mor"/>
  </r>
  <r>
    <n v="143"/>
    <x v="0"/>
    <x v="14"/>
    <x v="10"/>
    <n v="3"/>
    <n v="4200"/>
    <n v="12600"/>
    <n v="3600"/>
    <x v="2"/>
    <x v="5"/>
    <x v="1"/>
    <s v="Beyaz"/>
  </r>
  <r>
    <n v="144"/>
    <x v="10"/>
    <x v="5"/>
    <x v="5"/>
    <n v="3"/>
    <n v="7600"/>
    <n v="22800"/>
    <n v="4800"/>
    <x v="2"/>
    <x v="12"/>
    <x v="23"/>
    <s v="i Gri"/>
  </r>
  <r>
    <n v="145"/>
    <x v="5"/>
    <x v="6"/>
    <x v="6"/>
    <n v="2"/>
    <n v="7250"/>
    <n v="14500"/>
    <n v="4500"/>
    <x v="3"/>
    <x v="10"/>
    <x v="6"/>
    <s v="u Gri"/>
  </r>
  <r>
    <n v="146"/>
    <x v="1"/>
    <x v="19"/>
    <x v="2"/>
    <n v="2"/>
    <n v="7530"/>
    <n v="15060"/>
    <n v="3060"/>
    <x v="3"/>
    <x v="2"/>
    <x v="41"/>
    <s v="i Gri"/>
  </r>
  <r>
    <n v="147"/>
    <x v="2"/>
    <x v="6"/>
    <x v="6"/>
    <n v="2"/>
    <n v="7250"/>
    <n v="14500"/>
    <n v="4500"/>
    <x v="3"/>
    <x v="1"/>
    <x v="6"/>
    <s v="u Gri"/>
  </r>
  <r>
    <n v="148"/>
    <x v="1"/>
    <x v="0"/>
    <x v="0"/>
    <n v="1"/>
    <n v="6000"/>
    <n v="6000"/>
    <n v="2000"/>
    <x v="3"/>
    <x v="4"/>
    <x v="8"/>
    <s v="Beyaz"/>
  </r>
  <r>
    <n v="149"/>
    <x v="5"/>
    <x v="18"/>
    <x v="3"/>
    <n v="3"/>
    <n v="1200"/>
    <n v="3600"/>
    <n v="1200"/>
    <x v="3"/>
    <x v="2"/>
    <x v="29"/>
    <s v="ü Mor"/>
  </r>
  <r>
    <n v="150"/>
    <x v="11"/>
    <x v="20"/>
    <x v="0"/>
    <n v="2"/>
    <n v="5300"/>
    <n v="10600"/>
    <n v="2600"/>
    <x v="3"/>
    <x v="5"/>
    <x v="45"/>
    <s v="i Gri"/>
  </r>
  <r>
    <n v="151"/>
    <x v="8"/>
    <x v="2"/>
    <x v="2"/>
    <n v="2"/>
    <n v="8450"/>
    <n v="16900"/>
    <n v="4900"/>
    <x v="3"/>
    <x v="3"/>
    <x v="2"/>
    <s v="Beyaz"/>
  </r>
  <r>
    <n v="152"/>
    <x v="4"/>
    <x v="3"/>
    <x v="3"/>
    <n v="1"/>
    <n v="1350"/>
    <n v="1350"/>
    <n v="550"/>
    <x v="3"/>
    <x v="7"/>
    <x v="25"/>
    <s v="Siyah"/>
  </r>
  <r>
    <n v="153"/>
    <x v="6"/>
    <x v="10"/>
    <x v="8"/>
    <n v="1"/>
    <n v="1090"/>
    <n v="1090"/>
    <n v="290"/>
    <x v="3"/>
    <x v="1"/>
    <x v="34"/>
    <s v="Marka"/>
  </r>
  <r>
    <n v="154"/>
    <x v="4"/>
    <x v="4"/>
    <x v="4"/>
    <n v="1"/>
    <n v="2180"/>
    <n v="2180"/>
    <n v="680"/>
    <x v="3"/>
    <x v="8"/>
    <x v="42"/>
    <s v="Marka"/>
  </r>
  <r>
    <n v="155"/>
    <x v="0"/>
    <x v="16"/>
    <x v="4"/>
    <n v="2"/>
    <n v="6000"/>
    <n v="12000"/>
    <n v="4000"/>
    <x v="3"/>
    <x v="9"/>
    <x v="0"/>
    <s v="Marka"/>
  </r>
  <r>
    <n v="156"/>
    <x v="1"/>
    <x v="1"/>
    <x v="1"/>
    <n v="2"/>
    <n v="1400"/>
    <n v="2800"/>
    <n v="1200"/>
    <x v="3"/>
    <x v="7"/>
    <x v="1"/>
    <s v="Beyaz"/>
  </r>
  <r>
    <n v="157"/>
    <x v="2"/>
    <x v="2"/>
    <x v="2"/>
    <n v="2"/>
    <n v="8450"/>
    <n v="16900"/>
    <n v="4900"/>
    <x v="3"/>
    <x v="6"/>
    <x v="2"/>
    <s v="Beyaz"/>
  </r>
  <r>
    <n v="158"/>
    <x v="3"/>
    <x v="3"/>
    <x v="3"/>
    <n v="3"/>
    <n v="1350"/>
    <n v="4050"/>
    <n v="1650"/>
    <x v="3"/>
    <x v="10"/>
    <x v="3"/>
    <s v="Siyah"/>
  </r>
  <r>
    <n v="159"/>
    <x v="0"/>
    <x v="4"/>
    <x v="4"/>
    <n v="2"/>
    <n v="2180"/>
    <n v="4360"/>
    <n v="1360"/>
    <x v="3"/>
    <x v="0"/>
    <x v="4"/>
    <s v="Marka"/>
  </r>
  <r>
    <n v="160"/>
    <x v="4"/>
    <x v="5"/>
    <x v="5"/>
    <n v="2"/>
    <n v="7600"/>
    <n v="15200"/>
    <n v="3200"/>
    <x v="3"/>
    <x v="5"/>
    <x v="5"/>
    <s v="i Gri"/>
  </r>
  <r>
    <n v="161"/>
    <x v="1"/>
    <x v="6"/>
    <x v="6"/>
    <n v="2"/>
    <n v="7250"/>
    <n v="14500"/>
    <n v="4500"/>
    <x v="3"/>
    <x v="10"/>
    <x v="6"/>
    <s v="u Gri"/>
  </r>
  <r>
    <n v="162"/>
    <x v="3"/>
    <x v="22"/>
    <x v="10"/>
    <n v="3"/>
    <n v="1100"/>
    <n v="3300"/>
    <n v="900"/>
    <x v="3"/>
    <x v="8"/>
    <x v="7"/>
    <s v="Siyah"/>
  </r>
  <r>
    <n v="163"/>
    <x v="5"/>
    <x v="0"/>
    <x v="0"/>
    <n v="2"/>
    <n v="6000"/>
    <n v="12000"/>
    <n v="4000"/>
    <x v="3"/>
    <x v="2"/>
    <x v="0"/>
    <s v="Beyaz"/>
  </r>
  <r>
    <n v="164"/>
    <x v="0"/>
    <x v="8"/>
    <x v="8"/>
    <n v="1"/>
    <n v="1200"/>
    <n v="1200"/>
    <n v="400"/>
    <x v="3"/>
    <x v="9"/>
    <x v="8"/>
    <s v="Marka"/>
  </r>
  <r>
    <n v="165"/>
    <x v="6"/>
    <x v="9"/>
    <x v="1"/>
    <n v="2"/>
    <n v="1800"/>
    <n v="3600"/>
    <n v="2000"/>
    <x v="3"/>
    <x v="9"/>
    <x v="9"/>
    <s v="n Gri"/>
  </r>
  <r>
    <n v="166"/>
    <x v="6"/>
    <x v="10"/>
    <x v="8"/>
    <n v="2"/>
    <n v="1090"/>
    <n v="2180"/>
    <n v="580"/>
    <x v="3"/>
    <x v="2"/>
    <x v="10"/>
    <s v="Marka"/>
  </r>
  <r>
    <n v="167"/>
    <x v="5"/>
    <x v="4"/>
    <x v="4"/>
    <n v="3"/>
    <n v="2180"/>
    <n v="6540"/>
    <n v="2040"/>
    <x v="3"/>
    <x v="10"/>
    <x v="11"/>
    <s v="Marka"/>
  </r>
  <r>
    <n v="168"/>
    <x v="7"/>
    <x v="9"/>
    <x v="1"/>
    <n v="3"/>
    <n v="1800"/>
    <n v="5400"/>
    <n v="3000"/>
    <x v="3"/>
    <x v="9"/>
    <x v="12"/>
    <s v="n Gri"/>
  </r>
  <r>
    <n v="169"/>
    <x v="4"/>
    <x v="11"/>
    <x v="5"/>
    <n v="3"/>
    <n v="8000"/>
    <n v="24000"/>
    <n v="6000"/>
    <x v="3"/>
    <x v="4"/>
    <x v="13"/>
    <s v="Beyaz"/>
  </r>
  <r>
    <n v="170"/>
    <x v="5"/>
    <x v="1"/>
    <x v="1"/>
    <n v="1"/>
    <n v="1400"/>
    <n v="1400"/>
    <n v="600"/>
    <x v="3"/>
    <x v="4"/>
    <x v="14"/>
    <s v="Beyaz"/>
  </r>
  <r>
    <n v="171"/>
    <x v="8"/>
    <x v="16"/>
    <x v="4"/>
    <n v="1"/>
    <n v="10590"/>
    <n v="10590"/>
    <n v="4590"/>
    <x v="3"/>
    <x v="12"/>
    <x v="15"/>
    <s v="Marka"/>
  </r>
  <r>
    <n v="172"/>
    <x v="9"/>
    <x v="3"/>
    <x v="3"/>
    <n v="2"/>
    <n v="1350"/>
    <n v="2700"/>
    <n v="1100"/>
    <x v="3"/>
    <x v="7"/>
    <x v="16"/>
    <s v="Siyah"/>
  </r>
  <r>
    <n v="173"/>
    <x v="6"/>
    <x v="1"/>
    <x v="1"/>
    <n v="2"/>
    <n v="1400"/>
    <n v="2800"/>
    <n v="1200"/>
    <x v="3"/>
    <x v="6"/>
    <x v="1"/>
    <s v="Beyaz"/>
  </r>
  <r>
    <n v="174"/>
    <x v="3"/>
    <x v="0"/>
    <x v="0"/>
    <n v="1"/>
    <n v="6000"/>
    <n v="6000"/>
    <n v="2000"/>
    <x v="3"/>
    <x v="3"/>
    <x v="8"/>
    <s v="Beyaz"/>
  </r>
  <r>
    <n v="175"/>
    <x v="8"/>
    <x v="7"/>
    <x v="7"/>
    <n v="2"/>
    <n v="1100"/>
    <n v="2200"/>
    <n v="600"/>
    <x v="3"/>
    <x v="10"/>
    <x v="17"/>
    <s v="Beyaz"/>
  </r>
  <r>
    <n v="176"/>
    <x v="2"/>
    <x v="0"/>
    <x v="0"/>
    <n v="2"/>
    <n v="6000"/>
    <n v="12000"/>
    <n v="4000"/>
    <x v="3"/>
    <x v="7"/>
    <x v="0"/>
    <s v="Beyaz"/>
  </r>
  <r>
    <n v="177"/>
    <x v="9"/>
    <x v="13"/>
    <x v="9"/>
    <n v="1"/>
    <n v="1490"/>
    <n v="1490"/>
    <n v="690"/>
    <x v="3"/>
    <x v="0"/>
    <x v="18"/>
    <s v="Marka"/>
  </r>
  <r>
    <n v="178"/>
    <x v="8"/>
    <x v="12"/>
    <x v="2"/>
    <n v="2"/>
    <n v="10590"/>
    <n v="21180"/>
    <n v="9180"/>
    <x v="3"/>
    <x v="5"/>
    <x v="19"/>
    <s v="i Gri"/>
  </r>
  <r>
    <n v="179"/>
    <x v="2"/>
    <x v="11"/>
    <x v="5"/>
    <n v="3"/>
    <n v="8000"/>
    <n v="24000"/>
    <n v="6000"/>
    <x v="3"/>
    <x v="0"/>
    <x v="13"/>
    <s v="Beyaz"/>
  </r>
  <r>
    <n v="180"/>
    <x v="6"/>
    <x v="7"/>
    <x v="7"/>
    <n v="1"/>
    <n v="1100"/>
    <n v="1100"/>
    <n v="300"/>
    <x v="3"/>
    <x v="12"/>
    <x v="20"/>
    <s v="Beyaz"/>
  </r>
  <r>
    <n v="181"/>
    <x v="9"/>
    <x v="8"/>
    <x v="8"/>
    <n v="1"/>
    <n v="1200"/>
    <n v="1200"/>
    <n v="400"/>
    <x v="3"/>
    <x v="0"/>
    <x v="8"/>
    <s v="Marka"/>
  </r>
  <r>
    <n v="182"/>
    <x v="4"/>
    <x v="14"/>
    <x v="10"/>
    <n v="2"/>
    <n v="4200"/>
    <n v="8400"/>
    <n v="2400"/>
    <x v="3"/>
    <x v="3"/>
    <x v="21"/>
    <s v="Beyaz"/>
  </r>
  <r>
    <n v="183"/>
    <x v="1"/>
    <x v="15"/>
    <x v="6"/>
    <n v="3"/>
    <n v="5775"/>
    <n v="17325"/>
    <n v="5325"/>
    <x v="3"/>
    <x v="12"/>
    <x v="22"/>
    <s v="Beyaz"/>
  </r>
  <r>
    <n v="184"/>
    <x v="10"/>
    <x v="5"/>
    <x v="5"/>
    <n v="3"/>
    <n v="7600"/>
    <n v="22800"/>
    <n v="4800"/>
    <x v="3"/>
    <x v="5"/>
    <x v="23"/>
    <s v="i Gri"/>
  </r>
  <r>
    <n v="185"/>
    <x v="1"/>
    <x v="6"/>
    <x v="6"/>
    <n v="3"/>
    <n v="7250"/>
    <n v="21750"/>
    <n v="6750"/>
    <x v="3"/>
    <x v="7"/>
    <x v="24"/>
    <s v="u Gri"/>
  </r>
  <r>
    <n v="186"/>
    <x v="0"/>
    <x v="6"/>
    <x v="6"/>
    <n v="3"/>
    <n v="7250"/>
    <n v="21750"/>
    <n v="6750"/>
    <x v="3"/>
    <x v="4"/>
    <x v="24"/>
    <s v="u Gri"/>
  </r>
  <r>
    <n v="187"/>
    <x v="8"/>
    <x v="6"/>
    <x v="6"/>
    <n v="3"/>
    <n v="7250"/>
    <n v="21750"/>
    <n v="6750"/>
    <x v="3"/>
    <x v="1"/>
    <x v="24"/>
    <s v="u Gri"/>
  </r>
  <r>
    <n v="188"/>
    <x v="5"/>
    <x v="3"/>
    <x v="3"/>
    <n v="1"/>
    <n v="1350"/>
    <n v="1350"/>
    <n v="550"/>
    <x v="3"/>
    <x v="9"/>
    <x v="25"/>
    <s v="Siyah"/>
  </r>
  <r>
    <n v="189"/>
    <x v="1"/>
    <x v="6"/>
    <x v="6"/>
    <n v="2"/>
    <n v="7250"/>
    <n v="14500"/>
    <n v="4500"/>
    <x v="3"/>
    <x v="12"/>
    <x v="6"/>
    <s v="u Gri"/>
  </r>
  <r>
    <n v="190"/>
    <x v="6"/>
    <x v="5"/>
    <x v="5"/>
    <n v="1"/>
    <n v="7600"/>
    <n v="7600"/>
    <n v="1600"/>
    <x v="3"/>
    <x v="4"/>
    <x v="26"/>
    <s v="i Gri"/>
  </r>
  <r>
    <n v="191"/>
    <x v="11"/>
    <x v="5"/>
    <x v="5"/>
    <n v="3"/>
    <n v="7600"/>
    <n v="22800"/>
    <n v="4800"/>
    <x v="3"/>
    <x v="12"/>
    <x v="23"/>
    <s v="i Gri"/>
  </r>
  <r>
    <n v="192"/>
    <x v="1"/>
    <x v="13"/>
    <x v="9"/>
    <n v="3"/>
    <n v="1490"/>
    <n v="4470"/>
    <n v="2070"/>
    <x v="3"/>
    <x v="4"/>
    <x v="27"/>
    <s v="Marka"/>
  </r>
  <r>
    <n v="193"/>
    <x v="5"/>
    <x v="16"/>
    <x v="4"/>
    <n v="2"/>
    <n v="2900"/>
    <n v="5800"/>
    <n v="1800"/>
    <x v="3"/>
    <x v="4"/>
    <x v="6"/>
    <s v="Marka"/>
  </r>
  <r>
    <n v="194"/>
    <x v="9"/>
    <x v="13"/>
    <x v="9"/>
    <n v="1"/>
    <n v="1490"/>
    <n v="1490"/>
    <n v="690"/>
    <x v="3"/>
    <x v="3"/>
    <x v="18"/>
    <s v="Marka"/>
  </r>
  <r>
    <n v="195"/>
    <x v="9"/>
    <x v="10"/>
    <x v="8"/>
    <n v="2"/>
    <n v="1090"/>
    <n v="2180"/>
    <n v="580"/>
    <x v="3"/>
    <x v="9"/>
    <x v="10"/>
    <s v="Marka"/>
  </r>
  <r>
    <n v="196"/>
    <x v="5"/>
    <x v="8"/>
    <x v="8"/>
    <n v="2"/>
    <n v="1200"/>
    <n v="2400"/>
    <n v="800"/>
    <x v="3"/>
    <x v="7"/>
    <x v="0"/>
    <s v="Marka"/>
  </r>
  <r>
    <n v="197"/>
    <x v="8"/>
    <x v="12"/>
    <x v="2"/>
    <n v="2"/>
    <n v="10590"/>
    <n v="21180"/>
    <n v="9180"/>
    <x v="3"/>
    <x v="6"/>
    <x v="19"/>
    <s v="i Gri"/>
  </r>
  <r>
    <n v="198"/>
    <x v="6"/>
    <x v="14"/>
    <x v="10"/>
    <n v="3"/>
    <n v="4200"/>
    <n v="12600"/>
    <n v="3600"/>
    <x v="3"/>
    <x v="1"/>
    <x v="1"/>
    <s v="Beyaz"/>
  </r>
  <r>
    <n v="199"/>
    <x v="3"/>
    <x v="16"/>
    <x v="4"/>
    <n v="3"/>
    <n v="4200"/>
    <n v="12600"/>
    <n v="3600"/>
    <x v="3"/>
    <x v="3"/>
    <x v="1"/>
    <s v="Marka"/>
  </r>
  <r>
    <n v="200"/>
    <x v="7"/>
    <x v="12"/>
    <x v="2"/>
    <n v="2"/>
    <n v="10590"/>
    <n v="21180"/>
    <n v="9180"/>
    <x v="3"/>
    <x v="7"/>
    <x v="19"/>
    <s v="i Gri"/>
  </r>
  <r>
    <n v="201"/>
    <x v="11"/>
    <x v="17"/>
    <x v="7"/>
    <n v="1"/>
    <n v="1250"/>
    <n v="1250"/>
    <n v="450"/>
    <x v="3"/>
    <x v="12"/>
    <x v="28"/>
    <s v="Siyah"/>
  </r>
  <r>
    <n v="202"/>
    <x v="0"/>
    <x v="13"/>
    <x v="9"/>
    <n v="3"/>
    <n v="1490"/>
    <n v="4470"/>
    <n v="2070"/>
    <x v="3"/>
    <x v="3"/>
    <x v="27"/>
    <s v="Marka"/>
  </r>
  <r>
    <n v="203"/>
    <x v="6"/>
    <x v="8"/>
    <x v="8"/>
    <n v="2"/>
    <n v="1200"/>
    <n v="2400"/>
    <n v="800"/>
    <x v="3"/>
    <x v="0"/>
    <x v="0"/>
    <s v="Marka"/>
  </r>
  <r>
    <n v="204"/>
    <x v="2"/>
    <x v="4"/>
    <x v="4"/>
    <n v="3"/>
    <n v="2180"/>
    <n v="6540"/>
    <n v="2040"/>
    <x v="3"/>
    <x v="6"/>
    <x v="11"/>
    <s v="Marka"/>
  </r>
  <r>
    <n v="205"/>
    <x v="9"/>
    <x v="18"/>
    <x v="3"/>
    <n v="3"/>
    <n v="1200"/>
    <n v="3600"/>
    <n v="1200"/>
    <x v="3"/>
    <x v="5"/>
    <x v="29"/>
    <s v="ü Mor"/>
  </r>
  <r>
    <n v="206"/>
    <x v="0"/>
    <x v="9"/>
    <x v="1"/>
    <n v="1"/>
    <n v="1800"/>
    <n v="1800"/>
    <n v="1000"/>
    <x v="3"/>
    <x v="12"/>
    <x v="30"/>
    <s v="n Gri"/>
  </r>
  <r>
    <n v="207"/>
    <x v="2"/>
    <x v="5"/>
    <x v="5"/>
    <n v="1"/>
    <n v="7600"/>
    <n v="7600"/>
    <n v="1600"/>
    <x v="3"/>
    <x v="0"/>
    <x v="26"/>
    <s v="i Gri"/>
  </r>
  <r>
    <n v="208"/>
    <x v="7"/>
    <x v="19"/>
    <x v="2"/>
    <n v="1"/>
    <n v="7530"/>
    <n v="7530"/>
    <n v="1530"/>
    <x v="3"/>
    <x v="1"/>
    <x v="31"/>
    <s v="i Gri"/>
  </r>
  <r>
    <n v="209"/>
    <x v="11"/>
    <x v="13"/>
    <x v="9"/>
    <n v="2"/>
    <n v="1490"/>
    <n v="2980"/>
    <n v="1380"/>
    <x v="3"/>
    <x v="6"/>
    <x v="32"/>
    <s v="Marka"/>
  </r>
  <r>
    <n v="210"/>
    <x v="0"/>
    <x v="20"/>
    <x v="0"/>
    <n v="1"/>
    <n v="5300"/>
    <n v="5300"/>
    <n v="1300"/>
    <x v="3"/>
    <x v="0"/>
    <x v="33"/>
    <s v="i Gri"/>
  </r>
  <r>
    <n v="211"/>
    <x v="4"/>
    <x v="8"/>
    <x v="8"/>
    <n v="2"/>
    <n v="1200"/>
    <n v="2400"/>
    <n v="800"/>
    <x v="3"/>
    <x v="10"/>
    <x v="0"/>
    <s v="Marka"/>
  </r>
  <r>
    <n v="212"/>
    <x v="9"/>
    <x v="10"/>
    <x v="8"/>
    <n v="1"/>
    <n v="1090"/>
    <n v="1090"/>
    <n v="290"/>
    <x v="3"/>
    <x v="1"/>
    <x v="34"/>
    <s v="Marka"/>
  </r>
  <r>
    <n v="213"/>
    <x v="4"/>
    <x v="6"/>
    <x v="6"/>
    <n v="1"/>
    <n v="7250"/>
    <n v="7250"/>
    <n v="2250"/>
    <x v="3"/>
    <x v="1"/>
    <x v="35"/>
    <s v="u Gri"/>
  </r>
  <r>
    <n v="214"/>
    <x v="10"/>
    <x v="1"/>
    <x v="1"/>
    <n v="3"/>
    <n v="1400"/>
    <n v="4200"/>
    <n v="1800"/>
    <x v="3"/>
    <x v="10"/>
    <x v="36"/>
    <s v="Beyaz"/>
  </r>
  <r>
    <n v="215"/>
    <x v="2"/>
    <x v="21"/>
    <x v="9"/>
    <n v="1"/>
    <n v="1500"/>
    <n v="1500"/>
    <n v="700"/>
    <x v="3"/>
    <x v="0"/>
    <x v="37"/>
    <s v="Marka"/>
  </r>
  <r>
    <n v="216"/>
    <x v="7"/>
    <x v="3"/>
    <x v="3"/>
    <n v="1"/>
    <n v="1350"/>
    <n v="1350"/>
    <n v="550"/>
    <x v="3"/>
    <x v="11"/>
    <x v="25"/>
    <s v="Siyah"/>
  </r>
  <r>
    <n v="217"/>
    <x v="7"/>
    <x v="16"/>
    <x v="4"/>
    <n v="3"/>
    <n v="1200"/>
    <n v="3600"/>
    <n v="1200"/>
    <x v="3"/>
    <x v="5"/>
    <x v="29"/>
    <s v="Marka"/>
  </r>
  <r>
    <n v="218"/>
    <x v="1"/>
    <x v="19"/>
    <x v="2"/>
    <n v="3"/>
    <n v="7530"/>
    <n v="22590"/>
    <n v="4590"/>
    <x v="3"/>
    <x v="6"/>
    <x v="38"/>
    <s v="i Gri"/>
  </r>
  <r>
    <n v="219"/>
    <x v="10"/>
    <x v="8"/>
    <x v="8"/>
    <n v="1"/>
    <n v="1200"/>
    <n v="1200"/>
    <n v="400"/>
    <x v="3"/>
    <x v="10"/>
    <x v="8"/>
    <s v="Marka"/>
  </r>
  <r>
    <n v="220"/>
    <x v="8"/>
    <x v="9"/>
    <x v="1"/>
    <n v="3"/>
    <n v="1800"/>
    <n v="5400"/>
    <n v="3000"/>
    <x v="3"/>
    <x v="1"/>
    <x v="12"/>
    <s v="n Gri"/>
  </r>
  <r>
    <n v="221"/>
    <x v="0"/>
    <x v="6"/>
    <x v="6"/>
    <n v="1"/>
    <n v="7250"/>
    <n v="7250"/>
    <n v="2250"/>
    <x v="3"/>
    <x v="0"/>
    <x v="35"/>
    <s v="u Gri"/>
  </r>
  <r>
    <n v="222"/>
    <x v="9"/>
    <x v="13"/>
    <x v="9"/>
    <n v="3"/>
    <n v="1490"/>
    <n v="4470"/>
    <n v="2070"/>
    <x v="3"/>
    <x v="5"/>
    <x v="27"/>
    <s v="Marka"/>
  </r>
  <r>
    <n v="223"/>
    <x v="9"/>
    <x v="18"/>
    <x v="3"/>
    <n v="1"/>
    <n v="1200"/>
    <n v="1200"/>
    <n v="400"/>
    <x v="3"/>
    <x v="7"/>
    <x v="8"/>
    <s v="ü Mor"/>
  </r>
  <r>
    <n v="224"/>
    <x v="1"/>
    <x v="11"/>
    <x v="5"/>
    <n v="1"/>
    <n v="8000"/>
    <n v="8000"/>
    <n v="2000"/>
    <x v="3"/>
    <x v="7"/>
    <x v="39"/>
    <s v="Beyaz"/>
  </r>
  <r>
    <n v="225"/>
    <x v="6"/>
    <x v="1"/>
    <x v="1"/>
    <n v="1"/>
    <n v="1400"/>
    <n v="1400"/>
    <n v="600"/>
    <x v="3"/>
    <x v="3"/>
    <x v="14"/>
    <s v="Beyaz"/>
  </r>
  <r>
    <n v="226"/>
    <x v="5"/>
    <x v="3"/>
    <x v="3"/>
    <n v="1"/>
    <n v="1350"/>
    <n v="1350"/>
    <n v="550"/>
    <x v="3"/>
    <x v="10"/>
    <x v="25"/>
    <s v="Siyah"/>
  </r>
  <r>
    <n v="227"/>
    <x v="8"/>
    <x v="18"/>
    <x v="3"/>
    <n v="1"/>
    <n v="1200"/>
    <n v="1200"/>
    <n v="400"/>
    <x v="3"/>
    <x v="9"/>
    <x v="8"/>
    <s v="ü Mor"/>
  </r>
  <r>
    <n v="228"/>
    <x v="6"/>
    <x v="20"/>
    <x v="0"/>
    <n v="1"/>
    <n v="5300"/>
    <n v="5300"/>
    <n v="1300"/>
    <x v="3"/>
    <x v="0"/>
    <x v="33"/>
    <s v="i Gri"/>
  </r>
  <r>
    <n v="229"/>
    <x v="9"/>
    <x v="12"/>
    <x v="2"/>
    <n v="3"/>
    <n v="10590"/>
    <n v="31770"/>
    <n v="13770"/>
    <x v="3"/>
    <x v="12"/>
    <x v="40"/>
    <s v="i Gri"/>
  </r>
  <r>
    <n v="230"/>
    <x v="4"/>
    <x v="17"/>
    <x v="7"/>
    <n v="1"/>
    <n v="1250"/>
    <n v="1250"/>
    <n v="450"/>
    <x v="3"/>
    <x v="4"/>
    <x v="28"/>
    <s v="Siyah"/>
  </r>
  <r>
    <n v="231"/>
    <x v="11"/>
    <x v="18"/>
    <x v="3"/>
    <n v="1"/>
    <n v="1200"/>
    <n v="1200"/>
    <n v="400"/>
    <x v="3"/>
    <x v="8"/>
    <x v="8"/>
    <s v="ü Mor"/>
  </r>
  <r>
    <n v="232"/>
    <x v="4"/>
    <x v="1"/>
    <x v="1"/>
    <n v="3"/>
    <n v="1400"/>
    <n v="4200"/>
    <n v="1800"/>
    <x v="3"/>
    <x v="1"/>
    <x v="36"/>
    <s v="Beyaz"/>
  </r>
  <r>
    <n v="233"/>
    <x v="11"/>
    <x v="19"/>
    <x v="2"/>
    <n v="2"/>
    <n v="7530"/>
    <n v="15060"/>
    <n v="3060"/>
    <x v="3"/>
    <x v="0"/>
    <x v="41"/>
    <s v="i Gri"/>
  </r>
  <r>
    <n v="234"/>
    <x v="6"/>
    <x v="5"/>
    <x v="5"/>
    <n v="1"/>
    <n v="7600"/>
    <n v="7600"/>
    <n v="1600"/>
    <x v="3"/>
    <x v="4"/>
    <x v="26"/>
    <s v="i Gri"/>
  </r>
  <r>
    <n v="235"/>
    <x v="11"/>
    <x v="21"/>
    <x v="9"/>
    <n v="1"/>
    <n v="1500"/>
    <n v="1500"/>
    <n v="700"/>
    <x v="3"/>
    <x v="0"/>
    <x v="37"/>
    <s v="Marka"/>
  </r>
  <r>
    <n v="236"/>
    <x v="9"/>
    <x v="4"/>
    <x v="4"/>
    <n v="2"/>
    <n v="2180"/>
    <n v="4360"/>
    <n v="1360"/>
    <x v="3"/>
    <x v="1"/>
    <x v="4"/>
    <s v="Marka"/>
  </r>
  <r>
    <n v="237"/>
    <x v="3"/>
    <x v="4"/>
    <x v="4"/>
    <n v="1"/>
    <n v="2180"/>
    <n v="2180"/>
    <n v="680"/>
    <x v="3"/>
    <x v="12"/>
    <x v="42"/>
    <s v="Marka"/>
  </r>
  <r>
    <n v="238"/>
    <x v="9"/>
    <x v="15"/>
    <x v="6"/>
    <n v="1"/>
    <n v="5775"/>
    <n v="5775"/>
    <n v="1775"/>
    <x v="3"/>
    <x v="9"/>
    <x v="43"/>
    <s v="Beyaz"/>
  </r>
  <r>
    <n v="239"/>
    <x v="9"/>
    <x v="7"/>
    <x v="7"/>
    <n v="3"/>
    <n v="1100"/>
    <n v="3300"/>
    <n v="900"/>
    <x v="3"/>
    <x v="2"/>
    <x v="7"/>
    <s v="Beyaz"/>
  </r>
  <r>
    <n v="240"/>
    <x v="10"/>
    <x v="15"/>
    <x v="6"/>
    <n v="1"/>
    <n v="5775"/>
    <n v="5775"/>
    <n v="1775"/>
    <x v="3"/>
    <x v="3"/>
    <x v="43"/>
    <s v="Beyaz"/>
  </r>
  <r>
    <n v="241"/>
    <x v="7"/>
    <x v="3"/>
    <x v="3"/>
    <n v="1"/>
    <n v="1350"/>
    <n v="1350"/>
    <n v="550"/>
    <x v="3"/>
    <x v="10"/>
    <x v="25"/>
    <s v="Siyah"/>
  </r>
  <r>
    <n v="242"/>
    <x v="0"/>
    <x v="5"/>
    <x v="5"/>
    <n v="3"/>
    <n v="7600"/>
    <n v="22800"/>
    <n v="4800"/>
    <x v="3"/>
    <x v="1"/>
    <x v="23"/>
    <s v="i Gri"/>
  </r>
  <r>
    <n v="243"/>
    <x v="2"/>
    <x v="6"/>
    <x v="6"/>
    <n v="3"/>
    <n v="7250"/>
    <n v="21750"/>
    <n v="6750"/>
    <x v="3"/>
    <x v="9"/>
    <x v="24"/>
    <s v="u Gri"/>
  </r>
  <r>
    <n v="244"/>
    <x v="11"/>
    <x v="13"/>
    <x v="9"/>
    <n v="2"/>
    <n v="1490"/>
    <n v="2980"/>
    <n v="1380"/>
    <x v="3"/>
    <x v="7"/>
    <x v="32"/>
    <s v="Marka"/>
  </r>
  <r>
    <n v="245"/>
    <x v="3"/>
    <x v="13"/>
    <x v="9"/>
    <n v="2"/>
    <n v="1490"/>
    <n v="2980"/>
    <n v="1380"/>
    <x v="3"/>
    <x v="8"/>
    <x v="32"/>
    <s v="Marka"/>
  </r>
  <r>
    <n v="246"/>
    <x v="8"/>
    <x v="10"/>
    <x v="8"/>
    <n v="2"/>
    <n v="1090"/>
    <n v="2180"/>
    <n v="580"/>
    <x v="3"/>
    <x v="10"/>
    <x v="10"/>
    <s v="Marka"/>
  </r>
  <r>
    <n v="247"/>
    <x v="8"/>
    <x v="8"/>
    <x v="8"/>
    <n v="3"/>
    <n v="1200"/>
    <n v="3600"/>
    <n v="1200"/>
    <x v="3"/>
    <x v="2"/>
    <x v="29"/>
    <s v="Marka"/>
  </r>
  <r>
    <n v="248"/>
    <x v="11"/>
    <x v="10"/>
    <x v="8"/>
    <n v="2"/>
    <n v="1090"/>
    <n v="2180"/>
    <n v="580"/>
    <x v="3"/>
    <x v="12"/>
    <x v="10"/>
    <s v="Marka"/>
  </r>
  <r>
    <n v="249"/>
    <x v="11"/>
    <x v="4"/>
    <x v="4"/>
    <n v="3"/>
    <n v="2180"/>
    <n v="6540"/>
    <n v="2040"/>
    <x v="3"/>
    <x v="1"/>
    <x v="11"/>
    <s v="Marka"/>
  </r>
  <r>
    <n v="250"/>
    <x v="2"/>
    <x v="20"/>
    <x v="0"/>
    <n v="3"/>
    <n v="5300"/>
    <n v="15900"/>
    <n v="3900"/>
    <x v="3"/>
    <x v="2"/>
    <x v="44"/>
    <s v="i Gri"/>
  </r>
  <r>
    <n v="251"/>
    <x v="11"/>
    <x v="20"/>
    <x v="0"/>
    <n v="2"/>
    <n v="5300"/>
    <n v="10600"/>
    <n v="2600"/>
    <x v="3"/>
    <x v="4"/>
    <x v="45"/>
    <s v="i Gri"/>
  </r>
  <r>
    <n v="252"/>
    <x v="5"/>
    <x v="6"/>
    <x v="6"/>
    <n v="2"/>
    <n v="7250"/>
    <n v="14500"/>
    <n v="4500"/>
    <x v="3"/>
    <x v="6"/>
    <x v="6"/>
    <s v="u Gri"/>
  </r>
  <r>
    <n v="253"/>
    <x v="5"/>
    <x v="18"/>
    <x v="3"/>
    <n v="3"/>
    <n v="1200"/>
    <n v="3600"/>
    <n v="1200"/>
    <x v="3"/>
    <x v="3"/>
    <x v="29"/>
    <s v="ü Mor"/>
  </r>
  <r>
    <n v="254"/>
    <x v="3"/>
    <x v="0"/>
    <x v="0"/>
    <n v="1"/>
    <n v="6000"/>
    <n v="6000"/>
    <n v="2000"/>
    <x v="3"/>
    <x v="3"/>
    <x v="8"/>
    <s v="Beyaz"/>
  </r>
  <r>
    <n v="255"/>
    <x v="2"/>
    <x v="2"/>
    <x v="2"/>
    <n v="3"/>
    <n v="8450"/>
    <n v="25350"/>
    <n v="7350"/>
    <x v="3"/>
    <x v="5"/>
    <x v="46"/>
    <s v="Beyaz"/>
  </r>
  <r>
    <n v="256"/>
    <x v="6"/>
    <x v="14"/>
    <x v="10"/>
    <n v="1"/>
    <n v="4200"/>
    <n v="4200"/>
    <n v="1200"/>
    <x v="4"/>
    <x v="4"/>
    <x v="47"/>
    <s v="Beyaz"/>
  </r>
  <r>
    <n v="257"/>
    <x v="6"/>
    <x v="12"/>
    <x v="2"/>
    <n v="3"/>
    <n v="10590"/>
    <n v="31770"/>
    <n v="13770"/>
    <x v="4"/>
    <x v="8"/>
    <x v="40"/>
    <s v="i Gri"/>
  </r>
  <r>
    <n v="258"/>
    <x v="5"/>
    <x v="18"/>
    <x v="3"/>
    <n v="1"/>
    <n v="1200"/>
    <n v="1200"/>
    <n v="400"/>
    <x v="4"/>
    <x v="2"/>
    <x v="8"/>
    <s v="ü Mor"/>
  </r>
  <r>
    <n v="259"/>
    <x v="10"/>
    <x v="7"/>
    <x v="7"/>
    <n v="2"/>
    <n v="1100"/>
    <n v="2200"/>
    <n v="600"/>
    <x v="4"/>
    <x v="3"/>
    <x v="17"/>
    <s v="Beyaz"/>
  </r>
  <r>
    <n v="260"/>
    <x v="9"/>
    <x v="22"/>
    <x v="10"/>
    <n v="2"/>
    <n v="3700"/>
    <n v="7400"/>
    <n v="1400"/>
    <x v="4"/>
    <x v="8"/>
    <x v="48"/>
    <s v="Siyah"/>
  </r>
  <r>
    <n v="261"/>
    <x v="1"/>
    <x v="22"/>
    <x v="10"/>
    <n v="1"/>
    <n v="3700"/>
    <n v="3700"/>
    <n v="700"/>
    <x v="4"/>
    <x v="10"/>
    <x v="49"/>
    <s v="Siyah"/>
  </r>
  <r>
    <n v="262"/>
    <x v="6"/>
    <x v="7"/>
    <x v="7"/>
    <n v="3"/>
    <n v="1100"/>
    <n v="3300"/>
    <n v="900"/>
    <x v="4"/>
    <x v="9"/>
    <x v="7"/>
    <s v="Beyaz"/>
  </r>
  <r>
    <n v="263"/>
    <x v="5"/>
    <x v="22"/>
    <x v="10"/>
    <n v="1"/>
    <n v="3700"/>
    <n v="3700"/>
    <n v="700"/>
    <x v="4"/>
    <x v="8"/>
    <x v="49"/>
    <s v="Siyah"/>
  </r>
  <r>
    <n v="264"/>
    <x v="10"/>
    <x v="13"/>
    <x v="9"/>
    <n v="1"/>
    <n v="1490"/>
    <n v="1490"/>
    <n v="690"/>
    <x v="4"/>
    <x v="4"/>
    <x v="18"/>
    <s v="Marka"/>
  </r>
  <r>
    <n v="265"/>
    <x v="9"/>
    <x v="21"/>
    <x v="9"/>
    <n v="1"/>
    <n v="1500"/>
    <n v="1500"/>
    <n v="700"/>
    <x v="4"/>
    <x v="7"/>
    <x v="37"/>
    <s v="Marka"/>
  </r>
  <r>
    <n v="266"/>
    <x v="8"/>
    <x v="10"/>
    <x v="8"/>
    <n v="2"/>
    <n v="1090"/>
    <n v="2180"/>
    <n v="580"/>
    <x v="4"/>
    <x v="1"/>
    <x v="10"/>
    <s v="Marka"/>
  </r>
  <r>
    <n v="267"/>
    <x v="10"/>
    <x v="9"/>
    <x v="1"/>
    <n v="3"/>
    <n v="1800"/>
    <n v="5400"/>
    <n v="3000"/>
    <x v="4"/>
    <x v="4"/>
    <x v="12"/>
    <s v="n Gri"/>
  </r>
  <r>
    <n v="268"/>
    <x v="7"/>
    <x v="19"/>
    <x v="2"/>
    <n v="2"/>
    <n v="7530"/>
    <n v="15060"/>
    <n v="3060"/>
    <x v="4"/>
    <x v="10"/>
    <x v="41"/>
    <s v="i Gri"/>
  </r>
  <r>
    <n v="269"/>
    <x v="6"/>
    <x v="7"/>
    <x v="7"/>
    <n v="3"/>
    <n v="1100"/>
    <n v="3300"/>
    <n v="900"/>
    <x v="4"/>
    <x v="12"/>
    <x v="7"/>
    <s v="Beyaz"/>
  </r>
  <r>
    <n v="270"/>
    <x v="9"/>
    <x v="3"/>
    <x v="3"/>
    <n v="3"/>
    <n v="1350"/>
    <n v="4050"/>
    <n v="1650"/>
    <x v="4"/>
    <x v="12"/>
    <x v="3"/>
    <s v="Siyah"/>
  </r>
  <r>
    <n v="271"/>
    <x v="8"/>
    <x v="3"/>
    <x v="3"/>
    <n v="1"/>
    <n v="1350"/>
    <n v="1350"/>
    <n v="550"/>
    <x v="4"/>
    <x v="12"/>
    <x v="25"/>
    <s v="Siyah"/>
  </r>
  <r>
    <n v="272"/>
    <x v="7"/>
    <x v="10"/>
    <x v="8"/>
    <n v="2"/>
    <n v="1090"/>
    <n v="2180"/>
    <n v="580"/>
    <x v="4"/>
    <x v="12"/>
    <x v="10"/>
    <s v="Marka"/>
  </r>
  <r>
    <n v="273"/>
    <x v="7"/>
    <x v="14"/>
    <x v="10"/>
    <n v="1"/>
    <n v="4200"/>
    <n v="4200"/>
    <n v="1200"/>
    <x v="4"/>
    <x v="7"/>
    <x v="47"/>
    <s v="Beyaz"/>
  </r>
  <r>
    <n v="274"/>
    <x v="9"/>
    <x v="9"/>
    <x v="1"/>
    <n v="2"/>
    <n v="1800"/>
    <n v="3600"/>
    <n v="2000"/>
    <x v="4"/>
    <x v="7"/>
    <x v="9"/>
    <s v="n Gri"/>
  </r>
  <r>
    <n v="275"/>
    <x v="11"/>
    <x v="10"/>
    <x v="8"/>
    <n v="1"/>
    <n v="1090"/>
    <n v="1090"/>
    <n v="290"/>
    <x v="4"/>
    <x v="2"/>
    <x v="34"/>
    <s v="Marka"/>
  </r>
  <r>
    <n v="276"/>
    <x v="0"/>
    <x v="5"/>
    <x v="5"/>
    <n v="1"/>
    <n v="7600"/>
    <n v="7600"/>
    <n v="1600"/>
    <x v="4"/>
    <x v="2"/>
    <x v="26"/>
    <s v="i Gri"/>
  </r>
  <r>
    <n v="277"/>
    <x v="8"/>
    <x v="5"/>
    <x v="5"/>
    <n v="3"/>
    <n v="7600"/>
    <n v="22800"/>
    <n v="4800"/>
    <x v="4"/>
    <x v="2"/>
    <x v="23"/>
    <s v="i Gri"/>
  </r>
  <r>
    <n v="278"/>
    <x v="2"/>
    <x v="22"/>
    <x v="10"/>
    <n v="1"/>
    <n v="3700"/>
    <n v="3700"/>
    <n v="700"/>
    <x v="4"/>
    <x v="9"/>
    <x v="49"/>
    <s v="Siyah"/>
  </r>
  <r>
    <n v="279"/>
    <x v="4"/>
    <x v="6"/>
    <x v="6"/>
    <n v="3"/>
    <n v="7250"/>
    <n v="21750"/>
    <n v="6750"/>
    <x v="4"/>
    <x v="11"/>
    <x v="24"/>
    <s v="u Gri"/>
  </r>
  <r>
    <n v="280"/>
    <x v="1"/>
    <x v="5"/>
    <x v="5"/>
    <n v="3"/>
    <n v="7600"/>
    <n v="22800"/>
    <n v="4800"/>
    <x v="4"/>
    <x v="4"/>
    <x v="23"/>
    <s v="i Gri"/>
  </r>
  <r>
    <n v="281"/>
    <x v="10"/>
    <x v="14"/>
    <x v="10"/>
    <n v="1"/>
    <n v="4200"/>
    <n v="4200"/>
    <n v="1200"/>
    <x v="4"/>
    <x v="10"/>
    <x v="47"/>
    <s v="Beyaz"/>
  </r>
  <r>
    <n v="282"/>
    <x v="6"/>
    <x v="17"/>
    <x v="7"/>
    <n v="3"/>
    <n v="1250"/>
    <n v="3750"/>
    <n v="1350"/>
    <x v="4"/>
    <x v="10"/>
    <x v="50"/>
    <s v="Siyah"/>
  </r>
  <r>
    <n v="283"/>
    <x v="8"/>
    <x v="10"/>
    <x v="8"/>
    <n v="1"/>
    <n v="1090"/>
    <n v="1090"/>
    <n v="290"/>
    <x v="4"/>
    <x v="3"/>
    <x v="34"/>
    <s v="Marka"/>
  </r>
  <r>
    <n v="284"/>
    <x v="3"/>
    <x v="4"/>
    <x v="4"/>
    <n v="1"/>
    <n v="2180"/>
    <n v="2180"/>
    <n v="680"/>
    <x v="4"/>
    <x v="3"/>
    <x v="42"/>
    <s v="Marka"/>
  </r>
  <r>
    <n v="285"/>
    <x v="11"/>
    <x v="22"/>
    <x v="10"/>
    <n v="2"/>
    <n v="3700"/>
    <n v="7400"/>
    <n v="1400"/>
    <x v="4"/>
    <x v="6"/>
    <x v="48"/>
    <s v="Siyah"/>
  </r>
  <r>
    <n v="286"/>
    <x v="9"/>
    <x v="0"/>
    <x v="0"/>
    <n v="2"/>
    <n v="6000"/>
    <n v="12000"/>
    <n v="4000"/>
    <x v="4"/>
    <x v="7"/>
    <x v="0"/>
    <s v="Beyaz"/>
  </r>
  <r>
    <n v="287"/>
    <x v="10"/>
    <x v="17"/>
    <x v="7"/>
    <n v="2"/>
    <n v="1250"/>
    <n v="2500"/>
    <n v="900"/>
    <x v="4"/>
    <x v="7"/>
    <x v="51"/>
    <s v="Siyah"/>
  </r>
  <r>
    <n v="288"/>
    <x v="11"/>
    <x v="5"/>
    <x v="5"/>
    <n v="1"/>
    <n v="7600"/>
    <n v="7600"/>
    <n v="1600"/>
    <x v="4"/>
    <x v="10"/>
    <x v="26"/>
    <s v="i Gri"/>
  </r>
  <r>
    <n v="289"/>
    <x v="0"/>
    <x v="1"/>
    <x v="1"/>
    <n v="2"/>
    <n v="1400"/>
    <n v="2800"/>
    <n v="1200"/>
    <x v="4"/>
    <x v="4"/>
    <x v="1"/>
    <s v="Beyaz"/>
  </r>
  <r>
    <n v="290"/>
    <x v="4"/>
    <x v="4"/>
    <x v="4"/>
    <n v="2"/>
    <n v="2180"/>
    <n v="4360"/>
    <n v="1360"/>
    <x v="4"/>
    <x v="12"/>
    <x v="4"/>
    <s v="Marka"/>
  </r>
  <r>
    <n v="291"/>
    <x v="0"/>
    <x v="9"/>
    <x v="1"/>
    <n v="3"/>
    <n v="1800"/>
    <n v="5400"/>
    <n v="3000"/>
    <x v="4"/>
    <x v="6"/>
    <x v="12"/>
    <s v="n Gri"/>
  </r>
  <r>
    <n v="292"/>
    <x v="2"/>
    <x v="21"/>
    <x v="9"/>
    <n v="1"/>
    <n v="1500"/>
    <n v="1500"/>
    <n v="700"/>
    <x v="4"/>
    <x v="10"/>
    <x v="37"/>
    <s v="Marka"/>
  </r>
  <r>
    <n v="293"/>
    <x v="6"/>
    <x v="2"/>
    <x v="2"/>
    <n v="3"/>
    <n v="8450"/>
    <n v="25350"/>
    <n v="7350"/>
    <x v="4"/>
    <x v="9"/>
    <x v="46"/>
    <s v="Beyaz"/>
  </r>
  <r>
    <n v="294"/>
    <x v="9"/>
    <x v="21"/>
    <x v="9"/>
    <n v="3"/>
    <n v="1500"/>
    <n v="4500"/>
    <n v="2100"/>
    <x v="4"/>
    <x v="9"/>
    <x v="52"/>
    <s v="Marka"/>
  </r>
  <r>
    <n v="295"/>
    <x v="5"/>
    <x v="0"/>
    <x v="0"/>
    <n v="3"/>
    <n v="6000"/>
    <n v="18000"/>
    <n v="6000"/>
    <x v="4"/>
    <x v="5"/>
    <x v="29"/>
    <s v="Beyaz"/>
  </r>
  <r>
    <n v="296"/>
    <x v="11"/>
    <x v="18"/>
    <x v="3"/>
    <n v="1"/>
    <n v="1200"/>
    <n v="1200"/>
    <n v="400"/>
    <x v="4"/>
    <x v="6"/>
    <x v="8"/>
    <s v="ü Mor"/>
  </r>
  <r>
    <n v="297"/>
    <x v="0"/>
    <x v="14"/>
    <x v="10"/>
    <n v="3"/>
    <n v="4200"/>
    <n v="12600"/>
    <n v="3600"/>
    <x v="4"/>
    <x v="11"/>
    <x v="1"/>
    <s v="Beyaz"/>
  </r>
  <r>
    <n v="298"/>
    <x v="10"/>
    <x v="5"/>
    <x v="5"/>
    <n v="3"/>
    <n v="7600"/>
    <n v="22800"/>
    <n v="4800"/>
    <x v="4"/>
    <x v="12"/>
    <x v="23"/>
    <s v="i Gri"/>
  </r>
  <r>
    <n v="299"/>
    <x v="5"/>
    <x v="6"/>
    <x v="6"/>
    <n v="2"/>
    <n v="7250"/>
    <n v="14500"/>
    <n v="4500"/>
    <x v="4"/>
    <x v="10"/>
    <x v="6"/>
    <s v="u Gri"/>
  </r>
  <r>
    <n v="300"/>
    <x v="1"/>
    <x v="19"/>
    <x v="2"/>
    <n v="2"/>
    <n v="7530"/>
    <n v="15060"/>
    <n v="3060"/>
    <x v="4"/>
    <x v="4"/>
    <x v="41"/>
    <s v="i Gri"/>
  </r>
  <r>
    <n v="301"/>
    <x v="2"/>
    <x v="6"/>
    <x v="6"/>
    <n v="2"/>
    <n v="7250"/>
    <n v="14500"/>
    <n v="4500"/>
    <x v="4"/>
    <x v="10"/>
    <x v="6"/>
    <s v="u Gri"/>
  </r>
  <r>
    <n v="302"/>
    <x v="1"/>
    <x v="0"/>
    <x v="0"/>
    <n v="1"/>
    <n v="6000"/>
    <n v="6000"/>
    <n v="2000"/>
    <x v="4"/>
    <x v="2"/>
    <x v="8"/>
    <s v="Beyaz"/>
  </r>
  <r>
    <n v="303"/>
    <x v="5"/>
    <x v="18"/>
    <x v="3"/>
    <n v="3"/>
    <n v="1200"/>
    <n v="3600"/>
    <n v="1200"/>
    <x v="4"/>
    <x v="10"/>
    <x v="29"/>
    <s v="ü Mor"/>
  </r>
  <r>
    <n v="304"/>
    <x v="11"/>
    <x v="20"/>
    <x v="0"/>
    <n v="2"/>
    <n v="5300"/>
    <n v="10600"/>
    <n v="2600"/>
    <x v="4"/>
    <x v="6"/>
    <x v="45"/>
    <s v="i Gri"/>
  </r>
  <r>
    <n v="305"/>
    <x v="8"/>
    <x v="2"/>
    <x v="2"/>
    <n v="2"/>
    <n v="8450"/>
    <n v="16900"/>
    <n v="4900"/>
    <x v="4"/>
    <x v="12"/>
    <x v="2"/>
    <s v="Beyaz"/>
  </r>
  <r>
    <n v="306"/>
    <x v="4"/>
    <x v="3"/>
    <x v="3"/>
    <n v="1"/>
    <n v="1350"/>
    <n v="1350"/>
    <n v="550"/>
    <x v="4"/>
    <x v="9"/>
    <x v="25"/>
    <s v="Siyah"/>
  </r>
  <r>
    <n v="307"/>
    <x v="6"/>
    <x v="10"/>
    <x v="8"/>
    <n v="1"/>
    <n v="1090"/>
    <n v="1090"/>
    <n v="290"/>
    <x v="4"/>
    <x v="7"/>
    <x v="34"/>
    <s v="Marka"/>
  </r>
  <r>
    <n v="308"/>
    <x v="4"/>
    <x v="4"/>
    <x v="4"/>
    <n v="1"/>
    <n v="2180"/>
    <n v="2180"/>
    <n v="680"/>
    <x v="4"/>
    <x v="12"/>
    <x v="42"/>
    <s v="Marka"/>
  </r>
  <r>
    <n v="309"/>
    <x v="1"/>
    <x v="22"/>
    <x v="10"/>
    <n v="1"/>
    <n v="3700"/>
    <n v="3700"/>
    <n v="700"/>
    <x v="4"/>
    <x v="4"/>
    <x v="49"/>
    <s v="Siyah"/>
  </r>
  <r>
    <n v="310"/>
    <x v="6"/>
    <x v="7"/>
    <x v="7"/>
    <n v="3"/>
    <n v="1100"/>
    <n v="3300"/>
    <n v="900"/>
    <x v="4"/>
    <x v="11"/>
    <x v="7"/>
    <s v="Beyaz"/>
  </r>
  <r>
    <n v="311"/>
    <x v="5"/>
    <x v="22"/>
    <x v="10"/>
    <n v="1"/>
    <n v="3700"/>
    <n v="3700"/>
    <n v="700"/>
    <x v="4"/>
    <x v="1"/>
    <x v="49"/>
    <s v="Siyah"/>
  </r>
  <r>
    <n v="312"/>
    <x v="10"/>
    <x v="13"/>
    <x v="9"/>
    <n v="1"/>
    <n v="1490"/>
    <n v="1490"/>
    <n v="690"/>
    <x v="4"/>
    <x v="10"/>
    <x v="18"/>
    <s v="Marka"/>
  </r>
  <r>
    <n v="313"/>
    <x v="9"/>
    <x v="21"/>
    <x v="9"/>
    <n v="1"/>
    <n v="1500"/>
    <n v="1500"/>
    <n v="700"/>
    <x v="4"/>
    <x v="10"/>
    <x v="37"/>
    <s v="Marka"/>
  </r>
  <r>
    <n v="314"/>
    <x v="8"/>
    <x v="10"/>
    <x v="8"/>
    <n v="2"/>
    <n v="1090"/>
    <n v="2180"/>
    <n v="580"/>
    <x v="4"/>
    <x v="2"/>
    <x v="10"/>
    <s v="Marka"/>
  </r>
  <r>
    <n v="315"/>
    <x v="10"/>
    <x v="9"/>
    <x v="1"/>
    <n v="3"/>
    <n v="1800"/>
    <n v="5400"/>
    <n v="3000"/>
    <x v="4"/>
    <x v="1"/>
    <x v="12"/>
    <s v="n Gri"/>
  </r>
  <r>
    <n v="316"/>
    <x v="7"/>
    <x v="19"/>
    <x v="2"/>
    <n v="2"/>
    <n v="7530"/>
    <n v="15060"/>
    <n v="3060"/>
    <x v="4"/>
    <x v="1"/>
    <x v="41"/>
    <s v="i Gri"/>
  </r>
  <r>
    <n v="317"/>
    <x v="6"/>
    <x v="7"/>
    <x v="7"/>
    <n v="3"/>
    <n v="1100"/>
    <n v="3300"/>
    <n v="900"/>
    <x v="4"/>
    <x v="0"/>
    <x v="7"/>
    <s v="Beyaz"/>
  </r>
  <r>
    <n v="318"/>
    <x v="9"/>
    <x v="3"/>
    <x v="3"/>
    <n v="3"/>
    <n v="1350"/>
    <n v="4050"/>
    <n v="1650"/>
    <x v="4"/>
    <x v="3"/>
    <x v="3"/>
    <s v="Siyah"/>
  </r>
  <r>
    <n v="319"/>
    <x v="8"/>
    <x v="3"/>
    <x v="3"/>
    <n v="1"/>
    <n v="1350"/>
    <n v="1350"/>
    <n v="550"/>
    <x v="4"/>
    <x v="8"/>
    <x v="25"/>
    <s v="Siyah"/>
  </r>
  <r>
    <n v="320"/>
    <x v="7"/>
    <x v="10"/>
    <x v="8"/>
    <n v="2"/>
    <n v="1090"/>
    <n v="2180"/>
    <n v="580"/>
    <x v="4"/>
    <x v="4"/>
    <x v="10"/>
    <s v="Marka"/>
  </r>
  <r>
    <n v="321"/>
    <x v="7"/>
    <x v="14"/>
    <x v="10"/>
    <n v="1"/>
    <n v="4200"/>
    <n v="4200"/>
    <n v="1200"/>
    <x v="4"/>
    <x v="10"/>
    <x v="47"/>
    <s v="Beyaz"/>
  </r>
  <r>
    <n v="322"/>
    <x v="9"/>
    <x v="9"/>
    <x v="1"/>
    <n v="2"/>
    <n v="1800"/>
    <n v="3600"/>
    <n v="2000"/>
    <x v="4"/>
    <x v="5"/>
    <x v="9"/>
    <s v="n Gri"/>
  </r>
  <r>
    <n v="323"/>
    <x v="11"/>
    <x v="10"/>
    <x v="8"/>
    <n v="1"/>
    <n v="1090"/>
    <n v="1090"/>
    <n v="290"/>
    <x v="4"/>
    <x v="9"/>
    <x v="34"/>
    <s v="Marka"/>
  </r>
  <r>
    <n v="324"/>
    <x v="0"/>
    <x v="5"/>
    <x v="5"/>
    <n v="1"/>
    <n v="7600"/>
    <n v="7600"/>
    <n v="1600"/>
    <x v="4"/>
    <x v="9"/>
    <x v="26"/>
    <s v="i Gri"/>
  </r>
  <r>
    <n v="325"/>
    <x v="8"/>
    <x v="5"/>
    <x v="5"/>
    <n v="3"/>
    <n v="7600"/>
    <n v="22800"/>
    <n v="4800"/>
    <x v="4"/>
    <x v="8"/>
    <x v="23"/>
    <s v="i Gri"/>
  </r>
  <r>
    <n v="326"/>
    <x v="2"/>
    <x v="22"/>
    <x v="10"/>
    <n v="1"/>
    <n v="3700"/>
    <n v="3700"/>
    <n v="700"/>
    <x v="4"/>
    <x v="8"/>
    <x v="49"/>
    <s v="Siyah"/>
  </r>
  <r>
    <n v="327"/>
    <x v="4"/>
    <x v="6"/>
    <x v="6"/>
    <n v="3"/>
    <n v="7250"/>
    <n v="21750"/>
    <n v="6750"/>
    <x v="4"/>
    <x v="12"/>
    <x v="24"/>
    <s v="u Gri"/>
  </r>
  <r>
    <n v="328"/>
    <x v="1"/>
    <x v="5"/>
    <x v="5"/>
    <n v="3"/>
    <n v="7600"/>
    <n v="22800"/>
    <n v="4800"/>
    <x v="4"/>
    <x v="11"/>
    <x v="23"/>
    <s v="i Gri"/>
  </r>
  <r>
    <n v="329"/>
    <x v="10"/>
    <x v="14"/>
    <x v="10"/>
    <n v="1"/>
    <n v="4200"/>
    <n v="4200"/>
    <n v="1200"/>
    <x v="4"/>
    <x v="5"/>
    <x v="47"/>
    <s v="Beyaz"/>
  </r>
  <r>
    <n v="330"/>
    <x v="6"/>
    <x v="17"/>
    <x v="7"/>
    <n v="3"/>
    <n v="1250"/>
    <n v="3750"/>
    <n v="1350"/>
    <x v="4"/>
    <x v="11"/>
    <x v="50"/>
    <s v="Siyah"/>
  </r>
  <r>
    <n v="331"/>
    <x v="8"/>
    <x v="10"/>
    <x v="8"/>
    <n v="1"/>
    <n v="1090"/>
    <n v="1090"/>
    <n v="290"/>
    <x v="4"/>
    <x v="5"/>
    <x v="34"/>
    <s v="Marka"/>
  </r>
  <r>
    <n v="332"/>
    <x v="3"/>
    <x v="4"/>
    <x v="4"/>
    <n v="1"/>
    <n v="2180"/>
    <n v="2180"/>
    <n v="680"/>
    <x v="4"/>
    <x v="4"/>
    <x v="42"/>
    <s v="Marka"/>
  </r>
  <r>
    <n v="333"/>
    <x v="11"/>
    <x v="22"/>
    <x v="10"/>
    <n v="2"/>
    <n v="3700"/>
    <n v="7400"/>
    <n v="1400"/>
    <x v="4"/>
    <x v="4"/>
    <x v="48"/>
    <s v="Siyah"/>
  </r>
  <r>
    <n v="334"/>
    <x v="9"/>
    <x v="0"/>
    <x v="0"/>
    <n v="2"/>
    <n v="6000"/>
    <n v="12000"/>
    <n v="4000"/>
    <x v="4"/>
    <x v="4"/>
    <x v="0"/>
    <s v="Beyaz"/>
  </r>
  <r>
    <n v="335"/>
    <x v="10"/>
    <x v="17"/>
    <x v="7"/>
    <n v="2"/>
    <n v="1250"/>
    <n v="2500"/>
    <n v="900"/>
    <x v="4"/>
    <x v="12"/>
    <x v="51"/>
    <s v="Siyah"/>
  </r>
  <r>
    <n v="336"/>
    <x v="11"/>
    <x v="5"/>
    <x v="5"/>
    <n v="1"/>
    <n v="7600"/>
    <n v="7600"/>
    <n v="1600"/>
    <x v="4"/>
    <x v="9"/>
    <x v="26"/>
    <s v="i Gri"/>
  </r>
  <r>
    <n v="337"/>
    <x v="0"/>
    <x v="1"/>
    <x v="1"/>
    <n v="2"/>
    <n v="1400"/>
    <n v="2800"/>
    <n v="1200"/>
    <x v="4"/>
    <x v="5"/>
    <x v="1"/>
    <s v="Beyaz"/>
  </r>
  <r>
    <n v="338"/>
    <x v="4"/>
    <x v="4"/>
    <x v="4"/>
    <n v="2"/>
    <n v="2180"/>
    <n v="4360"/>
    <n v="1360"/>
    <x v="4"/>
    <x v="7"/>
    <x v="4"/>
    <s v="Marka"/>
  </r>
  <r>
    <n v="339"/>
    <x v="0"/>
    <x v="9"/>
    <x v="1"/>
    <n v="3"/>
    <n v="1800"/>
    <n v="5400"/>
    <n v="3000"/>
    <x v="4"/>
    <x v="6"/>
    <x v="12"/>
    <s v="n Gri"/>
  </r>
  <r>
    <n v="340"/>
    <x v="2"/>
    <x v="21"/>
    <x v="9"/>
    <n v="1"/>
    <n v="1500"/>
    <n v="1500"/>
    <n v="700"/>
    <x v="4"/>
    <x v="2"/>
    <x v="37"/>
    <s v="Marka"/>
  </r>
  <r>
    <n v="341"/>
    <x v="6"/>
    <x v="2"/>
    <x v="2"/>
    <n v="3"/>
    <n v="8450"/>
    <n v="25350"/>
    <n v="7350"/>
    <x v="4"/>
    <x v="1"/>
    <x v="46"/>
    <s v="Beyaz"/>
  </r>
  <r>
    <n v="342"/>
    <x v="9"/>
    <x v="21"/>
    <x v="9"/>
    <n v="3"/>
    <n v="1500"/>
    <n v="4500"/>
    <n v="2100"/>
    <x v="4"/>
    <x v="11"/>
    <x v="52"/>
    <s v="Marka"/>
  </r>
  <r>
    <n v="343"/>
    <x v="5"/>
    <x v="0"/>
    <x v="0"/>
    <n v="3"/>
    <n v="6000"/>
    <n v="18000"/>
    <n v="6000"/>
    <x v="4"/>
    <x v="3"/>
    <x v="29"/>
    <s v="Beyaz"/>
  </r>
  <r>
    <n v="344"/>
    <x v="11"/>
    <x v="18"/>
    <x v="3"/>
    <n v="1"/>
    <n v="1200"/>
    <n v="1200"/>
    <n v="400"/>
    <x v="4"/>
    <x v="12"/>
    <x v="8"/>
    <s v="ü Mor"/>
  </r>
  <r>
    <n v="345"/>
    <x v="0"/>
    <x v="14"/>
    <x v="10"/>
    <n v="3"/>
    <n v="4200"/>
    <n v="12600"/>
    <n v="3600"/>
    <x v="4"/>
    <x v="5"/>
    <x v="1"/>
    <s v="Beyaz"/>
  </r>
  <r>
    <n v="346"/>
    <x v="10"/>
    <x v="5"/>
    <x v="5"/>
    <n v="3"/>
    <n v="7600"/>
    <n v="22800"/>
    <n v="4800"/>
    <x v="4"/>
    <x v="8"/>
    <x v="23"/>
    <s v="i Gri"/>
  </r>
  <r>
    <n v="347"/>
    <x v="5"/>
    <x v="6"/>
    <x v="6"/>
    <n v="2"/>
    <n v="7250"/>
    <n v="14500"/>
    <n v="4500"/>
    <x v="4"/>
    <x v="1"/>
    <x v="6"/>
    <s v="u Gri"/>
  </r>
  <r>
    <n v="348"/>
    <x v="1"/>
    <x v="19"/>
    <x v="2"/>
    <n v="2"/>
    <n v="7530"/>
    <n v="15060"/>
    <n v="3060"/>
    <x v="4"/>
    <x v="7"/>
    <x v="41"/>
    <s v="i Gri"/>
  </r>
  <r>
    <n v="349"/>
    <x v="2"/>
    <x v="6"/>
    <x v="6"/>
    <n v="2"/>
    <n v="7250"/>
    <n v="14500"/>
    <n v="4500"/>
    <x v="4"/>
    <x v="8"/>
    <x v="6"/>
    <s v="u Gri"/>
  </r>
  <r>
    <n v="350"/>
    <x v="1"/>
    <x v="0"/>
    <x v="0"/>
    <n v="1"/>
    <n v="6000"/>
    <n v="6000"/>
    <n v="2000"/>
    <x v="4"/>
    <x v="6"/>
    <x v="8"/>
    <s v="Beyaz"/>
  </r>
  <r>
    <n v="351"/>
    <x v="5"/>
    <x v="18"/>
    <x v="3"/>
    <n v="3"/>
    <n v="1200"/>
    <n v="3600"/>
    <n v="1200"/>
    <x v="4"/>
    <x v="12"/>
    <x v="29"/>
    <s v="ü Mor"/>
  </r>
  <r>
    <n v="352"/>
    <x v="11"/>
    <x v="20"/>
    <x v="0"/>
    <n v="2"/>
    <n v="5300"/>
    <n v="10600"/>
    <n v="2600"/>
    <x v="4"/>
    <x v="6"/>
    <x v="45"/>
    <s v="i Gri"/>
  </r>
  <r>
    <n v="353"/>
    <x v="8"/>
    <x v="2"/>
    <x v="2"/>
    <n v="2"/>
    <n v="8450"/>
    <n v="16900"/>
    <n v="4900"/>
    <x v="4"/>
    <x v="2"/>
    <x v="2"/>
    <s v="Beyaz"/>
  </r>
  <r>
    <n v="354"/>
    <x v="4"/>
    <x v="3"/>
    <x v="3"/>
    <n v="1"/>
    <n v="1350"/>
    <n v="1350"/>
    <n v="550"/>
    <x v="4"/>
    <x v="9"/>
    <x v="25"/>
    <s v="Siyah"/>
  </r>
  <r>
    <n v="355"/>
    <x v="6"/>
    <x v="10"/>
    <x v="8"/>
    <n v="1"/>
    <n v="1090"/>
    <n v="1090"/>
    <n v="290"/>
    <x v="4"/>
    <x v="5"/>
    <x v="34"/>
    <s v="Marka"/>
  </r>
  <r>
    <n v="356"/>
    <x v="4"/>
    <x v="4"/>
    <x v="4"/>
    <n v="1"/>
    <n v="2180"/>
    <n v="2180"/>
    <n v="680"/>
    <x v="4"/>
    <x v="11"/>
    <x v="42"/>
    <s v="Marka"/>
  </r>
  <r>
    <n v="357"/>
    <x v="0"/>
    <x v="0"/>
    <x v="0"/>
    <n v="2"/>
    <n v="6000"/>
    <n v="12000"/>
    <n v="4000"/>
    <x v="4"/>
    <x v="0"/>
    <x v="0"/>
    <s v="Beyaz"/>
  </r>
  <r>
    <n v="358"/>
    <x v="1"/>
    <x v="1"/>
    <x v="1"/>
    <n v="2"/>
    <n v="1400"/>
    <n v="2800"/>
    <n v="1200"/>
    <x v="4"/>
    <x v="2"/>
    <x v="1"/>
    <s v="Beyaz"/>
  </r>
  <r>
    <n v="359"/>
    <x v="2"/>
    <x v="2"/>
    <x v="2"/>
    <n v="2"/>
    <n v="8450"/>
    <n v="16900"/>
    <n v="4900"/>
    <x v="4"/>
    <x v="11"/>
    <x v="2"/>
    <s v="Beyaz"/>
  </r>
  <r>
    <n v="360"/>
    <x v="3"/>
    <x v="3"/>
    <x v="3"/>
    <n v="3"/>
    <n v="1350"/>
    <n v="4050"/>
    <n v="1650"/>
    <x v="4"/>
    <x v="8"/>
    <x v="3"/>
    <s v="Siyah"/>
  </r>
  <r>
    <n v="361"/>
    <x v="0"/>
    <x v="4"/>
    <x v="4"/>
    <n v="2"/>
    <n v="2180"/>
    <n v="4360"/>
    <n v="1360"/>
    <x v="4"/>
    <x v="12"/>
    <x v="4"/>
    <s v="Marka"/>
  </r>
  <r>
    <n v="362"/>
    <x v="4"/>
    <x v="5"/>
    <x v="5"/>
    <n v="2"/>
    <n v="7600"/>
    <n v="15200"/>
    <n v="3200"/>
    <x v="4"/>
    <x v="11"/>
    <x v="5"/>
    <s v="i Gri"/>
  </r>
  <r>
    <n v="363"/>
    <x v="1"/>
    <x v="6"/>
    <x v="6"/>
    <n v="2"/>
    <n v="7250"/>
    <n v="14500"/>
    <n v="4500"/>
    <x v="4"/>
    <x v="6"/>
    <x v="6"/>
    <s v="u Gri"/>
  </r>
  <r>
    <n v="364"/>
    <x v="3"/>
    <x v="7"/>
    <x v="7"/>
    <n v="3"/>
    <n v="1100"/>
    <n v="3300"/>
    <n v="900"/>
    <x v="4"/>
    <x v="1"/>
    <x v="7"/>
    <s v="Beyaz"/>
  </r>
  <r>
    <n v="365"/>
    <x v="5"/>
    <x v="0"/>
    <x v="0"/>
    <n v="2"/>
    <n v="6000"/>
    <n v="12000"/>
    <n v="4000"/>
    <x v="4"/>
    <x v="0"/>
    <x v="0"/>
    <s v="Beyaz"/>
  </r>
  <r>
    <n v="366"/>
    <x v="0"/>
    <x v="8"/>
    <x v="8"/>
    <n v="1"/>
    <n v="1200"/>
    <n v="1200"/>
    <n v="400"/>
    <x v="4"/>
    <x v="8"/>
    <x v="8"/>
    <s v="Marka"/>
  </r>
  <r>
    <n v="367"/>
    <x v="6"/>
    <x v="9"/>
    <x v="1"/>
    <n v="2"/>
    <n v="1800"/>
    <n v="3600"/>
    <n v="2000"/>
    <x v="4"/>
    <x v="7"/>
    <x v="9"/>
    <s v="n Gri"/>
  </r>
  <r>
    <n v="368"/>
    <x v="6"/>
    <x v="10"/>
    <x v="8"/>
    <n v="2"/>
    <n v="1090"/>
    <n v="2180"/>
    <n v="580"/>
    <x v="4"/>
    <x v="10"/>
    <x v="10"/>
    <s v="Marka"/>
  </r>
  <r>
    <n v="369"/>
    <x v="5"/>
    <x v="4"/>
    <x v="4"/>
    <n v="3"/>
    <n v="2180"/>
    <n v="6540"/>
    <n v="2040"/>
    <x v="4"/>
    <x v="0"/>
    <x v="11"/>
    <s v="Marka"/>
  </r>
  <r>
    <n v="370"/>
    <x v="7"/>
    <x v="9"/>
    <x v="1"/>
    <n v="3"/>
    <n v="1800"/>
    <n v="5400"/>
    <n v="3000"/>
    <x v="4"/>
    <x v="5"/>
    <x v="12"/>
    <s v="n Gri"/>
  </r>
  <r>
    <n v="371"/>
    <x v="4"/>
    <x v="11"/>
    <x v="5"/>
    <n v="3"/>
    <n v="8000"/>
    <n v="24000"/>
    <n v="6000"/>
    <x v="4"/>
    <x v="9"/>
    <x v="13"/>
    <s v="Beyaz"/>
  </r>
  <r>
    <n v="372"/>
    <x v="5"/>
    <x v="1"/>
    <x v="1"/>
    <n v="1"/>
    <n v="1400"/>
    <n v="1400"/>
    <n v="600"/>
    <x v="4"/>
    <x v="5"/>
    <x v="14"/>
    <s v="Beyaz"/>
  </r>
  <r>
    <n v="373"/>
    <x v="8"/>
    <x v="12"/>
    <x v="2"/>
    <n v="1"/>
    <n v="10590"/>
    <n v="10590"/>
    <n v="4590"/>
    <x v="4"/>
    <x v="7"/>
    <x v="15"/>
    <s v="i Gri"/>
  </r>
  <r>
    <n v="374"/>
    <x v="9"/>
    <x v="3"/>
    <x v="3"/>
    <n v="2"/>
    <n v="1350"/>
    <n v="2700"/>
    <n v="1100"/>
    <x v="4"/>
    <x v="0"/>
    <x v="16"/>
    <s v="Siyah"/>
  </r>
  <r>
    <n v="375"/>
    <x v="6"/>
    <x v="1"/>
    <x v="1"/>
    <n v="2"/>
    <n v="1400"/>
    <n v="2800"/>
    <n v="1200"/>
    <x v="4"/>
    <x v="7"/>
    <x v="1"/>
    <s v="Beyaz"/>
  </r>
  <r>
    <n v="376"/>
    <x v="3"/>
    <x v="0"/>
    <x v="0"/>
    <n v="1"/>
    <n v="6000"/>
    <n v="6000"/>
    <n v="2000"/>
    <x v="4"/>
    <x v="7"/>
    <x v="8"/>
    <s v="Beyaz"/>
  </r>
  <r>
    <n v="377"/>
    <x v="8"/>
    <x v="7"/>
    <x v="7"/>
    <n v="2"/>
    <n v="1100"/>
    <n v="2200"/>
    <n v="600"/>
    <x v="4"/>
    <x v="8"/>
    <x v="17"/>
    <s v="Beyaz"/>
  </r>
  <r>
    <n v="378"/>
    <x v="2"/>
    <x v="0"/>
    <x v="0"/>
    <n v="2"/>
    <n v="6000"/>
    <n v="12000"/>
    <n v="4000"/>
    <x v="4"/>
    <x v="5"/>
    <x v="0"/>
    <s v="Beyaz"/>
  </r>
  <r>
    <n v="379"/>
    <x v="9"/>
    <x v="13"/>
    <x v="9"/>
    <n v="1"/>
    <n v="1490"/>
    <n v="1490"/>
    <n v="690"/>
    <x v="4"/>
    <x v="0"/>
    <x v="18"/>
    <s v="Marka"/>
  </r>
  <r>
    <n v="380"/>
    <x v="8"/>
    <x v="12"/>
    <x v="2"/>
    <n v="2"/>
    <n v="10590"/>
    <n v="21180"/>
    <n v="9180"/>
    <x v="4"/>
    <x v="7"/>
    <x v="19"/>
    <s v="i Gri"/>
  </r>
  <r>
    <n v="381"/>
    <x v="2"/>
    <x v="11"/>
    <x v="5"/>
    <n v="3"/>
    <n v="8000"/>
    <n v="24000"/>
    <n v="6000"/>
    <x v="4"/>
    <x v="10"/>
    <x v="13"/>
    <s v="Beyaz"/>
  </r>
  <r>
    <n v="382"/>
    <x v="6"/>
    <x v="7"/>
    <x v="7"/>
    <n v="1"/>
    <n v="1100"/>
    <n v="1100"/>
    <n v="300"/>
    <x v="4"/>
    <x v="10"/>
    <x v="20"/>
    <s v="Beyaz"/>
  </r>
  <r>
    <n v="383"/>
    <x v="9"/>
    <x v="8"/>
    <x v="8"/>
    <n v="1"/>
    <n v="1200"/>
    <n v="1200"/>
    <n v="400"/>
    <x v="4"/>
    <x v="9"/>
    <x v="8"/>
    <s v="Marka"/>
  </r>
  <r>
    <n v="384"/>
    <x v="4"/>
    <x v="14"/>
    <x v="10"/>
    <n v="2"/>
    <n v="4200"/>
    <n v="8400"/>
    <n v="2400"/>
    <x v="4"/>
    <x v="7"/>
    <x v="21"/>
    <s v="Beyaz"/>
  </r>
  <r>
    <n v="385"/>
    <x v="1"/>
    <x v="15"/>
    <x v="6"/>
    <n v="3"/>
    <n v="5775"/>
    <n v="17325"/>
    <n v="5325"/>
    <x v="4"/>
    <x v="8"/>
    <x v="22"/>
    <s v="Beyaz"/>
  </r>
  <r>
    <n v="386"/>
    <x v="10"/>
    <x v="5"/>
    <x v="5"/>
    <n v="3"/>
    <n v="7600"/>
    <n v="22800"/>
    <n v="4800"/>
    <x v="4"/>
    <x v="8"/>
    <x v="23"/>
    <s v="i Gri"/>
  </r>
  <r>
    <n v="387"/>
    <x v="1"/>
    <x v="6"/>
    <x v="6"/>
    <n v="3"/>
    <n v="7250"/>
    <n v="21750"/>
    <n v="6750"/>
    <x v="4"/>
    <x v="10"/>
    <x v="24"/>
    <s v="u Gri"/>
  </r>
  <r>
    <n v="388"/>
    <x v="0"/>
    <x v="6"/>
    <x v="6"/>
    <n v="3"/>
    <n v="7250"/>
    <n v="21750"/>
    <n v="6750"/>
    <x v="4"/>
    <x v="1"/>
    <x v="24"/>
    <s v="u Gri"/>
  </r>
  <r>
    <n v="389"/>
    <x v="8"/>
    <x v="6"/>
    <x v="6"/>
    <n v="3"/>
    <n v="7250"/>
    <n v="21750"/>
    <n v="6750"/>
    <x v="4"/>
    <x v="5"/>
    <x v="24"/>
    <s v="u Gri"/>
  </r>
  <r>
    <n v="390"/>
    <x v="5"/>
    <x v="3"/>
    <x v="3"/>
    <n v="1"/>
    <n v="1350"/>
    <n v="1350"/>
    <n v="550"/>
    <x v="4"/>
    <x v="10"/>
    <x v="25"/>
    <s v="Siyah"/>
  </r>
  <r>
    <n v="391"/>
    <x v="1"/>
    <x v="6"/>
    <x v="6"/>
    <n v="2"/>
    <n v="7250"/>
    <n v="14500"/>
    <n v="4500"/>
    <x v="4"/>
    <x v="11"/>
    <x v="6"/>
    <s v="u Gri"/>
  </r>
  <r>
    <n v="392"/>
    <x v="6"/>
    <x v="5"/>
    <x v="5"/>
    <n v="1"/>
    <n v="7600"/>
    <n v="7600"/>
    <n v="1600"/>
    <x v="4"/>
    <x v="0"/>
    <x v="26"/>
    <s v="i Gri"/>
  </r>
  <r>
    <n v="393"/>
    <x v="11"/>
    <x v="5"/>
    <x v="5"/>
    <n v="3"/>
    <n v="7600"/>
    <n v="22800"/>
    <n v="4800"/>
    <x v="4"/>
    <x v="9"/>
    <x v="23"/>
    <s v="i Gri"/>
  </r>
  <r>
    <n v="394"/>
    <x v="1"/>
    <x v="13"/>
    <x v="9"/>
    <n v="3"/>
    <n v="1490"/>
    <n v="4470"/>
    <n v="2070"/>
    <x v="4"/>
    <x v="11"/>
    <x v="27"/>
    <s v="Marka"/>
  </r>
  <r>
    <n v="395"/>
    <x v="5"/>
    <x v="16"/>
    <x v="4"/>
    <n v="2"/>
    <n v="2900"/>
    <n v="5800"/>
    <n v="1800"/>
    <x v="4"/>
    <x v="4"/>
    <x v="6"/>
    <s v="Marka"/>
  </r>
  <r>
    <n v="396"/>
    <x v="9"/>
    <x v="13"/>
    <x v="9"/>
    <n v="1"/>
    <n v="1490"/>
    <n v="1490"/>
    <n v="690"/>
    <x v="4"/>
    <x v="0"/>
    <x v="18"/>
    <s v="Marka"/>
  </r>
  <r>
    <n v="397"/>
    <x v="9"/>
    <x v="10"/>
    <x v="8"/>
    <n v="2"/>
    <n v="1090"/>
    <n v="2180"/>
    <n v="580"/>
    <x v="4"/>
    <x v="7"/>
    <x v="10"/>
    <s v="Marka"/>
  </r>
  <r>
    <n v="398"/>
    <x v="5"/>
    <x v="8"/>
    <x v="8"/>
    <n v="2"/>
    <n v="1200"/>
    <n v="2400"/>
    <n v="800"/>
    <x v="4"/>
    <x v="7"/>
    <x v="0"/>
    <s v="Marka"/>
  </r>
  <r>
    <n v="399"/>
    <x v="8"/>
    <x v="12"/>
    <x v="2"/>
    <n v="2"/>
    <n v="10590"/>
    <n v="21180"/>
    <n v="9180"/>
    <x v="4"/>
    <x v="7"/>
    <x v="19"/>
    <s v="i Gri"/>
  </r>
  <r>
    <n v="400"/>
    <x v="6"/>
    <x v="14"/>
    <x v="10"/>
    <n v="3"/>
    <n v="4200"/>
    <n v="12600"/>
    <n v="3600"/>
    <x v="4"/>
    <x v="6"/>
    <x v="1"/>
    <s v="Beyaz"/>
  </r>
  <r>
    <n v="401"/>
    <x v="3"/>
    <x v="14"/>
    <x v="10"/>
    <n v="3"/>
    <n v="4200"/>
    <n v="12600"/>
    <n v="3600"/>
    <x v="4"/>
    <x v="9"/>
    <x v="1"/>
    <s v="Beyaz"/>
  </r>
  <r>
    <n v="402"/>
    <x v="7"/>
    <x v="12"/>
    <x v="2"/>
    <n v="2"/>
    <n v="10590"/>
    <n v="21180"/>
    <n v="9180"/>
    <x v="4"/>
    <x v="11"/>
    <x v="19"/>
    <s v="i Gri"/>
  </r>
  <r>
    <n v="403"/>
    <x v="11"/>
    <x v="17"/>
    <x v="7"/>
    <n v="1"/>
    <n v="1250"/>
    <n v="1250"/>
    <n v="450"/>
    <x v="4"/>
    <x v="4"/>
    <x v="28"/>
    <s v="Siyah"/>
  </r>
  <r>
    <n v="404"/>
    <x v="0"/>
    <x v="13"/>
    <x v="9"/>
    <n v="3"/>
    <n v="1490"/>
    <n v="4470"/>
    <n v="2070"/>
    <x v="4"/>
    <x v="8"/>
    <x v="27"/>
    <s v="Marka"/>
  </r>
  <r>
    <n v="405"/>
    <x v="6"/>
    <x v="8"/>
    <x v="8"/>
    <n v="2"/>
    <n v="1200"/>
    <n v="2400"/>
    <n v="800"/>
    <x v="4"/>
    <x v="0"/>
    <x v="0"/>
    <s v="Marka"/>
  </r>
  <r>
    <n v="406"/>
    <x v="2"/>
    <x v="4"/>
    <x v="4"/>
    <n v="3"/>
    <n v="2180"/>
    <n v="6540"/>
    <n v="2040"/>
    <x v="4"/>
    <x v="10"/>
    <x v="11"/>
    <s v="Marka"/>
  </r>
  <r>
    <n v="407"/>
    <x v="9"/>
    <x v="18"/>
    <x v="3"/>
    <n v="3"/>
    <n v="1200"/>
    <n v="3600"/>
    <n v="1200"/>
    <x v="4"/>
    <x v="10"/>
    <x v="29"/>
    <s v="ü Mor"/>
  </r>
  <r>
    <n v="408"/>
    <x v="0"/>
    <x v="9"/>
    <x v="1"/>
    <n v="1"/>
    <n v="1800"/>
    <n v="1800"/>
    <n v="1000"/>
    <x v="4"/>
    <x v="6"/>
    <x v="30"/>
    <s v="n Gri"/>
  </r>
  <r>
    <n v="409"/>
    <x v="2"/>
    <x v="5"/>
    <x v="5"/>
    <n v="1"/>
    <n v="7600"/>
    <n v="7600"/>
    <n v="1600"/>
    <x v="4"/>
    <x v="0"/>
    <x v="26"/>
    <s v="i Gri"/>
  </r>
  <r>
    <n v="410"/>
    <x v="7"/>
    <x v="19"/>
    <x v="2"/>
    <n v="1"/>
    <n v="7530"/>
    <n v="7530"/>
    <n v="1530"/>
    <x v="4"/>
    <x v="5"/>
    <x v="31"/>
    <s v="i Gri"/>
  </r>
  <r>
    <n v="411"/>
    <x v="11"/>
    <x v="13"/>
    <x v="9"/>
    <n v="2"/>
    <n v="1490"/>
    <n v="2980"/>
    <n v="1380"/>
    <x v="4"/>
    <x v="11"/>
    <x v="32"/>
    <s v="Marka"/>
  </r>
  <r>
    <n v="412"/>
    <x v="0"/>
    <x v="20"/>
    <x v="0"/>
    <n v="1"/>
    <n v="5300"/>
    <n v="5300"/>
    <n v="1300"/>
    <x v="4"/>
    <x v="2"/>
    <x v="33"/>
    <s v="i Gri"/>
  </r>
  <r>
    <n v="413"/>
    <x v="4"/>
    <x v="8"/>
    <x v="8"/>
    <n v="2"/>
    <n v="1200"/>
    <n v="2400"/>
    <n v="800"/>
    <x v="4"/>
    <x v="5"/>
    <x v="0"/>
    <s v="Marka"/>
  </r>
  <r>
    <n v="414"/>
    <x v="9"/>
    <x v="10"/>
    <x v="8"/>
    <n v="1"/>
    <n v="1090"/>
    <n v="1090"/>
    <n v="290"/>
    <x v="4"/>
    <x v="4"/>
    <x v="34"/>
    <s v="Marka"/>
  </r>
  <r>
    <n v="415"/>
    <x v="4"/>
    <x v="6"/>
    <x v="6"/>
    <n v="1"/>
    <n v="7250"/>
    <n v="7250"/>
    <n v="2250"/>
    <x v="4"/>
    <x v="2"/>
    <x v="35"/>
    <s v="u Gri"/>
  </r>
  <r>
    <n v="416"/>
    <x v="10"/>
    <x v="1"/>
    <x v="1"/>
    <n v="3"/>
    <n v="1400"/>
    <n v="4200"/>
    <n v="1800"/>
    <x v="4"/>
    <x v="3"/>
    <x v="36"/>
    <s v="Beyaz"/>
  </r>
  <r>
    <n v="417"/>
    <x v="2"/>
    <x v="21"/>
    <x v="9"/>
    <n v="1"/>
    <n v="1500"/>
    <n v="1500"/>
    <n v="700"/>
    <x v="4"/>
    <x v="11"/>
    <x v="37"/>
    <s v="Marka"/>
  </r>
  <r>
    <n v="418"/>
    <x v="7"/>
    <x v="3"/>
    <x v="3"/>
    <n v="1"/>
    <n v="1350"/>
    <n v="1350"/>
    <n v="550"/>
    <x v="4"/>
    <x v="5"/>
    <x v="25"/>
    <s v="Siyah"/>
  </r>
  <r>
    <n v="419"/>
    <x v="7"/>
    <x v="8"/>
    <x v="8"/>
    <n v="3"/>
    <n v="1200"/>
    <n v="3600"/>
    <n v="1200"/>
    <x v="4"/>
    <x v="0"/>
    <x v="29"/>
    <s v="Marka"/>
  </r>
  <r>
    <n v="420"/>
    <x v="1"/>
    <x v="19"/>
    <x v="2"/>
    <n v="3"/>
    <n v="7530"/>
    <n v="22590"/>
    <n v="4590"/>
    <x v="4"/>
    <x v="12"/>
    <x v="38"/>
    <s v="i Gri"/>
  </r>
  <r>
    <n v="421"/>
    <x v="10"/>
    <x v="8"/>
    <x v="8"/>
    <n v="1"/>
    <n v="1200"/>
    <n v="1200"/>
    <n v="400"/>
    <x v="4"/>
    <x v="5"/>
    <x v="8"/>
    <s v="Marka"/>
  </r>
  <r>
    <n v="422"/>
    <x v="8"/>
    <x v="9"/>
    <x v="1"/>
    <n v="3"/>
    <n v="1800"/>
    <n v="5400"/>
    <n v="3000"/>
    <x v="4"/>
    <x v="1"/>
    <x v="12"/>
    <s v="n Gri"/>
  </r>
  <r>
    <n v="423"/>
    <x v="0"/>
    <x v="6"/>
    <x v="6"/>
    <n v="1"/>
    <n v="7250"/>
    <n v="7250"/>
    <n v="2250"/>
    <x v="4"/>
    <x v="0"/>
    <x v="35"/>
    <s v="u Gri"/>
  </r>
  <r>
    <n v="424"/>
    <x v="9"/>
    <x v="13"/>
    <x v="9"/>
    <n v="3"/>
    <n v="1490"/>
    <n v="4470"/>
    <n v="2070"/>
    <x v="4"/>
    <x v="8"/>
    <x v="27"/>
    <s v="Marka"/>
  </r>
  <r>
    <n v="425"/>
    <x v="9"/>
    <x v="18"/>
    <x v="3"/>
    <n v="1"/>
    <n v="1200"/>
    <n v="1200"/>
    <n v="400"/>
    <x v="4"/>
    <x v="9"/>
    <x v="8"/>
    <s v="ü Mor"/>
  </r>
  <r>
    <n v="426"/>
    <x v="1"/>
    <x v="11"/>
    <x v="5"/>
    <n v="1"/>
    <n v="8000"/>
    <n v="8000"/>
    <n v="2000"/>
    <x v="4"/>
    <x v="10"/>
    <x v="39"/>
    <s v="Beyaz"/>
  </r>
  <r>
    <n v="427"/>
    <x v="6"/>
    <x v="1"/>
    <x v="1"/>
    <n v="1"/>
    <n v="1400"/>
    <n v="1400"/>
    <n v="600"/>
    <x v="4"/>
    <x v="10"/>
    <x v="14"/>
    <s v="Beyaz"/>
  </r>
  <r>
    <n v="428"/>
    <x v="5"/>
    <x v="3"/>
    <x v="3"/>
    <n v="1"/>
    <n v="1350"/>
    <n v="1350"/>
    <n v="550"/>
    <x v="4"/>
    <x v="6"/>
    <x v="25"/>
    <s v="Siyah"/>
  </r>
  <r>
    <n v="429"/>
    <x v="8"/>
    <x v="18"/>
    <x v="3"/>
    <n v="1"/>
    <n v="1200"/>
    <n v="1200"/>
    <n v="400"/>
    <x v="4"/>
    <x v="6"/>
    <x v="8"/>
    <s v="ü Mor"/>
  </r>
  <r>
    <n v="430"/>
    <x v="6"/>
    <x v="20"/>
    <x v="0"/>
    <n v="1"/>
    <n v="5300"/>
    <n v="5300"/>
    <n v="1300"/>
    <x v="4"/>
    <x v="4"/>
    <x v="33"/>
    <s v="i Gri"/>
  </r>
  <r>
    <n v="431"/>
    <x v="9"/>
    <x v="12"/>
    <x v="2"/>
    <n v="3"/>
    <n v="10590"/>
    <n v="31770"/>
    <n v="13770"/>
    <x v="4"/>
    <x v="1"/>
    <x v="40"/>
    <s v="i Gri"/>
  </r>
  <r>
    <n v="432"/>
    <x v="4"/>
    <x v="17"/>
    <x v="7"/>
    <n v="1"/>
    <n v="1250"/>
    <n v="1250"/>
    <n v="450"/>
    <x v="4"/>
    <x v="3"/>
    <x v="28"/>
    <s v="Siyah"/>
  </r>
  <r>
    <n v="433"/>
    <x v="11"/>
    <x v="18"/>
    <x v="3"/>
    <n v="1"/>
    <n v="1200"/>
    <n v="1200"/>
    <n v="400"/>
    <x v="5"/>
    <x v="8"/>
    <x v="8"/>
    <s v="ü Mor"/>
  </r>
  <r>
    <n v="434"/>
    <x v="4"/>
    <x v="1"/>
    <x v="1"/>
    <n v="3"/>
    <n v="1400"/>
    <n v="4200"/>
    <n v="1800"/>
    <x v="5"/>
    <x v="4"/>
    <x v="36"/>
    <s v="Beyaz"/>
  </r>
  <r>
    <n v="435"/>
    <x v="11"/>
    <x v="19"/>
    <x v="2"/>
    <n v="2"/>
    <n v="7530"/>
    <n v="15060"/>
    <n v="3060"/>
    <x v="5"/>
    <x v="5"/>
    <x v="41"/>
    <s v="i Gri"/>
  </r>
  <r>
    <n v="436"/>
    <x v="6"/>
    <x v="5"/>
    <x v="5"/>
    <n v="1"/>
    <n v="7600"/>
    <n v="7600"/>
    <n v="1600"/>
    <x v="5"/>
    <x v="10"/>
    <x v="26"/>
    <s v="i Gri"/>
  </r>
  <r>
    <n v="437"/>
    <x v="11"/>
    <x v="21"/>
    <x v="9"/>
    <n v="1"/>
    <n v="1500"/>
    <n v="1500"/>
    <n v="700"/>
    <x v="5"/>
    <x v="5"/>
    <x v="37"/>
    <s v="Marka"/>
  </r>
  <r>
    <n v="438"/>
    <x v="9"/>
    <x v="4"/>
    <x v="4"/>
    <n v="2"/>
    <n v="2180"/>
    <n v="4360"/>
    <n v="1360"/>
    <x v="5"/>
    <x v="1"/>
    <x v="4"/>
    <s v="Marka"/>
  </r>
  <r>
    <n v="439"/>
    <x v="3"/>
    <x v="4"/>
    <x v="4"/>
    <n v="1"/>
    <n v="2180"/>
    <n v="2180"/>
    <n v="680"/>
    <x v="5"/>
    <x v="7"/>
    <x v="42"/>
    <s v="Marka"/>
  </r>
  <r>
    <n v="440"/>
    <x v="9"/>
    <x v="15"/>
    <x v="6"/>
    <n v="1"/>
    <n v="5775"/>
    <n v="5775"/>
    <n v="1775"/>
    <x v="5"/>
    <x v="11"/>
    <x v="43"/>
    <s v="Beyaz"/>
  </r>
  <r>
    <n v="441"/>
    <x v="9"/>
    <x v="7"/>
    <x v="7"/>
    <n v="3"/>
    <n v="1100"/>
    <n v="3300"/>
    <n v="900"/>
    <x v="5"/>
    <x v="6"/>
    <x v="7"/>
    <s v="Beyaz"/>
  </r>
  <r>
    <n v="442"/>
    <x v="10"/>
    <x v="15"/>
    <x v="6"/>
    <n v="1"/>
    <n v="5775"/>
    <n v="5775"/>
    <n v="1775"/>
    <x v="5"/>
    <x v="10"/>
    <x v="43"/>
    <s v="Beyaz"/>
  </r>
  <r>
    <n v="443"/>
    <x v="7"/>
    <x v="3"/>
    <x v="3"/>
    <n v="1"/>
    <n v="1350"/>
    <n v="1350"/>
    <n v="550"/>
    <x v="5"/>
    <x v="2"/>
    <x v="25"/>
    <s v="Siyah"/>
  </r>
  <r>
    <n v="444"/>
    <x v="0"/>
    <x v="5"/>
    <x v="5"/>
    <n v="3"/>
    <n v="7600"/>
    <n v="22800"/>
    <n v="4800"/>
    <x v="5"/>
    <x v="10"/>
    <x v="23"/>
    <s v="i Gri"/>
  </r>
  <r>
    <n v="445"/>
    <x v="2"/>
    <x v="6"/>
    <x v="6"/>
    <n v="3"/>
    <n v="7250"/>
    <n v="21750"/>
    <n v="6750"/>
    <x v="5"/>
    <x v="9"/>
    <x v="24"/>
    <s v="u Gri"/>
  </r>
  <r>
    <n v="446"/>
    <x v="11"/>
    <x v="13"/>
    <x v="9"/>
    <n v="2"/>
    <n v="1490"/>
    <n v="2980"/>
    <n v="1380"/>
    <x v="5"/>
    <x v="3"/>
    <x v="32"/>
    <s v="Marka"/>
  </r>
  <r>
    <n v="447"/>
    <x v="3"/>
    <x v="13"/>
    <x v="9"/>
    <n v="2"/>
    <n v="1490"/>
    <n v="2980"/>
    <n v="1380"/>
    <x v="5"/>
    <x v="7"/>
    <x v="32"/>
    <s v="Marka"/>
  </r>
  <r>
    <n v="448"/>
    <x v="8"/>
    <x v="10"/>
    <x v="8"/>
    <n v="2"/>
    <n v="1090"/>
    <n v="2180"/>
    <n v="580"/>
    <x v="5"/>
    <x v="5"/>
    <x v="10"/>
    <s v="Marka"/>
  </r>
  <r>
    <n v="449"/>
    <x v="8"/>
    <x v="8"/>
    <x v="8"/>
    <n v="3"/>
    <n v="1200"/>
    <n v="3600"/>
    <n v="1200"/>
    <x v="5"/>
    <x v="6"/>
    <x v="29"/>
    <s v="Marka"/>
  </r>
  <r>
    <n v="450"/>
    <x v="11"/>
    <x v="10"/>
    <x v="8"/>
    <n v="2"/>
    <n v="1090"/>
    <n v="2180"/>
    <n v="580"/>
    <x v="5"/>
    <x v="8"/>
    <x v="10"/>
    <s v="Marka"/>
  </r>
  <r>
    <n v="451"/>
    <x v="11"/>
    <x v="4"/>
    <x v="4"/>
    <n v="3"/>
    <n v="2180"/>
    <n v="6540"/>
    <n v="2040"/>
    <x v="5"/>
    <x v="4"/>
    <x v="11"/>
    <s v="Marka"/>
  </r>
  <r>
    <n v="452"/>
    <x v="2"/>
    <x v="20"/>
    <x v="0"/>
    <n v="3"/>
    <n v="5300"/>
    <n v="15900"/>
    <n v="3900"/>
    <x v="5"/>
    <x v="6"/>
    <x v="44"/>
    <s v="i Gri"/>
  </r>
  <r>
    <n v="453"/>
    <x v="11"/>
    <x v="20"/>
    <x v="0"/>
    <n v="2"/>
    <n v="5300"/>
    <n v="10600"/>
    <n v="2600"/>
    <x v="5"/>
    <x v="4"/>
    <x v="45"/>
    <s v="i Gri"/>
  </r>
  <r>
    <n v="454"/>
    <x v="5"/>
    <x v="6"/>
    <x v="6"/>
    <n v="2"/>
    <n v="7250"/>
    <n v="14500"/>
    <n v="4500"/>
    <x v="5"/>
    <x v="9"/>
    <x v="6"/>
    <s v="u Gri"/>
  </r>
  <r>
    <n v="455"/>
    <x v="5"/>
    <x v="18"/>
    <x v="3"/>
    <n v="3"/>
    <n v="1200"/>
    <n v="3600"/>
    <n v="1200"/>
    <x v="5"/>
    <x v="9"/>
    <x v="29"/>
    <s v="ü Mor"/>
  </r>
  <r>
    <n v="456"/>
    <x v="3"/>
    <x v="0"/>
    <x v="0"/>
    <n v="1"/>
    <n v="6000"/>
    <n v="6000"/>
    <n v="2000"/>
    <x v="5"/>
    <x v="0"/>
    <x v="8"/>
    <s v="Beyaz"/>
  </r>
  <r>
    <n v="457"/>
    <x v="2"/>
    <x v="2"/>
    <x v="2"/>
    <n v="3"/>
    <n v="8450"/>
    <n v="25350"/>
    <n v="7350"/>
    <x v="5"/>
    <x v="7"/>
    <x v="46"/>
    <s v="Beyaz"/>
  </r>
  <r>
    <n v="458"/>
    <x v="6"/>
    <x v="14"/>
    <x v="10"/>
    <n v="1"/>
    <n v="4200"/>
    <n v="4200"/>
    <n v="1200"/>
    <x v="5"/>
    <x v="4"/>
    <x v="47"/>
    <s v="Beyaz"/>
  </r>
  <r>
    <n v="459"/>
    <x v="6"/>
    <x v="12"/>
    <x v="2"/>
    <n v="3"/>
    <n v="10590"/>
    <n v="31770"/>
    <n v="13770"/>
    <x v="5"/>
    <x v="5"/>
    <x v="40"/>
    <s v="i Gri"/>
  </r>
  <r>
    <n v="460"/>
    <x v="5"/>
    <x v="18"/>
    <x v="3"/>
    <n v="1"/>
    <n v="1200"/>
    <n v="1200"/>
    <n v="400"/>
    <x v="5"/>
    <x v="9"/>
    <x v="8"/>
    <s v="ü Mor"/>
  </r>
  <r>
    <n v="461"/>
    <x v="10"/>
    <x v="7"/>
    <x v="7"/>
    <n v="2"/>
    <n v="1100"/>
    <n v="2200"/>
    <n v="600"/>
    <x v="5"/>
    <x v="10"/>
    <x v="17"/>
    <s v="Beyaz"/>
  </r>
  <r>
    <n v="462"/>
    <x v="9"/>
    <x v="22"/>
    <x v="10"/>
    <n v="2"/>
    <n v="3700"/>
    <n v="7400"/>
    <n v="1400"/>
    <x v="5"/>
    <x v="1"/>
    <x v="48"/>
    <s v="Siyah"/>
  </r>
  <r>
    <n v="463"/>
    <x v="1"/>
    <x v="22"/>
    <x v="10"/>
    <n v="1"/>
    <n v="3700"/>
    <n v="3700"/>
    <n v="700"/>
    <x v="5"/>
    <x v="10"/>
    <x v="49"/>
    <s v="Siyah"/>
  </r>
  <r>
    <n v="464"/>
    <x v="6"/>
    <x v="7"/>
    <x v="7"/>
    <n v="3"/>
    <n v="1100"/>
    <n v="3300"/>
    <n v="900"/>
    <x v="5"/>
    <x v="8"/>
    <x v="7"/>
    <s v="Beyaz"/>
  </r>
  <r>
    <n v="465"/>
    <x v="5"/>
    <x v="22"/>
    <x v="10"/>
    <n v="1"/>
    <n v="3700"/>
    <n v="3700"/>
    <n v="700"/>
    <x v="5"/>
    <x v="4"/>
    <x v="49"/>
    <s v="Siyah"/>
  </r>
  <r>
    <n v="466"/>
    <x v="10"/>
    <x v="13"/>
    <x v="9"/>
    <n v="1"/>
    <n v="1490"/>
    <n v="1490"/>
    <n v="690"/>
    <x v="5"/>
    <x v="1"/>
    <x v="18"/>
    <s v="Marka"/>
  </r>
  <r>
    <n v="467"/>
    <x v="9"/>
    <x v="21"/>
    <x v="9"/>
    <n v="1"/>
    <n v="1500"/>
    <n v="1500"/>
    <n v="700"/>
    <x v="5"/>
    <x v="7"/>
    <x v="37"/>
    <s v="Marka"/>
  </r>
  <r>
    <n v="468"/>
    <x v="8"/>
    <x v="10"/>
    <x v="8"/>
    <n v="2"/>
    <n v="1090"/>
    <n v="2180"/>
    <n v="580"/>
    <x v="5"/>
    <x v="9"/>
    <x v="10"/>
    <s v="Marka"/>
  </r>
  <r>
    <n v="469"/>
    <x v="10"/>
    <x v="9"/>
    <x v="1"/>
    <n v="3"/>
    <n v="1800"/>
    <n v="5400"/>
    <n v="3000"/>
    <x v="5"/>
    <x v="2"/>
    <x v="12"/>
    <s v="n Gri"/>
  </r>
  <r>
    <n v="470"/>
    <x v="7"/>
    <x v="19"/>
    <x v="2"/>
    <n v="2"/>
    <n v="7530"/>
    <n v="15060"/>
    <n v="3060"/>
    <x v="5"/>
    <x v="3"/>
    <x v="41"/>
    <s v="i Gri"/>
  </r>
  <r>
    <n v="471"/>
    <x v="6"/>
    <x v="7"/>
    <x v="7"/>
    <n v="3"/>
    <n v="1100"/>
    <n v="3300"/>
    <n v="900"/>
    <x v="5"/>
    <x v="11"/>
    <x v="7"/>
    <s v="Beyaz"/>
  </r>
  <r>
    <n v="472"/>
    <x v="9"/>
    <x v="3"/>
    <x v="3"/>
    <n v="3"/>
    <n v="1350"/>
    <n v="4050"/>
    <n v="1650"/>
    <x v="5"/>
    <x v="7"/>
    <x v="3"/>
    <s v="Siyah"/>
  </r>
  <r>
    <n v="473"/>
    <x v="8"/>
    <x v="3"/>
    <x v="3"/>
    <n v="1"/>
    <n v="1350"/>
    <n v="1350"/>
    <n v="550"/>
    <x v="5"/>
    <x v="6"/>
    <x v="25"/>
    <s v="Siyah"/>
  </r>
  <r>
    <n v="474"/>
    <x v="7"/>
    <x v="10"/>
    <x v="8"/>
    <n v="2"/>
    <n v="1090"/>
    <n v="2180"/>
    <n v="580"/>
    <x v="5"/>
    <x v="3"/>
    <x v="10"/>
    <s v="Marka"/>
  </r>
  <r>
    <n v="475"/>
    <x v="7"/>
    <x v="14"/>
    <x v="10"/>
    <n v="1"/>
    <n v="4200"/>
    <n v="4200"/>
    <n v="1200"/>
    <x v="5"/>
    <x v="0"/>
    <x v="47"/>
    <s v="Beyaz"/>
  </r>
  <r>
    <n v="476"/>
    <x v="9"/>
    <x v="9"/>
    <x v="1"/>
    <n v="2"/>
    <n v="1800"/>
    <n v="3600"/>
    <n v="2000"/>
    <x v="5"/>
    <x v="11"/>
    <x v="9"/>
    <s v="n Gri"/>
  </r>
  <r>
    <n v="477"/>
    <x v="11"/>
    <x v="10"/>
    <x v="8"/>
    <n v="1"/>
    <n v="1090"/>
    <n v="1090"/>
    <n v="290"/>
    <x v="5"/>
    <x v="5"/>
    <x v="34"/>
    <s v="Marka"/>
  </r>
  <r>
    <n v="478"/>
    <x v="0"/>
    <x v="5"/>
    <x v="5"/>
    <n v="1"/>
    <n v="7600"/>
    <n v="7600"/>
    <n v="1600"/>
    <x v="5"/>
    <x v="4"/>
    <x v="26"/>
    <s v="i Gri"/>
  </r>
  <r>
    <n v="479"/>
    <x v="8"/>
    <x v="5"/>
    <x v="5"/>
    <n v="3"/>
    <n v="7600"/>
    <n v="22800"/>
    <n v="4800"/>
    <x v="5"/>
    <x v="1"/>
    <x v="23"/>
    <s v="i Gri"/>
  </r>
  <r>
    <n v="480"/>
    <x v="2"/>
    <x v="22"/>
    <x v="10"/>
    <n v="1"/>
    <n v="3700"/>
    <n v="3700"/>
    <n v="700"/>
    <x v="5"/>
    <x v="7"/>
    <x v="49"/>
    <s v="Siyah"/>
  </r>
  <r>
    <n v="481"/>
    <x v="4"/>
    <x v="6"/>
    <x v="6"/>
    <n v="3"/>
    <n v="7250"/>
    <n v="21750"/>
    <n v="6750"/>
    <x v="5"/>
    <x v="8"/>
    <x v="24"/>
    <s v="u Gri"/>
  </r>
  <r>
    <n v="482"/>
    <x v="1"/>
    <x v="5"/>
    <x v="5"/>
    <n v="3"/>
    <n v="7600"/>
    <n v="22800"/>
    <n v="4800"/>
    <x v="5"/>
    <x v="8"/>
    <x v="23"/>
    <s v="i Gri"/>
  </r>
  <r>
    <n v="483"/>
    <x v="10"/>
    <x v="14"/>
    <x v="10"/>
    <n v="1"/>
    <n v="4200"/>
    <n v="4200"/>
    <n v="1200"/>
    <x v="5"/>
    <x v="2"/>
    <x v="47"/>
    <s v="Beyaz"/>
  </r>
  <r>
    <n v="484"/>
    <x v="6"/>
    <x v="17"/>
    <x v="7"/>
    <n v="3"/>
    <n v="1250"/>
    <n v="3750"/>
    <n v="1350"/>
    <x v="5"/>
    <x v="4"/>
    <x v="50"/>
    <s v="Siyah"/>
  </r>
  <r>
    <n v="485"/>
    <x v="8"/>
    <x v="10"/>
    <x v="8"/>
    <n v="1"/>
    <n v="1090"/>
    <n v="1090"/>
    <n v="290"/>
    <x v="5"/>
    <x v="10"/>
    <x v="34"/>
    <s v="Marka"/>
  </r>
  <r>
    <n v="486"/>
    <x v="3"/>
    <x v="4"/>
    <x v="4"/>
    <n v="1"/>
    <n v="2180"/>
    <n v="2180"/>
    <n v="680"/>
    <x v="5"/>
    <x v="12"/>
    <x v="42"/>
    <s v="Marka"/>
  </r>
  <r>
    <n v="487"/>
    <x v="11"/>
    <x v="22"/>
    <x v="10"/>
    <n v="2"/>
    <n v="3700"/>
    <n v="7400"/>
    <n v="1400"/>
    <x v="5"/>
    <x v="3"/>
    <x v="48"/>
    <s v="Siyah"/>
  </r>
  <r>
    <n v="488"/>
    <x v="9"/>
    <x v="0"/>
    <x v="0"/>
    <n v="2"/>
    <n v="6000"/>
    <n v="12000"/>
    <n v="4000"/>
    <x v="5"/>
    <x v="12"/>
    <x v="0"/>
    <s v="Beyaz"/>
  </r>
  <r>
    <n v="489"/>
    <x v="10"/>
    <x v="17"/>
    <x v="7"/>
    <n v="2"/>
    <n v="1250"/>
    <n v="2500"/>
    <n v="900"/>
    <x v="5"/>
    <x v="4"/>
    <x v="51"/>
    <s v="Siyah"/>
  </r>
  <r>
    <n v="490"/>
    <x v="11"/>
    <x v="5"/>
    <x v="5"/>
    <n v="1"/>
    <n v="7600"/>
    <n v="7600"/>
    <n v="1600"/>
    <x v="5"/>
    <x v="12"/>
    <x v="26"/>
    <s v="i Gri"/>
  </r>
  <r>
    <n v="491"/>
    <x v="0"/>
    <x v="1"/>
    <x v="1"/>
    <n v="2"/>
    <n v="1400"/>
    <n v="2800"/>
    <n v="1200"/>
    <x v="5"/>
    <x v="8"/>
    <x v="1"/>
    <s v="Beyaz"/>
  </r>
  <r>
    <n v="492"/>
    <x v="4"/>
    <x v="4"/>
    <x v="4"/>
    <n v="2"/>
    <n v="2180"/>
    <n v="4360"/>
    <n v="1360"/>
    <x v="5"/>
    <x v="8"/>
    <x v="4"/>
    <s v="Marka"/>
  </r>
  <r>
    <n v="493"/>
    <x v="0"/>
    <x v="9"/>
    <x v="1"/>
    <n v="3"/>
    <n v="1800"/>
    <n v="5400"/>
    <n v="3000"/>
    <x v="5"/>
    <x v="3"/>
    <x v="12"/>
    <s v="n Gri"/>
  </r>
  <r>
    <n v="494"/>
    <x v="2"/>
    <x v="21"/>
    <x v="9"/>
    <n v="1"/>
    <n v="1500"/>
    <n v="1500"/>
    <n v="700"/>
    <x v="5"/>
    <x v="6"/>
    <x v="37"/>
    <s v="Marka"/>
  </r>
  <r>
    <n v="495"/>
    <x v="6"/>
    <x v="2"/>
    <x v="2"/>
    <n v="3"/>
    <n v="8450"/>
    <n v="25350"/>
    <n v="7350"/>
    <x v="5"/>
    <x v="10"/>
    <x v="46"/>
    <s v="Beyaz"/>
  </r>
  <r>
    <n v="496"/>
    <x v="9"/>
    <x v="21"/>
    <x v="9"/>
    <n v="3"/>
    <n v="1500"/>
    <n v="4500"/>
    <n v="2100"/>
    <x v="5"/>
    <x v="6"/>
    <x v="52"/>
    <s v="Marka"/>
  </r>
  <r>
    <n v="497"/>
    <x v="5"/>
    <x v="0"/>
    <x v="0"/>
    <n v="3"/>
    <n v="6000"/>
    <n v="18000"/>
    <n v="6000"/>
    <x v="5"/>
    <x v="5"/>
    <x v="29"/>
    <s v="Beyaz"/>
  </r>
  <r>
    <n v="498"/>
    <x v="11"/>
    <x v="18"/>
    <x v="3"/>
    <n v="1"/>
    <n v="1200"/>
    <n v="1200"/>
    <n v="400"/>
    <x v="5"/>
    <x v="7"/>
    <x v="8"/>
    <s v="ü Mor"/>
  </r>
  <r>
    <n v="499"/>
    <x v="0"/>
    <x v="14"/>
    <x v="10"/>
    <n v="3"/>
    <n v="4200"/>
    <n v="12600"/>
    <n v="3600"/>
    <x v="5"/>
    <x v="10"/>
    <x v="1"/>
    <s v="Beyaz"/>
  </r>
  <r>
    <n v="500"/>
    <x v="10"/>
    <x v="5"/>
    <x v="5"/>
    <n v="3"/>
    <n v="7600"/>
    <n v="22800"/>
    <n v="4800"/>
    <x v="5"/>
    <x v="8"/>
    <x v="23"/>
    <s v="i Gri"/>
  </r>
  <r>
    <n v="501"/>
    <x v="5"/>
    <x v="6"/>
    <x v="6"/>
    <n v="2"/>
    <n v="7250"/>
    <n v="14500"/>
    <n v="4500"/>
    <x v="5"/>
    <x v="4"/>
    <x v="6"/>
    <s v="u Gri"/>
  </r>
  <r>
    <n v="502"/>
    <x v="1"/>
    <x v="19"/>
    <x v="2"/>
    <n v="2"/>
    <n v="7530"/>
    <n v="15060"/>
    <n v="3060"/>
    <x v="5"/>
    <x v="2"/>
    <x v="41"/>
    <s v="i Gri"/>
  </r>
  <r>
    <n v="503"/>
    <x v="2"/>
    <x v="6"/>
    <x v="6"/>
    <n v="2"/>
    <n v="7250"/>
    <n v="14500"/>
    <n v="4500"/>
    <x v="5"/>
    <x v="4"/>
    <x v="6"/>
    <s v="u Gri"/>
  </r>
  <r>
    <n v="504"/>
    <x v="1"/>
    <x v="0"/>
    <x v="0"/>
    <n v="1"/>
    <n v="6000"/>
    <n v="6000"/>
    <n v="2000"/>
    <x v="5"/>
    <x v="10"/>
    <x v="8"/>
    <s v="Beyaz"/>
  </r>
  <r>
    <n v="505"/>
    <x v="5"/>
    <x v="18"/>
    <x v="3"/>
    <n v="3"/>
    <n v="1200"/>
    <n v="3600"/>
    <n v="1200"/>
    <x v="5"/>
    <x v="10"/>
    <x v="29"/>
    <s v="ü Mor"/>
  </r>
  <r>
    <n v="506"/>
    <x v="11"/>
    <x v="20"/>
    <x v="0"/>
    <n v="2"/>
    <n v="5300"/>
    <n v="10600"/>
    <n v="2600"/>
    <x v="5"/>
    <x v="12"/>
    <x v="45"/>
    <s v="i Gri"/>
  </r>
  <r>
    <n v="507"/>
    <x v="8"/>
    <x v="2"/>
    <x v="2"/>
    <n v="2"/>
    <n v="8450"/>
    <n v="16900"/>
    <n v="4900"/>
    <x v="5"/>
    <x v="3"/>
    <x v="2"/>
    <s v="Beyaz"/>
  </r>
  <r>
    <n v="508"/>
    <x v="4"/>
    <x v="3"/>
    <x v="3"/>
    <n v="1"/>
    <n v="1350"/>
    <n v="1350"/>
    <n v="550"/>
    <x v="5"/>
    <x v="4"/>
    <x v="25"/>
    <s v="Siyah"/>
  </r>
  <r>
    <n v="509"/>
    <x v="6"/>
    <x v="10"/>
    <x v="8"/>
    <n v="1"/>
    <n v="1090"/>
    <n v="1090"/>
    <n v="290"/>
    <x v="5"/>
    <x v="0"/>
    <x v="34"/>
    <s v="Marka"/>
  </r>
  <r>
    <n v="510"/>
    <x v="4"/>
    <x v="4"/>
    <x v="4"/>
    <n v="1"/>
    <n v="2180"/>
    <n v="2180"/>
    <n v="680"/>
    <x v="5"/>
    <x v="7"/>
    <x v="42"/>
    <s v="Marka"/>
  </r>
  <r>
    <n v="511"/>
    <x v="1"/>
    <x v="22"/>
    <x v="10"/>
    <n v="1"/>
    <n v="3700"/>
    <n v="3700"/>
    <n v="700"/>
    <x v="5"/>
    <x v="12"/>
    <x v="49"/>
    <s v="Siyah"/>
  </r>
  <r>
    <n v="512"/>
    <x v="6"/>
    <x v="7"/>
    <x v="7"/>
    <n v="3"/>
    <n v="1100"/>
    <n v="3300"/>
    <n v="900"/>
    <x v="5"/>
    <x v="10"/>
    <x v="7"/>
    <s v="Beyaz"/>
  </r>
  <r>
    <n v="513"/>
    <x v="5"/>
    <x v="22"/>
    <x v="10"/>
    <n v="1"/>
    <n v="3700"/>
    <n v="3700"/>
    <n v="700"/>
    <x v="5"/>
    <x v="1"/>
    <x v="49"/>
    <s v="Siyah"/>
  </r>
  <r>
    <n v="514"/>
    <x v="10"/>
    <x v="13"/>
    <x v="9"/>
    <n v="1"/>
    <n v="1490"/>
    <n v="1490"/>
    <n v="690"/>
    <x v="5"/>
    <x v="3"/>
    <x v="18"/>
    <s v="Marka"/>
  </r>
  <r>
    <n v="515"/>
    <x v="9"/>
    <x v="21"/>
    <x v="9"/>
    <n v="1"/>
    <n v="1500"/>
    <n v="1500"/>
    <n v="700"/>
    <x v="5"/>
    <x v="3"/>
    <x v="37"/>
    <s v="Marka"/>
  </r>
  <r>
    <n v="516"/>
    <x v="8"/>
    <x v="10"/>
    <x v="8"/>
    <n v="2"/>
    <n v="1090"/>
    <n v="2180"/>
    <n v="580"/>
    <x v="5"/>
    <x v="12"/>
    <x v="10"/>
    <s v="Marka"/>
  </r>
  <r>
    <n v="517"/>
    <x v="10"/>
    <x v="9"/>
    <x v="1"/>
    <n v="3"/>
    <n v="1800"/>
    <n v="5400"/>
    <n v="3000"/>
    <x v="5"/>
    <x v="8"/>
    <x v="12"/>
    <s v="n Gri"/>
  </r>
  <r>
    <n v="518"/>
    <x v="7"/>
    <x v="19"/>
    <x v="2"/>
    <n v="2"/>
    <n v="7530"/>
    <n v="15060"/>
    <n v="3060"/>
    <x v="5"/>
    <x v="6"/>
    <x v="41"/>
    <s v="i Gri"/>
  </r>
  <r>
    <n v="519"/>
    <x v="6"/>
    <x v="7"/>
    <x v="7"/>
    <n v="3"/>
    <n v="1100"/>
    <n v="3300"/>
    <n v="900"/>
    <x v="5"/>
    <x v="6"/>
    <x v="7"/>
    <s v="Beyaz"/>
  </r>
  <r>
    <n v="520"/>
    <x v="9"/>
    <x v="3"/>
    <x v="3"/>
    <n v="3"/>
    <n v="1350"/>
    <n v="4050"/>
    <n v="1650"/>
    <x v="5"/>
    <x v="1"/>
    <x v="3"/>
    <s v="Siyah"/>
  </r>
  <r>
    <n v="521"/>
    <x v="8"/>
    <x v="3"/>
    <x v="3"/>
    <n v="1"/>
    <n v="1350"/>
    <n v="1350"/>
    <n v="550"/>
    <x v="5"/>
    <x v="7"/>
    <x v="25"/>
    <s v="Siyah"/>
  </r>
  <r>
    <n v="522"/>
    <x v="7"/>
    <x v="10"/>
    <x v="8"/>
    <n v="2"/>
    <n v="1090"/>
    <n v="2180"/>
    <n v="580"/>
    <x v="5"/>
    <x v="0"/>
    <x v="10"/>
    <s v="Marka"/>
  </r>
  <r>
    <n v="523"/>
    <x v="7"/>
    <x v="14"/>
    <x v="10"/>
    <n v="1"/>
    <n v="4200"/>
    <n v="4200"/>
    <n v="1200"/>
    <x v="5"/>
    <x v="6"/>
    <x v="47"/>
    <s v="Beyaz"/>
  </r>
  <r>
    <n v="524"/>
    <x v="9"/>
    <x v="9"/>
    <x v="1"/>
    <n v="2"/>
    <n v="1800"/>
    <n v="3600"/>
    <n v="2000"/>
    <x v="5"/>
    <x v="0"/>
    <x v="9"/>
    <s v="n Gri"/>
  </r>
  <r>
    <n v="525"/>
    <x v="11"/>
    <x v="10"/>
    <x v="8"/>
    <n v="1"/>
    <n v="1090"/>
    <n v="1090"/>
    <n v="290"/>
    <x v="5"/>
    <x v="12"/>
    <x v="34"/>
    <s v="Marka"/>
  </r>
  <r>
    <n v="526"/>
    <x v="0"/>
    <x v="5"/>
    <x v="5"/>
    <n v="1"/>
    <n v="7600"/>
    <n v="7600"/>
    <n v="1600"/>
    <x v="5"/>
    <x v="0"/>
    <x v="26"/>
    <s v="i Gri"/>
  </r>
  <r>
    <n v="527"/>
    <x v="8"/>
    <x v="5"/>
    <x v="5"/>
    <n v="3"/>
    <n v="7600"/>
    <n v="22800"/>
    <n v="4800"/>
    <x v="5"/>
    <x v="3"/>
    <x v="23"/>
    <s v="i Gri"/>
  </r>
  <r>
    <n v="528"/>
    <x v="2"/>
    <x v="22"/>
    <x v="10"/>
    <n v="1"/>
    <n v="3700"/>
    <n v="3700"/>
    <n v="700"/>
    <x v="5"/>
    <x v="12"/>
    <x v="49"/>
    <s v="Siyah"/>
  </r>
  <r>
    <n v="529"/>
    <x v="4"/>
    <x v="6"/>
    <x v="6"/>
    <n v="3"/>
    <n v="7250"/>
    <n v="21750"/>
    <n v="6750"/>
    <x v="5"/>
    <x v="5"/>
    <x v="24"/>
    <s v="u Gri"/>
  </r>
  <r>
    <n v="530"/>
    <x v="1"/>
    <x v="5"/>
    <x v="5"/>
    <n v="3"/>
    <n v="7600"/>
    <n v="22800"/>
    <n v="4800"/>
    <x v="5"/>
    <x v="11"/>
    <x v="23"/>
    <s v="i Gri"/>
  </r>
  <r>
    <n v="531"/>
    <x v="10"/>
    <x v="14"/>
    <x v="10"/>
    <n v="1"/>
    <n v="4200"/>
    <n v="4200"/>
    <n v="1200"/>
    <x v="5"/>
    <x v="11"/>
    <x v="47"/>
    <s v="Beyaz"/>
  </r>
  <r>
    <n v="532"/>
    <x v="6"/>
    <x v="17"/>
    <x v="7"/>
    <n v="3"/>
    <n v="1250"/>
    <n v="3750"/>
    <n v="1350"/>
    <x v="5"/>
    <x v="9"/>
    <x v="50"/>
    <s v="Siyah"/>
  </r>
  <r>
    <n v="533"/>
    <x v="8"/>
    <x v="10"/>
    <x v="8"/>
    <n v="1"/>
    <n v="1090"/>
    <n v="1090"/>
    <n v="290"/>
    <x v="5"/>
    <x v="8"/>
    <x v="34"/>
    <s v="Marka"/>
  </r>
  <r>
    <n v="534"/>
    <x v="3"/>
    <x v="4"/>
    <x v="4"/>
    <n v="1"/>
    <n v="2180"/>
    <n v="2180"/>
    <n v="680"/>
    <x v="5"/>
    <x v="4"/>
    <x v="42"/>
    <s v="Marka"/>
  </r>
  <r>
    <n v="535"/>
    <x v="11"/>
    <x v="22"/>
    <x v="10"/>
    <n v="2"/>
    <n v="3700"/>
    <n v="7400"/>
    <n v="1400"/>
    <x v="5"/>
    <x v="12"/>
    <x v="48"/>
    <s v="Siyah"/>
  </r>
  <r>
    <n v="536"/>
    <x v="9"/>
    <x v="0"/>
    <x v="0"/>
    <n v="2"/>
    <n v="6000"/>
    <n v="12000"/>
    <n v="4000"/>
    <x v="5"/>
    <x v="3"/>
    <x v="0"/>
    <s v="Beyaz"/>
  </r>
  <r>
    <n v="537"/>
    <x v="10"/>
    <x v="17"/>
    <x v="7"/>
    <n v="2"/>
    <n v="1250"/>
    <n v="2500"/>
    <n v="900"/>
    <x v="5"/>
    <x v="5"/>
    <x v="51"/>
    <s v="Siyah"/>
  </r>
  <r>
    <n v="538"/>
    <x v="11"/>
    <x v="5"/>
    <x v="5"/>
    <n v="1"/>
    <n v="7600"/>
    <n v="7600"/>
    <n v="1600"/>
    <x v="5"/>
    <x v="4"/>
    <x v="26"/>
    <s v="i Gri"/>
  </r>
  <r>
    <n v="539"/>
    <x v="0"/>
    <x v="1"/>
    <x v="1"/>
    <n v="2"/>
    <n v="1400"/>
    <n v="2800"/>
    <n v="1200"/>
    <x v="5"/>
    <x v="3"/>
    <x v="1"/>
    <s v="Beyaz"/>
  </r>
  <r>
    <n v="540"/>
    <x v="4"/>
    <x v="4"/>
    <x v="4"/>
    <n v="2"/>
    <n v="2180"/>
    <n v="4360"/>
    <n v="1360"/>
    <x v="5"/>
    <x v="12"/>
    <x v="4"/>
    <s v="Marka"/>
  </r>
  <r>
    <n v="541"/>
    <x v="0"/>
    <x v="9"/>
    <x v="1"/>
    <n v="3"/>
    <n v="1800"/>
    <n v="5400"/>
    <n v="3000"/>
    <x v="5"/>
    <x v="9"/>
    <x v="12"/>
    <s v="n Gri"/>
  </r>
  <r>
    <n v="542"/>
    <x v="2"/>
    <x v="21"/>
    <x v="9"/>
    <n v="1"/>
    <n v="1500"/>
    <n v="1500"/>
    <n v="700"/>
    <x v="5"/>
    <x v="7"/>
    <x v="37"/>
    <s v="Marka"/>
  </r>
  <r>
    <n v="543"/>
    <x v="6"/>
    <x v="2"/>
    <x v="2"/>
    <n v="3"/>
    <n v="8450"/>
    <n v="25350"/>
    <n v="7350"/>
    <x v="5"/>
    <x v="0"/>
    <x v="46"/>
    <s v="Beyaz"/>
  </r>
  <r>
    <n v="544"/>
    <x v="9"/>
    <x v="21"/>
    <x v="9"/>
    <n v="3"/>
    <n v="1500"/>
    <n v="4500"/>
    <n v="2100"/>
    <x v="5"/>
    <x v="7"/>
    <x v="52"/>
    <s v="Marka"/>
  </r>
  <r>
    <n v="545"/>
    <x v="5"/>
    <x v="0"/>
    <x v="0"/>
    <n v="3"/>
    <n v="6000"/>
    <n v="18000"/>
    <n v="6000"/>
    <x v="5"/>
    <x v="9"/>
    <x v="29"/>
    <s v="Beyaz"/>
  </r>
  <r>
    <n v="546"/>
    <x v="11"/>
    <x v="18"/>
    <x v="3"/>
    <n v="1"/>
    <n v="1200"/>
    <n v="1200"/>
    <n v="400"/>
    <x v="5"/>
    <x v="6"/>
    <x v="8"/>
    <s v="ü Mor"/>
  </r>
  <r>
    <n v="547"/>
    <x v="0"/>
    <x v="14"/>
    <x v="10"/>
    <n v="3"/>
    <n v="4200"/>
    <n v="12600"/>
    <n v="3600"/>
    <x v="5"/>
    <x v="8"/>
    <x v="1"/>
    <s v="Beyaz"/>
  </r>
  <r>
    <n v="548"/>
    <x v="10"/>
    <x v="5"/>
    <x v="5"/>
    <n v="3"/>
    <n v="7600"/>
    <n v="22800"/>
    <n v="4800"/>
    <x v="5"/>
    <x v="1"/>
    <x v="23"/>
    <s v="i Gri"/>
  </r>
  <r>
    <n v="549"/>
    <x v="5"/>
    <x v="6"/>
    <x v="6"/>
    <n v="2"/>
    <n v="7250"/>
    <n v="14500"/>
    <n v="4500"/>
    <x v="5"/>
    <x v="8"/>
    <x v="6"/>
    <s v="u Gri"/>
  </r>
  <r>
    <n v="550"/>
    <x v="1"/>
    <x v="19"/>
    <x v="2"/>
    <n v="2"/>
    <n v="7530"/>
    <n v="15060"/>
    <n v="3060"/>
    <x v="5"/>
    <x v="6"/>
    <x v="41"/>
    <s v="i Gri"/>
  </r>
  <r>
    <n v="551"/>
    <x v="2"/>
    <x v="6"/>
    <x v="6"/>
    <n v="2"/>
    <n v="7250"/>
    <n v="14500"/>
    <n v="4500"/>
    <x v="5"/>
    <x v="5"/>
    <x v="6"/>
    <s v="u Gri"/>
  </r>
  <r>
    <n v="552"/>
    <x v="1"/>
    <x v="0"/>
    <x v="0"/>
    <n v="1"/>
    <n v="6000"/>
    <n v="6000"/>
    <n v="2000"/>
    <x v="5"/>
    <x v="7"/>
    <x v="8"/>
    <s v="Beyaz"/>
  </r>
  <r>
    <n v="553"/>
    <x v="5"/>
    <x v="18"/>
    <x v="3"/>
    <n v="3"/>
    <n v="1200"/>
    <n v="3600"/>
    <n v="1200"/>
    <x v="5"/>
    <x v="4"/>
    <x v="29"/>
    <s v="ü Mor"/>
  </r>
  <r>
    <n v="554"/>
    <x v="11"/>
    <x v="20"/>
    <x v="0"/>
    <n v="2"/>
    <n v="5300"/>
    <n v="10600"/>
    <n v="2600"/>
    <x v="5"/>
    <x v="10"/>
    <x v="45"/>
    <s v="i Gri"/>
  </r>
  <r>
    <n v="555"/>
    <x v="8"/>
    <x v="2"/>
    <x v="2"/>
    <n v="2"/>
    <n v="8450"/>
    <n v="16900"/>
    <n v="4900"/>
    <x v="5"/>
    <x v="0"/>
    <x v="2"/>
    <s v="Beyaz"/>
  </r>
  <r>
    <n v="556"/>
    <x v="4"/>
    <x v="3"/>
    <x v="3"/>
    <n v="1"/>
    <n v="1350"/>
    <n v="1350"/>
    <n v="550"/>
    <x v="5"/>
    <x v="3"/>
    <x v="25"/>
    <s v="Siyah"/>
  </r>
  <r>
    <n v="557"/>
    <x v="6"/>
    <x v="10"/>
    <x v="8"/>
    <n v="1"/>
    <n v="1090"/>
    <n v="1090"/>
    <n v="290"/>
    <x v="5"/>
    <x v="9"/>
    <x v="34"/>
    <s v="Marka"/>
  </r>
  <r>
    <n v="558"/>
    <x v="4"/>
    <x v="4"/>
    <x v="4"/>
    <n v="1"/>
    <n v="2180"/>
    <n v="2180"/>
    <n v="680"/>
    <x v="5"/>
    <x v="10"/>
    <x v="42"/>
    <s v="Marka"/>
  </r>
  <r>
    <n v="559"/>
    <x v="0"/>
    <x v="0"/>
    <x v="0"/>
    <n v="2"/>
    <n v="6000"/>
    <n v="12000"/>
    <n v="4000"/>
    <x v="5"/>
    <x v="11"/>
    <x v="0"/>
    <s v="Beyaz"/>
  </r>
  <r>
    <n v="560"/>
    <x v="1"/>
    <x v="1"/>
    <x v="1"/>
    <n v="2"/>
    <n v="1400"/>
    <n v="2800"/>
    <n v="1200"/>
    <x v="5"/>
    <x v="8"/>
    <x v="1"/>
    <s v="Beyaz"/>
  </r>
  <r>
    <n v="561"/>
    <x v="2"/>
    <x v="2"/>
    <x v="2"/>
    <n v="2"/>
    <n v="8450"/>
    <n v="16900"/>
    <n v="4900"/>
    <x v="5"/>
    <x v="10"/>
    <x v="2"/>
    <s v="Beyaz"/>
  </r>
  <r>
    <n v="562"/>
    <x v="3"/>
    <x v="3"/>
    <x v="3"/>
    <n v="3"/>
    <n v="1350"/>
    <n v="4050"/>
    <n v="1650"/>
    <x v="5"/>
    <x v="11"/>
    <x v="3"/>
    <s v="Siyah"/>
  </r>
  <r>
    <n v="563"/>
    <x v="0"/>
    <x v="4"/>
    <x v="4"/>
    <n v="2"/>
    <n v="2180"/>
    <n v="4360"/>
    <n v="1360"/>
    <x v="5"/>
    <x v="10"/>
    <x v="4"/>
    <s v="Marka"/>
  </r>
  <r>
    <n v="564"/>
    <x v="4"/>
    <x v="5"/>
    <x v="5"/>
    <n v="2"/>
    <n v="7600"/>
    <n v="15200"/>
    <n v="3200"/>
    <x v="5"/>
    <x v="0"/>
    <x v="5"/>
    <s v="i Gri"/>
  </r>
  <r>
    <n v="565"/>
    <x v="1"/>
    <x v="6"/>
    <x v="6"/>
    <n v="2"/>
    <n v="7250"/>
    <n v="14500"/>
    <n v="4500"/>
    <x v="5"/>
    <x v="4"/>
    <x v="6"/>
    <s v="u Gri"/>
  </r>
  <r>
    <n v="566"/>
    <x v="3"/>
    <x v="7"/>
    <x v="7"/>
    <n v="3"/>
    <n v="1100"/>
    <n v="3300"/>
    <n v="900"/>
    <x v="5"/>
    <x v="6"/>
    <x v="7"/>
    <s v="Beyaz"/>
  </r>
  <r>
    <n v="567"/>
    <x v="5"/>
    <x v="0"/>
    <x v="0"/>
    <n v="2"/>
    <n v="6000"/>
    <n v="12000"/>
    <n v="4000"/>
    <x v="5"/>
    <x v="11"/>
    <x v="0"/>
    <s v="Beyaz"/>
  </r>
  <r>
    <n v="568"/>
    <x v="0"/>
    <x v="8"/>
    <x v="8"/>
    <n v="1"/>
    <n v="1200"/>
    <n v="1200"/>
    <n v="400"/>
    <x v="5"/>
    <x v="5"/>
    <x v="8"/>
    <s v="Marka"/>
  </r>
  <r>
    <n v="569"/>
    <x v="6"/>
    <x v="9"/>
    <x v="1"/>
    <n v="2"/>
    <n v="1800"/>
    <n v="3600"/>
    <n v="2000"/>
    <x v="5"/>
    <x v="6"/>
    <x v="9"/>
    <s v="n Gri"/>
  </r>
  <r>
    <n v="570"/>
    <x v="6"/>
    <x v="10"/>
    <x v="8"/>
    <n v="2"/>
    <n v="1090"/>
    <n v="2180"/>
    <n v="580"/>
    <x v="5"/>
    <x v="10"/>
    <x v="10"/>
    <s v="Marka"/>
  </r>
  <r>
    <n v="571"/>
    <x v="5"/>
    <x v="4"/>
    <x v="4"/>
    <n v="3"/>
    <n v="2180"/>
    <n v="6540"/>
    <n v="2040"/>
    <x v="5"/>
    <x v="3"/>
    <x v="11"/>
    <s v="Marka"/>
  </r>
  <r>
    <n v="572"/>
    <x v="7"/>
    <x v="9"/>
    <x v="1"/>
    <n v="3"/>
    <n v="1800"/>
    <n v="5400"/>
    <n v="3000"/>
    <x v="5"/>
    <x v="8"/>
    <x v="12"/>
    <s v="n Gri"/>
  </r>
  <r>
    <n v="573"/>
    <x v="4"/>
    <x v="11"/>
    <x v="5"/>
    <n v="3"/>
    <n v="8000"/>
    <n v="24000"/>
    <n v="6000"/>
    <x v="5"/>
    <x v="7"/>
    <x v="13"/>
    <s v="Beyaz"/>
  </r>
  <r>
    <n v="574"/>
    <x v="5"/>
    <x v="1"/>
    <x v="1"/>
    <n v="1"/>
    <n v="1400"/>
    <n v="1400"/>
    <n v="600"/>
    <x v="5"/>
    <x v="9"/>
    <x v="14"/>
    <s v="Beyaz"/>
  </r>
  <r>
    <n v="575"/>
    <x v="8"/>
    <x v="12"/>
    <x v="2"/>
    <n v="1"/>
    <n v="10590"/>
    <n v="10590"/>
    <n v="4590"/>
    <x v="5"/>
    <x v="6"/>
    <x v="15"/>
    <s v="i Gri"/>
  </r>
  <r>
    <n v="576"/>
    <x v="9"/>
    <x v="3"/>
    <x v="3"/>
    <n v="2"/>
    <n v="1350"/>
    <n v="2700"/>
    <n v="1100"/>
    <x v="5"/>
    <x v="9"/>
    <x v="16"/>
    <s v="Siyah"/>
  </r>
  <r>
    <n v="577"/>
    <x v="6"/>
    <x v="1"/>
    <x v="1"/>
    <n v="2"/>
    <n v="1400"/>
    <n v="2800"/>
    <n v="1200"/>
    <x v="5"/>
    <x v="11"/>
    <x v="1"/>
    <s v="Beyaz"/>
  </r>
  <r>
    <n v="578"/>
    <x v="3"/>
    <x v="0"/>
    <x v="0"/>
    <n v="1"/>
    <n v="6000"/>
    <n v="6000"/>
    <n v="2000"/>
    <x v="5"/>
    <x v="10"/>
    <x v="8"/>
    <s v="Beyaz"/>
  </r>
  <r>
    <n v="579"/>
    <x v="8"/>
    <x v="7"/>
    <x v="7"/>
    <n v="2"/>
    <n v="1100"/>
    <n v="2200"/>
    <n v="600"/>
    <x v="5"/>
    <x v="1"/>
    <x v="17"/>
    <s v="Beyaz"/>
  </r>
  <r>
    <n v="580"/>
    <x v="2"/>
    <x v="0"/>
    <x v="0"/>
    <n v="2"/>
    <n v="6000"/>
    <n v="12000"/>
    <n v="4000"/>
    <x v="5"/>
    <x v="6"/>
    <x v="0"/>
    <s v="Beyaz"/>
  </r>
  <r>
    <n v="581"/>
    <x v="9"/>
    <x v="13"/>
    <x v="9"/>
    <n v="1"/>
    <n v="1490"/>
    <n v="1490"/>
    <n v="690"/>
    <x v="5"/>
    <x v="2"/>
    <x v="18"/>
    <s v="Marka"/>
  </r>
  <r>
    <n v="582"/>
    <x v="8"/>
    <x v="12"/>
    <x v="2"/>
    <n v="2"/>
    <n v="10590"/>
    <n v="21180"/>
    <n v="9180"/>
    <x v="5"/>
    <x v="7"/>
    <x v="19"/>
    <s v="i Gri"/>
  </r>
  <r>
    <n v="583"/>
    <x v="2"/>
    <x v="11"/>
    <x v="5"/>
    <n v="3"/>
    <n v="8000"/>
    <n v="24000"/>
    <n v="6000"/>
    <x v="5"/>
    <x v="2"/>
    <x v="13"/>
    <s v="Beyaz"/>
  </r>
  <r>
    <n v="584"/>
    <x v="6"/>
    <x v="7"/>
    <x v="7"/>
    <n v="1"/>
    <n v="1100"/>
    <n v="1100"/>
    <n v="300"/>
    <x v="5"/>
    <x v="2"/>
    <x v="20"/>
    <s v="Beyaz"/>
  </r>
  <r>
    <n v="585"/>
    <x v="9"/>
    <x v="8"/>
    <x v="8"/>
    <n v="1"/>
    <n v="1200"/>
    <n v="1200"/>
    <n v="400"/>
    <x v="5"/>
    <x v="9"/>
    <x v="8"/>
    <s v="Marka"/>
  </r>
  <r>
    <n v="586"/>
    <x v="4"/>
    <x v="14"/>
    <x v="10"/>
    <n v="2"/>
    <n v="4200"/>
    <n v="8400"/>
    <n v="2400"/>
    <x v="5"/>
    <x v="8"/>
    <x v="21"/>
    <s v="Beyaz"/>
  </r>
  <r>
    <n v="587"/>
    <x v="1"/>
    <x v="15"/>
    <x v="6"/>
    <n v="3"/>
    <n v="5775"/>
    <n v="17325"/>
    <n v="5325"/>
    <x v="5"/>
    <x v="12"/>
    <x v="22"/>
    <s v="Beyaz"/>
  </r>
  <r>
    <n v="588"/>
    <x v="10"/>
    <x v="5"/>
    <x v="5"/>
    <n v="3"/>
    <n v="7600"/>
    <n v="22800"/>
    <n v="4800"/>
    <x v="5"/>
    <x v="0"/>
    <x v="23"/>
    <s v="i Gri"/>
  </r>
  <r>
    <n v="589"/>
    <x v="1"/>
    <x v="6"/>
    <x v="6"/>
    <n v="3"/>
    <n v="7250"/>
    <n v="21750"/>
    <n v="6750"/>
    <x v="5"/>
    <x v="3"/>
    <x v="24"/>
    <s v="u Gri"/>
  </r>
  <r>
    <n v="590"/>
    <x v="0"/>
    <x v="6"/>
    <x v="6"/>
    <n v="3"/>
    <n v="7250"/>
    <n v="21750"/>
    <n v="6750"/>
    <x v="5"/>
    <x v="6"/>
    <x v="24"/>
    <s v="u Gri"/>
  </r>
  <r>
    <n v="591"/>
    <x v="8"/>
    <x v="6"/>
    <x v="6"/>
    <n v="3"/>
    <n v="7250"/>
    <n v="21750"/>
    <n v="6750"/>
    <x v="5"/>
    <x v="8"/>
    <x v="24"/>
    <s v="u Gri"/>
  </r>
  <r>
    <n v="592"/>
    <x v="5"/>
    <x v="3"/>
    <x v="3"/>
    <n v="1"/>
    <n v="1350"/>
    <n v="1350"/>
    <n v="550"/>
    <x v="5"/>
    <x v="7"/>
    <x v="25"/>
    <s v="Siyah"/>
  </r>
  <r>
    <n v="593"/>
    <x v="1"/>
    <x v="6"/>
    <x v="6"/>
    <n v="2"/>
    <n v="7250"/>
    <n v="14500"/>
    <n v="4500"/>
    <x v="5"/>
    <x v="12"/>
    <x v="6"/>
    <s v="u Gri"/>
  </r>
  <r>
    <n v="594"/>
    <x v="6"/>
    <x v="5"/>
    <x v="5"/>
    <n v="1"/>
    <n v="7600"/>
    <n v="7600"/>
    <n v="1600"/>
    <x v="5"/>
    <x v="6"/>
    <x v="26"/>
    <s v="i Gri"/>
  </r>
  <r>
    <n v="595"/>
    <x v="11"/>
    <x v="5"/>
    <x v="5"/>
    <n v="3"/>
    <n v="7600"/>
    <n v="22800"/>
    <n v="4800"/>
    <x v="5"/>
    <x v="10"/>
    <x v="23"/>
    <s v="i Gri"/>
  </r>
  <r>
    <n v="596"/>
    <x v="1"/>
    <x v="13"/>
    <x v="9"/>
    <n v="3"/>
    <n v="1490"/>
    <n v="4470"/>
    <n v="2070"/>
    <x v="5"/>
    <x v="0"/>
    <x v="27"/>
    <s v="Marka"/>
  </r>
  <r>
    <n v="597"/>
    <x v="5"/>
    <x v="16"/>
    <x v="4"/>
    <n v="2"/>
    <n v="2900"/>
    <n v="5800"/>
    <n v="1800"/>
    <x v="5"/>
    <x v="4"/>
    <x v="6"/>
    <s v="Marka"/>
  </r>
  <r>
    <n v="598"/>
    <x v="9"/>
    <x v="13"/>
    <x v="9"/>
    <n v="1"/>
    <n v="1490"/>
    <n v="1490"/>
    <n v="690"/>
    <x v="5"/>
    <x v="7"/>
    <x v="18"/>
    <s v="Marka"/>
  </r>
  <r>
    <n v="599"/>
    <x v="9"/>
    <x v="10"/>
    <x v="8"/>
    <n v="2"/>
    <n v="1090"/>
    <n v="2180"/>
    <n v="580"/>
    <x v="5"/>
    <x v="4"/>
    <x v="10"/>
    <s v="Marka"/>
  </r>
  <r>
    <n v="600"/>
    <x v="5"/>
    <x v="8"/>
    <x v="8"/>
    <n v="2"/>
    <n v="1200"/>
    <n v="2400"/>
    <n v="800"/>
    <x v="5"/>
    <x v="11"/>
    <x v="0"/>
    <s v="Marka"/>
  </r>
  <r>
    <n v="601"/>
    <x v="8"/>
    <x v="12"/>
    <x v="2"/>
    <n v="2"/>
    <n v="10590"/>
    <n v="21180"/>
    <n v="9180"/>
    <x v="5"/>
    <x v="9"/>
    <x v="19"/>
    <s v="i Gri"/>
  </r>
  <r>
    <n v="602"/>
    <x v="6"/>
    <x v="14"/>
    <x v="10"/>
    <n v="3"/>
    <n v="4200"/>
    <n v="12600"/>
    <n v="3600"/>
    <x v="5"/>
    <x v="2"/>
    <x v="1"/>
    <s v="Beyaz"/>
  </r>
  <r>
    <n v="603"/>
    <x v="3"/>
    <x v="14"/>
    <x v="10"/>
    <n v="3"/>
    <n v="4200"/>
    <n v="12600"/>
    <n v="3600"/>
    <x v="5"/>
    <x v="10"/>
    <x v="1"/>
    <s v="Beyaz"/>
  </r>
  <r>
    <n v="604"/>
    <x v="7"/>
    <x v="12"/>
    <x v="2"/>
    <n v="2"/>
    <n v="10590"/>
    <n v="21180"/>
    <n v="9180"/>
    <x v="5"/>
    <x v="2"/>
    <x v="19"/>
    <s v="i Gri"/>
  </r>
  <r>
    <n v="605"/>
    <x v="11"/>
    <x v="17"/>
    <x v="7"/>
    <n v="1"/>
    <n v="1250"/>
    <n v="1250"/>
    <n v="450"/>
    <x v="5"/>
    <x v="10"/>
    <x v="28"/>
    <s v="Siyah"/>
  </r>
  <r>
    <n v="606"/>
    <x v="0"/>
    <x v="13"/>
    <x v="9"/>
    <n v="3"/>
    <n v="1490"/>
    <n v="4470"/>
    <n v="2070"/>
    <x v="5"/>
    <x v="5"/>
    <x v="27"/>
    <s v="Marka"/>
  </r>
  <r>
    <n v="607"/>
    <x v="6"/>
    <x v="8"/>
    <x v="8"/>
    <n v="2"/>
    <n v="1200"/>
    <n v="2400"/>
    <n v="800"/>
    <x v="5"/>
    <x v="5"/>
    <x v="0"/>
    <s v="Marka"/>
  </r>
  <r>
    <n v="608"/>
    <x v="2"/>
    <x v="4"/>
    <x v="4"/>
    <n v="3"/>
    <n v="2180"/>
    <n v="6540"/>
    <n v="2040"/>
    <x v="5"/>
    <x v="9"/>
    <x v="11"/>
    <s v="Marka"/>
  </r>
  <r>
    <n v="609"/>
    <x v="9"/>
    <x v="18"/>
    <x v="3"/>
    <n v="3"/>
    <n v="1200"/>
    <n v="3600"/>
    <n v="1200"/>
    <x v="5"/>
    <x v="1"/>
    <x v="29"/>
    <s v="ü Mor"/>
  </r>
  <r>
    <n v="610"/>
    <x v="0"/>
    <x v="9"/>
    <x v="1"/>
    <n v="1"/>
    <n v="1800"/>
    <n v="1800"/>
    <n v="1000"/>
    <x v="5"/>
    <x v="4"/>
    <x v="30"/>
    <s v="n Gri"/>
  </r>
  <r>
    <n v="611"/>
    <x v="2"/>
    <x v="5"/>
    <x v="5"/>
    <n v="1"/>
    <n v="7600"/>
    <n v="7600"/>
    <n v="1600"/>
    <x v="6"/>
    <x v="7"/>
    <x v="26"/>
    <s v="i Gri"/>
  </r>
  <r>
    <n v="612"/>
    <x v="7"/>
    <x v="19"/>
    <x v="2"/>
    <n v="1"/>
    <n v="7530"/>
    <n v="7530"/>
    <n v="1530"/>
    <x v="6"/>
    <x v="3"/>
    <x v="31"/>
    <s v="i Gri"/>
  </r>
  <r>
    <n v="613"/>
    <x v="11"/>
    <x v="13"/>
    <x v="9"/>
    <n v="2"/>
    <n v="1490"/>
    <n v="2980"/>
    <n v="1380"/>
    <x v="6"/>
    <x v="1"/>
    <x v="32"/>
    <s v="Marka"/>
  </r>
  <r>
    <n v="614"/>
    <x v="0"/>
    <x v="20"/>
    <x v="0"/>
    <n v="1"/>
    <n v="5300"/>
    <n v="5300"/>
    <n v="1300"/>
    <x v="6"/>
    <x v="11"/>
    <x v="33"/>
    <s v="i Gri"/>
  </r>
  <r>
    <n v="615"/>
    <x v="4"/>
    <x v="16"/>
    <x v="4"/>
    <n v="2"/>
    <n v="1200"/>
    <n v="2400"/>
    <n v="800"/>
    <x v="6"/>
    <x v="7"/>
    <x v="0"/>
    <s v="Marka"/>
  </r>
  <r>
    <n v="616"/>
    <x v="9"/>
    <x v="10"/>
    <x v="8"/>
    <n v="1"/>
    <n v="1090"/>
    <n v="1090"/>
    <n v="290"/>
    <x v="6"/>
    <x v="8"/>
    <x v="34"/>
    <s v="Marka"/>
  </r>
  <r>
    <n v="617"/>
    <x v="4"/>
    <x v="6"/>
    <x v="6"/>
    <n v="1"/>
    <n v="7250"/>
    <n v="7250"/>
    <n v="2250"/>
    <x v="6"/>
    <x v="3"/>
    <x v="35"/>
    <s v="u Gri"/>
  </r>
  <r>
    <n v="618"/>
    <x v="10"/>
    <x v="1"/>
    <x v="1"/>
    <n v="3"/>
    <n v="1400"/>
    <n v="4200"/>
    <n v="1800"/>
    <x v="6"/>
    <x v="4"/>
    <x v="36"/>
    <s v="Beyaz"/>
  </r>
  <r>
    <n v="619"/>
    <x v="2"/>
    <x v="21"/>
    <x v="9"/>
    <n v="1"/>
    <n v="1500"/>
    <n v="1500"/>
    <n v="700"/>
    <x v="6"/>
    <x v="10"/>
    <x v="37"/>
    <s v="Marka"/>
  </r>
  <r>
    <n v="620"/>
    <x v="7"/>
    <x v="3"/>
    <x v="3"/>
    <n v="1"/>
    <n v="1350"/>
    <n v="1350"/>
    <n v="550"/>
    <x v="6"/>
    <x v="8"/>
    <x v="25"/>
    <s v="Siyah"/>
  </r>
  <r>
    <n v="621"/>
    <x v="7"/>
    <x v="8"/>
    <x v="8"/>
    <n v="3"/>
    <n v="1200"/>
    <n v="3600"/>
    <n v="1200"/>
    <x v="6"/>
    <x v="7"/>
    <x v="29"/>
    <s v="Marka"/>
  </r>
  <r>
    <n v="622"/>
    <x v="1"/>
    <x v="19"/>
    <x v="2"/>
    <n v="3"/>
    <n v="7530"/>
    <n v="22590"/>
    <n v="4590"/>
    <x v="6"/>
    <x v="4"/>
    <x v="38"/>
    <s v="i Gri"/>
  </r>
  <r>
    <n v="623"/>
    <x v="10"/>
    <x v="8"/>
    <x v="8"/>
    <n v="1"/>
    <n v="1200"/>
    <n v="1200"/>
    <n v="400"/>
    <x v="6"/>
    <x v="12"/>
    <x v="8"/>
    <s v="Marka"/>
  </r>
  <r>
    <n v="624"/>
    <x v="8"/>
    <x v="9"/>
    <x v="1"/>
    <n v="3"/>
    <n v="1800"/>
    <n v="5400"/>
    <n v="3000"/>
    <x v="6"/>
    <x v="11"/>
    <x v="12"/>
    <s v="n Gri"/>
  </r>
  <r>
    <n v="625"/>
    <x v="0"/>
    <x v="6"/>
    <x v="6"/>
    <n v="1"/>
    <n v="7250"/>
    <n v="7250"/>
    <n v="2250"/>
    <x v="6"/>
    <x v="7"/>
    <x v="35"/>
    <s v="u Gri"/>
  </r>
  <r>
    <n v="626"/>
    <x v="9"/>
    <x v="13"/>
    <x v="9"/>
    <n v="3"/>
    <n v="1490"/>
    <n v="4470"/>
    <n v="2070"/>
    <x v="6"/>
    <x v="7"/>
    <x v="27"/>
    <s v="Marka"/>
  </r>
  <r>
    <n v="627"/>
    <x v="9"/>
    <x v="18"/>
    <x v="3"/>
    <n v="1"/>
    <n v="1200"/>
    <n v="1200"/>
    <n v="400"/>
    <x v="6"/>
    <x v="12"/>
    <x v="8"/>
    <s v="ü Mor"/>
  </r>
  <r>
    <n v="628"/>
    <x v="1"/>
    <x v="11"/>
    <x v="5"/>
    <n v="1"/>
    <n v="8000"/>
    <n v="8000"/>
    <n v="2000"/>
    <x v="6"/>
    <x v="11"/>
    <x v="39"/>
    <s v="Beyaz"/>
  </r>
  <r>
    <n v="629"/>
    <x v="6"/>
    <x v="1"/>
    <x v="1"/>
    <n v="1"/>
    <n v="1400"/>
    <n v="1400"/>
    <n v="600"/>
    <x v="6"/>
    <x v="3"/>
    <x v="14"/>
    <s v="Beyaz"/>
  </r>
  <r>
    <n v="630"/>
    <x v="5"/>
    <x v="3"/>
    <x v="3"/>
    <n v="1"/>
    <n v="1350"/>
    <n v="1350"/>
    <n v="550"/>
    <x v="6"/>
    <x v="10"/>
    <x v="25"/>
    <s v="Siyah"/>
  </r>
  <r>
    <n v="631"/>
    <x v="8"/>
    <x v="18"/>
    <x v="3"/>
    <n v="1"/>
    <n v="1200"/>
    <n v="1200"/>
    <n v="400"/>
    <x v="6"/>
    <x v="4"/>
    <x v="8"/>
    <s v="ü Mor"/>
  </r>
  <r>
    <n v="632"/>
    <x v="6"/>
    <x v="20"/>
    <x v="0"/>
    <n v="1"/>
    <n v="5300"/>
    <n v="5300"/>
    <n v="1300"/>
    <x v="6"/>
    <x v="1"/>
    <x v="33"/>
    <s v="i Gri"/>
  </r>
  <r>
    <n v="633"/>
    <x v="9"/>
    <x v="12"/>
    <x v="2"/>
    <n v="3"/>
    <n v="10590"/>
    <n v="31770"/>
    <n v="13770"/>
    <x v="6"/>
    <x v="5"/>
    <x v="40"/>
    <s v="i Gri"/>
  </r>
  <r>
    <n v="634"/>
    <x v="4"/>
    <x v="17"/>
    <x v="7"/>
    <n v="1"/>
    <n v="1250"/>
    <n v="1250"/>
    <n v="450"/>
    <x v="6"/>
    <x v="10"/>
    <x v="28"/>
    <s v="Siyah"/>
  </r>
  <r>
    <n v="635"/>
    <x v="11"/>
    <x v="18"/>
    <x v="3"/>
    <n v="1"/>
    <n v="1200"/>
    <n v="1200"/>
    <n v="400"/>
    <x v="6"/>
    <x v="10"/>
    <x v="8"/>
    <s v="ü Mor"/>
  </r>
  <r>
    <n v="636"/>
    <x v="4"/>
    <x v="1"/>
    <x v="1"/>
    <n v="3"/>
    <n v="1400"/>
    <n v="4200"/>
    <n v="1800"/>
    <x v="6"/>
    <x v="8"/>
    <x v="36"/>
    <s v="Beyaz"/>
  </r>
  <r>
    <n v="637"/>
    <x v="11"/>
    <x v="19"/>
    <x v="2"/>
    <n v="2"/>
    <n v="7530"/>
    <n v="15060"/>
    <n v="3060"/>
    <x v="6"/>
    <x v="11"/>
    <x v="41"/>
    <s v="i Gri"/>
  </r>
  <r>
    <n v="638"/>
    <x v="6"/>
    <x v="5"/>
    <x v="5"/>
    <n v="1"/>
    <n v="7600"/>
    <n v="7600"/>
    <n v="1600"/>
    <x v="6"/>
    <x v="4"/>
    <x v="26"/>
    <s v="i Gri"/>
  </r>
  <r>
    <n v="639"/>
    <x v="11"/>
    <x v="21"/>
    <x v="9"/>
    <n v="1"/>
    <n v="1500"/>
    <n v="1500"/>
    <n v="700"/>
    <x v="6"/>
    <x v="6"/>
    <x v="37"/>
    <s v="Marka"/>
  </r>
  <r>
    <n v="640"/>
    <x v="9"/>
    <x v="4"/>
    <x v="4"/>
    <n v="2"/>
    <n v="2180"/>
    <n v="4360"/>
    <n v="1360"/>
    <x v="6"/>
    <x v="2"/>
    <x v="4"/>
    <s v="Marka"/>
  </r>
  <r>
    <n v="641"/>
    <x v="3"/>
    <x v="4"/>
    <x v="4"/>
    <n v="1"/>
    <n v="2180"/>
    <n v="2180"/>
    <n v="680"/>
    <x v="6"/>
    <x v="4"/>
    <x v="42"/>
    <s v="Marka"/>
  </r>
  <r>
    <n v="642"/>
    <x v="9"/>
    <x v="15"/>
    <x v="6"/>
    <n v="1"/>
    <n v="5775"/>
    <n v="5775"/>
    <n v="1775"/>
    <x v="6"/>
    <x v="9"/>
    <x v="43"/>
    <s v="Beyaz"/>
  </r>
  <r>
    <n v="643"/>
    <x v="9"/>
    <x v="7"/>
    <x v="7"/>
    <n v="3"/>
    <n v="1100"/>
    <n v="3300"/>
    <n v="900"/>
    <x v="6"/>
    <x v="11"/>
    <x v="7"/>
    <s v="Beyaz"/>
  </r>
  <r>
    <n v="644"/>
    <x v="10"/>
    <x v="15"/>
    <x v="6"/>
    <n v="1"/>
    <n v="5775"/>
    <n v="5775"/>
    <n v="1775"/>
    <x v="6"/>
    <x v="8"/>
    <x v="43"/>
    <s v="Beyaz"/>
  </r>
  <r>
    <n v="645"/>
    <x v="7"/>
    <x v="3"/>
    <x v="3"/>
    <n v="1"/>
    <n v="1350"/>
    <n v="1350"/>
    <n v="550"/>
    <x v="6"/>
    <x v="7"/>
    <x v="25"/>
    <s v="Siyah"/>
  </r>
  <r>
    <n v="646"/>
    <x v="0"/>
    <x v="5"/>
    <x v="5"/>
    <n v="3"/>
    <n v="7600"/>
    <n v="22800"/>
    <n v="4800"/>
    <x v="6"/>
    <x v="2"/>
    <x v="23"/>
    <s v="i Gri"/>
  </r>
  <r>
    <n v="647"/>
    <x v="2"/>
    <x v="6"/>
    <x v="6"/>
    <n v="3"/>
    <n v="7250"/>
    <n v="21750"/>
    <n v="6750"/>
    <x v="6"/>
    <x v="7"/>
    <x v="24"/>
    <s v="u Gri"/>
  </r>
  <r>
    <n v="648"/>
    <x v="11"/>
    <x v="13"/>
    <x v="9"/>
    <n v="2"/>
    <n v="1490"/>
    <n v="2980"/>
    <n v="1380"/>
    <x v="6"/>
    <x v="1"/>
    <x v="32"/>
    <s v="Marka"/>
  </r>
  <r>
    <n v="649"/>
    <x v="3"/>
    <x v="13"/>
    <x v="9"/>
    <n v="2"/>
    <n v="1490"/>
    <n v="2980"/>
    <n v="1380"/>
    <x v="6"/>
    <x v="5"/>
    <x v="32"/>
    <s v="Marka"/>
  </r>
  <r>
    <n v="650"/>
    <x v="8"/>
    <x v="10"/>
    <x v="8"/>
    <n v="2"/>
    <n v="1090"/>
    <n v="2180"/>
    <n v="580"/>
    <x v="6"/>
    <x v="7"/>
    <x v="10"/>
    <s v="Marka"/>
  </r>
  <r>
    <n v="651"/>
    <x v="8"/>
    <x v="8"/>
    <x v="8"/>
    <n v="3"/>
    <n v="1200"/>
    <n v="3600"/>
    <n v="1200"/>
    <x v="6"/>
    <x v="4"/>
    <x v="29"/>
    <s v="Marka"/>
  </r>
  <r>
    <n v="652"/>
    <x v="11"/>
    <x v="10"/>
    <x v="8"/>
    <n v="2"/>
    <n v="1090"/>
    <n v="2180"/>
    <n v="580"/>
    <x v="6"/>
    <x v="0"/>
    <x v="10"/>
    <s v="Marka"/>
  </r>
  <r>
    <n v="653"/>
    <x v="11"/>
    <x v="4"/>
    <x v="4"/>
    <n v="3"/>
    <n v="2180"/>
    <n v="6540"/>
    <n v="2040"/>
    <x v="6"/>
    <x v="2"/>
    <x v="11"/>
    <s v="Marka"/>
  </r>
  <r>
    <n v="654"/>
    <x v="2"/>
    <x v="20"/>
    <x v="0"/>
    <n v="3"/>
    <n v="5300"/>
    <n v="15900"/>
    <n v="3900"/>
    <x v="6"/>
    <x v="12"/>
    <x v="44"/>
    <s v="i Gri"/>
  </r>
  <r>
    <n v="655"/>
    <x v="11"/>
    <x v="20"/>
    <x v="0"/>
    <n v="2"/>
    <n v="5300"/>
    <n v="10600"/>
    <n v="2600"/>
    <x v="6"/>
    <x v="2"/>
    <x v="45"/>
    <s v="i Gri"/>
  </r>
  <r>
    <n v="656"/>
    <x v="5"/>
    <x v="6"/>
    <x v="6"/>
    <n v="2"/>
    <n v="7250"/>
    <n v="14500"/>
    <n v="4500"/>
    <x v="6"/>
    <x v="5"/>
    <x v="6"/>
    <s v="u Gri"/>
  </r>
  <r>
    <n v="657"/>
    <x v="5"/>
    <x v="18"/>
    <x v="3"/>
    <n v="3"/>
    <n v="1200"/>
    <n v="3600"/>
    <n v="1200"/>
    <x v="6"/>
    <x v="9"/>
    <x v="29"/>
    <s v="ü Mor"/>
  </r>
  <r>
    <n v="658"/>
    <x v="3"/>
    <x v="0"/>
    <x v="0"/>
    <n v="1"/>
    <n v="6000"/>
    <n v="6000"/>
    <n v="2000"/>
    <x v="6"/>
    <x v="5"/>
    <x v="8"/>
    <s v="Beyaz"/>
  </r>
  <r>
    <n v="659"/>
    <x v="2"/>
    <x v="2"/>
    <x v="2"/>
    <n v="3"/>
    <n v="8450"/>
    <n v="25350"/>
    <n v="7350"/>
    <x v="6"/>
    <x v="0"/>
    <x v="46"/>
    <s v="Beyaz"/>
  </r>
  <r>
    <n v="660"/>
    <x v="6"/>
    <x v="14"/>
    <x v="10"/>
    <n v="1"/>
    <n v="4200"/>
    <n v="4200"/>
    <n v="1200"/>
    <x v="6"/>
    <x v="11"/>
    <x v="47"/>
    <s v="Beyaz"/>
  </r>
  <r>
    <n v="661"/>
    <x v="6"/>
    <x v="12"/>
    <x v="2"/>
    <n v="3"/>
    <n v="10590"/>
    <n v="31770"/>
    <n v="13770"/>
    <x v="6"/>
    <x v="1"/>
    <x v="40"/>
    <s v="i Gri"/>
  </r>
  <r>
    <n v="662"/>
    <x v="5"/>
    <x v="18"/>
    <x v="3"/>
    <n v="1"/>
    <n v="1200"/>
    <n v="1200"/>
    <n v="400"/>
    <x v="6"/>
    <x v="4"/>
    <x v="8"/>
    <s v="ü Mor"/>
  </r>
  <r>
    <n v="663"/>
    <x v="10"/>
    <x v="7"/>
    <x v="7"/>
    <n v="2"/>
    <n v="1100"/>
    <n v="2200"/>
    <n v="600"/>
    <x v="6"/>
    <x v="2"/>
    <x v="17"/>
    <s v="Beyaz"/>
  </r>
  <r>
    <n v="664"/>
    <x v="9"/>
    <x v="22"/>
    <x v="10"/>
    <n v="2"/>
    <n v="3700"/>
    <n v="7400"/>
    <n v="1400"/>
    <x v="6"/>
    <x v="11"/>
    <x v="48"/>
    <s v="Siyah"/>
  </r>
  <r>
    <n v="665"/>
    <x v="1"/>
    <x v="22"/>
    <x v="10"/>
    <n v="1"/>
    <n v="3700"/>
    <n v="3700"/>
    <n v="700"/>
    <x v="6"/>
    <x v="2"/>
    <x v="49"/>
    <s v="Siyah"/>
  </r>
  <r>
    <n v="666"/>
    <x v="6"/>
    <x v="7"/>
    <x v="7"/>
    <n v="3"/>
    <n v="1100"/>
    <n v="3300"/>
    <n v="900"/>
    <x v="6"/>
    <x v="5"/>
    <x v="7"/>
    <s v="Beyaz"/>
  </r>
  <r>
    <n v="667"/>
    <x v="5"/>
    <x v="22"/>
    <x v="10"/>
    <n v="1"/>
    <n v="3700"/>
    <n v="3700"/>
    <n v="700"/>
    <x v="6"/>
    <x v="2"/>
    <x v="49"/>
    <s v="Siyah"/>
  </r>
  <r>
    <n v="668"/>
    <x v="10"/>
    <x v="13"/>
    <x v="9"/>
    <n v="1"/>
    <n v="1490"/>
    <n v="1490"/>
    <n v="690"/>
    <x v="6"/>
    <x v="0"/>
    <x v="18"/>
    <s v="Marka"/>
  </r>
  <r>
    <n v="669"/>
    <x v="9"/>
    <x v="21"/>
    <x v="9"/>
    <n v="1"/>
    <n v="1500"/>
    <n v="1500"/>
    <n v="700"/>
    <x v="6"/>
    <x v="4"/>
    <x v="37"/>
    <s v="Marka"/>
  </r>
  <r>
    <n v="670"/>
    <x v="8"/>
    <x v="10"/>
    <x v="8"/>
    <n v="2"/>
    <n v="1090"/>
    <n v="2180"/>
    <n v="580"/>
    <x v="6"/>
    <x v="8"/>
    <x v="10"/>
    <s v="Marka"/>
  </r>
  <r>
    <n v="671"/>
    <x v="10"/>
    <x v="9"/>
    <x v="1"/>
    <n v="3"/>
    <n v="1800"/>
    <n v="5400"/>
    <n v="3000"/>
    <x v="6"/>
    <x v="1"/>
    <x v="12"/>
    <s v="n Gri"/>
  </r>
  <r>
    <n v="672"/>
    <x v="7"/>
    <x v="19"/>
    <x v="2"/>
    <n v="2"/>
    <n v="7530"/>
    <n v="15060"/>
    <n v="3060"/>
    <x v="6"/>
    <x v="9"/>
    <x v="41"/>
    <s v="i Gri"/>
  </r>
  <r>
    <n v="673"/>
    <x v="6"/>
    <x v="7"/>
    <x v="7"/>
    <n v="3"/>
    <n v="1100"/>
    <n v="3300"/>
    <n v="900"/>
    <x v="6"/>
    <x v="8"/>
    <x v="7"/>
    <s v="Beyaz"/>
  </r>
  <r>
    <n v="674"/>
    <x v="9"/>
    <x v="3"/>
    <x v="3"/>
    <n v="3"/>
    <n v="1350"/>
    <n v="4050"/>
    <n v="1650"/>
    <x v="6"/>
    <x v="0"/>
    <x v="3"/>
    <s v="Siyah"/>
  </r>
  <r>
    <n v="675"/>
    <x v="8"/>
    <x v="3"/>
    <x v="3"/>
    <n v="1"/>
    <n v="1350"/>
    <n v="1350"/>
    <n v="550"/>
    <x v="6"/>
    <x v="7"/>
    <x v="25"/>
    <s v="Siyah"/>
  </r>
  <r>
    <n v="676"/>
    <x v="7"/>
    <x v="10"/>
    <x v="8"/>
    <n v="2"/>
    <n v="1090"/>
    <n v="2180"/>
    <n v="580"/>
    <x v="6"/>
    <x v="1"/>
    <x v="10"/>
    <s v="Marka"/>
  </r>
  <r>
    <n v="677"/>
    <x v="7"/>
    <x v="14"/>
    <x v="10"/>
    <n v="1"/>
    <n v="4200"/>
    <n v="4200"/>
    <n v="1200"/>
    <x v="6"/>
    <x v="4"/>
    <x v="47"/>
    <s v="Beyaz"/>
  </r>
  <r>
    <n v="678"/>
    <x v="9"/>
    <x v="9"/>
    <x v="1"/>
    <n v="2"/>
    <n v="1800"/>
    <n v="3600"/>
    <n v="2000"/>
    <x v="6"/>
    <x v="11"/>
    <x v="9"/>
    <s v="n Gri"/>
  </r>
  <r>
    <n v="679"/>
    <x v="11"/>
    <x v="10"/>
    <x v="8"/>
    <n v="1"/>
    <n v="1090"/>
    <n v="1090"/>
    <n v="290"/>
    <x v="6"/>
    <x v="10"/>
    <x v="34"/>
    <s v="Marka"/>
  </r>
  <r>
    <n v="680"/>
    <x v="0"/>
    <x v="5"/>
    <x v="5"/>
    <n v="1"/>
    <n v="7600"/>
    <n v="7600"/>
    <n v="1600"/>
    <x v="6"/>
    <x v="3"/>
    <x v="26"/>
    <s v="i Gri"/>
  </r>
  <r>
    <n v="681"/>
    <x v="8"/>
    <x v="5"/>
    <x v="5"/>
    <n v="3"/>
    <n v="7600"/>
    <n v="22800"/>
    <n v="4800"/>
    <x v="6"/>
    <x v="0"/>
    <x v="23"/>
    <s v="i Gri"/>
  </r>
  <r>
    <n v="682"/>
    <x v="2"/>
    <x v="22"/>
    <x v="10"/>
    <n v="1"/>
    <n v="3700"/>
    <n v="3700"/>
    <n v="700"/>
    <x v="6"/>
    <x v="8"/>
    <x v="49"/>
    <s v="Siyah"/>
  </r>
  <r>
    <n v="683"/>
    <x v="4"/>
    <x v="6"/>
    <x v="6"/>
    <n v="3"/>
    <n v="7250"/>
    <n v="21750"/>
    <n v="6750"/>
    <x v="6"/>
    <x v="10"/>
    <x v="24"/>
    <s v="u Gri"/>
  </r>
  <r>
    <n v="684"/>
    <x v="1"/>
    <x v="5"/>
    <x v="5"/>
    <n v="3"/>
    <n v="7600"/>
    <n v="22800"/>
    <n v="4800"/>
    <x v="6"/>
    <x v="5"/>
    <x v="23"/>
    <s v="i Gri"/>
  </r>
  <r>
    <n v="685"/>
    <x v="10"/>
    <x v="14"/>
    <x v="10"/>
    <n v="1"/>
    <n v="4200"/>
    <n v="4200"/>
    <n v="1200"/>
    <x v="6"/>
    <x v="10"/>
    <x v="47"/>
    <s v="Beyaz"/>
  </r>
  <r>
    <n v="686"/>
    <x v="6"/>
    <x v="17"/>
    <x v="7"/>
    <n v="3"/>
    <n v="1250"/>
    <n v="3750"/>
    <n v="1350"/>
    <x v="6"/>
    <x v="2"/>
    <x v="50"/>
    <s v="Siyah"/>
  </r>
  <r>
    <n v="687"/>
    <x v="8"/>
    <x v="10"/>
    <x v="8"/>
    <n v="1"/>
    <n v="1090"/>
    <n v="1090"/>
    <n v="290"/>
    <x v="6"/>
    <x v="4"/>
    <x v="34"/>
    <s v="Marka"/>
  </r>
  <r>
    <n v="688"/>
    <x v="3"/>
    <x v="4"/>
    <x v="4"/>
    <n v="1"/>
    <n v="2180"/>
    <n v="2180"/>
    <n v="680"/>
    <x v="6"/>
    <x v="9"/>
    <x v="42"/>
    <s v="Marka"/>
  </r>
  <r>
    <n v="689"/>
    <x v="11"/>
    <x v="22"/>
    <x v="10"/>
    <n v="2"/>
    <n v="3700"/>
    <n v="7400"/>
    <n v="1400"/>
    <x v="6"/>
    <x v="9"/>
    <x v="48"/>
    <s v="Siyah"/>
  </r>
  <r>
    <n v="690"/>
    <x v="9"/>
    <x v="0"/>
    <x v="0"/>
    <n v="2"/>
    <n v="6000"/>
    <n v="12000"/>
    <n v="4000"/>
    <x v="6"/>
    <x v="8"/>
    <x v="0"/>
    <s v="Beyaz"/>
  </r>
  <r>
    <n v="691"/>
    <x v="10"/>
    <x v="17"/>
    <x v="7"/>
    <n v="2"/>
    <n v="1250"/>
    <n v="2500"/>
    <n v="900"/>
    <x v="6"/>
    <x v="2"/>
    <x v="51"/>
    <s v="Siyah"/>
  </r>
  <r>
    <n v="692"/>
    <x v="11"/>
    <x v="5"/>
    <x v="5"/>
    <n v="1"/>
    <n v="7600"/>
    <n v="7600"/>
    <n v="1600"/>
    <x v="6"/>
    <x v="10"/>
    <x v="26"/>
    <s v="i Gri"/>
  </r>
  <r>
    <n v="693"/>
    <x v="0"/>
    <x v="1"/>
    <x v="1"/>
    <n v="2"/>
    <n v="1400"/>
    <n v="2800"/>
    <n v="1200"/>
    <x v="6"/>
    <x v="9"/>
    <x v="1"/>
    <s v="Beyaz"/>
  </r>
  <r>
    <n v="694"/>
    <x v="4"/>
    <x v="4"/>
    <x v="4"/>
    <n v="2"/>
    <n v="2180"/>
    <n v="4360"/>
    <n v="1360"/>
    <x v="6"/>
    <x v="11"/>
    <x v="4"/>
    <s v="Marka"/>
  </r>
  <r>
    <n v="695"/>
    <x v="0"/>
    <x v="9"/>
    <x v="1"/>
    <n v="3"/>
    <n v="1800"/>
    <n v="5400"/>
    <n v="3000"/>
    <x v="6"/>
    <x v="2"/>
    <x v="12"/>
    <s v="n Gri"/>
  </r>
  <r>
    <n v="696"/>
    <x v="2"/>
    <x v="21"/>
    <x v="9"/>
    <n v="1"/>
    <n v="1500"/>
    <n v="1500"/>
    <n v="700"/>
    <x v="6"/>
    <x v="10"/>
    <x v="37"/>
    <s v="Marka"/>
  </r>
  <r>
    <n v="697"/>
    <x v="6"/>
    <x v="2"/>
    <x v="2"/>
    <n v="3"/>
    <n v="8450"/>
    <n v="25350"/>
    <n v="7350"/>
    <x v="6"/>
    <x v="5"/>
    <x v="46"/>
    <s v="Beyaz"/>
  </r>
  <r>
    <n v="698"/>
    <x v="9"/>
    <x v="21"/>
    <x v="9"/>
    <n v="3"/>
    <n v="1500"/>
    <n v="4500"/>
    <n v="2100"/>
    <x v="6"/>
    <x v="7"/>
    <x v="52"/>
    <s v="Marka"/>
  </r>
  <r>
    <n v="699"/>
    <x v="5"/>
    <x v="0"/>
    <x v="0"/>
    <n v="3"/>
    <n v="6000"/>
    <n v="18000"/>
    <n v="6000"/>
    <x v="6"/>
    <x v="3"/>
    <x v="29"/>
    <s v="Beyaz"/>
  </r>
  <r>
    <n v="700"/>
    <x v="11"/>
    <x v="18"/>
    <x v="3"/>
    <n v="1"/>
    <n v="1200"/>
    <n v="1200"/>
    <n v="400"/>
    <x v="6"/>
    <x v="8"/>
    <x v="8"/>
    <s v="ü Mor"/>
  </r>
  <r>
    <n v="701"/>
    <x v="0"/>
    <x v="14"/>
    <x v="10"/>
    <n v="3"/>
    <n v="4200"/>
    <n v="12600"/>
    <n v="3600"/>
    <x v="6"/>
    <x v="12"/>
    <x v="1"/>
    <s v="Beyaz"/>
  </r>
  <r>
    <n v="702"/>
    <x v="10"/>
    <x v="5"/>
    <x v="5"/>
    <n v="3"/>
    <n v="7600"/>
    <n v="22800"/>
    <n v="4800"/>
    <x v="6"/>
    <x v="9"/>
    <x v="23"/>
    <s v="i Gri"/>
  </r>
  <r>
    <n v="703"/>
    <x v="5"/>
    <x v="6"/>
    <x v="6"/>
    <n v="2"/>
    <n v="7250"/>
    <n v="14500"/>
    <n v="4500"/>
    <x v="6"/>
    <x v="10"/>
    <x v="6"/>
    <s v="u Gri"/>
  </r>
  <r>
    <n v="704"/>
    <x v="1"/>
    <x v="19"/>
    <x v="2"/>
    <n v="2"/>
    <n v="7530"/>
    <n v="15060"/>
    <n v="3060"/>
    <x v="6"/>
    <x v="1"/>
    <x v="41"/>
    <s v="i Gri"/>
  </r>
  <r>
    <n v="705"/>
    <x v="2"/>
    <x v="6"/>
    <x v="6"/>
    <n v="2"/>
    <n v="7250"/>
    <n v="14500"/>
    <n v="4500"/>
    <x v="6"/>
    <x v="3"/>
    <x v="6"/>
    <s v="u Gri"/>
  </r>
  <r>
    <n v="706"/>
    <x v="1"/>
    <x v="0"/>
    <x v="0"/>
    <n v="1"/>
    <n v="6000"/>
    <n v="6000"/>
    <n v="2000"/>
    <x v="6"/>
    <x v="6"/>
    <x v="8"/>
    <s v="Beyaz"/>
  </r>
  <r>
    <n v="707"/>
    <x v="5"/>
    <x v="18"/>
    <x v="3"/>
    <n v="3"/>
    <n v="1200"/>
    <n v="3600"/>
    <n v="1200"/>
    <x v="7"/>
    <x v="5"/>
    <x v="29"/>
    <s v="ü Mor"/>
  </r>
  <r>
    <n v="708"/>
    <x v="11"/>
    <x v="20"/>
    <x v="0"/>
    <n v="2"/>
    <n v="5300"/>
    <n v="10600"/>
    <n v="2600"/>
    <x v="7"/>
    <x v="11"/>
    <x v="45"/>
    <s v="i Gri"/>
  </r>
  <r>
    <n v="709"/>
    <x v="8"/>
    <x v="2"/>
    <x v="2"/>
    <n v="2"/>
    <n v="8450"/>
    <n v="16900"/>
    <n v="4900"/>
    <x v="7"/>
    <x v="5"/>
    <x v="2"/>
    <s v="Beyaz"/>
  </r>
  <r>
    <n v="710"/>
    <x v="4"/>
    <x v="3"/>
    <x v="3"/>
    <n v="1"/>
    <n v="1350"/>
    <n v="1350"/>
    <n v="550"/>
    <x v="7"/>
    <x v="5"/>
    <x v="25"/>
    <s v="Siyah"/>
  </r>
  <r>
    <n v="711"/>
    <x v="6"/>
    <x v="10"/>
    <x v="8"/>
    <n v="1"/>
    <n v="1090"/>
    <n v="1090"/>
    <n v="290"/>
    <x v="7"/>
    <x v="0"/>
    <x v="34"/>
    <s v="Marka"/>
  </r>
  <r>
    <n v="712"/>
    <x v="4"/>
    <x v="4"/>
    <x v="4"/>
    <n v="1"/>
    <n v="2180"/>
    <n v="2180"/>
    <n v="680"/>
    <x v="7"/>
    <x v="6"/>
    <x v="42"/>
    <s v="Marka"/>
  </r>
  <r>
    <n v="713"/>
    <x v="0"/>
    <x v="0"/>
    <x v="0"/>
    <n v="2"/>
    <n v="6000"/>
    <n v="12000"/>
    <n v="4000"/>
    <x v="7"/>
    <x v="10"/>
    <x v="0"/>
    <s v="Beyaz"/>
  </r>
  <r>
    <n v="714"/>
    <x v="1"/>
    <x v="1"/>
    <x v="1"/>
    <n v="2"/>
    <n v="1400"/>
    <n v="2800"/>
    <n v="1200"/>
    <x v="7"/>
    <x v="2"/>
    <x v="1"/>
    <s v="Beyaz"/>
  </r>
  <r>
    <n v="715"/>
    <x v="2"/>
    <x v="2"/>
    <x v="2"/>
    <n v="2"/>
    <n v="8450"/>
    <n v="16900"/>
    <n v="4900"/>
    <x v="7"/>
    <x v="6"/>
    <x v="2"/>
    <s v="Beyaz"/>
  </r>
  <r>
    <n v="716"/>
    <x v="3"/>
    <x v="3"/>
    <x v="3"/>
    <n v="3"/>
    <n v="1350"/>
    <n v="4050"/>
    <n v="1650"/>
    <x v="7"/>
    <x v="10"/>
    <x v="3"/>
    <s v="Siyah"/>
  </r>
  <r>
    <n v="717"/>
    <x v="0"/>
    <x v="4"/>
    <x v="4"/>
    <n v="2"/>
    <n v="2180"/>
    <n v="4360"/>
    <n v="1360"/>
    <x v="7"/>
    <x v="0"/>
    <x v="4"/>
    <s v="Marka"/>
  </r>
  <r>
    <n v="718"/>
    <x v="4"/>
    <x v="5"/>
    <x v="5"/>
    <n v="2"/>
    <n v="7600"/>
    <n v="15200"/>
    <n v="3200"/>
    <x v="7"/>
    <x v="6"/>
    <x v="5"/>
    <s v="i Gri"/>
  </r>
  <r>
    <n v="719"/>
    <x v="1"/>
    <x v="6"/>
    <x v="6"/>
    <n v="2"/>
    <n v="7250"/>
    <n v="14500"/>
    <n v="4500"/>
    <x v="7"/>
    <x v="6"/>
    <x v="6"/>
    <s v="u Gri"/>
  </r>
  <r>
    <n v="720"/>
    <x v="3"/>
    <x v="7"/>
    <x v="7"/>
    <n v="3"/>
    <n v="1100"/>
    <n v="3300"/>
    <n v="900"/>
    <x v="7"/>
    <x v="4"/>
    <x v="7"/>
    <s v="Beyaz"/>
  </r>
  <r>
    <n v="721"/>
    <x v="5"/>
    <x v="0"/>
    <x v="0"/>
    <n v="2"/>
    <n v="6000"/>
    <n v="12000"/>
    <n v="4000"/>
    <x v="7"/>
    <x v="2"/>
    <x v="0"/>
    <s v="Beyaz"/>
  </r>
  <r>
    <n v="722"/>
    <x v="0"/>
    <x v="8"/>
    <x v="8"/>
    <n v="1"/>
    <n v="1200"/>
    <n v="1200"/>
    <n v="400"/>
    <x v="7"/>
    <x v="0"/>
    <x v="8"/>
    <s v="Marka"/>
  </r>
  <r>
    <n v="723"/>
    <x v="6"/>
    <x v="9"/>
    <x v="1"/>
    <n v="2"/>
    <n v="1800"/>
    <n v="3600"/>
    <n v="2000"/>
    <x v="7"/>
    <x v="10"/>
    <x v="9"/>
    <s v="n Gri"/>
  </r>
  <r>
    <n v="724"/>
    <x v="6"/>
    <x v="10"/>
    <x v="8"/>
    <n v="2"/>
    <n v="1090"/>
    <n v="2180"/>
    <n v="580"/>
    <x v="7"/>
    <x v="5"/>
    <x v="10"/>
    <s v="Marka"/>
  </r>
  <r>
    <n v="725"/>
    <x v="5"/>
    <x v="4"/>
    <x v="4"/>
    <n v="3"/>
    <n v="2180"/>
    <n v="6540"/>
    <n v="2040"/>
    <x v="7"/>
    <x v="10"/>
    <x v="11"/>
    <s v="Marka"/>
  </r>
  <r>
    <n v="726"/>
    <x v="7"/>
    <x v="9"/>
    <x v="1"/>
    <n v="3"/>
    <n v="1800"/>
    <n v="5400"/>
    <n v="3000"/>
    <x v="7"/>
    <x v="0"/>
    <x v="12"/>
    <s v="n Gri"/>
  </r>
  <r>
    <n v="727"/>
    <x v="4"/>
    <x v="11"/>
    <x v="5"/>
    <n v="3"/>
    <n v="8000"/>
    <n v="24000"/>
    <n v="6000"/>
    <x v="7"/>
    <x v="10"/>
    <x v="13"/>
    <s v="Beyaz"/>
  </r>
  <r>
    <n v="728"/>
    <x v="5"/>
    <x v="1"/>
    <x v="1"/>
    <n v="1"/>
    <n v="1400"/>
    <n v="1400"/>
    <n v="600"/>
    <x v="7"/>
    <x v="4"/>
    <x v="14"/>
    <s v="Beyaz"/>
  </r>
  <r>
    <n v="729"/>
    <x v="8"/>
    <x v="12"/>
    <x v="2"/>
    <n v="1"/>
    <n v="10590"/>
    <n v="10590"/>
    <n v="4590"/>
    <x v="7"/>
    <x v="2"/>
    <x v="15"/>
    <s v="i Gri"/>
  </r>
  <r>
    <n v="730"/>
    <x v="9"/>
    <x v="3"/>
    <x v="3"/>
    <n v="2"/>
    <n v="1350"/>
    <n v="2700"/>
    <n v="1100"/>
    <x v="7"/>
    <x v="3"/>
    <x v="16"/>
    <s v="Siyah"/>
  </r>
  <r>
    <n v="731"/>
    <x v="6"/>
    <x v="1"/>
    <x v="1"/>
    <n v="2"/>
    <n v="1400"/>
    <n v="2800"/>
    <n v="1200"/>
    <x v="7"/>
    <x v="1"/>
    <x v="1"/>
    <s v="Beyaz"/>
  </r>
  <r>
    <n v="732"/>
    <x v="3"/>
    <x v="0"/>
    <x v="0"/>
    <n v="1"/>
    <n v="6000"/>
    <n v="6000"/>
    <n v="2000"/>
    <x v="7"/>
    <x v="0"/>
    <x v="8"/>
    <s v="Beyaz"/>
  </r>
  <r>
    <n v="733"/>
    <x v="8"/>
    <x v="7"/>
    <x v="7"/>
    <n v="2"/>
    <n v="1100"/>
    <n v="2200"/>
    <n v="600"/>
    <x v="7"/>
    <x v="8"/>
    <x v="17"/>
    <s v="Beyaz"/>
  </r>
  <r>
    <n v="734"/>
    <x v="2"/>
    <x v="0"/>
    <x v="0"/>
    <n v="2"/>
    <n v="6000"/>
    <n v="12000"/>
    <n v="4000"/>
    <x v="7"/>
    <x v="8"/>
    <x v="0"/>
    <s v="Beyaz"/>
  </r>
  <r>
    <n v="735"/>
    <x v="9"/>
    <x v="13"/>
    <x v="9"/>
    <n v="1"/>
    <n v="1490"/>
    <n v="1490"/>
    <n v="690"/>
    <x v="7"/>
    <x v="7"/>
    <x v="18"/>
    <s v="Marka"/>
  </r>
  <r>
    <n v="736"/>
    <x v="8"/>
    <x v="12"/>
    <x v="2"/>
    <n v="2"/>
    <n v="10590"/>
    <n v="21180"/>
    <n v="9180"/>
    <x v="7"/>
    <x v="10"/>
    <x v="19"/>
    <s v="i Gri"/>
  </r>
  <r>
    <n v="737"/>
    <x v="2"/>
    <x v="11"/>
    <x v="5"/>
    <n v="3"/>
    <n v="8000"/>
    <n v="24000"/>
    <n v="6000"/>
    <x v="7"/>
    <x v="6"/>
    <x v="13"/>
    <s v="Beyaz"/>
  </r>
  <r>
    <n v="738"/>
    <x v="6"/>
    <x v="7"/>
    <x v="7"/>
    <n v="1"/>
    <n v="1100"/>
    <n v="1100"/>
    <n v="300"/>
    <x v="7"/>
    <x v="1"/>
    <x v="20"/>
    <s v="Beyaz"/>
  </r>
  <r>
    <n v="739"/>
    <x v="9"/>
    <x v="8"/>
    <x v="8"/>
    <n v="1"/>
    <n v="1200"/>
    <n v="1200"/>
    <n v="400"/>
    <x v="7"/>
    <x v="4"/>
    <x v="8"/>
    <s v="Marka"/>
  </r>
  <r>
    <n v="740"/>
    <x v="4"/>
    <x v="14"/>
    <x v="10"/>
    <n v="2"/>
    <n v="4200"/>
    <n v="8400"/>
    <n v="2400"/>
    <x v="7"/>
    <x v="10"/>
    <x v="21"/>
    <s v="Beyaz"/>
  </r>
  <r>
    <n v="741"/>
    <x v="1"/>
    <x v="15"/>
    <x v="6"/>
    <n v="3"/>
    <n v="5775"/>
    <n v="17325"/>
    <n v="5325"/>
    <x v="7"/>
    <x v="8"/>
    <x v="22"/>
    <s v="Beyaz"/>
  </r>
  <r>
    <n v="742"/>
    <x v="10"/>
    <x v="5"/>
    <x v="5"/>
    <n v="3"/>
    <n v="7600"/>
    <n v="22800"/>
    <n v="4800"/>
    <x v="7"/>
    <x v="12"/>
    <x v="23"/>
    <s v="i Gri"/>
  </r>
  <r>
    <n v="743"/>
    <x v="1"/>
    <x v="6"/>
    <x v="6"/>
    <n v="3"/>
    <n v="7250"/>
    <n v="21750"/>
    <n v="6750"/>
    <x v="7"/>
    <x v="10"/>
    <x v="24"/>
    <s v="u Gri"/>
  </r>
  <r>
    <n v="744"/>
    <x v="0"/>
    <x v="6"/>
    <x v="6"/>
    <n v="3"/>
    <n v="7250"/>
    <n v="21750"/>
    <n v="6750"/>
    <x v="7"/>
    <x v="2"/>
    <x v="24"/>
    <s v="u Gri"/>
  </r>
  <r>
    <n v="745"/>
    <x v="8"/>
    <x v="6"/>
    <x v="6"/>
    <n v="3"/>
    <n v="7250"/>
    <n v="21750"/>
    <n v="6750"/>
    <x v="7"/>
    <x v="0"/>
    <x v="24"/>
    <s v="u Gri"/>
  </r>
  <r>
    <n v="746"/>
    <x v="5"/>
    <x v="3"/>
    <x v="3"/>
    <n v="1"/>
    <n v="1350"/>
    <n v="1350"/>
    <n v="550"/>
    <x v="7"/>
    <x v="12"/>
    <x v="25"/>
    <s v="Siyah"/>
  </r>
  <r>
    <n v="747"/>
    <x v="1"/>
    <x v="6"/>
    <x v="6"/>
    <n v="2"/>
    <n v="7250"/>
    <n v="14500"/>
    <n v="4500"/>
    <x v="7"/>
    <x v="7"/>
    <x v="6"/>
    <s v="u Gri"/>
  </r>
  <r>
    <n v="748"/>
    <x v="6"/>
    <x v="5"/>
    <x v="5"/>
    <n v="1"/>
    <n v="7600"/>
    <n v="7600"/>
    <n v="1600"/>
    <x v="7"/>
    <x v="3"/>
    <x v="26"/>
    <s v="i Gri"/>
  </r>
  <r>
    <n v="749"/>
    <x v="11"/>
    <x v="5"/>
    <x v="5"/>
    <n v="3"/>
    <n v="7600"/>
    <n v="22800"/>
    <n v="4800"/>
    <x v="7"/>
    <x v="10"/>
    <x v="23"/>
    <s v="i Gri"/>
  </r>
  <r>
    <n v="750"/>
    <x v="1"/>
    <x v="13"/>
    <x v="9"/>
    <n v="3"/>
    <n v="1490"/>
    <n v="4470"/>
    <n v="2070"/>
    <x v="7"/>
    <x v="10"/>
    <x v="27"/>
    <s v="Marka"/>
  </r>
  <r>
    <n v="751"/>
    <x v="5"/>
    <x v="16"/>
    <x v="4"/>
    <n v="2"/>
    <n v="2900"/>
    <n v="5800"/>
    <n v="1800"/>
    <x v="7"/>
    <x v="2"/>
    <x v="6"/>
    <s v="Marka"/>
  </r>
  <r>
    <n v="752"/>
    <x v="9"/>
    <x v="13"/>
    <x v="9"/>
    <n v="1"/>
    <n v="1490"/>
    <n v="1490"/>
    <n v="690"/>
    <x v="7"/>
    <x v="11"/>
    <x v="18"/>
    <s v="Marka"/>
  </r>
  <r>
    <n v="753"/>
    <x v="9"/>
    <x v="10"/>
    <x v="8"/>
    <n v="2"/>
    <n v="1090"/>
    <n v="2180"/>
    <n v="580"/>
    <x v="7"/>
    <x v="2"/>
    <x v="10"/>
    <s v="Marka"/>
  </r>
  <r>
    <n v="754"/>
    <x v="5"/>
    <x v="8"/>
    <x v="8"/>
    <n v="2"/>
    <n v="1200"/>
    <n v="2400"/>
    <n v="800"/>
    <x v="7"/>
    <x v="4"/>
    <x v="0"/>
    <s v="Marka"/>
  </r>
  <r>
    <n v="755"/>
    <x v="8"/>
    <x v="12"/>
    <x v="2"/>
    <n v="2"/>
    <n v="10590"/>
    <n v="21180"/>
    <n v="9180"/>
    <x v="7"/>
    <x v="8"/>
    <x v="19"/>
    <s v="i Gri"/>
  </r>
  <r>
    <n v="756"/>
    <x v="6"/>
    <x v="14"/>
    <x v="10"/>
    <n v="3"/>
    <n v="4200"/>
    <n v="12600"/>
    <n v="3600"/>
    <x v="7"/>
    <x v="3"/>
    <x v="1"/>
    <s v="Beyaz"/>
  </r>
  <r>
    <n v="757"/>
    <x v="3"/>
    <x v="14"/>
    <x v="10"/>
    <n v="3"/>
    <n v="4200"/>
    <n v="12600"/>
    <n v="3600"/>
    <x v="7"/>
    <x v="0"/>
    <x v="1"/>
    <s v="Beyaz"/>
  </r>
  <r>
    <n v="758"/>
    <x v="7"/>
    <x v="12"/>
    <x v="2"/>
    <n v="2"/>
    <n v="10590"/>
    <n v="21180"/>
    <n v="9180"/>
    <x v="7"/>
    <x v="3"/>
    <x v="19"/>
    <s v="i Gri"/>
  </r>
  <r>
    <n v="759"/>
    <x v="11"/>
    <x v="17"/>
    <x v="7"/>
    <n v="1"/>
    <n v="1250"/>
    <n v="1250"/>
    <n v="450"/>
    <x v="7"/>
    <x v="8"/>
    <x v="28"/>
    <s v="Siyah"/>
  </r>
  <r>
    <n v="760"/>
    <x v="0"/>
    <x v="13"/>
    <x v="9"/>
    <n v="3"/>
    <n v="1490"/>
    <n v="4470"/>
    <n v="2070"/>
    <x v="7"/>
    <x v="0"/>
    <x v="27"/>
    <s v="Marka"/>
  </r>
  <r>
    <n v="761"/>
    <x v="6"/>
    <x v="8"/>
    <x v="8"/>
    <n v="2"/>
    <n v="1200"/>
    <n v="2400"/>
    <n v="800"/>
    <x v="7"/>
    <x v="9"/>
    <x v="0"/>
    <s v="Marka"/>
  </r>
  <r>
    <n v="762"/>
    <x v="2"/>
    <x v="4"/>
    <x v="4"/>
    <n v="3"/>
    <n v="2180"/>
    <n v="6540"/>
    <n v="2040"/>
    <x v="7"/>
    <x v="7"/>
    <x v="11"/>
    <s v="Marka"/>
  </r>
  <r>
    <n v="763"/>
    <x v="9"/>
    <x v="18"/>
    <x v="3"/>
    <n v="3"/>
    <n v="1200"/>
    <n v="3600"/>
    <n v="1200"/>
    <x v="7"/>
    <x v="8"/>
    <x v="29"/>
    <s v="ü Mor"/>
  </r>
  <r>
    <n v="764"/>
    <x v="0"/>
    <x v="9"/>
    <x v="1"/>
    <n v="1"/>
    <n v="1800"/>
    <n v="1800"/>
    <n v="1000"/>
    <x v="7"/>
    <x v="5"/>
    <x v="30"/>
    <s v="n Gri"/>
  </r>
  <r>
    <n v="765"/>
    <x v="2"/>
    <x v="5"/>
    <x v="5"/>
    <n v="1"/>
    <n v="7600"/>
    <n v="7600"/>
    <n v="1600"/>
    <x v="7"/>
    <x v="3"/>
    <x v="26"/>
    <s v="i Gri"/>
  </r>
  <r>
    <n v="766"/>
    <x v="7"/>
    <x v="19"/>
    <x v="2"/>
    <n v="1"/>
    <n v="7530"/>
    <n v="7530"/>
    <n v="1530"/>
    <x v="7"/>
    <x v="3"/>
    <x v="31"/>
    <s v="i Gri"/>
  </r>
  <r>
    <n v="767"/>
    <x v="11"/>
    <x v="13"/>
    <x v="9"/>
    <n v="2"/>
    <n v="1490"/>
    <n v="2980"/>
    <n v="1380"/>
    <x v="7"/>
    <x v="0"/>
    <x v="32"/>
    <s v="Marka"/>
  </r>
  <r>
    <n v="768"/>
    <x v="0"/>
    <x v="20"/>
    <x v="0"/>
    <n v="1"/>
    <n v="5300"/>
    <n v="5300"/>
    <n v="1300"/>
    <x v="7"/>
    <x v="3"/>
    <x v="33"/>
    <s v="i Gri"/>
  </r>
  <r>
    <n v="769"/>
    <x v="4"/>
    <x v="8"/>
    <x v="8"/>
    <n v="2"/>
    <n v="1200"/>
    <n v="2400"/>
    <n v="800"/>
    <x v="7"/>
    <x v="5"/>
    <x v="0"/>
    <s v="Marka"/>
  </r>
  <r>
    <n v="770"/>
    <x v="9"/>
    <x v="10"/>
    <x v="8"/>
    <n v="1"/>
    <n v="1090"/>
    <n v="1090"/>
    <n v="290"/>
    <x v="7"/>
    <x v="5"/>
    <x v="34"/>
    <s v="Marka"/>
  </r>
  <r>
    <n v="771"/>
    <x v="4"/>
    <x v="6"/>
    <x v="6"/>
    <n v="1"/>
    <n v="7250"/>
    <n v="7250"/>
    <n v="2250"/>
    <x v="7"/>
    <x v="0"/>
    <x v="35"/>
    <s v="u Gri"/>
  </r>
  <r>
    <n v="772"/>
    <x v="10"/>
    <x v="1"/>
    <x v="1"/>
    <n v="3"/>
    <n v="1400"/>
    <n v="4200"/>
    <n v="1800"/>
    <x v="7"/>
    <x v="5"/>
    <x v="36"/>
    <s v="Beyaz"/>
  </r>
  <r>
    <n v="773"/>
    <x v="2"/>
    <x v="21"/>
    <x v="9"/>
    <n v="1"/>
    <n v="1500"/>
    <n v="1500"/>
    <n v="700"/>
    <x v="7"/>
    <x v="11"/>
    <x v="37"/>
    <s v="Marka"/>
  </r>
  <r>
    <n v="774"/>
    <x v="7"/>
    <x v="3"/>
    <x v="3"/>
    <n v="1"/>
    <n v="1350"/>
    <n v="1350"/>
    <n v="550"/>
    <x v="7"/>
    <x v="7"/>
    <x v="25"/>
    <s v="Siyah"/>
  </r>
  <r>
    <n v="775"/>
    <x v="7"/>
    <x v="8"/>
    <x v="8"/>
    <n v="3"/>
    <n v="1200"/>
    <n v="3600"/>
    <n v="1200"/>
    <x v="7"/>
    <x v="12"/>
    <x v="29"/>
    <s v="Marka"/>
  </r>
  <r>
    <n v="776"/>
    <x v="1"/>
    <x v="19"/>
    <x v="2"/>
    <n v="3"/>
    <n v="7530"/>
    <n v="22590"/>
    <n v="4590"/>
    <x v="7"/>
    <x v="10"/>
    <x v="38"/>
    <s v="i Gri"/>
  </r>
  <r>
    <n v="777"/>
    <x v="10"/>
    <x v="8"/>
    <x v="8"/>
    <n v="1"/>
    <n v="1200"/>
    <n v="1200"/>
    <n v="400"/>
    <x v="7"/>
    <x v="2"/>
    <x v="8"/>
    <s v="Marka"/>
  </r>
  <r>
    <n v="778"/>
    <x v="8"/>
    <x v="9"/>
    <x v="1"/>
    <n v="3"/>
    <n v="1800"/>
    <n v="5400"/>
    <n v="3000"/>
    <x v="7"/>
    <x v="1"/>
    <x v="12"/>
    <s v="n Gri"/>
  </r>
  <r>
    <n v="779"/>
    <x v="0"/>
    <x v="6"/>
    <x v="6"/>
    <n v="1"/>
    <n v="7250"/>
    <n v="7250"/>
    <n v="2250"/>
    <x v="7"/>
    <x v="7"/>
    <x v="35"/>
    <s v="u Gri"/>
  </r>
  <r>
    <n v="780"/>
    <x v="9"/>
    <x v="13"/>
    <x v="9"/>
    <n v="3"/>
    <n v="1490"/>
    <n v="4470"/>
    <n v="2070"/>
    <x v="7"/>
    <x v="5"/>
    <x v="27"/>
    <s v="Marka"/>
  </r>
  <r>
    <n v="781"/>
    <x v="9"/>
    <x v="18"/>
    <x v="3"/>
    <n v="1"/>
    <n v="1200"/>
    <n v="1200"/>
    <n v="400"/>
    <x v="7"/>
    <x v="12"/>
    <x v="8"/>
    <s v="ü Mor"/>
  </r>
  <r>
    <n v="782"/>
    <x v="1"/>
    <x v="11"/>
    <x v="5"/>
    <n v="1"/>
    <n v="8000"/>
    <n v="8000"/>
    <n v="2000"/>
    <x v="7"/>
    <x v="4"/>
    <x v="39"/>
    <s v="Beyaz"/>
  </r>
  <r>
    <n v="783"/>
    <x v="6"/>
    <x v="1"/>
    <x v="1"/>
    <n v="1"/>
    <n v="1400"/>
    <n v="1400"/>
    <n v="600"/>
    <x v="7"/>
    <x v="0"/>
    <x v="14"/>
    <s v="Beyaz"/>
  </r>
  <r>
    <n v="784"/>
    <x v="5"/>
    <x v="3"/>
    <x v="3"/>
    <n v="1"/>
    <n v="1350"/>
    <n v="1350"/>
    <n v="550"/>
    <x v="7"/>
    <x v="4"/>
    <x v="25"/>
    <s v="Siyah"/>
  </r>
  <r>
    <n v="785"/>
    <x v="8"/>
    <x v="18"/>
    <x v="3"/>
    <n v="1"/>
    <n v="1200"/>
    <n v="1200"/>
    <n v="400"/>
    <x v="7"/>
    <x v="10"/>
    <x v="8"/>
    <s v="ü Mor"/>
  </r>
  <r>
    <n v="786"/>
    <x v="6"/>
    <x v="20"/>
    <x v="0"/>
    <n v="1"/>
    <n v="5300"/>
    <n v="5300"/>
    <n v="1300"/>
    <x v="7"/>
    <x v="10"/>
    <x v="33"/>
    <s v="i Gri"/>
  </r>
  <r>
    <n v="787"/>
    <x v="9"/>
    <x v="12"/>
    <x v="2"/>
    <n v="3"/>
    <n v="10590"/>
    <n v="31770"/>
    <n v="13770"/>
    <x v="7"/>
    <x v="0"/>
    <x v="40"/>
    <s v="i Gri"/>
  </r>
  <r>
    <n v="788"/>
    <x v="4"/>
    <x v="17"/>
    <x v="7"/>
    <n v="1"/>
    <n v="1250"/>
    <n v="1250"/>
    <n v="450"/>
    <x v="7"/>
    <x v="5"/>
    <x v="28"/>
    <s v="Siyah"/>
  </r>
  <r>
    <n v="789"/>
    <x v="11"/>
    <x v="18"/>
    <x v="3"/>
    <n v="1"/>
    <n v="1200"/>
    <n v="1200"/>
    <n v="400"/>
    <x v="7"/>
    <x v="2"/>
    <x v="8"/>
    <s v="ü Mor"/>
  </r>
  <r>
    <n v="790"/>
    <x v="4"/>
    <x v="1"/>
    <x v="1"/>
    <n v="3"/>
    <n v="1400"/>
    <n v="4200"/>
    <n v="1800"/>
    <x v="7"/>
    <x v="1"/>
    <x v="36"/>
    <s v="Beyaz"/>
  </r>
  <r>
    <n v="791"/>
    <x v="11"/>
    <x v="19"/>
    <x v="2"/>
    <n v="2"/>
    <n v="7530"/>
    <n v="15060"/>
    <n v="3060"/>
    <x v="7"/>
    <x v="4"/>
    <x v="41"/>
    <s v="i Gri"/>
  </r>
  <r>
    <n v="792"/>
    <x v="6"/>
    <x v="5"/>
    <x v="5"/>
    <n v="1"/>
    <n v="7600"/>
    <n v="7600"/>
    <n v="1600"/>
    <x v="7"/>
    <x v="6"/>
    <x v="26"/>
    <s v="i Gri"/>
  </r>
  <r>
    <n v="793"/>
    <x v="11"/>
    <x v="21"/>
    <x v="9"/>
    <n v="1"/>
    <n v="1500"/>
    <n v="1500"/>
    <n v="700"/>
    <x v="7"/>
    <x v="9"/>
    <x v="37"/>
    <s v="Marka"/>
  </r>
  <r>
    <n v="794"/>
    <x v="9"/>
    <x v="4"/>
    <x v="4"/>
    <n v="2"/>
    <n v="2180"/>
    <n v="4360"/>
    <n v="1360"/>
    <x v="7"/>
    <x v="8"/>
    <x v="4"/>
    <s v="Marka"/>
  </r>
  <r>
    <n v="795"/>
    <x v="3"/>
    <x v="4"/>
    <x v="4"/>
    <n v="1"/>
    <n v="2180"/>
    <n v="2180"/>
    <n v="680"/>
    <x v="7"/>
    <x v="1"/>
    <x v="42"/>
    <s v="Marka"/>
  </r>
  <r>
    <n v="796"/>
    <x v="9"/>
    <x v="15"/>
    <x v="6"/>
    <n v="1"/>
    <n v="5775"/>
    <n v="5775"/>
    <n v="1775"/>
    <x v="7"/>
    <x v="3"/>
    <x v="43"/>
    <s v="Beyaz"/>
  </r>
  <r>
    <n v="797"/>
    <x v="9"/>
    <x v="7"/>
    <x v="7"/>
    <n v="3"/>
    <n v="1100"/>
    <n v="3300"/>
    <n v="900"/>
    <x v="7"/>
    <x v="6"/>
    <x v="7"/>
    <s v="Beyaz"/>
  </r>
  <r>
    <n v="798"/>
    <x v="10"/>
    <x v="15"/>
    <x v="6"/>
    <n v="1"/>
    <n v="5775"/>
    <n v="5775"/>
    <n v="1775"/>
    <x v="7"/>
    <x v="0"/>
    <x v="43"/>
    <s v="Beyaz"/>
  </r>
  <r>
    <n v="799"/>
    <x v="7"/>
    <x v="3"/>
    <x v="3"/>
    <n v="1"/>
    <n v="1350"/>
    <n v="1350"/>
    <n v="550"/>
    <x v="7"/>
    <x v="4"/>
    <x v="25"/>
    <s v="Siyah"/>
  </r>
  <r>
    <n v="800"/>
    <x v="0"/>
    <x v="5"/>
    <x v="5"/>
    <n v="3"/>
    <n v="7600"/>
    <n v="22800"/>
    <n v="4800"/>
    <x v="7"/>
    <x v="6"/>
    <x v="23"/>
    <s v="i Gri"/>
  </r>
  <r>
    <n v="801"/>
    <x v="2"/>
    <x v="6"/>
    <x v="6"/>
    <n v="3"/>
    <n v="7250"/>
    <n v="21750"/>
    <n v="6750"/>
    <x v="7"/>
    <x v="5"/>
    <x v="24"/>
    <s v="u Gri"/>
  </r>
  <r>
    <n v="802"/>
    <x v="11"/>
    <x v="13"/>
    <x v="9"/>
    <n v="2"/>
    <n v="1490"/>
    <n v="2980"/>
    <n v="1380"/>
    <x v="7"/>
    <x v="2"/>
    <x v="32"/>
    <s v="Marka"/>
  </r>
  <r>
    <n v="803"/>
    <x v="3"/>
    <x v="13"/>
    <x v="9"/>
    <n v="2"/>
    <n v="1490"/>
    <n v="2980"/>
    <n v="1380"/>
    <x v="7"/>
    <x v="0"/>
    <x v="32"/>
    <s v="Marka"/>
  </r>
  <r>
    <n v="804"/>
    <x v="8"/>
    <x v="10"/>
    <x v="8"/>
    <n v="2"/>
    <n v="1090"/>
    <n v="2180"/>
    <n v="580"/>
    <x v="7"/>
    <x v="2"/>
    <x v="10"/>
    <s v="Marka"/>
  </r>
  <r>
    <n v="805"/>
    <x v="8"/>
    <x v="8"/>
    <x v="8"/>
    <n v="3"/>
    <n v="1200"/>
    <n v="3600"/>
    <n v="1200"/>
    <x v="7"/>
    <x v="5"/>
    <x v="29"/>
    <s v="Marka"/>
  </r>
  <r>
    <n v="806"/>
    <x v="11"/>
    <x v="10"/>
    <x v="8"/>
    <n v="2"/>
    <n v="1090"/>
    <n v="2180"/>
    <n v="580"/>
    <x v="7"/>
    <x v="1"/>
    <x v="10"/>
    <s v="Marka"/>
  </r>
  <r>
    <n v="807"/>
    <x v="11"/>
    <x v="4"/>
    <x v="4"/>
    <n v="3"/>
    <n v="2180"/>
    <n v="6540"/>
    <n v="2040"/>
    <x v="7"/>
    <x v="3"/>
    <x v="11"/>
    <s v="Marka"/>
  </r>
  <r>
    <n v="808"/>
    <x v="2"/>
    <x v="20"/>
    <x v="0"/>
    <n v="3"/>
    <n v="5300"/>
    <n v="15900"/>
    <n v="3900"/>
    <x v="7"/>
    <x v="10"/>
    <x v="44"/>
    <s v="i Gri"/>
  </r>
  <r>
    <n v="809"/>
    <x v="11"/>
    <x v="20"/>
    <x v="0"/>
    <n v="2"/>
    <n v="5300"/>
    <n v="10600"/>
    <n v="2600"/>
    <x v="7"/>
    <x v="0"/>
    <x v="45"/>
    <s v="i Gri"/>
  </r>
  <r>
    <n v="810"/>
    <x v="5"/>
    <x v="6"/>
    <x v="6"/>
    <n v="2"/>
    <n v="7250"/>
    <n v="14500"/>
    <n v="4500"/>
    <x v="7"/>
    <x v="3"/>
    <x v="6"/>
    <s v="u Gri"/>
  </r>
  <r>
    <n v="811"/>
    <x v="5"/>
    <x v="18"/>
    <x v="3"/>
    <n v="3"/>
    <n v="1200"/>
    <n v="3600"/>
    <n v="1200"/>
    <x v="7"/>
    <x v="1"/>
    <x v="29"/>
    <s v="ü Mor"/>
  </r>
  <r>
    <n v="812"/>
    <x v="3"/>
    <x v="0"/>
    <x v="0"/>
    <n v="1"/>
    <n v="6000"/>
    <n v="6000"/>
    <n v="2000"/>
    <x v="7"/>
    <x v="11"/>
    <x v="8"/>
    <s v="Beyaz"/>
  </r>
  <r>
    <n v="813"/>
    <x v="2"/>
    <x v="2"/>
    <x v="2"/>
    <n v="3"/>
    <n v="8450"/>
    <n v="25350"/>
    <n v="7350"/>
    <x v="7"/>
    <x v="0"/>
    <x v="46"/>
    <s v="Beyaz"/>
  </r>
  <r>
    <n v="814"/>
    <x v="6"/>
    <x v="14"/>
    <x v="10"/>
    <n v="1"/>
    <n v="4200"/>
    <n v="4200"/>
    <n v="1200"/>
    <x v="7"/>
    <x v="4"/>
    <x v="47"/>
    <s v="Beyaz"/>
  </r>
  <r>
    <n v="815"/>
    <x v="6"/>
    <x v="12"/>
    <x v="2"/>
    <n v="3"/>
    <n v="10590"/>
    <n v="31770"/>
    <n v="13770"/>
    <x v="7"/>
    <x v="11"/>
    <x v="40"/>
    <s v="i Gri"/>
  </r>
  <r>
    <n v="816"/>
    <x v="5"/>
    <x v="18"/>
    <x v="3"/>
    <n v="1"/>
    <n v="1200"/>
    <n v="1200"/>
    <n v="400"/>
    <x v="7"/>
    <x v="1"/>
    <x v="8"/>
    <s v="ü Mor"/>
  </r>
  <r>
    <n v="817"/>
    <x v="10"/>
    <x v="7"/>
    <x v="7"/>
    <n v="2"/>
    <n v="1100"/>
    <n v="2200"/>
    <n v="600"/>
    <x v="7"/>
    <x v="4"/>
    <x v="17"/>
    <s v="Beyaz"/>
  </r>
  <r>
    <n v="818"/>
    <x v="9"/>
    <x v="22"/>
    <x v="10"/>
    <n v="2"/>
    <n v="3700"/>
    <n v="7400"/>
    <n v="1400"/>
    <x v="7"/>
    <x v="11"/>
    <x v="48"/>
    <s v="Siyah"/>
  </r>
  <r>
    <n v="819"/>
    <x v="1"/>
    <x v="22"/>
    <x v="10"/>
    <n v="1"/>
    <n v="3700"/>
    <n v="3700"/>
    <n v="700"/>
    <x v="7"/>
    <x v="1"/>
    <x v="49"/>
    <s v="Siyah"/>
  </r>
  <r>
    <n v="820"/>
    <x v="6"/>
    <x v="7"/>
    <x v="7"/>
    <n v="3"/>
    <n v="1100"/>
    <n v="3300"/>
    <n v="900"/>
    <x v="7"/>
    <x v="11"/>
    <x v="7"/>
    <s v="Beyaz"/>
  </r>
  <r>
    <n v="821"/>
    <x v="5"/>
    <x v="22"/>
    <x v="10"/>
    <n v="1"/>
    <n v="3700"/>
    <n v="3700"/>
    <n v="700"/>
    <x v="7"/>
    <x v="5"/>
    <x v="49"/>
    <s v="Siyah"/>
  </r>
  <r>
    <n v="822"/>
    <x v="10"/>
    <x v="13"/>
    <x v="9"/>
    <n v="1"/>
    <n v="1490"/>
    <n v="1490"/>
    <n v="690"/>
    <x v="7"/>
    <x v="11"/>
    <x v="18"/>
    <s v="Marka"/>
  </r>
  <r>
    <n v="823"/>
    <x v="9"/>
    <x v="21"/>
    <x v="9"/>
    <n v="1"/>
    <n v="1500"/>
    <n v="1500"/>
    <n v="700"/>
    <x v="7"/>
    <x v="11"/>
    <x v="37"/>
    <s v="Marka"/>
  </r>
  <r>
    <n v="824"/>
    <x v="8"/>
    <x v="10"/>
    <x v="8"/>
    <n v="2"/>
    <n v="1090"/>
    <n v="2180"/>
    <n v="580"/>
    <x v="7"/>
    <x v="5"/>
    <x v="10"/>
    <s v="Marka"/>
  </r>
  <r>
    <n v="825"/>
    <x v="10"/>
    <x v="9"/>
    <x v="1"/>
    <n v="3"/>
    <n v="1800"/>
    <n v="5400"/>
    <n v="3000"/>
    <x v="7"/>
    <x v="10"/>
    <x v="12"/>
    <s v="n Gri"/>
  </r>
  <r>
    <n v="826"/>
    <x v="7"/>
    <x v="19"/>
    <x v="2"/>
    <n v="2"/>
    <n v="7530"/>
    <n v="15060"/>
    <n v="3060"/>
    <x v="7"/>
    <x v="11"/>
    <x v="41"/>
    <s v="i Gri"/>
  </r>
  <r>
    <n v="827"/>
    <x v="6"/>
    <x v="7"/>
    <x v="7"/>
    <n v="3"/>
    <n v="1100"/>
    <n v="3300"/>
    <n v="900"/>
    <x v="7"/>
    <x v="11"/>
    <x v="7"/>
    <s v="Beyaz"/>
  </r>
  <r>
    <n v="828"/>
    <x v="9"/>
    <x v="3"/>
    <x v="3"/>
    <n v="3"/>
    <n v="1350"/>
    <n v="4050"/>
    <n v="1650"/>
    <x v="7"/>
    <x v="7"/>
    <x v="3"/>
    <s v="Siyah"/>
  </r>
  <r>
    <n v="829"/>
    <x v="8"/>
    <x v="3"/>
    <x v="3"/>
    <n v="1"/>
    <n v="1350"/>
    <n v="1350"/>
    <n v="550"/>
    <x v="7"/>
    <x v="5"/>
    <x v="25"/>
    <s v="Siyah"/>
  </r>
  <r>
    <n v="830"/>
    <x v="7"/>
    <x v="10"/>
    <x v="8"/>
    <n v="2"/>
    <n v="1090"/>
    <n v="2180"/>
    <n v="580"/>
    <x v="7"/>
    <x v="1"/>
    <x v="10"/>
    <s v="Marka"/>
  </r>
  <r>
    <n v="831"/>
    <x v="7"/>
    <x v="14"/>
    <x v="10"/>
    <n v="1"/>
    <n v="4200"/>
    <n v="4200"/>
    <n v="1200"/>
    <x v="7"/>
    <x v="2"/>
    <x v="47"/>
    <s v="Beyaz"/>
  </r>
  <r>
    <n v="832"/>
    <x v="9"/>
    <x v="9"/>
    <x v="1"/>
    <n v="2"/>
    <n v="1800"/>
    <n v="3600"/>
    <n v="2000"/>
    <x v="7"/>
    <x v="4"/>
    <x v="9"/>
    <s v="n Gri"/>
  </r>
  <r>
    <n v="833"/>
    <x v="11"/>
    <x v="10"/>
    <x v="8"/>
    <n v="1"/>
    <n v="1090"/>
    <n v="1090"/>
    <n v="290"/>
    <x v="7"/>
    <x v="8"/>
    <x v="34"/>
    <s v="Marka"/>
  </r>
  <r>
    <n v="834"/>
    <x v="0"/>
    <x v="5"/>
    <x v="5"/>
    <n v="1"/>
    <n v="7600"/>
    <n v="7600"/>
    <n v="1600"/>
    <x v="7"/>
    <x v="2"/>
    <x v="26"/>
    <s v="i Gri"/>
  </r>
  <r>
    <n v="835"/>
    <x v="8"/>
    <x v="5"/>
    <x v="5"/>
    <n v="3"/>
    <n v="7600"/>
    <n v="22800"/>
    <n v="4800"/>
    <x v="7"/>
    <x v="6"/>
    <x v="23"/>
    <s v="i Gri"/>
  </r>
  <r>
    <n v="836"/>
    <x v="2"/>
    <x v="22"/>
    <x v="10"/>
    <n v="1"/>
    <n v="3700"/>
    <n v="3700"/>
    <n v="700"/>
    <x v="7"/>
    <x v="12"/>
    <x v="49"/>
    <s v="Siyah"/>
  </r>
  <r>
    <n v="837"/>
    <x v="4"/>
    <x v="6"/>
    <x v="6"/>
    <n v="3"/>
    <n v="7250"/>
    <n v="21750"/>
    <n v="6750"/>
    <x v="7"/>
    <x v="7"/>
    <x v="24"/>
    <s v="u Gri"/>
  </r>
  <r>
    <n v="838"/>
    <x v="1"/>
    <x v="5"/>
    <x v="5"/>
    <n v="3"/>
    <n v="7600"/>
    <n v="22800"/>
    <n v="4800"/>
    <x v="7"/>
    <x v="0"/>
    <x v="23"/>
    <s v="i Gri"/>
  </r>
  <r>
    <n v="839"/>
    <x v="10"/>
    <x v="14"/>
    <x v="10"/>
    <n v="1"/>
    <n v="4200"/>
    <n v="4200"/>
    <n v="1200"/>
    <x v="7"/>
    <x v="1"/>
    <x v="47"/>
    <s v="Beyaz"/>
  </r>
  <r>
    <n v="840"/>
    <x v="6"/>
    <x v="17"/>
    <x v="7"/>
    <n v="3"/>
    <n v="1250"/>
    <n v="3750"/>
    <n v="1350"/>
    <x v="7"/>
    <x v="11"/>
    <x v="50"/>
    <s v="Siyah"/>
  </r>
  <r>
    <n v="841"/>
    <x v="8"/>
    <x v="10"/>
    <x v="8"/>
    <n v="1"/>
    <n v="1090"/>
    <n v="1090"/>
    <n v="290"/>
    <x v="7"/>
    <x v="6"/>
    <x v="34"/>
    <s v="Marka"/>
  </r>
  <r>
    <n v="842"/>
    <x v="3"/>
    <x v="4"/>
    <x v="4"/>
    <n v="1"/>
    <n v="2180"/>
    <n v="2180"/>
    <n v="680"/>
    <x v="7"/>
    <x v="2"/>
    <x v="42"/>
    <s v="Marka"/>
  </r>
  <r>
    <n v="843"/>
    <x v="11"/>
    <x v="22"/>
    <x v="10"/>
    <n v="2"/>
    <n v="3700"/>
    <n v="7400"/>
    <n v="1400"/>
    <x v="7"/>
    <x v="9"/>
    <x v="48"/>
    <s v="Siyah"/>
  </r>
  <r>
    <n v="844"/>
    <x v="9"/>
    <x v="0"/>
    <x v="0"/>
    <n v="2"/>
    <n v="6000"/>
    <n v="12000"/>
    <n v="4000"/>
    <x v="7"/>
    <x v="5"/>
    <x v="0"/>
    <s v="Beyaz"/>
  </r>
  <r>
    <n v="845"/>
    <x v="10"/>
    <x v="17"/>
    <x v="7"/>
    <n v="2"/>
    <n v="1250"/>
    <n v="2500"/>
    <n v="900"/>
    <x v="7"/>
    <x v="1"/>
    <x v="51"/>
    <s v="Siyah"/>
  </r>
  <r>
    <n v="846"/>
    <x v="11"/>
    <x v="5"/>
    <x v="5"/>
    <n v="1"/>
    <n v="7600"/>
    <n v="7600"/>
    <n v="1600"/>
    <x v="7"/>
    <x v="7"/>
    <x v="26"/>
    <s v="i Gri"/>
  </r>
  <r>
    <n v="847"/>
    <x v="0"/>
    <x v="1"/>
    <x v="1"/>
    <n v="2"/>
    <n v="1400"/>
    <n v="2800"/>
    <n v="1200"/>
    <x v="7"/>
    <x v="8"/>
    <x v="1"/>
    <s v="Beyaz"/>
  </r>
  <r>
    <n v="848"/>
    <x v="4"/>
    <x v="4"/>
    <x v="4"/>
    <n v="2"/>
    <n v="2180"/>
    <n v="4360"/>
    <n v="1360"/>
    <x v="7"/>
    <x v="9"/>
    <x v="4"/>
    <s v="Marka"/>
  </r>
  <r>
    <n v="849"/>
    <x v="0"/>
    <x v="9"/>
    <x v="1"/>
    <n v="3"/>
    <n v="1800"/>
    <n v="5400"/>
    <n v="3000"/>
    <x v="7"/>
    <x v="5"/>
    <x v="12"/>
    <s v="n Gri"/>
  </r>
  <r>
    <n v="850"/>
    <x v="2"/>
    <x v="21"/>
    <x v="9"/>
    <n v="1"/>
    <n v="1500"/>
    <n v="1500"/>
    <n v="700"/>
    <x v="7"/>
    <x v="5"/>
    <x v="37"/>
    <s v="Marka"/>
  </r>
  <r>
    <n v="851"/>
    <x v="6"/>
    <x v="2"/>
    <x v="2"/>
    <n v="3"/>
    <n v="8450"/>
    <n v="25350"/>
    <n v="7350"/>
    <x v="7"/>
    <x v="3"/>
    <x v="46"/>
    <s v="Beyaz"/>
  </r>
  <r>
    <n v="852"/>
    <x v="9"/>
    <x v="21"/>
    <x v="9"/>
    <n v="3"/>
    <n v="1500"/>
    <n v="4500"/>
    <n v="2100"/>
    <x v="7"/>
    <x v="8"/>
    <x v="52"/>
    <s v="Marka"/>
  </r>
  <r>
    <n v="853"/>
    <x v="5"/>
    <x v="0"/>
    <x v="0"/>
    <n v="3"/>
    <n v="6000"/>
    <n v="18000"/>
    <n v="6000"/>
    <x v="7"/>
    <x v="6"/>
    <x v="29"/>
    <s v="Beyaz"/>
  </r>
  <r>
    <n v="854"/>
    <x v="11"/>
    <x v="18"/>
    <x v="3"/>
    <n v="1"/>
    <n v="1200"/>
    <n v="1200"/>
    <n v="400"/>
    <x v="7"/>
    <x v="0"/>
    <x v="8"/>
    <s v="ü Mor"/>
  </r>
  <r>
    <n v="855"/>
    <x v="0"/>
    <x v="14"/>
    <x v="10"/>
    <n v="3"/>
    <n v="4200"/>
    <n v="12600"/>
    <n v="3600"/>
    <x v="7"/>
    <x v="7"/>
    <x v="1"/>
    <s v="Beyaz"/>
  </r>
  <r>
    <n v="856"/>
    <x v="10"/>
    <x v="5"/>
    <x v="5"/>
    <n v="3"/>
    <n v="7600"/>
    <n v="22800"/>
    <n v="4800"/>
    <x v="7"/>
    <x v="1"/>
    <x v="23"/>
    <s v="i Gri"/>
  </r>
  <r>
    <n v="857"/>
    <x v="5"/>
    <x v="6"/>
    <x v="6"/>
    <n v="2"/>
    <n v="7250"/>
    <n v="14500"/>
    <n v="4500"/>
    <x v="7"/>
    <x v="6"/>
    <x v="6"/>
    <s v="u Gri"/>
  </r>
  <r>
    <n v="858"/>
    <x v="1"/>
    <x v="19"/>
    <x v="2"/>
    <n v="2"/>
    <n v="7530"/>
    <n v="15060"/>
    <n v="3060"/>
    <x v="7"/>
    <x v="12"/>
    <x v="41"/>
    <s v="i Gri"/>
  </r>
  <r>
    <n v="859"/>
    <x v="2"/>
    <x v="6"/>
    <x v="6"/>
    <n v="2"/>
    <n v="7250"/>
    <n v="14500"/>
    <n v="4500"/>
    <x v="7"/>
    <x v="4"/>
    <x v="6"/>
    <s v="u Gri"/>
  </r>
  <r>
    <n v="860"/>
    <x v="1"/>
    <x v="0"/>
    <x v="0"/>
    <n v="1"/>
    <n v="6000"/>
    <n v="6000"/>
    <n v="2000"/>
    <x v="7"/>
    <x v="1"/>
    <x v="8"/>
    <s v="Beyaz"/>
  </r>
  <r>
    <n v="861"/>
    <x v="5"/>
    <x v="18"/>
    <x v="3"/>
    <n v="3"/>
    <n v="1200"/>
    <n v="3600"/>
    <n v="1200"/>
    <x v="7"/>
    <x v="8"/>
    <x v="29"/>
    <s v="ü Mor"/>
  </r>
  <r>
    <n v="862"/>
    <x v="11"/>
    <x v="20"/>
    <x v="0"/>
    <n v="2"/>
    <n v="5300"/>
    <n v="10600"/>
    <n v="2600"/>
    <x v="7"/>
    <x v="7"/>
    <x v="45"/>
    <s v="i Gri"/>
  </r>
  <r>
    <n v="863"/>
    <x v="8"/>
    <x v="2"/>
    <x v="2"/>
    <n v="2"/>
    <n v="8450"/>
    <n v="16900"/>
    <n v="4900"/>
    <x v="7"/>
    <x v="12"/>
    <x v="2"/>
    <s v="Beyaz"/>
  </r>
  <r>
    <n v="864"/>
    <x v="4"/>
    <x v="3"/>
    <x v="3"/>
    <n v="1"/>
    <n v="1350"/>
    <n v="1350"/>
    <n v="550"/>
    <x v="7"/>
    <x v="7"/>
    <x v="25"/>
    <s v="Siyah"/>
  </r>
  <r>
    <n v="865"/>
    <x v="6"/>
    <x v="10"/>
    <x v="8"/>
    <n v="1"/>
    <n v="1090"/>
    <n v="1090"/>
    <n v="290"/>
    <x v="7"/>
    <x v="2"/>
    <x v="34"/>
    <s v="Marka"/>
  </r>
  <r>
    <n v="866"/>
    <x v="4"/>
    <x v="4"/>
    <x v="4"/>
    <n v="1"/>
    <n v="2180"/>
    <n v="2180"/>
    <n v="680"/>
    <x v="7"/>
    <x v="9"/>
    <x v="42"/>
    <s v="Marka"/>
  </r>
  <r>
    <n v="867"/>
    <x v="0"/>
    <x v="0"/>
    <x v="0"/>
    <n v="2"/>
    <n v="6000"/>
    <n v="12000"/>
    <n v="4000"/>
    <x v="7"/>
    <x v="0"/>
    <x v="0"/>
    <s v="Beyaz"/>
  </r>
  <r>
    <n v="868"/>
    <x v="1"/>
    <x v="1"/>
    <x v="1"/>
    <n v="2"/>
    <n v="1400"/>
    <n v="2800"/>
    <n v="1200"/>
    <x v="7"/>
    <x v="12"/>
    <x v="1"/>
    <s v="Beyaz"/>
  </r>
  <r>
    <n v="869"/>
    <x v="2"/>
    <x v="2"/>
    <x v="2"/>
    <n v="2"/>
    <n v="8450"/>
    <n v="16900"/>
    <n v="4900"/>
    <x v="7"/>
    <x v="9"/>
    <x v="2"/>
    <s v="Beyaz"/>
  </r>
  <r>
    <n v="870"/>
    <x v="3"/>
    <x v="3"/>
    <x v="3"/>
    <n v="3"/>
    <n v="1350"/>
    <n v="4050"/>
    <n v="1650"/>
    <x v="7"/>
    <x v="7"/>
    <x v="3"/>
    <s v="Siyah"/>
  </r>
  <r>
    <n v="871"/>
    <x v="0"/>
    <x v="4"/>
    <x v="4"/>
    <n v="2"/>
    <n v="2180"/>
    <n v="4360"/>
    <n v="1360"/>
    <x v="7"/>
    <x v="3"/>
    <x v="4"/>
    <s v="Marka"/>
  </r>
  <r>
    <n v="872"/>
    <x v="4"/>
    <x v="5"/>
    <x v="5"/>
    <n v="2"/>
    <n v="7600"/>
    <n v="15200"/>
    <n v="3200"/>
    <x v="7"/>
    <x v="8"/>
    <x v="5"/>
    <s v="i Gri"/>
  </r>
  <r>
    <n v="873"/>
    <x v="1"/>
    <x v="6"/>
    <x v="6"/>
    <n v="2"/>
    <n v="7250"/>
    <n v="14500"/>
    <n v="4500"/>
    <x v="7"/>
    <x v="1"/>
    <x v="6"/>
    <s v="u Gri"/>
  </r>
  <r>
    <n v="874"/>
    <x v="3"/>
    <x v="7"/>
    <x v="7"/>
    <n v="3"/>
    <n v="1100"/>
    <n v="3300"/>
    <n v="900"/>
    <x v="7"/>
    <x v="6"/>
    <x v="7"/>
    <s v="Beyaz"/>
  </r>
  <r>
    <n v="875"/>
    <x v="5"/>
    <x v="0"/>
    <x v="0"/>
    <n v="2"/>
    <n v="6000"/>
    <n v="12000"/>
    <n v="4000"/>
    <x v="7"/>
    <x v="4"/>
    <x v="0"/>
    <s v="Beyaz"/>
  </r>
  <r>
    <n v="876"/>
    <x v="0"/>
    <x v="8"/>
    <x v="8"/>
    <n v="1"/>
    <n v="1200"/>
    <n v="1200"/>
    <n v="400"/>
    <x v="7"/>
    <x v="9"/>
    <x v="8"/>
    <s v="Marka"/>
  </r>
  <r>
    <n v="877"/>
    <x v="6"/>
    <x v="9"/>
    <x v="1"/>
    <n v="2"/>
    <n v="1800"/>
    <n v="3600"/>
    <n v="2000"/>
    <x v="7"/>
    <x v="5"/>
    <x v="9"/>
    <s v="n Gri"/>
  </r>
  <r>
    <n v="878"/>
    <x v="6"/>
    <x v="10"/>
    <x v="8"/>
    <n v="2"/>
    <n v="1090"/>
    <n v="2180"/>
    <n v="580"/>
    <x v="7"/>
    <x v="9"/>
    <x v="10"/>
    <s v="Marka"/>
  </r>
  <r>
    <n v="879"/>
    <x v="5"/>
    <x v="4"/>
    <x v="4"/>
    <n v="3"/>
    <n v="2180"/>
    <n v="6540"/>
    <n v="2040"/>
    <x v="7"/>
    <x v="5"/>
    <x v="11"/>
    <s v="Marka"/>
  </r>
  <r>
    <n v="880"/>
    <x v="7"/>
    <x v="9"/>
    <x v="1"/>
    <n v="3"/>
    <n v="1800"/>
    <n v="5400"/>
    <n v="3000"/>
    <x v="7"/>
    <x v="10"/>
    <x v="12"/>
    <s v="n Gri"/>
  </r>
  <r>
    <n v="881"/>
    <x v="4"/>
    <x v="11"/>
    <x v="5"/>
    <n v="3"/>
    <n v="8000"/>
    <n v="24000"/>
    <n v="6000"/>
    <x v="7"/>
    <x v="0"/>
    <x v="13"/>
    <s v="Beyaz"/>
  </r>
  <r>
    <n v="882"/>
    <x v="5"/>
    <x v="1"/>
    <x v="1"/>
    <n v="1"/>
    <n v="1400"/>
    <n v="1400"/>
    <n v="600"/>
    <x v="7"/>
    <x v="9"/>
    <x v="14"/>
    <s v="Beyaz"/>
  </r>
  <r>
    <n v="883"/>
    <x v="8"/>
    <x v="12"/>
    <x v="2"/>
    <n v="1"/>
    <n v="10590"/>
    <n v="10590"/>
    <n v="4590"/>
    <x v="7"/>
    <x v="7"/>
    <x v="15"/>
    <s v="i Gri"/>
  </r>
  <r>
    <n v="884"/>
    <x v="9"/>
    <x v="3"/>
    <x v="3"/>
    <n v="2"/>
    <n v="1350"/>
    <n v="2700"/>
    <n v="1100"/>
    <x v="7"/>
    <x v="0"/>
    <x v="16"/>
    <s v="Siyah"/>
  </r>
  <r>
    <n v="885"/>
    <x v="6"/>
    <x v="1"/>
    <x v="1"/>
    <n v="2"/>
    <n v="1400"/>
    <n v="2800"/>
    <n v="1200"/>
    <x v="7"/>
    <x v="8"/>
    <x v="1"/>
    <s v="Beyaz"/>
  </r>
  <r>
    <n v="886"/>
    <x v="3"/>
    <x v="0"/>
    <x v="0"/>
    <n v="1"/>
    <n v="6000"/>
    <n v="6000"/>
    <n v="2000"/>
    <x v="7"/>
    <x v="6"/>
    <x v="8"/>
    <s v="Beyaz"/>
  </r>
  <r>
    <n v="887"/>
    <x v="8"/>
    <x v="7"/>
    <x v="7"/>
    <n v="2"/>
    <n v="1100"/>
    <n v="2200"/>
    <n v="600"/>
    <x v="7"/>
    <x v="3"/>
    <x v="17"/>
    <s v="Beyaz"/>
  </r>
  <r>
    <n v="888"/>
    <x v="2"/>
    <x v="0"/>
    <x v="0"/>
    <n v="2"/>
    <n v="6000"/>
    <n v="12000"/>
    <n v="4000"/>
    <x v="7"/>
    <x v="11"/>
    <x v="0"/>
    <s v="Beyaz"/>
  </r>
  <r>
    <n v="889"/>
    <x v="9"/>
    <x v="13"/>
    <x v="9"/>
    <n v="1"/>
    <n v="1490"/>
    <n v="1490"/>
    <n v="690"/>
    <x v="7"/>
    <x v="1"/>
    <x v="18"/>
    <s v="Marka"/>
  </r>
  <r>
    <n v="890"/>
    <x v="8"/>
    <x v="12"/>
    <x v="2"/>
    <n v="2"/>
    <n v="10590"/>
    <n v="21180"/>
    <n v="9180"/>
    <x v="7"/>
    <x v="0"/>
    <x v="19"/>
    <s v="i Gri"/>
  </r>
  <r>
    <n v="891"/>
    <x v="2"/>
    <x v="11"/>
    <x v="5"/>
    <n v="3"/>
    <n v="8000"/>
    <n v="24000"/>
    <n v="6000"/>
    <x v="7"/>
    <x v="5"/>
    <x v="13"/>
    <s v="Beyaz"/>
  </r>
  <r>
    <n v="892"/>
    <x v="6"/>
    <x v="7"/>
    <x v="7"/>
    <n v="1"/>
    <n v="1100"/>
    <n v="1100"/>
    <n v="300"/>
    <x v="7"/>
    <x v="2"/>
    <x v="20"/>
    <s v="Beyaz"/>
  </r>
  <r>
    <n v="893"/>
    <x v="9"/>
    <x v="8"/>
    <x v="8"/>
    <n v="1"/>
    <n v="1200"/>
    <n v="1200"/>
    <n v="400"/>
    <x v="7"/>
    <x v="11"/>
    <x v="8"/>
    <s v="Marka"/>
  </r>
  <r>
    <n v="894"/>
    <x v="4"/>
    <x v="14"/>
    <x v="10"/>
    <n v="2"/>
    <n v="4200"/>
    <n v="8400"/>
    <n v="2400"/>
    <x v="7"/>
    <x v="12"/>
    <x v="21"/>
    <s v="Beyaz"/>
  </r>
  <r>
    <n v="895"/>
    <x v="1"/>
    <x v="15"/>
    <x v="6"/>
    <n v="3"/>
    <n v="5775"/>
    <n v="17325"/>
    <n v="5325"/>
    <x v="7"/>
    <x v="8"/>
    <x v="22"/>
    <s v="Beyaz"/>
  </r>
  <r>
    <n v="896"/>
    <x v="10"/>
    <x v="5"/>
    <x v="5"/>
    <n v="3"/>
    <n v="7600"/>
    <n v="22800"/>
    <n v="4800"/>
    <x v="7"/>
    <x v="6"/>
    <x v="23"/>
    <s v="i Gri"/>
  </r>
  <r>
    <n v="897"/>
    <x v="1"/>
    <x v="6"/>
    <x v="6"/>
    <n v="3"/>
    <n v="7250"/>
    <n v="21750"/>
    <n v="6750"/>
    <x v="7"/>
    <x v="2"/>
    <x v="24"/>
    <s v="u Gri"/>
  </r>
  <r>
    <n v="898"/>
    <x v="0"/>
    <x v="6"/>
    <x v="6"/>
    <n v="3"/>
    <n v="7250"/>
    <n v="21750"/>
    <n v="6750"/>
    <x v="7"/>
    <x v="11"/>
    <x v="24"/>
    <s v="u Gri"/>
  </r>
  <r>
    <n v="899"/>
    <x v="8"/>
    <x v="6"/>
    <x v="6"/>
    <n v="3"/>
    <n v="7250"/>
    <n v="21750"/>
    <n v="6750"/>
    <x v="7"/>
    <x v="12"/>
    <x v="24"/>
    <s v="u Gri"/>
  </r>
  <r>
    <n v="900"/>
    <x v="5"/>
    <x v="3"/>
    <x v="3"/>
    <n v="1"/>
    <n v="1350"/>
    <n v="1350"/>
    <n v="550"/>
    <x v="7"/>
    <x v="4"/>
    <x v="25"/>
    <s v="Siyah"/>
  </r>
  <r>
    <n v="901"/>
    <x v="1"/>
    <x v="6"/>
    <x v="6"/>
    <n v="2"/>
    <n v="7250"/>
    <n v="14500"/>
    <n v="4500"/>
    <x v="7"/>
    <x v="10"/>
    <x v="6"/>
    <s v="u Gri"/>
  </r>
  <r>
    <n v="902"/>
    <x v="6"/>
    <x v="5"/>
    <x v="5"/>
    <n v="1"/>
    <n v="7600"/>
    <n v="7600"/>
    <n v="1600"/>
    <x v="7"/>
    <x v="12"/>
    <x v="26"/>
    <s v="i Gri"/>
  </r>
  <r>
    <n v="903"/>
    <x v="11"/>
    <x v="5"/>
    <x v="5"/>
    <n v="3"/>
    <n v="7600"/>
    <n v="22800"/>
    <n v="4800"/>
    <x v="7"/>
    <x v="1"/>
    <x v="23"/>
    <s v="i Gri"/>
  </r>
  <r>
    <n v="904"/>
    <x v="1"/>
    <x v="13"/>
    <x v="9"/>
    <n v="3"/>
    <n v="1490"/>
    <n v="4470"/>
    <n v="2070"/>
    <x v="7"/>
    <x v="7"/>
    <x v="27"/>
    <s v="Marka"/>
  </r>
  <r>
    <n v="905"/>
    <x v="5"/>
    <x v="16"/>
    <x v="4"/>
    <n v="2"/>
    <n v="2900"/>
    <n v="5800"/>
    <n v="1800"/>
    <x v="7"/>
    <x v="0"/>
    <x v="6"/>
    <s v="Marka"/>
  </r>
  <r>
    <n v="906"/>
    <x v="9"/>
    <x v="13"/>
    <x v="9"/>
    <n v="1"/>
    <n v="1490"/>
    <n v="1490"/>
    <n v="690"/>
    <x v="7"/>
    <x v="3"/>
    <x v="18"/>
    <s v="Marka"/>
  </r>
  <r>
    <n v="907"/>
    <x v="9"/>
    <x v="10"/>
    <x v="8"/>
    <n v="2"/>
    <n v="1090"/>
    <n v="2180"/>
    <n v="580"/>
    <x v="7"/>
    <x v="10"/>
    <x v="10"/>
    <s v="Marka"/>
  </r>
  <r>
    <n v="908"/>
    <x v="5"/>
    <x v="8"/>
    <x v="8"/>
    <n v="2"/>
    <n v="1200"/>
    <n v="2400"/>
    <n v="800"/>
    <x v="7"/>
    <x v="8"/>
    <x v="0"/>
    <s v="Marka"/>
  </r>
  <r>
    <n v="909"/>
    <x v="8"/>
    <x v="12"/>
    <x v="2"/>
    <n v="2"/>
    <n v="10590"/>
    <n v="21180"/>
    <n v="9180"/>
    <x v="7"/>
    <x v="9"/>
    <x v="19"/>
    <s v="i Gri"/>
  </r>
  <r>
    <n v="910"/>
    <x v="6"/>
    <x v="14"/>
    <x v="10"/>
    <n v="3"/>
    <n v="4200"/>
    <n v="12600"/>
    <n v="3600"/>
    <x v="7"/>
    <x v="12"/>
    <x v="1"/>
    <s v="Beyaz"/>
  </r>
  <r>
    <n v="911"/>
    <x v="3"/>
    <x v="14"/>
    <x v="10"/>
    <n v="3"/>
    <n v="4200"/>
    <n v="12600"/>
    <n v="3600"/>
    <x v="7"/>
    <x v="7"/>
    <x v="1"/>
    <s v="Beyaz"/>
  </r>
  <r>
    <n v="912"/>
    <x v="7"/>
    <x v="12"/>
    <x v="2"/>
    <n v="2"/>
    <n v="10590"/>
    <n v="21180"/>
    <n v="9180"/>
    <x v="7"/>
    <x v="11"/>
    <x v="19"/>
    <s v="i Gri"/>
  </r>
  <r>
    <n v="913"/>
    <x v="11"/>
    <x v="17"/>
    <x v="7"/>
    <n v="1"/>
    <n v="1250"/>
    <n v="1250"/>
    <n v="450"/>
    <x v="7"/>
    <x v="8"/>
    <x v="28"/>
    <s v="Siyah"/>
  </r>
  <r>
    <n v="914"/>
    <x v="0"/>
    <x v="13"/>
    <x v="9"/>
    <n v="3"/>
    <n v="1490"/>
    <n v="4470"/>
    <n v="2070"/>
    <x v="7"/>
    <x v="7"/>
    <x v="27"/>
    <s v="Marka"/>
  </r>
  <r>
    <n v="915"/>
    <x v="6"/>
    <x v="8"/>
    <x v="8"/>
    <n v="2"/>
    <n v="1200"/>
    <n v="2400"/>
    <n v="800"/>
    <x v="7"/>
    <x v="10"/>
    <x v="0"/>
    <s v="Marka"/>
  </r>
  <r>
    <n v="916"/>
    <x v="2"/>
    <x v="4"/>
    <x v="4"/>
    <n v="3"/>
    <n v="2180"/>
    <n v="6540"/>
    <n v="2040"/>
    <x v="7"/>
    <x v="4"/>
    <x v="11"/>
    <s v="Marka"/>
  </r>
  <r>
    <n v="917"/>
    <x v="9"/>
    <x v="18"/>
    <x v="3"/>
    <n v="3"/>
    <n v="1200"/>
    <n v="3600"/>
    <n v="1200"/>
    <x v="7"/>
    <x v="12"/>
    <x v="29"/>
    <s v="ü Mor"/>
  </r>
  <r>
    <n v="918"/>
    <x v="0"/>
    <x v="9"/>
    <x v="1"/>
    <n v="1"/>
    <n v="1800"/>
    <n v="1800"/>
    <n v="1000"/>
    <x v="7"/>
    <x v="5"/>
    <x v="30"/>
    <s v="n Gri"/>
  </r>
  <r>
    <n v="919"/>
    <x v="2"/>
    <x v="5"/>
    <x v="5"/>
    <n v="1"/>
    <n v="7600"/>
    <n v="7600"/>
    <n v="1600"/>
    <x v="7"/>
    <x v="9"/>
    <x v="26"/>
    <s v="i Gri"/>
  </r>
  <r>
    <n v="920"/>
    <x v="7"/>
    <x v="19"/>
    <x v="2"/>
    <n v="1"/>
    <n v="7530"/>
    <n v="7530"/>
    <n v="1530"/>
    <x v="7"/>
    <x v="11"/>
    <x v="31"/>
    <s v="i Gri"/>
  </r>
  <r>
    <n v="921"/>
    <x v="11"/>
    <x v="13"/>
    <x v="9"/>
    <n v="2"/>
    <n v="1490"/>
    <n v="2980"/>
    <n v="1380"/>
    <x v="7"/>
    <x v="3"/>
    <x v="32"/>
    <s v="Marka"/>
  </r>
  <r>
    <n v="922"/>
    <x v="0"/>
    <x v="20"/>
    <x v="0"/>
    <n v="1"/>
    <n v="5300"/>
    <n v="5300"/>
    <n v="1300"/>
    <x v="7"/>
    <x v="9"/>
    <x v="33"/>
    <s v="i Gri"/>
  </r>
  <r>
    <n v="923"/>
    <x v="4"/>
    <x v="8"/>
    <x v="8"/>
    <n v="2"/>
    <n v="1200"/>
    <n v="2400"/>
    <n v="800"/>
    <x v="7"/>
    <x v="10"/>
    <x v="0"/>
    <s v="Marka"/>
  </r>
  <r>
    <n v="924"/>
    <x v="9"/>
    <x v="10"/>
    <x v="8"/>
    <n v="1"/>
    <n v="1090"/>
    <n v="1090"/>
    <n v="290"/>
    <x v="7"/>
    <x v="11"/>
    <x v="34"/>
    <s v="Marka"/>
  </r>
  <r>
    <n v="925"/>
    <x v="4"/>
    <x v="6"/>
    <x v="6"/>
    <n v="1"/>
    <n v="7250"/>
    <n v="7250"/>
    <n v="2250"/>
    <x v="7"/>
    <x v="1"/>
    <x v="35"/>
    <s v="u Gri"/>
  </r>
  <r>
    <n v="926"/>
    <x v="10"/>
    <x v="1"/>
    <x v="1"/>
    <n v="3"/>
    <n v="1400"/>
    <n v="4200"/>
    <n v="1800"/>
    <x v="7"/>
    <x v="6"/>
    <x v="36"/>
    <s v="Beyaz"/>
  </r>
  <r>
    <n v="927"/>
    <x v="2"/>
    <x v="21"/>
    <x v="9"/>
    <n v="1"/>
    <n v="1500"/>
    <n v="1500"/>
    <n v="700"/>
    <x v="7"/>
    <x v="7"/>
    <x v="37"/>
    <s v="Marka"/>
  </r>
  <r>
    <n v="928"/>
    <x v="7"/>
    <x v="3"/>
    <x v="3"/>
    <n v="1"/>
    <n v="1350"/>
    <n v="1350"/>
    <n v="550"/>
    <x v="7"/>
    <x v="0"/>
    <x v="25"/>
    <s v="Siyah"/>
  </r>
  <r>
    <n v="929"/>
    <x v="7"/>
    <x v="8"/>
    <x v="8"/>
    <n v="3"/>
    <n v="1200"/>
    <n v="3600"/>
    <n v="1200"/>
    <x v="7"/>
    <x v="1"/>
    <x v="29"/>
    <s v="Marka"/>
  </r>
  <r>
    <n v="930"/>
    <x v="1"/>
    <x v="19"/>
    <x v="2"/>
    <n v="3"/>
    <n v="7530"/>
    <n v="22590"/>
    <n v="4590"/>
    <x v="7"/>
    <x v="6"/>
    <x v="38"/>
    <s v="i Gri"/>
  </r>
  <r>
    <n v="931"/>
    <x v="10"/>
    <x v="8"/>
    <x v="8"/>
    <n v="1"/>
    <n v="1200"/>
    <n v="1200"/>
    <n v="400"/>
    <x v="7"/>
    <x v="12"/>
    <x v="8"/>
    <s v="Marka"/>
  </r>
  <r>
    <n v="932"/>
    <x v="8"/>
    <x v="9"/>
    <x v="1"/>
    <n v="3"/>
    <n v="1800"/>
    <n v="5400"/>
    <n v="3000"/>
    <x v="7"/>
    <x v="12"/>
    <x v="12"/>
    <s v="n Gri"/>
  </r>
  <r>
    <n v="933"/>
    <x v="0"/>
    <x v="6"/>
    <x v="6"/>
    <n v="1"/>
    <n v="7250"/>
    <n v="7250"/>
    <n v="2250"/>
    <x v="8"/>
    <x v="8"/>
    <x v="35"/>
    <s v="u Gri"/>
  </r>
  <r>
    <n v="934"/>
    <x v="9"/>
    <x v="13"/>
    <x v="9"/>
    <n v="3"/>
    <n v="1490"/>
    <n v="4470"/>
    <n v="2070"/>
    <x v="8"/>
    <x v="9"/>
    <x v="27"/>
    <s v="Marka"/>
  </r>
  <r>
    <n v="935"/>
    <x v="9"/>
    <x v="18"/>
    <x v="3"/>
    <n v="1"/>
    <n v="1200"/>
    <n v="1200"/>
    <n v="400"/>
    <x v="8"/>
    <x v="10"/>
    <x v="8"/>
    <s v="ü Mor"/>
  </r>
  <r>
    <n v="936"/>
    <x v="1"/>
    <x v="11"/>
    <x v="5"/>
    <n v="1"/>
    <n v="8000"/>
    <n v="8000"/>
    <n v="2000"/>
    <x v="8"/>
    <x v="12"/>
    <x v="39"/>
    <s v="Beyaz"/>
  </r>
  <r>
    <n v="937"/>
    <x v="6"/>
    <x v="1"/>
    <x v="1"/>
    <n v="1"/>
    <n v="1400"/>
    <n v="1400"/>
    <n v="600"/>
    <x v="8"/>
    <x v="6"/>
    <x v="14"/>
    <s v="Beyaz"/>
  </r>
  <r>
    <n v="938"/>
    <x v="5"/>
    <x v="3"/>
    <x v="3"/>
    <n v="1"/>
    <n v="1350"/>
    <n v="1350"/>
    <n v="550"/>
    <x v="8"/>
    <x v="11"/>
    <x v="25"/>
    <s v="Siyah"/>
  </r>
  <r>
    <n v="939"/>
    <x v="8"/>
    <x v="18"/>
    <x v="3"/>
    <n v="1"/>
    <n v="1200"/>
    <n v="1200"/>
    <n v="400"/>
    <x v="8"/>
    <x v="6"/>
    <x v="8"/>
    <s v="ü Mor"/>
  </r>
  <r>
    <n v="940"/>
    <x v="6"/>
    <x v="20"/>
    <x v="0"/>
    <n v="1"/>
    <n v="5300"/>
    <n v="5300"/>
    <n v="1300"/>
    <x v="8"/>
    <x v="8"/>
    <x v="33"/>
    <s v="i Gri"/>
  </r>
  <r>
    <n v="941"/>
    <x v="9"/>
    <x v="12"/>
    <x v="2"/>
    <n v="3"/>
    <n v="10590"/>
    <n v="31770"/>
    <n v="13770"/>
    <x v="8"/>
    <x v="11"/>
    <x v="40"/>
    <s v="i Gri"/>
  </r>
  <r>
    <n v="942"/>
    <x v="4"/>
    <x v="17"/>
    <x v="7"/>
    <n v="1"/>
    <n v="1250"/>
    <n v="1250"/>
    <n v="450"/>
    <x v="8"/>
    <x v="10"/>
    <x v="28"/>
    <s v="Siyah"/>
  </r>
  <r>
    <n v="943"/>
    <x v="11"/>
    <x v="18"/>
    <x v="3"/>
    <n v="1"/>
    <n v="1200"/>
    <n v="1200"/>
    <n v="400"/>
    <x v="8"/>
    <x v="0"/>
    <x v="8"/>
    <s v="ü Mor"/>
  </r>
  <r>
    <n v="944"/>
    <x v="4"/>
    <x v="1"/>
    <x v="1"/>
    <n v="3"/>
    <n v="1400"/>
    <n v="4200"/>
    <n v="1800"/>
    <x v="8"/>
    <x v="4"/>
    <x v="36"/>
    <s v="Beyaz"/>
  </r>
  <r>
    <n v="945"/>
    <x v="11"/>
    <x v="19"/>
    <x v="2"/>
    <n v="2"/>
    <n v="7530"/>
    <n v="15060"/>
    <n v="3060"/>
    <x v="8"/>
    <x v="11"/>
    <x v="41"/>
    <s v="i Gri"/>
  </r>
  <r>
    <n v="946"/>
    <x v="6"/>
    <x v="5"/>
    <x v="5"/>
    <n v="1"/>
    <n v="7600"/>
    <n v="7600"/>
    <n v="1600"/>
    <x v="8"/>
    <x v="1"/>
    <x v="26"/>
    <s v="i Gri"/>
  </r>
  <r>
    <n v="947"/>
    <x v="11"/>
    <x v="21"/>
    <x v="9"/>
    <n v="1"/>
    <n v="1500"/>
    <n v="1500"/>
    <n v="700"/>
    <x v="8"/>
    <x v="3"/>
    <x v="37"/>
    <s v="Marka"/>
  </r>
  <r>
    <n v="948"/>
    <x v="9"/>
    <x v="16"/>
    <x v="4"/>
    <n v="2"/>
    <n v="2180"/>
    <n v="4360"/>
    <n v="1360"/>
    <x v="8"/>
    <x v="4"/>
    <x v="4"/>
    <s v="Marka"/>
  </r>
  <r>
    <n v="949"/>
    <x v="3"/>
    <x v="4"/>
    <x v="4"/>
    <n v="1"/>
    <n v="2180"/>
    <n v="2180"/>
    <n v="680"/>
    <x v="8"/>
    <x v="11"/>
    <x v="42"/>
    <s v="Marka"/>
  </r>
  <r>
    <n v="950"/>
    <x v="9"/>
    <x v="15"/>
    <x v="6"/>
    <n v="1"/>
    <n v="5775"/>
    <n v="5775"/>
    <n v="1775"/>
    <x v="8"/>
    <x v="1"/>
    <x v="43"/>
    <s v="Beyaz"/>
  </r>
  <r>
    <n v="951"/>
    <x v="9"/>
    <x v="7"/>
    <x v="7"/>
    <n v="3"/>
    <n v="1100"/>
    <n v="3300"/>
    <n v="900"/>
    <x v="8"/>
    <x v="10"/>
    <x v="7"/>
    <s v="Beyaz"/>
  </r>
  <r>
    <n v="952"/>
    <x v="10"/>
    <x v="15"/>
    <x v="6"/>
    <n v="1"/>
    <n v="5775"/>
    <n v="5775"/>
    <n v="1775"/>
    <x v="8"/>
    <x v="8"/>
    <x v="43"/>
    <s v="Beyaz"/>
  </r>
  <r>
    <n v="953"/>
    <x v="7"/>
    <x v="3"/>
    <x v="3"/>
    <n v="1"/>
    <n v="1350"/>
    <n v="1350"/>
    <n v="550"/>
    <x v="8"/>
    <x v="6"/>
    <x v="25"/>
    <s v="Siyah"/>
  </r>
  <r>
    <n v="954"/>
    <x v="0"/>
    <x v="5"/>
    <x v="5"/>
    <n v="3"/>
    <n v="7600"/>
    <n v="22800"/>
    <n v="4800"/>
    <x v="8"/>
    <x v="12"/>
    <x v="23"/>
    <s v="i Gri"/>
  </r>
  <r>
    <n v="955"/>
    <x v="2"/>
    <x v="6"/>
    <x v="6"/>
    <n v="3"/>
    <n v="7250"/>
    <n v="21750"/>
    <n v="6750"/>
    <x v="8"/>
    <x v="9"/>
    <x v="24"/>
    <s v="u Gri"/>
  </r>
  <r>
    <n v="956"/>
    <x v="11"/>
    <x v="13"/>
    <x v="9"/>
    <n v="2"/>
    <n v="1490"/>
    <n v="2980"/>
    <n v="1380"/>
    <x v="8"/>
    <x v="2"/>
    <x v="32"/>
    <s v="Marka"/>
  </r>
  <r>
    <n v="957"/>
    <x v="3"/>
    <x v="13"/>
    <x v="9"/>
    <n v="2"/>
    <n v="1490"/>
    <n v="2980"/>
    <n v="1380"/>
    <x v="8"/>
    <x v="0"/>
    <x v="32"/>
    <s v="Marka"/>
  </r>
  <r>
    <n v="958"/>
    <x v="8"/>
    <x v="10"/>
    <x v="8"/>
    <n v="2"/>
    <n v="1090"/>
    <n v="2180"/>
    <n v="580"/>
    <x v="8"/>
    <x v="9"/>
    <x v="10"/>
    <s v="Marka"/>
  </r>
  <r>
    <n v="959"/>
    <x v="8"/>
    <x v="8"/>
    <x v="8"/>
    <n v="3"/>
    <n v="1200"/>
    <n v="3600"/>
    <n v="1200"/>
    <x v="8"/>
    <x v="11"/>
    <x v="29"/>
    <s v="Marka"/>
  </r>
  <r>
    <n v="960"/>
    <x v="11"/>
    <x v="10"/>
    <x v="8"/>
    <n v="2"/>
    <n v="1090"/>
    <n v="2180"/>
    <n v="580"/>
    <x v="8"/>
    <x v="7"/>
    <x v="10"/>
    <s v="Marka"/>
  </r>
  <r>
    <n v="961"/>
    <x v="11"/>
    <x v="4"/>
    <x v="4"/>
    <n v="3"/>
    <n v="2180"/>
    <n v="6540"/>
    <n v="2040"/>
    <x v="8"/>
    <x v="0"/>
    <x v="11"/>
    <s v="Marka"/>
  </r>
  <r>
    <n v="962"/>
    <x v="2"/>
    <x v="20"/>
    <x v="0"/>
    <n v="3"/>
    <n v="5300"/>
    <n v="15900"/>
    <n v="3900"/>
    <x v="8"/>
    <x v="9"/>
    <x v="44"/>
    <s v="i Gri"/>
  </r>
  <r>
    <n v="963"/>
    <x v="11"/>
    <x v="20"/>
    <x v="0"/>
    <n v="2"/>
    <n v="5300"/>
    <n v="10600"/>
    <n v="2600"/>
    <x v="8"/>
    <x v="10"/>
    <x v="45"/>
    <s v="i Gri"/>
  </r>
  <r>
    <n v="964"/>
    <x v="5"/>
    <x v="6"/>
    <x v="6"/>
    <n v="2"/>
    <n v="7250"/>
    <n v="14500"/>
    <n v="4500"/>
    <x v="8"/>
    <x v="0"/>
    <x v="6"/>
    <s v="u Gri"/>
  </r>
  <r>
    <n v="965"/>
    <x v="5"/>
    <x v="18"/>
    <x v="3"/>
    <n v="3"/>
    <n v="1200"/>
    <n v="3600"/>
    <n v="1200"/>
    <x v="8"/>
    <x v="0"/>
    <x v="29"/>
    <s v="ü Mor"/>
  </r>
  <r>
    <n v="966"/>
    <x v="3"/>
    <x v="0"/>
    <x v="0"/>
    <n v="1"/>
    <n v="6000"/>
    <n v="6000"/>
    <n v="2000"/>
    <x v="8"/>
    <x v="8"/>
    <x v="8"/>
    <s v="Beyaz"/>
  </r>
  <r>
    <n v="967"/>
    <x v="2"/>
    <x v="2"/>
    <x v="2"/>
    <n v="3"/>
    <n v="8450"/>
    <n v="25350"/>
    <n v="7350"/>
    <x v="8"/>
    <x v="4"/>
    <x v="46"/>
    <s v="Beyaz"/>
  </r>
  <r>
    <n v="968"/>
    <x v="6"/>
    <x v="14"/>
    <x v="10"/>
    <n v="1"/>
    <n v="4200"/>
    <n v="4200"/>
    <n v="1200"/>
    <x v="8"/>
    <x v="2"/>
    <x v="47"/>
    <s v="Beyaz"/>
  </r>
  <r>
    <n v="969"/>
    <x v="6"/>
    <x v="12"/>
    <x v="2"/>
    <n v="3"/>
    <n v="10590"/>
    <n v="31770"/>
    <n v="13770"/>
    <x v="8"/>
    <x v="0"/>
    <x v="40"/>
    <s v="i Gri"/>
  </r>
  <r>
    <n v="970"/>
    <x v="5"/>
    <x v="18"/>
    <x v="3"/>
    <n v="1"/>
    <n v="1200"/>
    <n v="1200"/>
    <n v="400"/>
    <x v="8"/>
    <x v="4"/>
    <x v="8"/>
    <s v="ü Mor"/>
  </r>
  <r>
    <n v="971"/>
    <x v="10"/>
    <x v="7"/>
    <x v="7"/>
    <n v="2"/>
    <n v="1100"/>
    <n v="2200"/>
    <n v="600"/>
    <x v="8"/>
    <x v="6"/>
    <x v="17"/>
    <s v="Beyaz"/>
  </r>
  <r>
    <n v="972"/>
    <x v="9"/>
    <x v="22"/>
    <x v="10"/>
    <n v="2"/>
    <n v="3700"/>
    <n v="7400"/>
    <n v="1400"/>
    <x v="8"/>
    <x v="1"/>
    <x v="48"/>
    <s v="Siyah"/>
  </r>
  <r>
    <n v="973"/>
    <x v="1"/>
    <x v="22"/>
    <x v="10"/>
    <n v="1"/>
    <n v="3700"/>
    <n v="3700"/>
    <n v="700"/>
    <x v="8"/>
    <x v="3"/>
    <x v="49"/>
    <s v="Siyah"/>
  </r>
  <r>
    <n v="974"/>
    <x v="6"/>
    <x v="7"/>
    <x v="7"/>
    <n v="3"/>
    <n v="1100"/>
    <n v="3300"/>
    <n v="900"/>
    <x v="8"/>
    <x v="10"/>
    <x v="7"/>
    <s v="Beyaz"/>
  </r>
  <r>
    <n v="975"/>
    <x v="5"/>
    <x v="22"/>
    <x v="10"/>
    <n v="1"/>
    <n v="3700"/>
    <n v="3700"/>
    <n v="700"/>
    <x v="8"/>
    <x v="9"/>
    <x v="49"/>
    <s v="Siyah"/>
  </r>
  <r>
    <n v="976"/>
    <x v="10"/>
    <x v="13"/>
    <x v="9"/>
    <n v="1"/>
    <n v="1490"/>
    <n v="1490"/>
    <n v="690"/>
    <x v="8"/>
    <x v="3"/>
    <x v="18"/>
    <s v="Marka"/>
  </r>
  <r>
    <n v="977"/>
    <x v="9"/>
    <x v="21"/>
    <x v="9"/>
    <n v="1"/>
    <n v="1500"/>
    <n v="1500"/>
    <n v="700"/>
    <x v="8"/>
    <x v="12"/>
    <x v="37"/>
    <s v="Marka"/>
  </r>
  <r>
    <n v="978"/>
    <x v="8"/>
    <x v="10"/>
    <x v="8"/>
    <n v="2"/>
    <n v="1090"/>
    <n v="2180"/>
    <n v="580"/>
    <x v="8"/>
    <x v="9"/>
    <x v="10"/>
    <s v="Marka"/>
  </r>
  <r>
    <n v="979"/>
    <x v="10"/>
    <x v="9"/>
    <x v="1"/>
    <n v="3"/>
    <n v="1800"/>
    <n v="5400"/>
    <n v="3000"/>
    <x v="8"/>
    <x v="5"/>
    <x v="12"/>
    <s v="n Gri"/>
  </r>
  <r>
    <n v="980"/>
    <x v="7"/>
    <x v="19"/>
    <x v="2"/>
    <n v="2"/>
    <n v="7530"/>
    <n v="15060"/>
    <n v="3060"/>
    <x v="8"/>
    <x v="3"/>
    <x v="41"/>
    <s v="i Gri"/>
  </r>
  <r>
    <n v="981"/>
    <x v="6"/>
    <x v="7"/>
    <x v="7"/>
    <n v="3"/>
    <n v="1100"/>
    <n v="3300"/>
    <n v="900"/>
    <x v="8"/>
    <x v="4"/>
    <x v="7"/>
    <s v="Beyaz"/>
  </r>
  <r>
    <n v="982"/>
    <x v="9"/>
    <x v="3"/>
    <x v="3"/>
    <n v="3"/>
    <n v="1350"/>
    <n v="4050"/>
    <n v="1650"/>
    <x v="8"/>
    <x v="6"/>
    <x v="3"/>
    <s v="Siyah"/>
  </r>
  <r>
    <n v="983"/>
    <x v="8"/>
    <x v="3"/>
    <x v="3"/>
    <n v="1"/>
    <n v="1350"/>
    <n v="1350"/>
    <n v="550"/>
    <x v="8"/>
    <x v="7"/>
    <x v="25"/>
    <s v="Siyah"/>
  </r>
  <r>
    <n v="984"/>
    <x v="7"/>
    <x v="10"/>
    <x v="8"/>
    <n v="2"/>
    <n v="1090"/>
    <n v="2180"/>
    <n v="580"/>
    <x v="8"/>
    <x v="8"/>
    <x v="10"/>
    <s v="Marka"/>
  </r>
  <r>
    <n v="985"/>
    <x v="7"/>
    <x v="14"/>
    <x v="10"/>
    <n v="1"/>
    <n v="4200"/>
    <n v="4200"/>
    <n v="1200"/>
    <x v="8"/>
    <x v="1"/>
    <x v="47"/>
    <s v="Beyaz"/>
  </r>
  <r>
    <n v="986"/>
    <x v="9"/>
    <x v="9"/>
    <x v="1"/>
    <n v="2"/>
    <n v="1800"/>
    <n v="3600"/>
    <n v="2000"/>
    <x v="8"/>
    <x v="11"/>
    <x v="9"/>
    <s v="n Gri"/>
  </r>
  <r>
    <n v="987"/>
    <x v="11"/>
    <x v="10"/>
    <x v="8"/>
    <n v="1"/>
    <n v="1090"/>
    <n v="1090"/>
    <n v="290"/>
    <x v="8"/>
    <x v="12"/>
    <x v="34"/>
    <s v="Marka"/>
  </r>
  <r>
    <n v="988"/>
    <x v="0"/>
    <x v="5"/>
    <x v="5"/>
    <n v="1"/>
    <n v="7600"/>
    <n v="7600"/>
    <n v="1600"/>
    <x v="8"/>
    <x v="8"/>
    <x v="26"/>
    <s v="i Gri"/>
  </r>
  <r>
    <n v="989"/>
    <x v="8"/>
    <x v="5"/>
    <x v="5"/>
    <n v="3"/>
    <n v="7600"/>
    <n v="22800"/>
    <n v="4800"/>
    <x v="8"/>
    <x v="6"/>
    <x v="23"/>
    <s v="i Gri"/>
  </r>
  <r>
    <n v="990"/>
    <x v="2"/>
    <x v="22"/>
    <x v="10"/>
    <n v="1"/>
    <n v="3700"/>
    <n v="3700"/>
    <n v="700"/>
    <x v="8"/>
    <x v="8"/>
    <x v="49"/>
    <s v="Siyah"/>
  </r>
  <r>
    <n v="991"/>
    <x v="4"/>
    <x v="6"/>
    <x v="6"/>
    <n v="3"/>
    <n v="7250"/>
    <n v="21750"/>
    <n v="6750"/>
    <x v="8"/>
    <x v="3"/>
    <x v="24"/>
    <s v="u Gri"/>
  </r>
  <r>
    <n v="992"/>
    <x v="1"/>
    <x v="5"/>
    <x v="5"/>
    <n v="3"/>
    <n v="7600"/>
    <n v="22800"/>
    <n v="4800"/>
    <x v="8"/>
    <x v="6"/>
    <x v="23"/>
    <s v="i Gri"/>
  </r>
  <r>
    <n v="993"/>
    <x v="10"/>
    <x v="14"/>
    <x v="10"/>
    <n v="1"/>
    <n v="4200"/>
    <n v="4200"/>
    <n v="1200"/>
    <x v="8"/>
    <x v="5"/>
    <x v="47"/>
    <s v="Beyaz"/>
  </r>
  <r>
    <n v="994"/>
    <x v="6"/>
    <x v="17"/>
    <x v="7"/>
    <n v="3"/>
    <n v="1250"/>
    <n v="3750"/>
    <n v="1350"/>
    <x v="8"/>
    <x v="0"/>
    <x v="50"/>
    <s v="Siyah"/>
  </r>
  <r>
    <n v="995"/>
    <x v="8"/>
    <x v="10"/>
    <x v="8"/>
    <n v="1"/>
    <n v="1090"/>
    <n v="1090"/>
    <n v="290"/>
    <x v="8"/>
    <x v="5"/>
    <x v="34"/>
    <s v="Marka"/>
  </r>
  <r>
    <n v="996"/>
    <x v="3"/>
    <x v="4"/>
    <x v="4"/>
    <n v="1"/>
    <n v="2180"/>
    <n v="2180"/>
    <n v="680"/>
    <x v="8"/>
    <x v="11"/>
    <x v="42"/>
    <s v="Marka"/>
  </r>
  <r>
    <n v="997"/>
    <x v="11"/>
    <x v="22"/>
    <x v="10"/>
    <n v="2"/>
    <n v="3700"/>
    <n v="7400"/>
    <n v="1400"/>
    <x v="8"/>
    <x v="12"/>
    <x v="48"/>
    <s v="Siyah"/>
  </r>
  <r>
    <n v="998"/>
    <x v="9"/>
    <x v="0"/>
    <x v="0"/>
    <n v="2"/>
    <n v="6000"/>
    <n v="12000"/>
    <n v="4000"/>
    <x v="8"/>
    <x v="10"/>
    <x v="0"/>
    <s v="Beyaz"/>
  </r>
  <r>
    <n v="999"/>
    <x v="10"/>
    <x v="17"/>
    <x v="7"/>
    <n v="2"/>
    <n v="1250"/>
    <n v="2500"/>
    <n v="900"/>
    <x v="8"/>
    <x v="5"/>
    <x v="51"/>
    <s v="Siyah"/>
  </r>
  <r>
    <n v="1000"/>
    <x v="11"/>
    <x v="5"/>
    <x v="5"/>
    <n v="1"/>
    <n v="7600"/>
    <n v="7600"/>
    <n v="1600"/>
    <x v="8"/>
    <x v="10"/>
    <x v="26"/>
    <s v="i Gri"/>
  </r>
  <r>
    <n v="1001"/>
    <x v="0"/>
    <x v="1"/>
    <x v="1"/>
    <n v="2"/>
    <n v="1400"/>
    <n v="2800"/>
    <n v="1200"/>
    <x v="8"/>
    <x v="11"/>
    <x v="1"/>
    <s v="Beyaz"/>
  </r>
  <r>
    <n v="1002"/>
    <x v="4"/>
    <x v="4"/>
    <x v="4"/>
    <n v="2"/>
    <n v="2180"/>
    <n v="4360"/>
    <n v="1360"/>
    <x v="8"/>
    <x v="1"/>
    <x v="4"/>
    <s v="Marka"/>
  </r>
  <r>
    <n v="1003"/>
    <x v="0"/>
    <x v="9"/>
    <x v="1"/>
    <n v="3"/>
    <n v="1800"/>
    <n v="5400"/>
    <n v="3000"/>
    <x v="8"/>
    <x v="3"/>
    <x v="12"/>
    <s v="n Gri"/>
  </r>
  <r>
    <n v="1004"/>
    <x v="2"/>
    <x v="21"/>
    <x v="9"/>
    <n v="1"/>
    <n v="1500"/>
    <n v="1500"/>
    <n v="700"/>
    <x v="8"/>
    <x v="2"/>
    <x v="37"/>
    <s v="Marka"/>
  </r>
  <r>
    <n v="1005"/>
    <x v="6"/>
    <x v="2"/>
    <x v="2"/>
    <n v="3"/>
    <n v="8450"/>
    <n v="25350"/>
    <n v="7350"/>
    <x v="8"/>
    <x v="12"/>
    <x v="46"/>
    <s v="Beyaz"/>
  </r>
  <r>
    <n v="1006"/>
    <x v="9"/>
    <x v="21"/>
    <x v="9"/>
    <n v="3"/>
    <n v="1500"/>
    <n v="4500"/>
    <n v="2100"/>
    <x v="8"/>
    <x v="3"/>
    <x v="52"/>
    <s v="Marka"/>
  </r>
  <r>
    <n v="1007"/>
    <x v="5"/>
    <x v="0"/>
    <x v="0"/>
    <n v="3"/>
    <n v="6000"/>
    <n v="18000"/>
    <n v="6000"/>
    <x v="8"/>
    <x v="7"/>
    <x v="29"/>
    <s v="Beyaz"/>
  </r>
  <r>
    <n v="1008"/>
    <x v="11"/>
    <x v="18"/>
    <x v="3"/>
    <n v="1"/>
    <n v="1200"/>
    <n v="1200"/>
    <n v="400"/>
    <x v="8"/>
    <x v="5"/>
    <x v="8"/>
    <s v="ü Mor"/>
  </r>
  <r>
    <n v="1009"/>
    <x v="0"/>
    <x v="14"/>
    <x v="10"/>
    <n v="3"/>
    <n v="4200"/>
    <n v="12600"/>
    <n v="3600"/>
    <x v="8"/>
    <x v="2"/>
    <x v="1"/>
    <s v="Beyaz"/>
  </r>
  <r>
    <n v="1010"/>
    <x v="10"/>
    <x v="5"/>
    <x v="5"/>
    <n v="3"/>
    <n v="7600"/>
    <n v="22800"/>
    <n v="4800"/>
    <x v="8"/>
    <x v="1"/>
    <x v="23"/>
    <s v="i Gri"/>
  </r>
  <r>
    <n v="1011"/>
    <x v="5"/>
    <x v="6"/>
    <x v="6"/>
    <n v="2"/>
    <n v="7250"/>
    <n v="14500"/>
    <n v="4500"/>
    <x v="8"/>
    <x v="8"/>
    <x v="6"/>
    <s v="u Gri"/>
  </r>
  <r>
    <n v="1012"/>
    <x v="1"/>
    <x v="19"/>
    <x v="2"/>
    <n v="2"/>
    <n v="7530"/>
    <n v="15060"/>
    <n v="3060"/>
    <x v="8"/>
    <x v="8"/>
    <x v="41"/>
    <s v="i Gri"/>
  </r>
  <r>
    <n v="1013"/>
    <x v="2"/>
    <x v="6"/>
    <x v="6"/>
    <n v="2"/>
    <n v="7250"/>
    <n v="14500"/>
    <n v="4500"/>
    <x v="8"/>
    <x v="7"/>
    <x v="6"/>
    <s v="u Gri"/>
  </r>
  <r>
    <n v="1014"/>
    <x v="1"/>
    <x v="0"/>
    <x v="0"/>
    <n v="1"/>
    <n v="6000"/>
    <n v="6000"/>
    <n v="2000"/>
    <x v="8"/>
    <x v="7"/>
    <x v="8"/>
    <s v="Beyaz"/>
  </r>
  <r>
    <n v="1015"/>
    <x v="5"/>
    <x v="18"/>
    <x v="3"/>
    <n v="3"/>
    <n v="1200"/>
    <n v="3600"/>
    <n v="1200"/>
    <x v="8"/>
    <x v="1"/>
    <x v="29"/>
    <s v="ü Mor"/>
  </r>
  <r>
    <n v="1016"/>
    <x v="11"/>
    <x v="20"/>
    <x v="0"/>
    <n v="2"/>
    <n v="5300"/>
    <n v="10600"/>
    <n v="2600"/>
    <x v="8"/>
    <x v="1"/>
    <x v="45"/>
    <s v="i Gri"/>
  </r>
  <r>
    <n v="1017"/>
    <x v="8"/>
    <x v="2"/>
    <x v="2"/>
    <n v="2"/>
    <n v="8450"/>
    <n v="16900"/>
    <n v="4900"/>
    <x v="8"/>
    <x v="2"/>
    <x v="2"/>
    <s v="Beyaz"/>
  </r>
  <r>
    <n v="1018"/>
    <x v="4"/>
    <x v="3"/>
    <x v="3"/>
    <n v="1"/>
    <n v="1350"/>
    <n v="1350"/>
    <n v="550"/>
    <x v="8"/>
    <x v="4"/>
    <x v="25"/>
    <s v="Siyah"/>
  </r>
  <r>
    <n v="1019"/>
    <x v="6"/>
    <x v="10"/>
    <x v="8"/>
    <n v="1"/>
    <n v="1090"/>
    <n v="1090"/>
    <n v="290"/>
    <x v="8"/>
    <x v="4"/>
    <x v="34"/>
    <s v="Marka"/>
  </r>
  <r>
    <n v="1020"/>
    <x v="4"/>
    <x v="4"/>
    <x v="4"/>
    <n v="1"/>
    <n v="2180"/>
    <n v="2180"/>
    <n v="680"/>
    <x v="8"/>
    <x v="5"/>
    <x v="42"/>
    <s v="Marka"/>
  </r>
  <r>
    <n v="1021"/>
    <x v="1"/>
    <x v="22"/>
    <x v="10"/>
    <n v="1"/>
    <n v="3700"/>
    <n v="3700"/>
    <n v="700"/>
    <x v="8"/>
    <x v="9"/>
    <x v="49"/>
    <s v="Siyah"/>
  </r>
  <r>
    <n v="1022"/>
    <x v="6"/>
    <x v="7"/>
    <x v="7"/>
    <n v="3"/>
    <n v="1100"/>
    <n v="3300"/>
    <n v="900"/>
    <x v="8"/>
    <x v="6"/>
    <x v="7"/>
    <s v="Beyaz"/>
  </r>
  <r>
    <n v="1023"/>
    <x v="5"/>
    <x v="22"/>
    <x v="10"/>
    <n v="1"/>
    <n v="3700"/>
    <n v="3700"/>
    <n v="700"/>
    <x v="8"/>
    <x v="6"/>
    <x v="49"/>
    <s v="Siyah"/>
  </r>
  <r>
    <n v="1024"/>
    <x v="10"/>
    <x v="13"/>
    <x v="9"/>
    <n v="1"/>
    <n v="1490"/>
    <n v="1490"/>
    <n v="690"/>
    <x v="8"/>
    <x v="7"/>
    <x v="18"/>
    <s v="Marka"/>
  </r>
  <r>
    <n v="1025"/>
    <x v="9"/>
    <x v="21"/>
    <x v="9"/>
    <n v="1"/>
    <n v="1500"/>
    <n v="1500"/>
    <n v="700"/>
    <x v="8"/>
    <x v="7"/>
    <x v="37"/>
    <s v="Marka"/>
  </r>
  <r>
    <n v="1026"/>
    <x v="8"/>
    <x v="10"/>
    <x v="8"/>
    <n v="2"/>
    <n v="1090"/>
    <n v="2180"/>
    <n v="580"/>
    <x v="8"/>
    <x v="5"/>
    <x v="10"/>
    <s v="Marka"/>
  </r>
  <r>
    <n v="1027"/>
    <x v="10"/>
    <x v="9"/>
    <x v="1"/>
    <n v="3"/>
    <n v="1800"/>
    <n v="5400"/>
    <n v="3000"/>
    <x v="8"/>
    <x v="11"/>
    <x v="12"/>
    <s v="n Gri"/>
  </r>
  <r>
    <n v="1028"/>
    <x v="7"/>
    <x v="19"/>
    <x v="2"/>
    <n v="2"/>
    <n v="7530"/>
    <n v="15060"/>
    <n v="3060"/>
    <x v="8"/>
    <x v="1"/>
    <x v="41"/>
    <s v="i Gri"/>
  </r>
  <r>
    <n v="1029"/>
    <x v="6"/>
    <x v="7"/>
    <x v="7"/>
    <n v="3"/>
    <n v="1100"/>
    <n v="3300"/>
    <n v="900"/>
    <x v="8"/>
    <x v="4"/>
    <x v="7"/>
    <s v="Beyaz"/>
  </r>
  <r>
    <n v="1030"/>
    <x v="9"/>
    <x v="3"/>
    <x v="3"/>
    <n v="3"/>
    <n v="1350"/>
    <n v="4050"/>
    <n v="1650"/>
    <x v="8"/>
    <x v="9"/>
    <x v="3"/>
    <s v="Siyah"/>
  </r>
  <r>
    <n v="1031"/>
    <x v="8"/>
    <x v="3"/>
    <x v="3"/>
    <n v="1"/>
    <n v="1350"/>
    <n v="1350"/>
    <n v="550"/>
    <x v="8"/>
    <x v="4"/>
    <x v="25"/>
    <s v="Siyah"/>
  </r>
  <r>
    <n v="1032"/>
    <x v="7"/>
    <x v="10"/>
    <x v="8"/>
    <n v="2"/>
    <n v="1090"/>
    <n v="2180"/>
    <n v="580"/>
    <x v="8"/>
    <x v="3"/>
    <x v="10"/>
    <s v="Marka"/>
  </r>
  <r>
    <n v="1033"/>
    <x v="7"/>
    <x v="14"/>
    <x v="10"/>
    <n v="1"/>
    <n v="4200"/>
    <n v="4200"/>
    <n v="1200"/>
    <x v="8"/>
    <x v="2"/>
    <x v="47"/>
    <s v="Beyaz"/>
  </r>
  <r>
    <n v="1034"/>
    <x v="9"/>
    <x v="9"/>
    <x v="1"/>
    <n v="2"/>
    <n v="1800"/>
    <n v="3600"/>
    <n v="2000"/>
    <x v="8"/>
    <x v="5"/>
    <x v="9"/>
    <s v="n Gri"/>
  </r>
  <r>
    <n v="1035"/>
    <x v="11"/>
    <x v="10"/>
    <x v="8"/>
    <n v="1"/>
    <n v="1090"/>
    <n v="1090"/>
    <n v="290"/>
    <x v="8"/>
    <x v="8"/>
    <x v="34"/>
    <s v="Marka"/>
  </r>
  <r>
    <n v="1036"/>
    <x v="0"/>
    <x v="5"/>
    <x v="5"/>
    <n v="1"/>
    <n v="7600"/>
    <n v="7600"/>
    <n v="1600"/>
    <x v="8"/>
    <x v="11"/>
    <x v="26"/>
    <s v="i Gri"/>
  </r>
  <r>
    <n v="1037"/>
    <x v="8"/>
    <x v="5"/>
    <x v="5"/>
    <n v="3"/>
    <n v="7600"/>
    <n v="22800"/>
    <n v="4800"/>
    <x v="8"/>
    <x v="0"/>
    <x v="23"/>
    <s v="i Gri"/>
  </r>
  <r>
    <n v="1038"/>
    <x v="2"/>
    <x v="22"/>
    <x v="10"/>
    <n v="1"/>
    <n v="3700"/>
    <n v="3700"/>
    <n v="700"/>
    <x v="8"/>
    <x v="2"/>
    <x v="49"/>
    <s v="Siyah"/>
  </r>
  <r>
    <n v="1039"/>
    <x v="4"/>
    <x v="6"/>
    <x v="6"/>
    <n v="3"/>
    <n v="7250"/>
    <n v="21750"/>
    <n v="6750"/>
    <x v="8"/>
    <x v="10"/>
    <x v="24"/>
    <s v="u Gri"/>
  </r>
  <r>
    <n v="1040"/>
    <x v="1"/>
    <x v="5"/>
    <x v="5"/>
    <n v="3"/>
    <n v="7600"/>
    <n v="22800"/>
    <n v="4800"/>
    <x v="8"/>
    <x v="5"/>
    <x v="23"/>
    <s v="i Gri"/>
  </r>
  <r>
    <n v="1041"/>
    <x v="10"/>
    <x v="14"/>
    <x v="10"/>
    <n v="1"/>
    <n v="4200"/>
    <n v="4200"/>
    <n v="1200"/>
    <x v="8"/>
    <x v="4"/>
    <x v="47"/>
    <s v="Beyaz"/>
  </r>
  <r>
    <n v="1042"/>
    <x v="6"/>
    <x v="17"/>
    <x v="7"/>
    <n v="3"/>
    <n v="1250"/>
    <n v="3750"/>
    <n v="1350"/>
    <x v="8"/>
    <x v="4"/>
    <x v="50"/>
    <s v="Siyah"/>
  </r>
  <r>
    <n v="1043"/>
    <x v="8"/>
    <x v="10"/>
    <x v="8"/>
    <n v="1"/>
    <n v="1090"/>
    <n v="1090"/>
    <n v="290"/>
    <x v="8"/>
    <x v="4"/>
    <x v="34"/>
    <s v="Marka"/>
  </r>
  <r>
    <n v="1044"/>
    <x v="3"/>
    <x v="4"/>
    <x v="4"/>
    <n v="1"/>
    <n v="2180"/>
    <n v="2180"/>
    <n v="680"/>
    <x v="8"/>
    <x v="6"/>
    <x v="42"/>
    <s v="Marka"/>
  </r>
  <r>
    <n v="1045"/>
    <x v="11"/>
    <x v="22"/>
    <x v="10"/>
    <n v="2"/>
    <n v="3700"/>
    <n v="7400"/>
    <n v="1400"/>
    <x v="8"/>
    <x v="2"/>
    <x v="48"/>
    <s v="Siyah"/>
  </r>
  <r>
    <n v="1046"/>
    <x v="9"/>
    <x v="0"/>
    <x v="0"/>
    <n v="2"/>
    <n v="6000"/>
    <n v="12000"/>
    <n v="4000"/>
    <x v="8"/>
    <x v="9"/>
    <x v="0"/>
    <s v="Beyaz"/>
  </r>
  <r>
    <n v="1047"/>
    <x v="10"/>
    <x v="17"/>
    <x v="7"/>
    <n v="2"/>
    <n v="1250"/>
    <n v="2500"/>
    <n v="900"/>
    <x v="8"/>
    <x v="8"/>
    <x v="51"/>
    <s v="Siyah"/>
  </r>
  <r>
    <n v="1048"/>
    <x v="11"/>
    <x v="5"/>
    <x v="5"/>
    <n v="1"/>
    <n v="7600"/>
    <n v="7600"/>
    <n v="1600"/>
    <x v="8"/>
    <x v="12"/>
    <x v="26"/>
    <s v="i Gri"/>
  </r>
  <r>
    <n v="1049"/>
    <x v="0"/>
    <x v="1"/>
    <x v="1"/>
    <n v="2"/>
    <n v="1400"/>
    <n v="2800"/>
    <n v="1200"/>
    <x v="8"/>
    <x v="2"/>
    <x v="1"/>
    <s v="Beyaz"/>
  </r>
  <r>
    <n v="1050"/>
    <x v="4"/>
    <x v="4"/>
    <x v="4"/>
    <n v="2"/>
    <n v="2180"/>
    <n v="4360"/>
    <n v="1360"/>
    <x v="8"/>
    <x v="10"/>
    <x v="4"/>
    <s v="Marka"/>
  </r>
  <r>
    <n v="1051"/>
    <x v="0"/>
    <x v="9"/>
    <x v="1"/>
    <n v="3"/>
    <n v="1800"/>
    <n v="5400"/>
    <n v="3000"/>
    <x v="8"/>
    <x v="7"/>
    <x v="12"/>
    <s v="n Gri"/>
  </r>
  <r>
    <n v="1052"/>
    <x v="2"/>
    <x v="21"/>
    <x v="9"/>
    <n v="1"/>
    <n v="1500"/>
    <n v="1500"/>
    <n v="700"/>
    <x v="8"/>
    <x v="2"/>
    <x v="37"/>
    <s v="Marka"/>
  </r>
  <r>
    <n v="1053"/>
    <x v="6"/>
    <x v="2"/>
    <x v="2"/>
    <n v="3"/>
    <n v="8450"/>
    <n v="25350"/>
    <n v="7350"/>
    <x v="8"/>
    <x v="10"/>
    <x v="46"/>
    <s v="Beyaz"/>
  </r>
  <r>
    <n v="1054"/>
    <x v="9"/>
    <x v="21"/>
    <x v="9"/>
    <n v="3"/>
    <n v="1500"/>
    <n v="4500"/>
    <n v="2100"/>
    <x v="8"/>
    <x v="5"/>
    <x v="52"/>
    <s v="Marka"/>
  </r>
  <r>
    <n v="1055"/>
    <x v="5"/>
    <x v="0"/>
    <x v="0"/>
    <n v="3"/>
    <n v="6000"/>
    <n v="18000"/>
    <n v="6000"/>
    <x v="8"/>
    <x v="0"/>
    <x v="29"/>
    <s v="Beyaz"/>
  </r>
  <r>
    <n v="1056"/>
    <x v="11"/>
    <x v="18"/>
    <x v="3"/>
    <n v="1"/>
    <n v="1200"/>
    <n v="1200"/>
    <n v="400"/>
    <x v="8"/>
    <x v="1"/>
    <x v="8"/>
    <s v="ü Mor"/>
  </r>
  <r>
    <n v="1057"/>
    <x v="0"/>
    <x v="14"/>
    <x v="10"/>
    <n v="3"/>
    <n v="4200"/>
    <n v="12600"/>
    <n v="3600"/>
    <x v="8"/>
    <x v="3"/>
    <x v="1"/>
    <s v="Beyaz"/>
  </r>
  <r>
    <n v="1058"/>
    <x v="10"/>
    <x v="5"/>
    <x v="5"/>
    <n v="3"/>
    <n v="7600"/>
    <n v="22800"/>
    <n v="4800"/>
    <x v="8"/>
    <x v="5"/>
    <x v="23"/>
    <s v="i Gri"/>
  </r>
  <r>
    <n v="1059"/>
    <x v="5"/>
    <x v="6"/>
    <x v="6"/>
    <n v="2"/>
    <n v="7250"/>
    <n v="14500"/>
    <n v="4500"/>
    <x v="8"/>
    <x v="6"/>
    <x v="6"/>
    <s v="u Gri"/>
  </r>
  <r>
    <n v="1060"/>
    <x v="1"/>
    <x v="19"/>
    <x v="2"/>
    <n v="2"/>
    <n v="7530"/>
    <n v="15060"/>
    <n v="3060"/>
    <x v="8"/>
    <x v="11"/>
    <x v="41"/>
    <s v="i Gri"/>
  </r>
  <r>
    <n v="1061"/>
    <x v="2"/>
    <x v="6"/>
    <x v="6"/>
    <n v="2"/>
    <n v="7250"/>
    <n v="14500"/>
    <n v="4500"/>
    <x v="9"/>
    <x v="0"/>
    <x v="6"/>
    <s v="u Gri"/>
  </r>
  <r>
    <n v="1062"/>
    <x v="1"/>
    <x v="0"/>
    <x v="0"/>
    <n v="1"/>
    <n v="6000"/>
    <n v="6000"/>
    <n v="2000"/>
    <x v="9"/>
    <x v="10"/>
    <x v="8"/>
    <s v="Beyaz"/>
  </r>
  <r>
    <n v="1063"/>
    <x v="5"/>
    <x v="18"/>
    <x v="3"/>
    <n v="3"/>
    <n v="1200"/>
    <n v="3600"/>
    <n v="1200"/>
    <x v="9"/>
    <x v="3"/>
    <x v="29"/>
    <s v="ü Mor"/>
  </r>
  <r>
    <n v="1064"/>
    <x v="11"/>
    <x v="20"/>
    <x v="0"/>
    <n v="2"/>
    <n v="5300"/>
    <n v="10600"/>
    <n v="2600"/>
    <x v="9"/>
    <x v="1"/>
    <x v="45"/>
    <s v="i Gri"/>
  </r>
  <r>
    <n v="1065"/>
    <x v="8"/>
    <x v="2"/>
    <x v="2"/>
    <n v="2"/>
    <n v="8450"/>
    <n v="16900"/>
    <n v="4900"/>
    <x v="9"/>
    <x v="6"/>
    <x v="2"/>
    <s v="Beyaz"/>
  </r>
  <r>
    <n v="1066"/>
    <x v="4"/>
    <x v="3"/>
    <x v="3"/>
    <n v="1"/>
    <n v="1350"/>
    <n v="1350"/>
    <n v="550"/>
    <x v="9"/>
    <x v="12"/>
    <x v="25"/>
    <s v="Siyah"/>
  </r>
  <r>
    <n v="1067"/>
    <x v="6"/>
    <x v="10"/>
    <x v="8"/>
    <n v="1"/>
    <n v="1090"/>
    <n v="1090"/>
    <n v="290"/>
    <x v="9"/>
    <x v="7"/>
    <x v="34"/>
    <s v="Marka"/>
  </r>
  <r>
    <n v="1068"/>
    <x v="4"/>
    <x v="4"/>
    <x v="4"/>
    <n v="1"/>
    <n v="2180"/>
    <n v="2180"/>
    <n v="680"/>
    <x v="9"/>
    <x v="8"/>
    <x v="42"/>
    <s v="Marka"/>
  </r>
  <r>
    <n v="1069"/>
    <x v="0"/>
    <x v="0"/>
    <x v="0"/>
    <n v="2"/>
    <n v="6000"/>
    <n v="12000"/>
    <n v="4000"/>
    <x v="9"/>
    <x v="10"/>
    <x v="0"/>
    <s v="Beyaz"/>
  </r>
  <r>
    <n v="1070"/>
    <x v="1"/>
    <x v="1"/>
    <x v="1"/>
    <n v="2"/>
    <n v="1400"/>
    <n v="2800"/>
    <n v="1200"/>
    <x v="9"/>
    <x v="7"/>
    <x v="1"/>
    <s v="Beyaz"/>
  </r>
  <r>
    <n v="1071"/>
    <x v="2"/>
    <x v="2"/>
    <x v="2"/>
    <n v="2"/>
    <n v="8450"/>
    <n v="16900"/>
    <n v="4900"/>
    <x v="9"/>
    <x v="0"/>
    <x v="2"/>
    <s v="Beyaz"/>
  </r>
  <r>
    <n v="1072"/>
    <x v="3"/>
    <x v="3"/>
    <x v="3"/>
    <n v="3"/>
    <n v="1350"/>
    <n v="4050"/>
    <n v="1650"/>
    <x v="9"/>
    <x v="3"/>
    <x v="3"/>
    <s v="Siyah"/>
  </r>
  <r>
    <n v="1073"/>
    <x v="0"/>
    <x v="4"/>
    <x v="4"/>
    <n v="2"/>
    <n v="2180"/>
    <n v="4360"/>
    <n v="1360"/>
    <x v="9"/>
    <x v="4"/>
    <x v="4"/>
    <s v="Marka"/>
  </r>
  <r>
    <n v="1074"/>
    <x v="4"/>
    <x v="5"/>
    <x v="5"/>
    <n v="2"/>
    <n v="7600"/>
    <n v="15200"/>
    <n v="3200"/>
    <x v="9"/>
    <x v="11"/>
    <x v="5"/>
    <s v="i Gri"/>
  </r>
  <r>
    <n v="1075"/>
    <x v="1"/>
    <x v="6"/>
    <x v="6"/>
    <n v="2"/>
    <n v="7250"/>
    <n v="14500"/>
    <n v="4500"/>
    <x v="9"/>
    <x v="11"/>
    <x v="6"/>
    <s v="u Gri"/>
  </r>
  <r>
    <n v="1076"/>
    <x v="3"/>
    <x v="7"/>
    <x v="7"/>
    <n v="3"/>
    <n v="1100"/>
    <n v="3300"/>
    <n v="900"/>
    <x v="9"/>
    <x v="1"/>
    <x v="7"/>
    <s v="Beyaz"/>
  </r>
  <r>
    <n v="1077"/>
    <x v="5"/>
    <x v="0"/>
    <x v="0"/>
    <n v="2"/>
    <n v="6000"/>
    <n v="12000"/>
    <n v="4000"/>
    <x v="9"/>
    <x v="0"/>
    <x v="0"/>
    <s v="Beyaz"/>
  </r>
  <r>
    <n v="1078"/>
    <x v="0"/>
    <x v="8"/>
    <x v="8"/>
    <n v="1"/>
    <n v="1200"/>
    <n v="1200"/>
    <n v="400"/>
    <x v="9"/>
    <x v="3"/>
    <x v="8"/>
    <s v="Marka"/>
  </r>
  <r>
    <n v="1079"/>
    <x v="6"/>
    <x v="9"/>
    <x v="1"/>
    <n v="2"/>
    <n v="1800"/>
    <n v="3600"/>
    <n v="2000"/>
    <x v="9"/>
    <x v="6"/>
    <x v="9"/>
    <s v="n Gri"/>
  </r>
  <r>
    <n v="1080"/>
    <x v="6"/>
    <x v="10"/>
    <x v="8"/>
    <n v="2"/>
    <n v="1090"/>
    <n v="2180"/>
    <n v="580"/>
    <x v="9"/>
    <x v="3"/>
    <x v="10"/>
    <s v="Marka"/>
  </r>
  <r>
    <n v="1081"/>
    <x v="5"/>
    <x v="4"/>
    <x v="4"/>
    <n v="3"/>
    <n v="2180"/>
    <n v="6540"/>
    <n v="2040"/>
    <x v="9"/>
    <x v="3"/>
    <x v="11"/>
    <s v="Marka"/>
  </r>
  <r>
    <n v="1082"/>
    <x v="7"/>
    <x v="9"/>
    <x v="1"/>
    <n v="3"/>
    <n v="1800"/>
    <n v="5400"/>
    <n v="3000"/>
    <x v="9"/>
    <x v="3"/>
    <x v="12"/>
    <s v="n Gri"/>
  </r>
  <r>
    <n v="1083"/>
    <x v="4"/>
    <x v="11"/>
    <x v="5"/>
    <n v="3"/>
    <n v="8000"/>
    <n v="24000"/>
    <n v="6000"/>
    <x v="9"/>
    <x v="7"/>
    <x v="13"/>
    <s v="Beyaz"/>
  </r>
  <r>
    <n v="1084"/>
    <x v="5"/>
    <x v="1"/>
    <x v="1"/>
    <n v="1"/>
    <n v="1400"/>
    <n v="1400"/>
    <n v="600"/>
    <x v="9"/>
    <x v="5"/>
    <x v="14"/>
    <s v="Beyaz"/>
  </r>
  <r>
    <n v="1085"/>
    <x v="8"/>
    <x v="12"/>
    <x v="2"/>
    <n v="1"/>
    <n v="10590"/>
    <n v="10590"/>
    <n v="4590"/>
    <x v="9"/>
    <x v="4"/>
    <x v="15"/>
    <s v="i Gri"/>
  </r>
  <r>
    <n v="1086"/>
    <x v="9"/>
    <x v="3"/>
    <x v="3"/>
    <n v="2"/>
    <n v="1350"/>
    <n v="2700"/>
    <n v="1100"/>
    <x v="9"/>
    <x v="7"/>
    <x v="16"/>
    <s v="Siyah"/>
  </r>
  <r>
    <n v="1087"/>
    <x v="6"/>
    <x v="1"/>
    <x v="1"/>
    <n v="2"/>
    <n v="1400"/>
    <n v="2800"/>
    <n v="1200"/>
    <x v="9"/>
    <x v="1"/>
    <x v="1"/>
    <s v="Beyaz"/>
  </r>
  <r>
    <n v="1088"/>
    <x v="3"/>
    <x v="0"/>
    <x v="0"/>
    <n v="1"/>
    <n v="6000"/>
    <n v="6000"/>
    <n v="2000"/>
    <x v="9"/>
    <x v="6"/>
    <x v="8"/>
    <s v="Beyaz"/>
  </r>
  <r>
    <n v="1089"/>
    <x v="8"/>
    <x v="7"/>
    <x v="7"/>
    <n v="2"/>
    <n v="1100"/>
    <n v="2200"/>
    <n v="600"/>
    <x v="9"/>
    <x v="12"/>
    <x v="17"/>
    <s v="Beyaz"/>
  </r>
  <r>
    <n v="1090"/>
    <x v="2"/>
    <x v="0"/>
    <x v="0"/>
    <n v="2"/>
    <n v="6000"/>
    <n v="12000"/>
    <n v="4000"/>
    <x v="9"/>
    <x v="3"/>
    <x v="0"/>
    <s v="Beyaz"/>
  </r>
  <r>
    <n v="1091"/>
    <x v="9"/>
    <x v="13"/>
    <x v="9"/>
    <n v="1"/>
    <n v="1490"/>
    <n v="1490"/>
    <n v="690"/>
    <x v="9"/>
    <x v="6"/>
    <x v="18"/>
    <s v="Marka"/>
  </r>
  <r>
    <n v="1092"/>
    <x v="8"/>
    <x v="12"/>
    <x v="2"/>
    <n v="2"/>
    <n v="10590"/>
    <n v="21180"/>
    <n v="9180"/>
    <x v="9"/>
    <x v="1"/>
    <x v="19"/>
    <s v="i Gri"/>
  </r>
  <r>
    <n v="1093"/>
    <x v="2"/>
    <x v="11"/>
    <x v="5"/>
    <n v="3"/>
    <n v="8000"/>
    <n v="24000"/>
    <n v="6000"/>
    <x v="9"/>
    <x v="10"/>
    <x v="13"/>
    <s v="Beyaz"/>
  </r>
  <r>
    <n v="1094"/>
    <x v="6"/>
    <x v="7"/>
    <x v="7"/>
    <n v="1"/>
    <n v="1100"/>
    <n v="1100"/>
    <n v="300"/>
    <x v="9"/>
    <x v="11"/>
    <x v="20"/>
    <s v="Beyaz"/>
  </r>
  <r>
    <n v="1095"/>
    <x v="9"/>
    <x v="8"/>
    <x v="8"/>
    <n v="1"/>
    <n v="1200"/>
    <n v="1200"/>
    <n v="400"/>
    <x v="9"/>
    <x v="11"/>
    <x v="8"/>
    <s v="Marka"/>
  </r>
  <r>
    <n v="1096"/>
    <x v="4"/>
    <x v="14"/>
    <x v="10"/>
    <n v="2"/>
    <n v="4200"/>
    <n v="8400"/>
    <n v="2400"/>
    <x v="9"/>
    <x v="4"/>
    <x v="21"/>
    <s v="Beyaz"/>
  </r>
  <r>
    <n v="1097"/>
    <x v="1"/>
    <x v="15"/>
    <x v="6"/>
    <n v="3"/>
    <n v="5775"/>
    <n v="17325"/>
    <n v="5325"/>
    <x v="9"/>
    <x v="9"/>
    <x v="22"/>
    <s v="Beyaz"/>
  </r>
  <r>
    <n v="1098"/>
    <x v="10"/>
    <x v="5"/>
    <x v="5"/>
    <n v="3"/>
    <n v="7600"/>
    <n v="22800"/>
    <n v="4800"/>
    <x v="9"/>
    <x v="10"/>
    <x v="23"/>
    <s v="i Gri"/>
  </r>
  <r>
    <n v="1099"/>
    <x v="1"/>
    <x v="6"/>
    <x v="6"/>
    <n v="3"/>
    <n v="7250"/>
    <n v="21750"/>
    <n v="6750"/>
    <x v="9"/>
    <x v="12"/>
    <x v="24"/>
    <s v="u Gri"/>
  </r>
  <r>
    <n v="1100"/>
    <x v="0"/>
    <x v="6"/>
    <x v="6"/>
    <n v="3"/>
    <n v="7250"/>
    <n v="21750"/>
    <n v="6750"/>
    <x v="9"/>
    <x v="11"/>
    <x v="24"/>
    <s v="u Gri"/>
  </r>
  <r>
    <n v="1101"/>
    <x v="8"/>
    <x v="6"/>
    <x v="6"/>
    <n v="3"/>
    <n v="7250"/>
    <n v="21750"/>
    <n v="6750"/>
    <x v="9"/>
    <x v="1"/>
    <x v="24"/>
    <s v="u Gri"/>
  </r>
  <r>
    <n v="1102"/>
    <x v="5"/>
    <x v="3"/>
    <x v="3"/>
    <n v="1"/>
    <n v="1350"/>
    <n v="1350"/>
    <n v="550"/>
    <x v="9"/>
    <x v="8"/>
    <x v="25"/>
    <s v="Siyah"/>
  </r>
  <r>
    <n v="1103"/>
    <x v="1"/>
    <x v="6"/>
    <x v="6"/>
    <n v="2"/>
    <n v="7250"/>
    <n v="14500"/>
    <n v="4500"/>
    <x v="9"/>
    <x v="8"/>
    <x v="6"/>
    <s v="u Gri"/>
  </r>
  <r>
    <n v="1104"/>
    <x v="6"/>
    <x v="5"/>
    <x v="5"/>
    <n v="1"/>
    <n v="7600"/>
    <n v="7600"/>
    <n v="1600"/>
    <x v="9"/>
    <x v="6"/>
    <x v="26"/>
    <s v="i Gri"/>
  </r>
  <r>
    <n v="1105"/>
    <x v="11"/>
    <x v="5"/>
    <x v="5"/>
    <n v="3"/>
    <n v="7600"/>
    <n v="22800"/>
    <n v="4800"/>
    <x v="9"/>
    <x v="3"/>
    <x v="23"/>
    <s v="i Gri"/>
  </r>
  <r>
    <n v="1106"/>
    <x v="1"/>
    <x v="13"/>
    <x v="9"/>
    <n v="3"/>
    <n v="1490"/>
    <n v="4470"/>
    <n v="2070"/>
    <x v="9"/>
    <x v="4"/>
    <x v="27"/>
    <s v="Marka"/>
  </r>
  <r>
    <n v="1107"/>
    <x v="5"/>
    <x v="16"/>
    <x v="4"/>
    <n v="2"/>
    <n v="2900"/>
    <n v="5800"/>
    <n v="1800"/>
    <x v="9"/>
    <x v="5"/>
    <x v="6"/>
    <s v="Marka"/>
  </r>
  <r>
    <n v="1108"/>
    <x v="9"/>
    <x v="13"/>
    <x v="9"/>
    <n v="1"/>
    <n v="1490"/>
    <n v="1490"/>
    <n v="690"/>
    <x v="9"/>
    <x v="11"/>
    <x v="18"/>
    <s v="Marka"/>
  </r>
  <r>
    <n v="1109"/>
    <x v="9"/>
    <x v="10"/>
    <x v="8"/>
    <n v="2"/>
    <n v="1090"/>
    <n v="2180"/>
    <n v="580"/>
    <x v="9"/>
    <x v="4"/>
    <x v="10"/>
    <s v="Marka"/>
  </r>
  <r>
    <n v="1110"/>
    <x v="5"/>
    <x v="8"/>
    <x v="8"/>
    <n v="2"/>
    <n v="1200"/>
    <n v="2400"/>
    <n v="800"/>
    <x v="9"/>
    <x v="11"/>
    <x v="0"/>
    <s v="Marka"/>
  </r>
  <r>
    <n v="1111"/>
    <x v="8"/>
    <x v="12"/>
    <x v="2"/>
    <n v="2"/>
    <n v="10590"/>
    <n v="21180"/>
    <n v="9180"/>
    <x v="9"/>
    <x v="5"/>
    <x v="19"/>
    <s v="i Gri"/>
  </r>
  <r>
    <n v="1112"/>
    <x v="6"/>
    <x v="14"/>
    <x v="10"/>
    <n v="3"/>
    <n v="4200"/>
    <n v="12600"/>
    <n v="3600"/>
    <x v="9"/>
    <x v="7"/>
    <x v="1"/>
    <s v="Beyaz"/>
  </r>
  <r>
    <n v="1113"/>
    <x v="3"/>
    <x v="14"/>
    <x v="10"/>
    <n v="3"/>
    <n v="4200"/>
    <n v="12600"/>
    <n v="3600"/>
    <x v="9"/>
    <x v="8"/>
    <x v="1"/>
    <s v="Beyaz"/>
  </r>
  <r>
    <n v="1114"/>
    <x v="7"/>
    <x v="12"/>
    <x v="2"/>
    <n v="2"/>
    <n v="10590"/>
    <n v="21180"/>
    <n v="9180"/>
    <x v="9"/>
    <x v="0"/>
    <x v="19"/>
    <s v="i Gri"/>
  </r>
  <r>
    <n v="1115"/>
    <x v="11"/>
    <x v="17"/>
    <x v="7"/>
    <n v="1"/>
    <n v="1250"/>
    <n v="1250"/>
    <n v="450"/>
    <x v="9"/>
    <x v="4"/>
    <x v="28"/>
    <s v="Siyah"/>
  </r>
  <r>
    <n v="1116"/>
    <x v="0"/>
    <x v="13"/>
    <x v="9"/>
    <n v="3"/>
    <n v="1490"/>
    <n v="4470"/>
    <n v="2070"/>
    <x v="9"/>
    <x v="3"/>
    <x v="27"/>
    <s v="Marka"/>
  </r>
  <r>
    <n v="1117"/>
    <x v="6"/>
    <x v="8"/>
    <x v="8"/>
    <n v="2"/>
    <n v="1200"/>
    <n v="2400"/>
    <n v="800"/>
    <x v="9"/>
    <x v="0"/>
    <x v="0"/>
    <s v="Marka"/>
  </r>
  <r>
    <n v="1118"/>
    <x v="2"/>
    <x v="4"/>
    <x v="4"/>
    <n v="3"/>
    <n v="2180"/>
    <n v="6540"/>
    <n v="2040"/>
    <x v="9"/>
    <x v="11"/>
    <x v="11"/>
    <s v="Marka"/>
  </r>
  <r>
    <n v="1119"/>
    <x v="9"/>
    <x v="18"/>
    <x v="3"/>
    <n v="3"/>
    <n v="1200"/>
    <n v="3600"/>
    <n v="1200"/>
    <x v="9"/>
    <x v="3"/>
    <x v="29"/>
    <s v="ü Mor"/>
  </r>
  <r>
    <n v="1120"/>
    <x v="0"/>
    <x v="9"/>
    <x v="1"/>
    <n v="1"/>
    <n v="1800"/>
    <n v="1800"/>
    <n v="1000"/>
    <x v="9"/>
    <x v="9"/>
    <x v="30"/>
    <s v="n Gri"/>
  </r>
  <r>
    <n v="1121"/>
    <x v="2"/>
    <x v="5"/>
    <x v="5"/>
    <n v="1"/>
    <n v="7600"/>
    <n v="7600"/>
    <n v="1600"/>
    <x v="9"/>
    <x v="10"/>
    <x v="26"/>
    <s v="i Gri"/>
  </r>
  <r>
    <n v="1122"/>
    <x v="7"/>
    <x v="19"/>
    <x v="2"/>
    <n v="1"/>
    <n v="7530"/>
    <n v="7530"/>
    <n v="1530"/>
    <x v="9"/>
    <x v="10"/>
    <x v="31"/>
    <s v="i Gri"/>
  </r>
  <r>
    <n v="1123"/>
    <x v="11"/>
    <x v="13"/>
    <x v="9"/>
    <n v="2"/>
    <n v="1490"/>
    <n v="2980"/>
    <n v="1380"/>
    <x v="9"/>
    <x v="10"/>
    <x v="32"/>
    <s v="Marka"/>
  </r>
  <r>
    <n v="1124"/>
    <x v="0"/>
    <x v="20"/>
    <x v="0"/>
    <n v="1"/>
    <n v="5300"/>
    <n v="5300"/>
    <n v="1300"/>
    <x v="9"/>
    <x v="5"/>
    <x v="33"/>
    <s v="i Gri"/>
  </r>
  <r>
    <n v="1125"/>
    <x v="4"/>
    <x v="8"/>
    <x v="8"/>
    <n v="2"/>
    <n v="1200"/>
    <n v="2400"/>
    <n v="800"/>
    <x v="9"/>
    <x v="9"/>
    <x v="0"/>
    <s v="Marka"/>
  </r>
  <r>
    <n v="1126"/>
    <x v="9"/>
    <x v="10"/>
    <x v="8"/>
    <n v="1"/>
    <n v="1090"/>
    <n v="1090"/>
    <n v="290"/>
    <x v="9"/>
    <x v="10"/>
    <x v="34"/>
    <s v="Marka"/>
  </r>
  <r>
    <n v="1127"/>
    <x v="4"/>
    <x v="6"/>
    <x v="6"/>
    <n v="1"/>
    <n v="7250"/>
    <n v="7250"/>
    <n v="2250"/>
    <x v="9"/>
    <x v="7"/>
    <x v="35"/>
    <s v="u Gri"/>
  </r>
  <r>
    <n v="1128"/>
    <x v="10"/>
    <x v="1"/>
    <x v="1"/>
    <n v="3"/>
    <n v="1400"/>
    <n v="4200"/>
    <n v="1800"/>
    <x v="9"/>
    <x v="7"/>
    <x v="36"/>
    <s v="Beyaz"/>
  </r>
  <r>
    <n v="1129"/>
    <x v="2"/>
    <x v="21"/>
    <x v="9"/>
    <n v="1"/>
    <n v="1500"/>
    <n v="1500"/>
    <n v="700"/>
    <x v="9"/>
    <x v="10"/>
    <x v="37"/>
    <s v="Marka"/>
  </r>
  <r>
    <n v="1130"/>
    <x v="7"/>
    <x v="3"/>
    <x v="3"/>
    <n v="1"/>
    <n v="1350"/>
    <n v="1350"/>
    <n v="550"/>
    <x v="9"/>
    <x v="3"/>
    <x v="25"/>
    <s v="Siyah"/>
  </r>
  <r>
    <n v="1131"/>
    <x v="7"/>
    <x v="8"/>
    <x v="8"/>
    <n v="3"/>
    <n v="1200"/>
    <n v="3600"/>
    <n v="1200"/>
    <x v="9"/>
    <x v="9"/>
    <x v="29"/>
    <s v="Marka"/>
  </r>
  <r>
    <n v="1132"/>
    <x v="1"/>
    <x v="19"/>
    <x v="2"/>
    <n v="3"/>
    <n v="7530"/>
    <n v="22590"/>
    <n v="4590"/>
    <x v="9"/>
    <x v="10"/>
    <x v="38"/>
    <s v="i Gri"/>
  </r>
  <r>
    <n v="1133"/>
    <x v="10"/>
    <x v="8"/>
    <x v="8"/>
    <n v="1"/>
    <n v="1200"/>
    <n v="1200"/>
    <n v="400"/>
    <x v="9"/>
    <x v="10"/>
    <x v="8"/>
    <s v="Marka"/>
  </r>
  <r>
    <n v="1134"/>
    <x v="8"/>
    <x v="9"/>
    <x v="1"/>
    <n v="3"/>
    <n v="1800"/>
    <n v="5400"/>
    <n v="3000"/>
    <x v="9"/>
    <x v="4"/>
    <x v="12"/>
    <s v="n Gri"/>
  </r>
  <r>
    <n v="1135"/>
    <x v="0"/>
    <x v="6"/>
    <x v="6"/>
    <n v="1"/>
    <n v="7250"/>
    <n v="7250"/>
    <n v="2250"/>
    <x v="9"/>
    <x v="2"/>
    <x v="35"/>
    <s v="u Gri"/>
  </r>
  <r>
    <n v="1136"/>
    <x v="9"/>
    <x v="13"/>
    <x v="9"/>
    <n v="3"/>
    <n v="1490"/>
    <n v="4470"/>
    <n v="2070"/>
    <x v="9"/>
    <x v="4"/>
    <x v="27"/>
    <s v="Marka"/>
  </r>
  <r>
    <n v="1137"/>
    <x v="9"/>
    <x v="18"/>
    <x v="3"/>
    <n v="1"/>
    <n v="1200"/>
    <n v="1200"/>
    <n v="400"/>
    <x v="9"/>
    <x v="1"/>
    <x v="8"/>
    <s v="ü Mor"/>
  </r>
  <r>
    <n v="1138"/>
    <x v="1"/>
    <x v="11"/>
    <x v="5"/>
    <n v="1"/>
    <n v="8000"/>
    <n v="8000"/>
    <n v="2000"/>
    <x v="9"/>
    <x v="8"/>
    <x v="39"/>
    <s v="Beyaz"/>
  </r>
  <r>
    <n v="1139"/>
    <x v="6"/>
    <x v="1"/>
    <x v="1"/>
    <n v="1"/>
    <n v="1400"/>
    <n v="1400"/>
    <n v="600"/>
    <x v="9"/>
    <x v="5"/>
    <x v="14"/>
    <s v="Beyaz"/>
  </r>
  <r>
    <n v="1140"/>
    <x v="5"/>
    <x v="3"/>
    <x v="3"/>
    <n v="1"/>
    <n v="1350"/>
    <n v="1350"/>
    <n v="550"/>
    <x v="9"/>
    <x v="4"/>
    <x v="25"/>
    <s v="Siyah"/>
  </r>
  <r>
    <n v="1141"/>
    <x v="8"/>
    <x v="18"/>
    <x v="3"/>
    <n v="1"/>
    <n v="1200"/>
    <n v="1200"/>
    <n v="400"/>
    <x v="9"/>
    <x v="9"/>
    <x v="8"/>
    <s v="ü Mor"/>
  </r>
  <r>
    <n v="1142"/>
    <x v="6"/>
    <x v="20"/>
    <x v="0"/>
    <n v="1"/>
    <n v="5300"/>
    <n v="5300"/>
    <n v="1300"/>
    <x v="9"/>
    <x v="4"/>
    <x v="33"/>
    <s v="i Gri"/>
  </r>
  <r>
    <n v="1143"/>
    <x v="9"/>
    <x v="12"/>
    <x v="2"/>
    <n v="3"/>
    <n v="10590"/>
    <n v="31770"/>
    <n v="13770"/>
    <x v="9"/>
    <x v="5"/>
    <x v="40"/>
    <s v="i Gri"/>
  </r>
  <r>
    <n v="1144"/>
    <x v="4"/>
    <x v="17"/>
    <x v="7"/>
    <n v="1"/>
    <n v="1250"/>
    <n v="1250"/>
    <n v="450"/>
    <x v="9"/>
    <x v="8"/>
    <x v="28"/>
    <s v="Siyah"/>
  </r>
  <r>
    <n v="1145"/>
    <x v="11"/>
    <x v="18"/>
    <x v="3"/>
    <n v="1"/>
    <n v="1200"/>
    <n v="1200"/>
    <n v="400"/>
    <x v="9"/>
    <x v="3"/>
    <x v="8"/>
    <s v="ü Mor"/>
  </r>
  <r>
    <n v="1146"/>
    <x v="4"/>
    <x v="1"/>
    <x v="1"/>
    <n v="3"/>
    <n v="1400"/>
    <n v="4200"/>
    <n v="1800"/>
    <x v="9"/>
    <x v="7"/>
    <x v="36"/>
    <s v="Beyaz"/>
  </r>
  <r>
    <n v="1147"/>
    <x v="11"/>
    <x v="19"/>
    <x v="2"/>
    <n v="2"/>
    <n v="7530"/>
    <n v="15060"/>
    <n v="3060"/>
    <x v="9"/>
    <x v="5"/>
    <x v="41"/>
    <s v="i Gri"/>
  </r>
  <r>
    <n v="1148"/>
    <x v="6"/>
    <x v="5"/>
    <x v="5"/>
    <n v="1"/>
    <n v="7600"/>
    <n v="7600"/>
    <n v="1600"/>
    <x v="9"/>
    <x v="5"/>
    <x v="26"/>
    <s v="i Gri"/>
  </r>
  <r>
    <n v="1149"/>
    <x v="11"/>
    <x v="21"/>
    <x v="9"/>
    <n v="1"/>
    <n v="1500"/>
    <n v="1500"/>
    <n v="700"/>
    <x v="9"/>
    <x v="12"/>
    <x v="37"/>
    <s v="Marka"/>
  </r>
  <r>
    <n v="1150"/>
    <x v="9"/>
    <x v="4"/>
    <x v="4"/>
    <n v="2"/>
    <n v="2180"/>
    <n v="4360"/>
    <n v="1360"/>
    <x v="9"/>
    <x v="7"/>
    <x v="4"/>
    <s v="Marka"/>
  </r>
  <r>
    <n v="1151"/>
    <x v="3"/>
    <x v="4"/>
    <x v="4"/>
    <n v="1"/>
    <n v="2180"/>
    <n v="2180"/>
    <n v="680"/>
    <x v="9"/>
    <x v="6"/>
    <x v="42"/>
    <s v="Marka"/>
  </r>
  <r>
    <n v="1152"/>
    <x v="9"/>
    <x v="15"/>
    <x v="6"/>
    <n v="1"/>
    <n v="5775"/>
    <n v="5775"/>
    <n v="1775"/>
    <x v="9"/>
    <x v="2"/>
    <x v="43"/>
    <s v="Beyaz"/>
  </r>
  <r>
    <n v="1153"/>
    <x v="9"/>
    <x v="7"/>
    <x v="7"/>
    <n v="3"/>
    <n v="1100"/>
    <n v="3300"/>
    <n v="900"/>
    <x v="9"/>
    <x v="4"/>
    <x v="7"/>
    <s v="Beyaz"/>
  </r>
  <r>
    <n v="1154"/>
    <x v="10"/>
    <x v="15"/>
    <x v="6"/>
    <n v="1"/>
    <n v="5775"/>
    <n v="5775"/>
    <n v="1775"/>
    <x v="9"/>
    <x v="10"/>
    <x v="43"/>
    <s v="Beyaz"/>
  </r>
  <r>
    <n v="1155"/>
    <x v="7"/>
    <x v="3"/>
    <x v="3"/>
    <n v="1"/>
    <n v="1350"/>
    <n v="1350"/>
    <n v="550"/>
    <x v="9"/>
    <x v="12"/>
    <x v="25"/>
    <s v="Siyah"/>
  </r>
  <r>
    <n v="1156"/>
    <x v="0"/>
    <x v="5"/>
    <x v="5"/>
    <n v="3"/>
    <n v="7600"/>
    <n v="22800"/>
    <n v="4800"/>
    <x v="9"/>
    <x v="9"/>
    <x v="23"/>
    <s v="i Gri"/>
  </r>
  <r>
    <n v="1157"/>
    <x v="2"/>
    <x v="6"/>
    <x v="6"/>
    <n v="3"/>
    <n v="7250"/>
    <n v="21750"/>
    <n v="6750"/>
    <x v="9"/>
    <x v="5"/>
    <x v="24"/>
    <s v="u Gri"/>
  </r>
  <r>
    <n v="1158"/>
    <x v="11"/>
    <x v="13"/>
    <x v="9"/>
    <n v="2"/>
    <n v="1490"/>
    <n v="2980"/>
    <n v="1380"/>
    <x v="9"/>
    <x v="1"/>
    <x v="32"/>
    <s v="Marka"/>
  </r>
  <r>
    <n v="1159"/>
    <x v="3"/>
    <x v="13"/>
    <x v="9"/>
    <n v="2"/>
    <n v="1490"/>
    <n v="2980"/>
    <n v="1380"/>
    <x v="9"/>
    <x v="0"/>
    <x v="32"/>
    <s v="Marka"/>
  </r>
  <r>
    <n v="1160"/>
    <x v="8"/>
    <x v="10"/>
    <x v="8"/>
    <n v="2"/>
    <n v="1090"/>
    <n v="2180"/>
    <n v="580"/>
    <x v="9"/>
    <x v="11"/>
    <x v="10"/>
    <s v="Marka"/>
  </r>
  <r>
    <n v="1161"/>
    <x v="8"/>
    <x v="8"/>
    <x v="8"/>
    <n v="3"/>
    <n v="1200"/>
    <n v="3600"/>
    <n v="1200"/>
    <x v="9"/>
    <x v="10"/>
    <x v="29"/>
    <s v="Marka"/>
  </r>
  <r>
    <n v="1162"/>
    <x v="11"/>
    <x v="10"/>
    <x v="8"/>
    <n v="2"/>
    <n v="1090"/>
    <n v="2180"/>
    <n v="580"/>
    <x v="9"/>
    <x v="9"/>
    <x v="10"/>
    <s v="Marka"/>
  </r>
  <r>
    <n v="1163"/>
    <x v="11"/>
    <x v="4"/>
    <x v="4"/>
    <n v="3"/>
    <n v="2180"/>
    <n v="6540"/>
    <n v="2040"/>
    <x v="9"/>
    <x v="11"/>
    <x v="11"/>
    <s v="Marka"/>
  </r>
  <r>
    <n v="1164"/>
    <x v="2"/>
    <x v="20"/>
    <x v="0"/>
    <n v="3"/>
    <n v="5300"/>
    <n v="15900"/>
    <n v="3900"/>
    <x v="9"/>
    <x v="10"/>
    <x v="44"/>
    <s v="i Gri"/>
  </r>
  <r>
    <n v="1165"/>
    <x v="11"/>
    <x v="20"/>
    <x v="0"/>
    <n v="2"/>
    <n v="5300"/>
    <n v="10600"/>
    <n v="2600"/>
    <x v="9"/>
    <x v="10"/>
    <x v="45"/>
    <s v="i Gri"/>
  </r>
  <r>
    <n v="1166"/>
    <x v="5"/>
    <x v="6"/>
    <x v="6"/>
    <n v="2"/>
    <n v="7250"/>
    <n v="14500"/>
    <n v="4500"/>
    <x v="9"/>
    <x v="6"/>
    <x v="6"/>
    <s v="u Gri"/>
  </r>
  <r>
    <n v="1167"/>
    <x v="5"/>
    <x v="18"/>
    <x v="3"/>
    <n v="3"/>
    <n v="1200"/>
    <n v="3600"/>
    <n v="1200"/>
    <x v="9"/>
    <x v="9"/>
    <x v="29"/>
    <s v="ü Mor"/>
  </r>
  <r>
    <n v="1168"/>
    <x v="3"/>
    <x v="0"/>
    <x v="0"/>
    <n v="1"/>
    <n v="6000"/>
    <n v="6000"/>
    <n v="2000"/>
    <x v="9"/>
    <x v="4"/>
    <x v="8"/>
    <s v="Beyaz"/>
  </r>
  <r>
    <n v="1169"/>
    <x v="2"/>
    <x v="2"/>
    <x v="2"/>
    <n v="3"/>
    <n v="8450"/>
    <n v="25350"/>
    <n v="7350"/>
    <x v="9"/>
    <x v="9"/>
    <x v="46"/>
    <s v="Beyaz"/>
  </r>
  <r>
    <n v="1170"/>
    <x v="6"/>
    <x v="14"/>
    <x v="10"/>
    <n v="1"/>
    <n v="4200"/>
    <n v="4200"/>
    <n v="1200"/>
    <x v="9"/>
    <x v="5"/>
    <x v="47"/>
    <s v="Beyaz"/>
  </r>
  <r>
    <n v="1171"/>
    <x v="6"/>
    <x v="12"/>
    <x v="2"/>
    <n v="3"/>
    <n v="10590"/>
    <n v="31770"/>
    <n v="13770"/>
    <x v="9"/>
    <x v="0"/>
    <x v="40"/>
    <s v="i Gri"/>
  </r>
  <r>
    <n v="1172"/>
    <x v="5"/>
    <x v="18"/>
    <x v="3"/>
    <n v="1"/>
    <n v="1200"/>
    <n v="1200"/>
    <n v="400"/>
    <x v="9"/>
    <x v="3"/>
    <x v="8"/>
    <s v="ü Mor"/>
  </r>
  <r>
    <n v="1173"/>
    <x v="10"/>
    <x v="7"/>
    <x v="7"/>
    <n v="2"/>
    <n v="1100"/>
    <n v="2200"/>
    <n v="600"/>
    <x v="9"/>
    <x v="11"/>
    <x v="17"/>
    <s v="Beyaz"/>
  </r>
  <r>
    <n v="1174"/>
    <x v="9"/>
    <x v="22"/>
    <x v="10"/>
    <n v="2"/>
    <n v="3700"/>
    <n v="7400"/>
    <n v="1400"/>
    <x v="9"/>
    <x v="4"/>
    <x v="48"/>
    <s v="Siyah"/>
  </r>
  <r>
    <n v="1175"/>
    <x v="1"/>
    <x v="22"/>
    <x v="10"/>
    <n v="1"/>
    <n v="3700"/>
    <n v="3700"/>
    <n v="700"/>
    <x v="9"/>
    <x v="5"/>
    <x v="49"/>
    <s v="Siyah"/>
  </r>
  <r>
    <n v="1176"/>
    <x v="6"/>
    <x v="7"/>
    <x v="7"/>
    <n v="3"/>
    <n v="1100"/>
    <n v="3300"/>
    <n v="900"/>
    <x v="10"/>
    <x v="7"/>
    <x v="7"/>
    <s v="Beyaz"/>
  </r>
  <r>
    <n v="1177"/>
    <x v="5"/>
    <x v="22"/>
    <x v="10"/>
    <n v="1"/>
    <n v="3700"/>
    <n v="3700"/>
    <n v="700"/>
    <x v="10"/>
    <x v="7"/>
    <x v="49"/>
    <s v="Siyah"/>
  </r>
  <r>
    <n v="1178"/>
    <x v="10"/>
    <x v="13"/>
    <x v="9"/>
    <n v="1"/>
    <n v="1490"/>
    <n v="1490"/>
    <n v="690"/>
    <x v="10"/>
    <x v="6"/>
    <x v="18"/>
    <s v="Marka"/>
  </r>
  <r>
    <n v="1179"/>
    <x v="9"/>
    <x v="21"/>
    <x v="9"/>
    <n v="1"/>
    <n v="1500"/>
    <n v="1500"/>
    <n v="700"/>
    <x v="10"/>
    <x v="4"/>
    <x v="37"/>
    <s v="Marka"/>
  </r>
  <r>
    <n v="1180"/>
    <x v="8"/>
    <x v="10"/>
    <x v="8"/>
    <n v="2"/>
    <n v="1090"/>
    <n v="2180"/>
    <n v="580"/>
    <x v="10"/>
    <x v="10"/>
    <x v="10"/>
    <s v="Marka"/>
  </r>
  <r>
    <n v="1181"/>
    <x v="10"/>
    <x v="9"/>
    <x v="1"/>
    <n v="3"/>
    <n v="1800"/>
    <n v="5400"/>
    <n v="3000"/>
    <x v="10"/>
    <x v="8"/>
    <x v="12"/>
    <s v="n Gri"/>
  </r>
  <r>
    <n v="1182"/>
    <x v="7"/>
    <x v="19"/>
    <x v="2"/>
    <n v="2"/>
    <n v="7530"/>
    <n v="15060"/>
    <n v="3060"/>
    <x v="10"/>
    <x v="0"/>
    <x v="41"/>
    <s v="i Gri"/>
  </r>
  <r>
    <n v="1183"/>
    <x v="6"/>
    <x v="7"/>
    <x v="7"/>
    <n v="3"/>
    <n v="1100"/>
    <n v="3300"/>
    <n v="900"/>
    <x v="10"/>
    <x v="7"/>
    <x v="7"/>
    <s v="Beyaz"/>
  </r>
  <r>
    <n v="1184"/>
    <x v="9"/>
    <x v="3"/>
    <x v="3"/>
    <n v="3"/>
    <n v="1350"/>
    <n v="4050"/>
    <n v="1650"/>
    <x v="10"/>
    <x v="6"/>
    <x v="3"/>
    <s v="Siyah"/>
  </r>
  <r>
    <n v="1185"/>
    <x v="8"/>
    <x v="3"/>
    <x v="3"/>
    <n v="1"/>
    <n v="1350"/>
    <n v="1350"/>
    <n v="550"/>
    <x v="10"/>
    <x v="6"/>
    <x v="25"/>
    <s v="Siyah"/>
  </r>
  <r>
    <n v="1186"/>
    <x v="7"/>
    <x v="8"/>
    <x v="8"/>
    <n v="2"/>
    <n v="1090"/>
    <n v="2180"/>
    <n v="580"/>
    <x v="10"/>
    <x v="7"/>
    <x v="10"/>
    <s v="Marka"/>
  </r>
  <r>
    <n v="1187"/>
    <x v="7"/>
    <x v="14"/>
    <x v="10"/>
    <n v="1"/>
    <n v="4200"/>
    <n v="4200"/>
    <n v="1200"/>
    <x v="10"/>
    <x v="9"/>
    <x v="47"/>
    <s v="Beyaz"/>
  </r>
  <r>
    <n v="1188"/>
    <x v="9"/>
    <x v="9"/>
    <x v="1"/>
    <n v="2"/>
    <n v="1800"/>
    <n v="3600"/>
    <n v="2000"/>
    <x v="10"/>
    <x v="11"/>
    <x v="9"/>
    <s v="n Gri"/>
  </r>
  <r>
    <n v="1189"/>
    <x v="11"/>
    <x v="10"/>
    <x v="8"/>
    <n v="1"/>
    <n v="1090"/>
    <n v="1090"/>
    <n v="290"/>
    <x v="10"/>
    <x v="8"/>
    <x v="34"/>
    <s v="Marka"/>
  </r>
  <r>
    <n v="1190"/>
    <x v="0"/>
    <x v="5"/>
    <x v="5"/>
    <n v="1"/>
    <n v="7600"/>
    <n v="7600"/>
    <n v="1600"/>
    <x v="10"/>
    <x v="6"/>
    <x v="26"/>
    <s v="i Gri"/>
  </r>
  <r>
    <n v="1191"/>
    <x v="8"/>
    <x v="5"/>
    <x v="5"/>
    <n v="3"/>
    <n v="7600"/>
    <n v="22800"/>
    <n v="4800"/>
    <x v="10"/>
    <x v="8"/>
    <x v="23"/>
    <s v="i Gri"/>
  </r>
  <r>
    <n v="1192"/>
    <x v="2"/>
    <x v="22"/>
    <x v="10"/>
    <n v="1"/>
    <n v="3700"/>
    <n v="3700"/>
    <n v="700"/>
    <x v="10"/>
    <x v="0"/>
    <x v="49"/>
    <s v="Siyah"/>
  </r>
  <r>
    <n v="1193"/>
    <x v="4"/>
    <x v="6"/>
    <x v="6"/>
    <n v="3"/>
    <n v="7250"/>
    <n v="21750"/>
    <n v="6750"/>
    <x v="10"/>
    <x v="12"/>
    <x v="24"/>
    <s v="u Gri"/>
  </r>
  <r>
    <n v="1194"/>
    <x v="1"/>
    <x v="5"/>
    <x v="5"/>
    <n v="3"/>
    <n v="7600"/>
    <n v="22800"/>
    <n v="4800"/>
    <x v="10"/>
    <x v="0"/>
    <x v="23"/>
    <s v="i Gri"/>
  </r>
  <r>
    <n v="1195"/>
    <x v="10"/>
    <x v="14"/>
    <x v="10"/>
    <n v="1"/>
    <n v="4200"/>
    <n v="4200"/>
    <n v="1200"/>
    <x v="10"/>
    <x v="7"/>
    <x v="47"/>
    <s v="Beyaz"/>
  </r>
  <r>
    <n v="1196"/>
    <x v="6"/>
    <x v="17"/>
    <x v="7"/>
    <n v="3"/>
    <n v="1250"/>
    <n v="3750"/>
    <n v="1350"/>
    <x v="10"/>
    <x v="0"/>
    <x v="50"/>
    <s v="Siyah"/>
  </r>
  <r>
    <n v="1197"/>
    <x v="8"/>
    <x v="10"/>
    <x v="8"/>
    <n v="1"/>
    <n v="1090"/>
    <n v="1090"/>
    <n v="290"/>
    <x v="10"/>
    <x v="0"/>
    <x v="34"/>
    <s v="Marka"/>
  </r>
  <r>
    <n v="1198"/>
    <x v="3"/>
    <x v="12"/>
    <x v="2"/>
    <n v="1"/>
    <n v="2180"/>
    <n v="2180"/>
    <n v="680"/>
    <x v="10"/>
    <x v="6"/>
    <x v="42"/>
    <s v="i Gri"/>
  </r>
  <r>
    <n v="1199"/>
    <x v="11"/>
    <x v="22"/>
    <x v="10"/>
    <n v="2"/>
    <n v="3700"/>
    <n v="7400"/>
    <n v="1400"/>
    <x v="10"/>
    <x v="5"/>
    <x v="48"/>
    <s v="Siyah"/>
  </r>
  <r>
    <n v="1200"/>
    <x v="9"/>
    <x v="0"/>
    <x v="0"/>
    <n v="2"/>
    <n v="6000"/>
    <n v="12000"/>
    <n v="4000"/>
    <x v="10"/>
    <x v="4"/>
    <x v="0"/>
    <s v="Beyaz"/>
  </r>
  <r>
    <n v="1201"/>
    <x v="10"/>
    <x v="17"/>
    <x v="7"/>
    <n v="2"/>
    <n v="1250"/>
    <n v="2500"/>
    <n v="900"/>
    <x v="10"/>
    <x v="8"/>
    <x v="51"/>
    <s v="Siyah"/>
  </r>
  <r>
    <n v="1202"/>
    <x v="11"/>
    <x v="5"/>
    <x v="5"/>
    <n v="1"/>
    <n v="7600"/>
    <n v="7600"/>
    <n v="1600"/>
    <x v="10"/>
    <x v="7"/>
    <x v="26"/>
    <s v="i Gri"/>
  </r>
  <r>
    <n v="1203"/>
    <x v="0"/>
    <x v="1"/>
    <x v="1"/>
    <n v="2"/>
    <n v="1400"/>
    <n v="2800"/>
    <n v="1200"/>
    <x v="10"/>
    <x v="4"/>
    <x v="1"/>
    <s v="Beyaz"/>
  </r>
  <r>
    <n v="1204"/>
    <x v="4"/>
    <x v="4"/>
    <x v="4"/>
    <n v="2"/>
    <n v="2180"/>
    <n v="4360"/>
    <n v="1360"/>
    <x v="10"/>
    <x v="12"/>
    <x v="4"/>
    <s v="Marka"/>
  </r>
  <r>
    <n v="1205"/>
    <x v="0"/>
    <x v="9"/>
    <x v="1"/>
    <n v="3"/>
    <n v="1800"/>
    <n v="5400"/>
    <n v="3000"/>
    <x v="10"/>
    <x v="8"/>
    <x v="12"/>
    <s v="n Gri"/>
  </r>
  <r>
    <n v="1206"/>
    <x v="2"/>
    <x v="21"/>
    <x v="9"/>
    <n v="1"/>
    <n v="1500"/>
    <n v="1500"/>
    <n v="700"/>
    <x v="10"/>
    <x v="7"/>
    <x v="37"/>
    <s v="Marka"/>
  </r>
  <r>
    <n v="1207"/>
    <x v="6"/>
    <x v="2"/>
    <x v="2"/>
    <n v="3"/>
    <n v="8450"/>
    <n v="25350"/>
    <n v="7350"/>
    <x v="10"/>
    <x v="10"/>
    <x v="46"/>
    <s v="Beyaz"/>
  </r>
  <r>
    <n v="1208"/>
    <x v="9"/>
    <x v="21"/>
    <x v="9"/>
    <n v="3"/>
    <n v="1500"/>
    <n v="4500"/>
    <n v="2100"/>
    <x v="10"/>
    <x v="2"/>
    <x v="52"/>
    <s v="Marka"/>
  </r>
  <r>
    <n v="1209"/>
    <x v="5"/>
    <x v="0"/>
    <x v="0"/>
    <n v="3"/>
    <n v="6000"/>
    <n v="18000"/>
    <n v="6000"/>
    <x v="10"/>
    <x v="1"/>
    <x v="29"/>
    <s v="Beyaz"/>
  </r>
  <r>
    <n v="1210"/>
    <x v="11"/>
    <x v="18"/>
    <x v="3"/>
    <n v="1"/>
    <n v="1200"/>
    <n v="1200"/>
    <n v="400"/>
    <x v="10"/>
    <x v="2"/>
    <x v="8"/>
    <s v="ü Mor"/>
  </r>
  <r>
    <n v="1211"/>
    <x v="0"/>
    <x v="14"/>
    <x v="10"/>
    <n v="3"/>
    <n v="4200"/>
    <n v="12600"/>
    <n v="3600"/>
    <x v="10"/>
    <x v="11"/>
    <x v="1"/>
    <s v="Beyaz"/>
  </r>
  <r>
    <n v="1212"/>
    <x v="10"/>
    <x v="5"/>
    <x v="5"/>
    <n v="3"/>
    <n v="7600"/>
    <n v="22800"/>
    <n v="4800"/>
    <x v="10"/>
    <x v="6"/>
    <x v="23"/>
    <s v="i Gri"/>
  </r>
  <r>
    <n v="1213"/>
    <x v="5"/>
    <x v="15"/>
    <x v="6"/>
    <n v="2"/>
    <n v="7250"/>
    <n v="14500"/>
    <n v="4500"/>
    <x v="10"/>
    <x v="8"/>
    <x v="6"/>
    <s v="Beyaz"/>
  </r>
  <r>
    <n v="1214"/>
    <x v="1"/>
    <x v="19"/>
    <x v="2"/>
    <n v="2"/>
    <n v="7530"/>
    <n v="15060"/>
    <n v="3060"/>
    <x v="10"/>
    <x v="9"/>
    <x v="41"/>
    <s v="i Gri"/>
  </r>
  <r>
    <n v="1215"/>
    <x v="2"/>
    <x v="6"/>
    <x v="6"/>
    <n v="2"/>
    <n v="7250"/>
    <n v="14500"/>
    <n v="4500"/>
    <x v="10"/>
    <x v="2"/>
    <x v="6"/>
    <s v="u Gri"/>
  </r>
  <r>
    <n v="1216"/>
    <x v="1"/>
    <x v="0"/>
    <x v="0"/>
    <n v="1"/>
    <n v="6000"/>
    <n v="6000"/>
    <n v="2000"/>
    <x v="10"/>
    <x v="5"/>
    <x v="8"/>
    <s v="Beyaz"/>
  </r>
  <r>
    <n v="1217"/>
    <x v="5"/>
    <x v="18"/>
    <x v="3"/>
    <n v="3"/>
    <n v="1200"/>
    <n v="3600"/>
    <n v="1200"/>
    <x v="10"/>
    <x v="11"/>
    <x v="29"/>
    <s v="ü Mor"/>
  </r>
  <r>
    <n v="1218"/>
    <x v="11"/>
    <x v="20"/>
    <x v="0"/>
    <n v="2"/>
    <n v="5300"/>
    <n v="10600"/>
    <n v="2600"/>
    <x v="10"/>
    <x v="12"/>
    <x v="45"/>
    <s v="i Gri"/>
  </r>
  <r>
    <n v="1219"/>
    <x v="8"/>
    <x v="2"/>
    <x v="2"/>
    <n v="2"/>
    <n v="8450"/>
    <n v="16900"/>
    <n v="4900"/>
    <x v="10"/>
    <x v="12"/>
    <x v="2"/>
    <s v="Beyaz"/>
  </r>
  <r>
    <n v="1220"/>
    <x v="4"/>
    <x v="3"/>
    <x v="3"/>
    <n v="1"/>
    <n v="1350"/>
    <n v="1350"/>
    <n v="550"/>
    <x v="10"/>
    <x v="3"/>
    <x v="25"/>
    <s v="Siyah"/>
  </r>
  <r>
    <n v="1221"/>
    <x v="6"/>
    <x v="10"/>
    <x v="8"/>
    <n v="1"/>
    <n v="1090"/>
    <n v="1090"/>
    <n v="290"/>
    <x v="10"/>
    <x v="4"/>
    <x v="34"/>
    <s v="Marka"/>
  </r>
  <r>
    <n v="1222"/>
    <x v="4"/>
    <x v="4"/>
    <x v="4"/>
    <n v="1"/>
    <n v="2180"/>
    <n v="2180"/>
    <n v="680"/>
    <x v="10"/>
    <x v="6"/>
    <x v="42"/>
    <s v="Marka"/>
  </r>
  <r>
    <n v="1223"/>
    <x v="1"/>
    <x v="22"/>
    <x v="10"/>
    <n v="1"/>
    <n v="3700"/>
    <n v="3700"/>
    <n v="700"/>
    <x v="10"/>
    <x v="0"/>
    <x v="49"/>
    <s v="Siyah"/>
  </r>
  <r>
    <n v="1224"/>
    <x v="6"/>
    <x v="7"/>
    <x v="7"/>
    <n v="3"/>
    <n v="1100"/>
    <n v="3300"/>
    <n v="900"/>
    <x v="10"/>
    <x v="2"/>
    <x v="7"/>
    <s v="Beyaz"/>
  </r>
  <r>
    <n v="1225"/>
    <x v="5"/>
    <x v="22"/>
    <x v="10"/>
    <n v="1"/>
    <n v="3700"/>
    <n v="3700"/>
    <n v="700"/>
    <x v="10"/>
    <x v="4"/>
    <x v="49"/>
    <s v="Siyah"/>
  </r>
  <r>
    <n v="1226"/>
    <x v="10"/>
    <x v="13"/>
    <x v="9"/>
    <n v="1"/>
    <n v="1490"/>
    <n v="1490"/>
    <n v="690"/>
    <x v="10"/>
    <x v="1"/>
    <x v="18"/>
    <s v="Marka"/>
  </r>
  <r>
    <n v="1227"/>
    <x v="9"/>
    <x v="21"/>
    <x v="9"/>
    <n v="1"/>
    <n v="1500"/>
    <n v="1500"/>
    <n v="700"/>
    <x v="10"/>
    <x v="11"/>
    <x v="37"/>
    <s v="Marka"/>
  </r>
  <r>
    <n v="1228"/>
    <x v="8"/>
    <x v="10"/>
    <x v="8"/>
    <n v="2"/>
    <n v="1090"/>
    <n v="2180"/>
    <n v="580"/>
    <x v="10"/>
    <x v="10"/>
    <x v="10"/>
    <s v="Marka"/>
  </r>
  <r>
    <n v="1229"/>
    <x v="10"/>
    <x v="11"/>
    <x v="5"/>
    <n v="3"/>
    <n v="1800"/>
    <n v="5400"/>
    <n v="3000"/>
    <x v="10"/>
    <x v="7"/>
    <x v="12"/>
    <s v="Beyaz"/>
  </r>
  <r>
    <n v="1230"/>
    <x v="7"/>
    <x v="19"/>
    <x v="2"/>
    <n v="2"/>
    <n v="7530"/>
    <n v="15060"/>
    <n v="3060"/>
    <x v="10"/>
    <x v="5"/>
    <x v="41"/>
    <s v="i Gri"/>
  </r>
  <r>
    <n v="1231"/>
    <x v="6"/>
    <x v="7"/>
    <x v="7"/>
    <n v="3"/>
    <n v="1100"/>
    <n v="3300"/>
    <n v="900"/>
    <x v="10"/>
    <x v="5"/>
    <x v="7"/>
    <s v="Beyaz"/>
  </r>
  <r>
    <n v="1232"/>
    <x v="9"/>
    <x v="3"/>
    <x v="3"/>
    <n v="3"/>
    <n v="1350"/>
    <n v="4050"/>
    <n v="1650"/>
    <x v="10"/>
    <x v="4"/>
    <x v="3"/>
    <s v="Siyah"/>
  </r>
  <r>
    <n v="1233"/>
    <x v="8"/>
    <x v="3"/>
    <x v="3"/>
    <n v="1"/>
    <n v="1350"/>
    <n v="1350"/>
    <n v="550"/>
    <x v="10"/>
    <x v="4"/>
    <x v="25"/>
    <s v="Siyah"/>
  </r>
  <r>
    <n v="1234"/>
    <x v="7"/>
    <x v="10"/>
    <x v="8"/>
    <n v="2"/>
    <n v="1090"/>
    <n v="2180"/>
    <n v="580"/>
    <x v="10"/>
    <x v="5"/>
    <x v="10"/>
    <s v="Marka"/>
  </r>
  <r>
    <n v="1235"/>
    <x v="7"/>
    <x v="14"/>
    <x v="10"/>
    <n v="1"/>
    <n v="4200"/>
    <n v="4200"/>
    <n v="1200"/>
    <x v="10"/>
    <x v="6"/>
    <x v="47"/>
    <s v="Beyaz"/>
  </r>
  <r>
    <n v="1236"/>
    <x v="9"/>
    <x v="9"/>
    <x v="1"/>
    <n v="2"/>
    <n v="1800"/>
    <n v="3600"/>
    <n v="2000"/>
    <x v="10"/>
    <x v="9"/>
    <x v="9"/>
    <s v="n Gri"/>
  </r>
  <r>
    <n v="1237"/>
    <x v="11"/>
    <x v="10"/>
    <x v="8"/>
    <n v="1"/>
    <n v="1090"/>
    <n v="1090"/>
    <n v="290"/>
    <x v="10"/>
    <x v="2"/>
    <x v="34"/>
    <s v="Marka"/>
  </r>
  <r>
    <n v="1238"/>
    <x v="0"/>
    <x v="5"/>
    <x v="5"/>
    <n v="1"/>
    <n v="7600"/>
    <n v="7600"/>
    <n v="1600"/>
    <x v="10"/>
    <x v="10"/>
    <x v="26"/>
    <s v="i Gri"/>
  </r>
  <r>
    <n v="1239"/>
    <x v="8"/>
    <x v="5"/>
    <x v="5"/>
    <n v="3"/>
    <n v="7600"/>
    <n v="22800"/>
    <n v="4800"/>
    <x v="10"/>
    <x v="10"/>
    <x v="23"/>
    <s v="i Gri"/>
  </r>
  <r>
    <n v="1240"/>
    <x v="2"/>
    <x v="22"/>
    <x v="10"/>
    <n v="1"/>
    <n v="3700"/>
    <n v="3700"/>
    <n v="700"/>
    <x v="10"/>
    <x v="3"/>
    <x v="49"/>
    <s v="Siyah"/>
  </r>
  <r>
    <n v="1241"/>
    <x v="4"/>
    <x v="6"/>
    <x v="6"/>
    <n v="3"/>
    <n v="7250"/>
    <n v="21750"/>
    <n v="6750"/>
    <x v="10"/>
    <x v="9"/>
    <x v="24"/>
    <s v="u Gri"/>
  </r>
  <r>
    <n v="1242"/>
    <x v="1"/>
    <x v="5"/>
    <x v="5"/>
    <n v="3"/>
    <n v="7600"/>
    <n v="22800"/>
    <n v="4800"/>
    <x v="10"/>
    <x v="9"/>
    <x v="23"/>
    <s v="i Gri"/>
  </r>
  <r>
    <n v="1243"/>
    <x v="10"/>
    <x v="14"/>
    <x v="10"/>
    <n v="1"/>
    <n v="4200"/>
    <n v="4200"/>
    <n v="1200"/>
    <x v="10"/>
    <x v="7"/>
    <x v="47"/>
    <s v="Beyaz"/>
  </r>
  <r>
    <n v="1244"/>
    <x v="6"/>
    <x v="17"/>
    <x v="7"/>
    <n v="3"/>
    <n v="1250"/>
    <n v="3750"/>
    <n v="1350"/>
    <x v="10"/>
    <x v="6"/>
    <x v="50"/>
    <s v="Siyah"/>
  </r>
  <r>
    <n v="1245"/>
    <x v="8"/>
    <x v="10"/>
    <x v="8"/>
    <n v="1"/>
    <n v="1090"/>
    <n v="1090"/>
    <n v="290"/>
    <x v="10"/>
    <x v="6"/>
    <x v="34"/>
    <s v="Marka"/>
  </r>
  <r>
    <n v="1246"/>
    <x v="3"/>
    <x v="4"/>
    <x v="4"/>
    <n v="1"/>
    <n v="2180"/>
    <n v="2180"/>
    <n v="680"/>
    <x v="10"/>
    <x v="7"/>
    <x v="42"/>
    <s v="Marka"/>
  </r>
  <r>
    <n v="1247"/>
    <x v="11"/>
    <x v="22"/>
    <x v="10"/>
    <n v="2"/>
    <n v="3700"/>
    <n v="7400"/>
    <n v="1400"/>
    <x v="10"/>
    <x v="2"/>
    <x v="48"/>
    <s v="Siyah"/>
  </r>
  <r>
    <n v="1248"/>
    <x v="9"/>
    <x v="0"/>
    <x v="0"/>
    <n v="2"/>
    <n v="6000"/>
    <n v="12000"/>
    <n v="4000"/>
    <x v="10"/>
    <x v="6"/>
    <x v="0"/>
    <s v="Beyaz"/>
  </r>
  <r>
    <n v="1249"/>
    <x v="10"/>
    <x v="17"/>
    <x v="7"/>
    <n v="2"/>
    <n v="1250"/>
    <n v="2500"/>
    <n v="900"/>
    <x v="10"/>
    <x v="4"/>
    <x v="51"/>
    <s v="Siyah"/>
  </r>
  <r>
    <n v="1250"/>
    <x v="11"/>
    <x v="5"/>
    <x v="5"/>
    <n v="1"/>
    <n v="7600"/>
    <n v="7600"/>
    <n v="1600"/>
    <x v="10"/>
    <x v="9"/>
    <x v="26"/>
    <s v="i Gri"/>
  </r>
  <r>
    <n v="1251"/>
    <x v="0"/>
    <x v="1"/>
    <x v="1"/>
    <n v="2"/>
    <n v="1400"/>
    <n v="2800"/>
    <n v="1200"/>
    <x v="10"/>
    <x v="5"/>
    <x v="1"/>
    <s v="Beyaz"/>
  </r>
  <r>
    <n v="1252"/>
    <x v="4"/>
    <x v="4"/>
    <x v="4"/>
    <n v="2"/>
    <n v="2180"/>
    <n v="4360"/>
    <n v="1360"/>
    <x v="10"/>
    <x v="1"/>
    <x v="4"/>
    <s v="Marka"/>
  </r>
  <r>
    <n v="1253"/>
    <x v="0"/>
    <x v="9"/>
    <x v="1"/>
    <n v="3"/>
    <n v="1800"/>
    <n v="5400"/>
    <n v="3000"/>
    <x v="10"/>
    <x v="9"/>
    <x v="12"/>
    <s v="n Gri"/>
  </r>
  <r>
    <n v="1254"/>
    <x v="2"/>
    <x v="21"/>
    <x v="9"/>
    <n v="1"/>
    <n v="1500"/>
    <n v="1500"/>
    <n v="700"/>
    <x v="10"/>
    <x v="2"/>
    <x v="37"/>
    <s v="Marka"/>
  </r>
  <r>
    <n v="1255"/>
    <x v="6"/>
    <x v="2"/>
    <x v="2"/>
    <n v="3"/>
    <n v="8450"/>
    <n v="25350"/>
    <n v="7350"/>
    <x v="10"/>
    <x v="5"/>
    <x v="46"/>
    <s v="Beyaz"/>
  </r>
  <r>
    <n v="1256"/>
    <x v="9"/>
    <x v="21"/>
    <x v="9"/>
    <n v="3"/>
    <n v="1500"/>
    <n v="4500"/>
    <n v="2100"/>
    <x v="10"/>
    <x v="1"/>
    <x v="52"/>
    <s v="Marka"/>
  </r>
  <r>
    <n v="1257"/>
    <x v="5"/>
    <x v="0"/>
    <x v="0"/>
    <n v="3"/>
    <n v="6000"/>
    <n v="18000"/>
    <n v="6000"/>
    <x v="10"/>
    <x v="4"/>
    <x v="29"/>
    <s v="Beyaz"/>
  </r>
  <r>
    <n v="1258"/>
    <x v="11"/>
    <x v="18"/>
    <x v="3"/>
    <n v="1"/>
    <n v="1200"/>
    <n v="1200"/>
    <n v="400"/>
    <x v="10"/>
    <x v="11"/>
    <x v="8"/>
    <s v="ü Mor"/>
  </r>
  <r>
    <n v="1259"/>
    <x v="0"/>
    <x v="14"/>
    <x v="10"/>
    <n v="3"/>
    <n v="4200"/>
    <n v="12600"/>
    <n v="3600"/>
    <x v="10"/>
    <x v="2"/>
    <x v="1"/>
    <s v="Beyaz"/>
  </r>
  <r>
    <n v="1260"/>
    <x v="10"/>
    <x v="5"/>
    <x v="5"/>
    <n v="3"/>
    <n v="7600"/>
    <n v="22800"/>
    <n v="4800"/>
    <x v="10"/>
    <x v="10"/>
    <x v="23"/>
    <s v="i Gri"/>
  </r>
  <r>
    <n v="1261"/>
    <x v="5"/>
    <x v="6"/>
    <x v="6"/>
    <n v="2"/>
    <n v="7250"/>
    <n v="14500"/>
    <n v="4500"/>
    <x v="10"/>
    <x v="12"/>
    <x v="6"/>
    <s v="u Gri"/>
  </r>
  <r>
    <n v="1262"/>
    <x v="1"/>
    <x v="19"/>
    <x v="2"/>
    <n v="2"/>
    <n v="7530"/>
    <n v="15060"/>
    <n v="3060"/>
    <x v="10"/>
    <x v="0"/>
    <x v="41"/>
    <s v="i Gri"/>
  </r>
  <r>
    <n v="1263"/>
    <x v="2"/>
    <x v="6"/>
    <x v="6"/>
    <n v="2"/>
    <n v="7250"/>
    <n v="14500"/>
    <n v="4500"/>
    <x v="10"/>
    <x v="2"/>
    <x v="6"/>
    <s v="u Gri"/>
  </r>
  <r>
    <n v="1264"/>
    <x v="1"/>
    <x v="0"/>
    <x v="0"/>
    <n v="1"/>
    <n v="6000"/>
    <n v="6000"/>
    <n v="2000"/>
    <x v="10"/>
    <x v="6"/>
    <x v="8"/>
    <s v="Beyaz"/>
  </r>
  <r>
    <n v="1265"/>
    <x v="5"/>
    <x v="18"/>
    <x v="3"/>
    <n v="3"/>
    <n v="1200"/>
    <n v="3600"/>
    <n v="1200"/>
    <x v="10"/>
    <x v="8"/>
    <x v="29"/>
    <s v="ü Mor"/>
  </r>
  <r>
    <n v="1266"/>
    <x v="11"/>
    <x v="20"/>
    <x v="0"/>
    <n v="2"/>
    <n v="5300"/>
    <n v="10600"/>
    <n v="2600"/>
    <x v="10"/>
    <x v="8"/>
    <x v="45"/>
    <s v="i Gri"/>
  </r>
  <r>
    <n v="1267"/>
    <x v="8"/>
    <x v="2"/>
    <x v="2"/>
    <n v="2"/>
    <n v="8450"/>
    <n v="16900"/>
    <n v="4900"/>
    <x v="10"/>
    <x v="10"/>
    <x v="2"/>
    <s v="Beyaz"/>
  </r>
  <r>
    <n v="1268"/>
    <x v="4"/>
    <x v="3"/>
    <x v="3"/>
    <n v="1"/>
    <n v="1350"/>
    <n v="1350"/>
    <n v="550"/>
    <x v="10"/>
    <x v="2"/>
    <x v="25"/>
    <s v="Siyah"/>
  </r>
  <r>
    <n v="1269"/>
    <x v="6"/>
    <x v="10"/>
    <x v="8"/>
    <n v="1"/>
    <n v="1090"/>
    <n v="1090"/>
    <n v="290"/>
    <x v="10"/>
    <x v="7"/>
    <x v="34"/>
    <s v="Marka"/>
  </r>
  <r>
    <n v="1270"/>
    <x v="4"/>
    <x v="4"/>
    <x v="4"/>
    <n v="1"/>
    <n v="2180"/>
    <n v="2180"/>
    <n v="680"/>
    <x v="10"/>
    <x v="12"/>
    <x v="42"/>
    <s v="Marka"/>
  </r>
  <r>
    <n v="1271"/>
    <x v="0"/>
    <x v="0"/>
    <x v="0"/>
    <n v="2"/>
    <n v="6000"/>
    <n v="12000"/>
    <n v="4000"/>
    <x v="10"/>
    <x v="1"/>
    <x v="0"/>
    <s v="Beyaz"/>
  </r>
  <r>
    <n v="1272"/>
    <x v="1"/>
    <x v="1"/>
    <x v="1"/>
    <n v="2"/>
    <n v="1400"/>
    <n v="2800"/>
    <n v="1200"/>
    <x v="10"/>
    <x v="9"/>
    <x v="1"/>
    <s v="Beyaz"/>
  </r>
  <r>
    <n v="1273"/>
    <x v="2"/>
    <x v="2"/>
    <x v="2"/>
    <n v="2"/>
    <n v="8450"/>
    <n v="16900"/>
    <n v="4900"/>
    <x v="10"/>
    <x v="1"/>
    <x v="2"/>
    <s v="Beyaz"/>
  </r>
  <r>
    <n v="1274"/>
    <x v="3"/>
    <x v="3"/>
    <x v="3"/>
    <n v="3"/>
    <n v="1350"/>
    <n v="4050"/>
    <n v="1650"/>
    <x v="10"/>
    <x v="2"/>
    <x v="3"/>
    <s v="Siyah"/>
  </r>
  <r>
    <n v="1275"/>
    <x v="0"/>
    <x v="4"/>
    <x v="4"/>
    <n v="2"/>
    <n v="2180"/>
    <n v="4360"/>
    <n v="1360"/>
    <x v="10"/>
    <x v="5"/>
    <x v="4"/>
    <s v="Marka"/>
  </r>
  <r>
    <n v="1276"/>
    <x v="4"/>
    <x v="5"/>
    <x v="5"/>
    <n v="2"/>
    <n v="7600"/>
    <n v="15200"/>
    <n v="3200"/>
    <x v="10"/>
    <x v="8"/>
    <x v="5"/>
    <s v="i Gri"/>
  </r>
  <r>
    <n v="1277"/>
    <x v="1"/>
    <x v="6"/>
    <x v="6"/>
    <n v="2"/>
    <n v="7250"/>
    <n v="14500"/>
    <n v="4500"/>
    <x v="10"/>
    <x v="3"/>
    <x v="6"/>
    <s v="u Gri"/>
  </r>
  <r>
    <n v="1278"/>
    <x v="3"/>
    <x v="7"/>
    <x v="7"/>
    <n v="3"/>
    <n v="1100"/>
    <n v="3300"/>
    <n v="900"/>
    <x v="10"/>
    <x v="5"/>
    <x v="7"/>
    <s v="Beyaz"/>
  </r>
  <r>
    <n v="1279"/>
    <x v="5"/>
    <x v="0"/>
    <x v="0"/>
    <n v="2"/>
    <n v="6000"/>
    <n v="12000"/>
    <n v="4000"/>
    <x v="11"/>
    <x v="7"/>
    <x v="0"/>
    <s v="Beyaz"/>
  </r>
  <r>
    <n v="1280"/>
    <x v="0"/>
    <x v="8"/>
    <x v="8"/>
    <n v="1"/>
    <n v="1200"/>
    <n v="1200"/>
    <n v="400"/>
    <x v="11"/>
    <x v="10"/>
    <x v="8"/>
    <s v="Marka"/>
  </r>
  <r>
    <n v="1281"/>
    <x v="6"/>
    <x v="9"/>
    <x v="1"/>
    <n v="2"/>
    <n v="1800"/>
    <n v="3600"/>
    <n v="2000"/>
    <x v="11"/>
    <x v="11"/>
    <x v="9"/>
    <s v="n Gri"/>
  </r>
  <r>
    <n v="1282"/>
    <x v="6"/>
    <x v="10"/>
    <x v="8"/>
    <n v="2"/>
    <n v="1090"/>
    <n v="2180"/>
    <n v="580"/>
    <x v="11"/>
    <x v="0"/>
    <x v="10"/>
    <s v="Marka"/>
  </r>
  <r>
    <n v="1283"/>
    <x v="5"/>
    <x v="4"/>
    <x v="4"/>
    <n v="3"/>
    <n v="2180"/>
    <n v="6540"/>
    <n v="2040"/>
    <x v="11"/>
    <x v="7"/>
    <x v="11"/>
    <s v="Marka"/>
  </r>
  <r>
    <n v="1284"/>
    <x v="7"/>
    <x v="9"/>
    <x v="1"/>
    <n v="3"/>
    <n v="1800"/>
    <n v="5400"/>
    <n v="3000"/>
    <x v="11"/>
    <x v="8"/>
    <x v="12"/>
    <s v="n Gri"/>
  </r>
  <r>
    <n v="1285"/>
    <x v="4"/>
    <x v="11"/>
    <x v="5"/>
    <n v="3"/>
    <n v="8000"/>
    <n v="24000"/>
    <n v="6000"/>
    <x v="11"/>
    <x v="2"/>
    <x v="13"/>
    <s v="Beyaz"/>
  </r>
  <r>
    <n v="1286"/>
    <x v="5"/>
    <x v="1"/>
    <x v="1"/>
    <n v="1"/>
    <n v="1400"/>
    <n v="1400"/>
    <n v="600"/>
    <x v="11"/>
    <x v="6"/>
    <x v="14"/>
    <s v="Beyaz"/>
  </r>
  <r>
    <n v="1287"/>
    <x v="8"/>
    <x v="12"/>
    <x v="2"/>
    <n v="1"/>
    <n v="10590"/>
    <n v="10590"/>
    <n v="4590"/>
    <x v="11"/>
    <x v="8"/>
    <x v="15"/>
    <s v="i Gri"/>
  </r>
  <r>
    <n v="1288"/>
    <x v="9"/>
    <x v="3"/>
    <x v="3"/>
    <n v="2"/>
    <n v="1350"/>
    <n v="2700"/>
    <n v="1100"/>
    <x v="11"/>
    <x v="2"/>
    <x v="16"/>
    <s v="Siyah"/>
  </r>
  <r>
    <n v="1289"/>
    <x v="6"/>
    <x v="1"/>
    <x v="1"/>
    <n v="2"/>
    <n v="1400"/>
    <n v="2800"/>
    <n v="1200"/>
    <x v="11"/>
    <x v="5"/>
    <x v="1"/>
    <s v="Beyaz"/>
  </r>
  <r>
    <n v="1290"/>
    <x v="3"/>
    <x v="0"/>
    <x v="0"/>
    <n v="1"/>
    <n v="6000"/>
    <n v="6000"/>
    <n v="2000"/>
    <x v="11"/>
    <x v="6"/>
    <x v="8"/>
    <s v="Beyaz"/>
  </r>
  <r>
    <n v="1291"/>
    <x v="8"/>
    <x v="7"/>
    <x v="7"/>
    <n v="2"/>
    <n v="1100"/>
    <n v="2200"/>
    <n v="600"/>
    <x v="11"/>
    <x v="4"/>
    <x v="17"/>
    <s v="Beyaz"/>
  </r>
  <r>
    <n v="1292"/>
    <x v="2"/>
    <x v="0"/>
    <x v="0"/>
    <n v="2"/>
    <n v="6000"/>
    <n v="12000"/>
    <n v="4000"/>
    <x v="11"/>
    <x v="12"/>
    <x v="0"/>
    <s v="Beyaz"/>
  </r>
  <r>
    <n v="1293"/>
    <x v="9"/>
    <x v="13"/>
    <x v="9"/>
    <n v="1"/>
    <n v="1490"/>
    <n v="1490"/>
    <n v="690"/>
    <x v="11"/>
    <x v="0"/>
    <x v="18"/>
    <s v="Marka"/>
  </r>
  <r>
    <n v="1294"/>
    <x v="8"/>
    <x v="12"/>
    <x v="2"/>
    <n v="2"/>
    <n v="10590"/>
    <n v="21180"/>
    <n v="9180"/>
    <x v="11"/>
    <x v="12"/>
    <x v="19"/>
    <s v="i Gri"/>
  </r>
  <r>
    <n v="1295"/>
    <x v="2"/>
    <x v="11"/>
    <x v="5"/>
    <n v="3"/>
    <n v="8000"/>
    <n v="24000"/>
    <n v="6000"/>
    <x v="11"/>
    <x v="12"/>
    <x v="13"/>
    <s v="Beyaz"/>
  </r>
  <r>
    <n v="1296"/>
    <x v="6"/>
    <x v="7"/>
    <x v="7"/>
    <n v="1"/>
    <n v="1100"/>
    <n v="1100"/>
    <n v="300"/>
    <x v="11"/>
    <x v="1"/>
    <x v="20"/>
    <s v="Beyaz"/>
  </r>
  <r>
    <n v="1297"/>
    <x v="9"/>
    <x v="8"/>
    <x v="8"/>
    <n v="1"/>
    <n v="1200"/>
    <n v="1200"/>
    <n v="400"/>
    <x v="11"/>
    <x v="4"/>
    <x v="8"/>
    <s v="Marka"/>
  </r>
  <r>
    <n v="1298"/>
    <x v="4"/>
    <x v="14"/>
    <x v="10"/>
    <n v="2"/>
    <n v="4200"/>
    <n v="8400"/>
    <n v="2400"/>
    <x v="11"/>
    <x v="12"/>
    <x v="21"/>
    <s v="Beyaz"/>
  </r>
  <r>
    <n v="1299"/>
    <x v="1"/>
    <x v="15"/>
    <x v="6"/>
    <n v="3"/>
    <n v="5775"/>
    <n v="17325"/>
    <n v="5325"/>
    <x v="11"/>
    <x v="11"/>
    <x v="22"/>
    <s v="Beyaz"/>
  </r>
  <r>
    <n v="1300"/>
    <x v="10"/>
    <x v="5"/>
    <x v="5"/>
    <n v="3"/>
    <n v="7600"/>
    <n v="22800"/>
    <n v="4800"/>
    <x v="11"/>
    <x v="0"/>
    <x v="23"/>
    <s v="i Gri"/>
  </r>
  <r>
    <n v="1301"/>
    <x v="1"/>
    <x v="6"/>
    <x v="6"/>
    <n v="3"/>
    <n v="7250"/>
    <n v="21750"/>
    <n v="6750"/>
    <x v="11"/>
    <x v="12"/>
    <x v="24"/>
    <s v="u Gri"/>
  </r>
  <r>
    <n v="1302"/>
    <x v="0"/>
    <x v="6"/>
    <x v="6"/>
    <n v="3"/>
    <n v="7250"/>
    <n v="21750"/>
    <n v="6750"/>
    <x v="11"/>
    <x v="6"/>
    <x v="24"/>
    <s v="u Gri"/>
  </r>
  <r>
    <n v="1303"/>
    <x v="8"/>
    <x v="6"/>
    <x v="6"/>
    <n v="3"/>
    <n v="7250"/>
    <n v="21750"/>
    <n v="6750"/>
    <x v="11"/>
    <x v="10"/>
    <x v="24"/>
    <s v="u Gri"/>
  </r>
  <r>
    <n v="1304"/>
    <x v="5"/>
    <x v="3"/>
    <x v="3"/>
    <n v="1"/>
    <n v="1350"/>
    <n v="1350"/>
    <n v="550"/>
    <x v="11"/>
    <x v="5"/>
    <x v="25"/>
    <s v="Siyah"/>
  </r>
  <r>
    <n v="1305"/>
    <x v="1"/>
    <x v="6"/>
    <x v="6"/>
    <n v="2"/>
    <n v="7250"/>
    <n v="14500"/>
    <n v="4500"/>
    <x v="11"/>
    <x v="11"/>
    <x v="6"/>
    <s v="u Gri"/>
  </r>
  <r>
    <n v="1306"/>
    <x v="6"/>
    <x v="5"/>
    <x v="5"/>
    <n v="1"/>
    <n v="7600"/>
    <n v="7600"/>
    <n v="1600"/>
    <x v="11"/>
    <x v="1"/>
    <x v="26"/>
    <s v="i Gri"/>
  </r>
  <r>
    <n v="1307"/>
    <x v="11"/>
    <x v="5"/>
    <x v="5"/>
    <n v="3"/>
    <n v="7600"/>
    <n v="22800"/>
    <n v="4800"/>
    <x v="11"/>
    <x v="2"/>
    <x v="23"/>
    <s v="i Gri"/>
  </r>
  <r>
    <n v="1308"/>
    <x v="1"/>
    <x v="13"/>
    <x v="9"/>
    <n v="3"/>
    <n v="1490"/>
    <n v="4470"/>
    <n v="2070"/>
    <x v="11"/>
    <x v="11"/>
    <x v="27"/>
    <s v="Marka"/>
  </r>
  <r>
    <n v="1309"/>
    <x v="5"/>
    <x v="16"/>
    <x v="4"/>
    <n v="2"/>
    <n v="2900"/>
    <n v="5800"/>
    <n v="1800"/>
    <x v="11"/>
    <x v="10"/>
    <x v="6"/>
    <s v="Marka"/>
  </r>
  <r>
    <n v="1310"/>
    <x v="9"/>
    <x v="13"/>
    <x v="9"/>
    <n v="1"/>
    <n v="1490"/>
    <n v="1490"/>
    <n v="690"/>
    <x v="11"/>
    <x v="11"/>
    <x v="18"/>
    <s v="Marka"/>
  </r>
  <r>
    <n v="1311"/>
    <x v="9"/>
    <x v="10"/>
    <x v="8"/>
    <n v="2"/>
    <n v="1090"/>
    <n v="2180"/>
    <n v="580"/>
    <x v="11"/>
    <x v="3"/>
    <x v="10"/>
    <s v="Marka"/>
  </r>
  <r>
    <n v="1312"/>
    <x v="5"/>
    <x v="8"/>
    <x v="8"/>
    <n v="2"/>
    <n v="1200"/>
    <n v="2400"/>
    <n v="800"/>
    <x v="11"/>
    <x v="4"/>
    <x v="0"/>
    <s v="Marka"/>
  </r>
  <r>
    <n v="1313"/>
    <x v="8"/>
    <x v="12"/>
    <x v="2"/>
    <n v="2"/>
    <n v="10590"/>
    <n v="21180"/>
    <n v="9180"/>
    <x v="11"/>
    <x v="9"/>
    <x v="19"/>
    <s v="i Gri"/>
  </r>
  <r>
    <n v="1314"/>
    <x v="6"/>
    <x v="14"/>
    <x v="10"/>
    <n v="3"/>
    <n v="4200"/>
    <n v="12600"/>
    <n v="3600"/>
    <x v="11"/>
    <x v="11"/>
    <x v="1"/>
    <s v="Beyaz"/>
  </r>
  <r>
    <n v="1315"/>
    <x v="3"/>
    <x v="14"/>
    <x v="10"/>
    <n v="3"/>
    <n v="4200"/>
    <n v="12600"/>
    <n v="3600"/>
    <x v="11"/>
    <x v="1"/>
    <x v="1"/>
    <s v="Beyaz"/>
  </r>
  <r>
    <n v="1316"/>
    <x v="7"/>
    <x v="12"/>
    <x v="2"/>
    <n v="2"/>
    <n v="10590"/>
    <n v="21180"/>
    <n v="9180"/>
    <x v="11"/>
    <x v="7"/>
    <x v="19"/>
    <s v="i Gri"/>
  </r>
  <r>
    <n v="1317"/>
    <x v="11"/>
    <x v="17"/>
    <x v="7"/>
    <n v="1"/>
    <n v="1250"/>
    <n v="1250"/>
    <n v="450"/>
    <x v="11"/>
    <x v="12"/>
    <x v="28"/>
    <s v="Siyah"/>
  </r>
  <r>
    <n v="1318"/>
    <x v="0"/>
    <x v="13"/>
    <x v="9"/>
    <n v="3"/>
    <n v="1490"/>
    <n v="4470"/>
    <n v="2070"/>
    <x v="11"/>
    <x v="2"/>
    <x v="27"/>
    <s v="Marka"/>
  </r>
  <r>
    <n v="1319"/>
    <x v="6"/>
    <x v="8"/>
    <x v="8"/>
    <n v="2"/>
    <n v="1200"/>
    <n v="2400"/>
    <n v="800"/>
    <x v="11"/>
    <x v="4"/>
    <x v="0"/>
    <s v="Marka"/>
  </r>
  <r>
    <n v="1320"/>
    <x v="2"/>
    <x v="4"/>
    <x v="4"/>
    <n v="3"/>
    <n v="2180"/>
    <n v="6540"/>
    <n v="2040"/>
    <x v="11"/>
    <x v="3"/>
    <x v="11"/>
    <s v="Marka"/>
  </r>
  <r>
    <n v="1321"/>
    <x v="9"/>
    <x v="18"/>
    <x v="3"/>
    <n v="3"/>
    <n v="1200"/>
    <n v="3600"/>
    <n v="1200"/>
    <x v="11"/>
    <x v="12"/>
    <x v="29"/>
    <s v="ü Mor"/>
  </r>
  <r>
    <n v="1322"/>
    <x v="0"/>
    <x v="9"/>
    <x v="1"/>
    <n v="1"/>
    <n v="1800"/>
    <n v="1800"/>
    <n v="1000"/>
    <x v="11"/>
    <x v="4"/>
    <x v="30"/>
    <s v="n Gri"/>
  </r>
  <r>
    <n v="1323"/>
    <x v="2"/>
    <x v="5"/>
    <x v="5"/>
    <n v="1"/>
    <n v="7600"/>
    <n v="7600"/>
    <n v="1600"/>
    <x v="11"/>
    <x v="5"/>
    <x v="26"/>
    <s v="i Gri"/>
  </r>
  <r>
    <n v="1324"/>
    <x v="7"/>
    <x v="19"/>
    <x v="2"/>
    <n v="1"/>
    <n v="7530"/>
    <n v="7530"/>
    <n v="1530"/>
    <x v="11"/>
    <x v="2"/>
    <x v="31"/>
    <s v="i Gri"/>
  </r>
  <r>
    <n v="1325"/>
    <x v="11"/>
    <x v="13"/>
    <x v="9"/>
    <n v="2"/>
    <n v="1490"/>
    <n v="2980"/>
    <n v="1380"/>
    <x v="11"/>
    <x v="0"/>
    <x v="32"/>
    <s v="Marka"/>
  </r>
  <r>
    <n v="1326"/>
    <x v="0"/>
    <x v="20"/>
    <x v="0"/>
    <n v="1"/>
    <n v="5300"/>
    <n v="5300"/>
    <n v="1300"/>
    <x v="11"/>
    <x v="9"/>
    <x v="33"/>
    <s v="i Gri"/>
  </r>
  <r>
    <n v="1327"/>
    <x v="4"/>
    <x v="8"/>
    <x v="8"/>
    <n v="2"/>
    <n v="1200"/>
    <n v="2400"/>
    <n v="800"/>
    <x v="11"/>
    <x v="10"/>
    <x v="0"/>
    <s v="Marka"/>
  </r>
  <r>
    <n v="1328"/>
    <x v="9"/>
    <x v="10"/>
    <x v="8"/>
    <n v="1"/>
    <n v="1090"/>
    <n v="1090"/>
    <n v="290"/>
    <x v="11"/>
    <x v="2"/>
    <x v="34"/>
    <s v="Marka"/>
  </r>
  <r>
    <n v="1329"/>
    <x v="4"/>
    <x v="6"/>
    <x v="6"/>
    <n v="1"/>
    <n v="7250"/>
    <n v="7250"/>
    <n v="2250"/>
    <x v="11"/>
    <x v="1"/>
    <x v="35"/>
    <s v="u Gri"/>
  </r>
  <r>
    <n v="1330"/>
    <x v="10"/>
    <x v="1"/>
    <x v="1"/>
    <n v="3"/>
    <n v="1400"/>
    <n v="4200"/>
    <n v="1800"/>
    <x v="11"/>
    <x v="7"/>
    <x v="36"/>
    <s v="Beyaz"/>
  </r>
  <r>
    <n v="1331"/>
    <x v="2"/>
    <x v="21"/>
    <x v="9"/>
    <n v="1"/>
    <n v="1500"/>
    <n v="1500"/>
    <n v="700"/>
    <x v="11"/>
    <x v="0"/>
    <x v="37"/>
    <s v="Marka"/>
  </r>
  <r>
    <n v="1332"/>
    <x v="7"/>
    <x v="3"/>
    <x v="3"/>
    <n v="1"/>
    <n v="1350"/>
    <n v="1350"/>
    <n v="550"/>
    <x v="11"/>
    <x v="9"/>
    <x v="25"/>
    <s v="Siyah"/>
  </r>
  <r>
    <n v="1333"/>
    <x v="7"/>
    <x v="8"/>
    <x v="8"/>
    <n v="3"/>
    <n v="1200"/>
    <n v="3600"/>
    <n v="1200"/>
    <x v="11"/>
    <x v="2"/>
    <x v="29"/>
    <s v="Marka"/>
  </r>
  <r>
    <n v="1334"/>
    <x v="1"/>
    <x v="19"/>
    <x v="2"/>
    <n v="3"/>
    <n v="7530"/>
    <n v="22590"/>
    <n v="4590"/>
    <x v="11"/>
    <x v="5"/>
    <x v="38"/>
    <s v="i Gri"/>
  </r>
  <r>
    <n v="1335"/>
    <x v="10"/>
    <x v="8"/>
    <x v="8"/>
    <n v="1"/>
    <n v="1200"/>
    <n v="1200"/>
    <n v="400"/>
    <x v="11"/>
    <x v="1"/>
    <x v="8"/>
    <s v="Marka"/>
  </r>
  <r>
    <n v="1336"/>
    <x v="8"/>
    <x v="9"/>
    <x v="1"/>
    <n v="3"/>
    <n v="1800"/>
    <n v="5400"/>
    <n v="3000"/>
    <x v="11"/>
    <x v="5"/>
    <x v="12"/>
    <s v="n Gri"/>
  </r>
  <r>
    <n v="1337"/>
    <x v="0"/>
    <x v="6"/>
    <x v="6"/>
    <n v="1"/>
    <n v="7250"/>
    <n v="7250"/>
    <n v="2250"/>
    <x v="11"/>
    <x v="4"/>
    <x v="35"/>
    <s v="u Gri"/>
  </r>
  <r>
    <n v="1338"/>
    <x v="9"/>
    <x v="13"/>
    <x v="9"/>
    <n v="3"/>
    <n v="1490"/>
    <n v="4470"/>
    <n v="2070"/>
    <x v="11"/>
    <x v="10"/>
    <x v="27"/>
    <s v="Marka"/>
  </r>
  <r>
    <n v="1339"/>
    <x v="9"/>
    <x v="18"/>
    <x v="3"/>
    <n v="1"/>
    <n v="1200"/>
    <n v="1200"/>
    <n v="400"/>
    <x v="11"/>
    <x v="4"/>
    <x v="8"/>
    <s v="ü Mor"/>
  </r>
  <r>
    <n v="1340"/>
    <x v="1"/>
    <x v="11"/>
    <x v="5"/>
    <n v="1"/>
    <n v="8000"/>
    <n v="8000"/>
    <n v="2000"/>
    <x v="11"/>
    <x v="7"/>
    <x v="39"/>
    <s v="Beyaz"/>
  </r>
  <r>
    <n v="1341"/>
    <x v="6"/>
    <x v="1"/>
    <x v="1"/>
    <n v="1"/>
    <n v="1400"/>
    <n v="1400"/>
    <n v="600"/>
    <x v="11"/>
    <x v="7"/>
    <x v="14"/>
    <s v="Beyaz"/>
  </r>
  <r>
    <n v="1342"/>
    <x v="5"/>
    <x v="3"/>
    <x v="3"/>
    <n v="1"/>
    <n v="1350"/>
    <n v="1350"/>
    <n v="550"/>
    <x v="11"/>
    <x v="10"/>
    <x v="25"/>
    <s v="Siyah"/>
  </r>
  <r>
    <n v="1343"/>
    <x v="8"/>
    <x v="18"/>
    <x v="3"/>
    <n v="1"/>
    <n v="1200"/>
    <n v="1200"/>
    <n v="400"/>
    <x v="11"/>
    <x v="4"/>
    <x v="8"/>
    <s v="ü Mor"/>
  </r>
  <r>
    <n v="1344"/>
    <x v="6"/>
    <x v="20"/>
    <x v="0"/>
    <n v="1"/>
    <n v="5300"/>
    <n v="5300"/>
    <n v="1300"/>
    <x v="11"/>
    <x v="8"/>
    <x v="33"/>
    <s v="i Gri"/>
  </r>
  <r>
    <n v="1345"/>
    <x v="9"/>
    <x v="12"/>
    <x v="2"/>
    <n v="3"/>
    <n v="10590"/>
    <n v="31770"/>
    <n v="13770"/>
    <x v="11"/>
    <x v="6"/>
    <x v="40"/>
    <s v="i Gri"/>
  </r>
  <r>
    <n v="1346"/>
    <x v="4"/>
    <x v="17"/>
    <x v="7"/>
    <n v="1"/>
    <n v="1250"/>
    <n v="1250"/>
    <n v="450"/>
    <x v="11"/>
    <x v="10"/>
    <x v="28"/>
    <s v="Siyah"/>
  </r>
  <r>
    <n v="1347"/>
    <x v="11"/>
    <x v="18"/>
    <x v="3"/>
    <n v="1"/>
    <n v="1200"/>
    <n v="1200"/>
    <n v="400"/>
    <x v="11"/>
    <x v="4"/>
    <x v="8"/>
    <s v="ü Mor"/>
  </r>
  <r>
    <n v="1348"/>
    <x v="4"/>
    <x v="1"/>
    <x v="1"/>
    <n v="3"/>
    <n v="1400"/>
    <n v="4200"/>
    <n v="1800"/>
    <x v="11"/>
    <x v="0"/>
    <x v="36"/>
    <s v="Beyaz"/>
  </r>
  <r>
    <n v="1349"/>
    <x v="11"/>
    <x v="19"/>
    <x v="2"/>
    <n v="2"/>
    <n v="7530"/>
    <n v="15060"/>
    <n v="3060"/>
    <x v="11"/>
    <x v="12"/>
    <x v="41"/>
    <s v="i Gri"/>
  </r>
  <r>
    <n v="1350"/>
    <x v="6"/>
    <x v="5"/>
    <x v="5"/>
    <n v="1"/>
    <n v="7600"/>
    <n v="7600"/>
    <n v="1600"/>
    <x v="11"/>
    <x v="0"/>
    <x v="26"/>
    <s v="i Gri"/>
  </r>
  <r>
    <n v="1351"/>
    <x v="11"/>
    <x v="21"/>
    <x v="9"/>
    <n v="1"/>
    <n v="1500"/>
    <n v="1500"/>
    <n v="700"/>
    <x v="11"/>
    <x v="7"/>
    <x v="37"/>
    <s v="Marka"/>
  </r>
  <r>
    <n v="1352"/>
    <x v="9"/>
    <x v="4"/>
    <x v="4"/>
    <n v="2"/>
    <n v="2180"/>
    <n v="4360"/>
    <n v="1360"/>
    <x v="11"/>
    <x v="9"/>
    <x v="4"/>
    <s v="Marka"/>
  </r>
  <r>
    <n v="1353"/>
    <x v="3"/>
    <x v="4"/>
    <x v="4"/>
    <n v="1"/>
    <n v="2180"/>
    <n v="2180"/>
    <n v="680"/>
    <x v="11"/>
    <x v="11"/>
    <x v="42"/>
    <s v="Marka"/>
  </r>
  <r>
    <n v="1354"/>
    <x v="9"/>
    <x v="15"/>
    <x v="6"/>
    <n v="1"/>
    <n v="5775"/>
    <n v="5775"/>
    <n v="1775"/>
    <x v="11"/>
    <x v="7"/>
    <x v="43"/>
    <s v="Beyaz"/>
  </r>
  <r>
    <n v="1355"/>
    <x v="9"/>
    <x v="7"/>
    <x v="7"/>
    <n v="3"/>
    <n v="1100"/>
    <n v="3300"/>
    <n v="900"/>
    <x v="11"/>
    <x v="0"/>
    <x v="7"/>
    <s v="Beyaz"/>
  </r>
  <r>
    <n v="1356"/>
    <x v="10"/>
    <x v="15"/>
    <x v="6"/>
    <n v="1"/>
    <n v="5775"/>
    <n v="5775"/>
    <n v="1775"/>
    <x v="11"/>
    <x v="0"/>
    <x v="43"/>
    <s v="Beyaz"/>
  </r>
  <r>
    <n v="1357"/>
    <x v="7"/>
    <x v="3"/>
    <x v="3"/>
    <n v="1"/>
    <n v="1350"/>
    <n v="1350"/>
    <n v="550"/>
    <x v="11"/>
    <x v="7"/>
    <x v="25"/>
    <s v="Siyah"/>
  </r>
  <r>
    <n v="1358"/>
    <x v="0"/>
    <x v="5"/>
    <x v="5"/>
    <n v="3"/>
    <n v="7600"/>
    <n v="22800"/>
    <n v="4800"/>
    <x v="11"/>
    <x v="3"/>
    <x v="23"/>
    <s v="i Gri"/>
  </r>
  <r>
    <n v="1359"/>
    <x v="2"/>
    <x v="6"/>
    <x v="6"/>
    <n v="3"/>
    <n v="7250"/>
    <n v="21750"/>
    <n v="6750"/>
    <x v="11"/>
    <x v="9"/>
    <x v="24"/>
    <s v="u Gri"/>
  </r>
  <r>
    <n v="1360"/>
    <x v="11"/>
    <x v="13"/>
    <x v="9"/>
    <n v="2"/>
    <n v="1490"/>
    <n v="2980"/>
    <n v="1380"/>
    <x v="11"/>
    <x v="12"/>
    <x v="32"/>
    <s v="Marka"/>
  </r>
  <r>
    <n v="1361"/>
    <x v="3"/>
    <x v="13"/>
    <x v="9"/>
    <n v="2"/>
    <n v="1490"/>
    <n v="2980"/>
    <n v="1380"/>
    <x v="11"/>
    <x v="0"/>
    <x v="32"/>
    <s v="Marka"/>
  </r>
  <r>
    <n v="1362"/>
    <x v="8"/>
    <x v="10"/>
    <x v="8"/>
    <n v="2"/>
    <n v="1090"/>
    <n v="2180"/>
    <n v="580"/>
    <x v="11"/>
    <x v="6"/>
    <x v="10"/>
    <s v="Marka"/>
  </r>
  <r>
    <n v="1363"/>
    <x v="8"/>
    <x v="8"/>
    <x v="8"/>
    <n v="3"/>
    <n v="1200"/>
    <n v="3600"/>
    <n v="1200"/>
    <x v="11"/>
    <x v="6"/>
    <x v="29"/>
    <s v="Marka"/>
  </r>
  <r>
    <n v="1364"/>
    <x v="11"/>
    <x v="10"/>
    <x v="8"/>
    <n v="2"/>
    <n v="1090"/>
    <n v="2180"/>
    <n v="580"/>
    <x v="11"/>
    <x v="11"/>
    <x v="10"/>
    <s v="Marka"/>
  </r>
  <r>
    <n v="1365"/>
    <x v="11"/>
    <x v="4"/>
    <x v="4"/>
    <n v="3"/>
    <n v="2180"/>
    <n v="6540"/>
    <n v="2040"/>
    <x v="11"/>
    <x v="1"/>
    <x v="11"/>
    <s v="Marka"/>
  </r>
  <r>
    <n v="1366"/>
    <x v="2"/>
    <x v="20"/>
    <x v="0"/>
    <n v="3"/>
    <n v="5300"/>
    <n v="15900"/>
    <n v="3900"/>
    <x v="11"/>
    <x v="4"/>
    <x v="44"/>
    <s v="i Gri"/>
  </r>
  <r>
    <n v="1367"/>
    <x v="11"/>
    <x v="20"/>
    <x v="0"/>
    <n v="2"/>
    <n v="5300"/>
    <n v="10600"/>
    <n v="2600"/>
    <x v="11"/>
    <x v="1"/>
    <x v="45"/>
    <s v="i Gri"/>
  </r>
  <r>
    <n v="1368"/>
    <x v="5"/>
    <x v="6"/>
    <x v="6"/>
    <n v="2"/>
    <n v="7250"/>
    <n v="14500"/>
    <n v="4500"/>
    <x v="11"/>
    <x v="0"/>
    <x v="6"/>
    <s v="u Gri"/>
  </r>
  <r>
    <n v="1369"/>
    <x v="5"/>
    <x v="18"/>
    <x v="3"/>
    <n v="3"/>
    <n v="1200"/>
    <n v="3600"/>
    <n v="1200"/>
    <x v="11"/>
    <x v="7"/>
    <x v="29"/>
    <s v="ü Mor"/>
  </r>
  <r>
    <n v="1370"/>
    <x v="3"/>
    <x v="0"/>
    <x v="0"/>
    <n v="1"/>
    <n v="6000"/>
    <n v="6000"/>
    <n v="2000"/>
    <x v="11"/>
    <x v="8"/>
    <x v="8"/>
    <s v="Beyaz"/>
  </r>
  <r>
    <n v="1371"/>
    <x v="2"/>
    <x v="2"/>
    <x v="2"/>
    <n v="3"/>
    <n v="8450"/>
    <n v="25350"/>
    <n v="7350"/>
    <x v="11"/>
    <x v="4"/>
    <x v="46"/>
    <s v="Beyaz"/>
  </r>
  <r>
    <n v="1372"/>
    <x v="6"/>
    <x v="14"/>
    <x v="10"/>
    <n v="1"/>
    <n v="4200"/>
    <n v="4200"/>
    <n v="1200"/>
    <x v="11"/>
    <x v="7"/>
    <x v="47"/>
    <s v="Beyaz"/>
  </r>
  <r>
    <n v="1373"/>
    <x v="6"/>
    <x v="12"/>
    <x v="2"/>
    <n v="3"/>
    <n v="10590"/>
    <n v="31770"/>
    <n v="13770"/>
    <x v="11"/>
    <x v="11"/>
    <x v="40"/>
    <s v="i Gri"/>
  </r>
  <r>
    <n v="1374"/>
    <x v="5"/>
    <x v="18"/>
    <x v="3"/>
    <n v="1"/>
    <n v="1200"/>
    <n v="1200"/>
    <n v="400"/>
    <x v="11"/>
    <x v="7"/>
    <x v="8"/>
    <s v="ü Mor"/>
  </r>
  <r>
    <n v="1375"/>
    <x v="10"/>
    <x v="7"/>
    <x v="7"/>
    <n v="2"/>
    <n v="1100"/>
    <n v="2200"/>
    <n v="600"/>
    <x v="11"/>
    <x v="5"/>
    <x v="17"/>
    <s v="Beyaz"/>
  </r>
  <r>
    <n v="1376"/>
    <x v="9"/>
    <x v="22"/>
    <x v="10"/>
    <n v="2"/>
    <n v="3700"/>
    <n v="7400"/>
    <n v="1400"/>
    <x v="11"/>
    <x v="11"/>
    <x v="48"/>
    <s v="Siyah"/>
  </r>
  <r>
    <n v="1377"/>
    <x v="1"/>
    <x v="22"/>
    <x v="10"/>
    <n v="1"/>
    <n v="3700"/>
    <n v="3700"/>
    <n v="700"/>
    <x v="11"/>
    <x v="5"/>
    <x v="49"/>
    <s v="Siyah"/>
  </r>
  <r>
    <n v="1378"/>
    <x v="6"/>
    <x v="7"/>
    <x v="7"/>
    <n v="3"/>
    <n v="1100"/>
    <n v="3300"/>
    <n v="900"/>
    <x v="11"/>
    <x v="6"/>
    <x v="7"/>
    <s v="Beyaz"/>
  </r>
  <r>
    <n v="1379"/>
    <x v="5"/>
    <x v="22"/>
    <x v="10"/>
    <n v="1"/>
    <n v="3700"/>
    <n v="3700"/>
    <n v="700"/>
    <x v="11"/>
    <x v="12"/>
    <x v="49"/>
    <s v="Siyah"/>
  </r>
  <r>
    <n v="1380"/>
    <x v="10"/>
    <x v="13"/>
    <x v="9"/>
    <n v="1"/>
    <n v="1490"/>
    <n v="1490"/>
    <n v="690"/>
    <x v="11"/>
    <x v="3"/>
    <x v="18"/>
    <s v="Marka"/>
  </r>
  <r>
    <n v="1381"/>
    <x v="9"/>
    <x v="21"/>
    <x v="9"/>
    <n v="1"/>
    <n v="1500"/>
    <n v="1500"/>
    <n v="700"/>
    <x v="11"/>
    <x v="3"/>
    <x v="37"/>
    <s v="Marka"/>
  </r>
  <r>
    <n v="1382"/>
    <x v="8"/>
    <x v="10"/>
    <x v="8"/>
    <n v="2"/>
    <n v="1090"/>
    <n v="2180"/>
    <n v="580"/>
    <x v="11"/>
    <x v="9"/>
    <x v="10"/>
    <s v="Marka"/>
  </r>
  <r>
    <n v="1383"/>
    <x v="10"/>
    <x v="9"/>
    <x v="1"/>
    <n v="3"/>
    <n v="1800"/>
    <n v="5400"/>
    <n v="3000"/>
    <x v="11"/>
    <x v="1"/>
    <x v="12"/>
    <s v="n Gri"/>
  </r>
  <r>
    <n v="1384"/>
    <x v="7"/>
    <x v="19"/>
    <x v="2"/>
    <n v="2"/>
    <n v="7530"/>
    <n v="15060"/>
    <n v="3060"/>
    <x v="11"/>
    <x v="3"/>
    <x v="41"/>
    <s v="i Gri"/>
  </r>
  <r>
    <n v="1385"/>
    <x v="6"/>
    <x v="7"/>
    <x v="7"/>
    <n v="3"/>
    <n v="1100"/>
    <n v="3300"/>
    <n v="900"/>
    <x v="11"/>
    <x v="6"/>
    <x v="7"/>
    <s v="Beyaz"/>
  </r>
  <r>
    <n v="1386"/>
    <x v="9"/>
    <x v="3"/>
    <x v="3"/>
    <n v="3"/>
    <n v="1350"/>
    <n v="4050"/>
    <n v="1650"/>
    <x v="11"/>
    <x v="2"/>
    <x v="3"/>
    <s v="Siyah"/>
  </r>
  <r>
    <n v="1387"/>
    <x v="8"/>
    <x v="3"/>
    <x v="3"/>
    <n v="1"/>
    <n v="1350"/>
    <n v="1350"/>
    <n v="550"/>
    <x v="11"/>
    <x v="1"/>
    <x v="25"/>
    <s v="Siyah"/>
  </r>
  <r>
    <n v="1388"/>
    <x v="7"/>
    <x v="10"/>
    <x v="8"/>
    <n v="2"/>
    <n v="1090"/>
    <n v="2180"/>
    <n v="580"/>
    <x v="11"/>
    <x v="2"/>
    <x v="10"/>
    <s v="Marka"/>
  </r>
  <r>
    <n v="1389"/>
    <x v="7"/>
    <x v="14"/>
    <x v="10"/>
    <n v="1"/>
    <n v="4200"/>
    <n v="4200"/>
    <n v="1200"/>
    <x v="11"/>
    <x v="7"/>
    <x v="47"/>
    <s v="Beyaz"/>
  </r>
  <r>
    <n v="1390"/>
    <x v="9"/>
    <x v="9"/>
    <x v="1"/>
    <n v="2"/>
    <n v="1800"/>
    <n v="3600"/>
    <n v="2000"/>
    <x v="11"/>
    <x v="8"/>
    <x v="9"/>
    <s v="n Gri"/>
  </r>
  <r>
    <n v="1391"/>
    <x v="11"/>
    <x v="10"/>
    <x v="8"/>
    <n v="1"/>
    <n v="1090"/>
    <n v="1090"/>
    <n v="290"/>
    <x v="11"/>
    <x v="7"/>
    <x v="34"/>
    <s v="Marka"/>
  </r>
  <r>
    <n v="1392"/>
    <x v="0"/>
    <x v="5"/>
    <x v="5"/>
    <n v="1"/>
    <n v="7600"/>
    <n v="7600"/>
    <n v="1600"/>
    <x v="11"/>
    <x v="6"/>
    <x v="26"/>
    <s v="i Gri"/>
  </r>
  <r>
    <n v="1393"/>
    <x v="8"/>
    <x v="5"/>
    <x v="5"/>
    <n v="3"/>
    <n v="7600"/>
    <n v="22800"/>
    <n v="4800"/>
    <x v="11"/>
    <x v="2"/>
    <x v="23"/>
    <s v="i Gri"/>
  </r>
  <r>
    <n v="1394"/>
    <x v="2"/>
    <x v="22"/>
    <x v="10"/>
    <n v="1"/>
    <n v="3700"/>
    <n v="3700"/>
    <n v="700"/>
    <x v="11"/>
    <x v="10"/>
    <x v="49"/>
    <s v="Siyah"/>
  </r>
  <r>
    <n v="1395"/>
    <x v="4"/>
    <x v="6"/>
    <x v="6"/>
    <n v="3"/>
    <n v="7250"/>
    <n v="21750"/>
    <n v="6750"/>
    <x v="11"/>
    <x v="8"/>
    <x v="24"/>
    <s v="u Gri"/>
  </r>
  <r>
    <n v="1396"/>
    <x v="1"/>
    <x v="5"/>
    <x v="5"/>
    <n v="3"/>
    <n v="7600"/>
    <n v="22800"/>
    <n v="4800"/>
    <x v="11"/>
    <x v="2"/>
    <x v="23"/>
    <s v="i Gri"/>
  </r>
  <r>
    <n v="1397"/>
    <x v="10"/>
    <x v="14"/>
    <x v="10"/>
    <n v="1"/>
    <n v="4200"/>
    <n v="4200"/>
    <n v="1200"/>
    <x v="11"/>
    <x v="3"/>
    <x v="47"/>
    <s v="Beyaz"/>
  </r>
  <r>
    <n v="1398"/>
    <x v="6"/>
    <x v="17"/>
    <x v="7"/>
    <n v="3"/>
    <n v="1250"/>
    <n v="3750"/>
    <n v="1350"/>
    <x v="11"/>
    <x v="9"/>
    <x v="50"/>
    <s v="Siyah"/>
  </r>
  <r>
    <n v="1399"/>
    <x v="8"/>
    <x v="10"/>
    <x v="8"/>
    <n v="1"/>
    <n v="1090"/>
    <n v="1090"/>
    <n v="290"/>
    <x v="11"/>
    <x v="2"/>
    <x v="34"/>
    <s v="Marka"/>
  </r>
  <r>
    <n v="1400"/>
    <x v="3"/>
    <x v="4"/>
    <x v="4"/>
    <n v="1"/>
    <n v="2180"/>
    <n v="2180"/>
    <n v="680"/>
    <x v="11"/>
    <x v="1"/>
    <x v="42"/>
    <s v="Marka"/>
  </r>
  <r>
    <n v="1401"/>
    <x v="11"/>
    <x v="22"/>
    <x v="10"/>
    <n v="2"/>
    <n v="3700"/>
    <n v="7400"/>
    <n v="1400"/>
    <x v="11"/>
    <x v="2"/>
    <x v="48"/>
    <s v="Siyah"/>
  </r>
  <r>
    <n v="1402"/>
    <x v="9"/>
    <x v="0"/>
    <x v="0"/>
    <n v="2"/>
    <n v="6000"/>
    <n v="12000"/>
    <n v="4000"/>
    <x v="11"/>
    <x v="6"/>
    <x v="0"/>
    <s v="Beyaz"/>
  </r>
  <r>
    <n v="1403"/>
    <x v="10"/>
    <x v="17"/>
    <x v="7"/>
    <n v="2"/>
    <n v="1250"/>
    <n v="2500"/>
    <n v="900"/>
    <x v="11"/>
    <x v="9"/>
    <x v="51"/>
    <s v="Siyah"/>
  </r>
  <r>
    <n v="1404"/>
    <x v="11"/>
    <x v="5"/>
    <x v="5"/>
    <n v="1"/>
    <n v="7600"/>
    <n v="7600"/>
    <n v="1600"/>
    <x v="11"/>
    <x v="4"/>
    <x v="26"/>
    <s v="i Gri"/>
  </r>
  <r>
    <n v="1405"/>
    <x v="0"/>
    <x v="1"/>
    <x v="1"/>
    <n v="2"/>
    <n v="1400"/>
    <n v="2800"/>
    <n v="1200"/>
    <x v="11"/>
    <x v="2"/>
    <x v="1"/>
    <s v="Beyaz"/>
  </r>
  <r>
    <n v="1406"/>
    <x v="4"/>
    <x v="4"/>
    <x v="4"/>
    <n v="2"/>
    <n v="2180"/>
    <n v="4360"/>
    <n v="1360"/>
    <x v="11"/>
    <x v="12"/>
    <x v="4"/>
    <s v="Marka"/>
  </r>
  <r>
    <n v="1407"/>
    <x v="0"/>
    <x v="9"/>
    <x v="1"/>
    <n v="3"/>
    <n v="1800"/>
    <n v="5400"/>
    <n v="3000"/>
    <x v="11"/>
    <x v="9"/>
    <x v="12"/>
    <s v="n Gri"/>
  </r>
  <r>
    <n v="1408"/>
    <x v="2"/>
    <x v="21"/>
    <x v="9"/>
    <n v="1"/>
    <n v="1500"/>
    <n v="1500"/>
    <n v="700"/>
    <x v="11"/>
    <x v="0"/>
    <x v="37"/>
    <s v="Marka"/>
  </r>
  <r>
    <n v="1409"/>
    <x v="6"/>
    <x v="2"/>
    <x v="2"/>
    <n v="3"/>
    <n v="8450"/>
    <n v="25350"/>
    <n v="7350"/>
    <x v="11"/>
    <x v="9"/>
    <x v="46"/>
    <s v="Beyaz"/>
  </r>
  <r>
    <n v="1410"/>
    <x v="9"/>
    <x v="21"/>
    <x v="9"/>
    <n v="3"/>
    <n v="1500"/>
    <n v="4500"/>
    <n v="2100"/>
    <x v="11"/>
    <x v="9"/>
    <x v="52"/>
    <s v="Marka"/>
  </r>
  <r>
    <n v="1411"/>
    <x v="5"/>
    <x v="0"/>
    <x v="0"/>
    <n v="3"/>
    <n v="6000"/>
    <n v="18000"/>
    <n v="6000"/>
    <x v="11"/>
    <x v="9"/>
    <x v="29"/>
    <s v="Beyaz"/>
  </r>
  <r>
    <n v="1412"/>
    <x v="11"/>
    <x v="18"/>
    <x v="3"/>
    <n v="1"/>
    <n v="1200"/>
    <n v="1200"/>
    <n v="400"/>
    <x v="11"/>
    <x v="12"/>
    <x v="8"/>
    <s v="ü Mor"/>
  </r>
  <r>
    <n v="1413"/>
    <x v="0"/>
    <x v="14"/>
    <x v="10"/>
    <n v="3"/>
    <n v="4200"/>
    <n v="12600"/>
    <n v="3600"/>
    <x v="11"/>
    <x v="5"/>
    <x v="1"/>
    <s v="Beyaz"/>
  </r>
  <r>
    <n v="1414"/>
    <x v="10"/>
    <x v="5"/>
    <x v="5"/>
    <n v="3"/>
    <n v="7600"/>
    <n v="22800"/>
    <n v="4800"/>
    <x v="11"/>
    <x v="0"/>
    <x v="23"/>
    <s v="i Gri"/>
  </r>
  <r>
    <n v="1415"/>
    <x v="0"/>
    <x v="0"/>
    <x v="0"/>
    <n v="3"/>
    <n v="6000"/>
    <n v="18000"/>
    <n v="6000"/>
    <x v="0"/>
    <x v="4"/>
    <x v="29"/>
    <s v="Beyaz"/>
  </r>
  <r>
    <n v="1416"/>
    <x v="1"/>
    <x v="1"/>
    <x v="1"/>
    <n v="5"/>
    <n v="1400"/>
    <n v="7000"/>
    <n v="3000"/>
    <x v="0"/>
    <x v="7"/>
    <x v="53"/>
    <s v="Beyaz"/>
  </r>
  <r>
    <n v="1417"/>
    <x v="2"/>
    <x v="2"/>
    <x v="2"/>
    <n v="4"/>
    <n v="8450"/>
    <n v="33800"/>
    <n v="9800"/>
    <x v="0"/>
    <x v="1"/>
    <x v="54"/>
    <s v="Beyaz"/>
  </r>
  <r>
    <n v="1418"/>
    <x v="3"/>
    <x v="3"/>
    <x v="3"/>
    <n v="4"/>
    <n v="1350"/>
    <n v="5400"/>
    <n v="2200"/>
    <x v="0"/>
    <x v="8"/>
    <x v="55"/>
    <s v="Siyah"/>
  </r>
  <r>
    <n v="1419"/>
    <x v="0"/>
    <x v="4"/>
    <x v="4"/>
    <n v="5"/>
    <n v="2180"/>
    <n v="10900"/>
    <n v="3400"/>
    <x v="0"/>
    <x v="7"/>
    <x v="56"/>
    <s v="Marka"/>
  </r>
  <r>
    <n v="1420"/>
    <x v="4"/>
    <x v="5"/>
    <x v="5"/>
    <n v="3"/>
    <n v="7600"/>
    <n v="22800"/>
    <n v="4800"/>
    <x v="0"/>
    <x v="11"/>
    <x v="23"/>
    <s v="i Gri"/>
  </r>
  <r>
    <n v="1421"/>
    <x v="1"/>
    <x v="6"/>
    <x v="6"/>
    <n v="5"/>
    <n v="7250"/>
    <n v="36250"/>
    <n v="11250"/>
    <x v="0"/>
    <x v="10"/>
    <x v="57"/>
    <s v="u Gri"/>
  </r>
  <r>
    <n v="1422"/>
    <x v="3"/>
    <x v="7"/>
    <x v="7"/>
    <n v="4"/>
    <n v="1100"/>
    <n v="4400"/>
    <n v="1200"/>
    <x v="0"/>
    <x v="1"/>
    <x v="58"/>
    <s v="Beyaz"/>
  </r>
  <r>
    <n v="1423"/>
    <x v="5"/>
    <x v="0"/>
    <x v="0"/>
    <n v="3"/>
    <n v="6000"/>
    <n v="18000"/>
    <n v="6000"/>
    <x v="0"/>
    <x v="11"/>
    <x v="29"/>
    <s v="Beyaz"/>
  </r>
  <r>
    <n v="1424"/>
    <x v="0"/>
    <x v="8"/>
    <x v="8"/>
    <n v="2"/>
    <n v="1200"/>
    <n v="2400"/>
    <n v="800"/>
    <x v="0"/>
    <x v="12"/>
    <x v="0"/>
    <s v="Marka"/>
  </r>
  <r>
    <n v="1425"/>
    <x v="6"/>
    <x v="9"/>
    <x v="1"/>
    <n v="3"/>
    <n v="1800"/>
    <n v="5400"/>
    <n v="3000"/>
    <x v="0"/>
    <x v="12"/>
    <x v="12"/>
    <s v="n Gri"/>
  </r>
  <r>
    <n v="1426"/>
    <x v="6"/>
    <x v="10"/>
    <x v="8"/>
    <n v="4"/>
    <n v="1090"/>
    <n v="4360"/>
    <n v="1160"/>
    <x v="0"/>
    <x v="6"/>
    <x v="59"/>
    <s v="Marka"/>
  </r>
  <r>
    <n v="1427"/>
    <x v="5"/>
    <x v="4"/>
    <x v="4"/>
    <n v="4"/>
    <n v="2180"/>
    <n v="8720"/>
    <n v="2720"/>
    <x v="0"/>
    <x v="7"/>
    <x v="60"/>
    <s v="Marka"/>
  </r>
  <r>
    <n v="1428"/>
    <x v="7"/>
    <x v="9"/>
    <x v="1"/>
    <n v="3"/>
    <n v="1800"/>
    <n v="5400"/>
    <n v="3000"/>
    <x v="0"/>
    <x v="2"/>
    <x v="12"/>
    <s v="n Gri"/>
  </r>
  <r>
    <n v="1429"/>
    <x v="4"/>
    <x v="11"/>
    <x v="5"/>
    <n v="5"/>
    <n v="8000"/>
    <n v="40000"/>
    <n v="10000"/>
    <x v="0"/>
    <x v="4"/>
    <x v="61"/>
    <s v="Beyaz"/>
  </r>
  <r>
    <n v="1430"/>
    <x v="5"/>
    <x v="1"/>
    <x v="1"/>
    <n v="5"/>
    <n v="1400"/>
    <n v="7000"/>
    <n v="3000"/>
    <x v="0"/>
    <x v="1"/>
    <x v="53"/>
    <s v="Beyaz"/>
  </r>
  <r>
    <n v="1431"/>
    <x v="8"/>
    <x v="12"/>
    <x v="2"/>
    <n v="5"/>
    <n v="10590"/>
    <n v="52950"/>
    <n v="22950"/>
    <x v="0"/>
    <x v="12"/>
    <x v="62"/>
    <s v="i Gri"/>
  </r>
  <r>
    <n v="1432"/>
    <x v="9"/>
    <x v="3"/>
    <x v="3"/>
    <n v="2"/>
    <n v="1350"/>
    <n v="2700"/>
    <n v="1100"/>
    <x v="0"/>
    <x v="10"/>
    <x v="16"/>
    <s v="Siyah"/>
  </r>
  <r>
    <n v="1433"/>
    <x v="6"/>
    <x v="1"/>
    <x v="1"/>
    <n v="3"/>
    <n v="1400"/>
    <n v="4200"/>
    <n v="1800"/>
    <x v="0"/>
    <x v="2"/>
    <x v="36"/>
    <s v="Beyaz"/>
  </r>
  <r>
    <n v="1434"/>
    <x v="3"/>
    <x v="0"/>
    <x v="0"/>
    <n v="4"/>
    <n v="6000"/>
    <n v="24000"/>
    <n v="8000"/>
    <x v="0"/>
    <x v="12"/>
    <x v="63"/>
    <s v="Beyaz"/>
  </r>
  <r>
    <n v="1435"/>
    <x v="8"/>
    <x v="7"/>
    <x v="7"/>
    <n v="2"/>
    <n v="1100"/>
    <n v="2200"/>
    <n v="600"/>
    <x v="0"/>
    <x v="5"/>
    <x v="17"/>
    <s v="Beyaz"/>
  </r>
  <r>
    <n v="1436"/>
    <x v="2"/>
    <x v="0"/>
    <x v="0"/>
    <n v="4"/>
    <n v="6000"/>
    <n v="24000"/>
    <n v="8000"/>
    <x v="0"/>
    <x v="5"/>
    <x v="63"/>
    <s v="Beyaz"/>
  </r>
  <r>
    <n v="1437"/>
    <x v="9"/>
    <x v="13"/>
    <x v="9"/>
    <n v="2"/>
    <n v="1490"/>
    <n v="2980"/>
    <n v="1380"/>
    <x v="0"/>
    <x v="1"/>
    <x v="32"/>
    <s v="Marka"/>
  </r>
  <r>
    <n v="1438"/>
    <x v="8"/>
    <x v="12"/>
    <x v="2"/>
    <n v="2"/>
    <n v="10590"/>
    <n v="21180"/>
    <n v="9180"/>
    <x v="0"/>
    <x v="6"/>
    <x v="19"/>
    <s v="i Gri"/>
  </r>
  <r>
    <n v="1439"/>
    <x v="2"/>
    <x v="11"/>
    <x v="5"/>
    <n v="3"/>
    <n v="8000"/>
    <n v="24000"/>
    <n v="6000"/>
    <x v="0"/>
    <x v="6"/>
    <x v="13"/>
    <s v="Beyaz"/>
  </r>
  <r>
    <n v="1440"/>
    <x v="6"/>
    <x v="7"/>
    <x v="7"/>
    <n v="5"/>
    <n v="1100"/>
    <n v="5500"/>
    <n v="1500"/>
    <x v="0"/>
    <x v="5"/>
    <x v="64"/>
    <s v="Beyaz"/>
  </r>
  <r>
    <n v="1441"/>
    <x v="9"/>
    <x v="8"/>
    <x v="8"/>
    <n v="5"/>
    <n v="1200"/>
    <n v="6000"/>
    <n v="2000"/>
    <x v="0"/>
    <x v="11"/>
    <x v="12"/>
    <s v="Marka"/>
  </r>
  <r>
    <n v="1442"/>
    <x v="4"/>
    <x v="14"/>
    <x v="10"/>
    <n v="5"/>
    <n v="4200"/>
    <n v="21000"/>
    <n v="6000"/>
    <x v="0"/>
    <x v="10"/>
    <x v="65"/>
    <s v="Beyaz"/>
  </r>
  <r>
    <n v="1443"/>
    <x v="1"/>
    <x v="15"/>
    <x v="6"/>
    <n v="3"/>
    <n v="5775"/>
    <n v="17325"/>
    <n v="5325"/>
    <x v="0"/>
    <x v="4"/>
    <x v="22"/>
    <s v="Beyaz"/>
  </r>
  <r>
    <n v="1444"/>
    <x v="10"/>
    <x v="5"/>
    <x v="5"/>
    <n v="3"/>
    <n v="7600"/>
    <n v="22800"/>
    <n v="4800"/>
    <x v="0"/>
    <x v="1"/>
    <x v="23"/>
    <s v="i Gri"/>
  </r>
  <r>
    <n v="1445"/>
    <x v="1"/>
    <x v="6"/>
    <x v="6"/>
    <n v="2"/>
    <n v="7250"/>
    <n v="14500"/>
    <n v="4500"/>
    <x v="0"/>
    <x v="5"/>
    <x v="6"/>
    <s v="u Gri"/>
  </r>
  <r>
    <n v="1446"/>
    <x v="0"/>
    <x v="6"/>
    <x v="6"/>
    <n v="5"/>
    <n v="7250"/>
    <n v="36250"/>
    <n v="11250"/>
    <x v="0"/>
    <x v="2"/>
    <x v="57"/>
    <s v="u Gri"/>
  </r>
  <r>
    <n v="1447"/>
    <x v="8"/>
    <x v="6"/>
    <x v="6"/>
    <n v="5"/>
    <n v="7250"/>
    <n v="36250"/>
    <n v="11250"/>
    <x v="0"/>
    <x v="7"/>
    <x v="57"/>
    <s v="u Gri"/>
  </r>
  <r>
    <n v="1448"/>
    <x v="5"/>
    <x v="3"/>
    <x v="3"/>
    <n v="3"/>
    <n v="1350"/>
    <n v="4050"/>
    <n v="1650"/>
    <x v="1"/>
    <x v="5"/>
    <x v="3"/>
    <s v="Siyah"/>
  </r>
  <r>
    <n v="1449"/>
    <x v="1"/>
    <x v="6"/>
    <x v="6"/>
    <n v="5"/>
    <n v="7250"/>
    <n v="36250"/>
    <n v="11250"/>
    <x v="1"/>
    <x v="6"/>
    <x v="57"/>
    <s v="u Gri"/>
  </r>
  <r>
    <n v="1450"/>
    <x v="6"/>
    <x v="5"/>
    <x v="5"/>
    <n v="3"/>
    <n v="7600"/>
    <n v="22800"/>
    <n v="4800"/>
    <x v="1"/>
    <x v="9"/>
    <x v="23"/>
    <s v="i Gri"/>
  </r>
  <r>
    <n v="1451"/>
    <x v="11"/>
    <x v="5"/>
    <x v="5"/>
    <n v="4"/>
    <n v="7600"/>
    <n v="30400"/>
    <n v="6400"/>
    <x v="1"/>
    <x v="6"/>
    <x v="66"/>
    <s v="i Gri"/>
  </r>
  <r>
    <n v="1452"/>
    <x v="1"/>
    <x v="13"/>
    <x v="9"/>
    <n v="3"/>
    <n v="1490"/>
    <n v="4470"/>
    <n v="2070"/>
    <x v="1"/>
    <x v="0"/>
    <x v="27"/>
    <s v="Marka"/>
  </r>
  <r>
    <n v="1453"/>
    <x v="5"/>
    <x v="16"/>
    <x v="4"/>
    <n v="4"/>
    <n v="2900"/>
    <n v="11600"/>
    <n v="3600"/>
    <x v="1"/>
    <x v="10"/>
    <x v="67"/>
    <s v="Marka"/>
  </r>
  <r>
    <n v="1454"/>
    <x v="9"/>
    <x v="13"/>
    <x v="9"/>
    <n v="4"/>
    <n v="1490"/>
    <n v="5960"/>
    <n v="2760"/>
    <x v="1"/>
    <x v="10"/>
    <x v="68"/>
    <s v="Marka"/>
  </r>
  <r>
    <n v="1455"/>
    <x v="9"/>
    <x v="10"/>
    <x v="8"/>
    <n v="5"/>
    <n v="1090"/>
    <n v="5450"/>
    <n v="1450"/>
    <x v="1"/>
    <x v="0"/>
    <x v="69"/>
    <s v="Marka"/>
  </r>
  <r>
    <n v="1456"/>
    <x v="5"/>
    <x v="8"/>
    <x v="8"/>
    <n v="2"/>
    <n v="1200"/>
    <n v="2400"/>
    <n v="800"/>
    <x v="1"/>
    <x v="5"/>
    <x v="0"/>
    <s v="Marka"/>
  </r>
  <r>
    <n v="1457"/>
    <x v="8"/>
    <x v="12"/>
    <x v="2"/>
    <n v="5"/>
    <n v="10590"/>
    <n v="52950"/>
    <n v="22950"/>
    <x v="1"/>
    <x v="2"/>
    <x v="62"/>
    <s v="i Gri"/>
  </r>
  <r>
    <n v="1458"/>
    <x v="6"/>
    <x v="14"/>
    <x v="10"/>
    <n v="4"/>
    <n v="4200"/>
    <n v="16800"/>
    <n v="4800"/>
    <x v="1"/>
    <x v="6"/>
    <x v="70"/>
    <s v="Beyaz"/>
  </r>
  <r>
    <n v="1459"/>
    <x v="3"/>
    <x v="14"/>
    <x v="10"/>
    <n v="4"/>
    <n v="4200"/>
    <n v="16800"/>
    <n v="4800"/>
    <x v="1"/>
    <x v="5"/>
    <x v="70"/>
    <s v="Beyaz"/>
  </r>
  <r>
    <n v="1460"/>
    <x v="7"/>
    <x v="12"/>
    <x v="2"/>
    <n v="2"/>
    <n v="10590"/>
    <n v="21180"/>
    <n v="9180"/>
    <x v="1"/>
    <x v="3"/>
    <x v="19"/>
    <s v="i Gri"/>
  </r>
  <r>
    <n v="1461"/>
    <x v="11"/>
    <x v="17"/>
    <x v="7"/>
    <n v="4"/>
    <n v="1250"/>
    <n v="5000"/>
    <n v="1800"/>
    <x v="1"/>
    <x v="7"/>
    <x v="71"/>
    <s v="Siyah"/>
  </r>
  <r>
    <n v="1462"/>
    <x v="0"/>
    <x v="13"/>
    <x v="9"/>
    <n v="4"/>
    <n v="1490"/>
    <n v="5960"/>
    <n v="2760"/>
    <x v="1"/>
    <x v="12"/>
    <x v="68"/>
    <s v="Marka"/>
  </r>
  <r>
    <n v="1463"/>
    <x v="6"/>
    <x v="8"/>
    <x v="8"/>
    <n v="5"/>
    <n v="1200"/>
    <n v="6000"/>
    <n v="2000"/>
    <x v="1"/>
    <x v="4"/>
    <x v="12"/>
    <s v="Marka"/>
  </r>
  <r>
    <n v="1464"/>
    <x v="2"/>
    <x v="4"/>
    <x v="4"/>
    <n v="4"/>
    <n v="2180"/>
    <n v="8720"/>
    <n v="2720"/>
    <x v="1"/>
    <x v="2"/>
    <x v="60"/>
    <s v="Marka"/>
  </r>
  <r>
    <n v="1465"/>
    <x v="9"/>
    <x v="18"/>
    <x v="3"/>
    <n v="4"/>
    <n v="1200"/>
    <n v="4800"/>
    <n v="1600"/>
    <x v="1"/>
    <x v="2"/>
    <x v="63"/>
    <s v="ü Mor"/>
  </r>
  <r>
    <n v="1466"/>
    <x v="0"/>
    <x v="9"/>
    <x v="1"/>
    <n v="2"/>
    <n v="1800"/>
    <n v="3600"/>
    <n v="2000"/>
    <x v="1"/>
    <x v="5"/>
    <x v="9"/>
    <s v="n Gri"/>
  </r>
  <r>
    <n v="1467"/>
    <x v="2"/>
    <x v="5"/>
    <x v="5"/>
    <n v="5"/>
    <n v="7600"/>
    <n v="38000"/>
    <n v="8000"/>
    <x v="1"/>
    <x v="3"/>
    <x v="72"/>
    <s v="i Gri"/>
  </r>
  <r>
    <n v="1468"/>
    <x v="7"/>
    <x v="19"/>
    <x v="2"/>
    <n v="5"/>
    <n v="7530"/>
    <n v="37650"/>
    <n v="7650"/>
    <x v="1"/>
    <x v="8"/>
    <x v="73"/>
    <s v="i Gri"/>
  </r>
  <r>
    <n v="1469"/>
    <x v="11"/>
    <x v="13"/>
    <x v="9"/>
    <n v="5"/>
    <n v="1490"/>
    <n v="7450"/>
    <n v="3450"/>
    <x v="1"/>
    <x v="4"/>
    <x v="74"/>
    <s v="Marka"/>
  </r>
  <r>
    <n v="1470"/>
    <x v="0"/>
    <x v="20"/>
    <x v="0"/>
    <n v="4"/>
    <n v="5300"/>
    <n v="21200"/>
    <n v="5200"/>
    <x v="1"/>
    <x v="4"/>
    <x v="75"/>
    <s v="i Gri"/>
  </r>
  <r>
    <n v="1471"/>
    <x v="4"/>
    <x v="8"/>
    <x v="8"/>
    <n v="4"/>
    <n v="1200"/>
    <n v="4800"/>
    <n v="1600"/>
    <x v="1"/>
    <x v="2"/>
    <x v="63"/>
    <s v="Marka"/>
  </r>
  <r>
    <n v="1472"/>
    <x v="9"/>
    <x v="10"/>
    <x v="8"/>
    <n v="3"/>
    <n v="1090"/>
    <n v="3270"/>
    <n v="870"/>
    <x v="1"/>
    <x v="12"/>
    <x v="76"/>
    <s v="Marka"/>
  </r>
  <r>
    <n v="1473"/>
    <x v="4"/>
    <x v="6"/>
    <x v="6"/>
    <n v="4"/>
    <n v="7250"/>
    <n v="29000"/>
    <n v="9000"/>
    <x v="1"/>
    <x v="0"/>
    <x v="67"/>
    <s v="u Gri"/>
  </r>
  <r>
    <n v="1474"/>
    <x v="10"/>
    <x v="1"/>
    <x v="1"/>
    <n v="2"/>
    <n v="1400"/>
    <n v="2800"/>
    <n v="1200"/>
    <x v="1"/>
    <x v="5"/>
    <x v="1"/>
    <s v="Beyaz"/>
  </r>
  <r>
    <n v="1475"/>
    <x v="2"/>
    <x v="21"/>
    <x v="9"/>
    <n v="4"/>
    <n v="1500"/>
    <n v="6000"/>
    <n v="2800"/>
    <x v="1"/>
    <x v="6"/>
    <x v="77"/>
    <s v="Marka"/>
  </r>
  <r>
    <n v="1476"/>
    <x v="7"/>
    <x v="3"/>
    <x v="3"/>
    <n v="3"/>
    <n v="1350"/>
    <n v="4050"/>
    <n v="1650"/>
    <x v="1"/>
    <x v="5"/>
    <x v="3"/>
    <s v="Siyah"/>
  </r>
  <r>
    <n v="1477"/>
    <x v="7"/>
    <x v="8"/>
    <x v="8"/>
    <n v="5"/>
    <n v="1200"/>
    <n v="6000"/>
    <n v="2000"/>
    <x v="1"/>
    <x v="0"/>
    <x v="12"/>
    <s v="Marka"/>
  </r>
  <r>
    <n v="1478"/>
    <x v="1"/>
    <x v="19"/>
    <x v="2"/>
    <n v="3"/>
    <n v="7530"/>
    <n v="22590"/>
    <n v="4590"/>
    <x v="1"/>
    <x v="5"/>
    <x v="38"/>
    <s v="i Gri"/>
  </r>
  <r>
    <n v="1479"/>
    <x v="10"/>
    <x v="8"/>
    <x v="8"/>
    <n v="3"/>
    <n v="1200"/>
    <n v="3600"/>
    <n v="1200"/>
    <x v="1"/>
    <x v="3"/>
    <x v="29"/>
    <s v="Marka"/>
  </r>
  <r>
    <n v="1480"/>
    <x v="8"/>
    <x v="9"/>
    <x v="1"/>
    <n v="2"/>
    <n v="1800"/>
    <n v="3600"/>
    <n v="2000"/>
    <x v="1"/>
    <x v="6"/>
    <x v="9"/>
    <s v="n Gri"/>
  </r>
  <r>
    <n v="1481"/>
    <x v="0"/>
    <x v="6"/>
    <x v="6"/>
    <n v="3"/>
    <n v="7250"/>
    <n v="21750"/>
    <n v="6750"/>
    <x v="1"/>
    <x v="11"/>
    <x v="24"/>
    <s v="u Gri"/>
  </r>
  <r>
    <n v="1482"/>
    <x v="9"/>
    <x v="13"/>
    <x v="9"/>
    <n v="4"/>
    <n v="1490"/>
    <n v="5960"/>
    <n v="2760"/>
    <x v="1"/>
    <x v="2"/>
    <x v="68"/>
    <s v="Marka"/>
  </r>
  <r>
    <n v="1483"/>
    <x v="9"/>
    <x v="18"/>
    <x v="3"/>
    <n v="2"/>
    <n v="1200"/>
    <n v="2400"/>
    <n v="800"/>
    <x v="1"/>
    <x v="2"/>
    <x v="0"/>
    <s v="ü Mor"/>
  </r>
  <r>
    <n v="1484"/>
    <x v="1"/>
    <x v="11"/>
    <x v="5"/>
    <n v="2"/>
    <n v="8000"/>
    <n v="16000"/>
    <n v="4000"/>
    <x v="1"/>
    <x v="8"/>
    <x v="78"/>
    <s v="Beyaz"/>
  </r>
  <r>
    <n v="1485"/>
    <x v="6"/>
    <x v="1"/>
    <x v="1"/>
    <n v="5"/>
    <n v="1400"/>
    <n v="7000"/>
    <n v="3000"/>
    <x v="1"/>
    <x v="8"/>
    <x v="53"/>
    <s v="Beyaz"/>
  </r>
  <r>
    <n v="1486"/>
    <x v="5"/>
    <x v="3"/>
    <x v="3"/>
    <n v="3"/>
    <n v="1350"/>
    <n v="4050"/>
    <n v="1650"/>
    <x v="1"/>
    <x v="5"/>
    <x v="3"/>
    <s v="Siyah"/>
  </r>
  <r>
    <n v="1487"/>
    <x v="8"/>
    <x v="18"/>
    <x v="3"/>
    <n v="3"/>
    <n v="1200"/>
    <n v="3600"/>
    <n v="1200"/>
    <x v="1"/>
    <x v="12"/>
    <x v="29"/>
    <s v="ü Mor"/>
  </r>
  <r>
    <n v="1488"/>
    <x v="6"/>
    <x v="20"/>
    <x v="0"/>
    <n v="5"/>
    <n v="5300"/>
    <n v="26500"/>
    <n v="6500"/>
    <x v="1"/>
    <x v="12"/>
    <x v="79"/>
    <s v="i Gri"/>
  </r>
  <r>
    <n v="1489"/>
    <x v="9"/>
    <x v="12"/>
    <x v="2"/>
    <n v="4"/>
    <n v="10590"/>
    <n v="42360"/>
    <n v="18360"/>
    <x v="1"/>
    <x v="9"/>
    <x v="80"/>
    <s v="i Gri"/>
  </r>
  <r>
    <n v="1490"/>
    <x v="4"/>
    <x v="17"/>
    <x v="7"/>
    <n v="4"/>
    <n v="1250"/>
    <n v="5000"/>
    <n v="1800"/>
    <x v="1"/>
    <x v="7"/>
    <x v="71"/>
    <s v="Siyah"/>
  </r>
  <r>
    <n v="1491"/>
    <x v="11"/>
    <x v="18"/>
    <x v="3"/>
    <n v="3"/>
    <n v="1200"/>
    <n v="3600"/>
    <n v="1200"/>
    <x v="1"/>
    <x v="10"/>
    <x v="29"/>
    <s v="ü Mor"/>
  </r>
  <r>
    <n v="1492"/>
    <x v="4"/>
    <x v="1"/>
    <x v="1"/>
    <n v="2"/>
    <n v="1400"/>
    <n v="2800"/>
    <n v="1200"/>
    <x v="1"/>
    <x v="2"/>
    <x v="1"/>
    <s v="Beyaz"/>
  </r>
  <r>
    <n v="1493"/>
    <x v="11"/>
    <x v="19"/>
    <x v="2"/>
    <n v="4"/>
    <n v="7530"/>
    <n v="30120"/>
    <n v="6120"/>
    <x v="1"/>
    <x v="5"/>
    <x v="81"/>
    <s v="i Gri"/>
  </r>
  <r>
    <n v="1494"/>
    <x v="6"/>
    <x v="5"/>
    <x v="5"/>
    <n v="5"/>
    <n v="7600"/>
    <n v="38000"/>
    <n v="8000"/>
    <x v="1"/>
    <x v="6"/>
    <x v="72"/>
    <s v="i Gri"/>
  </r>
  <r>
    <n v="1495"/>
    <x v="11"/>
    <x v="21"/>
    <x v="9"/>
    <n v="3"/>
    <n v="1500"/>
    <n v="4500"/>
    <n v="2100"/>
    <x v="1"/>
    <x v="7"/>
    <x v="52"/>
    <s v="Marka"/>
  </r>
  <r>
    <n v="1496"/>
    <x v="9"/>
    <x v="4"/>
    <x v="4"/>
    <n v="5"/>
    <n v="2180"/>
    <n v="10900"/>
    <n v="3400"/>
    <x v="1"/>
    <x v="6"/>
    <x v="56"/>
    <s v="Marka"/>
  </r>
  <r>
    <n v="1497"/>
    <x v="3"/>
    <x v="4"/>
    <x v="4"/>
    <n v="2"/>
    <n v="2180"/>
    <n v="4360"/>
    <n v="1360"/>
    <x v="1"/>
    <x v="7"/>
    <x v="4"/>
    <s v="Marka"/>
  </r>
  <r>
    <n v="1498"/>
    <x v="9"/>
    <x v="15"/>
    <x v="6"/>
    <n v="5"/>
    <n v="5775"/>
    <n v="28875"/>
    <n v="8875"/>
    <x v="1"/>
    <x v="12"/>
    <x v="82"/>
    <s v="Beyaz"/>
  </r>
  <r>
    <n v="1499"/>
    <x v="9"/>
    <x v="7"/>
    <x v="7"/>
    <n v="5"/>
    <n v="1100"/>
    <n v="5500"/>
    <n v="1500"/>
    <x v="1"/>
    <x v="6"/>
    <x v="64"/>
    <s v="Beyaz"/>
  </r>
  <r>
    <n v="1500"/>
    <x v="10"/>
    <x v="15"/>
    <x v="6"/>
    <n v="5"/>
    <n v="5775"/>
    <n v="28875"/>
    <n v="8875"/>
    <x v="1"/>
    <x v="11"/>
    <x v="82"/>
    <s v="Beyaz"/>
  </r>
  <r>
    <n v="1501"/>
    <x v="7"/>
    <x v="3"/>
    <x v="3"/>
    <n v="3"/>
    <n v="1350"/>
    <n v="4050"/>
    <n v="1650"/>
    <x v="1"/>
    <x v="3"/>
    <x v="3"/>
    <s v="Siyah"/>
  </r>
  <r>
    <n v="1502"/>
    <x v="0"/>
    <x v="5"/>
    <x v="5"/>
    <n v="2"/>
    <n v="7600"/>
    <n v="15200"/>
    <n v="3200"/>
    <x v="1"/>
    <x v="0"/>
    <x v="5"/>
    <s v="i Gri"/>
  </r>
  <r>
    <n v="1503"/>
    <x v="2"/>
    <x v="6"/>
    <x v="6"/>
    <n v="5"/>
    <n v="7250"/>
    <n v="36250"/>
    <n v="11250"/>
    <x v="1"/>
    <x v="11"/>
    <x v="57"/>
    <s v="u Gri"/>
  </r>
  <r>
    <n v="1504"/>
    <x v="11"/>
    <x v="13"/>
    <x v="9"/>
    <n v="3"/>
    <n v="1490"/>
    <n v="4470"/>
    <n v="2070"/>
    <x v="1"/>
    <x v="8"/>
    <x v="27"/>
    <s v="Marka"/>
  </r>
  <r>
    <n v="1505"/>
    <x v="3"/>
    <x v="13"/>
    <x v="9"/>
    <n v="2"/>
    <n v="1490"/>
    <n v="2980"/>
    <n v="1380"/>
    <x v="1"/>
    <x v="9"/>
    <x v="32"/>
    <s v="Marka"/>
  </r>
  <r>
    <n v="1506"/>
    <x v="8"/>
    <x v="10"/>
    <x v="8"/>
    <n v="2"/>
    <n v="1090"/>
    <n v="2180"/>
    <n v="580"/>
    <x v="1"/>
    <x v="9"/>
    <x v="10"/>
    <s v="Marka"/>
  </r>
  <r>
    <n v="1507"/>
    <x v="8"/>
    <x v="8"/>
    <x v="8"/>
    <n v="3"/>
    <n v="1200"/>
    <n v="3600"/>
    <n v="1200"/>
    <x v="1"/>
    <x v="7"/>
    <x v="29"/>
    <s v="Marka"/>
  </r>
  <r>
    <n v="1508"/>
    <x v="11"/>
    <x v="10"/>
    <x v="8"/>
    <n v="2"/>
    <n v="1090"/>
    <n v="2180"/>
    <n v="580"/>
    <x v="1"/>
    <x v="0"/>
    <x v="10"/>
    <s v="Marka"/>
  </r>
  <r>
    <n v="1509"/>
    <x v="11"/>
    <x v="4"/>
    <x v="4"/>
    <n v="2"/>
    <n v="2180"/>
    <n v="4360"/>
    <n v="1360"/>
    <x v="1"/>
    <x v="6"/>
    <x v="4"/>
    <s v="Marka"/>
  </r>
  <r>
    <n v="1510"/>
    <x v="2"/>
    <x v="20"/>
    <x v="0"/>
    <n v="4"/>
    <n v="5300"/>
    <n v="21200"/>
    <n v="5200"/>
    <x v="1"/>
    <x v="1"/>
    <x v="75"/>
    <s v="i Gri"/>
  </r>
  <r>
    <n v="1511"/>
    <x v="11"/>
    <x v="20"/>
    <x v="0"/>
    <n v="4"/>
    <n v="5300"/>
    <n v="21200"/>
    <n v="5200"/>
    <x v="1"/>
    <x v="7"/>
    <x v="75"/>
    <s v="i Gri"/>
  </r>
  <r>
    <n v="1512"/>
    <x v="5"/>
    <x v="6"/>
    <x v="6"/>
    <n v="4"/>
    <n v="7250"/>
    <n v="29000"/>
    <n v="9000"/>
    <x v="1"/>
    <x v="6"/>
    <x v="67"/>
    <s v="u Gri"/>
  </r>
  <r>
    <n v="1513"/>
    <x v="5"/>
    <x v="18"/>
    <x v="3"/>
    <n v="2"/>
    <n v="1200"/>
    <n v="2400"/>
    <n v="800"/>
    <x v="1"/>
    <x v="8"/>
    <x v="0"/>
    <s v="ü Mor"/>
  </r>
  <r>
    <n v="1514"/>
    <x v="3"/>
    <x v="0"/>
    <x v="0"/>
    <n v="5"/>
    <n v="6000"/>
    <n v="30000"/>
    <n v="10000"/>
    <x v="1"/>
    <x v="9"/>
    <x v="12"/>
    <s v="Beyaz"/>
  </r>
  <r>
    <n v="1515"/>
    <x v="2"/>
    <x v="2"/>
    <x v="2"/>
    <n v="4"/>
    <n v="8450"/>
    <n v="33800"/>
    <n v="9800"/>
    <x v="1"/>
    <x v="5"/>
    <x v="54"/>
    <s v="Beyaz"/>
  </r>
  <r>
    <n v="1516"/>
    <x v="6"/>
    <x v="14"/>
    <x v="10"/>
    <n v="5"/>
    <n v="4200"/>
    <n v="21000"/>
    <n v="6000"/>
    <x v="1"/>
    <x v="4"/>
    <x v="65"/>
    <s v="Beyaz"/>
  </r>
  <r>
    <n v="1517"/>
    <x v="6"/>
    <x v="12"/>
    <x v="2"/>
    <n v="3"/>
    <n v="10590"/>
    <n v="31770"/>
    <n v="13770"/>
    <x v="1"/>
    <x v="0"/>
    <x v="40"/>
    <s v="i Gri"/>
  </r>
  <r>
    <n v="1518"/>
    <x v="5"/>
    <x v="18"/>
    <x v="3"/>
    <n v="3"/>
    <n v="1200"/>
    <n v="3600"/>
    <n v="1200"/>
    <x v="1"/>
    <x v="11"/>
    <x v="29"/>
    <s v="ü Mor"/>
  </r>
  <r>
    <n v="1519"/>
    <x v="10"/>
    <x v="7"/>
    <x v="7"/>
    <n v="5"/>
    <n v="1100"/>
    <n v="5500"/>
    <n v="1500"/>
    <x v="1"/>
    <x v="4"/>
    <x v="64"/>
    <s v="Beyaz"/>
  </r>
  <r>
    <n v="1520"/>
    <x v="9"/>
    <x v="22"/>
    <x v="10"/>
    <n v="3"/>
    <n v="3700"/>
    <n v="11100"/>
    <n v="2100"/>
    <x v="1"/>
    <x v="3"/>
    <x v="83"/>
    <s v="Siyah"/>
  </r>
  <r>
    <n v="1521"/>
    <x v="1"/>
    <x v="22"/>
    <x v="10"/>
    <n v="3"/>
    <n v="3700"/>
    <n v="11100"/>
    <n v="2100"/>
    <x v="1"/>
    <x v="0"/>
    <x v="83"/>
    <s v="Siyah"/>
  </r>
  <r>
    <n v="1522"/>
    <x v="6"/>
    <x v="7"/>
    <x v="7"/>
    <n v="3"/>
    <n v="1100"/>
    <n v="3300"/>
    <n v="900"/>
    <x v="1"/>
    <x v="6"/>
    <x v="7"/>
    <s v="Beyaz"/>
  </r>
  <r>
    <n v="1523"/>
    <x v="5"/>
    <x v="22"/>
    <x v="10"/>
    <n v="2"/>
    <n v="3700"/>
    <n v="7400"/>
    <n v="1400"/>
    <x v="2"/>
    <x v="8"/>
    <x v="48"/>
    <s v="Siyah"/>
  </r>
  <r>
    <n v="1524"/>
    <x v="10"/>
    <x v="13"/>
    <x v="9"/>
    <n v="2"/>
    <n v="1490"/>
    <n v="2980"/>
    <n v="1380"/>
    <x v="2"/>
    <x v="7"/>
    <x v="32"/>
    <s v="Marka"/>
  </r>
  <r>
    <n v="1525"/>
    <x v="9"/>
    <x v="21"/>
    <x v="9"/>
    <n v="5"/>
    <n v="1500"/>
    <n v="7500"/>
    <n v="3500"/>
    <x v="2"/>
    <x v="6"/>
    <x v="84"/>
    <s v="Marka"/>
  </r>
  <r>
    <n v="1526"/>
    <x v="8"/>
    <x v="10"/>
    <x v="8"/>
    <n v="5"/>
    <n v="1090"/>
    <n v="5450"/>
    <n v="1450"/>
    <x v="2"/>
    <x v="0"/>
    <x v="69"/>
    <s v="Marka"/>
  </r>
  <r>
    <n v="1527"/>
    <x v="10"/>
    <x v="9"/>
    <x v="1"/>
    <n v="4"/>
    <n v="1800"/>
    <n v="7200"/>
    <n v="4000"/>
    <x v="2"/>
    <x v="0"/>
    <x v="85"/>
    <s v="n Gri"/>
  </r>
  <r>
    <n v="1528"/>
    <x v="7"/>
    <x v="19"/>
    <x v="2"/>
    <n v="2"/>
    <n v="7530"/>
    <n v="15060"/>
    <n v="3060"/>
    <x v="2"/>
    <x v="2"/>
    <x v="41"/>
    <s v="i Gri"/>
  </r>
  <r>
    <n v="1529"/>
    <x v="6"/>
    <x v="7"/>
    <x v="7"/>
    <n v="2"/>
    <n v="1100"/>
    <n v="2200"/>
    <n v="600"/>
    <x v="2"/>
    <x v="12"/>
    <x v="17"/>
    <s v="Beyaz"/>
  </r>
  <r>
    <n v="1530"/>
    <x v="9"/>
    <x v="3"/>
    <x v="3"/>
    <n v="2"/>
    <n v="1350"/>
    <n v="2700"/>
    <n v="1100"/>
    <x v="2"/>
    <x v="6"/>
    <x v="16"/>
    <s v="Siyah"/>
  </r>
  <r>
    <n v="1531"/>
    <x v="8"/>
    <x v="3"/>
    <x v="3"/>
    <n v="3"/>
    <n v="1350"/>
    <n v="4050"/>
    <n v="1650"/>
    <x v="2"/>
    <x v="8"/>
    <x v="3"/>
    <s v="Siyah"/>
  </r>
  <r>
    <n v="1532"/>
    <x v="7"/>
    <x v="10"/>
    <x v="8"/>
    <n v="3"/>
    <n v="1090"/>
    <n v="3270"/>
    <n v="870"/>
    <x v="2"/>
    <x v="11"/>
    <x v="76"/>
    <s v="Marka"/>
  </r>
  <r>
    <n v="1533"/>
    <x v="7"/>
    <x v="14"/>
    <x v="10"/>
    <n v="5"/>
    <n v="4200"/>
    <n v="21000"/>
    <n v="6000"/>
    <x v="2"/>
    <x v="6"/>
    <x v="65"/>
    <s v="Beyaz"/>
  </r>
  <r>
    <n v="1534"/>
    <x v="9"/>
    <x v="9"/>
    <x v="1"/>
    <n v="4"/>
    <n v="1800"/>
    <n v="7200"/>
    <n v="4000"/>
    <x v="2"/>
    <x v="8"/>
    <x v="85"/>
    <s v="n Gri"/>
  </r>
  <r>
    <n v="1535"/>
    <x v="11"/>
    <x v="10"/>
    <x v="8"/>
    <n v="4"/>
    <n v="1090"/>
    <n v="4360"/>
    <n v="1160"/>
    <x v="2"/>
    <x v="8"/>
    <x v="59"/>
    <s v="Marka"/>
  </r>
  <r>
    <n v="1536"/>
    <x v="0"/>
    <x v="5"/>
    <x v="5"/>
    <n v="2"/>
    <n v="7600"/>
    <n v="15200"/>
    <n v="3200"/>
    <x v="2"/>
    <x v="8"/>
    <x v="5"/>
    <s v="i Gri"/>
  </r>
  <r>
    <n v="1537"/>
    <x v="8"/>
    <x v="5"/>
    <x v="5"/>
    <n v="2"/>
    <n v="7600"/>
    <n v="15200"/>
    <n v="3200"/>
    <x v="2"/>
    <x v="11"/>
    <x v="5"/>
    <s v="i Gri"/>
  </r>
  <r>
    <n v="1538"/>
    <x v="2"/>
    <x v="22"/>
    <x v="10"/>
    <n v="3"/>
    <n v="3700"/>
    <n v="11100"/>
    <n v="2100"/>
    <x v="2"/>
    <x v="0"/>
    <x v="83"/>
    <s v="Siyah"/>
  </r>
  <r>
    <n v="1539"/>
    <x v="4"/>
    <x v="6"/>
    <x v="6"/>
    <n v="3"/>
    <n v="7250"/>
    <n v="21750"/>
    <n v="6750"/>
    <x v="2"/>
    <x v="6"/>
    <x v="24"/>
    <s v="u Gri"/>
  </r>
  <r>
    <n v="1540"/>
    <x v="1"/>
    <x v="5"/>
    <x v="5"/>
    <n v="4"/>
    <n v="7600"/>
    <n v="30400"/>
    <n v="6400"/>
    <x v="2"/>
    <x v="10"/>
    <x v="66"/>
    <s v="i Gri"/>
  </r>
  <r>
    <n v="1541"/>
    <x v="10"/>
    <x v="14"/>
    <x v="10"/>
    <n v="2"/>
    <n v="4200"/>
    <n v="8400"/>
    <n v="2400"/>
    <x v="2"/>
    <x v="5"/>
    <x v="21"/>
    <s v="Beyaz"/>
  </r>
  <r>
    <n v="1542"/>
    <x v="6"/>
    <x v="17"/>
    <x v="7"/>
    <n v="4"/>
    <n v="1250"/>
    <n v="5000"/>
    <n v="1800"/>
    <x v="2"/>
    <x v="8"/>
    <x v="71"/>
    <s v="Siyah"/>
  </r>
  <r>
    <n v="1543"/>
    <x v="8"/>
    <x v="10"/>
    <x v="8"/>
    <n v="2"/>
    <n v="1090"/>
    <n v="2180"/>
    <n v="580"/>
    <x v="2"/>
    <x v="3"/>
    <x v="10"/>
    <s v="Marka"/>
  </r>
  <r>
    <n v="1544"/>
    <x v="3"/>
    <x v="4"/>
    <x v="4"/>
    <n v="4"/>
    <n v="2180"/>
    <n v="8720"/>
    <n v="2720"/>
    <x v="2"/>
    <x v="11"/>
    <x v="60"/>
    <s v="Marka"/>
  </r>
  <r>
    <n v="1545"/>
    <x v="11"/>
    <x v="22"/>
    <x v="10"/>
    <n v="3"/>
    <n v="3700"/>
    <n v="11100"/>
    <n v="2100"/>
    <x v="2"/>
    <x v="12"/>
    <x v="83"/>
    <s v="Siyah"/>
  </r>
  <r>
    <n v="1546"/>
    <x v="9"/>
    <x v="0"/>
    <x v="0"/>
    <n v="4"/>
    <n v="6000"/>
    <n v="24000"/>
    <n v="8000"/>
    <x v="2"/>
    <x v="5"/>
    <x v="63"/>
    <s v="Beyaz"/>
  </r>
  <r>
    <n v="1547"/>
    <x v="10"/>
    <x v="17"/>
    <x v="7"/>
    <n v="2"/>
    <n v="1250"/>
    <n v="2500"/>
    <n v="900"/>
    <x v="2"/>
    <x v="12"/>
    <x v="51"/>
    <s v="Siyah"/>
  </r>
  <r>
    <n v="1548"/>
    <x v="11"/>
    <x v="5"/>
    <x v="5"/>
    <n v="5"/>
    <n v="7600"/>
    <n v="38000"/>
    <n v="8000"/>
    <x v="2"/>
    <x v="1"/>
    <x v="72"/>
    <s v="i Gri"/>
  </r>
  <r>
    <n v="1549"/>
    <x v="0"/>
    <x v="1"/>
    <x v="1"/>
    <n v="3"/>
    <n v="1400"/>
    <n v="4200"/>
    <n v="1800"/>
    <x v="2"/>
    <x v="1"/>
    <x v="36"/>
    <s v="Beyaz"/>
  </r>
  <r>
    <n v="1550"/>
    <x v="4"/>
    <x v="4"/>
    <x v="4"/>
    <n v="2"/>
    <n v="2180"/>
    <n v="4360"/>
    <n v="1360"/>
    <x v="2"/>
    <x v="4"/>
    <x v="4"/>
    <s v="Marka"/>
  </r>
  <r>
    <n v="1551"/>
    <x v="0"/>
    <x v="9"/>
    <x v="1"/>
    <n v="3"/>
    <n v="1800"/>
    <n v="5400"/>
    <n v="3000"/>
    <x v="2"/>
    <x v="2"/>
    <x v="12"/>
    <s v="n Gri"/>
  </r>
  <r>
    <n v="1552"/>
    <x v="2"/>
    <x v="21"/>
    <x v="9"/>
    <n v="2"/>
    <n v="1500"/>
    <n v="3000"/>
    <n v="1400"/>
    <x v="2"/>
    <x v="7"/>
    <x v="86"/>
    <s v="Marka"/>
  </r>
  <r>
    <n v="1553"/>
    <x v="6"/>
    <x v="2"/>
    <x v="2"/>
    <n v="3"/>
    <n v="8450"/>
    <n v="25350"/>
    <n v="7350"/>
    <x v="2"/>
    <x v="4"/>
    <x v="46"/>
    <s v="Beyaz"/>
  </r>
  <r>
    <n v="1554"/>
    <x v="9"/>
    <x v="21"/>
    <x v="9"/>
    <n v="4"/>
    <n v="1500"/>
    <n v="6000"/>
    <n v="2800"/>
    <x v="2"/>
    <x v="11"/>
    <x v="77"/>
    <s v="Marka"/>
  </r>
  <r>
    <n v="1555"/>
    <x v="5"/>
    <x v="0"/>
    <x v="0"/>
    <n v="3"/>
    <n v="6000"/>
    <n v="18000"/>
    <n v="6000"/>
    <x v="2"/>
    <x v="4"/>
    <x v="29"/>
    <s v="Beyaz"/>
  </r>
  <r>
    <n v="1556"/>
    <x v="11"/>
    <x v="18"/>
    <x v="3"/>
    <n v="4"/>
    <n v="1200"/>
    <n v="4800"/>
    <n v="1600"/>
    <x v="2"/>
    <x v="5"/>
    <x v="63"/>
    <s v="ü Mor"/>
  </r>
  <r>
    <n v="1557"/>
    <x v="0"/>
    <x v="14"/>
    <x v="10"/>
    <n v="2"/>
    <n v="4200"/>
    <n v="8400"/>
    <n v="2400"/>
    <x v="2"/>
    <x v="2"/>
    <x v="21"/>
    <s v="Beyaz"/>
  </r>
  <r>
    <n v="1558"/>
    <x v="10"/>
    <x v="5"/>
    <x v="5"/>
    <n v="5"/>
    <n v="7600"/>
    <n v="38000"/>
    <n v="8000"/>
    <x v="2"/>
    <x v="2"/>
    <x v="72"/>
    <s v="i Gri"/>
  </r>
  <r>
    <n v="1559"/>
    <x v="5"/>
    <x v="6"/>
    <x v="6"/>
    <n v="3"/>
    <n v="7250"/>
    <n v="21750"/>
    <n v="6750"/>
    <x v="3"/>
    <x v="8"/>
    <x v="24"/>
    <s v="u Gri"/>
  </r>
  <r>
    <n v="1560"/>
    <x v="1"/>
    <x v="19"/>
    <x v="2"/>
    <n v="2"/>
    <n v="7530"/>
    <n v="15060"/>
    <n v="3060"/>
    <x v="3"/>
    <x v="6"/>
    <x v="41"/>
    <s v="i Gri"/>
  </r>
  <r>
    <n v="1561"/>
    <x v="2"/>
    <x v="6"/>
    <x v="6"/>
    <n v="3"/>
    <n v="7250"/>
    <n v="21750"/>
    <n v="6750"/>
    <x v="3"/>
    <x v="10"/>
    <x v="24"/>
    <s v="u Gri"/>
  </r>
  <r>
    <n v="1562"/>
    <x v="1"/>
    <x v="0"/>
    <x v="0"/>
    <n v="5"/>
    <n v="6000"/>
    <n v="30000"/>
    <n v="10000"/>
    <x v="3"/>
    <x v="0"/>
    <x v="12"/>
    <s v="Beyaz"/>
  </r>
  <r>
    <n v="1563"/>
    <x v="5"/>
    <x v="18"/>
    <x v="3"/>
    <n v="2"/>
    <n v="1200"/>
    <n v="2400"/>
    <n v="800"/>
    <x v="3"/>
    <x v="6"/>
    <x v="0"/>
    <s v="ü Mor"/>
  </r>
  <r>
    <n v="1564"/>
    <x v="11"/>
    <x v="20"/>
    <x v="0"/>
    <n v="4"/>
    <n v="5300"/>
    <n v="21200"/>
    <n v="5200"/>
    <x v="3"/>
    <x v="0"/>
    <x v="75"/>
    <s v="i Gri"/>
  </r>
  <r>
    <n v="1565"/>
    <x v="8"/>
    <x v="2"/>
    <x v="2"/>
    <n v="3"/>
    <n v="8450"/>
    <n v="25350"/>
    <n v="7350"/>
    <x v="3"/>
    <x v="10"/>
    <x v="46"/>
    <s v="Beyaz"/>
  </r>
  <r>
    <n v="1566"/>
    <x v="4"/>
    <x v="3"/>
    <x v="3"/>
    <n v="2"/>
    <n v="1350"/>
    <n v="2700"/>
    <n v="1100"/>
    <x v="3"/>
    <x v="10"/>
    <x v="16"/>
    <s v="Siyah"/>
  </r>
  <r>
    <n v="1567"/>
    <x v="6"/>
    <x v="10"/>
    <x v="8"/>
    <n v="2"/>
    <n v="1090"/>
    <n v="2180"/>
    <n v="580"/>
    <x v="3"/>
    <x v="5"/>
    <x v="10"/>
    <s v="Marka"/>
  </r>
  <r>
    <n v="1568"/>
    <x v="4"/>
    <x v="4"/>
    <x v="4"/>
    <n v="4"/>
    <n v="2180"/>
    <n v="8720"/>
    <n v="2720"/>
    <x v="3"/>
    <x v="9"/>
    <x v="60"/>
    <s v="Marka"/>
  </r>
  <r>
    <n v="1569"/>
    <x v="0"/>
    <x v="0"/>
    <x v="0"/>
    <n v="5"/>
    <n v="6000"/>
    <n v="30000"/>
    <n v="10000"/>
    <x v="3"/>
    <x v="4"/>
    <x v="12"/>
    <s v="Beyaz"/>
  </r>
  <r>
    <n v="1570"/>
    <x v="1"/>
    <x v="1"/>
    <x v="1"/>
    <n v="4"/>
    <n v="1400"/>
    <n v="5600"/>
    <n v="2400"/>
    <x v="3"/>
    <x v="10"/>
    <x v="87"/>
    <s v="Beyaz"/>
  </r>
  <r>
    <n v="1571"/>
    <x v="2"/>
    <x v="2"/>
    <x v="2"/>
    <n v="3"/>
    <n v="8450"/>
    <n v="25350"/>
    <n v="7350"/>
    <x v="3"/>
    <x v="10"/>
    <x v="46"/>
    <s v="Beyaz"/>
  </r>
  <r>
    <n v="1572"/>
    <x v="3"/>
    <x v="3"/>
    <x v="3"/>
    <n v="2"/>
    <n v="1350"/>
    <n v="2700"/>
    <n v="1100"/>
    <x v="3"/>
    <x v="11"/>
    <x v="16"/>
    <s v="Siyah"/>
  </r>
  <r>
    <n v="1573"/>
    <x v="0"/>
    <x v="4"/>
    <x v="4"/>
    <n v="5"/>
    <n v="2180"/>
    <n v="10900"/>
    <n v="3400"/>
    <x v="3"/>
    <x v="5"/>
    <x v="56"/>
    <s v="Marka"/>
  </r>
  <r>
    <n v="1574"/>
    <x v="4"/>
    <x v="5"/>
    <x v="5"/>
    <n v="3"/>
    <n v="7600"/>
    <n v="22800"/>
    <n v="4800"/>
    <x v="3"/>
    <x v="1"/>
    <x v="23"/>
    <s v="i Gri"/>
  </r>
  <r>
    <n v="1575"/>
    <x v="1"/>
    <x v="6"/>
    <x v="6"/>
    <n v="5"/>
    <n v="7250"/>
    <n v="36250"/>
    <n v="11250"/>
    <x v="3"/>
    <x v="12"/>
    <x v="57"/>
    <s v="u Gri"/>
  </r>
  <r>
    <n v="1576"/>
    <x v="3"/>
    <x v="7"/>
    <x v="7"/>
    <n v="5"/>
    <n v="1100"/>
    <n v="5500"/>
    <n v="1500"/>
    <x v="3"/>
    <x v="0"/>
    <x v="64"/>
    <s v="Beyaz"/>
  </r>
  <r>
    <n v="1577"/>
    <x v="5"/>
    <x v="0"/>
    <x v="0"/>
    <n v="2"/>
    <n v="6000"/>
    <n v="12000"/>
    <n v="4000"/>
    <x v="3"/>
    <x v="9"/>
    <x v="0"/>
    <s v="Beyaz"/>
  </r>
  <r>
    <n v="1578"/>
    <x v="0"/>
    <x v="8"/>
    <x v="8"/>
    <n v="2"/>
    <n v="1200"/>
    <n v="2400"/>
    <n v="800"/>
    <x v="3"/>
    <x v="11"/>
    <x v="0"/>
    <s v="Marka"/>
  </r>
  <r>
    <n v="1579"/>
    <x v="6"/>
    <x v="9"/>
    <x v="1"/>
    <n v="5"/>
    <n v="1800"/>
    <n v="9000"/>
    <n v="5000"/>
    <x v="3"/>
    <x v="4"/>
    <x v="88"/>
    <s v="n Gri"/>
  </r>
  <r>
    <n v="1580"/>
    <x v="6"/>
    <x v="10"/>
    <x v="8"/>
    <n v="4"/>
    <n v="1090"/>
    <n v="4360"/>
    <n v="1160"/>
    <x v="3"/>
    <x v="1"/>
    <x v="59"/>
    <s v="Marka"/>
  </r>
  <r>
    <n v="1581"/>
    <x v="5"/>
    <x v="4"/>
    <x v="4"/>
    <n v="5"/>
    <n v="2180"/>
    <n v="10900"/>
    <n v="3400"/>
    <x v="3"/>
    <x v="6"/>
    <x v="56"/>
    <s v="Marka"/>
  </r>
  <r>
    <n v="1582"/>
    <x v="7"/>
    <x v="9"/>
    <x v="1"/>
    <n v="5"/>
    <n v="1800"/>
    <n v="9000"/>
    <n v="5000"/>
    <x v="3"/>
    <x v="12"/>
    <x v="88"/>
    <s v="n Gri"/>
  </r>
  <r>
    <n v="1583"/>
    <x v="4"/>
    <x v="11"/>
    <x v="5"/>
    <n v="4"/>
    <n v="8000"/>
    <n v="32000"/>
    <n v="8000"/>
    <x v="3"/>
    <x v="8"/>
    <x v="29"/>
    <s v="Beyaz"/>
  </r>
  <r>
    <n v="1584"/>
    <x v="5"/>
    <x v="1"/>
    <x v="1"/>
    <n v="5"/>
    <n v="1400"/>
    <n v="7000"/>
    <n v="3000"/>
    <x v="3"/>
    <x v="4"/>
    <x v="53"/>
    <s v="Beyaz"/>
  </r>
  <r>
    <n v="1585"/>
    <x v="8"/>
    <x v="12"/>
    <x v="2"/>
    <n v="4"/>
    <n v="10590"/>
    <n v="42360"/>
    <n v="18360"/>
    <x v="3"/>
    <x v="9"/>
    <x v="80"/>
    <s v="i Gri"/>
  </r>
  <r>
    <n v="1586"/>
    <x v="9"/>
    <x v="3"/>
    <x v="3"/>
    <n v="3"/>
    <n v="1350"/>
    <n v="4050"/>
    <n v="1650"/>
    <x v="3"/>
    <x v="3"/>
    <x v="3"/>
    <s v="Siyah"/>
  </r>
  <r>
    <n v="1587"/>
    <x v="6"/>
    <x v="1"/>
    <x v="1"/>
    <n v="3"/>
    <n v="1400"/>
    <n v="4200"/>
    <n v="1800"/>
    <x v="3"/>
    <x v="12"/>
    <x v="36"/>
    <s v="Beyaz"/>
  </r>
  <r>
    <n v="1588"/>
    <x v="3"/>
    <x v="0"/>
    <x v="0"/>
    <n v="2"/>
    <n v="6000"/>
    <n v="12000"/>
    <n v="4000"/>
    <x v="3"/>
    <x v="6"/>
    <x v="0"/>
    <s v="Beyaz"/>
  </r>
  <r>
    <n v="1589"/>
    <x v="8"/>
    <x v="7"/>
    <x v="7"/>
    <n v="5"/>
    <n v="1100"/>
    <n v="5500"/>
    <n v="1500"/>
    <x v="3"/>
    <x v="10"/>
    <x v="64"/>
    <s v="Beyaz"/>
  </r>
  <r>
    <n v="1590"/>
    <x v="2"/>
    <x v="0"/>
    <x v="0"/>
    <n v="3"/>
    <n v="6000"/>
    <n v="18000"/>
    <n v="6000"/>
    <x v="3"/>
    <x v="6"/>
    <x v="29"/>
    <s v="Beyaz"/>
  </r>
  <r>
    <n v="1591"/>
    <x v="9"/>
    <x v="13"/>
    <x v="9"/>
    <n v="2"/>
    <n v="1490"/>
    <n v="2980"/>
    <n v="1380"/>
    <x v="3"/>
    <x v="11"/>
    <x v="32"/>
    <s v="Marka"/>
  </r>
  <r>
    <n v="1592"/>
    <x v="8"/>
    <x v="12"/>
    <x v="2"/>
    <n v="2"/>
    <n v="10590"/>
    <n v="21180"/>
    <n v="9180"/>
    <x v="3"/>
    <x v="3"/>
    <x v="19"/>
    <s v="i Gri"/>
  </r>
  <r>
    <n v="1593"/>
    <x v="2"/>
    <x v="11"/>
    <x v="5"/>
    <n v="4"/>
    <n v="8000"/>
    <n v="32000"/>
    <n v="8000"/>
    <x v="3"/>
    <x v="10"/>
    <x v="29"/>
    <s v="Beyaz"/>
  </r>
  <r>
    <n v="1594"/>
    <x v="6"/>
    <x v="7"/>
    <x v="7"/>
    <n v="3"/>
    <n v="1100"/>
    <n v="3300"/>
    <n v="900"/>
    <x v="3"/>
    <x v="0"/>
    <x v="7"/>
    <s v="Beyaz"/>
  </r>
  <r>
    <n v="1595"/>
    <x v="9"/>
    <x v="8"/>
    <x v="8"/>
    <n v="2"/>
    <n v="1200"/>
    <n v="2400"/>
    <n v="800"/>
    <x v="3"/>
    <x v="7"/>
    <x v="0"/>
    <s v="Marka"/>
  </r>
  <r>
    <n v="1596"/>
    <x v="4"/>
    <x v="14"/>
    <x v="10"/>
    <n v="3"/>
    <n v="4200"/>
    <n v="12600"/>
    <n v="3600"/>
    <x v="3"/>
    <x v="4"/>
    <x v="1"/>
    <s v="Beyaz"/>
  </r>
  <r>
    <n v="1597"/>
    <x v="1"/>
    <x v="15"/>
    <x v="6"/>
    <n v="2"/>
    <n v="5775"/>
    <n v="11550"/>
    <n v="3550"/>
    <x v="3"/>
    <x v="6"/>
    <x v="89"/>
    <s v="Beyaz"/>
  </r>
  <r>
    <n v="1598"/>
    <x v="10"/>
    <x v="5"/>
    <x v="5"/>
    <n v="4"/>
    <n v="7600"/>
    <n v="30400"/>
    <n v="6400"/>
    <x v="3"/>
    <x v="10"/>
    <x v="66"/>
    <s v="i Gri"/>
  </r>
  <r>
    <n v="1599"/>
    <x v="1"/>
    <x v="6"/>
    <x v="6"/>
    <n v="2"/>
    <n v="7250"/>
    <n v="14500"/>
    <n v="4500"/>
    <x v="3"/>
    <x v="9"/>
    <x v="6"/>
    <s v="u Gri"/>
  </r>
  <r>
    <n v="1600"/>
    <x v="0"/>
    <x v="6"/>
    <x v="6"/>
    <n v="3"/>
    <n v="7250"/>
    <n v="21750"/>
    <n v="6750"/>
    <x v="3"/>
    <x v="5"/>
    <x v="24"/>
    <s v="u Gri"/>
  </r>
  <r>
    <n v="1601"/>
    <x v="8"/>
    <x v="6"/>
    <x v="6"/>
    <n v="3"/>
    <n v="7250"/>
    <n v="21750"/>
    <n v="6750"/>
    <x v="3"/>
    <x v="7"/>
    <x v="24"/>
    <s v="u Gri"/>
  </r>
  <r>
    <n v="1602"/>
    <x v="5"/>
    <x v="3"/>
    <x v="3"/>
    <n v="5"/>
    <n v="1350"/>
    <n v="6750"/>
    <n v="2750"/>
    <x v="3"/>
    <x v="6"/>
    <x v="90"/>
    <s v="Siyah"/>
  </r>
  <r>
    <n v="1603"/>
    <x v="1"/>
    <x v="6"/>
    <x v="6"/>
    <n v="5"/>
    <n v="7250"/>
    <n v="36250"/>
    <n v="11250"/>
    <x v="3"/>
    <x v="12"/>
    <x v="57"/>
    <s v="u Gri"/>
  </r>
  <r>
    <n v="1604"/>
    <x v="6"/>
    <x v="5"/>
    <x v="5"/>
    <n v="5"/>
    <n v="7600"/>
    <n v="38000"/>
    <n v="8000"/>
    <x v="3"/>
    <x v="1"/>
    <x v="72"/>
    <s v="i Gri"/>
  </r>
  <r>
    <n v="1605"/>
    <x v="11"/>
    <x v="5"/>
    <x v="5"/>
    <n v="4"/>
    <n v="7600"/>
    <n v="30400"/>
    <n v="6400"/>
    <x v="3"/>
    <x v="3"/>
    <x v="66"/>
    <s v="i Gri"/>
  </r>
  <r>
    <n v="1606"/>
    <x v="1"/>
    <x v="13"/>
    <x v="9"/>
    <n v="4"/>
    <n v="1490"/>
    <n v="5960"/>
    <n v="2760"/>
    <x v="3"/>
    <x v="2"/>
    <x v="68"/>
    <s v="Marka"/>
  </r>
  <r>
    <n v="1607"/>
    <x v="5"/>
    <x v="16"/>
    <x v="4"/>
    <n v="5"/>
    <n v="2900"/>
    <n v="14500"/>
    <n v="4500"/>
    <x v="3"/>
    <x v="11"/>
    <x v="57"/>
    <s v="Marka"/>
  </r>
  <r>
    <n v="1608"/>
    <x v="9"/>
    <x v="13"/>
    <x v="9"/>
    <n v="4"/>
    <n v="1490"/>
    <n v="5960"/>
    <n v="2760"/>
    <x v="3"/>
    <x v="1"/>
    <x v="68"/>
    <s v="Marka"/>
  </r>
  <r>
    <n v="1609"/>
    <x v="9"/>
    <x v="10"/>
    <x v="8"/>
    <n v="2"/>
    <n v="1090"/>
    <n v="2180"/>
    <n v="580"/>
    <x v="3"/>
    <x v="5"/>
    <x v="10"/>
    <s v="Marka"/>
  </r>
  <r>
    <n v="1610"/>
    <x v="5"/>
    <x v="8"/>
    <x v="8"/>
    <n v="3"/>
    <n v="1200"/>
    <n v="3600"/>
    <n v="1200"/>
    <x v="3"/>
    <x v="12"/>
    <x v="29"/>
    <s v="Marka"/>
  </r>
  <r>
    <n v="1611"/>
    <x v="8"/>
    <x v="12"/>
    <x v="2"/>
    <n v="4"/>
    <n v="10590"/>
    <n v="42360"/>
    <n v="18360"/>
    <x v="3"/>
    <x v="6"/>
    <x v="80"/>
    <s v="i Gri"/>
  </r>
  <r>
    <n v="1612"/>
    <x v="6"/>
    <x v="14"/>
    <x v="10"/>
    <n v="2"/>
    <n v="4200"/>
    <n v="8400"/>
    <n v="2400"/>
    <x v="3"/>
    <x v="7"/>
    <x v="21"/>
    <s v="Beyaz"/>
  </r>
  <r>
    <n v="1613"/>
    <x v="3"/>
    <x v="14"/>
    <x v="10"/>
    <n v="5"/>
    <n v="4200"/>
    <n v="21000"/>
    <n v="6000"/>
    <x v="3"/>
    <x v="2"/>
    <x v="65"/>
    <s v="Beyaz"/>
  </r>
  <r>
    <n v="1614"/>
    <x v="7"/>
    <x v="12"/>
    <x v="2"/>
    <n v="2"/>
    <n v="10590"/>
    <n v="21180"/>
    <n v="9180"/>
    <x v="3"/>
    <x v="2"/>
    <x v="19"/>
    <s v="i Gri"/>
  </r>
  <r>
    <n v="1615"/>
    <x v="11"/>
    <x v="17"/>
    <x v="7"/>
    <n v="4"/>
    <n v="1250"/>
    <n v="5000"/>
    <n v="1800"/>
    <x v="3"/>
    <x v="3"/>
    <x v="71"/>
    <s v="Siyah"/>
  </r>
  <r>
    <n v="1616"/>
    <x v="0"/>
    <x v="13"/>
    <x v="9"/>
    <n v="4"/>
    <n v="1490"/>
    <n v="5960"/>
    <n v="2760"/>
    <x v="3"/>
    <x v="10"/>
    <x v="68"/>
    <s v="Marka"/>
  </r>
  <r>
    <n v="1617"/>
    <x v="6"/>
    <x v="8"/>
    <x v="8"/>
    <n v="4"/>
    <n v="1200"/>
    <n v="4800"/>
    <n v="1600"/>
    <x v="3"/>
    <x v="10"/>
    <x v="63"/>
    <s v="Marka"/>
  </r>
  <r>
    <n v="1618"/>
    <x v="2"/>
    <x v="4"/>
    <x v="4"/>
    <n v="3"/>
    <n v="2180"/>
    <n v="6540"/>
    <n v="2040"/>
    <x v="3"/>
    <x v="12"/>
    <x v="11"/>
    <s v="Marka"/>
  </r>
  <r>
    <n v="1619"/>
    <x v="9"/>
    <x v="18"/>
    <x v="3"/>
    <n v="2"/>
    <n v="1200"/>
    <n v="2400"/>
    <n v="800"/>
    <x v="3"/>
    <x v="12"/>
    <x v="0"/>
    <s v="ü Mor"/>
  </r>
  <r>
    <n v="1620"/>
    <x v="0"/>
    <x v="9"/>
    <x v="1"/>
    <n v="4"/>
    <n v="1800"/>
    <n v="7200"/>
    <n v="4000"/>
    <x v="3"/>
    <x v="1"/>
    <x v="85"/>
    <s v="n Gri"/>
  </r>
  <r>
    <n v="1621"/>
    <x v="2"/>
    <x v="5"/>
    <x v="5"/>
    <n v="2"/>
    <n v="7600"/>
    <n v="15200"/>
    <n v="3200"/>
    <x v="3"/>
    <x v="0"/>
    <x v="5"/>
    <s v="i Gri"/>
  </r>
  <r>
    <n v="1622"/>
    <x v="7"/>
    <x v="19"/>
    <x v="2"/>
    <n v="4"/>
    <n v="7530"/>
    <n v="30120"/>
    <n v="6120"/>
    <x v="3"/>
    <x v="12"/>
    <x v="81"/>
    <s v="i Gri"/>
  </r>
  <r>
    <n v="1623"/>
    <x v="11"/>
    <x v="13"/>
    <x v="9"/>
    <n v="2"/>
    <n v="1490"/>
    <n v="2980"/>
    <n v="1380"/>
    <x v="3"/>
    <x v="6"/>
    <x v="32"/>
    <s v="Marka"/>
  </r>
  <r>
    <n v="1624"/>
    <x v="0"/>
    <x v="20"/>
    <x v="0"/>
    <n v="3"/>
    <n v="5300"/>
    <n v="15900"/>
    <n v="3900"/>
    <x v="3"/>
    <x v="1"/>
    <x v="44"/>
    <s v="i Gri"/>
  </r>
  <r>
    <n v="1625"/>
    <x v="4"/>
    <x v="8"/>
    <x v="8"/>
    <n v="3"/>
    <n v="1200"/>
    <n v="3600"/>
    <n v="1200"/>
    <x v="3"/>
    <x v="6"/>
    <x v="29"/>
    <s v="Marka"/>
  </r>
  <r>
    <n v="1626"/>
    <x v="9"/>
    <x v="10"/>
    <x v="8"/>
    <n v="2"/>
    <n v="1090"/>
    <n v="2180"/>
    <n v="580"/>
    <x v="3"/>
    <x v="7"/>
    <x v="10"/>
    <s v="Marka"/>
  </r>
  <r>
    <n v="1627"/>
    <x v="4"/>
    <x v="6"/>
    <x v="6"/>
    <n v="5"/>
    <n v="7250"/>
    <n v="36250"/>
    <n v="11250"/>
    <x v="3"/>
    <x v="6"/>
    <x v="57"/>
    <s v="u Gri"/>
  </r>
  <r>
    <n v="1628"/>
    <x v="10"/>
    <x v="1"/>
    <x v="1"/>
    <n v="2"/>
    <n v="1400"/>
    <n v="2800"/>
    <n v="1200"/>
    <x v="3"/>
    <x v="10"/>
    <x v="1"/>
    <s v="Beyaz"/>
  </r>
  <r>
    <n v="1629"/>
    <x v="2"/>
    <x v="21"/>
    <x v="9"/>
    <n v="2"/>
    <n v="1500"/>
    <n v="3000"/>
    <n v="1400"/>
    <x v="3"/>
    <x v="3"/>
    <x v="86"/>
    <s v="Marka"/>
  </r>
  <r>
    <n v="1630"/>
    <x v="7"/>
    <x v="3"/>
    <x v="3"/>
    <n v="3"/>
    <n v="1350"/>
    <n v="4050"/>
    <n v="1650"/>
    <x v="3"/>
    <x v="3"/>
    <x v="3"/>
    <s v="Siyah"/>
  </r>
  <r>
    <n v="1631"/>
    <x v="7"/>
    <x v="8"/>
    <x v="8"/>
    <n v="2"/>
    <n v="1200"/>
    <n v="2400"/>
    <n v="800"/>
    <x v="3"/>
    <x v="12"/>
    <x v="0"/>
    <s v="Marka"/>
  </r>
  <r>
    <n v="1632"/>
    <x v="1"/>
    <x v="19"/>
    <x v="2"/>
    <n v="5"/>
    <n v="7530"/>
    <n v="37650"/>
    <n v="7650"/>
    <x v="3"/>
    <x v="1"/>
    <x v="73"/>
    <s v="i Gri"/>
  </r>
  <r>
    <n v="1633"/>
    <x v="10"/>
    <x v="8"/>
    <x v="8"/>
    <n v="5"/>
    <n v="1200"/>
    <n v="6000"/>
    <n v="2000"/>
    <x v="3"/>
    <x v="4"/>
    <x v="12"/>
    <s v="Marka"/>
  </r>
  <r>
    <n v="1634"/>
    <x v="8"/>
    <x v="9"/>
    <x v="1"/>
    <n v="3"/>
    <n v="1800"/>
    <n v="5400"/>
    <n v="3000"/>
    <x v="3"/>
    <x v="10"/>
    <x v="12"/>
    <s v="n Gri"/>
  </r>
  <r>
    <n v="1635"/>
    <x v="0"/>
    <x v="6"/>
    <x v="6"/>
    <n v="3"/>
    <n v="7250"/>
    <n v="21750"/>
    <n v="6750"/>
    <x v="3"/>
    <x v="12"/>
    <x v="24"/>
    <s v="u Gri"/>
  </r>
  <r>
    <n v="1636"/>
    <x v="9"/>
    <x v="13"/>
    <x v="9"/>
    <n v="2"/>
    <n v="1490"/>
    <n v="2980"/>
    <n v="1380"/>
    <x v="3"/>
    <x v="8"/>
    <x v="32"/>
    <s v="Marka"/>
  </r>
  <r>
    <n v="1637"/>
    <x v="9"/>
    <x v="18"/>
    <x v="3"/>
    <n v="3"/>
    <n v="1200"/>
    <n v="3600"/>
    <n v="1200"/>
    <x v="3"/>
    <x v="6"/>
    <x v="29"/>
    <s v="ü Mor"/>
  </r>
  <r>
    <n v="1638"/>
    <x v="1"/>
    <x v="11"/>
    <x v="5"/>
    <n v="5"/>
    <n v="8000"/>
    <n v="40000"/>
    <n v="10000"/>
    <x v="3"/>
    <x v="2"/>
    <x v="61"/>
    <s v="Beyaz"/>
  </r>
  <r>
    <n v="1639"/>
    <x v="6"/>
    <x v="1"/>
    <x v="1"/>
    <n v="3"/>
    <n v="1400"/>
    <n v="4200"/>
    <n v="1800"/>
    <x v="3"/>
    <x v="12"/>
    <x v="36"/>
    <s v="Beyaz"/>
  </r>
  <r>
    <n v="1640"/>
    <x v="5"/>
    <x v="3"/>
    <x v="3"/>
    <n v="2"/>
    <n v="1350"/>
    <n v="2700"/>
    <n v="1100"/>
    <x v="3"/>
    <x v="5"/>
    <x v="16"/>
    <s v="Siyah"/>
  </r>
  <r>
    <n v="1641"/>
    <x v="8"/>
    <x v="18"/>
    <x v="3"/>
    <n v="2"/>
    <n v="1200"/>
    <n v="2400"/>
    <n v="800"/>
    <x v="3"/>
    <x v="8"/>
    <x v="0"/>
    <s v="ü Mor"/>
  </r>
  <r>
    <n v="1642"/>
    <x v="6"/>
    <x v="20"/>
    <x v="0"/>
    <n v="3"/>
    <n v="5300"/>
    <n v="15900"/>
    <n v="3900"/>
    <x v="3"/>
    <x v="12"/>
    <x v="44"/>
    <s v="i Gri"/>
  </r>
  <r>
    <n v="1643"/>
    <x v="9"/>
    <x v="12"/>
    <x v="2"/>
    <n v="2"/>
    <n v="10590"/>
    <n v="21180"/>
    <n v="9180"/>
    <x v="3"/>
    <x v="12"/>
    <x v="19"/>
    <s v="i Gri"/>
  </r>
  <r>
    <n v="1644"/>
    <x v="4"/>
    <x v="17"/>
    <x v="7"/>
    <n v="5"/>
    <n v="1250"/>
    <n v="6250"/>
    <n v="2250"/>
    <x v="3"/>
    <x v="8"/>
    <x v="91"/>
    <s v="Siyah"/>
  </r>
  <r>
    <n v="1645"/>
    <x v="11"/>
    <x v="18"/>
    <x v="3"/>
    <n v="2"/>
    <n v="1200"/>
    <n v="2400"/>
    <n v="800"/>
    <x v="3"/>
    <x v="2"/>
    <x v="0"/>
    <s v="ü Mor"/>
  </r>
  <r>
    <n v="1646"/>
    <x v="4"/>
    <x v="1"/>
    <x v="1"/>
    <n v="2"/>
    <n v="1400"/>
    <n v="2800"/>
    <n v="1200"/>
    <x v="3"/>
    <x v="0"/>
    <x v="1"/>
    <s v="Beyaz"/>
  </r>
  <r>
    <n v="1647"/>
    <x v="11"/>
    <x v="19"/>
    <x v="2"/>
    <n v="3"/>
    <n v="7530"/>
    <n v="22590"/>
    <n v="4590"/>
    <x v="3"/>
    <x v="1"/>
    <x v="38"/>
    <s v="i Gri"/>
  </r>
  <r>
    <n v="1648"/>
    <x v="6"/>
    <x v="5"/>
    <x v="5"/>
    <n v="3"/>
    <n v="7600"/>
    <n v="22800"/>
    <n v="4800"/>
    <x v="3"/>
    <x v="11"/>
    <x v="23"/>
    <s v="i Gri"/>
  </r>
  <r>
    <n v="1649"/>
    <x v="11"/>
    <x v="21"/>
    <x v="9"/>
    <n v="2"/>
    <n v="1500"/>
    <n v="3000"/>
    <n v="1400"/>
    <x v="3"/>
    <x v="6"/>
    <x v="86"/>
    <s v="Marka"/>
  </r>
  <r>
    <n v="1650"/>
    <x v="9"/>
    <x v="4"/>
    <x v="4"/>
    <n v="5"/>
    <n v="2180"/>
    <n v="10900"/>
    <n v="3400"/>
    <x v="3"/>
    <x v="6"/>
    <x v="56"/>
    <s v="Marka"/>
  </r>
  <r>
    <n v="1651"/>
    <x v="3"/>
    <x v="4"/>
    <x v="4"/>
    <n v="2"/>
    <n v="2180"/>
    <n v="4360"/>
    <n v="1360"/>
    <x v="3"/>
    <x v="9"/>
    <x v="4"/>
    <s v="Marka"/>
  </r>
  <r>
    <n v="1652"/>
    <x v="9"/>
    <x v="15"/>
    <x v="6"/>
    <n v="2"/>
    <n v="5775"/>
    <n v="11550"/>
    <n v="3550"/>
    <x v="3"/>
    <x v="10"/>
    <x v="89"/>
    <s v="Beyaz"/>
  </r>
  <r>
    <n v="1653"/>
    <x v="9"/>
    <x v="7"/>
    <x v="7"/>
    <n v="3"/>
    <n v="1100"/>
    <n v="3300"/>
    <n v="900"/>
    <x v="3"/>
    <x v="9"/>
    <x v="7"/>
    <s v="Beyaz"/>
  </r>
  <r>
    <n v="1654"/>
    <x v="10"/>
    <x v="15"/>
    <x v="6"/>
    <n v="2"/>
    <n v="5775"/>
    <n v="11550"/>
    <n v="3550"/>
    <x v="3"/>
    <x v="9"/>
    <x v="89"/>
    <s v="Beyaz"/>
  </r>
  <r>
    <n v="1655"/>
    <x v="7"/>
    <x v="3"/>
    <x v="3"/>
    <n v="3"/>
    <n v="1350"/>
    <n v="4050"/>
    <n v="1650"/>
    <x v="3"/>
    <x v="12"/>
    <x v="3"/>
    <s v="Siyah"/>
  </r>
  <r>
    <n v="1656"/>
    <x v="0"/>
    <x v="5"/>
    <x v="5"/>
    <n v="5"/>
    <n v="7600"/>
    <n v="38000"/>
    <n v="8000"/>
    <x v="3"/>
    <x v="3"/>
    <x v="72"/>
    <s v="i Gri"/>
  </r>
  <r>
    <n v="1657"/>
    <x v="2"/>
    <x v="6"/>
    <x v="6"/>
    <n v="4"/>
    <n v="7250"/>
    <n v="29000"/>
    <n v="9000"/>
    <x v="3"/>
    <x v="12"/>
    <x v="67"/>
    <s v="u Gri"/>
  </r>
  <r>
    <n v="1658"/>
    <x v="11"/>
    <x v="13"/>
    <x v="9"/>
    <n v="4"/>
    <n v="1490"/>
    <n v="5960"/>
    <n v="2760"/>
    <x v="3"/>
    <x v="10"/>
    <x v="68"/>
    <s v="Marka"/>
  </r>
  <r>
    <n v="1659"/>
    <x v="3"/>
    <x v="13"/>
    <x v="9"/>
    <n v="5"/>
    <n v="1490"/>
    <n v="7450"/>
    <n v="3450"/>
    <x v="3"/>
    <x v="0"/>
    <x v="74"/>
    <s v="Marka"/>
  </r>
  <r>
    <n v="1660"/>
    <x v="8"/>
    <x v="10"/>
    <x v="8"/>
    <n v="3"/>
    <n v="1090"/>
    <n v="3270"/>
    <n v="870"/>
    <x v="3"/>
    <x v="7"/>
    <x v="76"/>
    <s v="Marka"/>
  </r>
  <r>
    <n v="1661"/>
    <x v="8"/>
    <x v="8"/>
    <x v="8"/>
    <n v="3"/>
    <n v="1200"/>
    <n v="3600"/>
    <n v="1200"/>
    <x v="3"/>
    <x v="7"/>
    <x v="29"/>
    <s v="Marka"/>
  </r>
  <r>
    <n v="1662"/>
    <x v="11"/>
    <x v="10"/>
    <x v="8"/>
    <n v="4"/>
    <n v="1090"/>
    <n v="4360"/>
    <n v="1160"/>
    <x v="3"/>
    <x v="12"/>
    <x v="59"/>
    <s v="Marka"/>
  </r>
  <r>
    <n v="1663"/>
    <x v="11"/>
    <x v="4"/>
    <x v="4"/>
    <n v="4"/>
    <n v="2180"/>
    <n v="8720"/>
    <n v="2720"/>
    <x v="3"/>
    <x v="1"/>
    <x v="60"/>
    <s v="Marka"/>
  </r>
  <r>
    <n v="1664"/>
    <x v="2"/>
    <x v="20"/>
    <x v="0"/>
    <n v="4"/>
    <n v="5300"/>
    <n v="21200"/>
    <n v="5200"/>
    <x v="3"/>
    <x v="4"/>
    <x v="75"/>
    <s v="i Gri"/>
  </r>
  <r>
    <n v="1665"/>
    <x v="11"/>
    <x v="20"/>
    <x v="0"/>
    <n v="3"/>
    <n v="5300"/>
    <n v="15900"/>
    <n v="3900"/>
    <x v="3"/>
    <x v="0"/>
    <x v="44"/>
    <s v="i Gri"/>
  </r>
  <r>
    <n v="1666"/>
    <x v="5"/>
    <x v="6"/>
    <x v="6"/>
    <n v="3"/>
    <n v="7250"/>
    <n v="21750"/>
    <n v="6750"/>
    <x v="3"/>
    <x v="1"/>
    <x v="24"/>
    <s v="u Gri"/>
  </r>
  <r>
    <n v="1667"/>
    <x v="5"/>
    <x v="18"/>
    <x v="3"/>
    <n v="2"/>
    <n v="1200"/>
    <n v="2400"/>
    <n v="800"/>
    <x v="3"/>
    <x v="7"/>
    <x v="0"/>
    <s v="ü Mor"/>
  </r>
  <r>
    <n v="1668"/>
    <x v="3"/>
    <x v="0"/>
    <x v="0"/>
    <n v="5"/>
    <n v="6000"/>
    <n v="30000"/>
    <n v="10000"/>
    <x v="3"/>
    <x v="5"/>
    <x v="12"/>
    <s v="Beyaz"/>
  </r>
  <r>
    <n v="1669"/>
    <x v="2"/>
    <x v="2"/>
    <x v="2"/>
    <n v="3"/>
    <n v="8450"/>
    <n v="25350"/>
    <n v="7350"/>
    <x v="3"/>
    <x v="2"/>
    <x v="46"/>
    <s v="Beyaz"/>
  </r>
  <r>
    <n v="1670"/>
    <x v="6"/>
    <x v="14"/>
    <x v="10"/>
    <n v="5"/>
    <n v="4200"/>
    <n v="21000"/>
    <n v="6000"/>
    <x v="4"/>
    <x v="8"/>
    <x v="65"/>
    <s v="Beyaz"/>
  </r>
  <r>
    <n v="1671"/>
    <x v="6"/>
    <x v="12"/>
    <x v="2"/>
    <n v="5"/>
    <n v="10590"/>
    <n v="52950"/>
    <n v="22950"/>
    <x v="4"/>
    <x v="8"/>
    <x v="62"/>
    <s v="i Gri"/>
  </r>
  <r>
    <n v="1672"/>
    <x v="5"/>
    <x v="18"/>
    <x v="3"/>
    <n v="3"/>
    <n v="1200"/>
    <n v="3600"/>
    <n v="1200"/>
    <x v="4"/>
    <x v="9"/>
    <x v="29"/>
    <s v="ü Mor"/>
  </r>
  <r>
    <n v="1673"/>
    <x v="10"/>
    <x v="7"/>
    <x v="7"/>
    <n v="4"/>
    <n v="1100"/>
    <n v="4400"/>
    <n v="1200"/>
    <x v="4"/>
    <x v="10"/>
    <x v="58"/>
    <s v="Beyaz"/>
  </r>
  <r>
    <n v="1674"/>
    <x v="9"/>
    <x v="22"/>
    <x v="10"/>
    <n v="2"/>
    <n v="3700"/>
    <n v="7400"/>
    <n v="1400"/>
    <x v="4"/>
    <x v="6"/>
    <x v="48"/>
    <s v="Siyah"/>
  </r>
  <r>
    <n v="1675"/>
    <x v="1"/>
    <x v="22"/>
    <x v="10"/>
    <n v="2"/>
    <n v="3700"/>
    <n v="7400"/>
    <n v="1400"/>
    <x v="4"/>
    <x v="6"/>
    <x v="48"/>
    <s v="Siyah"/>
  </r>
  <r>
    <n v="1676"/>
    <x v="6"/>
    <x v="7"/>
    <x v="7"/>
    <n v="3"/>
    <n v="1100"/>
    <n v="3300"/>
    <n v="900"/>
    <x v="4"/>
    <x v="1"/>
    <x v="7"/>
    <s v="Beyaz"/>
  </r>
  <r>
    <n v="1677"/>
    <x v="5"/>
    <x v="22"/>
    <x v="10"/>
    <n v="2"/>
    <n v="3700"/>
    <n v="7400"/>
    <n v="1400"/>
    <x v="4"/>
    <x v="6"/>
    <x v="48"/>
    <s v="Siyah"/>
  </r>
  <r>
    <n v="1678"/>
    <x v="10"/>
    <x v="13"/>
    <x v="9"/>
    <n v="2"/>
    <n v="1490"/>
    <n v="2980"/>
    <n v="1380"/>
    <x v="4"/>
    <x v="11"/>
    <x v="32"/>
    <s v="Marka"/>
  </r>
  <r>
    <n v="1679"/>
    <x v="9"/>
    <x v="21"/>
    <x v="9"/>
    <n v="3"/>
    <n v="1500"/>
    <n v="4500"/>
    <n v="2100"/>
    <x v="4"/>
    <x v="1"/>
    <x v="52"/>
    <s v="Marka"/>
  </r>
  <r>
    <n v="1680"/>
    <x v="8"/>
    <x v="10"/>
    <x v="8"/>
    <n v="3"/>
    <n v="1090"/>
    <n v="3270"/>
    <n v="870"/>
    <x v="4"/>
    <x v="7"/>
    <x v="76"/>
    <s v="Marka"/>
  </r>
  <r>
    <n v="1681"/>
    <x v="10"/>
    <x v="9"/>
    <x v="1"/>
    <n v="5"/>
    <n v="1800"/>
    <n v="9000"/>
    <n v="5000"/>
    <x v="4"/>
    <x v="11"/>
    <x v="88"/>
    <s v="n Gri"/>
  </r>
  <r>
    <n v="1682"/>
    <x v="7"/>
    <x v="19"/>
    <x v="2"/>
    <n v="5"/>
    <n v="7530"/>
    <n v="37650"/>
    <n v="7650"/>
    <x v="4"/>
    <x v="4"/>
    <x v="73"/>
    <s v="i Gri"/>
  </r>
  <r>
    <n v="1683"/>
    <x v="6"/>
    <x v="7"/>
    <x v="7"/>
    <n v="5"/>
    <n v="1100"/>
    <n v="5500"/>
    <n v="1500"/>
    <x v="4"/>
    <x v="3"/>
    <x v="64"/>
    <s v="Beyaz"/>
  </r>
  <r>
    <n v="1684"/>
    <x v="9"/>
    <x v="3"/>
    <x v="3"/>
    <n v="4"/>
    <n v="1350"/>
    <n v="5400"/>
    <n v="2200"/>
    <x v="4"/>
    <x v="1"/>
    <x v="55"/>
    <s v="Siyah"/>
  </r>
  <r>
    <n v="1685"/>
    <x v="8"/>
    <x v="3"/>
    <x v="3"/>
    <n v="4"/>
    <n v="1350"/>
    <n v="5400"/>
    <n v="2200"/>
    <x v="4"/>
    <x v="9"/>
    <x v="55"/>
    <s v="Siyah"/>
  </r>
  <r>
    <n v="1686"/>
    <x v="7"/>
    <x v="10"/>
    <x v="8"/>
    <n v="5"/>
    <n v="1090"/>
    <n v="5450"/>
    <n v="1450"/>
    <x v="4"/>
    <x v="0"/>
    <x v="69"/>
    <s v="Marka"/>
  </r>
  <r>
    <n v="1687"/>
    <x v="7"/>
    <x v="14"/>
    <x v="10"/>
    <n v="5"/>
    <n v="4200"/>
    <n v="21000"/>
    <n v="6000"/>
    <x v="4"/>
    <x v="1"/>
    <x v="65"/>
    <s v="Beyaz"/>
  </r>
  <r>
    <n v="1688"/>
    <x v="9"/>
    <x v="9"/>
    <x v="1"/>
    <n v="3"/>
    <n v="1800"/>
    <n v="5400"/>
    <n v="3000"/>
    <x v="4"/>
    <x v="3"/>
    <x v="12"/>
    <s v="n Gri"/>
  </r>
  <r>
    <n v="1689"/>
    <x v="11"/>
    <x v="10"/>
    <x v="8"/>
    <n v="4"/>
    <n v="1090"/>
    <n v="4360"/>
    <n v="1160"/>
    <x v="4"/>
    <x v="0"/>
    <x v="59"/>
    <s v="Marka"/>
  </r>
  <r>
    <n v="1690"/>
    <x v="0"/>
    <x v="5"/>
    <x v="5"/>
    <n v="5"/>
    <n v="7600"/>
    <n v="38000"/>
    <n v="8000"/>
    <x v="4"/>
    <x v="3"/>
    <x v="72"/>
    <s v="i Gri"/>
  </r>
  <r>
    <n v="1691"/>
    <x v="8"/>
    <x v="5"/>
    <x v="5"/>
    <n v="4"/>
    <n v="7600"/>
    <n v="30400"/>
    <n v="6400"/>
    <x v="4"/>
    <x v="2"/>
    <x v="66"/>
    <s v="i Gri"/>
  </r>
  <r>
    <n v="1692"/>
    <x v="2"/>
    <x v="22"/>
    <x v="10"/>
    <n v="5"/>
    <n v="3700"/>
    <n v="18500"/>
    <n v="3500"/>
    <x v="4"/>
    <x v="4"/>
    <x v="92"/>
    <s v="Siyah"/>
  </r>
  <r>
    <n v="1693"/>
    <x v="4"/>
    <x v="6"/>
    <x v="6"/>
    <n v="2"/>
    <n v="7250"/>
    <n v="14500"/>
    <n v="4500"/>
    <x v="4"/>
    <x v="2"/>
    <x v="6"/>
    <s v="u Gri"/>
  </r>
  <r>
    <n v="1694"/>
    <x v="1"/>
    <x v="5"/>
    <x v="5"/>
    <n v="4"/>
    <n v="7600"/>
    <n v="30400"/>
    <n v="6400"/>
    <x v="4"/>
    <x v="8"/>
    <x v="66"/>
    <s v="i Gri"/>
  </r>
  <r>
    <n v="1695"/>
    <x v="10"/>
    <x v="14"/>
    <x v="10"/>
    <n v="2"/>
    <n v="4200"/>
    <n v="8400"/>
    <n v="2400"/>
    <x v="4"/>
    <x v="9"/>
    <x v="21"/>
    <s v="Beyaz"/>
  </r>
  <r>
    <n v="1696"/>
    <x v="6"/>
    <x v="17"/>
    <x v="7"/>
    <n v="5"/>
    <n v="1250"/>
    <n v="6250"/>
    <n v="2250"/>
    <x v="4"/>
    <x v="8"/>
    <x v="91"/>
    <s v="Siyah"/>
  </r>
  <r>
    <n v="1697"/>
    <x v="8"/>
    <x v="10"/>
    <x v="8"/>
    <n v="5"/>
    <n v="1090"/>
    <n v="5450"/>
    <n v="1450"/>
    <x v="4"/>
    <x v="3"/>
    <x v="69"/>
    <s v="Marka"/>
  </r>
  <r>
    <n v="1698"/>
    <x v="3"/>
    <x v="4"/>
    <x v="4"/>
    <n v="2"/>
    <n v="2180"/>
    <n v="4360"/>
    <n v="1360"/>
    <x v="4"/>
    <x v="5"/>
    <x v="4"/>
    <s v="Marka"/>
  </r>
  <r>
    <n v="1699"/>
    <x v="11"/>
    <x v="22"/>
    <x v="10"/>
    <n v="2"/>
    <n v="3700"/>
    <n v="7400"/>
    <n v="1400"/>
    <x v="4"/>
    <x v="7"/>
    <x v="48"/>
    <s v="Siyah"/>
  </r>
  <r>
    <n v="1700"/>
    <x v="9"/>
    <x v="0"/>
    <x v="0"/>
    <n v="4"/>
    <n v="6000"/>
    <n v="24000"/>
    <n v="8000"/>
    <x v="4"/>
    <x v="5"/>
    <x v="63"/>
    <s v="Beyaz"/>
  </r>
  <r>
    <n v="1701"/>
    <x v="10"/>
    <x v="17"/>
    <x v="7"/>
    <n v="2"/>
    <n v="1250"/>
    <n v="2500"/>
    <n v="900"/>
    <x v="4"/>
    <x v="7"/>
    <x v="51"/>
    <s v="Siyah"/>
  </r>
  <r>
    <n v="1702"/>
    <x v="11"/>
    <x v="5"/>
    <x v="5"/>
    <n v="2"/>
    <n v="7600"/>
    <n v="15200"/>
    <n v="3200"/>
    <x v="4"/>
    <x v="8"/>
    <x v="5"/>
    <s v="i Gri"/>
  </r>
  <r>
    <n v="1703"/>
    <x v="0"/>
    <x v="1"/>
    <x v="1"/>
    <n v="4"/>
    <n v="1400"/>
    <n v="5600"/>
    <n v="2400"/>
    <x v="4"/>
    <x v="4"/>
    <x v="87"/>
    <s v="Beyaz"/>
  </r>
  <r>
    <n v="1704"/>
    <x v="4"/>
    <x v="4"/>
    <x v="4"/>
    <n v="4"/>
    <n v="2180"/>
    <n v="8720"/>
    <n v="2720"/>
    <x v="4"/>
    <x v="11"/>
    <x v="60"/>
    <s v="Marka"/>
  </r>
  <r>
    <n v="1705"/>
    <x v="0"/>
    <x v="9"/>
    <x v="1"/>
    <n v="2"/>
    <n v="1800"/>
    <n v="3600"/>
    <n v="2000"/>
    <x v="4"/>
    <x v="3"/>
    <x v="9"/>
    <s v="n Gri"/>
  </r>
  <r>
    <n v="1706"/>
    <x v="2"/>
    <x v="21"/>
    <x v="9"/>
    <n v="2"/>
    <n v="1500"/>
    <n v="3000"/>
    <n v="1400"/>
    <x v="4"/>
    <x v="0"/>
    <x v="86"/>
    <s v="Marka"/>
  </r>
  <r>
    <n v="1707"/>
    <x v="6"/>
    <x v="2"/>
    <x v="2"/>
    <n v="2"/>
    <n v="8450"/>
    <n v="16900"/>
    <n v="4900"/>
    <x v="4"/>
    <x v="5"/>
    <x v="2"/>
    <s v="Beyaz"/>
  </r>
  <r>
    <n v="1708"/>
    <x v="9"/>
    <x v="21"/>
    <x v="9"/>
    <n v="4"/>
    <n v="1500"/>
    <n v="6000"/>
    <n v="2800"/>
    <x v="4"/>
    <x v="4"/>
    <x v="77"/>
    <s v="Marka"/>
  </r>
  <r>
    <n v="1709"/>
    <x v="5"/>
    <x v="0"/>
    <x v="0"/>
    <n v="5"/>
    <n v="6000"/>
    <n v="30000"/>
    <n v="10000"/>
    <x v="4"/>
    <x v="10"/>
    <x v="12"/>
    <s v="Beyaz"/>
  </r>
  <r>
    <n v="1710"/>
    <x v="11"/>
    <x v="18"/>
    <x v="3"/>
    <n v="5"/>
    <n v="1200"/>
    <n v="6000"/>
    <n v="2000"/>
    <x v="4"/>
    <x v="2"/>
    <x v="12"/>
    <s v="ü Mor"/>
  </r>
  <r>
    <n v="1711"/>
    <x v="0"/>
    <x v="14"/>
    <x v="10"/>
    <n v="3"/>
    <n v="4200"/>
    <n v="12600"/>
    <n v="3600"/>
    <x v="4"/>
    <x v="0"/>
    <x v="1"/>
    <s v="Beyaz"/>
  </r>
  <r>
    <n v="1712"/>
    <x v="10"/>
    <x v="5"/>
    <x v="5"/>
    <n v="4"/>
    <n v="7600"/>
    <n v="30400"/>
    <n v="6400"/>
    <x v="4"/>
    <x v="5"/>
    <x v="66"/>
    <s v="i Gri"/>
  </r>
  <r>
    <n v="1713"/>
    <x v="5"/>
    <x v="6"/>
    <x v="6"/>
    <n v="5"/>
    <n v="7250"/>
    <n v="36250"/>
    <n v="11250"/>
    <x v="4"/>
    <x v="7"/>
    <x v="57"/>
    <s v="u Gri"/>
  </r>
  <r>
    <n v="1714"/>
    <x v="1"/>
    <x v="19"/>
    <x v="2"/>
    <n v="5"/>
    <n v="7530"/>
    <n v="37650"/>
    <n v="7650"/>
    <x v="4"/>
    <x v="6"/>
    <x v="73"/>
    <s v="i Gri"/>
  </r>
  <r>
    <n v="1715"/>
    <x v="2"/>
    <x v="6"/>
    <x v="6"/>
    <n v="3"/>
    <n v="7250"/>
    <n v="21750"/>
    <n v="6750"/>
    <x v="4"/>
    <x v="12"/>
    <x v="24"/>
    <s v="u Gri"/>
  </r>
  <r>
    <n v="1716"/>
    <x v="1"/>
    <x v="0"/>
    <x v="0"/>
    <n v="4"/>
    <n v="6000"/>
    <n v="24000"/>
    <n v="8000"/>
    <x v="4"/>
    <x v="5"/>
    <x v="63"/>
    <s v="Beyaz"/>
  </r>
  <r>
    <n v="1717"/>
    <x v="5"/>
    <x v="18"/>
    <x v="3"/>
    <n v="3"/>
    <n v="1200"/>
    <n v="3600"/>
    <n v="1200"/>
    <x v="4"/>
    <x v="4"/>
    <x v="29"/>
    <s v="ü Mor"/>
  </r>
  <r>
    <n v="1718"/>
    <x v="11"/>
    <x v="20"/>
    <x v="0"/>
    <n v="2"/>
    <n v="5300"/>
    <n v="10600"/>
    <n v="2600"/>
    <x v="4"/>
    <x v="4"/>
    <x v="45"/>
    <s v="i Gri"/>
  </r>
  <r>
    <n v="1719"/>
    <x v="8"/>
    <x v="2"/>
    <x v="2"/>
    <n v="5"/>
    <n v="8450"/>
    <n v="42250"/>
    <n v="12250"/>
    <x v="4"/>
    <x v="3"/>
    <x v="93"/>
    <s v="Beyaz"/>
  </r>
  <r>
    <n v="1720"/>
    <x v="4"/>
    <x v="3"/>
    <x v="3"/>
    <n v="4"/>
    <n v="1350"/>
    <n v="5400"/>
    <n v="2200"/>
    <x v="4"/>
    <x v="10"/>
    <x v="55"/>
    <s v="Siyah"/>
  </r>
  <r>
    <n v="1721"/>
    <x v="6"/>
    <x v="10"/>
    <x v="8"/>
    <n v="2"/>
    <n v="1090"/>
    <n v="2180"/>
    <n v="580"/>
    <x v="4"/>
    <x v="7"/>
    <x v="10"/>
    <s v="Marka"/>
  </r>
  <r>
    <n v="1722"/>
    <x v="4"/>
    <x v="4"/>
    <x v="4"/>
    <n v="4"/>
    <n v="2180"/>
    <n v="8720"/>
    <n v="2720"/>
    <x v="4"/>
    <x v="2"/>
    <x v="60"/>
    <s v="Marka"/>
  </r>
  <r>
    <n v="1723"/>
    <x v="1"/>
    <x v="22"/>
    <x v="10"/>
    <n v="4"/>
    <n v="3700"/>
    <n v="14800"/>
    <n v="2800"/>
    <x v="4"/>
    <x v="1"/>
    <x v="94"/>
    <s v="Siyah"/>
  </r>
  <r>
    <n v="1724"/>
    <x v="6"/>
    <x v="7"/>
    <x v="7"/>
    <n v="5"/>
    <n v="1100"/>
    <n v="5500"/>
    <n v="1500"/>
    <x v="4"/>
    <x v="10"/>
    <x v="64"/>
    <s v="Beyaz"/>
  </r>
  <r>
    <n v="1725"/>
    <x v="5"/>
    <x v="22"/>
    <x v="10"/>
    <n v="5"/>
    <n v="3700"/>
    <n v="18500"/>
    <n v="3500"/>
    <x v="4"/>
    <x v="4"/>
    <x v="92"/>
    <s v="Siyah"/>
  </r>
  <r>
    <n v="1726"/>
    <x v="10"/>
    <x v="13"/>
    <x v="9"/>
    <n v="3"/>
    <n v="1490"/>
    <n v="4470"/>
    <n v="2070"/>
    <x v="4"/>
    <x v="8"/>
    <x v="27"/>
    <s v="Marka"/>
  </r>
  <r>
    <n v="1727"/>
    <x v="9"/>
    <x v="21"/>
    <x v="9"/>
    <n v="5"/>
    <n v="1500"/>
    <n v="7500"/>
    <n v="3500"/>
    <x v="4"/>
    <x v="4"/>
    <x v="84"/>
    <s v="Marka"/>
  </r>
  <r>
    <n v="1728"/>
    <x v="8"/>
    <x v="10"/>
    <x v="8"/>
    <n v="5"/>
    <n v="1090"/>
    <n v="5450"/>
    <n v="1450"/>
    <x v="4"/>
    <x v="12"/>
    <x v="69"/>
    <s v="Marka"/>
  </r>
  <r>
    <n v="1729"/>
    <x v="10"/>
    <x v="9"/>
    <x v="1"/>
    <n v="2"/>
    <n v="1800"/>
    <n v="3600"/>
    <n v="2000"/>
    <x v="4"/>
    <x v="4"/>
    <x v="9"/>
    <s v="n Gri"/>
  </r>
  <r>
    <n v="1730"/>
    <x v="7"/>
    <x v="19"/>
    <x v="2"/>
    <n v="5"/>
    <n v="7530"/>
    <n v="37650"/>
    <n v="7650"/>
    <x v="4"/>
    <x v="10"/>
    <x v="73"/>
    <s v="i Gri"/>
  </r>
  <r>
    <n v="1731"/>
    <x v="6"/>
    <x v="7"/>
    <x v="7"/>
    <n v="4"/>
    <n v="1100"/>
    <n v="4400"/>
    <n v="1200"/>
    <x v="4"/>
    <x v="2"/>
    <x v="58"/>
    <s v="Beyaz"/>
  </r>
  <r>
    <n v="1732"/>
    <x v="9"/>
    <x v="3"/>
    <x v="3"/>
    <n v="5"/>
    <n v="1350"/>
    <n v="6750"/>
    <n v="2750"/>
    <x v="4"/>
    <x v="10"/>
    <x v="90"/>
    <s v="Siyah"/>
  </r>
  <r>
    <n v="1733"/>
    <x v="8"/>
    <x v="3"/>
    <x v="3"/>
    <n v="4"/>
    <n v="1350"/>
    <n v="5400"/>
    <n v="2200"/>
    <x v="4"/>
    <x v="7"/>
    <x v="55"/>
    <s v="Siyah"/>
  </r>
  <r>
    <n v="1734"/>
    <x v="7"/>
    <x v="10"/>
    <x v="8"/>
    <n v="5"/>
    <n v="1090"/>
    <n v="5450"/>
    <n v="1450"/>
    <x v="4"/>
    <x v="5"/>
    <x v="69"/>
    <s v="Marka"/>
  </r>
  <r>
    <n v="1735"/>
    <x v="7"/>
    <x v="14"/>
    <x v="10"/>
    <n v="5"/>
    <n v="4200"/>
    <n v="21000"/>
    <n v="6000"/>
    <x v="4"/>
    <x v="4"/>
    <x v="65"/>
    <s v="Beyaz"/>
  </r>
  <r>
    <n v="1736"/>
    <x v="9"/>
    <x v="9"/>
    <x v="1"/>
    <n v="5"/>
    <n v="1800"/>
    <n v="9000"/>
    <n v="5000"/>
    <x v="4"/>
    <x v="4"/>
    <x v="88"/>
    <s v="n Gri"/>
  </r>
  <r>
    <n v="1737"/>
    <x v="11"/>
    <x v="10"/>
    <x v="8"/>
    <n v="2"/>
    <n v="1090"/>
    <n v="2180"/>
    <n v="580"/>
    <x v="4"/>
    <x v="3"/>
    <x v="10"/>
    <s v="Marka"/>
  </r>
  <r>
    <n v="1738"/>
    <x v="0"/>
    <x v="5"/>
    <x v="5"/>
    <n v="5"/>
    <n v="7600"/>
    <n v="38000"/>
    <n v="8000"/>
    <x v="4"/>
    <x v="8"/>
    <x v="72"/>
    <s v="i Gri"/>
  </r>
  <r>
    <n v="1739"/>
    <x v="8"/>
    <x v="5"/>
    <x v="5"/>
    <n v="2"/>
    <n v="7600"/>
    <n v="15200"/>
    <n v="3200"/>
    <x v="4"/>
    <x v="9"/>
    <x v="5"/>
    <s v="i Gri"/>
  </r>
  <r>
    <n v="1740"/>
    <x v="2"/>
    <x v="22"/>
    <x v="10"/>
    <n v="5"/>
    <n v="3700"/>
    <n v="18500"/>
    <n v="3500"/>
    <x v="4"/>
    <x v="11"/>
    <x v="92"/>
    <s v="Siyah"/>
  </r>
  <r>
    <n v="1741"/>
    <x v="4"/>
    <x v="6"/>
    <x v="6"/>
    <n v="2"/>
    <n v="7250"/>
    <n v="14500"/>
    <n v="4500"/>
    <x v="4"/>
    <x v="11"/>
    <x v="6"/>
    <s v="u Gri"/>
  </r>
  <r>
    <n v="1742"/>
    <x v="1"/>
    <x v="5"/>
    <x v="5"/>
    <n v="4"/>
    <n v="7600"/>
    <n v="30400"/>
    <n v="6400"/>
    <x v="4"/>
    <x v="8"/>
    <x v="66"/>
    <s v="i Gri"/>
  </r>
  <r>
    <n v="1743"/>
    <x v="10"/>
    <x v="14"/>
    <x v="10"/>
    <n v="3"/>
    <n v="4200"/>
    <n v="12600"/>
    <n v="3600"/>
    <x v="4"/>
    <x v="5"/>
    <x v="1"/>
    <s v="Beyaz"/>
  </r>
  <r>
    <n v="1744"/>
    <x v="6"/>
    <x v="17"/>
    <x v="7"/>
    <n v="5"/>
    <n v="1250"/>
    <n v="6250"/>
    <n v="2250"/>
    <x v="4"/>
    <x v="11"/>
    <x v="91"/>
    <s v="Siyah"/>
  </r>
  <r>
    <n v="1745"/>
    <x v="8"/>
    <x v="10"/>
    <x v="8"/>
    <n v="2"/>
    <n v="1090"/>
    <n v="2180"/>
    <n v="580"/>
    <x v="4"/>
    <x v="1"/>
    <x v="10"/>
    <s v="Marka"/>
  </r>
  <r>
    <n v="1746"/>
    <x v="3"/>
    <x v="4"/>
    <x v="4"/>
    <n v="3"/>
    <n v="2180"/>
    <n v="6540"/>
    <n v="2040"/>
    <x v="4"/>
    <x v="11"/>
    <x v="11"/>
    <s v="Marka"/>
  </r>
  <r>
    <n v="1747"/>
    <x v="11"/>
    <x v="22"/>
    <x v="10"/>
    <n v="2"/>
    <n v="3700"/>
    <n v="7400"/>
    <n v="1400"/>
    <x v="4"/>
    <x v="1"/>
    <x v="48"/>
    <s v="Siyah"/>
  </r>
  <r>
    <n v="1748"/>
    <x v="9"/>
    <x v="0"/>
    <x v="0"/>
    <n v="2"/>
    <n v="6000"/>
    <n v="12000"/>
    <n v="4000"/>
    <x v="4"/>
    <x v="2"/>
    <x v="0"/>
    <s v="Beyaz"/>
  </r>
  <r>
    <n v="1749"/>
    <x v="10"/>
    <x v="17"/>
    <x v="7"/>
    <n v="3"/>
    <n v="1250"/>
    <n v="3750"/>
    <n v="1350"/>
    <x v="4"/>
    <x v="11"/>
    <x v="50"/>
    <s v="Siyah"/>
  </r>
  <r>
    <n v="1750"/>
    <x v="11"/>
    <x v="5"/>
    <x v="5"/>
    <n v="3"/>
    <n v="7600"/>
    <n v="22800"/>
    <n v="4800"/>
    <x v="4"/>
    <x v="12"/>
    <x v="23"/>
    <s v="i Gri"/>
  </r>
  <r>
    <n v="1751"/>
    <x v="0"/>
    <x v="1"/>
    <x v="1"/>
    <n v="5"/>
    <n v="1400"/>
    <n v="7000"/>
    <n v="3000"/>
    <x v="4"/>
    <x v="7"/>
    <x v="53"/>
    <s v="Beyaz"/>
  </r>
  <r>
    <n v="1752"/>
    <x v="4"/>
    <x v="4"/>
    <x v="4"/>
    <n v="2"/>
    <n v="2180"/>
    <n v="4360"/>
    <n v="1360"/>
    <x v="4"/>
    <x v="8"/>
    <x v="4"/>
    <s v="Marka"/>
  </r>
  <r>
    <n v="1753"/>
    <x v="0"/>
    <x v="9"/>
    <x v="1"/>
    <n v="3"/>
    <n v="1800"/>
    <n v="5400"/>
    <n v="3000"/>
    <x v="4"/>
    <x v="3"/>
    <x v="12"/>
    <s v="n Gri"/>
  </r>
  <r>
    <n v="1754"/>
    <x v="2"/>
    <x v="21"/>
    <x v="9"/>
    <n v="5"/>
    <n v="1500"/>
    <n v="7500"/>
    <n v="3500"/>
    <x v="4"/>
    <x v="12"/>
    <x v="84"/>
    <s v="Marka"/>
  </r>
  <r>
    <n v="1755"/>
    <x v="6"/>
    <x v="2"/>
    <x v="2"/>
    <n v="3"/>
    <n v="8450"/>
    <n v="25350"/>
    <n v="7350"/>
    <x v="4"/>
    <x v="3"/>
    <x v="46"/>
    <s v="Beyaz"/>
  </r>
  <r>
    <n v="1756"/>
    <x v="9"/>
    <x v="21"/>
    <x v="9"/>
    <n v="4"/>
    <n v="1500"/>
    <n v="6000"/>
    <n v="2800"/>
    <x v="4"/>
    <x v="3"/>
    <x v="77"/>
    <s v="Marka"/>
  </r>
  <r>
    <n v="1757"/>
    <x v="5"/>
    <x v="0"/>
    <x v="0"/>
    <n v="4"/>
    <n v="6000"/>
    <n v="24000"/>
    <n v="8000"/>
    <x v="4"/>
    <x v="4"/>
    <x v="63"/>
    <s v="Beyaz"/>
  </r>
  <r>
    <n v="1758"/>
    <x v="11"/>
    <x v="18"/>
    <x v="3"/>
    <n v="5"/>
    <n v="1200"/>
    <n v="6000"/>
    <n v="2000"/>
    <x v="4"/>
    <x v="11"/>
    <x v="12"/>
    <s v="ü Mor"/>
  </r>
  <r>
    <n v="1759"/>
    <x v="0"/>
    <x v="14"/>
    <x v="10"/>
    <n v="2"/>
    <n v="4200"/>
    <n v="8400"/>
    <n v="2400"/>
    <x v="4"/>
    <x v="12"/>
    <x v="21"/>
    <s v="Beyaz"/>
  </r>
  <r>
    <n v="1760"/>
    <x v="10"/>
    <x v="5"/>
    <x v="5"/>
    <n v="4"/>
    <n v="7600"/>
    <n v="30400"/>
    <n v="6400"/>
    <x v="4"/>
    <x v="1"/>
    <x v="66"/>
    <s v="i Gri"/>
  </r>
  <r>
    <n v="1761"/>
    <x v="5"/>
    <x v="6"/>
    <x v="6"/>
    <n v="4"/>
    <n v="7250"/>
    <n v="29000"/>
    <n v="9000"/>
    <x v="4"/>
    <x v="4"/>
    <x v="67"/>
    <s v="u Gri"/>
  </r>
  <r>
    <n v="1762"/>
    <x v="1"/>
    <x v="19"/>
    <x v="2"/>
    <n v="3"/>
    <n v="7530"/>
    <n v="22590"/>
    <n v="4590"/>
    <x v="4"/>
    <x v="5"/>
    <x v="38"/>
    <s v="i Gri"/>
  </r>
  <r>
    <n v="1763"/>
    <x v="2"/>
    <x v="6"/>
    <x v="6"/>
    <n v="4"/>
    <n v="7250"/>
    <n v="29000"/>
    <n v="9000"/>
    <x v="4"/>
    <x v="11"/>
    <x v="67"/>
    <s v="u Gri"/>
  </r>
  <r>
    <n v="1764"/>
    <x v="1"/>
    <x v="0"/>
    <x v="0"/>
    <n v="5"/>
    <n v="6000"/>
    <n v="30000"/>
    <n v="10000"/>
    <x v="4"/>
    <x v="6"/>
    <x v="12"/>
    <s v="Beyaz"/>
  </r>
  <r>
    <n v="1765"/>
    <x v="5"/>
    <x v="18"/>
    <x v="3"/>
    <n v="3"/>
    <n v="1200"/>
    <n v="3600"/>
    <n v="1200"/>
    <x v="4"/>
    <x v="12"/>
    <x v="29"/>
    <s v="ü Mor"/>
  </r>
  <r>
    <n v="1766"/>
    <x v="11"/>
    <x v="20"/>
    <x v="0"/>
    <n v="4"/>
    <n v="5300"/>
    <n v="21200"/>
    <n v="5200"/>
    <x v="4"/>
    <x v="2"/>
    <x v="75"/>
    <s v="i Gri"/>
  </r>
  <r>
    <n v="1767"/>
    <x v="8"/>
    <x v="2"/>
    <x v="2"/>
    <n v="5"/>
    <n v="8450"/>
    <n v="42250"/>
    <n v="12250"/>
    <x v="4"/>
    <x v="5"/>
    <x v="93"/>
    <s v="Beyaz"/>
  </r>
  <r>
    <n v="1768"/>
    <x v="4"/>
    <x v="3"/>
    <x v="3"/>
    <n v="2"/>
    <n v="1350"/>
    <n v="2700"/>
    <n v="1100"/>
    <x v="4"/>
    <x v="8"/>
    <x v="16"/>
    <s v="Siyah"/>
  </r>
  <r>
    <n v="1769"/>
    <x v="6"/>
    <x v="10"/>
    <x v="8"/>
    <n v="4"/>
    <n v="1090"/>
    <n v="4360"/>
    <n v="1160"/>
    <x v="4"/>
    <x v="12"/>
    <x v="59"/>
    <s v="Marka"/>
  </r>
  <r>
    <n v="1770"/>
    <x v="4"/>
    <x v="4"/>
    <x v="4"/>
    <n v="2"/>
    <n v="2180"/>
    <n v="4360"/>
    <n v="1360"/>
    <x v="4"/>
    <x v="4"/>
    <x v="4"/>
    <s v="Marka"/>
  </r>
  <r>
    <n v="1771"/>
    <x v="0"/>
    <x v="0"/>
    <x v="0"/>
    <n v="5"/>
    <n v="6000"/>
    <n v="30000"/>
    <n v="10000"/>
    <x v="4"/>
    <x v="10"/>
    <x v="12"/>
    <s v="Beyaz"/>
  </r>
  <r>
    <n v="1772"/>
    <x v="1"/>
    <x v="1"/>
    <x v="1"/>
    <n v="5"/>
    <n v="1400"/>
    <n v="7000"/>
    <n v="3000"/>
    <x v="4"/>
    <x v="3"/>
    <x v="53"/>
    <s v="Beyaz"/>
  </r>
  <r>
    <n v="1773"/>
    <x v="2"/>
    <x v="2"/>
    <x v="2"/>
    <n v="2"/>
    <n v="8450"/>
    <n v="16900"/>
    <n v="4900"/>
    <x v="4"/>
    <x v="4"/>
    <x v="2"/>
    <s v="Beyaz"/>
  </r>
  <r>
    <n v="1774"/>
    <x v="3"/>
    <x v="3"/>
    <x v="3"/>
    <n v="4"/>
    <n v="1350"/>
    <n v="5400"/>
    <n v="2200"/>
    <x v="4"/>
    <x v="10"/>
    <x v="55"/>
    <s v="Siyah"/>
  </r>
  <r>
    <n v="1775"/>
    <x v="0"/>
    <x v="4"/>
    <x v="4"/>
    <n v="2"/>
    <n v="2180"/>
    <n v="4360"/>
    <n v="1360"/>
    <x v="4"/>
    <x v="10"/>
    <x v="4"/>
    <s v="Marka"/>
  </r>
  <r>
    <n v="1776"/>
    <x v="4"/>
    <x v="5"/>
    <x v="5"/>
    <n v="4"/>
    <n v="7600"/>
    <n v="30400"/>
    <n v="6400"/>
    <x v="4"/>
    <x v="2"/>
    <x v="66"/>
    <s v="i Gri"/>
  </r>
  <r>
    <n v="1777"/>
    <x v="1"/>
    <x v="6"/>
    <x v="6"/>
    <n v="2"/>
    <n v="7250"/>
    <n v="14500"/>
    <n v="4500"/>
    <x v="4"/>
    <x v="7"/>
    <x v="6"/>
    <s v="u Gri"/>
  </r>
  <r>
    <n v="1778"/>
    <x v="3"/>
    <x v="7"/>
    <x v="7"/>
    <n v="3"/>
    <n v="1100"/>
    <n v="3300"/>
    <n v="900"/>
    <x v="4"/>
    <x v="8"/>
    <x v="7"/>
    <s v="Beyaz"/>
  </r>
  <r>
    <n v="1779"/>
    <x v="5"/>
    <x v="0"/>
    <x v="0"/>
    <n v="3"/>
    <n v="6000"/>
    <n v="18000"/>
    <n v="6000"/>
    <x v="4"/>
    <x v="0"/>
    <x v="29"/>
    <s v="Beyaz"/>
  </r>
  <r>
    <n v="1780"/>
    <x v="0"/>
    <x v="8"/>
    <x v="8"/>
    <n v="3"/>
    <n v="1200"/>
    <n v="3600"/>
    <n v="1200"/>
    <x v="4"/>
    <x v="5"/>
    <x v="29"/>
    <s v="Marka"/>
  </r>
  <r>
    <n v="1781"/>
    <x v="6"/>
    <x v="9"/>
    <x v="1"/>
    <n v="2"/>
    <n v="1800"/>
    <n v="3600"/>
    <n v="2000"/>
    <x v="4"/>
    <x v="12"/>
    <x v="9"/>
    <s v="n Gri"/>
  </r>
  <r>
    <n v="1782"/>
    <x v="6"/>
    <x v="10"/>
    <x v="8"/>
    <n v="3"/>
    <n v="1090"/>
    <n v="3270"/>
    <n v="870"/>
    <x v="4"/>
    <x v="1"/>
    <x v="76"/>
    <s v="Marka"/>
  </r>
  <r>
    <n v="1783"/>
    <x v="5"/>
    <x v="4"/>
    <x v="4"/>
    <n v="2"/>
    <n v="2180"/>
    <n v="4360"/>
    <n v="1360"/>
    <x v="4"/>
    <x v="10"/>
    <x v="4"/>
    <s v="Marka"/>
  </r>
  <r>
    <n v="1784"/>
    <x v="7"/>
    <x v="9"/>
    <x v="1"/>
    <n v="4"/>
    <n v="1800"/>
    <n v="7200"/>
    <n v="4000"/>
    <x v="4"/>
    <x v="9"/>
    <x v="85"/>
    <s v="n Gri"/>
  </r>
  <r>
    <n v="1785"/>
    <x v="4"/>
    <x v="11"/>
    <x v="5"/>
    <n v="5"/>
    <n v="8000"/>
    <n v="40000"/>
    <n v="10000"/>
    <x v="4"/>
    <x v="10"/>
    <x v="61"/>
    <s v="Beyaz"/>
  </r>
  <r>
    <n v="1786"/>
    <x v="5"/>
    <x v="1"/>
    <x v="1"/>
    <n v="5"/>
    <n v="1400"/>
    <n v="7000"/>
    <n v="3000"/>
    <x v="4"/>
    <x v="1"/>
    <x v="53"/>
    <s v="Beyaz"/>
  </r>
  <r>
    <n v="1787"/>
    <x v="8"/>
    <x v="12"/>
    <x v="2"/>
    <n v="2"/>
    <n v="10590"/>
    <n v="21180"/>
    <n v="9180"/>
    <x v="4"/>
    <x v="5"/>
    <x v="19"/>
    <s v="i Gri"/>
  </r>
  <r>
    <n v="1788"/>
    <x v="9"/>
    <x v="3"/>
    <x v="3"/>
    <n v="4"/>
    <n v="1350"/>
    <n v="5400"/>
    <n v="2200"/>
    <x v="4"/>
    <x v="1"/>
    <x v="55"/>
    <s v="Siyah"/>
  </r>
  <r>
    <n v="1789"/>
    <x v="6"/>
    <x v="1"/>
    <x v="1"/>
    <n v="3"/>
    <n v="1400"/>
    <n v="4200"/>
    <n v="1800"/>
    <x v="4"/>
    <x v="7"/>
    <x v="36"/>
    <s v="Beyaz"/>
  </r>
  <r>
    <n v="1790"/>
    <x v="3"/>
    <x v="0"/>
    <x v="0"/>
    <n v="4"/>
    <n v="6000"/>
    <n v="24000"/>
    <n v="8000"/>
    <x v="4"/>
    <x v="0"/>
    <x v="63"/>
    <s v="Beyaz"/>
  </r>
  <r>
    <n v="1791"/>
    <x v="8"/>
    <x v="7"/>
    <x v="7"/>
    <n v="2"/>
    <n v="1100"/>
    <n v="2200"/>
    <n v="600"/>
    <x v="4"/>
    <x v="12"/>
    <x v="17"/>
    <s v="Beyaz"/>
  </r>
  <r>
    <n v="1792"/>
    <x v="2"/>
    <x v="0"/>
    <x v="0"/>
    <n v="2"/>
    <n v="6000"/>
    <n v="12000"/>
    <n v="4000"/>
    <x v="4"/>
    <x v="6"/>
    <x v="0"/>
    <s v="Beyaz"/>
  </r>
  <r>
    <n v="1793"/>
    <x v="9"/>
    <x v="13"/>
    <x v="9"/>
    <n v="4"/>
    <n v="1490"/>
    <n v="5960"/>
    <n v="2760"/>
    <x v="4"/>
    <x v="6"/>
    <x v="68"/>
    <s v="Marka"/>
  </r>
  <r>
    <n v="1794"/>
    <x v="8"/>
    <x v="12"/>
    <x v="2"/>
    <n v="4"/>
    <n v="10590"/>
    <n v="42360"/>
    <n v="18360"/>
    <x v="4"/>
    <x v="5"/>
    <x v="80"/>
    <s v="i Gri"/>
  </r>
  <r>
    <n v="1795"/>
    <x v="2"/>
    <x v="11"/>
    <x v="5"/>
    <n v="2"/>
    <n v="8000"/>
    <n v="16000"/>
    <n v="4000"/>
    <x v="4"/>
    <x v="8"/>
    <x v="78"/>
    <s v="Beyaz"/>
  </r>
  <r>
    <n v="1796"/>
    <x v="6"/>
    <x v="7"/>
    <x v="7"/>
    <n v="3"/>
    <n v="1100"/>
    <n v="3300"/>
    <n v="900"/>
    <x v="4"/>
    <x v="1"/>
    <x v="7"/>
    <s v="Beyaz"/>
  </r>
  <r>
    <n v="1797"/>
    <x v="9"/>
    <x v="8"/>
    <x v="8"/>
    <n v="3"/>
    <n v="1200"/>
    <n v="3600"/>
    <n v="1200"/>
    <x v="4"/>
    <x v="7"/>
    <x v="29"/>
    <s v="Marka"/>
  </r>
  <r>
    <n v="1798"/>
    <x v="4"/>
    <x v="14"/>
    <x v="10"/>
    <n v="3"/>
    <n v="4200"/>
    <n v="12600"/>
    <n v="3600"/>
    <x v="4"/>
    <x v="10"/>
    <x v="1"/>
    <s v="Beyaz"/>
  </r>
  <r>
    <n v="1799"/>
    <x v="1"/>
    <x v="15"/>
    <x v="6"/>
    <n v="5"/>
    <n v="5775"/>
    <n v="28875"/>
    <n v="8875"/>
    <x v="4"/>
    <x v="8"/>
    <x v="82"/>
    <s v="Beyaz"/>
  </r>
  <r>
    <n v="1800"/>
    <x v="10"/>
    <x v="5"/>
    <x v="5"/>
    <n v="4"/>
    <n v="7600"/>
    <n v="30400"/>
    <n v="6400"/>
    <x v="4"/>
    <x v="4"/>
    <x v="66"/>
    <s v="i Gri"/>
  </r>
  <r>
    <n v="1801"/>
    <x v="1"/>
    <x v="6"/>
    <x v="6"/>
    <n v="2"/>
    <n v="7250"/>
    <n v="14500"/>
    <n v="4500"/>
    <x v="4"/>
    <x v="1"/>
    <x v="6"/>
    <s v="u Gri"/>
  </r>
  <r>
    <n v="1802"/>
    <x v="0"/>
    <x v="6"/>
    <x v="6"/>
    <n v="2"/>
    <n v="7250"/>
    <n v="14500"/>
    <n v="4500"/>
    <x v="4"/>
    <x v="2"/>
    <x v="6"/>
    <s v="u Gri"/>
  </r>
  <r>
    <n v="1803"/>
    <x v="8"/>
    <x v="6"/>
    <x v="6"/>
    <n v="2"/>
    <n v="7250"/>
    <n v="14500"/>
    <n v="4500"/>
    <x v="4"/>
    <x v="9"/>
    <x v="6"/>
    <s v="u Gri"/>
  </r>
  <r>
    <n v="1804"/>
    <x v="5"/>
    <x v="3"/>
    <x v="3"/>
    <n v="5"/>
    <n v="1350"/>
    <n v="6750"/>
    <n v="2750"/>
    <x v="4"/>
    <x v="3"/>
    <x v="90"/>
    <s v="Siyah"/>
  </r>
  <r>
    <n v="1805"/>
    <x v="1"/>
    <x v="6"/>
    <x v="6"/>
    <n v="4"/>
    <n v="7250"/>
    <n v="29000"/>
    <n v="9000"/>
    <x v="4"/>
    <x v="10"/>
    <x v="67"/>
    <s v="u Gri"/>
  </r>
  <r>
    <n v="1806"/>
    <x v="6"/>
    <x v="5"/>
    <x v="5"/>
    <n v="3"/>
    <n v="7600"/>
    <n v="22800"/>
    <n v="4800"/>
    <x v="4"/>
    <x v="10"/>
    <x v="23"/>
    <s v="i Gri"/>
  </r>
  <r>
    <n v="1807"/>
    <x v="11"/>
    <x v="5"/>
    <x v="5"/>
    <n v="2"/>
    <n v="7600"/>
    <n v="15200"/>
    <n v="3200"/>
    <x v="4"/>
    <x v="6"/>
    <x v="5"/>
    <s v="i Gri"/>
  </r>
  <r>
    <n v="1808"/>
    <x v="1"/>
    <x v="13"/>
    <x v="9"/>
    <n v="4"/>
    <n v="1490"/>
    <n v="5960"/>
    <n v="2760"/>
    <x v="4"/>
    <x v="5"/>
    <x v="68"/>
    <s v="Marka"/>
  </r>
  <r>
    <n v="1809"/>
    <x v="5"/>
    <x v="16"/>
    <x v="4"/>
    <n v="3"/>
    <n v="2900"/>
    <n v="8700"/>
    <n v="2700"/>
    <x v="4"/>
    <x v="3"/>
    <x v="24"/>
    <s v="Marka"/>
  </r>
  <r>
    <n v="1810"/>
    <x v="9"/>
    <x v="13"/>
    <x v="9"/>
    <n v="2"/>
    <n v="1490"/>
    <n v="2980"/>
    <n v="1380"/>
    <x v="4"/>
    <x v="6"/>
    <x v="32"/>
    <s v="Marka"/>
  </r>
  <r>
    <n v="1811"/>
    <x v="9"/>
    <x v="10"/>
    <x v="8"/>
    <n v="2"/>
    <n v="1090"/>
    <n v="2180"/>
    <n v="580"/>
    <x v="4"/>
    <x v="12"/>
    <x v="10"/>
    <s v="Marka"/>
  </r>
  <r>
    <n v="1812"/>
    <x v="5"/>
    <x v="8"/>
    <x v="8"/>
    <n v="4"/>
    <n v="1200"/>
    <n v="4800"/>
    <n v="1600"/>
    <x v="4"/>
    <x v="4"/>
    <x v="63"/>
    <s v="Marka"/>
  </r>
  <r>
    <n v="1813"/>
    <x v="8"/>
    <x v="12"/>
    <x v="2"/>
    <n v="2"/>
    <n v="10590"/>
    <n v="21180"/>
    <n v="9180"/>
    <x v="4"/>
    <x v="11"/>
    <x v="19"/>
    <s v="i Gri"/>
  </r>
  <r>
    <n v="1814"/>
    <x v="6"/>
    <x v="14"/>
    <x v="10"/>
    <n v="5"/>
    <n v="4200"/>
    <n v="21000"/>
    <n v="6000"/>
    <x v="4"/>
    <x v="10"/>
    <x v="65"/>
    <s v="Beyaz"/>
  </r>
  <r>
    <n v="1815"/>
    <x v="3"/>
    <x v="14"/>
    <x v="10"/>
    <n v="2"/>
    <n v="4200"/>
    <n v="8400"/>
    <n v="2400"/>
    <x v="4"/>
    <x v="8"/>
    <x v="21"/>
    <s v="Beyaz"/>
  </r>
  <r>
    <n v="1816"/>
    <x v="7"/>
    <x v="12"/>
    <x v="2"/>
    <n v="3"/>
    <n v="10590"/>
    <n v="31770"/>
    <n v="13770"/>
    <x v="4"/>
    <x v="2"/>
    <x v="40"/>
    <s v="i Gri"/>
  </r>
  <r>
    <n v="1817"/>
    <x v="11"/>
    <x v="17"/>
    <x v="7"/>
    <n v="5"/>
    <n v="1250"/>
    <n v="6250"/>
    <n v="2250"/>
    <x v="4"/>
    <x v="5"/>
    <x v="91"/>
    <s v="Siyah"/>
  </r>
  <r>
    <n v="1818"/>
    <x v="0"/>
    <x v="13"/>
    <x v="9"/>
    <n v="3"/>
    <n v="1490"/>
    <n v="4470"/>
    <n v="2070"/>
    <x v="4"/>
    <x v="6"/>
    <x v="27"/>
    <s v="Marka"/>
  </r>
  <r>
    <n v="1819"/>
    <x v="6"/>
    <x v="8"/>
    <x v="8"/>
    <n v="5"/>
    <n v="1200"/>
    <n v="6000"/>
    <n v="2000"/>
    <x v="4"/>
    <x v="5"/>
    <x v="12"/>
    <s v="Marka"/>
  </r>
  <r>
    <n v="1820"/>
    <x v="2"/>
    <x v="4"/>
    <x v="4"/>
    <n v="4"/>
    <n v="2180"/>
    <n v="8720"/>
    <n v="2720"/>
    <x v="4"/>
    <x v="2"/>
    <x v="60"/>
    <s v="Marka"/>
  </r>
  <r>
    <n v="1821"/>
    <x v="9"/>
    <x v="18"/>
    <x v="3"/>
    <n v="3"/>
    <n v="1200"/>
    <n v="3600"/>
    <n v="1200"/>
    <x v="4"/>
    <x v="12"/>
    <x v="29"/>
    <s v="ü Mor"/>
  </r>
  <r>
    <n v="1822"/>
    <x v="0"/>
    <x v="9"/>
    <x v="1"/>
    <n v="2"/>
    <n v="1800"/>
    <n v="3600"/>
    <n v="2000"/>
    <x v="4"/>
    <x v="2"/>
    <x v="9"/>
    <s v="n Gri"/>
  </r>
  <r>
    <n v="1823"/>
    <x v="2"/>
    <x v="5"/>
    <x v="5"/>
    <n v="2"/>
    <n v="7600"/>
    <n v="15200"/>
    <n v="3200"/>
    <x v="4"/>
    <x v="3"/>
    <x v="5"/>
    <s v="i Gri"/>
  </r>
  <r>
    <n v="1824"/>
    <x v="7"/>
    <x v="19"/>
    <x v="2"/>
    <n v="5"/>
    <n v="7530"/>
    <n v="37650"/>
    <n v="7650"/>
    <x v="4"/>
    <x v="12"/>
    <x v="73"/>
    <s v="i Gri"/>
  </r>
  <r>
    <n v="1825"/>
    <x v="11"/>
    <x v="13"/>
    <x v="9"/>
    <n v="4"/>
    <n v="1490"/>
    <n v="5960"/>
    <n v="2760"/>
    <x v="4"/>
    <x v="7"/>
    <x v="68"/>
    <s v="Marka"/>
  </r>
  <r>
    <n v="1826"/>
    <x v="0"/>
    <x v="20"/>
    <x v="0"/>
    <n v="4"/>
    <n v="5300"/>
    <n v="21200"/>
    <n v="5200"/>
    <x v="4"/>
    <x v="3"/>
    <x v="75"/>
    <s v="i Gri"/>
  </r>
  <r>
    <n v="1827"/>
    <x v="4"/>
    <x v="8"/>
    <x v="8"/>
    <n v="4"/>
    <n v="1200"/>
    <n v="4800"/>
    <n v="1600"/>
    <x v="4"/>
    <x v="11"/>
    <x v="63"/>
    <s v="Marka"/>
  </r>
  <r>
    <n v="1828"/>
    <x v="9"/>
    <x v="10"/>
    <x v="8"/>
    <n v="4"/>
    <n v="1090"/>
    <n v="4360"/>
    <n v="1160"/>
    <x v="4"/>
    <x v="9"/>
    <x v="59"/>
    <s v="Marka"/>
  </r>
  <r>
    <n v="1829"/>
    <x v="4"/>
    <x v="6"/>
    <x v="6"/>
    <n v="3"/>
    <n v="7250"/>
    <n v="21750"/>
    <n v="6750"/>
    <x v="4"/>
    <x v="5"/>
    <x v="24"/>
    <s v="u Gri"/>
  </r>
  <r>
    <n v="1830"/>
    <x v="10"/>
    <x v="1"/>
    <x v="1"/>
    <n v="4"/>
    <n v="1400"/>
    <n v="5600"/>
    <n v="2400"/>
    <x v="4"/>
    <x v="3"/>
    <x v="87"/>
    <s v="Beyaz"/>
  </r>
  <r>
    <n v="1831"/>
    <x v="2"/>
    <x v="21"/>
    <x v="9"/>
    <n v="2"/>
    <n v="1500"/>
    <n v="3000"/>
    <n v="1400"/>
    <x v="4"/>
    <x v="7"/>
    <x v="86"/>
    <s v="Marka"/>
  </r>
  <r>
    <n v="1832"/>
    <x v="7"/>
    <x v="3"/>
    <x v="3"/>
    <n v="3"/>
    <n v="1350"/>
    <n v="4050"/>
    <n v="1650"/>
    <x v="4"/>
    <x v="0"/>
    <x v="3"/>
    <s v="Siyah"/>
  </r>
  <r>
    <n v="1833"/>
    <x v="7"/>
    <x v="8"/>
    <x v="8"/>
    <n v="4"/>
    <n v="1200"/>
    <n v="4800"/>
    <n v="1600"/>
    <x v="4"/>
    <x v="0"/>
    <x v="63"/>
    <s v="Marka"/>
  </r>
  <r>
    <n v="1834"/>
    <x v="1"/>
    <x v="19"/>
    <x v="2"/>
    <n v="4"/>
    <n v="7530"/>
    <n v="30120"/>
    <n v="6120"/>
    <x v="4"/>
    <x v="1"/>
    <x v="81"/>
    <s v="i Gri"/>
  </r>
  <r>
    <n v="1835"/>
    <x v="10"/>
    <x v="8"/>
    <x v="8"/>
    <n v="2"/>
    <n v="1200"/>
    <n v="2400"/>
    <n v="800"/>
    <x v="4"/>
    <x v="0"/>
    <x v="0"/>
    <s v="Marka"/>
  </r>
  <r>
    <n v="1836"/>
    <x v="8"/>
    <x v="9"/>
    <x v="1"/>
    <n v="4"/>
    <n v="1800"/>
    <n v="7200"/>
    <n v="4000"/>
    <x v="4"/>
    <x v="1"/>
    <x v="85"/>
    <s v="n Gri"/>
  </r>
  <r>
    <n v="1837"/>
    <x v="0"/>
    <x v="6"/>
    <x v="6"/>
    <n v="4"/>
    <n v="7250"/>
    <n v="29000"/>
    <n v="9000"/>
    <x v="4"/>
    <x v="2"/>
    <x v="67"/>
    <s v="u Gri"/>
  </r>
  <r>
    <n v="1838"/>
    <x v="9"/>
    <x v="13"/>
    <x v="9"/>
    <n v="3"/>
    <n v="1490"/>
    <n v="4470"/>
    <n v="2070"/>
    <x v="4"/>
    <x v="6"/>
    <x v="27"/>
    <s v="Marka"/>
  </r>
  <r>
    <n v="1839"/>
    <x v="9"/>
    <x v="18"/>
    <x v="3"/>
    <n v="4"/>
    <n v="1200"/>
    <n v="4800"/>
    <n v="1600"/>
    <x v="4"/>
    <x v="4"/>
    <x v="63"/>
    <s v="ü Mor"/>
  </r>
  <r>
    <n v="1840"/>
    <x v="1"/>
    <x v="11"/>
    <x v="5"/>
    <n v="3"/>
    <n v="8000"/>
    <n v="24000"/>
    <n v="6000"/>
    <x v="4"/>
    <x v="11"/>
    <x v="13"/>
    <s v="Beyaz"/>
  </r>
  <r>
    <n v="1841"/>
    <x v="6"/>
    <x v="1"/>
    <x v="1"/>
    <n v="4"/>
    <n v="1400"/>
    <n v="5600"/>
    <n v="2400"/>
    <x v="4"/>
    <x v="4"/>
    <x v="87"/>
    <s v="Beyaz"/>
  </r>
  <r>
    <n v="1842"/>
    <x v="5"/>
    <x v="3"/>
    <x v="3"/>
    <n v="5"/>
    <n v="1350"/>
    <n v="6750"/>
    <n v="2750"/>
    <x v="4"/>
    <x v="12"/>
    <x v="90"/>
    <s v="Siyah"/>
  </r>
  <r>
    <n v="1843"/>
    <x v="8"/>
    <x v="18"/>
    <x v="3"/>
    <n v="5"/>
    <n v="1200"/>
    <n v="6000"/>
    <n v="2000"/>
    <x v="4"/>
    <x v="12"/>
    <x v="12"/>
    <s v="ü Mor"/>
  </r>
  <r>
    <n v="1844"/>
    <x v="6"/>
    <x v="20"/>
    <x v="0"/>
    <n v="3"/>
    <n v="5300"/>
    <n v="15900"/>
    <n v="3900"/>
    <x v="4"/>
    <x v="10"/>
    <x v="44"/>
    <s v="i Gri"/>
  </r>
  <r>
    <n v="1845"/>
    <x v="9"/>
    <x v="12"/>
    <x v="2"/>
    <n v="4"/>
    <n v="10590"/>
    <n v="42360"/>
    <n v="18360"/>
    <x v="4"/>
    <x v="2"/>
    <x v="80"/>
    <s v="i Gri"/>
  </r>
  <r>
    <n v="1846"/>
    <x v="4"/>
    <x v="17"/>
    <x v="7"/>
    <n v="5"/>
    <n v="1250"/>
    <n v="6250"/>
    <n v="2250"/>
    <x v="4"/>
    <x v="2"/>
    <x v="91"/>
    <s v="Siyah"/>
  </r>
  <r>
    <n v="1847"/>
    <x v="11"/>
    <x v="18"/>
    <x v="3"/>
    <n v="3"/>
    <n v="1200"/>
    <n v="3600"/>
    <n v="1200"/>
    <x v="5"/>
    <x v="6"/>
    <x v="29"/>
    <s v="ü Mor"/>
  </r>
  <r>
    <n v="1848"/>
    <x v="4"/>
    <x v="1"/>
    <x v="1"/>
    <n v="2"/>
    <n v="1400"/>
    <n v="2800"/>
    <n v="1200"/>
    <x v="5"/>
    <x v="4"/>
    <x v="1"/>
    <s v="Beyaz"/>
  </r>
  <r>
    <n v="1849"/>
    <x v="11"/>
    <x v="19"/>
    <x v="2"/>
    <n v="4"/>
    <n v="7530"/>
    <n v="30120"/>
    <n v="6120"/>
    <x v="5"/>
    <x v="6"/>
    <x v="81"/>
    <s v="i Gri"/>
  </r>
  <r>
    <n v="1850"/>
    <x v="6"/>
    <x v="5"/>
    <x v="5"/>
    <n v="5"/>
    <n v="7600"/>
    <n v="38000"/>
    <n v="8000"/>
    <x v="5"/>
    <x v="6"/>
    <x v="72"/>
    <s v="i Gri"/>
  </r>
  <r>
    <n v="1851"/>
    <x v="11"/>
    <x v="21"/>
    <x v="9"/>
    <n v="2"/>
    <n v="1500"/>
    <n v="3000"/>
    <n v="1400"/>
    <x v="5"/>
    <x v="0"/>
    <x v="86"/>
    <s v="Marka"/>
  </r>
  <r>
    <n v="1852"/>
    <x v="9"/>
    <x v="4"/>
    <x v="4"/>
    <n v="4"/>
    <n v="2180"/>
    <n v="8720"/>
    <n v="2720"/>
    <x v="5"/>
    <x v="9"/>
    <x v="60"/>
    <s v="Marka"/>
  </r>
  <r>
    <n v="1853"/>
    <x v="3"/>
    <x v="4"/>
    <x v="4"/>
    <n v="3"/>
    <n v="2180"/>
    <n v="6540"/>
    <n v="2040"/>
    <x v="5"/>
    <x v="12"/>
    <x v="11"/>
    <s v="Marka"/>
  </r>
  <r>
    <n v="1854"/>
    <x v="9"/>
    <x v="15"/>
    <x v="6"/>
    <n v="4"/>
    <n v="5775"/>
    <n v="23100"/>
    <n v="7100"/>
    <x v="5"/>
    <x v="5"/>
    <x v="95"/>
    <s v="Beyaz"/>
  </r>
  <r>
    <n v="1855"/>
    <x v="9"/>
    <x v="7"/>
    <x v="7"/>
    <n v="4"/>
    <n v="1100"/>
    <n v="4400"/>
    <n v="1200"/>
    <x v="5"/>
    <x v="12"/>
    <x v="58"/>
    <s v="Beyaz"/>
  </r>
  <r>
    <n v="1856"/>
    <x v="10"/>
    <x v="15"/>
    <x v="6"/>
    <n v="5"/>
    <n v="5775"/>
    <n v="28875"/>
    <n v="8875"/>
    <x v="5"/>
    <x v="10"/>
    <x v="82"/>
    <s v="Beyaz"/>
  </r>
  <r>
    <n v="1857"/>
    <x v="7"/>
    <x v="3"/>
    <x v="3"/>
    <n v="3"/>
    <n v="1350"/>
    <n v="4050"/>
    <n v="1650"/>
    <x v="5"/>
    <x v="8"/>
    <x v="3"/>
    <s v="Siyah"/>
  </r>
  <r>
    <n v="1858"/>
    <x v="0"/>
    <x v="5"/>
    <x v="5"/>
    <n v="3"/>
    <n v="7600"/>
    <n v="22800"/>
    <n v="4800"/>
    <x v="5"/>
    <x v="7"/>
    <x v="23"/>
    <s v="i Gri"/>
  </r>
  <r>
    <n v="1859"/>
    <x v="2"/>
    <x v="6"/>
    <x v="6"/>
    <n v="5"/>
    <n v="7250"/>
    <n v="36250"/>
    <n v="11250"/>
    <x v="5"/>
    <x v="11"/>
    <x v="57"/>
    <s v="u Gri"/>
  </r>
  <r>
    <n v="1860"/>
    <x v="11"/>
    <x v="13"/>
    <x v="9"/>
    <n v="2"/>
    <n v="1490"/>
    <n v="2980"/>
    <n v="1380"/>
    <x v="5"/>
    <x v="9"/>
    <x v="32"/>
    <s v="Marka"/>
  </r>
  <r>
    <n v="1861"/>
    <x v="3"/>
    <x v="13"/>
    <x v="9"/>
    <n v="2"/>
    <n v="1490"/>
    <n v="2980"/>
    <n v="1380"/>
    <x v="5"/>
    <x v="6"/>
    <x v="32"/>
    <s v="Marka"/>
  </r>
  <r>
    <n v="1862"/>
    <x v="8"/>
    <x v="10"/>
    <x v="8"/>
    <n v="4"/>
    <n v="1090"/>
    <n v="4360"/>
    <n v="1160"/>
    <x v="5"/>
    <x v="6"/>
    <x v="59"/>
    <s v="Marka"/>
  </r>
  <r>
    <n v="1863"/>
    <x v="8"/>
    <x v="8"/>
    <x v="8"/>
    <n v="3"/>
    <n v="1200"/>
    <n v="3600"/>
    <n v="1200"/>
    <x v="5"/>
    <x v="2"/>
    <x v="29"/>
    <s v="Marka"/>
  </r>
  <r>
    <n v="1864"/>
    <x v="11"/>
    <x v="10"/>
    <x v="8"/>
    <n v="2"/>
    <n v="1090"/>
    <n v="2180"/>
    <n v="580"/>
    <x v="5"/>
    <x v="5"/>
    <x v="10"/>
    <s v="Marka"/>
  </r>
  <r>
    <n v="1865"/>
    <x v="11"/>
    <x v="4"/>
    <x v="4"/>
    <n v="3"/>
    <n v="2180"/>
    <n v="6540"/>
    <n v="2040"/>
    <x v="5"/>
    <x v="5"/>
    <x v="11"/>
    <s v="Marka"/>
  </r>
  <r>
    <n v="1866"/>
    <x v="2"/>
    <x v="20"/>
    <x v="0"/>
    <n v="2"/>
    <n v="5300"/>
    <n v="10600"/>
    <n v="2600"/>
    <x v="5"/>
    <x v="7"/>
    <x v="45"/>
    <s v="i Gri"/>
  </r>
  <r>
    <n v="1867"/>
    <x v="11"/>
    <x v="20"/>
    <x v="0"/>
    <n v="5"/>
    <n v="5300"/>
    <n v="26500"/>
    <n v="6500"/>
    <x v="5"/>
    <x v="8"/>
    <x v="79"/>
    <s v="i Gri"/>
  </r>
  <r>
    <n v="1868"/>
    <x v="5"/>
    <x v="6"/>
    <x v="6"/>
    <n v="3"/>
    <n v="7250"/>
    <n v="21750"/>
    <n v="6750"/>
    <x v="5"/>
    <x v="10"/>
    <x v="24"/>
    <s v="u Gri"/>
  </r>
  <r>
    <n v="1869"/>
    <x v="5"/>
    <x v="18"/>
    <x v="3"/>
    <n v="4"/>
    <n v="1200"/>
    <n v="4800"/>
    <n v="1600"/>
    <x v="5"/>
    <x v="8"/>
    <x v="63"/>
    <s v="ü Mor"/>
  </r>
  <r>
    <n v="1870"/>
    <x v="3"/>
    <x v="0"/>
    <x v="0"/>
    <n v="5"/>
    <n v="6000"/>
    <n v="30000"/>
    <n v="10000"/>
    <x v="5"/>
    <x v="0"/>
    <x v="12"/>
    <s v="Beyaz"/>
  </r>
  <r>
    <n v="1871"/>
    <x v="2"/>
    <x v="2"/>
    <x v="2"/>
    <n v="3"/>
    <n v="8450"/>
    <n v="25350"/>
    <n v="7350"/>
    <x v="5"/>
    <x v="4"/>
    <x v="46"/>
    <s v="Beyaz"/>
  </r>
  <r>
    <n v="1872"/>
    <x v="6"/>
    <x v="14"/>
    <x v="10"/>
    <n v="4"/>
    <n v="4200"/>
    <n v="16800"/>
    <n v="4800"/>
    <x v="5"/>
    <x v="8"/>
    <x v="70"/>
    <s v="Beyaz"/>
  </r>
  <r>
    <n v="1873"/>
    <x v="6"/>
    <x v="12"/>
    <x v="2"/>
    <n v="3"/>
    <n v="10590"/>
    <n v="31770"/>
    <n v="13770"/>
    <x v="5"/>
    <x v="7"/>
    <x v="40"/>
    <s v="i Gri"/>
  </r>
  <r>
    <n v="1874"/>
    <x v="5"/>
    <x v="18"/>
    <x v="3"/>
    <n v="4"/>
    <n v="1200"/>
    <n v="4800"/>
    <n v="1600"/>
    <x v="5"/>
    <x v="0"/>
    <x v="63"/>
    <s v="ü Mor"/>
  </r>
  <r>
    <n v="1875"/>
    <x v="10"/>
    <x v="7"/>
    <x v="7"/>
    <n v="5"/>
    <n v="1100"/>
    <n v="5500"/>
    <n v="1500"/>
    <x v="5"/>
    <x v="8"/>
    <x v="64"/>
    <s v="Beyaz"/>
  </r>
  <r>
    <n v="1876"/>
    <x v="9"/>
    <x v="22"/>
    <x v="10"/>
    <n v="3"/>
    <n v="3700"/>
    <n v="11100"/>
    <n v="2100"/>
    <x v="5"/>
    <x v="11"/>
    <x v="83"/>
    <s v="Siyah"/>
  </r>
  <r>
    <n v="1877"/>
    <x v="1"/>
    <x v="22"/>
    <x v="10"/>
    <n v="5"/>
    <n v="3700"/>
    <n v="18500"/>
    <n v="3500"/>
    <x v="5"/>
    <x v="8"/>
    <x v="92"/>
    <s v="Siyah"/>
  </r>
  <r>
    <n v="1878"/>
    <x v="6"/>
    <x v="7"/>
    <x v="7"/>
    <n v="3"/>
    <n v="1100"/>
    <n v="3300"/>
    <n v="900"/>
    <x v="5"/>
    <x v="11"/>
    <x v="7"/>
    <s v="Beyaz"/>
  </r>
  <r>
    <n v="1879"/>
    <x v="5"/>
    <x v="22"/>
    <x v="10"/>
    <n v="4"/>
    <n v="3700"/>
    <n v="14800"/>
    <n v="2800"/>
    <x v="5"/>
    <x v="12"/>
    <x v="94"/>
    <s v="Siyah"/>
  </r>
  <r>
    <n v="1880"/>
    <x v="10"/>
    <x v="13"/>
    <x v="9"/>
    <n v="2"/>
    <n v="1490"/>
    <n v="2980"/>
    <n v="1380"/>
    <x v="5"/>
    <x v="8"/>
    <x v="32"/>
    <s v="Marka"/>
  </r>
  <r>
    <n v="1881"/>
    <x v="9"/>
    <x v="21"/>
    <x v="9"/>
    <n v="5"/>
    <n v="1500"/>
    <n v="7500"/>
    <n v="3500"/>
    <x v="5"/>
    <x v="12"/>
    <x v="84"/>
    <s v="Marka"/>
  </r>
  <r>
    <n v="1882"/>
    <x v="8"/>
    <x v="10"/>
    <x v="8"/>
    <n v="2"/>
    <n v="1090"/>
    <n v="2180"/>
    <n v="580"/>
    <x v="5"/>
    <x v="10"/>
    <x v="10"/>
    <s v="Marka"/>
  </r>
  <r>
    <n v="1883"/>
    <x v="10"/>
    <x v="9"/>
    <x v="1"/>
    <n v="3"/>
    <n v="1800"/>
    <n v="5400"/>
    <n v="3000"/>
    <x v="5"/>
    <x v="5"/>
    <x v="12"/>
    <s v="n Gri"/>
  </r>
  <r>
    <n v="1884"/>
    <x v="7"/>
    <x v="19"/>
    <x v="2"/>
    <n v="5"/>
    <n v="7530"/>
    <n v="37650"/>
    <n v="7650"/>
    <x v="5"/>
    <x v="1"/>
    <x v="73"/>
    <s v="i Gri"/>
  </r>
  <r>
    <n v="1885"/>
    <x v="6"/>
    <x v="7"/>
    <x v="7"/>
    <n v="3"/>
    <n v="1100"/>
    <n v="3300"/>
    <n v="900"/>
    <x v="5"/>
    <x v="8"/>
    <x v="7"/>
    <s v="Beyaz"/>
  </r>
  <r>
    <n v="1886"/>
    <x v="9"/>
    <x v="3"/>
    <x v="3"/>
    <n v="2"/>
    <n v="1350"/>
    <n v="2700"/>
    <n v="1100"/>
    <x v="5"/>
    <x v="9"/>
    <x v="16"/>
    <s v="Siyah"/>
  </r>
  <r>
    <n v="1887"/>
    <x v="8"/>
    <x v="3"/>
    <x v="3"/>
    <n v="5"/>
    <n v="1350"/>
    <n v="6750"/>
    <n v="2750"/>
    <x v="5"/>
    <x v="10"/>
    <x v="90"/>
    <s v="Siyah"/>
  </r>
  <r>
    <n v="1888"/>
    <x v="7"/>
    <x v="10"/>
    <x v="8"/>
    <n v="2"/>
    <n v="1090"/>
    <n v="2180"/>
    <n v="580"/>
    <x v="5"/>
    <x v="2"/>
    <x v="10"/>
    <s v="Marka"/>
  </r>
  <r>
    <n v="1889"/>
    <x v="7"/>
    <x v="14"/>
    <x v="10"/>
    <n v="4"/>
    <n v="4200"/>
    <n v="16800"/>
    <n v="4800"/>
    <x v="5"/>
    <x v="1"/>
    <x v="70"/>
    <s v="Beyaz"/>
  </r>
  <r>
    <n v="1890"/>
    <x v="9"/>
    <x v="9"/>
    <x v="1"/>
    <n v="2"/>
    <n v="1800"/>
    <n v="3600"/>
    <n v="2000"/>
    <x v="5"/>
    <x v="12"/>
    <x v="9"/>
    <s v="n Gri"/>
  </r>
  <r>
    <n v="1891"/>
    <x v="11"/>
    <x v="10"/>
    <x v="8"/>
    <n v="3"/>
    <n v="1090"/>
    <n v="3270"/>
    <n v="870"/>
    <x v="5"/>
    <x v="11"/>
    <x v="76"/>
    <s v="Marka"/>
  </r>
  <r>
    <n v="1892"/>
    <x v="0"/>
    <x v="5"/>
    <x v="5"/>
    <n v="2"/>
    <n v="7600"/>
    <n v="15200"/>
    <n v="3200"/>
    <x v="5"/>
    <x v="0"/>
    <x v="5"/>
    <s v="i Gri"/>
  </r>
  <r>
    <n v="1893"/>
    <x v="8"/>
    <x v="5"/>
    <x v="5"/>
    <n v="2"/>
    <n v="7600"/>
    <n v="15200"/>
    <n v="3200"/>
    <x v="5"/>
    <x v="7"/>
    <x v="5"/>
    <s v="i Gri"/>
  </r>
  <r>
    <n v="1894"/>
    <x v="2"/>
    <x v="22"/>
    <x v="10"/>
    <n v="5"/>
    <n v="3700"/>
    <n v="18500"/>
    <n v="3500"/>
    <x v="5"/>
    <x v="3"/>
    <x v="92"/>
    <s v="Siyah"/>
  </r>
  <r>
    <n v="1895"/>
    <x v="4"/>
    <x v="6"/>
    <x v="6"/>
    <n v="3"/>
    <n v="7250"/>
    <n v="21750"/>
    <n v="6750"/>
    <x v="5"/>
    <x v="3"/>
    <x v="24"/>
    <s v="u Gri"/>
  </r>
  <r>
    <n v="1896"/>
    <x v="1"/>
    <x v="5"/>
    <x v="5"/>
    <n v="5"/>
    <n v="7600"/>
    <n v="38000"/>
    <n v="8000"/>
    <x v="5"/>
    <x v="4"/>
    <x v="72"/>
    <s v="i Gri"/>
  </r>
  <r>
    <n v="1897"/>
    <x v="10"/>
    <x v="14"/>
    <x v="10"/>
    <n v="4"/>
    <n v="4200"/>
    <n v="16800"/>
    <n v="4800"/>
    <x v="5"/>
    <x v="7"/>
    <x v="70"/>
    <s v="Beyaz"/>
  </r>
  <r>
    <n v="1898"/>
    <x v="6"/>
    <x v="17"/>
    <x v="7"/>
    <n v="3"/>
    <n v="1250"/>
    <n v="3750"/>
    <n v="1350"/>
    <x v="5"/>
    <x v="5"/>
    <x v="50"/>
    <s v="Siyah"/>
  </r>
  <r>
    <n v="1899"/>
    <x v="8"/>
    <x v="10"/>
    <x v="8"/>
    <n v="5"/>
    <n v="1090"/>
    <n v="5450"/>
    <n v="1450"/>
    <x v="5"/>
    <x v="2"/>
    <x v="69"/>
    <s v="Marka"/>
  </r>
  <r>
    <n v="1900"/>
    <x v="3"/>
    <x v="4"/>
    <x v="4"/>
    <n v="4"/>
    <n v="2180"/>
    <n v="8720"/>
    <n v="2720"/>
    <x v="5"/>
    <x v="5"/>
    <x v="60"/>
    <s v="Marka"/>
  </r>
  <r>
    <n v="1901"/>
    <x v="11"/>
    <x v="22"/>
    <x v="10"/>
    <n v="3"/>
    <n v="3700"/>
    <n v="11100"/>
    <n v="2100"/>
    <x v="5"/>
    <x v="9"/>
    <x v="83"/>
    <s v="Siyah"/>
  </r>
  <r>
    <n v="1902"/>
    <x v="9"/>
    <x v="0"/>
    <x v="0"/>
    <n v="4"/>
    <n v="6000"/>
    <n v="24000"/>
    <n v="8000"/>
    <x v="5"/>
    <x v="7"/>
    <x v="63"/>
    <s v="Beyaz"/>
  </r>
  <r>
    <n v="1903"/>
    <x v="10"/>
    <x v="17"/>
    <x v="7"/>
    <n v="5"/>
    <n v="1250"/>
    <n v="6250"/>
    <n v="2250"/>
    <x v="5"/>
    <x v="11"/>
    <x v="91"/>
    <s v="Siyah"/>
  </r>
  <r>
    <n v="1904"/>
    <x v="11"/>
    <x v="5"/>
    <x v="5"/>
    <n v="3"/>
    <n v="7600"/>
    <n v="22800"/>
    <n v="4800"/>
    <x v="5"/>
    <x v="3"/>
    <x v="23"/>
    <s v="i Gri"/>
  </r>
  <r>
    <n v="1905"/>
    <x v="0"/>
    <x v="1"/>
    <x v="1"/>
    <n v="5"/>
    <n v="1400"/>
    <n v="7000"/>
    <n v="3000"/>
    <x v="5"/>
    <x v="9"/>
    <x v="53"/>
    <s v="Beyaz"/>
  </r>
  <r>
    <n v="1906"/>
    <x v="4"/>
    <x v="4"/>
    <x v="4"/>
    <n v="4"/>
    <n v="2180"/>
    <n v="8720"/>
    <n v="2720"/>
    <x v="5"/>
    <x v="1"/>
    <x v="60"/>
    <s v="Marka"/>
  </r>
  <r>
    <n v="1907"/>
    <x v="0"/>
    <x v="9"/>
    <x v="1"/>
    <n v="5"/>
    <n v="1800"/>
    <n v="9000"/>
    <n v="5000"/>
    <x v="5"/>
    <x v="1"/>
    <x v="88"/>
    <s v="n Gri"/>
  </r>
  <r>
    <n v="1908"/>
    <x v="2"/>
    <x v="21"/>
    <x v="9"/>
    <n v="3"/>
    <n v="1500"/>
    <n v="4500"/>
    <n v="2100"/>
    <x v="5"/>
    <x v="8"/>
    <x v="52"/>
    <s v="Marka"/>
  </r>
  <r>
    <n v="1909"/>
    <x v="6"/>
    <x v="2"/>
    <x v="2"/>
    <n v="4"/>
    <n v="8450"/>
    <n v="33800"/>
    <n v="9800"/>
    <x v="5"/>
    <x v="12"/>
    <x v="54"/>
    <s v="Beyaz"/>
  </r>
  <r>
    <n v="1910"/>
    <x v="9"/>
    <x v="21"/>
    <x v="9"/>
    <n v="2"/>
    <n v="1500"/>
    <n v="3000"/>
    <n v="1400"/>
    <x v="5"/>
    <x v="2"/>
    <x v="86"/>
    <s v="Marka"/>
  </r>
  <r>
    <n v="1911"/>
    <x v="5"/>
    <x v="0"/>
    <x v="0"/>
    <n v="2"/>
    <n v="6000"/>
    <n v="12000"/>
    <n v="4000"/>
    <x v="5"/>
    <x v="9"/>
    <x v="0"/>
    <s v="Beyaz"/>
  </r>
  <r>
    <n v="1912"/>
    <x v="11"/>
    <x v="18"/>
    <x v="3"/>
    <n v="2"/>
    <n v="1200"/>
    <n v="2400"/>
    <n v="800"/>
    <x v="5"/>
    <x v="5"/>
    <x v="0"/>
    <s v="ü Mor"/>
  </r>
  <r>
    <n v="1913"/>
    <x v="0"/>
    <x v="14"/>
    <x v="10"/>
    <n v="3"/>
    <n v="4200"/>
    <n v="12600"/>
    <n v="3600"/>
    <x v="5"/>
    <x v="5"/>
    <x v="1"/>
    <s v="Beyaz"/>
  </r>
  <r>
    <n v="1914"/>
    <x v="10"/>
    <x v="5"/>
    <x v="5"/>
    <n v="4"/>
    <n v="7600"/>
    <n v="30400"/>
    <n v="6400"/>
    <x v="5"/>
    <x v="12"/>
    <x v="66"/>
    <s v="i Gri"/>
  </r>
  <r>
    <n v="1915"/>
    <x v="5"/>
    <x v="6"/>
    <x v="6"/>
    <n v="4"/>
    <n v="7250"/>
    <n v="29000"/>
    <n v="9000"/>
    <x v="5"/>
    <x v="9"/>
    <x v="67"/>
    <s v="u Gri"/>
  </r>
  <r>
    <n v="1916"/>
    <x v="1"/>
    <x v="19"/>
    <x v="2"/>
    <n v="5"/>
    <n v="7530"/>
    <n v="37650"/>
    <n v="7650"/>
    <x v="5"/>
    <x v="3"/>
    <x v="73"/>
    <s v="i Gri"/>
  </r>
  <r>
    <n v="1917"/>
    <x v="2"/>
    <x v="6"/>
    <x v="6"/>
    <n v="3"/>
    <n v="7250"/>
    <n v="21750"/>
    <n v="6750"/>
    <x v="5"/>
    <x v="3"/>
    <x v="24"/>
    <s v="u Gri"/>
  </r>
  <r>
    <n v="1918"/>
    <x v="1"/>
    <x v="0"/>
    <x v="0"/>
    <n v="5"/>
    <n v="6000"/>
    <n v="30000"/>
    <n v="10000"/>
    <x v="5"/>
    <x v="8"/>
    <x v="12"/>
    <s v="Beyaz"/>
  </r>
  <r>
    <n v="1919"/>
    <x v="5"/>
    <x v="18"/>
    <x v="3"/>
    <n v="5"/>
    <n v="1200"/>
    <n v="6000"/>
    <n v="2000"/>
    <x v="5"/>
    <x v="12"/>
    <x v="12"/>
    <s v="ü Mor"/>
  </r>
  <r>
    <n v="1920"/>
    <x v="11"/>
    <x v="20"/>
    <x v="0"/>
    <n v="5"/>
    <n v="5300"/>
    <n v="26500"/>
    <n v="6500"/>
    <x v="5"/>
    <x v="10"/>
    <x v="79"/>
    <s v="i Gri"/>
  </r>
  <r>
    <n v="1921"/>
    <x v="8"/>
    <x v="2"/>
    <x v="2"/>
    <n v="2"/>
    <n v="8450"/>
    <n v="16900"/>
    <n v="4900"/>
    <x v="5"/>
    <x v="4"/>
    <x v="2"/>
    <s v="Beyaz"/>
  </r>
  <r>
    <n v="1922"/>
    <x v="4"/>
    <x v="3"/>
    <x v="3"/>
    <n v="3"/>
    <n v="1350"/>
    <n v="4050"/>
    <n v="1650"/>
    <x v="5"/>
    <x v="1"/>
    <x v="3"/>
    <s v="Siyah"/>
  </r>
  <r>
    <n v="1923"/>
    <x v="6"/>
    <x v="10"/>
    <x v="8"/>
    <n v="2"/>
    <n v="1090"/>
    <n v="2180"/>
    <n v="580"/>
    <x v="5"/>
    <x v="8"/>
    <x v="10"/>
    <s v="Marka"/>
  </r>
  <r>
    <n v="1924"/>
    <x v="4"/>
    <x v="4"/>
    <x v="4"/>
    <n v="2"/>
    <n v="2180"/>
    <n v="4360"/>
    <n v="1360"/>
    <x v="5"/>
    <x v="9"/>
    <x v="4"/>
    <s v="Marka"/>
  </r>
  <r>
    <n v="1925"/>
    <x v="1"/>
    <x v="22"/>
    <x v="10"/>
    <n v="5"/>
    <n v="3700"/>
    <n v="18500"/>
    <n v="3500"/>
    <x v="5"/>
    <x v="9"/>
    <x v="92"/>
    <s v="Siyah"/>
  </r>
  <r>
    <n v="1926"/>
    <x v="6"/>
    <x v="7"/>
    <x v="7"/>
    <n v="3"/>
    <n v="1100"/>
    <n v="3300"/>
    <n v="900"/>
    <x v="5"/>
    <x v="10"/>
    <x v="7"/>
    <s v="Beyaz"/>
  </r>
  <r>
    <n v="1927"/>
    <x v="5"/>
    <x v="22"/>
    <x v="10"/>
    <n v="4"/>
    <n v="3700"/>
    <n v="14800"/>
    <n v="2800"/>
    <x v="5"/>
    <x v="10"/>
    <x v="94"/>
    <s v="Siyah"/>
  </r>
  <r>
    <n v="1928"/>
    <x v="10"/>
    <x v="13"/>
    <x v="9"/>
    <n v="5"/>
    <n v="1490"/>
    <n v="7450"/>
    <n v="3450"/>
    <x v="5"/>
    <x v="5"/>
    <x v="74"/>
    <s v="Marka"/>
  </r>
  <r>
    <n v="1929"/>
    <x v="9"/>
    <x v="21"/>
    <x v="9"/>
    <n v="4"/>
    <n v="1500"/>
    <n v="6000"/>
    <n v="2800"/>
    <x v="5"/>
    <x v="3"/>
    <x v="77"/>
    <s v="Marka"/>
  </r>
  <r>
    <n v="1930"/>
    <x v="8"/>
    <x v="10"/>
    <x v="8"/>
    <n v="3"/>
    <n v="1090"/>
    <n v="3270"/>
    <n v="870"/>
    <x v="5"/>
    <x v="4"/>
    <x v="76"/>
    <s v="Marka"/>
  </r>
  <r>
    <n v="1931"/>
    <x v="10"/>
    <x v="9"/>
    <x v="1"/>
    <n v="4"/>
    <n v="1800"/>
    <n v="7200"/>
    <n v="4000"/>
    <x v="5"/>
    <x v="7"/>
    <x v="85"/>
    <s v="n Gri"/>
  </r>
  <r>
    <n v="1932"/>
    <x v="7"/>
    <x v="19"/>
    <x v="2"/>
    <n v="2"/>
    <n v="7530"/>
    <n v="15060"/>
    <n v="3060"/>
    <x v="5"/>
    <x v="5"/>
    <x v="41"/>
    <s v="i Gri"/>
  </r>
  <r>
    <n v="1933"/>
    <x v="6"/>
    <x v="7"/>
    <x v="7"/>
    <n v="2"/>
    <n v="1100"/>
    <n v="2200"/>
    <n v="600"/>
    <x v="5"/>
    <x v="11"/>
    <x v="17"/>
    <s v="Beyaz"/>
  </r>
  <r>
    <n v="1934"/>
    <x v="9"/>
    <x v="3"/>
    <x v="3"/>
    <n v="4"/>
    <n v="1350"/>
    <n v="5400"/>
    <n v="2200"/>
    <x v="5"/>
    <x v="8"/>
    <x v="55"/>
    <s v="Siyah"/>
  </r>
  <r>
    <n v="1935"/>
    <x v="8"/>
    <x v="3"/>
    <x v="3"/>
    <n v="2"/>
    <n v="1350"/>
    <n v="2700"/>
    <n v="1100"/>
    <x v="5"/>
    <x v="7"/>
    <x v="16"/>
    <s v="Siyah"/>
  </r>
  <r>
    <n v="1936"/>
    <x v="7"/>
    <x v="10"/>
    <x v="8"/>
    <n v="3"/>
    <n v="1090"/>
    <n v="3270"/>
    <n v="870"/>
    <x v="5"/>
    <x v="5"/>
    <x v="76"/>
    <s v="Marka"/>
  </r>
  <r>
    <n v="1937"/>
    <x v="7"/>
    <x v="14"/>
    <x v="10"/>
    <n v="5"/>
    <n v="4200"/>
    <n v="21000"/>
    <n v="6000"/>
    <x v="5"/>
    <x v="5"/>
    <x v="65"/>
    <s v="Beyaz"/>
  </r>
  <r>
    <n v="1938"/>
    <x v="9"/>
    <x v="9"/>
    <x v="1"/>
    <n v="4"/>
    <n v="1800"/>
    <n v="7200"/>
    <n v="4000"/>
    <x v="5"/>
    <x v="5"/>
    <x v="85"/>
    <s v="n Gri"/>
  </r>
  <r>
    <n v="1939"/>
    <x v="11"/>
    <x v="10"/>
    <x v="8"/>
    <n v="4"/>
    <n v="1090"/>
    <n v="4360"/>
    <n v="1160"/>
    <x v="5"/>
    <x v="7"/>
    <x v="59"/>
    <s v="Marka"/>
  </r>
  <r>
    <n v="1940"/>
    <x v="0"/>
    <x v="5"/>
    <x v="5"/>
    <n v="2"/>
    <n v="7600"/>
    <n v="15200"/>
    <n v="3200"/>
    <x v="5"/>
    <x v="4"/>
    <x v="5"/>
    <s v="i Gri"/>
  </r>
  <r>
    <n v="1941"/>
    <x v="8"/>
    <x v="5"/>
    <x v="5"/>
    <n v="2"/>
    <n v="7600"/>
    <n v="15200"/>
    <n v="3200"/>
    <x v="5"/>
    <x v="7"/>
    <x v="5"/>
    <s v="i Gri"/>
  </r>
  <r>
    <n v="1942"/>
    <x v="2"/>
    <x v="22"/>
    <x v="10"/>
    <n v="5"/>
    <n v="3700"/>
    <n v="18500"/>
    <n v="3500"/>
    <x v="5"/>
    <x v="6"/>
    <x v="92"/>
    <s v="Siyah"/>
  </r>
  <r>
    <n v="1943"/>
    <x v="4"/>
    <x v="6"/>
    <x v="6"/>
    <n v="3"/>
    <n v="7250"/>
    <n v="21750"/>
    <n v="6750"/>
    <x v="5"/>
    <x v="8"/>
    <x v="24"/>
    <s v="u Gri"/>
  </r>
  <r>
    <n v="1944"/>
    <x v="1"/>
    <x v="5"/>
    <x v="5"/>
    <n v="2"/>
    <n v="7600"/>
    <n v="15200"/>
    <n v="3200"/>
    <x v="5"/>
    <x v="2"/>
    <x v="5"/>
    <s v="i Gri"/>
  </r>
  <r>
    <n v="1945"/>
    <x v="10"/>
    <x v="14"/>
    <x v="10"/>
    <n v="3"/>
    <n v="4200"/>
    <n v="12600"/>
    <n v="3600"/>
    <x v="5"/>
    <x v="0"/>
    <x v="1"/>
    <s v="Beyaz"/>
  </r>
  <r>
    <n v="1946"/>
    <x v="6"/>
    <x v="17"/>
    <x v="7"/>
    <n v="2"/>
    <n v="1250"/>
    <n v="2500"/>
    <n v="900"/>
    <x v="5"/>
    <x v="5"/>
    <x v="51"/>
    <s v="Siyah"/>
  </r>
  <r>
    <n v="1947"/>
    <x v="8"/>
    <x v="10"/>
    <x v="8"/>
    <n v="2"/>
    <n v="1090"/>
    <n v="2180"/>
    <n v="580"/>
    <x v="5"/>
    <x v="1"/>
    <x v="10"/>
    <s v="Marka"/>
  </r>
  <r>
    <n v="1948"/>
    <x v="3"/>
    <x v="4"/>
    <x v="4"/>
    <n v="3"/>
    <n v="2180"/>
    <n v="6540"/>
    <n v="2040"/>
    <x v="5"/>
    <x v="8"/>
    <x v="11"/>
    <s v="Marka"/>
  </r>
  <r>
    <n v="1949"/>
    <x v="11"/>
    <x v="22"/>
    <x v="10"/>
    <n v="3"/>
    <n v="3700"/>
    <n v="11100"/>
    <n v="2100"/>
    <x v="5"/>
    <x v="10"/>
    <x v="83"/>
    <s v="Siyah"/>
  </r>
  <r>
    <n v="1950"/>
    <x v="9"/>
    <x v="0"/>
    <x v="0"/>
    <n v="4"/>
    <n v="6000"/>
    <n v="24000"/>
    <n v="8000"/>
    <x v="5"/>
    <x v="2"/>
    <x v="63"/>
    <s v="Beyaz"/>
  </r>
  <r>
    <n v="1951"/>
    <x v="10"/>
    <x v="17"/>
    <x v="7"/>
    <n v="3"/>
    <n v="1250"/>
    <n v="3750"/>
    <n v="1350"/>
    <x v="5"/>
    <x v="1"/>
    <x v="50"/>
    <s v="Siyah"/>
  </r>
  <r>
    <n v="1952"/>
    <x v="11"/>
    <x v="5"/>
    <x v="5"/>
    <n v="3"/>
    <n v="7600"/>
    <n v="22800"/>
    <n v="4800"/>
    <x v="5"/>
    <x v="10"/>
    <x v="23"/>
    <s v="i Gri"/>
  </r>
  <r>
    <n v="1953"/>
    <x v="0"/>
    <x v="1"/>
    <x v="1"/>
    <n v="2"/>
    <n v="1400"/>
    <n v="2800"/>
    <n v="1200"/>
    <x v="5"/>
    <x v="10"/>
    <x v="1"/>
    <s v="Beyaz"/>
  </r>
  <r>
    <n v="1954"/>
    <x v="4"/>
    <x v="4"/>
    <x v="4"/>
    <n v="3"/>
    <n v="2180"/>
    <n v="6540"/>
    <n v="2040"/>
    <x v="5"/>
    <x v="8"/>
    <x v="11"/>
    <s v="Marka"/>
  </r>
  <r>
    <n v="1955"/>
    <x v="0"/>
    <x v="9"/>
    <x v="1"/>
    <n v="5"/>
    <n v="1800"/>
    <n v="9000"/>
    <n v="5000"/>
    <x v="5"/>
    <x v="3"/>
    <x v="88"/>
    <s v="n Gri"/>
  </r>
  <r>
    <n v="1956"/>
    <x v="2"/>
    <x v="21"/>
    <x v="9"/>
    <n v="5"/>
    <n v="1500"/>
    <n v="7500"/>
    <n v="3500"/>
    <x v="5"/>
    <x v="8"/>
    <x v="84"/>
    <s v="Marka"/>
  </r>
  <r>
    <n v="1957"/>
    <x v="6"/>
    <x v="2"/>
    <x v="2"/>
    <n v="3"/>
    <n v="8450"/>
    <n v="25350"/>
    <n v="7350"/>
    <x v="5"/>
    <x v="3"/>
    <x v="46"/>
    <s v="Beyaz"/>
  </r>
  <r>
    <n v="1958"/>
    <x v="9"/>
    <x v="21"/>
    <x v="9"/>
    <n v="5"/>
    <n v="1500"/>
    <n v="7500"/>
    <n v="3500"/>
    <x v="5"/>
    <x v="2"/>
    <x v="84"/>
    <s v="Marka"/>
  </r>
  <r>
    <n v="1959"/>
    <x v="5"/>
    <x v="0"/>
    <x v="0"/>
    <n v="4"/>
    <n v="6000"/>
    <n v="24000"/>
    <n v="8000"/>
    <x v="5"/>
    <x v="7"/>
    <x v="63"/>
    <s v="Beyaz"/>
  </r>
  <r>
    <n v="1960"/>
    <x v="11"/>
    <x v="18"/>
    <x v="3"/>
    <n v="2"/>
    <n v="1200"/>
    <n v="2400"/>
    <n v="800"/>
    <x v="5"/>
    <x v="12"/>
    <x v="0"/>
    <s v="ü Mor"/>
  </r>
  <r>
    <n v="1961"/>
    <x v="0"/>
    <x v="14"/>
    <x v="10"/>
    <n v="2"/>
    <n v="4200"/>
    <n v="8400"/>
    <n v="2400"/>
    <x v="5"/>
    <x v="10"/>
    <x v="21"/>
    <s v="Beyaz"/>
  </r>
  <r>
    <n v="1962"/>
    <x v="10"/>
    <x v="5"/>
    <x v="5"/>
    <n v="3"/>
    <n v="7600"/>
    <n v="22800"/>
    <n v="4800"/>
    <x v="5"/>
    <x v="6"/>
    <x v="23"/>
    <s v="i Gri"/>
  </r>
  <r>
    <n v="1963"/>
    <x v="5"/>
    <x v="6"/>
    <x v="6"/>
    <n v="5"/>
    <n v="7250"/>
    <n v="36250"/>
    <n v="11250"/>
    <x v="5"/>
    <x v="8"/>
    <x v="57"/>
    <s v="u Gri"/>
  </r>
  <r>
    <n v="1964"/>
    <x v="1"/>
    <x v="19"/>
    <x v="2"/>
    <n v="3"/>
    <n v="7530"/>
    <n v="22590"/>
    <n v="4590"/>
    <x v="5"/>
    <x v="1"/>
    <x v="38"/>
    <s v="i Gri"/>
  </r>
  <r>
    <n v="1965"/>
    <x v="2"/>
    <x v="6"/>
    <x v="6"/>
    <n v="4"/>
    <n v="7250"/>
    <n v="29000"/>
    <n v="9000"/>
    <x v="5"/>
    <x v="10"/>
    <x v="67"/>
    <s v="u Gri"/>
  </r>
  <r>
    <n v="1966"/>
    <x v="1"/>
    <x v="0"/>
    <x v="0"/>
    <n v="5"/>
    <n v="6000"/>
    <n v="30000"/>
    <n v="10000"/>
    <x v="5"/>
    <x v="9"/>
    <x v="12"/>
    <s v="Beyaz"/>
  </r>
  <r>
    <n v="1967"/>
    <x v="5"/>
    <x v="18"/>
    <x v="3"/>
    <n v="2"/>
    <n v="1200"/>
    <n v="2400"/>
    <n v="800"/>
    <x v="5"/>
    <x v="9"/>
    <x v="0"/>
    <s v="ü Mor"/>
  </r>
  <r>
    <n v="1968"/>
    <x v="11"/>
    <x v="20"/>
    <x v="0"/>
    <n v="3"/>
    <n v="5300"/>
    <n v="15900"/>
    <n v="3900"/>
    <x v="5"/>
    <x v="2"/>
    <x v="44"/>
    <s v="i Gri"/>
  </r>
  <r>
    <n v="1969"/>
    <x v="8"/>
    <x v="2"/>
    <x v="2"/>
    <n v="5"/>
    <n v="8450"/>
    <n v="42250"/>
    <n v="12250"/>
    <x v="5"/>
    <x v="12"/>
    <x v="93"/>
    <s v="Beyaz"/>
  </r>
  <r>
    <n v="1970"/>
    <x v="4"/>
    <x v="3"/>
    <x v="3"/>
    <n v="4"/>
    <n v="1350"/>
    <n v="5400"/>
    <n v="2200"/>
    <x v="5"/>
    <x v="6"/>
    <x v="55"/>
    <s v="Siyah"/>
  </r>
  <r>
    <n v="1971"/>
    <x v="6"/>
    <x v="10"/>
    <x v="8"/>
    <n v="3"/>
    <n v="1090"/>
    <n v="3270"/>
    <n v="870"/>
    <x v="5"/>
    <x v="7"/>
    <x v="76"/>
    <s v="Marka"/>
  </r>
  <r>
    <n v="1972"/>
    <x v="4"/>
    <x v="4"/>
    <x v="4"/>
    <n v="5"/>
    <n v="2180"/>
    <n v="10900"/>
    <n v="3400"/>
    <x v="5"/>
    <x v="12"/>
    <x v="56"/>
    <s v="Marka"/>
  </r>
  <r>
    <n v="1973"/>
    <x v="0"/>
    <x v="0"/>
    <x v="0"/>
    <n v="3"/>
    <n v="6000"/>
    <n v="18000"/>
    <n v="6000"/>
    <x v="5"/>
    <x v="11"/>
    <x v="29"/>
    <s v="Beyaz"/>
  </r>
  <r>
    <n v="1974"/>
    <x v="1"/>
    <x v="1"/>
    <x v="1"/>
    <n v="2"/>
    <n v="1400"/>
    <n v="2800"/>
    <n v="1200"/>
    <x v="5"/>
    <x v="12"/>
    <x v="1"/>
    <s v="Beyaz"/>
  </r>
  <r>
    <n v="1975"/>
    <x v="2"/>
    <x v="2"/>
    <x v="2"/>
    <n v="4"/>
    <n v="8450"/>
    <n v="33800"/>
    <n v="9800"/>
    <x v="5"/>
    <x v="0"/>
    <x v="54"/>
    <s v="Beyaz"/>
  </r>
  <r>
    <n v="1976"/>
    <x v="3"/>
    <x v="3"/>
    <x v="3"/>
    <n v="4"/>
    <n v="1350"/>
    <n v="5400"/>
    <n v="2200"/>
    <x v="5"/>
    <x v="1"/>
    <x v="55"/>
    <s v="Siyah"/>
  </r>
  <r>
    <n v="1977"/>
    <x v="0"/>
    <x v="4"/>
    <x v="4"/>
    <n v="4"/>
    <n v="2180"/>
    <n v="8720"/>
    <n v="2720"/>
    <x v="5"/>
    <x v="1"/>
    <x v="60"/>
    <s v="Marka"/>
  </r>
  <r>
    <n v="1978"/>
    <x v="4"/>
    <x v="5"/>
    <x v="5"/>
    <n v="5"/>
    <n v="7600"/>
    <n v="38000"/>
    <n v="8000"/>
    <x v="5"/>
    <x v="6"/>
    <x v="72"/>
    <s v="i Gri"/>
  </r>
  <r>
    <n v="1979"/>
    <x v="1"/>
    <x v="6"/>
    <x v="6"/>
    <n v="2"/>
    <n v="7250"/>
    <n v="14500"/>
    <n v="4500"/>
    <x v="5"/>
    <x v="2"/>
    <x v="6"/>
    <s v="u Gri"/>
  </r>
  <r>
    <n v="1980"/>
    <x v="3"/>
    <x v="7"/>
    <x v="7"/>
    <n v="3"/>
    <n v="1100"/>
    <n v="3300"/>
    <n v="900"/>
    <x v="5"/>
    <x v="6"/>
    <x v="7"/>
    <s v="Beyaz"/>
  </r>
  <r>
    <n v="1981"/>
    <x v="5"/>
    <x v="0"/>
    <x v="0"/>
    <n v="3"/>
    <n v="6000"/>
    <n v="18000"/>
    <n v="6000"/>
    <x v="5"/>
    <x v="9"/>
    <x v="29"/>
    <s v="Beyaz"/>
  </r>
  <r>
    <n v="1982"/>
    <x v="0"/>
    <x v="8"/>
    <x v="8"/>
    <n v="4"/>
    <n v="1200"/>
    <n v="4800"/>
    <n v="1600"/>
    <x v="5"/>
    <x v="7"/>
    <x v="63"/>
    <s v="Marka"/>
  </r>
  <r>
    <n v="1983"/>
    <x v="6"/>
    <x v="9"/>
    <x v="1"/>
    <n v="5"/>
    <n v="1800"/>
    <n v="9000"/>
    <n v="5000"/>
    <x v="5"/>
    <x v="3"/>
    <x v="88"/>
    <s v="n Gri"/>
  </r>
  <r>
    <n v="1984"/>
    <x v="6"/>
    <x v="10"/>
    <x v="8"/>
    <n v="2"/>
    <n v="1090"/>
    <n v="2180"/>
    <n v="580"/>
    <x v="5"/>
    <x v="7"/>
    <x v="10"/>
    <s v="Marka"/>
  </r>
  <r>
    <n v="1985"/>
    <x v="5"/>
    <x v="4"/>
    <x v="4"/>
    <n v="5"/>
    <n v="2180"/>
    <n v="10900"/>
    <n v="3400"/>
    <x v="5"/>
    <x v="11"/>
    <x v="56"/>
    <s v="Marka"/>
  </r>
  <r>
    <n v="1986"/>
    <x v="7"/>
    <x v="9"/>
    <x v="1"/>
    <n v="3"/>
    <n v="1800"/>
    <n v="5400"/>
    <n v="3000"/>
    <x v="5"/>
    <x v="2"/>
    <x v="12"/>
    <s v="n Gri"/>
  </r>
  <r>
    <n v="1987"/>
    <x v="4"/>
    <x v="11"/>
    <x v="5"/>
    <n v="3"/>
    <n v="8000"/>
    <n v="24000"/>
    <n v="6000"/>
    <x v="5"/>
    <x v="6"/>
    <x v="13"/>
    <s v="Beyaz"/>
  </r>
  <r>
    <n v="1988"/>
    <x v="5"/>
    <x v="1"/>
    <x v="1"/>
    <n v="3"/>
    <n v="1400"/>
    <n v="4200"/>
    <n v="1800"/>
    <x v="5"/>
    <x v="1"/>
    <x v="36"/>
    <s v="Beyaz"/>
  </r>
  <r>
    <n v="1989"/>
    <x v="8"/>
    <x v="12"/>
    <x v="2"/>
    <n v="4"/>
    <n v="10590"/>
    <n v="42360"/>
    <n v="18360"/>
    <x v="5"/>
    <x v="9"/>
    <x v="80"/>
    <s v="i Gri"/>
  </r>
  <r>
    <n v="1990"/>
    <x v="9"/>
    <x v="3"/>
    <x v="3"/>
    <n v="3"/>
    <n v="1350"/>
    <n v="4050"/>
    <n v="1650"/>
    <x v="5"/>
    <x v="8"/>
    <x v="3"/>
    <s v="Siyah"/>
  </r>
  <r>
    <n v="1991"/>
    <x v="6"/>
    <x v="1"/>
    <x v="1"/>
    <n v="2"/>
    <n v="1400"/>
    <n v="2800"/>
    <n v="1200"/>
    <x v="5"/>
    <x v="11"/>
    <x v="1"/>
    <s v="Beyaz"/>
  </r>
  <r>
    <n v="1992"/>
    <x v="3"/>
    <x v="0"/>
    <x v="0"/>
    <n v="2"/>
    <n v="6000"/>
    <n v="12000"/>
    <n v="4000"/>
    <x v="5"/>
    <x v="3"/>
    <x v="0"/>
    <s v="Beyaz"/>
  </r>
  <r>
    <n v="1993"/>
    <x v="8"/>
    <x v="7"/>
    <x v="7"/>
    <n v="4"/>
    <n v="1100"/>
    <n v="4400"/>
    <n v="1200"/>
    <x v="5"/>
    <x v="11"/>
    <x v="58"/>
    <s v="Beyaz"/>
  </r>
  <r>
    <n v="1994"/>
    <x v="2"/>
    <x v="0"/>
    <x v="0"/>
    <n v="5"/>
    <n v="6000"/>
    <n v="30000"/>
    <n v="10000"/>
    <x v="5"/>
    <x v="4"/>
    <x v="12"/>
    <s v="Beyaz"/>
  </r>
  <r>
    <n v="1995"/>
    <x v="9"/>
    <x v="13"/>
    <x v="9"/>
    <n v="4"/>
    <n v="1490"/>
    <n v="5960"/>
    <n v="2760"/>
    <x v="5"/>
    <x v="5"/>
    <x v="68"/>
    <s v="Marka"/>
  </r>
  <r>
    <n v="1996"/>
    <x v="8"/>
    <x v="12"/>
    <x v="2"/>
    <n v="2"/>
    <n v="10590"/>
    <n v="21180"/>
    <n v="9180"/>
    <x v="5"/>
    <x v="4"/>
    <x v="19"/>
    <s v="i Gri"/>
  </r>
  <r>
    <n v="1997"/>
    <x v="2"/>
    <x v="11"/>
    <x v="5"/>
    <n v="4"/>
    <n v="8000"/>
    <n v="32000"/>
    <n v="8000"/>
    <x v="5"/>
    <x v="3"/>
    <x v="29"/>
    <s v="Beyaz"/>
  </r>
  <r>
    <n v="1998"/>
    <x v="6"/>
    <x v="7"/>
    <x v="7"/>
    <n v="3"/>
    <n v="1100"/>
    <n v="3300"/>
    <n v="900"/>
    <x v="5"/>
    <x v="5"/>
    <x v="7"/>
    <s v="Beyaz"/>
  </r>
  <r>
    <n v="1999"/>
    <x v="9"/>
    <x v="8"/>
    <x v="8"/>
    <n v="3"/>
    <n v="1200"/>
    <n v="3600"/>
    <n v="1200"/>
    <x v="5"/>
    <x v="4"/>
    <x v="29"/>
    <s v="Marka"/>
  </r>
  <r>
    <n v="2000"/>
    <x v="4"/>
    <x v="14"/>
    <x v="10"/>
    <n v="2"/>
    <n v="4200"/>
    <n v="8400"/>
    <n v="2400"/>
    <x v="5"/>
    <x v="6"/>
    <x v="21"/>
    <s v="Beyaz"/>
  </r>
  <r>
    <n v="2001"/>
    <x v="1"/>
    <x v="15"/>
    <x v="6"/>
    <n v="4"/>
    <n v="5775"/>
    <n v="23100"/>
    <n v="7100"/>
    <x v="5"/>
    <x v="11"/>
    <x v="95"/>
    <s v="Beyaz"/>
  </r>
  <r>
    <n v="2002"/>
    <x v="10"/>
    <x v="5"/>
    <x v="5"/>
    <n v="3"/>
    <n v="7600"/>
    <n v="22800"/>
    <n v="4800"/>
    <x v="5"/>
    <x v="11"/>
    <x v="23"/>
    <s v="i Gri"/>
  </r>
  <r>
    <n v="2003"/>
    <x v="1"/>
    <x v="6"/>
    <x v="6"/>
    <n v="3"/>
    <n v="7250"/>
    <n v="21750"/>
    <n v="6750"/>
    <x v="5"/>
    <x v="11"/>
    <x v="24"/>
    <s v="u Gri"/>
  </r>
  <r>
    <n v="2004"/>
    <x v="0"/>
    <x v="6"/>
    <x v="6"/>
    <n v="5"/>
    <n v="7250"/>
    <n v="36250"/>
    <n v="11250"/>
    <x v="5"/>
    <x v="1"/>
    <x v="57"/>
    <s v="u Gri"/>
  </r>
  <r>
    <n v="2005"/>
    <x v="8"/>
    <x v="6"/>
    <x v="6"/>
    <n v="2"/>
    <n v="7250"/>
    <n v="14500"/>
    <n v="4500"/>
    <x v="5"/>
    <x v="1"/>
    <x v="6"/>
    <s v="u Gri"/>
  </r>
  <r>
    <n v="2006"/>
    <x v="5"/>
    <x v="3"/>
    <x v="3"/>
    <n v="2"/>
    <n v="1350"/>
    <n v="2700"/>
    <n v="1100"/>
    <x v="5"/>
    <x v="0"/>
    <x v="16"/>
    <s v="Siyah"/>
  </r>
  <r>
    <n v="2007"/>
    <x v="1"/>
    <x v="6"/>
    <x v="6"/>
    <n v="5"/>
    <n v="7250"/>
    <n v="36250"/>
    <n v="11250"/>
    <x v="5"/>
    <x v="8"/>
    <x v="57"/>
    <s v="u Gri"/>
  </r>
  <r>
    <n v="2008"/>
    <x v="6"/>
    <x v="5"/>
    <x v="5"/>
    <n v="3"/>
    <n v="7600"/>
    <n v="22800"/>
    <n v="4800"/>
    <x v="5"/>
    <x v="6"/>
    <x v="23"/>
    <s v="i Gri"/>
  </r>
  <r>
    <n v="2009"/>
    <x v="11"/>
    <x v="5"/>
    <x v="5"/>
    <n v="5"/>
    <n v="7600"/>
    <n v="38000"/>
    <n v="8000"/>
    <x v="5"/>
    <x v="4"/>
    <x v="72"/>
    <s v="i Gri"/>
  </r>
  <r>
    <n v="2010"/>
    <x v="1"/>
    <x v="13"/>
    <x v="9"/>
    <n v="3"/>
    <n v="1490"/>
    <n v="4470"/>
    <n v="2070"/>
    <x v="5"/>
    <x v="12"/>
    <x v="27"/>
    <s v="Marka"/>
  </r>
  <r>
    <n v="2011"/>
    <x v="5"/>
    <x v="16"/>
    <x v="4"/>
    <n v="5"/>
    <n v="2900"/>
    <n v="14500"/>
    <n v="4500"/>
    <x v="5"/>
    <x v="0"/>
    <x v="57"/>
    <s v="Marka"/>
  </r>
  <r>
    <n v="2012"/>
    <x v="9"/>
    <x v="13"/>
    <x v="9"/>
    <n v="4"/>
    <n v="1490"/>
    <n v="5960"/>
    <n v="2760"/>
    <x v="5"/>
    <x v="5"/>
    <x v="68"/>
    <s v="Marka"/>
  </r>
  <r>
    <n v="2013"/>
    <x v="9"/>
    <x v="10"/>
    <x v="8"/>
    <n v="2"/>
    <n v="1090"/>
    <n v="2180"/>
    <n v="580"/>
    <x v="5"/>
    <x v="9"/>
    <x v="10"/>
    <s v="Marka"/>
  </r>
  <r>
    <n v="2014"/>
    <x v="5"/>
    <x v="8"/>
    <x v="8"/>
    <n v="2"/>
    <n v="1200"/>
    <n v="2400"/>
    <n v="800"/>
    <x v="5"/>
    <x v="10"/>
    <x v="0"/>
    <s v="Marka"/>
  </r>
  <r>
    <n v="2015"/>
    <x v="8"/>
    <x v="12"/>
    <x v="2"/>
    <n v="4"/>
    <n v="10590"/>
    <n v="42360"/>
    <n v="18360"/>
    <x v="5"/>
    <x v="9"/>
    <x v="80"/>
    <s v="i Gri"/>
  </r>
  <r>
    <n v="2016"/>
    <x v="6"/>
    <x v="14"/>
    <x v="10"/>
    <n v="2"/>
    <n v="4200"/>
    <n v="8400"/>
    <n v="2400"/>
    <x v="5"/>
    <x v="10"/>
    <x v="21"/>
    <s v="Beyaz"/>
  </r>
  <r>
    <n v="2017"/>
    <x v="3"/>
    <x v="14"/>
    <x v="10"/>
    <n v="3"/>
    <n v="4200"/>
    <n v="12600"/>
    <n v="3600"/>
    <x v="5"/>
    <x v="5"/>
    <x v="1"/>
    <s v="Beyaz"/>
  </r>
  <r>
    <n v="2018"/>
    <x v="7"/>
    <x v="12"/>
    <x v="2"/>
    <n v="3"/>
    <n v="10590"/>
    <n v="31770"/>
    <n v="13770"/>
    <x v="5"/>
    <x v="7"/>
    <x v="40"/>
    <s v="i Gri"/>
  </r>
  <r>
    <n v="2019"/>
    <x v="11"/>
    <x v="17"/>
    <x v="7"/>
    <n v="5"/>
    <n v="1250"/>
    <n v="6250"/>
    <n v="2250"/>
    <x v="5"/>
    <x v="8"/>
    <x v="91"/>
    <s v="Siyah"/>
  </r>
  <r>
    <n v="2020"/>
    <x v="0"/>
    <x v="13"/>
    <x v="9"/>
    <n v="2"/>
    <n v="1490"/>
    <n v="2980"/>
    <n v="1380"/>
    <x v="5"/>
    <x v="4"/>
    <x v="32"/>
    <s v="Marka"/>
  </r>
  <r>
    <n v="2021"/>
    <x v="6"/>
    <x v="8"/>
    <x v="8"/>
    <n v="4"/>
    <n v="1200"/>
    <n v="4800"/>
    <n v="1600"/>
    <x v="5"/>
    <x v="4"/>
    <x v="63"/>
    <s v="Marka"/>
  </r>
  <r>
    <n v="2022"/>
    <x v="2"/>
    <x v="4"/>
    <x v="4"/>
    <n v="3"/>
    <n v="2180"/>
    <n v="6540"/>
    <n v="2040"/>
    <x v="5"/>
    <x v="10"/>
    <x v="11"/>
    <s v="Marka"/>
  </r>
  <r>
    <n v="2023"/>
    <x v="9"/>
    <x v="18"/>
    <x v="3"/>
    <n v="5"/>
    <n v="1200"/>
    <n v="6000"/>
    <n v="2000"/>
    <x v="5"/>
    <x v="0"/>
    <x v="12"/>
    <s v="ü Mor"/>
  </r>
  <r>
    <n v="2024"/>
    <x v="0"/>
    <x v="9"/>
    <x v="1"/>
    <n v="3"/>
    <n v="1800"/>
    <n v="5400"/>
    <n v="3000"/>
    <x v="5"/>
    <x v="10"/>
    <x v="12"/>
    <s v="n Gri"/>
  </r>
  <r>
    <n v="2025"/>
    <x v="2"/>
    <x v="5"/>
    <x v="5"/>
    <n v="5"/>
    <n v="7600"/>
    <n v="38000"/>
    <n v="8000"/>
    <x v="6"/>
    <x v="5"/>
    <x v="72"/>
    <s v="i Gri"/>
  </r>
  <r>
    <n v="2026"/>
    <x v="7"/>
    <x v="19"/>
    <x v="2"/>
    <n v="2"/>
    <n v="7530"/>
    <n v="15060"/>
    <n v="3060"/>
    <x v="6"/>
    <x v="11"/>
    <x v="41"/>
    <s v="i Gri"/>
  </r>
  <r>
    <n v="2027"/>
    <x v="11"/>
    <x v="13"/>
    <x v="9"/>
    <n v="5"/>
    <n v="1490"/>
    <n v="7450"/>
    <n v="3450"/>
    <x v="6"/>
    <x v="5"/>
    <x v="74"/>
    <s v="Marka"/>
  </r>
  <r>
    <n v="2028"/>
    <x v="0"/>
    <x v="20"/>
    <x v="0"/>
    <n v="2"/>
    <n v="5300"/>
    <n v="10600"/>
    <n v="2600"/>
    <x v="6"/>
    <x v="11"/>
    <x v="45"/>
    <s v="i Gri"/>
  </r>
  <r>
    <n v="2029"/>
    <x v="4"/>
    <x v="8"/>
    <x v="8"/>
    <n v="4"/>
    <n v="1200"/>
    <n v="4800"/>
    <n v="1600"/>
    <x v="6"/>
    <x v="1"/>
    <x v="63"/>
    <s v="Marka"/>
  </r>
  <r>
    <n v="2030"/>
    <x v="9"/>
    <x v="10"/>
    <x v="8"/>
    <n v="4"/>
    <n v="1090"/>
    <n v="4360"/>
    <n v="1160"/>
    <x v="6"/>
    <x v="3"/>
    <x v="59"/>
    <s v="Marka"/>
  </r>
  <r>
    <n v="2031"/>
    <x v="4"/>
    <x v="6"/>
    <x v="6"/>
    <n v="5"/>
    <n v="7250"/>
    <n v="36250"/>
    <n v="11250"/>
    <x v="6"/>
    <x v="0"/>
    <x v="57"/>
    <s v="u Gri"/>
  </r>
  <r>
    <n v="2032"/>
    <x v="10"/>
    <x v="1"/>
    <x v="1"/>
    <n v="5"/>
    <n v="1400"/>
    <n v="7000"/>
    <n v="3000"/>
    <x v="6"/>
    <x v="1"/>
    <x v="53"/>
    <s v="Beyaz"/>
  </r>
  <r>
    <n v="2033"/>
    <x v="2"/>
    <x v="21"/>
    <x v="9"/>
    <n v="5"/>
    <n v="1500"/>
    <n v="7500"/>
    <n v="3500"/>
    <x v="6"/>
    <x v="6"/>
    <x v="84"/>
    <s v="Marka"/>
  </r>
  <r>
    <n v="2034"/>
    <x v="7"/>
    <x v="3"/>
    <x v="3"/>
    <n v="3"/>
    <n v="1350"/>
    <n v="4050"/>
    <n v="1650"/>
    <x v="6"/>
    <x v="8"/>
    <x v="3"/>
    <s v="Siyah"/>
  </r>
  <r>
    <n v="2035"/>
    <x v="7"/>
    <x v="8"/>
    <x v="8"/>
    <n v="2"/>
    <n v="1200"/>
    <n v="2400"/>
    <n v="800"/>
    <x v="6"/>
    <x v="8"/>
    <x v="0"/>
    <s v="Marka"/>
  </r>
  <r>
    <n v="2036"/>
    <x v="1"/>
    <x v="19"/>
    <x v="2"/>
    <n v="5"/>
    <n v="7530"/>
    <n v="37650"/>
    <n v="7650"/>
    <x v="6"/>
    <x v="1"/>
    <x v="73"/>
    <s v="i Gri"/>
  </r>
  <r>
    <n v="2037"/>
    <x v="10"/>
    <x v="8"/>
    <x v="8"/>
    <n v="3"/>
    <n v="1200"/>
    <n v="3600"/>
    <n v="1200"/>
    <x v="6"/>
    <x v="11"/>
    <x v="29"/>
    <s v="Marka"/>
  </r>
  <r>
    <n v="2038"/>
    <x v="8"/>
    <x v="9"/>
    <x v="1"/>
    <n v="4"/>
    <n v="1800"/>
    <n v="7200"/>
    <n v="4000"/>
    <x v="6"/>
    <x v="9"/>
    <x v="85"/>
    <s v="n Gri"/>
  </r>
  <r>
    <n v="2039"/>
    <x v="0"/>
    <x v="6"/>
    <x v="6"/>
    <n v="4"/>
    <n v="7250"/>
    <n v="29000"/>
    <n v="9000"/>
    <x v="6"/>
    <x v="4"/>
    <x v="67"/>
    <s v="u Gri"/>
  </r>
  <r>
    <n v="2040"/>
    <x v="9"/>
    <x v="13"/>
    <x v="9"/>
    <n v="3"/>
    <n v="1490"/>
    <n v="4470"/>
    <n v="2070"/>
    <x v="6"/>
    <x v="11"/>
    <x v="27"/>
    <s v="Marka"/>
  </r>
  <r>
    <n v="2041"/>
    <x v="9"/>
    <x v="18"/>
    <x v="3"/>
    <n v="5"/>
    <n v="1200"/>
    <n v="6000"/>
    <n v="2000"/>
    <x v="6"/>
    <x v="9"/>
    <x v="12"/>
    <s v="ü Mor"/>
  </r>
  <r>
    <n v="2042"/>
    <x v="1"/>
    <x v="11"/>
    <x v="5"/>
    <n v="4"/>
    <n v="8000"/>
    <n v="32000"/>
    <n v="8000"/>
    <x v="6"/>
    <x v="11"/>
    <x v="29"/>
    <s v="Beyaz"/>
  </r>
  <r>
    <n v="2043"/>
    <x v="6"/>
    <x v="1"/>
    <x v="1"/>
    <n v="3"/>
    <n v="1400"/>
    <n v="4200"/>
    <n v="1800"/>
    <x v="6"/>
    <x v="3"/>
    <x v="36"/>
    <s v="Beyaz"/>
  </r>
  <r>
    <n v="2044"/>
    <x v="5"/>
    <x v="3"/>
    <x v="3"/>
    <n v="3"/>
    <n v="1350"/>
    <n v="4050"/>
    <n v="1650"/>
    <x v="6"/>
    <x v="7"/>
    <x v="3"/>
    <s v="Siyah"/>
  </r>
  <r>
    <n v="2045"/>
    <x v="8"/>
    <x v="18"/>
    <x v="3"/>
    <n v="4"/>
    <n v="1200"/>
    <n v="4800"/>
    <n v="1600"/>
    <x v="6"/>
    <x v="1"/>
    <x v="63"/>
    <s v="ü Mor"/>
  </r>
  <r>
    <n v="2046"/>
    <x v="6"/>
    <x v="20"/>
    <x v="0"/>
    <n v="5"/>
    <n v="5300"/>
    <n v="26500"/>
    <n v="6500"/>
    <x v="6"/>
    <x v="0"/>
    <x v="79"/>
    <s v="i Gri"/>
  </r>
  <r>
    <n v="2047"/>
    <x v="9"/>
    <x v="12"/>
    <x v="2"/>
    <n v="5"/>
    <n v="10590"/>
    <n v="52950"/>
    <n v="22950"/>
    <x v="6"/>
    <x v="1"/>
    <x v="62"/>
    <s v="i Gri"/>
  </r>
  <r>
    <n v="2048"/>
    <x v="4"/>
    <x v="17"/>
    <x v="7"/>
    <n v="3"/>
    <n v="1250"/>
    <n v="3750"/>
    <n v="1350"/>
    <x v="6"/>
    <x v="2"/>
    <x v="50"/>
    <s v="Siyah"/>
  </r>
  <r>
    <n v="2049"/>
    <x v="11"/>
    <x v="18"/>
    <x v="3"/>
    <n v="4"/>
    <n v="1200"/>
    <n v="4800"/>
    <n v="1600"/>
    <x v="6"/>
    <x v="3"/>
    <x v="63"/>
    <s v="ü Mor"/>
  </r>
  <r>
    <n v="2050"/>
    <x v="4"/>
    <x v="1"/>
    <x v="1"/>
    <n v="5"/>
    <n v="1400"/>
    <n v="7000"/>
    <n v="3000"/>
    <x v="6"/>
    <x v="9"/>
    <x v="53"/>
    <s v="Beyaz"/>
  </r>
  <r>
    <n v="2051"/>
    <x v="11"/>
    <x v="19"/>
    <x v="2"/>
    <n v="3"/>
    <n v="7530"/>
    <n v="22590"/>
    <n v="4590"/>
    <x v="6"/>
    <x v="6"/>
    <x v="38"/>
    <s v="i Gri"/>
  </r>
  <r>
    <n v="2052"/>
    <x v="6"/>
    <x v="5"/>
    <x v="5"/>
    <n v="3"/>
    <n v="7600"/>
    <n v="22800"/>
    <n v="4800"/>
    <x v="6"/>
    <x v="0"/>
    <x v="23"/>
    <s v="i Gri"/>
  </r>
  <r>
    <n v="2053"/>
    <x v="11"/>
    <x v="21"/>
    <x v="9"/>
    <n v="3"/>
    <n v="1500"/>
    <n v="4500"/>
    <n v="2100"/>
    <x v="6"/>
    <x v="4"/>
    <x v="52"/>
    <s v="Marka"/>
  </r>
  <r>
    <n v="2054"/>
    <x v="9"/>
    <x v="4"/>
    <x v="4"/>
    <n v="4"/>
    <n v="2180"/>
    <n v="8720"/>
    <n v="2720"/>
    <x v="6"/>
    <x v="4"/>
    <x v="60"/>
    <s v="Marka"/>
  </r>
  <r>
    <n v="2055"/>
    <x v="3"/>
    <x v="4"/>
    <x v="4"/>
    <n v="3"/>
    <n v="2180"/>
    <n v="6540"/>
    <n v="2040"/>
    <x v="6"/>
    <x v="7"/>
    <x v="11"/>
    <s v="Marka"/>
  </r>
  <r>
    <n v="2056"/>
    <x v="9"/>
    <x v="15"/>
    <x v="6"/>
    <n v="4"/>
    <n v="5775"/>
    <n v="23100"/>
    <n v="7100"/>
    <x v="6"/>
    <x v="4"/>
    <x v="95"/>
    <s v="Beyaz"/>
  </r>
  <r>
    <n v="2057"/>
    <x v="9"/>
    <x v="7"/>
    <x v="7"/>
    <n v="3"/>
    <n v="1100"/>
    <n v="3300"/>
    <n v="900"/>
    <x v="6"/>
    <x v="11"/>
    <x v="7"/>
    <s v="Beyaz"/>
  </r>
  <r>
    <n v="2058"/>
    <x v="10"/>
    <x v="15"/>
    <x v="6"/>
    <n v="4"/>
    <n v="5775"/>
    <n v="23100"/>
    <n v="7100"/>
    <x v="6"/>
    <x v="7"/>
    <x v="95"/>
    <s v="Beyaz"/>
  </r>
  <r>
    <n v="2059"/>
    <x v="7"/>
    <x v="3"/>
    <x v="3"/>
    <n v="3"/>
    <n v="1350"/>
    <n v="4050"/>
    <n v="1650"/>
    <x v="6"/>
    <x v="9"/>
    <x v="3"/>
    <s v="Siyah"/>
  </r>
  <r>
    <n v="2060"/>
    <x v="0"/>
    <x v="5"/>
    <x v="5"/>
    <n v="5"/>
    <n v="7600"/>
    <n v="38000"/>
    <n v="8000"/>
    <x v="6"/>
    <x v="11"/>
    <x v="72"/>
    <s v="i Gri"/>
  </r>
  <r>
    <n v="2061"/>
    <x v="2"/>
    <x v="6"/>
    <x v="6"/>
    <n v="2"/>
    <n v="7250"/>
    <n v="14500"/>
    <n v="4500"/>
    <x v="6"/>
    <x v="11"/>
    <x v="6"/>
    <s v="u Gri"/>
  </r>
  <r>
    <n v="2062"/>
    <x v="11"/>
    <x v="13"/>
    <x v="9"/>
    <n v="5"/>
    <n v="1490"/>
    <n v="7450"/>
    <n v="3450"/>
    <x v="6"/>
    <x v="12"/>
    <x v="74"/>
    <s v="Marka"/>
  </r>
  <r>
    <n v="2063"/>
    <x v="3"/>
    <x v="13"/>
    <x v="9"/>
    <n v="4"/>
    <n v="1490"/>
    <n v="5960"/>
    <n v="2760"/>
    <x v="6"/>
    <x v="11"/>
    <x v="68"/>
    <s v="Marka"/>
  </r>
  <r>
    <n v="2064"/>
    <x v="8"/>
    <x v="10"/>
    <x v="8"/>
    <n v="3"/>
    <n v="1090"/>
    <n v="3270"/>
    <n v="870"/>
    <x v="6"/>
    <x v="1"/>
    <x v="76"/>
    <s v="Marka"/>
  </r>
  <r>
    <n v="2065"/>
    <x v="8"/>
    <x v="8"/>
    <x v="8"/>
    <n v="4"/>
    <n v="1200"/>
    <n v="4800"/>
    <n v="1600"/>
    <x v="6"/>
    <x v="1"/>
    <x v="63"/>
    <s v="Marka"/>
  </r>
  <r>
    <n v="2066"/>
    <x v="11"/>
    <x v="10"/>
    <x v="8"/>
    <n v="3"/>
    <n v="1090"/>
    <n v="3270"/>
    <n v="870"/>
    <x v="6"/>
    <x v="8"/>
    <x v="76"/>
    <s v="Marka"/>
  </r>
  <r>
    <n v="2067"/>
    <x v="11"/>
    <x v="4"/>
    <x v="4"/>
    <n v="4"/>
    <n v="2180"/>
    <n v="8720"/>
    <n v="2720"/>
    <x v="6"/>
    <x v="7"/>
    <x v="60"/>
    <s v="Marka"/>
  </r>
  <r>
    <n v="2068"/>
    <x v="2"/>
    <x v="20"/>
    <x v="0"/>
    <n v="5"/>
    <n v="5300"/>
    <n v="26500"/>
    <n v="6500"/>
    <x v="6"/>
    <x v="11"/>
    <x v="79"/>
    <s v="i Gri"/>
  </r>
  <r>
    <n v="2069"/>
    <x v="11"/>
    <x v="20"/>
    <x v="0"/>
    <n v="4"/>
    <n v="5300"/>
    <n v="21200"/>
    <n v="5200"/>
    <x v="6"/>
    <x v="10"/>
    <x v="75"/>
    <s v="i Gri"/>
  </r>
  <r>
    <n v="2070"/>
    <x v="5"/>
    <x v="6"/>
    <x v="6"/>
    <n v="5"/>
    <n v="7250"/>
    <n v="36250"/>
    <n v="11250"/>
    <x v="6"/>
    <x v="3"/>
    <x v="57"/>
    <s v="u Gri"/>
  </r>
  <r>
    <n v="2071"/>
    <x v="5"/>
    <x v="18"/>
    <x v="3"/>
    <n v="4"/>
    <n v="1200"/>
    <n v="4800"/>
    <n v="1600"/>
    <x v="6"/>
    <x v="0"/>
    <x v="63"/>
    <s v="ü Mor"/>
  </r>
  <r>
    <n v="2072"/>
    <x v="3"/>
    <x v="0"/>
    <x v="0"/>
    <n v="3"/>
    <n v="6000"/>
    <n v="18000"/>
    <n v="6000"/>
    <x v="6"/>
    <x v="0"/>
    <x v="29"/>
    <s v="Beyaz"/>
  </r>
  <r>
    <n v="2073"/>
    <x v="2"/>
    <x v="2"/>
    <x v="2"/>
    <n v="5"/>
    <n v="8450"/>
    <n v="42250"/>
    <n v="12250"/>
    <x v="6"/>
    <x v="9"/>
    <x v="93"/>
    <s v="Beyaz"/>
  </r>
  <r>
    <n v="2074"/>
    <x v="6"/>
    <x v="14"/>
    <x v="10"/>
    <n v="4"/>
    <n v="4200"/>
    <n v="16800"/>
    <n v="4800"/>
    <x v="6"/>
    <x v="1"/>
    <x v="70"/>
    <s v="Beyaz"/>
  </r>
  <r>
    <n v="2075"/>
    <x v="6"/>
    <x v="12"/>
    <x v="2"/>
    <n v="4"/>
    <n v="10590"/>
    <n v="42360"/>
    <n v="18360"/>
    <x v="6"/>
    <x v="8"/>
    <x v="80"/>
    <s v="i Gri"/>
  </r>
  <r>
    <n v="2076"/>
    <x v="5"/>
    <x v="18"/>
    <x v="3"/>
    <n v="3"/>
    <n v="1200"/>
    <n v="3600"/>
    <n v="1200"/>
    <x v="6"/>
    <x v="7"/>
    <x v="29"/>
    <s v="ü Mor"/>
  </r>
  <r>
    <n v="2077"/>
    <x v="10"/>
    <x v="7"/>
    <x v="7"/>
    <n v="4"/>
    <n v="1100"/>
    <n v="4400"/>
    <n v="1200"/>
    <x v="6"/>
    <x v="12"/>
    <x v="58"/>
    <s v="Beyaz"/>
  </r>
  <r>
    <n v="2078"/>
    <x v="9"/>
    <x v="22"/>
    <x v="10"/>
    <n v="4"/>
    <n v="3700"/>
    <n v="14800"/>
    <n v="2800"/>
    <x v="6"/>
    <x v="6"/>
    <x v="94"/>
    <s v="Siyah"/>
  </r>
  <r>
    <n v="2079"/>
    <x v="1"/>
    <x v="22"/>
    <x v="10"/>
    <n v="3"/>
    <n v="3700"/>
    <n v="11100"/>
    <n v="2100"/>
    <x v="6"/>
    <x v="11"/>
    <x v="83"/>
    <s v="Siyah"/>
  </r>
  <r>
    <n v="2080"/>
    <x v="6"/>
    <x v="7"/>
    <x v="7"/>
    <n v="2"/>
    <n v="1100"/>
    <n v="2200"/>
    <n v="600"/>
    <x v="6"/>
    <x v="0"/>
    <x v="17"/>
    <s v="Beyaz"/>
  </r>
  <r>
    <n v="2081"/>
    <x v="5"/>
    <x v="22"/>
    <x v="10"/>
    <n v="4"/>
    <n v="3700"/>
    <n v="14800"/>
    <n v="2800"/>
    <x v="6"/>
    <x v="3"/>
    <x v="94"/>
    <s v="Siyah"/>
  </r>
  <r>
    <n v="2082"/>
    <x v="10"/>
    <x v="13"/>
    <x v="9"/>
    <n v="2"/>
    <n v="1490"/>
    <n v="2980"/>
    <n v="1380"/>
    <x v="6"/>
    <x v="7"/>
    <x v="32"/>
    <s v="Marka"/>
  </r>
  <r>
    <n v="2083"/>
    <x v="9"/>
    <x v="21"/>
    <x v="9"/>
    <n v="5"/>
    <n v="1500"/>
    <n v="7500"/>
    <n v="3500"/>
    <x v="6"/>
    <x v="10"/>
    <x v="84"/>
    <s v="Marka"/>
  </r>
  <r>
    <n v="2084"/>
    <x v="8"/>
    <x v="10"/>
    <x v="8"/>
    <n v="5"/>
    <n v="1090"/>
    <n v="5450"/>
    <n v="1450"/>
    <x v="6"/>
    <x v="2"/>
    <x v="69"/>
    <s v="Marka"/>
  </r>
  <r>
    <n v="2085"/>
    <x v="10"/>
    <x v="9"/>
    <x v="1"/>
    <n v="4"/>
    <n v="1800"/>
    <n v="7200"/>
    <n v="4000"/>
    <x v="6"/>
    <x v="2"/>
    <x v="85"/>
    <s v="n Gri"/>
  </r>
  <r>
    <n v="2086"/>
    <x v="7"/>
    <x v="19"/>
    <x v="2"/>
    <n v="3"/>
    <n v="7530"/>
    <n v="22590"/>
    <n v="4590"/>
    <x v="6"/>
    <x v="6"/>
    <x v="38"/>
    <s v="i Gri"/>
  </r>
  <r>
    <n v="2087"/>
    <x v="6"/>
    <x v="7"/>
    <x v="7"/>
    <n v="2"/>
    <n v="1100"/>
    <n v="2200"/>
    <n v="600"/>
    <x v="6"/>
    <x v="10"/>
    <x v="17"/>
    <s v="Beyaz"/>
  </r>
  <r>
    <n v="2088"/>
    <x v="9"/>
    <x v="3"/>
    <x v="3"/>
    <n v="2"/>
    <n v="1350"/>
    <n v="2700"/>
    <n v="1100"/>
    <x v="6"/>
    <x v="10"/>
    <x v="16"/>
    <s v="Siyah"/>
  </r>
  <r>
    <n v="2089"/>
    <x v="8"/>
    <x v="3"/>
    <x v="3"/>
    <n v="5"/>
    <n v="1350"/>
    <n v="6750"/>
    <n v="2750"/>
    <x v="6"/>
    <x v="7"/>
    <x v="90"/>
    <s v="Siyah"/>
  </r>
  <r>
    <n v="2090"/>
    <x v="7"/>
    <x v="10"/>
    <x v="8"/>
    <n v="4"/>
    <n v="1090"/>
    <n v="4360"/>
    <n v="1160"/>
    <x v="6"/>
    <x v="12"/>
    <x v="59"/>
    <s v="Marka"/>
  </r>
  <r>
    <n v="2091"/>
    <x v="7"/>
    <x v="14"/>
    <x v="10"/>
    <n v="3"/>
    <n v="4200"/>
    <n v="12600"/>
    <n v="3600"/>
    <x v="6"/>
    <x v="5"/>
    <x v="1"/>
    <s v="Beyaz"/>
  </r>
  <r>
    <n v="2092"/>
    <x v="9"/>
    <x v="9"/>
    <x v="1"/>
    <n v="5"/>
    <n v="1800"/>
    <n v="9000"/>
    <n v="5000"/>
    <x v="6"/>
    <x v="7"/>
    <x v="88"/>
    <s v="n Gri"/>
  </r>
  <r>
    <n v="2093"/>
    <x v="11"/>
    <x v="10"/>
    <x v="8"/>
    <n v="5"/>
    <n v="1090"/>
    <n v="5450"/>
    <n v="1450"/>
    <x v="6"/>
    <x v="10"/>
    <x v="69"/>
    <s v="Marka"/>
  </r>
  <r>
    <n v="2094"/>
    <x v="0"/>
    <x v="5"/>
    <x v="5"/>
    <n v="3"/>
    <n v="7600"/>
    <n v="22800"/>
    <n v="4800"/>
    <x v="6"/>
    <x v="12"/>
    <x v="23"/>
    <s v="i Gri"/>
  </r>
  <r>
    <n v="2095"/>
    <x v="8"/>
    <x v="5"/>
    <x v="5"/>
    <n v="5"/>
    <n v="7600"/>
    <n v="38000"/>
    <n v="8000"/>
    <x v="6"/>
    <x v="1"/>
    <x v="72"/>
    <s v="i Gri"/>
  </r>
  <r>
    <n v="2096"/>
    <x v="2"/>
    <x v="22"/>
    <x v="10"/>
    <n v="5"/>
    <n v="3700"/>
    <n v="18500"/>
    <n v="3500"/>
    <x v="6"/>
    <x v="0"/>
    <x v="92"/>
    <s v="Siyah"/>
  </r>
  <r>
    <n v="2097"/>
    <x v="4"/>
    <x v="6"/>
    <x v="6"/>
    <n v="2"/>
    <n v="7250"/>
    <n v="14500"/>
    <n v="4500"/>
    <x v="6"/>
    <x v="5"/>
    <x v="6"/>
    <s v="u Gri"/>
  </r>
  <r>
    <n v="2098"/>
    <x v="1"/>
    <x v="5"/>
    <x v="5"/>
    <n v="5"/>
    <n v="7600"/>
    <n v="38000"/>
    <n v="8000"/>
    <x v="6"/>
    <x v="8"/>
    <x v="72"/>
    <s v="i Gri"/>
  </r>
  <r>
    <n v="2099"/>
    <x v="10"/>
    <x v="14"/>
    <x v="10"/>
    <n v="5"/>
    <n v="4200"/>
    <n v="21000"/>
    <n v="6000"/>
    <x v="6"/>
    <x v="7"/>
    <x v="65"/>
    <s v="Beyaz"/>
  </r>
  <r>
    <n v="2100"/>
    <x v="6"/>
    <x v="17"/>
    <x v="7"/>
    <n v="5"/>
    <n v="1250"/>
    <n v="6250"/>
    <n v="2250"/>
    <x v="6"/>
    <x v="7"/>
    <x v="91"/>
    <s v="Siyah"/>
  </r>
  <r>
    <n v="2101"/>
    <x v="8"/>
    <x v="10"/>
    <x v="8"/>
    <n v="2"/>
    <n v="1090"/>
    <n v="2180"/>
    <n v="580"/>
    <x v="6"/>
    <x v="6"/>
    <x v="10"/>
    <s v="Marka"/>
  </r>
  <r>
    <n v="2102"/>
    <x v="3"/>
    <x v="4"/>
    <x v="4"/>
    <n v="5"/>
    <n v="2180"/>
    <n v="10900"/>
    <n v="3400"/>
    <x v="6"/>
    <x v="8"/>
    <x v="56"/>
    <s v="Marka"/>
  </r>
  <r>
    <n v="2103"/>
    <x v="11"/>
    <x v="22"/>
    <x v="10"/>
    <n v="5"/>
    <n v="3700"/>
    <n v="18500"/>
    <n v="3500"/>
    <x v="6"/>
    <x v="0"/>
    <x v="92"/>
    <s v="Siyah"/>
  </r>
  <r>
    <n v="2104"/>
    <x v="9"/>
    <x v="0"/>
    <x v="0"/>
    <n v="2"/>
    <n v="6000"/>
    <n v="12000"/>
    <n v="4000"/>
    <x v="6"/>
    <x v="2"/>
    <x v="0"/>
    <s v="Beyaz"/>
  </r>
  <r>
    <n v="2105"/>
    <x v="10"/>
    <x v="17"/>
    <x v="7"/>
    <n v="3"/>
    <n v="1250"/>
    <n v="3750"/>
    <n v="1350"/>
    <x v="6"/>
    <x v="11"/>
    <x v="50"/>
    <s v="Siyah"/>
  </r>
  <r>
    <n v="2106"/>
    <x v="11"/>
    <x v="5"/>
    <x v="5"/>
    <n v="3"/>
    <n v="7600"/>
    <n v="22800"/>
    <n v="4800"/>
    <x v="6"/>
    <x v="4"/>
    <x v="23"/>
    <s v="i Gri"/>
  </r>
  <r>
    <n v="2107"/>
    <x v="0"/>
    <x v="1"/>
    <x v="1"/>
    <n v="5"/>
    <n v="1400"/>
    <n v="7000"/>
    <n v="3000"/>
    <x v="6"/>
    <x v="1"/>
    <x v="53"/>
    <s v="Beyaz"/>
  </r>
  <r>
    <n v="2108"/>
    <x v="4"/>
    <x v="4"/>
    <x v="4"/>
    <n v="2"/>
    <n v="2180"/>
    <n v="4360"/>
    <n v="1360"/>
    <x v="6"/>
    <x v="11"/>
    <x v="4"/>
    <s v="Marka"/>
  </r>
  <r>
    <n v="2109"/>
    <x v="0"/>
    <x v="9"/>
    <x v="1"/>
    <n v="4"/>
    <n v="1800"/>
    <n v="7200"/>
    <n v="4000"/>
    <x v="6"/>
    <x v="2"/>
    <x v="85"/>
    <s v="n Gri"/>
  </r>
  <r>
    <n v="2110"/>
    <x v="2"/>
    <x v="21"/>
    <x v="9"/>
    <n v="4"/>
    <n v="1500"/>
    <n v="6000"/>
    <n v="2800"/>
    <x v="6"/>
    <x v="11"/>
    <x v="77"/>
    <s v="Marka"/>
  </r>
  <r>
    <n v="2111"/>
    <x v="6"/>
    <x v="2"/>
    <x v="2"/>
    <n v="2"/>
    <n v="8450"/>
    <n v="16900"/>
    <n v="4900"/>
    <x v="6"/>
    <x v="3"/>
    <x v="2"/>
    <s v="Beyaz"/>
  </r>
  <r>
    <n v="2112"/>
    <x v="9"/>
    <x v="21"/>
    <x v="9"/>
    <n v="2"/>
    <n v="1500"/>
    <n v="3000"/>
    <n v="1400"/>
    <x v="6"/>
    <x v="0"/>
    <x v="86"/>
    <s v="Marka"/>
  </r>
  <r>
    <n v="2113"/>
    <x v="5"/>
    <x v="0"/>
    <x v="0"/>
    <n v="5"/>
    <n v="6000"/>
    <n v="30000"/>
    <n v="10000"/>
    <x v="6"/>
    <x v="3"/>
    <x v="12"/>
    <s v="Beyaz"/>
  </r>
  <r>
    <n v="2114"/>
    <x v="11"/>
    <x v="18"/>
    <x v="3"/>
    <n v="5"/>
    <n v="1200"/>
    <n v="6000"/>
    <n v="2000"/>
    <x v="6"/>
    <x v="3"/>
    <x v="12"/>
    <s v="ü Mor"/>
  </r>
  <r>
    <n v="2115"/>
    <x v="0"/>
    <x v="14"/>
    <x v="10"/>
    <n v="3"/>
    <n v="4200"/>
    <n v="12600"/>
    <n v="3600"/>
    <x v="6"/>
    <x v="1"/>
    <x v="1"/>
    <s v="Beyaz"/>
  </r>
  <r>
    <n v="2116"/>
    <x v="10"/>
    <x v="5"/>
    <x v="5"/>
    <n v="3"/>
    <n v="7600"/>
    <n v="22800"/>
    <n v="4800"/>
    <x v="6"/>
    <x v="9"/>
    <x v="23"/>
    <s v="i Gri"/>
  </r>
  <r>
    <n v="2117"/>
    <x v="5"/>
    <x v="6"/>
    <x v="6"/>
    <n v="3"/>
    <n v="7250"/>
    <n v="21750"/>
    <n v="6750"/>
    <x v="6"/>
    <x v="0"/>
    <x v="24"/>
    <s v="u Gri"/>
  </r>
  <r>
    <n v="2118"/>
    <x v="1"/>
    <x v="19"/>
    <x v="2"/>
    <n v="4"/>
    <n v="7530"/>
    <n v="30120"/>
    <n v="6120"/>
    <x v="6"/>
    <x v="10"/>
    <x v="81"/>
    <s v="i Gri"/>
  </r>
  <r>
    <n v="2119"/>
    <x v="2"/>
    <x v="6"/>
    <x v="6"/>
    <n v="4"/>
    <n v="7250"/>
    <n v="29000"/>
    <n v="9000"/>
    <x v="6"/>
    <x v="1"/>
    <x v="67"/>
    <s v="u Gri"/>
  </r>
  <r>
    <n v="2120"/>
    <x v="1"/>
    <x v="0"/>
    <x v="0"/>
    <n v="2"/>
    <n v="6000"/>
    <n v="12000"/>
    <n v="4000"/>
    <x v="6"/>
    <x v="7"/>
    <x v="0"/>
    <s v="Beyaz"/>
  </r>
  <r>
    <n v="2121"/>
    <x v="5"/>
    <x v="18"/>
    <x v="3"/>
    <n v="4"/>
    <n v="1200"/>
    <n v="4800"/>
    <n v="1600"/>
    <x v="7"/>
    <x v="6"/>
    <x v="63"/>
    <s v="ü Mor"/>
  </r>
  <r>
    <n v="2122"/>
    <x v="11"/>
    <x v="20"/>
    <x v="0"/>
    <n v="3"/>
    <n v="5300"/>
    <n v="15900"/>
    <n v="3900"/>
    <x v="7"/>
    <x v="7"/>
    <x v="44"/>
    <s v="i Gri"/>
  </r>
  <r>
    <n v="2123"/>
    <x v="8"/>
    <x v="2"/>
    <x v="2"/>
    <n v="3"/>
    <n v="8450"/>
    <n v="25350"/>
    <n v="7350"/>
    <x v="7"/>
    <x v="7"/>
    <x v="46"/>
    <s v="Beyaz"/>
  </r>
  <r>
    <n v="2124"/>
    <x v="4"/>
    <x v="3"/>
    <x v="3"/>
    <n v="5"/>
    <n v="1350"/>
    <n v="6750"/>
    <n v="2750"/>
    <x v="7"/>
    <x v="0"/>
    <x v="90"/>
    <s v="Siyah"/>
  </r>
  <r>
    <n v="2125"/>
    <x v="6"/>
    <x v="10"/>
    <x v="8"/>
    <n v="2"/>
    <n v="1090"/>
    <n v="2180"/>
    <n v="580"/>
    <x v="7"/>
    <x v="2"/>
    <x v="10"/>
    <s v="Marka"/>
  </r>
  <r>
    <n v="2126"/>
    <x v="4"/>
    <x v="4"/>
    <x v="4"/>
    <n v="5"/>
    <n v="2180"/>
    <n v="10900"/>
    <n v="3400"/>
    <x v="7"/>
    <x v="2"/>
    <x v="56"/>
    <s v="Marka"/>
  </r>
  <r>
    <n v="2127"/>
    <x v="0"/>
    <x v="0"/>
    <x v="0"/>
    <n v="4"/>
    <n v="6000"/>
    <n v="24000"/>
    <n v="8000"/>
    <x v="7"/>
    <x v="4"/>
    <x v="63"/>
    <s v="Beyaz"/>
  </r>
  <r>
    <n v="2128"/>
    <x v="1"/>
    <x v="1"/>
    <x v="1"/>
    <n v="5"/>
    <n v="1400"/>
    <n v="7000"/>
    <n v="3000"/>
    <x v="7"/>
    <x v="12"/>
    <x v="53"/>
    <s v="Beyaz"/>
  </r>
  <r>
    <n v="2129"/>
    <x v="2"/>
    <x v="2"/>
    <x v="2"/>
    <n v="2"/>
    <n v="8450"/>
    <n v="16900"/>
    <n v="4900"/>
    <x v="7"/>
    <x v="11"/>
    <x v="2"/>
    <s v="Beyaz"/>
  </r>
  <r>
    <n v="2130"/>
    <x v="3"/>
    <x v="3"/>
    <x v="3"/>
    <n v="2"/>
    <n v="1350"/>
    <n v="2700"/>
    <n v="1100"/>
    <x v="7"/>
    <x v="11"/>
    <x v="16"/>
    <s v="Siyah"/>
  </r>
  <r>
    <n v="2131"/>
    <x v="0"/>
    <x v="4"/>
    <x v="4"/>
    <n v="5"/>
    <n v="2180"/>
    <n v="10900"/>
    <n v="3400"/>
    <x v="7"/>
    <x v="4"/>
    <x v="56"/>
    <s v="Marka"/>
  </r>
  <r>
    <n v="2132"/>
    <x v="4"/>
    <x v="5"/>
    <x v="5"/>
    <n v="3"/>
    <n v="7600"/>
    <n v="22800"/>
    <n v="4800"/>
    <x v="7"/>
    <x v="6"/>
    <x v="23"/>
    <s v="i Gri"/>
  </r>
  <r>
    <n v="2133"/>
    <x v="1"/>
    <x v="6"/>
    <x v="6"/>
    <n v="2"/>
    <n v="7250"/>
    <n v="14500"/>
    <n v="4500"/>
    <x v="7"/>
    <x v="8"/>
    <x v="6"/>
    <s v="u Gri"/>
  </r>
  <r>
    <n v="2134"/>
    <x v="3"/>
    <x v="7"/>
    <x v="7"/>
    <n v="2"/>
    <n v="1100"/>
    <n v="2200"/>
    <n v="600"/>
    <x v="7"/>
    <x v="8"/>
    <x v="17"/>
    <s v="Beyaz"/>
  </r>
  <r>
    <n v="2135"/>
    <x v="5"/>
    <x v="0"/>
    <x v="0"/>
    <n v="4"/>
    <n v="6000"/>
    <n v="24000"/>
    <n v="8000"/>
    <x v="7"/>
    <x v="7"/>
    <x v="63"/>
    <s v="Beyaz"/>
  </r>
  <r>
    <n v="2136"/>
    <x v="0"/>
    <x v="8"/>
    <x v="8"/>
    <n v="3"/>
    <n v="1200"/>
    <n v="3600"/>
    <n v="1200"/>
    <x v="7"/>
    <x v="6"/>
    <x v="29"/>
    <s v="Marka"/>
  </r>
  <r>
    <n v="2137"/>
    <x v="6"/>
    <x v="9"/>
    <x v="1"/>
    <n v="3"/>
    <n v="1800"/>
    <n v="5400"/>
    <n v="3000"/>
    <x v="7"/>
    <x v="1"/>
    <x v="12"/>
    <s v="n Gri"/>
  </r>
  <r>
    <n v="2138"/>
    <x v="6"/>
    <x v="10"/>
    <x v="8"/>
    <n v="5"/>
    <n v="1090"/>
    <n v="5450"/>
    <n v="1450"/>
    <x v="7"/>
    <x v="8"/>
    <x v="69"/>
    <s v="Marka"/>
  </r>
  <r>
    <n v="2139"/>
    <x v="5"/>
    <x v="4"/>
    <x v="4"/>
    <n v="4"/>
    <n v="2180"/>
    <n v="8720"/>
    <n v="2720"/>
    <x v="7"/>
    <x v="9"/>
    <x v="60"/>
    <s v="Marka"/>
  </r>
  <r>
    <n v="2140"/>
    <x v="7"/>
    <x v="9"/>
    <x v="1"/>
    <n v="5"/>
    <n v="1800"/>
    <n v="9000"/>
    <n v="5000"/>
    <x v="7"/>
    <x v="8"/>
    <x v="88"/>
    <s v="n Gri"/>
  </r>
  <r>
    <n v="2141"/>
    <x v="4"/>
    <x v="11"/>
    <x v="5"/>
    <n v="3"/>
    <n v="8000"/>
    <n v="24000"/>
    <n v="6000"/>
    <x v="7"/>
    <x v="8"/>
    <x v="13"/>
    <s v="Beyaz"/>
  </r>
  <r>
    <n v="2142"/>
    <x v="5"/>
    <x v="1"/>
    <x v="1"/>
    <n v="4"/>
    <n v="1400"/>
    <n v="5600"/>
    <n v="2400"/>
    <x v="7"/>
    <x v="10"/>
    <x v="87"/>
    <s v="Beyaz"/>
  </r>
  <r>
    <n v="2143"/>
    <x v="8"/>
    <x v="12"/>
    <x v="2"/>
    <n v="2"/>
    <n v="10590"/>
    <n v="21180"/>
    <n v="9180"/>
    <x v="7"/>
    <x v="8"/>
    <x v="19"/>
    <s v="i Gri"/>
  </r>
  <r>
    <n v="2144"/>
    <x v="9"/>
    <x v="3"/>
    <x v="3"/>
    <n v="3"/>
    <n v="1350"/>
    <n v="4050"/>
    <n v="1650"/>
    <x v="7"/>
    <x v="11"/>
    <x v="3"/>
    <s v="Siyah"/>
  </r>
  <r>
    <n v="2145"/>
    <x v="6"/>
    <x v="1"/>
    <x v="1"/>
    <n v="3"/>
    <n v="1400"/>
    <n v="4200"/>
    <n v="1800"/>
    <x v="7"/>
    <x v="9"/>
    <x v="36"/>
    <s v="Beyaz"/>
  </r>
  <r>
    <n v="2146"/>
    <x v="3"/>
    <x v="0"/>
    <x v="0"/>
    <n v="4"/>
    <n v="6000"/>
    <n v="24000"/>
    <n v="8000"/>
    <x v="7"/>
    <x v="4"/>
    <x v="63"/>
    <s v="Beyaz"/>
  </r>
  <r>
    <n v="2147"/>
    <x v="8"/>
    <x v="7"/>
    <x v="7"/>
    <n v="3"/>
    <n v="1100"/>
    <n v="3300"/>
    <n v="900"/>
    <x v="7"/>
    <x v="5"/>
    <x v="7"/>
    <s v="Beyaz"/>
  </r>
  <r>
    <n v="2148"/>
    <x v="2"/>
    <x v="0"/>
    <x v="0"/>
    <n v="3"/>
    <n v="6000"/>
    <n v="18000"/>
    <n v="6000"/>
    <x v="7"/>
    <x v="9"/>
    <x v="29"/>
    <s v="Beyaz"/>
  </r>
  <r>
    <n v="2149"/>
    <x v="9"/>
    <x v="13"/>
    <x v="9"/>
    <n v="2"/>
    <n v="1490"/>
    <n v="2980"/>
    <n v="1380"/>
    <x v="7"/>
    <x v="6"/>
    <x v="32"/>
    <s v="Marka"/>
  </r>
  <r>
    <n v="2150"/>
    <x v="8"/>
    <x v="12"/>
    <x v="2"/>
    <n v="4"/>
    <n v="10590"/>
    <n v="42360"/>
    <n v="18360"/>
    <x v="7"/>
    <x v="11"/>
    <x v="80"/>
    <s v="i Gri"/>
  </r>
  <r>
    <n v="2151"/>
    <x v="2"/>
    <x v="11"/>
    <x v="5"/>
    <n v="3"/>
    <n v="8000"/>
    <n v="24000"/>
    <n v="6000"/>
    <x v="7"/>
    <x v="0"/>
    <x v="13"/>
    <s v="Beyaz"/>
  </r>
  <r>
    <n v="2152"/>
    <x v="6"/>
    <x v="7"/>
    <x v="7"/>
    <n v="5"/>
    <n v="1100"/>
    <n v="5500"/>
    <n v="1500"/>
    <x v="7"/>
    <x v="6"/>
    <x v="64"/>
    <s v="Beyaz"/>
  </r>
  <r>
    <n v="2153"/>
    <x v="9"/>
    <x v="8"/>
    <x v="8"/>
    <n v="5"/>
    <n v="1200"/>
    <n v="6000"/>
    <n v="2000"/>
    <x v="7"/>
    <x v="6"/>
    <x v="12"/>
    <s v="Marka"/>
  </r>
  <r>
    <n v="2154"/>
    <x v="4"/>
    <x v="14"/>
    <x v="10"/>
    <n v="2"/>
    <n v="4200"/>
    <n v="8400"/>
    <n v="2400"/>
    <x v="7"/>
    <x v="0"/>
    <x v="21"/>
    <s v="Beyaz"/>
  </r>
  <r>
    <n v="2155"/>
    <x v="1"/>
    <x v="15"/>
    <x v="6"/>
    <n v="5"/>
    <n v="5775"/>
    <n v="28875"/>
    <n v="8875"/>
    <x v="7"/>
    <x v="4"/>
    <x v="82"/>
    <s v="Beyaz"/>
  </r>
  <r>
    <n v="2156"/>
    <x v="10"/>
    <x v="5"/>
    <x v="5"/>
    <n v="2"/>
    <n v="7600"/>
    <n v="15200"/>
    <n v="3200"/>
    <x v="7"/>
    <x v="11"/>
    <x v="5"/>
    <s v="i Gri"/>
  </r>
  <r>
    <n v="2157"/>
    <x v="1"/>
    <x v="6"/>
    <x v="6"/>
    <n v="5"/>
    <n v="7250"/>
    <n v="36250"/>
    <n v="11250"/>
    <x v="7"/>
    <x v="2"/>
    <x v="57"/>
    <s v="u Gri"/>
  </r>
  <r>
    <n v="2158"/>
    <x v="0"/>
    <x v="6"/>
    <x v="6"/>
    <n v="3"/>
    <n v="7250"/>
    <n v="21750"/>
    <n v="6750"/>
    <x v="7"/>
    <x v="2"/>
    <x v="24"/>
    <s v="u Gri"/>
  </r>
  <r>
    <n v="2159"/>
    <x v="8"/>
    <x v="6"/>
    <x v="6"/>
    <n v="3"/>
    <n v="7250"/>
    <n v="21750"/>
    <n v="6750"/>
    <x v="7"/>
    <x v="2"/>
    <x v="24"/>
    <s v="u Gri"/>
  </r>
  <r>
    <n v="2160"/>
    <x v="5"/>
    <x v="3"/>
    <x v="3"/>
    <n v="2"/>
    <n v="1350"/>
    <n v="2700"/>
    <n v="1100"/>
    <x v="7"/>
    <x v="7"/>
    <x v="16"/>
    <s v="Siyah"/>
  </r>
  <r>
    <n v="2161"/>
    <x v="1"/>
    <x v="6"/>
    <x v="6"/>
    <n v="3"/>
    <n v="7250"/>
    <n v="21750"/>
    <n v="6750"/>
    <x v="7"/>
    <x v="1"/>
    <x v="24"/>
    <s v="u Gri"/>
  </r>
  <r>
    <n v="2162"/>
    <x v="6"/>
    <x v="5"/>
    <x v="5"/>
    <n v="4"/>
    <n v="7600"/>
    <n v="30400"/>
    <n v="6400"/>
    <x v="7"/>
    <x v="8"/>
    <x v="66"/>
    <s v="i Gri"/>
  </r>
  <r>
    <n v="2163"/>
    <x v="11"/>
    <x v="5"/>
    <x v="5"/>
    <n v="5"/>
    <n v="7600"/>
    <n v="38000"/>
    <n v="8000"/>
    <x v="7"/>
    <x v="6"/>
    <x v="72"/>
    <s v="i Gri"/>
  </r>
  <r>
    <n v="2164"/>
    <x v="1"/>
    <x v="13"/>
    <x v="9"/>
    <n v="5"/>
    <n v="1490"/>
    <n v="7450"/>
    <n v="3450"/>
    <x v="7"/>
    <x v="1"/>
    <x v="74"/>
    <s v="Marka"/>
  </r>
  <r>
    <n v="2165"/>
    <x v="5"/>
    <x v="16"/>
    <x v="4"/>
    <n v="5"/>
    <n v="2900"/>
    <n v="14500"/>
    <n v="4500"/>
    <x v="7"/>
    <x v="4"/>
    <x v="57"/>
    <s v="Marka"/>
  </r>
  <r>
    <n v="2166"/>
    <x v="9"/>
    <x v="13"/>
    <x v="9"/>
    <n v="3"/>
    <n v="1490"/>
    <n v="4470"/>
    <n v="2070"/>
    <x v="7"/>
    <x v="2"/>
    <x v="27"/>
    <s v="Marka"/>
  </r>
  <r>
    <n v="2167"/>
    <x v="9"/>
    <x v="10"/>
    <x v="8"/>
    <n v="5"/>
    <n v="1090"/>
    <n v="5450"/>
    <n v="1450"/>
    <x v="7"/>
    <x v="4"/>
    <x v="69"/>
    <s v="Marka"/>
  </r>
  <r>
    <n v="2168"/>
    <x v="5"/>
    <x v="8"/>
    <x v="8"/>
    <n v="3"/>
    <n v="1200"/>
    <n v="3600"/>
    <n v="1200"/>
    <x v="7"/>
    <x v="0"/>
    <x v="29"/>
    <s v="Marka"/>
  </r>
  <r>
    <n v="2169"/>
    <x v="8"/>
    <x v="12"/>
    <x v="2"/>
    <n v="5"/>
    <n v="10590"/>
    <n v="52950"/>
    <n v="22950"/>
    <x v="7"/>
    <x v="6"/>
    <x v="62"/>
    <s v="i Gri"/>
  </r>
  <r>
    <n v="2170"/>
    <x v="6"/>
    <x v="14"/>
    <x v="10"/>
    <n v="4"/>
    <n v="4200"/>
    <n v="16800"/>
    <n v="4800"/>
    <x v="7"/>
    <x v="3"/>
    <x v="70"/>
    <s v="Beyaz"/>
  </r>
  <r>
    <n v="2171"/>
    <x v="3"/>
    <x v="14"/>
    <x v="10"/>
    <n v="2"/>
    <n v="4200"/>
    <n v="8400"/>
    <n v="2400"/>
    <x v="7"/>
    <x v="3"/>
    <x v="21"/>
    <s v="Beyaz"/>
  </r>
  <r>
    <n v="2172"/>
    <x v="7"/>
    <x v="12"/>
    <x v="2"/>
    <n v="2"/>
    <n v="10590"/>
    <n v="21180"/>
    <n v="9180"/>
    <x v="7"/>
    <x v="6"/>
    <x v="19"/>
    <s v="i Gri"/>
  </r>
  <r>
    <n v="2173"/>
    <x v="11"/>
    <x v="17"/>
    <x v="7"/>
    <n v="2"/>
    <n v="1250"/>
    <n v="2500"/>
    <n v="900"/>
    <x v="7"/>
    <x v="4"/>
    <x v="51"/>
    <s v="Siyah"/>
  </r>
  <r>
    <n v="2174"/>
    <x v="0"/>
    <x v="13"/>
    <x v="9"/>
    <n v="3"/>
    <n v="1490"/>
    <n v="4470"/>
    <n v="2070"/>
    <x v="7"/>
    <x v="2"/>
    <x v="27"/>
    <s v="Marka"/>
  </r>
  <r>
    <n v="2175"/>
    <x v="6"/>
    <x v="8"/>
    <x v="8"/>
    <n v="2"/>
    <n v="1200"/>
    <n v="2400"/>
    <n v="800"/>
    <x v="7"/>
    <x v="3"/>
    <x v="0"/>
    <s v="Marka"/>
  </r>
  <r>
    <n v="2176"/>
    <x v="2"/>
    <x v="4"/>
    <x v="4"/>
    <n v="4"/>
    <n v="2180"/>
    <n v="8720"/>
    <n v="2720"/>
    <x v="7"/>
    <x v="6"/>
    <x v="60"/>
    <s v="Marka"/>
  </r>
  <r>
    <n v="2177"/>
    <x v="9"/>
    <x v="18"/>
    <x v="3"/>
    <n v="3"/>
    <n v="1200"/>
    <n v="3600"/>
    <n v="1200"/>
    <x v="7"/>
    <x v="2"/>
    <x v="29"/>
    <s v="ü Mor"/>
  </r>
  <r>
    <n v="2178"/>
    <x v="0"/>
    <x v="9"/>
    <x v="1"/>
    <n v="5"/>
    <n v="1800"/>
    <n v="9000"/>
    <n v="5000"/>
    <x v="7"/>
    <x v="6"/>
    <x v="88"/>
    <s v="n Gri"/>
  </r>
  <r>
    <n v="2179"/>
    <x v="2"/>
    <x v="5"/>
    <x v="5"/>
    <n v="5"/>
    <n v="7600"/>
    <n v="38000"/>
    <n v="8000"/>
    <x v="7"/>
    <x v="12"/>
    <x v="72"/>
    <s v="i Gri"/>
  </r>
  <r>
    <n v="2180"/>
    <x v="7"/>
    <x v="19"/>
    <x v="2"/>
    <n v="4"/>
    <n v="7530"/>
    <n v="30120"/>
    <n v="6120"/>
    <x v="7"/>
    <x v="5"/>
    <x v="81"/>
    <s v="i Gri"/>
  </r>
  <r>
    <n v="2181"/>
    <x v="11"/>
    <x v="13"/>
    <x v="9"/>
    <n v="5"/>
    <n v="1490"/>
    <n v="7450"/>
    <n v="3450"/>
    <x v="7"/>
    <x v="10"/>
    <x v="74"/>
    <s v="Marka"/>
  </r>
  <r>
    <n v="2182"/>
    <x v="0"/>
    <x v="20"/>
    <x v="0"/>
    <n v="4"/>
    <n v="5300"/>
    <n v="21200"/>
    <n v="5200"/>
    <x v="7"/>
    <x v="5"/>
    <x v="75"/>
    <s v="i Gri"/>
  </r>
  <r>
    <n v="2183"/>
    <x v="4"/>
    <x v="8"/>
    <x v="8"/>
    <n v="3"/>
    <n v="1200"/>
    <n v="3600"/>
    <n v="1200"/>
    <x v="7"/>
    <x v="6"/>
    <x v="29"/>
    <s v="Marka"/>
  </r>
  <r>
    <n v="2184"/>
    <x v="9"/>
    <x v="10"/>
    <x v="8"/>
    <n v="4"/>
    <n v="1090"/>
    <n v="4360"/>
    <n v="1160"/>
    <x v="7"/>
    <x v="1"/>
    <x v="59"/>
    <s v="Marka"/>
  </r>
  <r>
    <n v="2185"/>
    <x v="4"/>
    <x v="6"/>
    <x v="6"/>
    <n v="3"/>
    <n v="7250"/>
    <n v="21750"/>
    <n v="6750"/>
    <x v="7"/>
    <x v="11"/>
    <x v="24"/>
    <s v="u Gri"/>
  </r>
  <r>
    <n v="2186"/>
    <x v="10"/>
    <x v="1"/>
    <x v="1"/>
    <n v="5"/>
    <n v="1400"/>
    <n v="7000"/>
    <n v="3000"/>
    <x v="7"/>
    <x v="8"/>
    <x v="53"/>
    <s v="Beyaz"/>
  </r>
  <r>
    <n v="2187"/>
    <x v="2"/>
    <x v="21"/>
    <x v="9"/>
    <n v="3"/>
    <n v="1500"/>
    <n v="4500"/>
    <n v="2100"/>
    <x v="7"/>
    <x v="11"/>
    <x v="52"/>
    <s v="Marka"/>
  </r>
  <r>
    <n v="2188"/>
    <x v="7"/>
    <x v="3"/>
    <x v="3"/>
    <n v="4"/>
    <n v="1350"/>
    <n v="5400"/>
    <n v="2200"/>
    <x v="7"/>
    <x v="9"/>
    <x v="55"/>
    <s v="Siyah"/>
  </r>
  <r>
    <n v="2189"/>
    <x v="7"/>
    <x v="8"/>
    <x v="8"/>
    <n v="2"/>
    <n v="1200"/>
    <n v="2400"/>
    <n v="800"/>
    <x v="7"/>
    <x v="0"/>
    <x v="0"/>
    <s v="Marka"/>
  </r>
  <r>
    <n v="2190"/>
    <x v="1"/>
    <x v="19"/>
    <x v="2"/>
    <n v="3"/>
    <n v="7530"/>
    <n v="22590"/>
    <n v="4590"/>
    <x v="7"/>
    <x v="0"/>
    <x v="38"/>
    <s v="i Gri"/>
  </r>
  <r>
    <n v="2191"/>
    <x v="10"/>
    <x v="8"/>
    <x v="8"/>
    <n v="2"/>
    <n v="1200"/>
    <n v="2400"/>
    <n v="800"/>
    <x v="7"/>
    <x v="4"/>
    <x v="0"/>
    <s v="Marka"/>
  </r>
  <r>
    <n v="2192"/>
    <x v="8"/>
    <x v="9"/>
    <x v="1"/>
    <n v="3"/>
    <n v="1800"/>
    <n v="5400"/>
    <n v="3000"/>
    <x v="7"/>
    <x v="5"/>
    <x v="12"/>
    <s v="n Gri"/>
  </r>
  <r>
    <n v="2193"/>
    <x v="0"/>
    <x v="6"/>
    <x v="6"/>
    <n v="5"/>
    <n v="7250"/>
    <n v="36250"/>
    <n v="11250"/>
    <x v="7"/>
    <x v="10"/>
    <x v="57"/>
    <s v="u Gri"/>
  </r>
  <r>
    <n v="2194"/>
    <x v="9"/>
    <x v="13"/>
    <x v="9"/>
    <n v="2"/>
    <n v="1490"/>
    <n v="2980"/>
    <n v="1380"/>
    <x v="7"/>
    <x v="5"/>
    <x v="32"/>
    <s v="Marka"/>
  </r>
  <r>
    <n v="2195"/>
    <x v="9"/>
    <x v="18"/>
    <x v="3"/>
    <n v="5"/>
    <n v="1200"/>
    <n v="6000"/>
    <n v="2000"/>
    <x v="7"/>
    <x v="1"/>
    <x v="12"/>
    <s v="ü Mor"/>
  </r>
  <r>
    <n v="2196"/>
    <x v="1"/>
    <x v="11"/>
    <x v="5"/>
    <n v="2"/>
    <n v="8000"/>
    <n v="16000"/>
    <n v="4000"/>
    <x v="7"/>
    <x v="3"/>
    <x v="78"/>
    <s v="Beyaz"/>
  </r>
  <r>
    <n v="2197"/>
    <x v="6"/>
    <x v="1"/>
    <x v="1"/>
    <n v="2"/>
    <n v="1400"/>
    <n v="2800"/>
    <n v="1200"/>
    <x v="7"/>
    <x v="4"/>
    <x v="1"/>
    <s v="Beyaz"/>
  </r>
  <r>
    <n v="2198"/>
    <x v="5"/>
    <x v="3"/>
    <x v="3"/>
    <n v="4"/>
    <n v="1350"/>
    <n v="5400"/>
    <n v="2200"/>
    <x v="7"/>
    <x v="6"/>
    <x v="55"/>
    <s v="Siyah"/>
  </r>
  <r>
    <n v="2199"/>
    <x v="8"/>
    <x v="18"/>
    <x v="3"/>
    <n v="5"/>
    <n v="1200"/>
    <n v="6000"/>
    <n v="2000"/>
    <x v="7"/>
    <x v="9"/>
    <x v="12"/>
    <s v="ü Mor"/>
  </r>
  <r>
    <n v="2200"/>
    <x v="6"/>
    <x v="20"/>
    <x v="0"/>
    <n v="2"/>
    <n v="5300"/>
    <n v="10600"/>
    <n v="2600"/>
    <x v="7"/>
    <x v="10"/>
    <x v="45"/>
    <s v="i Gri"/>
  </r>
  <r>
    <n v="2201"/>
    <x v="9"/>
    <x v="12"/>
    <x v="2"/>
    <n v="4"/>
    <n v="10590"/>
    <n v="42360"/>
    <n v="18360"/>
    <x v="7"/>
    <x v="8"/>
    <x v="80"/>
    <s v="i Gri"/>
  </r>
  <r>
    <n v="2202"/>
    <x v="4"/>
    <x v="17"/>
    <x v="7"/>
    <n v="4"/>
    <n v="1250"/>
    <n v="5000"/>
    <n v="1800"/>
    <x v="7"/>
    <x v="1"/>
    <x v="71"/>
    <s v="Siyah"/>
  </r>
  <r>
    <n v="2203"/>
    <x v="11"/>
    <x v="18"/>
    <x v="3"/>
    <n v="5"/>
    <n v="1200"/>
    <n v="6000"/>
    <n v="2000"/>
    <x v="7"/>
    <x v="2"/>
    <x v="12"/>
    <s v="ü Mor"/>
  </r>
  <r>
    <n v="2204"/>
    <x v="4"/>
    <x v="1"/>
    <x v="1"/>
    <n v="4"/>
    <n v="1400"/>
    <n v="5600"/>
    <n v="2400"/>
    <x v="7"/>
    <x v="6"/>
    <x v="87"/>
    <s v="Beyaz"/>
  </r>
  <r>
    <n v="2205"/>
    <x v="11"/>
    <x v="19"/>
    <x v="2"/>
    <n v="3"/>
    <n v="7530"/>
    <n v="22590"/>
    <n v="4590"/>
    <x v="7"/>
    <x v="4"/>
    <x v="38"/>
    <s v="i Gri"/>
  </r>
  <r>
    <n v="2206"/>
    <x v="6"/>
    <x v="5"/>
    <x v="5"/>
    <n v="2"/>
    <n v="7600"/>
    <n v="15200"/>
    <n v="3200"/>
    <x v="7"/>
    <x v="5"/>
    <x v="5"/>
    <s v="i Gri"/>
  </r>
  <r>
    <n v="2207"/>
    <x v="11"/>
    <x v="21"/>
    <x v="9"/>
    <n v="4"/>
    <n v="1500"/>
    <n v="6000"/>
    <n v="2800"/>
    <x v="7"/>
    <x v="8"/>
    <x v="77"/>
    <s v="Marka"/>
  </r>
  <r>
    <n v="2208"/>
    <x v="9"/>
    <x v="4"/>
    <x v="4"/>
    <n v="5"/>
    <n v="2180"/>
    <n v="10900"/>
    <n v="3400"/>
    <x v="7"/>
    <x v="9"/>
    <x v="56"/>
    <s v="Marka"/>
  </r>
  <r>
    <n v="2209"/>
    <x v="3"/>
    <x v="4"/>
    <x v="4"/>
    <n v="4"/>
    <n v="2180"/>
    <n v="8720"/>
    <n v="2720"/>
    <x v="7"/>
    <x v="7"/>
    <x v="60"/>
    <s v="Marka"/>
  </r>
  <r>
    <n v="2210"/>
    <x v="9"/>
    <x v="15"/>
    <x v="6"/>
    <n v="4"/>
    <n v="5775"/>
    <n v="23100"/>
    <n v="7100"/>
    <x v="7"/>
    <x v="2"/>
    <x v="95"/>
    <s v="Beyaz"/>
  </r>
  <r>
    <n v="2211"/>
    <x v="9"/>
    <x v="7"/>
    <x v="7"/>
    <n v="5"/>
    <n v="1100"/>
    <n v="5500"/>
    <n v="1500"/>
    <x v="7"/>
    <x v="12"/>
    <x v="64"/>
    <s v="Beyaz"/>
  </r>
  <r>
    <n v="2212"/>
    <x v="10"/>
    <x v="15"/>
    <x v="6"/>
    <n v="4"/>
    <n v="5775"/>
    <n v="23100"/>
    <n v="7100"/>
    <x v="7"/>
    <x v="5"/>
    <x v="95"/>
    <s v="Beyaz"/>
  </r>
  <r>
    <n v="2213"/>
    <x v="7"/>
    <x v="3"/>
    <x v="3"/>
    <n v="3"/>
    <n v="1350"/>
    <n v="4050"/>
    <n v="1650"/>
    <x v="7"/>
    <x v="3"/>
    <x v="3"/>
    <s v="Siyah"/>
  </r>
  <r>
    <n v="2214"/>
    <x v="0"/>
    <x v="5"/>
    <x v="5"/>
    <n v="2"/>
    <n v="7600"/>
    <n v="15200"/>
    <n v="3200"/>
    <x v="7"/>
    <x v="6"/>
    <x v="5"/>
    <s v="i Gri"/>
  </r>
  <r>
    <n v="2215"/>
    <x v="2"/>
    <x v="6"/>
    <x v="6"/>
    <n v="2"/>
    <n v="7250"/>
    <n v="14500"/>
    <n v="4500"/>
    <x v="7"/>
    <x v="2"/>
    <x v="6"/>
    <s v="u Gri"/>
  </r>
  <r>
    <n v="2216"/>
    <x v="11"/>
    <x v="13"/>
    <x v="9"/>
    <n v="4"/>
    <n v="1490"/>
    <n v="5960"/>
    <n v="2760"/>
    <x v="7"/>
    <x v="6"/>
    <x v="68"/>
    <s v="Marka"/>
  </r>
  <r>
    <n v="2217"/>
    <x v="3"/>
    <x v="13"/>
    <x v="9"/>
    <n v="4"/>
    <n v="1490"/>
    <n v="5960"/>
    <n v="2760"/>
    <x v="7"/>
    <x v="11"/>
    <x v="68"/>
    <s v="Marka"/>
  </r>
  <r>
    <n v="2218"/>
    <x v="8"/>
    <x v="10"/>
    <x v="8"/>
    <n v="5"/>
    <n v="1090"/>
    <n v="5450"/>
    <n v="1450"/>
    <x v="7"/>
    <x v="10"/>
    <x v="69"/>
    <s v="Marka"/>
  </r>
  <r>
    <n v="2219"/>
    <x v="8"/>
    <x v="8"/>
    <x v="8"/>
    <n v="4"/>
    <n v="1200"/>
    <n v="4800"/>
    <n v="1600"/>
    <x v="7"/>
    <x v="12"/>
    <x v="63"/>
    <s v="Marka"/>
  </r>
  <r>
    <n v="2220"/>
    <x v="11"/>
    <x v="10"/>
    <x v="8"/>
    <n v="2"/>
    <n v="1090"/>
    <n v="2180"/>
    <n v="580"/>
    <x v="7"/>
    <x v="12"/>
    <x v="10"/>
    <s v="Marka"/>
  </r>
  <r>
    <n v="2221"/>
    <x v="11"/>
    <x v="4"/>
    <x v="4"/>
    <n v="4"/>
    <n v="2180"/>
    <n v="8720"/>
    <n v="2720"/>
    <x v="7"/>
    <x v="8"/>
    <x v="60"/>
    <s v="Marka"/>
  </r>
  <r>
    <n v="2222"/>
    <x v="2"/>
    <x v="20"/>
    <x v="0"/>
    <n v="2"/>
    <n v="5300"/>
    <n v="10600"/>
    <n v="2600"/>
    <x v="7"/>
    <x v="7"/>
    <x v="45"/>
    <s v="i Gri"/>
  </r>
  <r>
    <n v="2223"/>
    <x v="11"/>
    <x v="20"/>
    <x v="0"/>
    <n v="5"/>
    <n v="5300"/>
    <n v="26500"/>
    <n v="6500"/>
    <x v="7"/>
    <x v="1"/>
    <x v="79"/>
    <s v="i Gri"/>
  </r>
  <r>
    <n v="2224"/>
    <x v="5"/>
    <x v="6"/>
    <x v="6"/>
    <n v="4"/>
    <n v="7250"/>
    <n v="29000"/>
    <n v="9000"/>
    <x v="7"/>
    <x v="2"/>
    <x v="67"/>
    <s v="u Gri"/>
  </r>
  <r>
    <n v="2225"/>
    <x v="5"/>
    <x v="18"/>
    <x v="3"/>
    <n v="3"/>
    <n v="1200"/>
    <n v="3600"/>
    <n v="1200"/>
    <x v="7"/>
    <x v="5"/>
    <x v="29"/>
    <s v="ü Mor"/>
  </r>
  <r>
    <n v="2226"/>
    <x v="3"/>
    <x v="0"/>
    <x v="0"/>
    <n v="3"/>
    <n v="6000"/>
    <n v="18000"/>
    <n v="6000"/>
    <x v="7"/>
    <x v="9"/>
    <x v="29"/>
    <s v="Beyaz"/>
  </r>
  <r>
    <n v="2227"/>
    <x v="2"/>
    <x v="2"/>
    <x v="2"/>
    <n v="4"/>
    <n v="8450"/>
    <n v="33800"/>
    <n v="9800"/>
    <x v="7"/>
    <x v="5"/>
    <x v="54"/>
    <s v="Beyaz"/>
  </r>
  <r>
    <n v="2228"/>
    <x v="6"/>
    <x v="14"/>
    <x v="10"/>
    <n v="4"/>
    <n v="4200"/>
    <n v="16800"/>
    <n v="4800"/>
    <x v="7"/>
    <x v="3"/>
    <x v="70"/>
    <s v="Beyaz"/>
  </r>
  <r>
    <n v="2229"/>
    <x v="6"/>
    <x v="12"/>
    <x v="2"/>
    <n v="5"/>
    <n v="10590"/>
    <n v="52950"/>
    <n v="22950"/>
    <x v="7"/>
    <x v="4"/>
    <x v="62"/>
    <s v="i Gri"/>
  </r>
  <r>
    <n v="2230"/>
    <x v="5"/>
    <x v="18"/>
    <x v="3"/>
    <n v="3"/>
    <n v="1200"/>
    <n v="3600"/>
    <n v="1200"/>
    <x v="7"/>
    <x v="8"/>
    <x v="29"/>
    <s v="ü Mor"/>
  </r>
  <r>
    <n v="2231"/>
    <x v="10"/>
    <x v="7"/>
    <x v="7"/>
    <n v="4"/>
    <n v="1100"/>
    <n v="4400"/>
    <n v="1200"/>
    <x v="7"/>
    <x v="9"/>
    <x v="58"/>
    <s v="Beyaz"/>
  </r>
  <r>
    <n v="2232"/>
    <x v="9"/>
    <x v="22"/>
    <x v="10"/>
    <n v="3"/>
    <n v="3700"/>
    <n v="11100"/>
    <n v="2100"/>
    <x v="7"/>
    <x v="2"/>
    <x v="83"/>
    <s v="Siyah"/>
  </r>
  <r>
    <n v="2233"/>
    <x v="1"/>
    <x v="22"/>
    <x v="10"/>
    <n v="3"/>
    <n v="3700"/>
    <n v="11100"/>
    <n v="2100"/>
    <x v="7"/>
    <x v="5"/>
    <x v="83"/>
    <s v="Siyah"/>
  </r>
  <r>
    <n v="2234"/>
    <x v="6"/>
    <x v="7"/>
    <x v="7"/>
    <n v="5"/>
    <n v="1100"/>
    <n v="5500"/>
    <n v="1500"/>
    <x v="7"/>
    <x v="4"/>
    <x v="64"/>
    <s v="Beyaz"/>
  </r>
  <r>
    <n v="2235"/>
    <x v="5"/>
    <x v="22"/>
    <x v="10"/>
    <n v="3"/>
    <n v="3700"/>
    <n v="11100"/>
    <n v="2100"/>
    <x v="7"/>
    <x v="0"/>
    <x v="83"/>
    <s v="Siyah"/>
  </r>
  <r>
    <n v="2236"/>
    <x v="10"/>
    <x v="13"/>
    <x v="9"/>
    <n v="4"/>
    <n v="1490"/>
    <n v="5960"/>
    <n v="2760"/>
    <x v="7"/>
    <x v="0"/>
    <x v="68"/>
    <s v="Marka"/>
  </r>
  <r>
    <n v="2237"/>
    <x v="9"/>
    <x v="21"/>
    <x v="9"/>
    <n v="4"/>
    <n v="1500"/>
    <n v="6000"/>
    <n v="2800"/>
    <x v="7"/>
    <x v="6"/>
    <x v="77"/>
    <s v="Marka"/>
  </r>
  <r>
    <n v="2238"/>
    <x v="8"/>
    <x v="10"/>
    <x v="8"/>
    <n v="3"/>
    <n v="1090"/>
    <n v="3270"/>
    <n v="870"/>
    <x v="7"/>
    <x v="12"/>
    <x v="76"/>
    <s v="Marka"/>
  </r>
  <r>
    <n v="2239"/>
    <x v="10"/>
    <x v="9"/>
    <x v="1"/>
    <n v="3"/>
    <n v="1800"/>
    <n v="5400"/>
    <n v="3000"/>
    <x v="7"/>
    <x v="9"/>
    <x v="12"/>
    <s v="n Gri"/>
  </r>
  <r>
    <n v="2240"/>
    <x v="7"/>
    <x v="19"/>
    <x v="2"/>
    <n v="2"/>
    <n v="7530"/>
    <n v="15060"/>
    <n v="3060"/>
    <x v="7"/>
    <x v="9"/>
    <x v="41"/>
    <s v="i Gri"/>
  </r>
  <r>
    <n v="2241"/>
    <x v="6"/>
    <x v="7"/>
    <x v="7"/>
    <n v="5"/>
    <n v="1100"/>
    <n v="5500"/>
    <n v="1500"/>
    <x v="7"/>
    <x v="6"/>
    <x v="64"/>
    <s v="Beyaz"/>
  </r>
  <r>
    <n v="2242"/>
    <x v="9"/>
    <x v="3"/>
    <x v="3"/>
    <n v="5"/>
    <n v="1350"/>
    <n v="6750"/>
    <n v="2750"/>
    <x v="7"/>
    <x v="4"/>
    <x v="90"/>
    <s v="Siyah"/>
  </r>
  <r>
    <n v="2243"/>
    <x v="8"/>
    <x v="3"/>
    <x v="3"/>
    <n v="4"/>
    <n v="1350"/>
    <n v="5400"/>
    <n v="2200"/>
    <x v="7"/>
    <x v="8"/>
    <x v="55"/>
    <s v="Siyah"/>
  </r>
  <r>
    <n v="2244"/>
    <x v="7"/>
    <x v="10"/>
    <x v="8"/>
    <n v="5"/>
    <n v="1090"/>
    <n v="5450"/>
    <n v="1450"/>
    <x v="7"/>
    <x v="8"/>
    <x v="69"/>
    <s v="Marka"/>
  </r>
  <r>
    <n v="2245"/>
    <x v="7"/>
    <x v="14"/>
    <x v="10"/>
    <n v="2"/>
    <n v="4200"/>
    <n v="8400"/>
    <n v="2400"/>
    <x v="7"/>
    <x v="7"/>
    <x v="21"/>
    <s v="Beyaz"/>
  </r>
  <r>
    <n v="2246"/>
    <x v="9"/>
    <x v="9"/>
    <x v="1"/>
    <n v="3"/>
    <n v="1800"/>
    <n v="5400"/>
    <n v="3000"/>
    <x v="7"/>
    <x v="1"/>
    <x v="12"/>
    <s v="n Gri"/>
  </r>
  <r>
    <n v="2247"/>
    <x v="11"/>
    <x v="10"/>
    <x v="8"/>
    <n v="3"/>
    <n v="1090"/>
    <n v="3270"/>
    <n v="870"/>
    <x v="7"/>
    <x v="11"/>
    <x v="76"/>
    <s v="Marka"/>
  </r>
  <r>
    <n v="2248"/>
    <x v="0"/>
    <x v="5"/>
    <x v="5"/>
    <n v="3"/>
    <n v="7600"/>
    <n v="22800"/>
    <n v="4800"/>
    <x v="7"/>
    <x v="11"/>
    <x v="23"/>
    <s v="i Gri"/>
  </r>
  <r>
    <n v="2249"/>
    <x v="8"/>
    <x v="5"/>
    <x v="5"/>
    <n v="2"/>
    <n v="7600"/>
    <n v="15200"/>
    <n v="3200"/>
    <x v="7"/>
    <x v="12"/>
    <x v="5"/>
    <s v="i Gri"/>
  </r>
  <r>
    <n v="2250"/>
    <x v="2"/>
    <x v="22"/>
    <x v="10"/>
    <n v="2"/>
    <n v="3700"/>
    <n v="7400"/>
    <n v="1400"/>
    <x v="7"/>
    <x v="9"/>
    <x v="48"/>
    <s v="Siyah"/>
  </r>
  <r>
    <n v="2251"/>
    <x v="4"/>
    <x v="6"/>
    <x v="6"/>
    <n v="5"/>
    <n v="7250"/>
    <n v="36250"/>
    <n v="11250"/>
    <x v="7"/>
    <x v="10"/>
    <x v="57"/>
    <s v="u Gri"/>
  </r>
  <r>
    <n v="2252"/>
    <x v="1"/>
    <x v="5"/>
    <x v="5"/>
    <n v="2"/>
    <n v="7600"/>
    <n v="15200"/>
    <n v="3200"/>
    <x v="7"/>
    <x v="2"/>
    <x v="5"/>
    <s v="i Gri"/>
  </r>
  <r>
    <n v="2253"/>
    <x v="10"/>
    <x v="14"/>
    <x v="10"/>
    <n v="3"/>
    <n v="4200"/>
    <n v="12600"/>
    <n v="3600"/>
    <x v="7"/>
    <x v="6"/>
    <x v="1"/>
    <s v="Beyaz"/>
  </r>
  <r>
    <n v="2254"/>
    <x v="6"/>
    <x v="17"/>
    <x v="7"/>
    <n v="2"/>
    <n v="1250"/>
    <n v="2500"/>
    <n v="900"/>
    <x v="7"/>
    <x v="7"/>
    <x v="51"/>
    <s v="Siyah"/>
  </r>
  <r>
    <n v="2255"/>
    <x v="8"/>
    <x v="10"/>
    <x v="8"/>
    <n v="3"/>
    <n v="1090"/>
    <n v="3270"/>
    <n v="870"/>
    <x v="7"/>
    <x v="8"/>
    <x v="76"/>
    <s v="Marka"/>
  </r>
  <r>
    <n v="2256"/>
    <x v="3"/>
    <x v="4"/>
    <x v="4"/>
    <n v="3"/>
    <n v="2180"/>
    <n v="6540"/>
    <n v="2040"/>
    <x v="7"/>
    <x v="9"/>
    <x v="11"/>
    <s v="Marka"/>
  </r>
  <r>
    <n v="2257"/>
    <x v="11"/>
    <x v="22"/>
    <x v="10"/>
    <n v="5"/>
    <n v="3700"/>
    <n v="18500"/>
    <n v="3500"/>
    <x v="7"/>
    <x v="1"/>
    <x v="92"/>
    <s v="Siyah"/>
  </r>
  <r>
    <n v="2258"/>
    <x v="9"/>
    <x v="0"/>
    <x v="0"/>
    <n v="3"/>
    <n v="6000"/>
    <n v="18000"/>
    <n v="6000"/>
    <x v="7"/>
    <x v="9"/>
    <x v="29"/>
    <s v="Beyaz"/>
  </r>
  <r>
    <n v="2259"/>
    <x v="10"/>
    <x v="17"/>
    <x v="7"/>
    <n v="2"/>
    <n v="1250"/>
    <n v="2500"/>
    <n v="900"/>
    <x v="7"/>
    <x v="4"/>
    <x v="51"/>
    <s v="Siyah"/>
  </r>
  <r>
    <n v="2260"/>
    <x v="11"/>
    <x v="5"/>
    <x v="5"/>
    <n v="4"/>
    <n v="7600"/>
    <n v="30400"/>
    <n v="6400"/>
    <x v="7"/>
    <x v="10"/>
    <x v="66"/>
    <s v="i Gri"/>
  </r>
  <r>
    <n v="2261"/>
    <x v="0"/>
    <x v="1"/>
    <x v="1"/>
    <n v="3"/>
    <n v="1400"/>
    <n v="4200"/>
    <n v="1800"/>
    <x v="7"/>
    <x v="5"/>
    <x v="36"/>
    <s v="Beyaz"/>
  </r>
  <r>
    <n v="2262"/>
    <x v="4"/>
    <x v="4"/>
    <x v="4"/>
    <n v="3"/>
    <n v="2180"/>
    <n v="6540"/>
    <n v="2040"/>
    <x v="7"/>
    <x v="9"/>
    <x v="11"/>
    <s v="Marka"/>
  </r>
  <r>
    <n v="2263"/>
    <x v="0"/>
    <x v="9"/>
    <x v="1"/>
    <n v="4"/>
    <n v="1800"/>
    <n v="7200"/>
    <n v="4000"/>
    <x v="7"/>
    <x v="4"/>
    <x v="85"/>
    <s v="n Gri"/>
  </r>
  <r>
    <n v="2264"/>
    <x v="2"/>
    <x v="21"/>
    <x v="9"/>
    <n v="5"/>
    <n v="1500"/>
    <n v="7500"/>
    <n v="3500"/>
    <x v="7"/>
    <x v="6"/>
    <x v="84"/>
    <s v="Marka"/>
  </r>
  <r>
    <n v="2265"/>
    <x v="6"/>
    <x v="2"/>
    <x v="2"/>
    <n v="2"/>
    <n v="8450"/>
    <n v="16900"/>
    <n v="4900"/>
    <x v="7"/>
    <x v="12"/>
    <x v="2"/>
    <s v="Beyaz"/>
  </r>
  <r>
    <n v="2266"/>
    <x v="9"/>
    <x v="21"/>
    <x v="9"/>
    <n v="5"/>
    <n v="1500"/>
    <n v="7500"/>
    <n v="3500"/>
    <x v="7"/>
    <x v="8"/>
    <x v="84"/>
    <s v="Marka"/>
  </r>
  <r>
    <n v="2267"/>
    <x v="5"/>
    <x v="0"/>
    <x v="0"/>
    <n v="3"/>
    <n v="6000"/>
    <n v="18000"/>
    <n v="6000"/>
    <x v="7"/>
    <x v="10"/>
    <x v="29"/>
    <s v="Beyaz"/>
  </r>
  <r>
    <n v="2268"/>
    <x v="11"/>
    <x v="18"/>
    <x v="3"/>
    <n v="4"/>
    <n v="1200"/>
    <n v="4800"/>
    <n v="1600"/>
    <x v="7"/>
    <x v="5"/>
    <x v="63"/>
    <s v="ü Mor"/>
  </r>
  <r>
    <n v="2269"/>
    <x v="0"/>
    <x v="14"/>
    <x v="10"/>
    <n v="3"/>
    <n v="4200"/>
    <n v="12600"/>
    <n v="3600"/>
    <x v="7"/>
    <x v="4"/>
    <x v="1"/>
    <s v="Beyaz"/>
  </r>
  <r>
    <n v="2270"/>
    <x v="10"/>
    <x v="5"/>
    <x v="5"/>
    <n v="4"/>
    <n v="7600"/>
    <n v="30400"/>
    <n v="6400"/>
    <x v="7"/>
    <x v="4"/>
    <x v="66"/>
    <s v="i Gri"/>
  </r>
  <r>
    <n v="2271"/>
    <x v="5"/>
    <x v="6"/>
    <x v="6"/>
    <n v="2"/>
    <n v="7250"/>
    <n v="14500"/>
    <n v="4500"/>
    <x v="7"/>
    <x v="1"/>
    <x v="6"/>
    <s v="u Gri"/>
  </r>
  <r>
    <n v="2272"/>
    <x v="1"/>
    <x v="19"/>
    <x v="2"/>
    <n v="2"/>
    <n v="7530"/>
    <n v="15060"/>
    <n v="3060"/>
    <x v="7"/>
    <x v="1"/>
    <x v="41"/>
    <s v="i Gri"/>
  </r>
  <r>
    <n v="2273"/>
    <x v="2"/>
    <x v="6"/>
    <x v="6"/>
    <n v="3"/>
    <n v="7250"/>
    <n v="21750"/>
    <n v="6750"/>
    <x v="7"/>
    <x v="11"/>
    <x v="24"/>
    <s v="u Gri"/>
  </r>
  <r>
    <n v="2274"/>
    <x v="1"/>
    <x v="0"/>
    <x v="0"/>
    <n v="4"/>
    <n v="6000"/>
    <n v="24000"/>
    <n v="8000"/>
    <x v="7"/>
    <x v="2"/>
    <x v="63"/>
    <s v="Beyaz"/>
  </r>
  <r>
    <n v="2275"/>
    <x v="5"/>
    <x v="18"/>
    <x v="3"/>
    <n v="2"/>
    <n v="1200"/>
    <n v="2400"/>
    <n v="800"/>
    <x v="7"/>
    <x v="12"/>
    <x v="0"/>
    <s v="ü Mor"/>
  </r>
  <r>
    <n v="2276"/>
    <x v="11"/>
    <x v="20"/>
    <x v="0"/>
    <n v="2"/>
    <n v="5300"/>
    <n v="10600"/>
    <n v="2600"/>
    <x v="7"/>
    <x v="9"/>
    <x v="45"/>
    <s v="i Gri"/>
  </r>
  <r>
    <n v="2277"/>
    <x v="8"/>
    <x v="2"/>
    <x v="2"/>
    <n v="4"/>
    <n v="8450"/>
    <n v="33800"/>
    <n v="9800"/>
    <x v="7"/>
    <x v="0"/>
    <x v="54"/>
    <s v="Beyaz"/>
  </r>
  <r>
    <n v="2278"/>
    <x v="4"/>
    <x v="3"/>
    <x v="3"/>
    <n v="5"/>
    <n v="1350"/>
    <n v="6750"/>
    <n v="2750"/>
    <x v="7"/>
    <x v="9"/>
    <x v="90"/>
    <s v="Siyah"/>
  </r>
  <r>
    <n v="2279"/>
    <x v="6"/>
    <x v="10"/>
    <x v="8"/>
    <n v="2"/>
    <n v="1090"/>
    <n v="2180"/>
    <n v="580"/>
    <x v="7"/>
    <x v="5"/>
    <x v="10"/>
    <s v="Marka"/>
  </r>
  <r>
    <n v="2280"/>
    <x v="4"/>
    <x v="4"/>
    <x v="4"/>
    <n v="4"/>
    <n v="2180"/>
    <n v="8720"/>
    <n v="2720"/>
    <x v="7"/>
    <x v="10"/>
    <x v="60"/>
    <s v="Marka"/>
  </r>
  <r>
    <n v="2281"/>
    <x v="0"/>
    <x v="0"/>
    <x v="0"/>
    <n v="3"/>
    <n v="6000"/>
    <n v="18000"/>
    <n v="6000"/>
    <x v="7"/>
    <x v="5"/>
    <x v="29"/>
    <s v="Beyaz"/>
  </r>
  <r>
    <n v="2282"/>
    <x v="1"/>
    <x v="1"/>
    <x v="1"/>
    <n v="2"/>
    <n v="1400"/>
    <n v="2800"/>
    <n v="1200"/>
    <x v="7"/>
    <x v="12"/>
    <x v="1"/>
    <s v="Beyaz"/>
  </r>
  <r>
    <n v="2283"/>
    <x v="2"/>
    <x v="2"/>
    <x v="2"/>
    <n v="5"/>
    <n v="8450"/>
    <n v="42250"/>
    <n v="12250"/>
    <x v="7"/>
    <x v="10"/>
    <x v="93"/>
    <s v="Beyaz"/>
  </r>
  <r>
    <n v="2284"/>
    <x v="3"/>
    <x v="3"/>
    <x v="3"/>
    <n v="5"/>
    <n v="1350"/>
    <n v="6750"/>
    <n v="2750"/>
    <x v="7"/>
    <x v="4"/>
    <x v="90"/>
    <s v="Siyah"/>
  </r>
  <r>
    <n v="2285"/>
    <x v="0"/>
    <x v="4"/>
    <x v="4"/>
    <n v="3"/>
    <n v="2180"/>
    <n v="6540"/>
    <n v="2040"/>
    <x v="7"/>
    <x v="3"/>
    <x v="11"/>
    <s v="Marka"/>
  </r>
  <r>
    <n v="2286"/>
    <x v="4"/>
    <x v="5"/>
    <x v="5"/>
    <n v="2"/>
    <n v="7600"/>
    <n v="15200"/>
    <n v="3200"/>
    <x v="7"/>
    <x v="2"/>
    <x v="5"/>
    <s v="i Gri"/>
  </r>
  <r>
    <n v="2287"/>
    <x v="1"/>
    <x v="6"/>
    <x v="6"/>
    <n v="3"/>
    <n v="7250"/>
    <n v="21750"/>
    <n v="6750"/>
    <x v="7"/>
    <x v="4"/>
    <x v="24"/>
    <s v="u Gri"/>
  </r>
  <r>
    <n v="2288"/>
    <x v="3"/>
    <x v="7"/>
    <x v="7"/>
    <n v="3"/>
    <n v="1100"/>
    <n v="3300"/>
    <n v="900"/>
    <x v="7"/>
    <x v="1"/>
    <x v="7"/>
    <s v="Beyaz"/>
  </r>
  <r>
    <n v="2289"/>
    <x v="5"/>
    <x v="0"/>
    <x v="0"/>
    <n v="3"/>
    <n v="6000"/>
    <n v="18000"/>
    <n v="6000"/>
    <x v="7"/>
    <x v="8"/>
    <x v="29"/>
    <s v="Beyaz"/>
  </r>
  <r>
    <n v="2290"/>
    <x v="0"/>
    <x v="8"/>
    <x v="8"/>
    <n v="3"/>
    <n v="1200"/>
    <n v="3600"/>
    <n v="1200"/>
    <x v="7"/>
    <x v="6"/>
    <x v="29"/>
    <s v="Marka"/>
  </r>
  <r>
    <n v="2291"/>
    <x v="6"/>
    <x v="9"/>
    <x v="1"/>
    <n v="2"/>
    <n v="1800"/>
    <n v="3600"/>
    <n v="2000"/>
    <x v="7"/>
    <x v="7"/>
    <x v="9"/>
    <s v="n Gri"/>
  </r>
  <r>
    <n v="2292"/>
    <x v="6"/>
    <x v="10"/>
    <x v="8"/>
    <n v="2"/>
    <n v="1090"/>
    <n v="2180"/>
    <n v="580"/>
    <x v="7"/>
    <x v="2"/>
    <x v="10"/>
    <s v="Marka"/>
  </r>
  <r>
    <n v="2293"/>
    <x v="5"/>
    <x v="4"/>
    <x v="4"/>
    <n v="3"/>
    <n v="2180"/>
    <n v="6540"/>
    <n v="2040"/>
    <x v="7"/>
    <x v="8"/>
    <x v="11"/>
    <s v="Marka"/>
  </r>
  <r>
    <n v="2294"/>
    <x v="7"/>
    <x v="9"/>
    <x v="1"/>
    <n v="2"/>
    <n v="1800"/>
    <n v="3600"/>
    <n v="2000"/>
    <x v="7"/>
    <x v="5"/>
    <x v="9"/>
    <s v="n Gri"/>
  </r>
  <r>
    <n v="2295"/>
    <x v="4"/>
    <x v="11"/>
    <x v="5"/>
    <n v="2"/>
    <n v="8000"/>
    <n v="16000"/>
    <n v="4000"/>
    <x v="7"/>
    <x v="3"/>
    <x v="78"/>
    <s v="Beyaz"/>
  </r>
  <r>
    <n v="2296"/>
    <x v="5"/>
    <x v="1"/>
    <x v="1"/>
    <n v="5"/>
    <n v="1400"/>
    <n v="7000"/>
    <n v="3000"/>
    <x v="7"/>
    <x v="2"/>
    <x v="53"/>
    <s v="Beyaz"/>
  </r>
  <r>
    <n v="2297"/>
    <x v="8"/>
    <x v="12"/>
    <x v="2"/>
    <n v="3"/>
    <n v="10590"/>
    <n v="31770"/>
    <n v="13770"/>
    <x v="7"/>
    <x v="1"/>
    <x v="40"/>
    <s v="i Gri"/>
  </r>
  <r>
    <n v="2298"/>
    <x v="9"/>
    <x v="3"/>
    <x v="3"/>
    <n v="3"/>
    <n v="1350"/>
    <n v="4050"/>
    <n v="1650"/>
    <x v="7"/>
    <x v="10"/>
    <x v="3"/>
    <s v="Siyah"/>
  </r>
  <r>
    <n v="2299"/>
    <x v="6"/>
    <x v="1"/>
    <x v="1"/>
    <n v="3"/>
    <n v="1400"/>
    <n v="4200"/>
    <n v="1800"/>
    <x v="7"/>
    <x v="12"/>
    <x v="36"/>
    <s v="Beyaz"/>
  </r>
  <r>
    <n v="2300"/>
    <x v="3"/>
    <x v="0"/>
    <x v="0"/>
    <n v="2"/>
    <n v="6000"/>
    <n v="12000"/>
    <n v="4000"/>
    <x v="7"/>
    <x v="4"/>
    <x v="0"/>
    <s v="Beyaz"/>
  </r>
  <r>
    <n v="2301"/>
    <x v="8"/>
    <x v="7"/>
    <x v="7"/>
    <n v="5"/>
    <n v="1100"/>
    <n v="5500"/>
    <n v="1500"/>
    <x v="7"/>
    <x v="2"/>
    <x v="64"/>
    <s v="Beyaz"/>
  </r>
  <r>
    <n v="2302"/>
    <x v="2"/>
    <x v="0"/>
    <x v="0"/>
    <n v="5"/>
    <n v="6000"/>
    <n v="30000"/>
    <n v="10000"/>
    <x v="7"/>
    <x v="6"/>
    <x v="12"/>
    <s v="Beyaz"/>
  </r>
  <r>
    <n v="2303"/>
    <x v="9"/>
    <x v="13"/>
    <x v="9"/>
    <n v="5"/>
    <n v="1490"/>
    <n v="7450"/>
    <n v="3450"/>
    <x v="7"/>
    <x v="0"/>
    <x v="74"/>
    <s v="Marka"/>
  </r>
  <r>
    <n v="2304"/>
    <x v="8"/>
    <x v="12"/>
    <x v="2"/>
    <n v="3"/>
    <n v="10590"/>
    <n v="31770"/>
    <n v="13770"/>
    <x v="7"/>
    <x v="2"/>
    <x v="40"/>
    <s v="i Gri"/>
  </r>
  <r>
    <n v="2305"/>
    <x v="2"/>
    <x v="11"/>
    <x v="5"/>
    <n v="4"/>
    <n v="8000"/>
    <n v="32000"/>
    <n v="8000"/>
    <x v="7"/>
    <x v="4"/>
    <x v="29"/>
    <s v="Beyaz"/>
  </r>
  <r>
    <n v="2306"/>
    <x v="6"/>
    <x v="7"/>
    <x v="7"/>
    <n v="2"/>
    <n v="1100"/>
    <n v="2200"/>
    <n v="600"/>
    <x v="7"/>
    <x v="7"/>
    <x v="17"/>
    <s v="Beyaz"/>
  </r>
  <r>
    <n v="2307"/>
    <x v="9"/>
    <x v="8"/>
    <x v="8"/>
    <n v="5"/>
    <n v="1200"/>
    <n v="6000"/>
    <n v="2000"/>
    <x v="7"/>
    <x v="11"/>
    <x v="12"/>
    <s v="Marka"/>
  </r>
  <r>
    <n v="2308"/>
    <x v="4"/>
    <x v="14"/>
    <x v="10"/>
    <n v="3"/>
    <n v="4200"/>
    <n v="12600"/>
    <n v="3600"/>
    <x v="7"/>
    <x v="11"/>
    <x v="1"/>
    <s v="Beyaz"/>
  </r>
  <r>
    <n v="2309"/>
    <x v="1"/>
    <x v="15"/>
    <x v="6"/>
    <n v="5"/>
    <n v="5775"/>
    <n v="28875"/>
    <n v="8875"/>
    <x v="7"/>
    <x v="0"/>
    <x v="82"/>
    <s v="Beyaz"/>
  </r>
  <r>
    <n v="2310"/>
    <x v="10"/>
    <x v="5"/>
    <x v="5"/>
    <n v="2"/>
    <n v="7600"/>
    <n v="15200"/>
    <n v="3200"/>
    <x v="7"/>
    <x v="3"/>
    <x v="5"/>
    <s v="i Gri"/>
  </r>
  <r>
    <n v="2311"/>
    <x v="1"/>
    <x v="6"/>
    <x v="6"/>
    <n v="4"/>
    <n v="7250"/>
    <n v="29000"/>
    <n v="9000"/>
    <x v="7"/>
    <x v="11"/>
    <x v="67"/>
    <s v="u Gri"/>
  </r>
  <r>
    <n v="2312"/>
    <x v="0"/>
    <x v="6"/>
    <x v="6"/>
    <n v="4"/>
    <n v="7250"/>
    <n v="29000"/>
    <n v="9000"/>
    <x v="7"/>
    <x v="6"/>
    <x v="67"/>
    <s v="u Gri"/>
  </r>
  <r>
    <n v="2313"/>
    <x v="8"/>
    <x v="6"/>
    <x v="6"/>
    <n v="2"/>
    <n v="7250"/>
    <n v="14500"/>
    <n v="4500"/>
    <x v="7"/>
    <x v="9"/>
    <x v="6"/>
    <s v="u Gri"/>
  </r>
  <r>
    <n v="2314"/>
    <x v="5"/>
    <x v="3"/>
    <x v="3"/>
    <n v="5"/>
    <n v="1350"/>
    <n v="6750"/>
    <n v="2750"/>
    <x v="7"/>
    <x v="0"/>
    <x v="90"/>
    <s v="Siyah"/>
  </r>
  <r>
    <n v="2315"/>
    <x v="1"/>
    <x v="6"/>
    <x v="6"/>
    <n v="2"/>
    <n v="7250"/>
    <n v="14500"/>
    <n v="4500"/>
    <x v="7"/>
    <x v="4"/>
    <x v="6"/>
    <s v="u Gri"/>
  </r>
  <r>
    <n v="2316"/>
    <x v="6"/>
    <x v="5"/>
    <x v="5"/>
    <n v="2"/>
    <n v="7600"/>
    <n v="15200"/>
    <n v="3200"/>
    <x v="7"/>
    <x v="2"/>
    <x v="5"/>
    <s v="i Gri"/>
  </r>
  <r>
    <n v="2317"/>
    <x v="11"/>
    <x v="5"/>
    <x v="5"/>
    <n v="4"/>
    <n v="7600"/>
    <n v="30400"/>
    <n v="6400"/>
    <x v="7"/>
    <x v="7"/>
    <x v="66"/>
    <s v="i Gri"/>
  </r>
  <r>
    <n v="2318"/>
    <x v="1"/>
    <x v="13"/>
    <x v="9"/>
    <n v="3"/>
    <n v="1490"/>
    <n v="4470"/>
    <n v="2070"/>
    <x v="7"/>
    <x v="10"/>
    <x v="27"/>
    <s v="Marka"/>
  </r>
  <r>
    <n v="2319"/>
    <x v="5"/>
    <x v="16"/>
    <x v="4"/>
    <n v="4"/>
    <n v="2900"/>
    <n v="11600"/>
    <n v="3600"/>
    <x v="7"/>
    <x v="5"/>
    <x v="67"/>
    <s v="Marka"/>
  </r>
  <r>
    <n v="2320"/>
    <x v="9"/>
    <x v="13"/>
    <x v="9"/>
    <n v="2"/>
    <n v="1490"/>
    <n v="2980"/>
    <n v="1380"/>
    <x v="7"/>
    <x v="8"/>
    <x v="32"/>
    <s v="Marka"/>
  </r>
  <r>
    <n v="2321"/>
    <x v="9"/>
    <x v="10"/>
    <x v="8"/>
    <n v="4"/>
    <n v="1090"/>
    <n v="4360"/>
    <n v="1160"/>
    <x v="7"/>
    <x v="5"/>
    <x v="59"/>
    <s v="Marka"/>
  </r>
  <r>
    <n v="2322"/>
    <x v="5"/>
    <x v="8"/>
    <x v="8"/>
    <n v="4"/>
    <n v="1200"/>
    <n v="4800"/>
    <n v="1600"/>
    <x v="7"/>
    <x v="6"/>
    <x v="63"/>
    <s v="Marka"/>
  </r>
  <r>
    <n v="2323"/>
    <x v="8"/>
    <x v="12"/>
    <x v="2"/>
    <n v="3"/>
    <n v="10590"/>
    <n v="31770"/>
    <n v="13770"/>
    <x v="7"/>
    <x v="4"/>
    <x v="40"/>
    <s v="i Gri"/>
  </r>
  <r>
    <n v="2324"/>
    <x v="6"/>
    <x v="14"/>
    <x v="10"/>
    <n v="2"/>
    <n v="4200"/>
    <n v="8400"/>
    <n v="2400"/>
    <x v="7"/>
    <x v="5"/>
    <x v="21"/>
    <s v="Beyaz"/>
  </r>
  <r>
    <n v="2325"/>
    <x v="3"/>
    <x v="14"/>
    <x v="10"/>
    <n v="5"/>
    <n v="4200"/>
    <n v="21000"/>
    <n v="6000"/>
    <x v="7"/>
    <x v="10"/>
    <x v="65"/>
    <s v="Beyaz"/>
  </r>
  <r>
    <n v="2326"/>
    <x v="7"/>
    <x v="12"/>
    <x v="2"/>
    <n v="2"/>
    <n v="10590"/>
    <n v="21180"/>
    <n v="9180"/>
    <x v="7"/>
    <x v="10"/>
    <x v="19"/>
    <s v="i Gri"/>
  </r>
  <r>
    <n v="2327"/>
    <x v="11"/>
    <x v="17"/>
    <x v="7"/>
    <n v="3"/>
    <n v="1250"/>
    <n v="3750"/>
    <n v="1350"/>
    <x v="7"/>
    <x v="11"/>
    <x v="50"/>
    <s v="Siyah"/>
  </r>
  <r>
    <n v="2328"/>
    <x v="0"/>
    <x v="13"/>
    <x v="9"/>
    <n v="5"/>
    <n v="1490"/>
    <n v="7450"/>
    <n v="3450"/>
    <x v="7"/>
    <x v="10"/>
    <x v="74"/>
    <s v="Marka"/>
  </r>
  <r>
    <n v="2329"/>
    <x v="6"/>
    <x v="8"/>
    <x v="8"/>
    <n v="3"/>
    <n v="1200"/>
    <n v="3600"/>
    <n v="1200"/>
    <x v="7"/>
    <x v="9"/>
    <x v="29"/>
    <s v="Marka"/>
  </r>
  <r>
    <n v="2330"/>
    <x v="2"/>
    <x v="4"/>
    <x v="4"/>
    <n v="4"/>
    <n v="2180"/>
    <n v="8720"/>
    <n v="2720"/>
    <x v="7"/>
    <x v="3"/>
    <x v="60"/>
    <s v="Marka"/>
  </r>
  <r>
    <n v="2331"/>
    <x v="9"/>
    <x v="18"/>
    <x v="3"/>
    <n v="5"/>
    <n v="1200"/>
    <n v="6000"/>
    <n v="2000"/>
    <x v="7"/>
    <x v="2"/>
    <x v="12"/>
    <s v="ü Mor"/>
  </r>
  <r>
    <n v="2332"/>
    <x v="0"/>
    <x v="9"/>
    <x v="1"/>
    <n v="2"/>
    <n v="1800"/>
    <n v="3600"/>
    <n v="2000"/>
    <x v="7"/>
    <x v="5"/>
    <x v="9"/>
    <s v="n Gri"/>
  </r>
  <r>
    <n v="2333"/>
    <x v="2"/>
    <x v="5"/>
    <x v="5"/>
    <n v="2"/>
    <n v="7600"/>
    <n v="15200"/>
    <n v="3200"/>
    <x v="7"/>
    <x v="4"/>
    <x v="5"/>
    <s v="i Gri"/>
  </r>
  <r>
    <n v="2334"/>
    <x v="7"/>
    <x v="19"/>
    <x v="2"/>
    <n v="2"/>
    <n v="7530"/>
    <n v="15060"/>
    <n v="3060"/>
    <x v="7"/>
    <x v="9"/>
    <x v="41"/>
    <s v="i Gri"/>
  </r>
  <r>
    <n v="2335"/>
    <x v="11"/>
    <x v="13"/>
    <x v="9"/>
    <n v="5"/>
    <n v="1490"/>
    <n v="7450"/>
    <n v="3450"/>
    <x v="7"/>
    <x v="10"/>
    <x v="74"/>
    <s v="Marka"/>
  </r>
  <r>
    <n v="2336"/>
    <x v="0"/>
    <x v="20"/>
    <x v="0"/>
    <n v="3"/>
    <n v="5300"/>
    <n v="15900"/>
    <n v="3900"/>
    <x v="7"/>
    <x v="5"/>
    <x v="44"/>
    <s v="i Gri"/>
  </r>
  <r>
    <n v="2337"/>
    <x v="4"/>
    <x v="8"/>
    <x v="8"/>
    <n v="5"/>
    <n v="1200"/>
    <n v="6000"/>
    <n v="2000"/>
    <x v="7"/>
    <x v="4"/>
    <x v="12"/>
    <s v="Marka"/>
  </r>
  <r>
    <n v="2338"/>
    <x v="9"/>
    <x v="10"/>
    <x v="8"/>
    <n v="4"/>
    <n v="1090"/>
    <n v="4360"/>
    <n v="1160"/>
    <x v="7"/>
    <x v="2"/>
    <x v="59"/>
    <s v="Marka"/>
  </r>
  <r>
    <n v="2339"/>
    <x v="4"/>
    <x v="6"/>
    <x v="6"/>
    <n v="3"/>
    <n v="7250"/>
    <n v="21750"/>
    <n v="6750"/>
    <x v="7"/>
    <x v="1"/>
    <x v="24"/>
    <s v="u Gri"/>
  </r>
  <r>
    <n v="2340"/>
    <x v="10"/>
    <x v="1"/>
    <x v="1"/>
    <n v="5"/>
    <n v="1400"/>
    <n v="7000"/>
    <n v="3000"/>
    <x v="7"/>
    <x v="12"/>
    <x v="53"/>
    <s v="Beyaz"/>
  </r>
  <r>
    <n v="2341"/>
    <x v="2"/>
    <x v="21"/>
    <x v="9"/>
    <n v="4"/>
    <n v="1500"/>
    <n v="6000"/>
    <n v="2800"/>
    <x v="7"/>
    <x v="11"/>
    <x v="77"/>
    <s v="Marka"/>
  </r>
  <r>
    <n v="2342"/>
    <x v="7"/>
    <x v="3"/>
    <x v="3"/>
    <n v="4"/>
    <n v="1350"/>
    <n v="5400"/>
    <n v="2200"/>
    <x v="7"/>
    <x v="1"/>
    <x v="55"/>
    <s v="Siyah"/>
  </r>
  <r>
    <n v="2343"/>
    <x v="7"/>
    <x v="8"/>
    <x v="8"/>
    <n v="5"/>
    <n v="1200"/>
    <n v="6000"/>
    <n v="2000"/>
    <x v="7"/>
    <x v="4"/>
    <x v="12"/>
    <s v="Marka"/>
  </r>
  <r>
    <n v="2344"/>
    <x v="1"/>
    <x v="19"/>
    <x v="2"/>
    <n v="5"/>
    <n v="7530"/>
    <n v="37650"/>
    <n v="7650"/>
    <x v="7"/>
    <x v="6"/>
    <x v="73"/>
    <s v="i Gri"/>
  </r>
  <r>
    <n v="2345"/>
    <x v="10"/>
    <x v="8"/>
    <x v="8"/>
    <n v="3"/>
    <n v="1200"/>
    <n v="3600"/>
    <n v="1200"/>
    <x v="7"/>
    <x v="6"/>
    <x v="29"/>
    <s v="Marka"/>
  </r>
  <r>
    <n v="2346"/>
    <x v="8"/>
    <x v="9"/>
    <x v="1"/>
    <n v="3"/>
    <n v="1800"/>
    <n v="5400"/>
    <n v="3000"/>
    <x v="7"/>
    <x v="9"/>
    <x v="12"/>
    <s v="n Gri"/>
  </r>
  <r>
    <n v="2347"/>
    <x v="0"/>
    <x v="6"/>
    <x v="6"/>
    <n v="2"/>
    <n v="7250"/>
    <n v="14500"/>
    <n v="4500"/>
    <x v="8"/>
    <x v="5"/>
    <x v="6"/>
    <s v="u Gri"/>
  </r>
  <r>
    <n v="2348"/>
    <x v="9"/>
    <x v="13"/>
    <x v="9"/>
    <n v="2"/>
    <n v="1490"/>
    <n v="2980"/>
    <n v="1380"/>
    <x v="8"/>
    <x v="10"/>
    <x v="32"/>
    <s v="Marka"/>
  </r>
  <r>
    <n v="2349"/>
    <x v="9"/>
    <x v="18"/>
    <x v="3"/>
    <n v="3"/>
    <n v="1200"/>
    <n v="3600"/>
    <n v="1200"/>
    <x v="8"/>
    <x v="11"/>
    <x v="29"/>
    <s v="ü Mor"/>
  </r>
  <r>
    <n v="2350"/>
    <x v="1"/>
    <x v="11"/>
    <x v="5"/>
    <n v="4"/>
    <n v="8000"/>
    <n v="32000"/>
    <n v="8000"/>
    <x v="8"/>
    <x v="2"/>
    <x v="29"/>
    <s v="Beyaz"/>
  </r>
  <r>
    <n v="2351"/>
    <x v="6"/>
    <x v="1"/>
    <x v="1"/>
    <n v="2"/>
    <n v="1400"/>
    <n v="2800"/>
    <n v="1200"/>
    <x v="8"/>
    <x v="1"/>
    <x v="1"/>
    <s v="Beyaz"/>
  </r>
  <r>
    <n v="2352"/>
    <x v="5"/>
    <x v="3"/>
    <x v="3"/>
    <n v="2"/>
    <n v="1350"/>
    <n v="2700"/>
    <n v="1100"/>
    <x v="8"/>
    <x v="2"/>
    <x v="16"/>
    <s v="Siyah"/>
  </r>
  <r>
    <n v="2353"/>
    <x v="8"/>
    <x v="18"/>
    <x v="3"/>
    <n v="5"/>
    <n v="1200"/>
    <n v="6000"/>
    <n v="2000"/>
    <x v="8"/>
    <x v="2"/>
    <x v="12"/>
    <s v="ü Mor"/>
  </r>
  <r>
    <n v="2354"/>
    <x v="6"/>
    <x v="20"/>
    <x v="0"/>
    <n v="5"/>
    <n v="5300"/>
    <n v="26500"/>
    <n v="6500"/>
    <x v="8"/>
    <x v="10"/>
    <x v="79"/>
    <s v="i Gri"/>
  </r>
  <r>
    <n v="2355"/>
    <x v="9"/>
    <x v="12"/>
    <x v="2"/>
    <n v="4"/>
    <n v="10590"/>
    <n v="42360"/>
    <n v="18360"/>
    <x v="8"/>
    <x v="10"/>
    <x v="80"/>
    <s v="i Gri"/>
  </r>
  <r>
    <n v="2356"/>
    <x v="4"/>
    <x v="17"/>
    <x v="7"/>
    <n v="5"/>
    <n v="1250"/>
    <n v="6250"/>
    <n v="2250"/>
    <x v="8"/>
    <x v="12"/>
    <x v="91"/>
    <s v="Siyah"/>
  </r>
  <r>
    <n v="2357"/>
    <x v="11"/>
    <x v="18"/>
    <x v="3"/>
    <n v="5"/>
    <n v="1200"/>
    <n v="6000"/>
    <n v="2000"/>
    <x v="8"/>
    <x v="1"/>
    <x v="12"/>
    <s v="ü Mor"/>
  </r>
  <r>
    <n v="2358"/>
    <x v="4"/>
    <x v="1"/>
    <x v="1"/>
    <n v="4"/>
    <n v="1400"/>
    <n v="5600"/>
    <n v="2400"/>
    <x v="8"/>
    <x v="3"/>
    <x v="87"/>
    <s v="Beyaz"/>
  </r>
  <r>
    <n v="2359"/>
    <x v="11"/>
    <x v="19"/>
    <x v="2"/>
    <n v="4"/>
    <n v="7530"/>
    <n v="30120"/>
    <n v="6120"/>
    <x v="8"/>
    <x v="5"/>
    <x v="81"/>
    <s v="i Gri"/>
  </r>
  <r>
    <n v="2360"/>
    <x v="6"/>
    <x v="5"/>
    <x v="5"/>
    <n v="5"/>
    <n v="7600"/>
    <n v="38000"/>
    <n v="8000"/>
    <x v="8"/>
    <x v="5"/>
    <x v="72"/>
    <s v="i Gri"/>
  </r>
  <r>
    <n v="2361"/>
    <x v="11"/>
    <x v="21"/>
    <x v="9"/>
    <n v="5"/>
    <n v="1500"/>
    <n v="7500"/>
    <n v="3500"/>
    <x v="8"/>
    <x v="3"/>
    <x v="84"/>
    <s v="Marka"/>
  </r>
  <r>
    <n v="2362"/>
    <x v="9"/>
    <x v="4"/>
    <x v="4"/>
    <n v="3"/>
    <n v="2180"/>
    <n v="6540"/>
    <n v="2040"/>
    <x v="8"/>
    <x v="2"/>
    <x v="11"/>
    <s v="Marka"/>
  </r>
  <r>
    <n v="2363"/>
    <x v="3"/>
    <x v="4"/>
    <x v="4"/>
    <n v="2"/>
    <n v="2180"/>
    <n v="4360"/>
    <n v="1360"/>
    <x v="8"/>
    <x v="4"/>
    <x v="4"/>
    <s v="Marka"/>
  </r>
  <r>
    <n v="2364"/>
    <x v="9"/>
    <x v="15"/>
    <x v="6"/>
    <n v="4"/>
    <n v="5775"/>
    <n v="23100"/>
    <n v="7100"/>
    <x v="8"/>
    <x v="9"/>
    <x v="95"/>
    <s v="Beyaz"/>
  </r>
  <r>
    <n v="2365"/>
    <x v="9"/>
    <x v="7"/>
    <x v="7"/>
    <n v="4"/>
    <n v="1100"/>
    <n v="4400"/>
    <n v="1200"/>
    <x v="8"/>
    <x v="7"/>
    <x v="58"/>
    <s v="Beyaz"/>
  </r>
  <r>
    <n v="2366"/>
    <x v="10"/>
    <x v="15"/>
    <x v="6"/>
    <n v="4"/>
    <n v="5775"/>
    <n v="23100"/>
    <n v="7100"/>
    <x v="8"/>
    <x v="9"/>
    <x v="95"/>
    <s v="Beyaz"/>
  </r>
  <r>
    <n v="2367"/>
    <x v="7"/>
    <x v="3"/>
    <x v="3"/>
    <n v="2"/>
    <n v="1350"/>
    <n v="2700"/>
    <n v="1100"/>
    <x v="8"/>
    <x v="6"/>
    <x v="16"/>
    <s v="Siyah"/>
  </r>
  <r>
    <n v="2368"/>
    <x v="0"/>
    <x v="5"/>
    <x v="5"/>
    <n v="5"/>
    <n v="7600"/>
    <n v="38000"/>
    <n v="8000"/>
    <x v="8"/>
    <x v="5"/>
    <x v="72"/>
    <s v="i Gri"/>
  </r>
  <r>
    <n v="2369"/>
    <x v="2"/>
    <x v="6"/>
    <x v="6"/>
    <n v="2"/>
    <n v="7250"/>
    <n v="14500"/>
    <n v="4500"/>
    <x v="8"/>
    <x v="11"/>
    <x v="6"/>
    <s v="u Gri"/>
  </r>
  <r>
    <n v="2370"/>
    <x v="11"/>
    <x v="13"/>
    <x v="9"/>
    <n v="4"/>
    <n v="1490"/>
    <n v="5960"/>
    <n v="2760"/>
    <x v="8"/>
    <x v="7"/>
    <x v="68"/>
    <s v="Marka"/>
  </r>
  <r>
    <n v="2371"/>
    <x v="3"/>
    <x v="13"/>
    <x v="9"/>
    <n v="4"/>
    <n v="1490"/>
    <n v="5960"/>
    <n v="2760"/>
    <x v="8"/>
    <x v="12"/>
    <x v="68"/>
    <s v="Marka"/>
  </r>
  <r>
    <n v="2372"/>
    <x v="8"/>
    <x v="10"/>
    <x v="8"/>
    <n v="2"/>
    <n v="1090"/>
    <n v="2180"/>
    <n v="580"/>
    <x v="8"/>
    <x v="9"/>
    <x v="10"/>
    <s v="Marka"/>
  </r>
  <r>
    <n v="2373"/>
    <x v="8"/>
    <x v="8"/>
    <x v="8"/>
    <n v="3"/>
    <n v="1200"/>
    <n v="3600"/>
    <n v="1200"/>
    <x v="8"/>
    <x v="9"/>
    <x v="29"/>
    <s v="Marka"/>
  </r>
  <r>
    <n v="2374"/>
    <x v="11"/>
    <x v="10"/>
    <x v="8"/>
    <n v="5"/>
    <n v="1090"/>
    <n v="5450"/>
    <n v="1450"/>
    <x v="8"/>
    <x v="8"/>
    <x v="69"/>
    <s v="Marka"/>
  </r>
  <r>
    <n v="2375"/>
    <x v="11"/>
    <x v="4"/>
    <x v="4"/>
    <n v="2"/>
    <n v="2180"/>
    <n v="4360"/>
    <n v="1360"/>
    <x v="8"/>
    <x v="5"/>
    <x v="4"/>
    <s v="Marka"/>
  </r>
  <r>
    <n v="2376"/>
    <x v="2"/>
    <x v="20"/>
    <x v="0"/>
    <n v="2"/>
    <n v="5300"/>
    <n v="10600"/>
    <n v="2600"/>
    <x v="8"/>
    <x v="0"/>
    <x v="45"/>
    <s v="i Gri"/>
  </r>
  <r>
    <n v="2377"/>
    <x v="11"/>
    <x v="20"/>
    <x v="0"/>
    <n v="3"/>
    <n v="5300"/>
    <n v="15900"/>
    <n v="3900"/>
    <x v="8"/>
    <x v="5"/>
    <x v="44"/>
    <s v="i Gri"/>
  </r>
  <r>
    <n v="2378"/>
    <x v="5"/>
    <x v="6"/>
    <x v="6"/>
    <n v="4"/>
    <n v="7250"/>
    <n v="29000"/>
    <n v="9000"/>
    <x v="8"/>
    <x v="11"/>
    <x v="67"/>
    <s v="u Gri"/>
  </r>
  <r>
    <n v="2379"/>
    <x v="5"/>
    <x v="18"/>
    <x v="3"/>
    <n v="3"/>
    <n v="1200"/>
    <n v="3600"/>
    <n v="1200"/>
    <x v="8"/>
    <x v="10"/>
    <x v="29"/>
    <s v="ü Mor"/>
  </r>
  <r>
    <n v="2380"/>
    <x v="3"/>
    <x v="0"/>
    <x v="0"/>
    <n v="3"/>
    <n v="6000"/>
    <n v="18000"/>
    <n v="6000"/>
    <x v="8"/>
    <x v="8"/>
    <x v="29"/>
    <s v="Beyaz"/>
  </r>
  <r>
    <n v="2381"/>
    <x v="2"/>
    <x v="2"/>
    <x v="2"/>
    <n v="3"/>
    <n v="8450"/>
    <n v="25350"/>
    <n v="7350"/>
    <x v="8"/>
    <x v="10"/>
    <x v="46"/>
    <s v="Beyaz"/>
  </r>
  <r>
    <n v="2382"/>
    <x v="6"/>
    <x v="14"/>
    <x v="10"/>
    <n v="4"/>
    <n v="4200"/>
    <n v="16800"/>
    <n v="4800"/>
    <x v="8"/>
    <x v="1"/>
    <x v="70"/>
    <s v="Beyaz"/>
  </r>
  <r>
    <n v="2383"/>
    <x v="6"/>
    <x v="12"/>
    <x v="2"/>
    <n v="2"/>
    <n v="10590"/>
    <n v="21180"/>
    <n v="9180"/>
    <x v="8"/>
    <x v="12"/>
    <x v="19"/>
    <s v="i Gri"/>
  </r>
  <r>
    <n v="2384"/>
    <x v="5"/>
    <x v="18"/>
    <x v="3"/>
    <n v="3"/>
    <n v="1200"/>
    <n v="3600"/>
    <n v="1200"/>
    <x v="8"/>
    <x v="2"/>
    <x v="29"/>
    <s v="ü Mor"/>
  </r>
  <r>
    <n v="2385"/>
    <x v="10"/>
    <x v="7"/>
    <x v="7"/>
    <n v="4"/>
    <n v="1100"/>
    <n v="4400"/>
    <n v="1200"/>
    <x v="8"/>
    <x v="7"/>
    <x v="58"/>
    <s v="Beyaz"/>
  </r>
  <r>
    <n v="2386"/>
    <x v="9"/>
    <x v="22"/>
    <x v="10"/>
    <n v="3"/>
    <n v="3700"/>
    <n v="11100"/>
    <n v="2100"/>
    <x v="8"/>
    <x v="1"/>
    <x v="83"/>
    <s v="Siyah"/>
  </r>
  <r>
    <n v="2387"/>
    <x v="1"/>
    <x v="22"/>
    <x v="10"/>
    <n v="5"/>
    <n v="3700"/>
    <n v="18500"/>
    <n v="3500"/>
    <x v="8"/>
    <x v="8"/>
    <x v="92"/>
    <s v="Siyah"/>
  </r>
  <r>
    <n v="2388"/>
    <x v="6"/>
    <x v="7"/>
    <x v="7"/>
    <n v="4"/>
    <n v="1100"/>
    <n v="4400"/>
    <n v="1200"/>
    <x v="8"/>
    <x v="9"/>
    <x v="58"/>
    <s v="Beyaz"/>
  </r>
  <r>
    <n v="2389"/>
    <x v="5"/>
    <x v="22"/>
    <x v="10"/>
    <n v="3"/>
    <n v="3700"/>
    <n v="11100"/>
    <n v="2100"/>
    <x v="8"/>
    <x v="5"/>
    <x v="83"/>
    <s v="Siyah"/>
  </r>
  <r>
    <n v="2390"/>
    <x v="10"/>
    <x v="13"/>
    <x v="9"/>
    <n v="3"/>
    <n v="1490"/>
    <n v="4470"/>
    <n v="2070"/>
    <x v="8"/>
    <x v="6"/>
    <x v="27"/>
    <s v="Marka"/>
  </r>
  <r>
    <n v="2391"/>
    <x v="9"/>
    <x v="21"/>
    <x v="9"/>
    <n v="2"/>
    <n v="1500"/>
    <n v="3000"/>
    <n v="1400"/>
    <x v="8"/>
    <x v="5"/>
    <x v="86"/>
    <s v="Marka"/>
  </r>
  <r>
    <n v="2392"/>
    <x v="8"/>
    <x v="10"/>
    <x v="8"/>
    <n v="2"/>
    <n v="1090"/>
    <n v="2180"/>
    <n v="580"/>
    <x v="8"/>
    <x v="4"/>
    <x v="10"/>
    <s v="Marka"/>
  </r>
  <r>
    <n v="2393"/>
    <x v="10"/>
    <x v="9"/>
    <x v="1"/>
    <n v="2"/>
    <n v="1800"/>
    <n v="3600"/>
    <n v="2000"/>
    <x v="8"/>
    <x v="1"/>
    <x v="9"/>
    <s v="n Gri"/>
  </r>
  <r>
    <n v="2394"/>
    <x v="7"/>
    <x v="19"/>
    <x v="2"/>
    <n v="5"/>
    <n v="7530"/>
    <n v="37650"/>
    <n v="7650"/>
    <x v="8"/>
    <x v="8"/>
    <x v="73"/>
    <s v="i Gri"/>
  </r>
  <r>
    <n v="2395"/>
    <x v="6"/>
    <x v="7"/>
    <x v="7"/>
    <n v="3"/>
    <n v="1100"/>
    <n v="3300"/>
    <n v="900"/>
    <x v="8"/>
    <x v="9"/>
    <x v="7"/>
    <s v="Beyaz"/>
  </r>
  <r>
    <n v="2396"/>
    <x v="9"/>
    <x v="3"/>
    <x v="3"/>
    <n v="3"/>
    <n v="1350"/>
    <n v="4050"/>
    <n v="1650"/>
    <x v="8"/>
    <x v="8"/>
    <x v="3"/>
    <s v="Siyah"/>
  </r>
  <r>
    <n v="2397"/>
    <x v="8"/>
    <x v="3"/>
    <x v="3"/>
    <n v="2"/>
    <n v="1350"/>
    <n v="2700"/>
    <n v="1100"/>
    <x v="8"/>
    <x v="3"/>
    <x v="16"/>
    <s v="Siyah"/>
  </r>
  <r>
    <n v="2398"/>
    <x v="7"/>
    <x v="10"/>
    <x v="8"/>
    <n v="3"/>
    <n v="1090"/>
    <n v="3270"/>
    <n v="870"/>
    <x v="8"/>
    <x v="11"/>
    <x v="76"/>
    <s v="Marka"/>
  </r>
  <r>
    <n v="2399"/>
    <x v="7"/>
    <x v="14"/>
    <x v="10"/>
    <n v="2"/>
    <n v="4200"/>
    <n v="8400"/>
    <n v="2400"/>
    <x v="8"/>
    <x v="9"/>
    <x v="21"/>
    <s v="Beyaz"/>
  </r>
  <r>
    <n v="2400"/>
    <x v="9"/>
    <x v="9"/>
    <x v="1"/>
    <n v="2"/>
    <n v="1800"/>
    <n v="3600"/>
    <n v="2000"/>
    <x v="8"/>
    <x v="1"/>
    <x v="9"/>
    <s v="n Gri"/>
  </r>
  <r>
    <n v="2401"/>
    <x v="11"/>
    <x v="10"/>
    <x v="8"/>
    <n v="5"/>
    <n v="1090"/>
    <n v="5450"/>
    <n v="1450"/>
    <x v="8"/>
    <x v="11"/>
    <x v="69"/>
    <s v="Marka"/>
  </r>
  <r>
    <n v="2402"/>
    <x v="0"/>
    <x v="5"/>
    <x v="5"/>
    <n v="5"/>
    <n v="7600"/>
    <n v="38000"/>
    <n v="8000"/>
    <x v="8"/>
    <x v="8"/>
    <x v="72"/>
    <s v="i Gri"/>
  </r>
  <r>
    <n v="2403"/>
    <x v="8"/>
    <x v="5"/>
    <x v="5"/>
    <n v="3"/>
    <n v="7600"/>
    <n v="22800"/>
    <n v="4800"/>
    <x v="8"/>
    <x v="7"/>
    <x v="23"/>
    <s v="i Gri"/>
  </r>
  <r>
    <n v="2404"/>
    <x v="2"/>
    <x v="22"/>
    <x v="10"/>
    <n v="3"/>
    <n v="3700"/>
    <n v="11100"/>
    <n v="2100"/>
    <x v="8"/>
    <x v="11"/>
    <x v="83"/>
    <s v="Siyah"/>
  </r>
  <r>
    <n v="2405"/>
    <x v="4"/>
    <x v="6"/>
    <x v="6"/>
    <n v="5"/>
    <n v="7250"/>
    <n v="36250"/>
    <n v="11250"/>
    <x v="8"/>
    <x v="10"/>
    <x v="57"/>
    <s v="u Gri"/>
  </r>
  <r>
    <n v="2406"/>
    <x v="1"/>
    <x v="5"/>
    <x v="5"/>
    <n v="5"/>
    <n v="7600"/>
    <n v="38000"/>
    <n v="8000"/>
    <x v="8"/>
    <x v="3"/>
    <x v="72"/>
    <s v="i Gri"/>
  </r>
  <r>
    <n v="2407"/>
    <x v="10"/>
    <x v="14"/>
    <x v="10"/>
    <n v="4"/>
    <n v="4200"/>
    <n v="16800"/>
    <n v="4800"/>
    <x v="8"/>
    <x v="12"/>
    <x v="70"/>
    <s v="Beyaz"/>
  </r>
  <r>
    <n v="2408"/>
    <x v="6"/>
    <x v="17"/>
    <x v="7"/>
    <n v="5"/>
    <n v="1250"/>
    <n v="6250"/>
    <n v="2250"/>
    <x v="8"/>
    <x v="4"/>
    <x v="91"/>
    <s v="Siyah"/>
  </r>
  <r>
    <n v="2409"/>
    <x v="8"/>
    <x v="10"/>
    <x v="8"/>
    <n v="2"/>
    <n v="1090"/>
    <n v="2180"/>
    <n v="580"/>
    <x v="8"/>
    <x v="7"/>
    <x v="10"/>
    <s v="Marka"/>
  </r>
  <r>
    <n v="2410"/>
    <x v="3"/>
    <x v="4"/>
    <x v="4"/>
    <n v="3"/>
    <n v="2180"/>
    <n v="6540"/>
    <n v="2040"/>
    <x v="8"/>
    <x v="12"/>
    <x v="11"/>
    <s v="Marka"/>
  </r>
  <r>
    <n v="2411"/>
    <x v="11"/>
    <x v="22"/>
    <x v="10"/>
    <n v="2"/>
    <n v="3700"/>
    <n v="7400"/>
    <n v="1400"/>
    <x v="8"/>
    <x v="4"/>
    <x v="48"/>
    <s v="Siyah"/>
  </r>
  <r>
    <n v="2412"/>
    <x v="9"/>
    <x v="0"/>
    <x v="0"/>
    <n v="2"/>
    <n v="6000"/>
    <n v="12000"/>
    <n v="4000"/>
    <x v="8"/>
    <x v="11"/>
    <x v="0"/>
    <s v="Beyaz"/>
  </r>
  <r>
    <n v="2413"/>
    <x v="10"/>
    <x v="17"/>
    <x v="7"/>
    <n v="2"/>
    <n v="1250"/>
    <n v="2500"/>
    <n v="900"/>
    <x v="8"/>
    <x v="0"/>
    <x v="51"/>
    <s v="Siyah"/>
  </r>
  <r>
    <n v="2414"/>
    <x v="11"/>
    <x v="5"/>
    <x v="5"/>
    <n v="2"/>
    <n v="7600"/>
    <n v="15200"/>
    <n v="3200"/>
    <x v="8"/>
    <x v="9"/>
    <x v="5"/>
    <s v="i Gri"/>
  </r>
  <r>
    <n v="2415"/>
    <x v="0"/>
    <x v="1"/>
    <x v="1"/>
    <n v="3"/>
    <n v="1400"/>
    <n v="4200"/>
    <n v="1800"/>
    <x v="8"/>
    <x v="9"/>
    <x v="36"/>
    <s v="Beyaz"/>
  </r>
  <r>
    <n v="2416"/>
    <x v="4"/>
    <x v="4"/>
    <x v="4"/>
    <n v="5"/>
    <n v="2180"/>
    <n v="10900"/>
    <n v="3400"/>
    <x v="8"/>
    <x v="10"/>
    <x v="56"/>
    <s v="Marka"/>
  </r>
  <r>
    <n v="2417"/>
    <x v="0"/>
    <x v="9"/>
    <x v="1"/>
    <n v="3"/>
    <n v="1800"/>
    <n v="5400"/>
    <n v="3000"/>
    <x v="8"/>
    <x v="8"/>
    <x v="12"/>
    <s v="n Gri"/>
  </r>
  <r>
    <n v="2418"/>
    <x v="2"/>
    <x v="21"/>
    <x v="9"/>
    <n v="4"/>
    <n v="1500"/>
    <n v="6000"/>
    <n v="2800"/>
    <x v="8"/>
    <x v="7"/>
    <x v="77"/>
    <s v="Marka"/>
  </r>
  <r>
    <n v="2419"/>
    <x v="6"/>
    <x v="2"/>
    <x v="2"/>
    <n v="5"/>
    <n v="8450"/>
    <n v="42250"/>
    <n v="12250"/>
    <x v="8"/>
    <x v="7"/>
    <x v="93"/>
    <s v="Beyaz"/>
  </r>
  <r>
    <n v="2420"/>
    <x v="9"/>
    <x v="21"/>
    <x v="9"/>
    <n v="4"/>
    <n v="1500"/>
    <n v="6000"/>
    <n v="2800"/>
    <x v="8"/>
    <x v="4"/>
    <x v="77"/>
    <s v="Marka"/>
  </r>
  <r>
    <n v="2421"/>
    <x v="5"/>
    <x v="0"/>
    <x v="0"/>
    <n v="5"/>
    <n v="6000"/>
    <n v="30000"/>
    <n v="10000"/>
    <x v="8"/>
    <x v="12"/>
    <x v="12"/>
    <s v="Beyaz"/>
  </r>
  <r>
    <n v="2422"/>
    <x v="11"/>
    <x v="18"/>
    <x v="3"/>
    <n v="2"/>
    <n v="1200"/>
    <n v="2400"/>
    <n v="800"/>
    <x v="8"/>
    <x v="3"/>
    <x v="0"/>
    <s v="ü Mor"/>
  </r>
  <r>
    <n v="2423"/>
    <x v="0"/>
    <x v="14"/>
    <x v="10"/>
    <n v="3"/>
    <n v="4200"/>
    <n v="12600"/>
    <n v="3600"/>
    <x v="8"/>
    <x v="12"/>
    <x v="1"/>
    <s v="Beyaz"/>
  </r>
  <r>
    <n v="2424"/>
    <x v="10"/>
    <x v="5"/>
    <x v="5"/>
    <n v="5"/>
    <n v="7600"/>
    <n v="38000"/>
    <n v="8000"/>
    <x v="8"/>
    <x v="12"/>
    <x v="72"/>
    <s v="i Gri"/>
  </r>
  <r>
    <n v="2425"/>
    <x v="5"/>
    <x v="6"/>
    <x v="6"/>
    <n v="5"/>
    <n v="7250"/>
    <n v="36250"/>
    <n v="11250"/>
    <x v="8"/>
    <x v="9"/>
    <x v="57"/>
    <s v="u Gri"/>
  </r>
  <r>
    <n v="2426"/>
    <x v="1"/>
    <x v="19"/>
    <x v="2"/>
    <n v="5"/>
    <n v="7530"/>
    <n v="37650"/>
    <n v="7650"/>
    <x v="8"/>
    <x v="11"/>
    <x v="73"/>
    <s v="i Gri"/>
  </r>
  <r>
    <n v="2427"/>
    <x v="2"/>
    <x v="6"/>
    <x v="6"/>
    <n v="3"/>
    <n v="7250"/>
    <n v="21750"/>
    <n v="6750"/>
    <x v="8"/>
    <x v="12"/>
    <x v="24"/>
    <s v="u Gri"/>
  </r>
  <r>
    <n v="2428"/>
    <x v="1"/>
    <x v="0"/>
    <x v="0"/>
    <n v="3"/>
    <n v="6000"/>
    <n v="18000"/>
    <n v="6000"/>
    <x v="8"/>
    <x v="2"/>
    <x v="29"/>
    <s v="Beyaz"/>
  </r>
  <r>
    <n v="2429"/>
    <x v="5"/>
    <x v="18"/>
    <x v="3"/>
    <n v="4"/>
    <n v="1200"/>
    <n v="4800"/>
    <n v="1600"/>
    <x v="8"/>
    <x v="8"/>
    <x v="63"/>
    <s v="ü Mor"/>
  </r>
  <r>
    <n v="2430"/>
    <x v="11"/>
    <x v="20"/>
    <x v="0"/>
    <n v="5"/>
    <n v="5300"/>
    <n v="26500"/>
    <n v="6500"/>
    <x v="8"/>
    <x v="2"/>
    <x v="79"/>
    <s v="i Gri"/>
  </r>
  <r>
    <n v="2431"/>
    <x v="8"/>
    <x v="2"/>
    <x v="2"/>
    <n v="2"/>
    <n v="8450"/>
    <n v="16900"/>
    <n v="4900"/>
    <x v="8"/>
    <x v="2"/>
    <x v="2"/>
    <s v="Beyaz"/>
  </r>
  <r>
    <n v="2432"/>
    <x v="4"/>
    <x v="3"/>
    <x v="3"/>
    <n v="2"/>
    <n v="1350"/>
    <n v="2700"/>
    <n v="1100"/>
    <x v="8"/>
    <x v="3"/>
    <x v="16"/>
    <s v="Siyah"/>
  </r>
  <r>
    <n v="2433"/>
    <x v="6"/>
    <x v="10"/>
    <x v="8"/>
    <n v="4"/>
    <n v="1090"/>
    <n v="4360"/>
    <n v="1160"/>
    <x v="8"/>
    <x v="2"/>
    <x v="59"/>
    <s v="Marka"/>
  </r>
  <r>
    <n v="2434"/>
    <x v="4"/>
    <x v="4"/>
    <x v="4"/>
    <n v="2"/>
    <n v="2180"/>
    <n v="4360"/>
    <n v="1360"/>
    <x v="8"/>
    <x v="9"/>
    <x v="4"/>
    <s v="Marka"/>
  </r>
  <r>
    <n v="2435"/>
    <x v="1"/>
    <x v="22"/>
    <x v="10"/>
    <n v="5"/>
    <n v="3700"/>
    <n v="18500"/>
    <n v="3500"/>
    <x v="8"/>
    <x v="12"/>
    <x v="92"/>
    <s v="Siyah"/>
  </r>
  <r>
    <n v="2436"/>
    <x v="6"/>
    <x v="7"/>
    <x v="7"/>
    <n v="3"/>
    <n v="1100"/>
    <n v="3300"/>
    <n v="900"/>
    <x v="8"/>
    <x v="2"/>
    <x v="7"/>
    <s v="Beyaz"/>
  </r>
  <r>
    <n v="2437"/>
    <x v="5"/>
    <x v="22"/>
    <x v="10"/>
    <n v="3"/>
    <n v="3700"/>
    <n v="11100"/>
    <n v="2100"/>
    <x v="8"/>
    <x v="9"/>
    <x v="83"/>
    <s v="Siyah"/>
  </r>
  <r>
    <n v="2438"/>
    <x v="10"/>
    <x v="13"/>
    <x v="9"/>
    <n v="4"/>
    <n v="1490"/>
    <n v="5960"/>
    <n v="2760"/>
    <x v="8"/>
    <x v="6"/>
    <x v="68"/>
    <s v="Marka"/>
  </r>
  <r>
    <n v="2439"/>
    <x v="9"/>
    <x v="21"/>
    <x v="9"/>
    <n v="2"/>
    <n v="1500"/>
    <n v="3000"/>
    <n v="1400"/>
    <x v="8"/>
    <x v="6"/>
    <x v="86"/>
    <s v="Marka"/>
  </r>
  <r>
    <n v="2440"/>
    <x v="8"/>
    <x v="10"/>
    <x v="8"/>
    <n v="3"/>
    <n v="1090"/>
    <n v="3270"/>
    <n v="870"/>
    <x v="8"/>
    <x v="7"/>
    <x v="76"/>
    <s v="Marka"/>
  </r>
  <r>
    <n v="2441"/>
    <x v="10"/>
    <x v="9"/>
    <x v="1"/>
    <n v="3"/>
    <n v="1800"/>
    <n v="5400"/>
    <n v="3000"/>
    <x v="8"/>
    <x v="7"/>
    <x v="12"/>
    <s v="n Gri"/>
  </r>
  <r>
    <n v="2442"/>
    <x v="7"/>
    <x v="19"/>
    <x v="2"/>
    <n v="3"/>
    <n v="7530"/>
    <n v="22590"/>
    <n v="4590"/>
    <x v="8"/>
    <x v="4"/>
    <x v="38"/>
    <s v="i Gri"/>
  </r>
  <r>
    <n v="2443"/>
    <x v="6"/>
    <x v="7"/>
    <x v="7"/>
    <n v="3"/>
    <n v="1100"/>
    <n v="3300"/>
    <n v="900"/>
    <x v="8"/>
    <x v="2"/>
    <x v="7"/>
    <s v="Beyaz"/>
  </r>
  <r>
    <n v="2444"/>
    <x v="9"/>
    <x v="3"/>
    <x v="3"/>
    <n v="3"/>
    <n v="1350"/>
    <n v="4050"/>
    <n v="1650"/>
    <x v="8"/>
    <x v="8"/>
    <x v="3"/>
    <s v="Siyah"/>
  </r>
  <r>
    <n v="2445"/>
    <x v="8"/>
    <x v="3"/>
    <x v="3"/>
    <n v="2"/>
    <n v="1350"/>
    <n v="2700"/>
    <n v="1100"/>
    <x v="8"/>
    <x v="0"/>
    <x v="16"/>
    <s v="Siyah"/>
  </r>
  <r>
    <n v="2446"/>
    <x v="7"/>
    <x v="10"/>
    <x v="8"/>
    <n v="3"/>
    <n v="1090"/>
    <n v="3270"/>
    <n v="870"/>
    <x v="8"/>
    <x v="3"/>
    <x v="76"/>
    <s v="Marka"/>
  </r>
  <r>
    <n v="2447"/>
    <x v="7"/>
    <x v="14"/>
    <x v="10"/>
    <n v="3"/>
    <n v="4200"/>
    <n v="12600"/>
    <n v="3600"/>
    <x v="8"/>
    <x v="6"/>
    <x v="1"/>
    <s v="Beyaz"/>
  </r>
  <r>
    <n v="2448"/>
    <x v="9"/>
    <x v="9"/>
    <x v="1"/>
    <n v="4"/>
    <n v="1800"/>
    <n v="7200"/>
    <n v="4000"/>
    <x v="8"/>
    <x v="12"/>
    <x v="85"/>
    <s v="n Gri"/>
  </r>
  <r>
    <n v="2449"/>
    <x v="11"/>
    <x v="10"/>
    <x v="8"/>
    <n v="2"/>
    <n v="1090"/>
    <n v="2180"/>
    <n v="580"/>
    <x v="8"/>
    <x v="10"/>
    <x v="10"/>
    <s v="Marka"/>
  </r>
  <r>
    <n v="2450"/>
    <x v="0"/>
    <x v="5"/>
    <x v="5"/>
    <n v="4"/>
    <n v="7600"/>
    <n v="30400"/>
    <n v="6400"/>
    <x v="8"/>
    <x v="11"/>
    <x v="66"/>
    <s v="i Gri"/>
  </r>
  <r>
    <n v="2451"/>
    <x v="8"/>
    <x v="5"/>
    <x v="5"/>
    <n v="3"/>
    <n v="7600"/>
    <n v="22800"/>
    <n v="4800"/>
    <x v="8"/>
    <x v="10"/>
    <x v="23"/>
    <s v="i Gri"/>
  </r>
  <r>
    <n v="2452"/>
    <x v="2"/>
    <x v="22"/>
    <x v="10"/>
    <n v="5"/>
    <n v="3700"/>
    <n v="18500"/>
    <n v="3500"/>
    <x v="8"/>
    <x v="3"/>
    <x v="92"/>
    <s v="Siyah"/>
  </r>
  <r>
    <n v="2453"/>
    <x v="4"/>
    <x v="6"/>
    <x v="6"/>
    <n v="2"/>
    <n v="7250"/>
    <n v="14500"/>
    <n v="4500"/>
    <x v="8"/>
    <x v="1"/>
    <x v="6"/>
    <s v="u Gri"/>
  </r>
  <r>
    <n v="2454"/>
    <x v="1"/>
    <x v="5"/>
    <x v="5"/>
    <n v="4"/>
    <n v="7600"/>
    <n v="30400"/>
    <n v="6400"/>
    <x v="8"/>
    <x v="7"/>
    <x v="66"/>
    <s v="i Gri"/>
  </r>
  <r>
    <n v="2455"/>
    <x v="10"/>
    <x v="14"/>
    <x v="10"/>
    <n v="3"/>
    <n v="4200"/>
    <n v="12600"/>
    <n v="3600"/>
    <x v="8"/>
    <x v="4"/>
    <x v="1"/>
    <s v="Beyaz"/>
  </r>
  <r>
    <n v="2456"/>
    <x v="6"/>
    <x v="17"/>
    <x v="7"/>
    <n v="2"/>
    <n v="1250"/>
    <n v="2500"/>
    <n v="900"/>
    <x v="8"/>
    <x v="1"/>
    <x v="51"/>
    <s v="Siyah"/>
  </r>
  <r>
    <n v="2457"/>
    <x v="8"/>
    <x v="10"/>
    <x v="8"/>
    <n v="5"/>
    <n v="1090"/>
    <n v="5450"/>
    <n v="1450"/>
    <x v="8"/>
    <x v="10"/>
    <x v="69"/>
    <s v="Marka"/>
  </r>
  <r>
    <n v="2458"/>
    <x v="3"/>
    <x v="4"/>
    <x v="4"/>
    <n v="2"/>
    <n v="2180"/>
    <n v="4360"/>
    <n v="1360"/>
    <x v="8"/>
    <x v="4"/>
    <x v="4"/>
    <s v="Marka"/>
  </r>
  <r>
    <n v="2459"/>
    <x v="11"/>
    <x v="22"/>
    <x v="10"/>
    <n v="3"/>
    <n v="3700"/>
    <n v="11100"/>
    <n v="2100"/>
    <x v="8"/>
    <x v="6"/>
    <x v="83"/>
    <s v="Siyah"/>
  </r>
  <r>
    <n v="2460"/>
    <x v="9"/>
    <x v="0"/>
    <x v="0"/>
    <n v="5"/>
    <n v="6000"/>
    <n v="30000"/>
    <n v="10000"/>
    <x v="8"/>
    <x v="5"/>
    <x v="12"/>
    <s v="Beyaz"/>
  </r>
  <r>
    <n v="2461"/>
    <x v="10"/>
    <x v="17"/>
    <x v="7"/>
    <n v="2"/>
    <n v="1250"/>
    <n v="2500"/>
    <n v="900"/>
    <x v="8"/>
    <x v="4"/>
    <x v="51"/>
    <s v="Siyah"/>
  </r>
  <r>
    <n v="2462"/>
    <x v="11"/>
    <x v="5"/>
    <x v="5"/>
    <n v="2"/>
    <n v="7600"/>
    <n v="15200"/>
    <n v="3200"/>
    <x v="8"/>
    <x v="8"/>
    <x v="5"/>
    <s v="i Gri"/>
  </r>
  <r>
    <n v="2463"/>
    <x v="0"/>
    <x v="1"/>
    <x v="1"/>
    <n v="5"/>
    <n v="1400"/>
    <n v="7000"/>
    <n v="3000"/>
    <x v="8"/>
    <x v="3"/>
    <x v="53"/>
    <s v="Beyaz"/>
  </r>
  <r>
    <n v="2464"/>
    <x v="4"/>
    <x v="4"/>
    <x v="4"/>
    <n v="3"/>
    <n v="2180"/>
    <n v="6540"/>
    <n v="2040"/>
    <x v="8"/>
    <x v="8"/>
    <x v="11"/>
    <s v="Marka"/>
  </r>
  <r>
    <n v="2465"/>
    <x v="0"/>
    <x v="9"/>
    <x v="1"/>
    <n v="5"/>
    <n v="1800"/>
    <n v="9000"/>
    <n v="5000"/>
    <x v="8"/>
    <x v="10"/>
    <x v="88"/>
    <s v="n Gri"/>
  </r>
  <r>
    <n v="2466"/>
    <x v="2"/>
    <x v="21"/>
    <x v="9"/>
    <n v="5"/>
    <n v="1500"/>
    <n v="7500"/>
    <n v="3500"/>
    <x v="8"/>
    <x v="2"/>
    <x v="84"/>
    <s v="Marka"/>
  </r>
  <r>
    <n v="2467"/>
    <x v="6"/>
    <x v="2"/>
    <x v="2"/>
    <n v="4"/>
    <n v="8450"/>
    <n v="33800"/>
    <n v="9800"/>
    <x v="8"/>
    <x v="1"/>
    <x v="54"/>
    <s v="Beyaz"/>
  </r>
  <r>
    <n v="2468"/>
    <x v="9"/>
    <x v="21"/>
    <x v="9"/>
    <n v="3"/>
    <n v="1500"/>
    <n v="4500"/>
    <n v="2100"/>
    <x v="8"/>
    <x v="3"/>
    <x v="52"/>
    <s v="Marka"/>
  </r>
  <r>
    <n v="2469"/>
    <x v="5"/>
    <x v="0"/>
    <x v="0"/>
    <n v="3"/>
    <n v="6000"/>
    <n v="18000"/>
    <n v="6000"/>
    <x v="8"/>
    <x v="11"/>
    <x v="29"/>
    <s v="Beyaz"/>
  </r>
  <r>
    <n v="2470"/>
    <x v="11"/>
    <x v="18"/>
    <x v="3"/>
    <n v="5"/>
    <n v="1200"/>
    <n v="6000"/>
    <n v="2000"/>
    <x v="8"/>
    <x v="7"/>
    <x v="12"/>
    <s v="ü Mor"/>
  </r>
  <r>
    <n v="2471"/>
    <x v="0"/>
    <x v="14"/>
    <x v="10"/>
    <n v="2"/>
    <n v="4200"/>
    <n v="8400"/>
    <n v="2400"/>
    <x v="8"/>
    <x v="3"/>
    <x v="21"/>
    <s v="Beyaz"/>
  </r>
  <r>
    <n v="2472"/>
    <x v="10"/>
    <x v="5"/>
    <x v="5"/>
    <n v="4"/>
    <n v="7600"/>
    <n v="30400"/>
    <n v="6400"/>
    <x v="8"/>
    <x v="5"/>
    <x v="66"/>
    <s v="i Gri"/>
  </r>
  <r>
    <n v="2473"/>
    <x v="5"/>
    <x v="6"/>
    <x v="6"/>
    <n v="2"/>
    <n v="7250"/>
    <n v="14500"/>
    <n v="4500"/>
    <x v="8"/>
    <x v="8"/>
    <x v="6"/>
    <s v="u Gri"/>
  </r>
  <r>
    <n v="2474"/>
    <x v="1"/>
    <x v="19"/>
    <x v="2"/>
    <n v="3"/>
    <n v="7530"/>
    <n v="22590"/>
    <n v="4590"/>
    <x v="8"/>
    <x v="0"/>
    <x v="38"/>
    <s v="i Gri"/>
  </r>
  <r>
    <n v="2475"/>
    <x v="2"/>
    <x v="6"/>
    <x v="6"/>
    <n v="5"/>
    <n v="7250"/>
    <n v="36250"/>
    <n v="11250"/>
    <x v="9"/>
    <x v="0"/>
    <x v="57"/>
    <s v="u Gri"/>
  </r>
  <r>
    <n v="2476"/>
    <x v="1"/>
    <x v="0"/>
    <x v="0"/>
    <n v="5"/>
    <n v="6000"/>
    <n v="30000"/>
    <n v="10000"/>
    <x v="9"/>
    <x v="5"/>
    <x v="12"/>
    <s v="Beyaz"/>
  </r>
  <r>
    <n v="2477"/>
    <x v="5"/>
    <x v="18"/>
    <x v="3"/>
    <n v="2"/>
    <n v="1200"/>
    <n v="2400"/>
    <n v="800"/>
    <x v="9"/>
    <x v="8"/>
    <x v="0"/>
    <s v="ü Mor"/>
  </r>
  <r>
    <n v="2478"/>
    <x v="11"/>
    <x v="20"/>
    <x v="0"/>
    <n v="5"/>
    <n v="5300"/>
    <n v="26500"/>
    <n v="6500"/>
    <x v="9"/>
    <x v="7"/>
    <x v="79"/>
    <s v="i Gri"/>
  </r>
  <r>
    <n v="2479"/>
    <x v="8"/>
    <x v="2"/>
    <x v="2"/>
    <n v="5"/>
    <n v="8450"/>
    <n v="42250"/>
    <n v="12250"/>
    <x v="9"/>
    <x v="6"/>
    <x v="93"/>
    <s v="Beyaz"/>
  </r>
  <r>
    <n v="2480"/>
    <x v="4"/>
    <x v="3"/>
    <x v="3"/>
    <n v="2"/>
    <n v="1350"/>
    <n v="2700"/>
    <n v="1100"/>
    <x v="9"/>
    <x v="9"/>
    <x v="16"/>
    <s v="Siyah"/>
  </r>
  <r>
    <n v="2481"/>
    <x v="6"/>
    <x v="10"/>
    <x v="8"/>
    <n v="5"/>
    <n v="1090"/>
    <n v="5450"/>
    <n v="1450"/>
    <x v="9"/>
    <x v="3"/>
    <x v="69"/>
    <s v="Marka"/>
  </r>
  <r>
    <n v="2482"/>
    <x v="4"/>
    <x v="4"/>
    <x v="4"/>
    <n v="5"/>
    <n v="2180"/>
    <n v="10900"/>
    <n v="3400"/>
    <x v="9"/>
    <x v="9"/>
    <x v="56"/>
    <s v="Marka"/>
  </r>
  <r>
    <n v="2483"/>
    <x v="0"/>
    <x v="0"/>
    <x v="0"/>
    <n v="2"/>
    <n v="6000"/>
    <n v="12000"/>
    <n v="4000"/>
    <x v="9"/>
    <x v="0"/>
    <x v="0"/>
    <s v="Beyaz"/>
  </r>
  <r>
    <n v="2484"/>
    <x v="1"/>
    <x v="1"/>
    <x v="1"/>
    <n v="3"/>
    <n v="1400"/>
    <n v="4200"/>
    <n v="1800"/>
    <x v="9"/>
    <x v="8"/>
    <x v="36"/>
    <s v="Beyaz"/>
  </r>
  <r>
    <n v="2485"/>
    <x v="2"/>
    <x v="2"/>
    <x v="2"/>
    <n v="5"/>
    <n v="8450"/>
    <n v="42250"/>
    <n v="12250"/>
    <x v="9"/>
    <x v="6"/>
    <x v="93"/>
    <s v="Beyaz"/>
  </r>
  <r>
    <n v="2486"/>
    <x v="3"/>
    <x v="3"/>
    <x v="3"/>
    <n v="5"/>
    <n v="1350"/>
    <n v="6750"/>
    <n v="2750"/>
    <x v="9"/>
    <x v="4"/>
    <x v="90"/>
    <s v="Siyah"/>
  </r>
  <r>
    <n v="2487"/>
    <x v="0"/>
    <x v="4"/>
    <x v="4"/>
    <n v="2"/>
    <n v="2180"/>
    <n v="4360"/>
    <n v="1360"/>
    <x v="9"/>
    <x v="4"/>
    <x v="4"/>
    <s v="Marka"/>
  </r>
  <r>
    <n v="2488"/>
    <x v="4"/>
    <x v="5"/>
    <x v="5"/>
    <n v="5"/>
    <n v="7600"/>
    <n v="38000"/>
    <n v="8000"/>
    <x v="9"/>
    <x v="6"/>
    <x v="72"/>
    <s v="i Gri"/>
  </r>
  <r>
    <n v="2489"/>
    <x v="1"/>
    <x v="6"/>
    <x v="6"/>
    <n v="4"/>
    <n v="7250"/>
    <n v="29000"/>
    <n v="9000"/>
    <x v="9"/>
    <x v="11"/>
    <x v="67"/>
    <s v="u Gri"/>
  </r>
  <r>
    <n v="2490"/>
    <x v="3"/>
    <x v="7"/>
    <x v="7"/>
    <n v="2"/>
    <n v="1100"/>
    <n v="2200"/>
    <n v="600"/>
    <x v="9"/>
    <x v="4"/>
    <x v="17"/>
    <s v="Beyaz"/>
  </r>
  <r>
    <n v="2491"/>
    <x v="5"/>
    <x v="0"/>
    <x v="0"/>
    <n v="5"/>
    <n v="6000"/>
    <n v="30000"/>
    <n v="10000"/>
    <x v="9"/>
    <x v="8"/>
    <x v="12"/>
    <s v="Beyaz"/>
  </r>
  <r>
    <n v="2492"/>
    <x v="0"/>
    <x v="8"/>
    <x v="8"/>
    <n v="3"/>
    <n v="1200"/>
    <n v="3600"/>
    <n v="1200"/>
    <x v="9"/>
    <x v="7"/>
    <x v="29"/>
    <s v="Marka"/>
  </r>
  <r>
    <n v="2493"/>
    <x v="6"/>
    <x v="9"/>
    <x v="1"/>
    <n v="3"/>
    <n v="1800"/>
    <n v="5400"/>
    <n v="3000"/>
    <x v="9"/>
    <x v="0"/>
    <x v="12"/>
    <s v="n Gri"/>
  </r>
  <r>
    <n v="2494"/>
    <x v="6"/>
    <x v="10"/>
    <x v="8"/>
    <n v="3"/>
    <n v="1090"/>
    <n v="3270"/>
    <n v="870"/>
    <x v="9"/>
    <x v="0"/>
    <x v="76"/>
    <s v="Marka"/>
  </r>
  <r>
    <n v="2495"/>
    <x v="5"/>
    <x v="4"/>
    <x v="4"/>
    <n v="2"/>
    <n v="2180"/>
    <n v="4360"/>
    <n v="1360"/>
    <x v="9"/>
    <x v="12"/>
    <x v="4"/>
    <s v="Marka"/>
  </r>
  <r>
    <n v="2496"/>
    <x v="7"/>
    <x v="9"/>
    <x v="1"/>
    <n v="4"/>
    <n v="1800"/>
    <n v="7200"/>
    <n v="4000"/>
    <x v="9"/>
    <x v="1"/>
    <x v="85"/>
    <s v="n Gri"/>
  </r>
  <r>
    <n v="2497"/>
    <x v="4"/>
    <x v="11"/>
    <x v="5"/>
    <n v="2"/>
    <n v="8000"/>
    <n v="16000"/>
    <n v="4000"/>
    <x v="9"/>
    <x v="7"/>
    <x v="78"/>
    <s v="Beyaz"/>
  </r>
  <r>
    <n v="2498"/>
    <x v="5"/>
    <x v="1"/>
    <x v="1"/>
    <n v="5"/>
    <n v="1400"/>
    <n v="7000"/>
    <n v="3000"/>
    <x v="9"/>
    <x v="7"/>
    <x v="53"/>
    <s v="Beyaz"/>
  </r>
  <r>
    <n v="2499"/>
    <x v="8"/>
    <x v="12"/>
    <x v="2"/>
    <n v="3"/>
    <n v="10590"/>
    <n v="31770"/>
    <n v="13770"/>
    <x v="9"/>
    <x v="2"/>
    <x v="40"/>
    <s v="i Gri"/>
  </r>
  <r>
    <n v="2500"/>
    <x v="9"/>
    <x v="3"/>
    <x v="3"/>
    <n v="5"/>
    <n v="1350"/>
    <n v="6750"/>
    <n v="2750"/>
    <x v="9"/>
    <x v="6"/>
    <x v="90"/>
    <s v="Siyah"/>
  </r>
  <r>
    <n v="2501"/>
    <x v="6"/>
    <x v="1"/>
    <x v="1"/>
    <n v="5"/>
    <n v="1400"/>
    <n v="7000"/>
    <n v="3000"/>
    <x v="9"/>
    <x v="6"/>
    <x v="53"/>
    <s v="Beyaz"/>
  </r>
  <r>
    <n v="2502"/>
    <x v="3"/>
    <x v="0"/>
    <x v="0"/>
    <n v="2"/>
    <n v="6000"/>
    <n v="12000"/>
    <n v="4000"/>
    <x v="9"/>
    <x v="5"/>
    <x v="0"/>
    <s v="Beyaz"/>
  </r>
  <r>
    <n v="2503"/>
    <x v="8"/>
    <x v="7"/>
    <x v="7"/>
    <n v="4"/>
    <n v="1100"/>
    <n v="4400"/>
    <n v="1200"/>
    <x v="9"/>
    <x v="9"/>
    <x v="58"/>
    <s v="Beyaz"/>
  </r>
  <r>
    <n v="2504"/>
    <x v="2"/>
    <x v="0"/>
    <x v="0"/>
    <n v="5"/>
    <n v="6000"/>
    <n v="30000"/>
    <n v="10000"/>
    <x v="9"/>
    <x v="2"/>
    <x v="12"/>
    <s v="Beyaz"/>
  </r>
  <r>
    <n v="2505"/>
    <x v="9"/>
    <x v="13"/>
    <x v="9"/>
    <n v="3"/>
    <n v="1490"/>
    <n v="4470"/>
    <n v="2070"/>
    <x v="9"/>
    <x v="0"/>
    <x v="27"/>
    <s v="Marka"/>
  </r>
  <r>
    <n v="2506"/>
    <x v="8"/>
    <x v="12"/>
    <x v="2"/>
    <n v="2"/>
    <n v="10590"/>
    <n v="21180"/>
    <n v="9180"/>
    <x v="9"/>
    <x v="8"/>
    <x v="19"/>
    <s v="i Gri"/>
  </r>
  <r>
    <n v="2507"/>
    <x v="2"/>
    <x v="11"/>
    <x v="5"/>
    <n v="5"/>
    <n v="8000"/>
    <n v="40000"/>
    <n v="10000"/>
    <x v="9"/>
    <x v="2"/>
    <x v="61"/>
    <s v="Beyaz"/>
  </r>
  <r>
    <n v="2508"/>
    <x v="6"/>
    <x v="7"/>
    <x v="7"/>
    <n v="5"/>
    <n v="1100"/>
    <n v="5500"/>
    <n v="1500"/>
    <x v="9"/>
    <x v="5"/>
    <x v="64"/>
    <s v="Beyaz"/>
  </r>
  <r>
    <n v="2509"/>
    <x v="9"/>
    <x v="8"/>
    <x v="8"/>
    <n v="4"/>
    <n v="1200"/>
    <n v="4800"/>
    <n v="1600"/>
    <x v="9"/>
    <x v="0"/>
    <x v="63"/>
    <s v="Marka"/>
  </r>
  <r>
    <n v="2510"/>
    <x v="4"/>
    <x v="14"/>
    <x v="10"/>
    <n v="3"/>
    <n v="4200"/>
    <n v="12600"/>
    <n v="3600"/>
    <x v="9"/>
    <x v="4"/>
    <x v="1"/>
    <s v="Beyaz"/>
  </r>
  <r>
    <n v="2511"/>
    <x v="1"/>
    <x v="15"/>
    <x v="6"/>
    <n v="2"/>
    <n v="5775"/>
    <n v="11550"/>
    <n v="3550"/>
    <x v="9"/>
    <x v="4"/>
    <x v="89"/>
    <s v="Beyaz"/>
  </r>
  <r>
    <n v="2512"/>
    <x v="10"/>
    <x v="5"/>
    <x v="5"/>
    <n v="4"/>
    <n v="7600"/>
    <n v="30400"/>
    <n v="6400"/>
    <x v="9"/>
    <x v="12"/>
    <x v="66"/>
    <s v="i Gri"/>
  </r>
  <r>
    <n v="2513"/>
    <x v="1"/>
    <x v="6"/>
    <x v="6"/>
    <n v="2"/>
    <n v="7250"/>
    <n v="14500"/>
    <n v="4500"/>
    <x v="9"/>
    <x v="9"/>
    <x v="6"/>
    <s v="u Gri"/>
  </r>
  <r>
    <n v="2514"/>
    <x v="0"/>
    <x v="6"/>
    <x v="6"/>
    <n v="3"/>
    <n v="7250"/>
    <n v="21750"/>
    <n v="6750"/>
    <x v="9"/>
    <x v="9"/>
    <x v="24"/>
    <s v="u Gri"/>
  </r>
  <r>
    <n v="2515"/>
    <x v="8"/>
    <x v="6"/>
    <x v="6"/>
    <n v="3"/>
    <n v="7250"/>
    <n v="21750"/>
    <n v="6750"/>
    <x v="9"/>
    <x v="3"/>
    <x v="24"/>
    <s v="u Gri"/>
  </r>
  <r>
    <n v="2516"/>
    <x v="5"/>
    <x v="3"/>
    <x v="3"/>
    <n v="3"/>
    <n v="1350"/>
    <n v="4050"/>
    <n v="1650"/>
    <x v="9"/>
    <x v="5"/>
    <x v="3"/>
    <s v="Siyah"/>
  </r>
  <r>
    <n v="2517"/>
    <x v="1"/>
    <x v="6"/>
    <x v="6"/>
    <n v="2"/>
    <n v="7250"/>
    <n v="14500"/>
    <n v="4500"/>
    <x v="9"/>
    <x v="6"/>
    <x v="6"/>
    <s v="u Gri"/>
  </r>
  <r>
    <n v="2518"/>
    <x v="6"/>
    <x v="5"/>
    <x v="5"/>
    <n v="5"/>
    <n v="7600"/>
    <n v="38000"/>
    <n v="8000"/>
    <x v="9"/>
    <x v="4"/>
    <x v="72"/>
    <s v="i Gri"/>
  </r>
  <r>
    <n v="2519"/>
    <x v="11"/>
    <x v="5"/>
    <x v="5"/>
    <n v="4"/>
    <n v="7600"/>
    <n v="30400"/>
    <n v="6400"/>
    <x v="9"/>
    <x v="5"/>
    <x v="66"/>
    <s v="i Gri"/>
  </r>
  <r>
    <n v="2520"/>
    <x v="1"/>
    <x v="13"/>
    <x v="9"/>
    <n v="3"/>
    <n v="1490"/>
    <n v="4470"/>
    <n v="2070"/>
    <x v="9"/>
    <x v="6"/>
    <x v="27"/>
    <s v="Marka"/>
  </r>
  <r>
    <n v="2521"/>
    <x v="5"/>
    <x v="16"/>
    <x v="4"/>
    <n v="5"/>
    <n v="2900"/>
    <n v="14500"/>
    <n v="4500"/>
    <x v="9"/>
    <x v="10"/>
    <x v="57"/>
    <s v="Marka"/>
  </r>
  <r>
    <n v="2522"/>
    <x v="9"/>
    <x v="13"/>
    <x v="9"/>
    <n v="4"/>
    <n v="1490"/>
    <n v="5960"/>
    <n v="2760"/>
    <x v="9"/>
    <x v="8"/>
    <x v="68"/>
    <s v="Marka"/>
  </r>
  <r>
    <n v="2523"/>
    <x v="9"/>
    <x v="10"/>
    <x v="8"/>
    <n v="2"/>
    <n v="1090"/>
    <n v="2180"/>
    <n v="580"/>
    <x v="9"/>
    <x v="7"/>
    <x v="10"/>
    <s v="Marka"/>
  </r>
  <r>
    <n v="2524"/>
    <x v="5"/>
    <x v="8"/>
    <x v="8"/>
    <n v="2"/>
    <n v="1200"/>
    <n v="2400"/>
    <n v="800"/>
    <x v="9"/>
    <x v="0"/>
    <x v="0"/>
    <s v="Marka"/>
  </r>
  <r>
    <n v="2525"/>
    <x v="8"/>
    <x v="12"/>
    <x v="2"/>
    <n v="4"/>
    <n v="10590"/>
    <n v="42360"/>
    <n v="18360"/>
    <x v="9"/>
    <x v="8"/>
    <x v="80"/>
    <s v="i Gri"/>
  </r>
  <r>
    <n v="2526"/>
    <x v="6"/>
    <x v="14"/>
    <x v="10"/>
    <n v="2"/>
    <n v="4200"/>
    <n v="8400"/>
    <n v="2400"/>
    <x v="9"/>
    <x v="0"/>
    <x v="21"/>
    <s v="Beyaz"/>
  </r>
  <r>
    <n v="2527"/>
    <x v="3"/>
    <x v="14"/>
    <x v="10"/>
    <n v="2"/>
    <n v="4200"/>
    <n v="8400"/>
    <n v="2400"/>
    <x v="9"/>
    <x v="10"/>
    <x v="21"/>
    <s v="Beyaz"/>
  </r>
  <r>
    <n v="2528"/>
    <x v="7"/>
    <x v="12"/>
    <x v="2"/>
    <n v="4"/>
    <n v="10590"/>
    <n v="42360"/>
    <n v="18360"/>
    <x v="9"/>
    <x v="8"/>
    <x v="80"/>
    <s v="i Gri"/>
  </r>
  <r>
    <n v="2529"/>
    <x v="11"/>
    <x v="17"/>
    <x v="7"/>
    <n v="3"/>
    <n v="1250"/>
    <n v="3750"/>
    <n v="1350"/>
    <x v="9"/>
    <x v="9"/>
    <x v="50"/>
    <s v="Siyah"/>
  </r>
  <r>
    <n v="2530"/>
    <x v="0"/>
    <x v="13"/>
    <x v="9"/>
    <n v="5"/>
    <n v="1490"/>
    <n v="7450"/>
    <n v="3450"/>
    <x v="9"/>
    <x v="10"/>
    <x v="74"/>
    <s v="Marka"/>
  </r>
  <r>
    <n v="2531"/>
    <x v="6"/>
    <x v="8"/>
    <x v="8"/>
    <n v="5"/>
    <n v="1200"/>
    <n v="6000"/>
    <n v="2000"/>
    <x v="9"/>
    <x v="4"/>
    <x v="12"/>
    <s v="Marka"/>
  </r>
  <r>
    <n v="2532"/>
    <x v="2"/>
    <x v="4"/>
    <x v="4"/>
    <n v="5"/>
    <n v="2180"/>
    <n v="10900"/>
    <n v="3400"/>
    <x v="9"/>
    <x v="0"/>
    <x v="56"/>
    <s v="Marka"/>
  </r>
  <r>
    <n v="2533"/>
    <x v="9"/>
    <x v="18"/>
    <x v="3"/>
    <n v="2"/>
    <n v="1200"/>
    <n v="2400"/>
    <n v="800"/>
    <x v="9"/>
    <x v="2"/>
    <x v="0"/>
    <s v="ü Mor"/>
  </r>
  <r>
    <n v="2534"/>
    <x v="0"/>
    <x v="9"/>
    <x v="1"/>
    <n v="2"/>
    <n v="1800"/>
    <n v="3600"/>
    <n v="2000"/>
    <x v="9"/>
    <x v="1"/>
    <x v="9"/>
    <s v="n Gri"/>
  </r>
  <r>
    <n v="2535"/>
    <x v="2"/>
    <x v="5"/>
    <x v="5"/>
    <n v="4"/>
    <n v="7600"/>
    <n v="30400"/>
    <n v="6400"/>
    <x v="9"/>
    <x v="9"/>
    <x v="66"/>
    <s v="i Gri"/>
  </r>
  <r>
    <n v="2536"/>
    <x v="7"/>
    <x v="19"/>
    <x v="2"/>
    <n v="5"/>
    <n v="7530"/>
    <n v="37650"/>
    <n v="7650"/>
    <x v="9"/>
    <x v="10"/>
    <x v="73"/>
    <s v="i Gri"/>
  </r>
  <r>
    <n v="2537"/>
    <x v="11"/>
    <x v="13"/>
    <x v="9"/>
    <n v="2"/>
    <n v="1490"/>
    <n v="2980"/>
    <n v="1380"/>
    <x v="9"/>
    <x v="5"/>
    <x v="32"/>
    <s v="Marka"/>
  </r>
  <r>
    <n v="2538"/>
    <x v="0"/>
    <x v="20"/>
    <x v="0"/>
    <n v="5"/>
    <n v="5300"/>
    <n v="26500"/>
    <n v="6500"/>
    <x v="9"/>
    <x v="7"/>
    <x v="79"/>
    <s v="i Gri"/>
  </r>
  <r>
    <n v="2539"/>
    <x v="4"/>
    <x v="8"/>
    <x v="8"/>
    <n v="2"/>
    <n v="1200"/>
    <n v="2400"/>
    <n v="800"/>
    <x v="9"/>
    <x v="0"/>
    <x v="0"/>
    <s v="Marka"/>
  </r>
  <r>
    <n v="2540"/>
    <x v="9"/>
    <x v="10"/>
    <x v="8"/>
    <n v="3"/>
    <n v="1090"/>
    <n v="3270"/>
    <n v="870"/>
    <x v="9"/>
    <x v="5"/>
    <x v="76"/>
    <s v="Marka"/>
  </r>
  <r>
    <n v="2541"/>
    <x v="4"/>
    <x v="6"/>
    <x v="6"/>
    <n v="5"/>
    <n v="7250"/>
    <n v="36250"/>
    <n v="11250"/>
    <x v="9"/>
    <x v="0"/>
    <x v="57"/>
    <s v="u Gri"/>
  </r>
  <r>
    <n v="2542"/>
    <x v="10"/>
    <x v="1"/>
    <x v="1"/>
    <n v="2"/>
    <n v="1400"/>
    <n v="2800"/>
    <n v="1200"/>
    <x v="9"/>
    <x v="12"/>
    <x v="1"/>
    <s v="Beyaz"/>
  </r>
  <r>
    <n v="2543"/>
    <x v="2"/>
    <x v="21"/>
    <x v="9"/>
    <n v="4"/>
    <n v="1500"/>
    <n v="6000"/>
    <n v="2800"/>
    <x v="9"/>
    <x v="11"/>
    <x v="77"/>
    <s v="Marka"/>
  </r>
  <r>
    <n v="2544"/>
    <x v="7"/>
    <x v="3"/>
    <x v="3"/>
    <n v="5"/>
    <n v="1350"/>
    <n v="6750"/>
    <n v="2750"/>
    <x v="9"/>
    <x v="2"/>
    <x v="90"/>
    <s v="Siyah"/>
  </r>
  <r>
    <n v="2545"/>
    <x v="7"/>
    <x v="8"/>
    <x v="8"/>
    <n v="2"/>
    <n v="1200"/>
    <n v="2400"/>
    <n v="800"/>
    <x v="9"/>
    <x v="4"/>
    <x v="0"/>
    <s v="Marka"/>
  </r>
  <r>
    <n v="2546"/>
    <x v="1"/>
    <x v="19"/>
    <x v="2"/>
    <n v="2"/>
    <n v="7530"/>
    <n v="15060"/>
    <n v="3060"/>
    <x v="9"/>
    <x v="5"/>
    <x v="41"/>
    <s v="i Gri"/>
  </r>
  <r>
    <n v="2547"/>
    <x v="10"/>
    <x v="8"/>
    <x v="8"/>
    <n v="2"/>
    <n v="1200"/>
    <n v="2400"/>
    <n v="800"/>
    <x v="9"/>
    <x v="10"/>
    <x v="0"/>
    <s v="Marka"/>
  </r>
  <r>
    <n v="2548"/>
    <x v="8"/>
    <x v="9"/>
    <x v="1"/>
    <n v="3"/>
    <n v="1800"/>
    <n v="5400"/>
    <n v="3000"/>
    <x v="9"/>
    <x v="11"/>
    <x v="12"/>
    <s v="n Gri"/>
  </r>
  <r>
    <n v="2549"/>
    <x v="0"/>
    <x v="6"/>
    <x v="6"/>
    <n v="2"/>
    <n v="7250"/>
    <n v="14500"/>
    <n v="4500"/>
    <x v="9"/>
    <x v="0"/>
    <x v="6"/>
    <s v="u Gri"/>
  </r>
  <r>
    <n v="2550"/>
    <x v="9"/>
    <x v="13"/>
    <x v="9"/>
    <n v="3"/>
    <n v="1490"/>
    <n v="4470"/>
    <n v="2070"/>
    <x v="9"/>
    <x v="10"/>
    <x v="27"/>
    <s v="Marka"/>
  </r>
  <r>
    <n v="2551"/>
    <x v="9"/>
    <x v="18"/>
    <x v="3"/>
    <n v="4"/>
    <n v="1200"/>
    <n v="4800"/>
    <n v="1600"/>
    <x v="9"/>
    <x v="10"/>
    <x v="63"/>
    <s v="ü Mor"/>
  </r>
  <r>
    <n v="2552"/>
    <x v="1"/>
    <x v="11"/>
    <x v="5"/>
    <n v="4"/>
    <n v="8000"/>
    <n v="32000"/>
    <n v="8000"/>
    <x v="9"/>
    <x v="11"/>
    <x v="29"/>
    <s v="Beyaz"/>
  </r>
  <r>
    <n v="2553"/>
    <x v="6"/>
    <x v="1"/>
    <x v="1"/>
    <n v="4"/>
    <n v="1400"/>
    <n v="5600"/>
    <n v="2400"/>
    <x v="9"/>
    <x v="6"/>
    <x v="87"/>
    <s v="Beyaz"/>
  </r>
  <r>
    <n v="2554"/>
    <x v="5"/>
    <x v="3"/>
    <x v="3"/>
    <n v="4"/>
    <n v="1350"/>
    <n v="5400"/>
    <n v="2200"/>
    <x v="9"/>
    <x v="1"/>
    <x v="55"/>
    <s v="Siyah"/>
  </r>
  <r>
    <n v="2555"/>
    <x v="8"/>
    <x v="18"/>
    <x v="3"/>
    <n v="3"/>
    <n v="1200"/>
    <n v="3600"/>
    <n v="1200"/>
    <x v="9"/>
    <x v="3"/>
    <x v="29"/>
    <s v="ü Mor"/>
  </r>
  <r>
    <n v="2556"/>
    <x v="6"/>
    <x v="20"/>
    <x v="0"/>
    <n v="5"/>
    <n v="5300"/>
    <n v="26500"/>
    <n v="6500"/>
    <x v="9"/>
    <x v="9"/>
    <x v="79"/>
    <s v="i Gri"/>
  </r>
  <r>
    <n v="2557"/>
    <x v="9"/>
    <x v="12"/>
    <x v="2"/>
    <n v="5"/>
    <n v="10590"/>
    <n v="52950"/>
    <n v="22950"/>
    <x v="9"/>
    <x v="12"/>
    <x v="62"/>
    <s v="i Gri"/>
  </r>
  <r>
    <n v="2558"/>
    <x v="4"/>
    <x v="17"/>
    <x v="7"/>
    <n v="2"/>
    <n v="1250"/>
    <n v="2500"/>
    <n v="900"/>
    <x v="9"/>
    <x v="4"/>
    <x v="51"/>
    <s v="Siyah"/>
  </r>
  <r>
    <n v="2559"/>
    <x v="11"/>
    <x v="18"/>
    <x v="3"/>
    <n v="3"/>
    <n v="1200"/>
    <n v="3600"/>
    <n v="1200"/>
    <x v="9"/>
    <x v="7"/>
    <x v="29"/>
    <s v="ü Mor"/>
  </r>
  <r>
    <n v="2560"/>
    <x v="4"/>
    <x v="1"/>
    <x v="1"/>
    <n v="4"/>
    <n v="1400"/>
    <n v="5600"/>
    <n v="2400"/>
    <x v="9"/>
    <x v="9"/>
    <x v="87"/>
    <s v="Beyaz"/>
  </r>
  <r>
    <n v="2561"/>
    <x v="11"/>
    <x v="19"/>
    <x v="2"/>
    <n v="2"/>
    <n v="7530"/>
    <n v="15060"/>
    <n v="3060"/>
    <x v="9"/>
    <x v="6"/>
    <x v="41"/>
    <s v="i Gri"/>
  </r>
  <r>
    <n v="2562"/>
    <x v="6"/>
    <x v="5"/>
    <x v="5"/>
    <n v="4"/>
    <n v="7600"/>
    <n v="30400"/>
    <n v="6400"/>
    <x v="9"/>
    <x v="7"/>
    <x v="66"/>
    <s v="i Gri"/>
  </r>
  <r>
    <n v="2563"/>
    <x v="11"/>
    <x v="21"/>
    <x v="9"/>
    <n v="5"/>
    <n v="1500"/>
    <n v="7500"/>
    <n v="3500"/>
    <x v="9"/>
    <x v="2"/>
    <x v="84"/>
    <s v="Marka"/>
  </r>
  <r>
    <n v="2564"/>
    <x v="9"/>
    <x v="4"/>
    <x v="4"/>
    <n v="3"/>
    <n v="2180"/>
    <n v="6540"/>
    <n v="2040"/>
    <x v="9"/>
    <x v="3"/>
    <x v="11"/>
    <s v="Marka"/>
  </r>
  <r>
    <n v="2565"/>
    <x v="3"/>
    <x v="4"/>
    <x v="4"/>
    <n v="4"/>
    <n v="2180"/>
    <n v="8720"/>
    <n v="2720"/>
    <x v="9"/>
    <x v="0"/>
    <x v="60"/>
    <s v="Marka"/>
  </r>
  <r>
    <n v="2566"/>
    <x v="9"/>
    <x v="15"/>
    <x v="6"/>
    <n v="3"/>
    <n v="5775"/>
    <n v="17325"/>
    <n v="5325"/>
    <x v="9"/>
    <x v="3"/>
    <x v="22"/>
    <s v="Beyaz"/>
  </r>
  <r>
    <n v="2567"/>
    <x v="9"/>
    <x v="7"/>
    <x v="7"/>
    <n v="2"/>
    <n v="1100"/>
    <n v="2200"/>
    <n v="600"/>
    <x v="9"/>
    <x v="0"/>
    <x v="17"/>
    <s v="Beyaz"/>
  </r>
  <r>
    <n v="2568"/>
    <x v="10"/>
    <x v="15"/>
    <x v="6"/>
    <n v="5"/>
    <n v="5775"/>
    <n v="28875"/>
    <n v="8875"/>
    <x v="9"/>
    <x v="3"/>
    <x v="82"/>
    <s v="Beyaz"/>
  </r>
  <r>
    <n v="2569"/>
    <x v="7"/>
    <x v="3"/>
    <x v="3"/>
    <n v="5"/>
    <n v="1350"/>
    <n v="6750"/>
    <n v="2750"/>
    <x v="9"/>
    <x v="8"/>
    <x v="90"/>
    <s v="Siyah"/>
  </r>
  <r>
    <n v="2570"/>
    <x v="0"/>
    <x v="5"/>
    <x v="5"/>
    <n v="3"/>
    <n v="7600"/>
    <n v="22800"/>
    <n v="4800"/>
    <x v="9"/>
    <x v="2"/>
    <x v="23"/>
    <s v="i Gri"/>
  </r>
  <r>
    <n v="2571"/>
    <x v="2"/>
    <x v="6"/>
    <x v="6"/>
    <n v="3"/>
    <n v="7250"/>
    <n v="21750"/>
    <n v="6750"/>
    <x v="9"/>
    <x v="9"/>
    <x v="24"/>
    <s v="u Gri"/>
  </r>
  <r>
    <n v="2572"/>
    <x v="11"/>
    <x v="13"/>
    <x v="9"/>
    <n v="5"/>
    <n v="1490"/>
    <n v="7450"/>
    <n v="3450"/>
    <x v="9"/>
    <x v="1"/>
    <x v="74"/>
    <s v="Marka"/>
  </r>
  <r>
    <n v="2573"/>
    <x v="3"/>
    <x v="13"/>
    <x v="9"/>
    <n v="3"/>
    <n v="1490"/>
    <n v="4470"/>
    <n v="2070"/>
    <x v="9"/>
    <x v="10"/>
    <x v="27"/>
    <s v="Marka"/>
  </r>
  <r>
    <n v="2574"/>
    <x v="8"/>
    <x v="10"/>
    <x v="8"/>
    <n v="4"/>
    <n v="1090"/>
    <n v="4360"/>
    <n v="1160"/>
    <x v="9"/>
    <x v="9"/>
    <x v="59"/>
    <s v="Marka"/>
  </r>
  <r>
    <n v="2575"/>
    <x v="8"/>
    <x v="8"/>
    <x v="8"/>
    <n v="5"/>
    <n v="1200"/>
    <n v="6000"/>
    <n v="2000"/>
    <x v="9"/>
    <x v="9"/>
    <x v="12"/>
    <s v="Marka"/>
  </r>
  <r>
    <n v="2576"/>
    <x v="11"/>
    <x v="10"/>
    <x v="8"/>
    <n v="3"/>
    <n v="1090"/>
    <n v="3270"/>
    <n v="870"/>
    <x v="9"/>
    <x v="11"/>
    <x v="76"/>
    <s v="Marka"/>
  </r>
  <r>
    <n v="2577"/>
    <x v="11"/>
    <x v="4"/>
    <x v="4"/>
    <n v="2"/>
    <n v="2180"/>
    <n v="4360"/>
    <n v="1360"/>
    <x v="9"/>
    <x v="8"/>
    <x v="4"/>
    <s v="Marka"/>
  </r>
  <r>
    <n v="2578"/>
    <x v="2"/>
    <x v="20"/>
    <x v="0"/>
    <n v="5"/>
    <n v="5300"/>
    <n v="26500"/>
    <n v="6500"/>
    <x v="9"/>
    <x v="1"/>
    <x v="79"/>
    <s v="i Gri"/>
  </r>
  <r>
    <n v="2579"/>
    <x v="11"/>
    <x v="20"/>
    <x v="0"/>
    <n v="3"/>
    <n v="5300"/>
    <n v="15900"/>
    <n v="3900"/>
    <x v="9"/>
    <x v="7"/>
    <x v="44"/>
    <s v="i Gri"/>
  </r>
  <r>
    <n v="2580"/>
    <x v="5"/>
    <x v="6"/>
    <x v="6"/>
    <n v="5"/>
    <n v="7250"/>
    <n v="36250"/>
    <n v="11250"/>
    <x v="9"/>
    <x v="9"/>
    <x v="57"/>
    <s v="u Gri"/>
  </r>
  <r>
    <n v="2581"/>
    <x v="5"/>
    <x v="18"/>
    <x v="3"/>
    <n v="3"/>
    <n v="1200"/>
    <n v="3600"/>
    <n v="1200"/>
    <x v="9"/>
    <x v="11"/>
    <x v="29"/>
    <s v="ü Mor"/>
  </r>
  <r>
    <n v="2582"/>
    <x v="3"/>
    <x v="0"/>
    <x v="0"/>
    <n v="4"/>
    <n v="6000"/>
    <n v="24000"/>
    <n v="8000"/>
    <x v="9"/>
    <x v="6"/>
    <x v="63"/>
    <s v="Beyaz"/>
  </r>
  <r>
    <n v="2583"/>
    <x v="2"/>
    <x v="2"/>
    <x v="2"/>
    <n v="3"/>
    <n v="8450"/>
    <n v="25350"/>
    <n v="7350"/>
    <x v="9"/>
    <x v="0"/>
    <x v="46"/>
    <s v="Beyaz"/>
  </r>
  <r>
    <n v="2584"/>
    <x v="6"/>
    <x v="14"/>
    <x v="10"/>
    <n v="3"/>
    <n v="4200"/>
    <n v="12600"/>
    <n v="3600"/>
    <x v="9"/>
    <x v="0"/>
    <x v="1"/>
    <s v="Beyaz"/>
  </r>
  <r>
    <n v="2585"/>
    <x v="6"/>
    <x v="12"/>
    <x v="2"/>
    <n v="2"/>
    <n v="10590"/>
    <n v="21180"/>
    <n v="9180"/>
    <x v="9"/>
    <x v="9"/>
    <x v="19"/>
    <s v="i Gri"/>
  </r>
  <r>
    <n v="2586"/>
    <x v="5"/>
    <x v="18"/>
    <x v="3"/>
    <n v="4"/>
    <n v="1200"/>
    <n v="4800"/>
    <n v="1600"/>
    <x v="9"/>
    <x v="8"/>
    <x v="63"/>
    <s v="ü Mor"/>
  </r>
  <r>
    <n v="2587"/>
    <x v="10"/>
    <x v="7"/>
    <x v="7"/>
    <n v="4"/>
    <n v="1100"/>
    <n v="4400"/>
    <n v="1200"/>
    <x v="9"/>
    <x v="4"/>
    <x v="58"/>
    <s v="Beyaz"/>
  </r>
  <r>
    <n v="2588"/>
    <x v="9"/>
    <x v="22"/>
    <x v="10"/>
    <n v="5"/>
    <n v="3700"/>
    <n v="18500"/>
    <n v="3500"/>
    <x v="9"/>
    <x v="1"/>
    <x v="92"/>
    <s v="Siyah"/>
  </r>
  <r>
    <n v="2589"/>
    <x v="1"/>
    <x v="22"/>
    <x v="10"/>
    <n v="5"/>
    <n v="3700"/>
    <n v="18500"/>
    <n v="3500"/>
    <x v="9"/>
    <x v="6"/>
    <x v="92"/>
    <s v="Siyah"/>
  </r>
  <r>
    <n v="2590"/>
    <x v="6"/>
    <x v="7"/>
    <x v="7"/>
    <n v="5"/>
    <n v="1100"/>
    <n v="5500"/>
    <n v="1500"/>
    <x v="10"/>
    <x v="4"/>
    <x v="64"/>
    <s v="Beyaz"/>
  </r>
  <r>
    <n v="2591"/>
    <x v="5"/>
    <x v="22"/>
    <x v="10"/>
    <n v="5"/>
    <n v="3700"/>
    <n v="18500"/>
    <n v="3500"/>
    <x v="10"/>
    <x v="8"/>
    <x v="92"/>
    <s v="Siyah"/>
  </r>
  <r>
    <n v="2592"/>
    <x v="10"/>
    <x v="13"/>
    <x v="9"/>
    <n v="4"/>
    <n v="1490"/>
    <n v="5960"/>
    <n v="2760"/>
    <x v="10"/>
    <x v="5"/>
    <x v="68"/>
    <s v="Marka"/>
  </r>
  <r>
    <n v="2593"/>
    <x v="9"/>
    <x v="21"/>
    <x v="9"/>
    <n v="2"/>
    <n v="1500"/>
    <n v="3000"/>
    <n v="1400"/>
    <x v="10"/>
    <x v="5"/>
    <x v="86"/>
    <s v="Marka"/>
  </r>
  <r>
    <n v="2594"/>
    <x v="8"/>
    <x v="10"/>
    <x v="8"/>
    <n v="4"/>
    <n v="1090"/>
    <n v="4360"/>
    <n v="1160"/>
    <x v="10"/>
    <x v="12"/>
    <x v="59"/>
    <s v="Marka"/>
  </r>
  <r>
    <n v="2595"/>
    <x v="10"/>
    <x v="9"/>
    <x v="1"/>
    <n v="3"/>
    <n v="1800"/>
    <n v="5400"/>
    <n v="3000"/>
    <x v="10"/>
    <x v="12"/>
    <x v="12"/>
    <s v="n Gri"/>
  </r>
  <r>
    <n v="2596"/>
    <x v="7"/>
    <x v="19"/>
    <x v="2"/>
    <n v="2"/>
    <n v="7530"/>
    <n v="15060"/>
    <n v="3060"/>
    <x v="10"/>
    <x v="7"/>
    <x v="41"/>
    <s v="i Gri"/>
  </r>
  <r>
    <n v="2597"/>
    <x v="6"/>
    <x v="7"/>
    <x v="7"/>
    <n v="2"/>
    <n v="1100"/>
    <n v="2200"/>
    <n v="600"/>
    <x v="10"/>
    <x v="6"/>
    <x v="17"/>
    <s v="Beyaz"/>
  </r>
  <r>
    <n v="2598"/>
    <x v="9"/>
    <x v="3"/>
    <x v="3"/>
    <n v="4"/>
    <n v="1350"/>
    <n v="5400"/>
    <n v="2200"/>
    <x v="10"/>
    <x v="10"/>
    <x v="55"/>
    <s v="Siyah"/>
  </r>
  <r>
    <n v="2599"/>
    <x v="8"/>
    <x v="3"/>
    <x v="3"/>
    <n v="3"/>
    <n v="1350"/>
    <n v="4050"/>
    <n v="1650"/>
    <x v="10"/>
    <x v="10"/>
    <x v="3"/>
    <s v="Siyah"/>
  </r>
  <r>
    <n v="2600"/>
    <x v="7"/>
    <x v="10"/>
    <x v="8"/>
    <n v="5"/>
    <n v="1090"/>
    <n v="5450"/>
    <n v="1450"/>
    <x v="10"/>
    <x v="1"/>
    <x v="69"/>
    <s v="Marka"/>
  </r>
  <r>
    <n v="2601"/>
    <x v="7"/>
    <x v="14"/>
    <x v="10"/>
    <n v="5"/>
    <n v="4200"/>
    <n v="21000"/>
    <n v="6000"/>
    <x v="10"/>
    <x v="10"/>
    <x v="65"/>
    <s v="Beyaz"/>
  </r>
  <r>
    <n v="2602"/>
    <x v="9"/>
    <x v="9"/>
    <x v="1"/>
    <n v="3"/>
    <n v="1800"/>
    <n v="5400"/>
    <n v="3000"/>
    <x v="10"/>
    <x v="1"/>
    <x v="12"/>
    <s v="n Gri"/>
  </r>
  <r>
    <n v="2603"/>
    <x v="11"/>
    <x v="10"/>
    <x v="8"/>
    <n v="5"/>
    <n v="1090"/>
    <n v="5450"/>
    <n v="1450"/>
    <x v="10"/>
    <x v="9"/>
    <x v="69"/>
    <s v="Marka"/>
  </r>
  <r>
    <n v="2604"/>
    <x v="0"/>
    <x v="5"/>
    <x v="5"/>
    <n v="3"/>
    <n v="7600"/>
    <n v="22800"/>
    <n v="4800"/>
    <x v="10"/>
    <x v="1"/>
    <x v="23"/>
    <s v="i Gri"/>
  </r>
  <r>
    <n v="2605"/>
    <x v="8"/>
    <x v="5"/>
    <x v="5"/>
    <n v="4"/>
    <n v="7600"/>
    <n v="30400"/>
    <n v="6400"/>
    <x v="10"/>
    <x v="3"/>
    <x v="66"/>
    <s v="i Gri"/>
  </r>
  <r>
    <n v="2606"/>
    <x v="2"/>
    <x v="22"/>
    <x v="10"/>
    <n v="4"/>
    <n v="3700"/>
    <n v="14800"/>
    <n v="2800"/>
    <x v="10"/>
    <x v="9"/>
    <x v="94"/>
    <s v="Siyah"/>
  </r>
  <r>
    <n v="2607"/>
    <x v="4"/>
    <x v="6"/>
    <x v="6"/>
    <n v="5"/>
    <n v="7250"/>
    <n v="36250"/>
    <n v="11250"/>
    <x v="10"/>
    <x v="5"/>
    <x v="57"/>
    <s v="u Gri"/>
  </r>
  <r>
    <n v="2608"/>
    <x v="1"/>
    <x v="5"/>
    <x v="5"/>
    <n v="3"/>
    <n v="7600"/>
    <n v="22800"/>
    <n v="4800"/>
    <x v="10"/>
    <x v="5"/>
    <x v="23"/>
    <s v="i Gri"/>
  </r>
  <r>
    <n v="2609"/>
    <x v="10"/>
    <x v="14"/>
    <x v="10"/>
    <n v="3"/>
    <n v="4200"/>
    <n v="12600"/>
    <n v="3600"/>
    <x v="10"/>
    <x v="11"/>
    <x v="1"/>
    <s v="Beyaz"/>
  </r>
  <r>
    <n v="2610"/>
    <x v="6"/>
    <x v="17"/>
    <x v="7"/>
    <n v="3"/>
    <n v="1250"/>
    <n v="3750"/>
    <n v="1350"/>
    <x v="10"/>
    <x v="0"/>
    <x v="50"/>
    <s v="Siyah"/>
  </r>
  <r>
    <n v="2611"/>
    <x v="8"/>
    <x v="10"/>
    <x v="8"/>
    <n v="3"/>
    <n v="1090"/>
    <n v="3270"/>
    <n v="870"/>
    <x v="10"/>
    <x v="9"/>
    <x v="76"/>
    <s v="Marka"/>
  </r>
  <r>
    <n v="2612"/>
    <x v="3"/>
    <x v="4"/>
    <x v="4"/>
    <n v="5"/>
    <n v="2180"/>
    <n v="10900"/>
    <n v="3400"/>
    <x v="10"/>
    <x v="7"/>
    <x v="56"/>
    <s v="Marka"/>
  </r>
  <r>
    <n v="2613"/>
    <x v="11"/>
    <x v="22"/>
    <x v="10"/>
    <n v="2"/>
    <n v="3700"/>
    <n v="7400"/>
    <n v="1400"/>
    <x v="10"/>
    <x v="6"/>
    <x v="48"/>
    <s v="Siyah"/>
  </r>
  <r>
    <n v="2614"/>
    <x v="9"/>
    <x v="0"/>
    <x v="0"/>
    <n v="5"/>
    <n v="6000"/>
    <n v="30000"/>
    <n v="10000"/>
    <x v="10"/>
    <x v="4"/>
    <x v="12"/>
    <s v="Beyaz"/>
  </r>
  <r>
    <n v="2615"/>
    <x v="10"/>
    <x v="17"/>
    <x v="7"/>
    <n v="3"/>
    <n v="1250"/>
    <n v="3750"/>
    <n v="1350"/>
    <x v="10"/>
    <x v="9"/>
    <x v="50"/>
    <s v="Siyah"/>
  </r>
  <r>
    <n v="2616"/>
    <x v="11"/>
    <x v="5"/>
    <x v="5"/>
    <n v="2"/>
    <n v="7600"/>
    <n v="15200"/>
    <n v="3200"/>
    <x v="10"/>
    <x v="6"/>
    <x v="5"/>
    <s v="i Gri"/>
  </r>
  <r>
    <n v="2617"/>
    <x v="0"/>
    <x v="1"/>
    <x v="1"/>
    <n v="2"/>
    <n v="1400"/>
    <n v="2800"/>
    <n v="1200"/>
    <x v="10"/>
    <x v="2"/>
    <x v="1"/>
    <s v="Beyaz"/>
  </r>
  <r>
    <n v="2618"/>
    <x v="4"/>
    <x v="4"/>
    <x v="4"/>
    <n v="4"/>
    <n v="2180"/>
    <n v="8720"/>
    <n v="2720"/>
    <x v="10"/>
    <x v="10"/>
    <x v="60"/>
    <s v="Marka"/>
  </r>
  <r>
    <n v="2619"/>
    <x v="0"/>
    <x v="9"/>
    <x v="1"/>
    <n v="4"/>
    <n v="1800"/>
    <n v="7200"/>
    <n v="4000"/>
    <x v="10"/>
    <x v="9"/>
    <x v="85"/>
    <s v="n Gri"/>
  </r>
  <r>
    <n v="2620"/>
    <x v="2"/>
    <x v="21"/>
    <x v="9"/>
    <n v="4"/>
    <n v="1500"/>
    <n v="6000"/>
    <n v="2800"/>
    <x v="10"/>
    <x v="3"/>
    <x v="77"/>
    <s v="Marka"/>
  </r>
  <r>
    <n v="2621"/>
    <x v="6"/>
    <x v="2"/>
    <x v="2"/>
    <n v="2"/>
    <n v="8450"/>
    <n v="16900"/>
    <n v="4900"/>
    <x v="10"/>
    <x v="12"/>
    <x v="2"/>
    <s v="Beyaz"/>
  </r>
  <r>
    <n v="2622"/>
    <x v="9"/>
    <x v="21"/>
    <x v="9"/>
    <n v="4"/>
    <n v="1500"/>
    <n v="6000"/>
    <n v="2800"/>
    <x v="10"/>
    <x v="12"/>
    <x v="77"/>
    <s v="Marka"/>
  </r>
  <r>
    <n v="2623"/>
    <x v="5"/>
    <x v="0"/>
    <x v="0"/>
    <n v="2"/>
    <n v="6000"/>
    <n v="12000"/>
    <n v="4000"/>
    <x v="10"/>
    <x v="8"/>
    <x v="0"/>
    <s v="Beyaz"/>
  </r>
  <r>
    <n v="2624"/>
    <x v="11"/>
    <x v="18"/>
    <x v="3"/>
    <n v="2"/>
    <n v="1200"/>
    <n v="2400"/>
    <n v="800"/>
    <x v="10"/>
    <x v="3"/>
    <x v="0"/>
    <s v="ü Mor"/>
  </r>
  <r>
    <n v="2625"/>
    <x v="0"/>
    <x v="14"/>
    <x v="10"/>
    <n v="4"/>
    <n v="4200"/>
    <n v="16800"/>
    <n v="4800"/>
    <x v="10"/>
    <x v="9"/>
    <x v="70"/>
    <s v="Beyaz"/>
  </r>
  <r>
    <n v="2626"/>
    <x v="10"/>
    <x v="5"/>
    <x v="5"/>
    <n v="2"/>
    <n v="7600"/>
    <n v="15200"/>
    <n v="3200"/>
    <x v="10"/>
    <x v="7"/>
    <x v="5"/>
    <s v="i Gri"/>
  </r>
  <r>
    <n v="2627"/>
    <x v="5"/>
    <x v="6"/>
    <x v="6"/>
    <n v="2"/>
    <n v="7250"/>
    <n v="14500"/>
    <n v="4500"/>
    <x v="10"/>
    <x v="4"/>
    <x v="6"/>
    <s v="u Gri"/>
  </r>
  <r>
    <n v="2628"/>
    <x v="1"/>
    <x v="19"/>
    <x v="2"/>
    <n v="4"/>
    <n v="7530"/>
    <n v="30120"/>
    <n v="6120"/>
    <x v="10"/>
    <x v="4"/>
    <x v="81"/>
    <s v="i Gri"/>
  </r>
  <r>
    <n v="2629"/>
    <x v="2"/>
    <x v="6"/>
    <x v="6"/>
    <n v="2"/>
    <n v="7250"/>
    <n v="14500"/>
    <n v="4500"/>
    <x v="10"/>
    <x v="3"/>
    <x v="6"/>
    <s v="u Gri"/>
  </r>
  <r>
    <n v="2630"/>
    <x v="1"/>
    <x v="0"/>
    <x v="0"/>
    <n v="5"/>
    <n v="6000"/>
    <n v="30000"/>
    <n v="10000"/>
    <x v="10"/>
    <x v="1"/>
    <x v="12"/>
    <s v="Beyaz"/>
  </r>
  <r>
    <n v="2631"/>
    <x v="5"/>
    <x v="18"/>
    <x v="3"/>
    <n v="3"/>
    <n v="1200"/>
    <n v="3600"/>
    <n v="1200"/>
    <x v="10"/>
    <x v="1"/>
    <x v="29"/>
    <s v="ü Mor"/>
  </r>
  <r>
    <n v="2632"/>
    <x v="11"/>
    <x v="20"/>
    <x v="0"/>
    <n v="2"/>
    <n v="5300"/>
    <n v="10600"/>
    <n v="2600"/>
    <x v="10"/>
    <x v="6"/>
    <x v="45"/>
    <s v="i Gri"/>
  </r>
  <r>
    <n v="2633"/>
    <x v="8"/>
    <x v="2"/>
    <x v="2"/>
    <n v="4"/>
    <n v="8450"/>
    <n v="33800"/>
    <n v="9800"/>
    <x v="10"/>
    <x v="10"/>
    <x v="54"/>
    <s v="Beyaz"/>
  </r>
  <r>
    <n v="2634"/>
    <x v="4"/>
    <x v="3"/>
    <x v="3"/>
    <n v="3"/>
    <n v="1350"/>
    <n v="4050"/>
    <n v="1650"/>
    <x v="10"/>
    <x v="11"/>
    <x v="3"/>
    <s v="Siyah"/>
  </r>
  <r>
    <n v="2635"/>
    <x v="6"/>
    <x v="10"/>
    <x v="8"/>
    <n v="2"/>
    <n v="1090"/>
    <n v="2180"/>
    <n v="580"/>
    <x v="10"/>
    <x v="0"/>
    <x v="10"/>
    <s v="Marka"/>
  </r>
  <r>
    <n v="2636"/>
    <x v="4"/>
    <x v="4"/>
    <x v="4"/>
    <n v="4"/>
    <n v="2180"/>
    <n v="8720"/>
    <n v="2720"/>
    <x v="10"/>
    <x v="10"/>
    <x v="60"/>
    <s v="Marka"/>
  </r>
  <r>
    <n v="2637"/>
    <x v="1"/>
    <x v="22"/>
    <x v="10"/>
    <n v="2"/>
    <n v="3700"/>
    <n v="7400"/>
    <n v="1400"/>
    <x v="10"/>
    <x v="12"/>
    <x v="48"/>
    <s v="Siyah"/>
  </r>
  <r>
    <n v="2638"/>
    <x v="6"/>
    <x v="7"/>
    <x v="7"/>
    <n v="3"/>
    <n v="1100"/>
    <n v="3300"/>
    <n v="900"/>
    <x v="10"/>
    <x v="0"/>
    <x v="7"/>
    <s v="Beyaz"/>
  </r>
  <r>
    <n v="2639"/>
    <x v="5"/>
    <x v="22"/>
    <x v="10"/>
    <n v="2"/>
    <n v="3700"/>
    <n v="7400"/>
    <n v="1400"/>
    <x v="10"/>
    <x v="9"/>
    <x v="48"/>
    <s v="Siyah"/>
  </r>
  <r>
    <n v="2640"/>
    <x v="10"/>
    <x v="13"/>
    <x v="9"/>
    <n v="3"/>
    <n v="1490"/>
    <n v="4470"/>
    <n v="2070"/>
    <x v="10"/>
    <x v="10"/>
    <x v="27"/>
    <s v="Marka"/>
  </r>
  <r>
    <n v="2641"/>
    <x v="9"/>
    <x v="21"/>
    <x v="9"/>
    <n v="3"/>
    <n v="1500"/>
    <n v="4500"/>
    <n v="2100"/>
    <x v="10"/>
    <x v="9"/>
    <x v="52"/>
    <s v="Marka"/>
  </r>
  <r>
    <n v="2642"/>
    <x v="8"/>
    <x v="10"/>
    <x v="8"/>
    <n v="4"/>
    <n v="1090"/>
    <n v="4360"/>
    <n v="1160"/>
    <x v="10"/>
    <x v="2"/>
    <x v="59"/>
    <s v="Marka"/>
  </r>
  <r>
    <n v="2643"/>
    <x v="10"/>
    <x v="9"/>
    <x v="1"/>
    <n v="4"/>
    <n v="1800"/>
    <n v="7200"/>
    <n v="4000"/>
    <x v="10"/>
    <x v="6"/>
    <x v="85"/>
    <s v="n Gri"/>
  </r>
  <r>
    <n v="2644"/>
    <x v="7"/>
    <x v="19"/>
    <x v="2"/>
    <n v="5"/>
    <n v="7530"/>
    <n v="37650"/>
    <n v="7650"/>
    <x v="10"/>
    <x v="6"/>
    <x v="73"/>
    <s v="i Gri"/>
  </r>
  <r>
    <n v="2645"/>
    <x v="6"/>
    <x v="7"/>
    <x v="7"/>
    <n v="2"/>
    <n v="1100"/>
    <n v="2200"/>
    <n v="600"/>
    <x v="10"/>
    <x v="8"/>
    <x v="17"/>
    <s v="Beyaz"/>
  </r>
  <r>
    <n v="2646"/>
    <x v="9"/>
    <x v="3"/>
    <x v="3"/>
    <n v="2"/>
    <n v="1350"/>
    <n v="2700"/>
    <n v="1100"/>
    <x v="10"/>
    <x v="8"/>
    <x v="16"/>
    <s v="Siyah"/>
  </r>
  <r>
    <n v="2647"/>
    <x v="8"/>
    <x v="3"/>
    <x v="3"/>
    <n v="2"/>
    <n v="1350"/>
    <n v="2700"/>
    <n v="1100"/>
    <x v="10"/>
    <x v="5"/>
    <x v="16"/>
    <s v="Siyah"/>
  </r>
  <r>
    <n v="2648"/>
    <x v="7"/>
    <x v="10"/>
    <x v="8"/>
    <n v="2"/>
    <n v="1090"/>
    <n v="2180"/>
    <n v="580"/>
    <x v="10"/>
    <x v="8"/>
    <x v="10"/>
    <s v="Marka"/>
  </r>
  <r>
    <n v="2649"/>
    <x v="7"/>
    <x v="14"/>
    <x v="10"/>
    <n v="3"/>
    <n v="4200"/>
    <n v="12600"/>
    <n v="3600"/>
    <x v="10"/>
    <x v="3"/>
    <x v="1"/>
    <s v="Beyaz"/>
  </r>
  <r>
    <n v="2650"/>
    <x v="9"/>
    <x v="9"/>
    <x v="1"/>
    <n v="5"/>
    <n v="1800"/>
    <n v="9000"/>
    <n v="5000"/>
    <x v="10"/>
    <x v="0"/>
    <x v="88"/>
    <s v="n Gri"/>
  </r>
  <r>
    <n v="2651"/>
    <x v="11"/>
    <x v="10"/>
    <x v="8"/>
    <n v="5"/>
    <n v="1090"/>
    <n v="5450"/>
    <n v="1450"/>
    <x v="10"/>
    <x v="0"/>
    <x v="69"/>
    <s v="Marka"/>
  </r>
  <r>
    <n v="2652"/>
    <x v="0"/>
    <x v="5"/>
    <x v="5"/>
    <n v="5"/>
    <n v="7600"/>
    <n v="38000"/>
    <n v="8000"/>
    <x v="10"/>
    <x v="12"/>
    <x v="72"/>
    <s v="i Gri"/>
  </r>
  <r>
    <n v="2653"/>
    <x v="8"/>
    <x v="5"/>
    <x v="5"/>
    <n v="2"/>
    <n v="7600"/>
    <n v="15200"/>
    <n v="3200"/>
    <x v="10"/>
    <x v="2"/>
    <x v="5"/>
    <s v="i Gri"/>
  </r>
  <r>
    <n v="2654"/>
    <x v="2"/>
    <x v="22"/>
    <x v="10"/>
    <n v="4"/>
    <n v="3700"/>
    <n v="14800"/>
    <n v="2800"/>
    <x v="10"/>
    <x v="4"/>
    <x v="94"/>
    <s v="Siyah"/>
  </r>
  <r>
    <n v="2655"/>
    <x v="4"/>
    <x v="6"/>
    <x v="6"/>
    <n v="2"/>
    <n v="7250"/>
    <n v="14500"/>
    <n v="4500"/>
    <x v="10"/>
    <x v="12"/>
    <x v="6"/>
    <s v="u Gri"/>
  </r>
  <r>
    <n v="2656"/>
    <x v="1"/>
    <x v="5"/>
    <x v="5"/>
    <n v="4"/>
    <n v="7600"/>
    <n v="30400"/>
    <n v="6400"/>
    <x v="10"/>
    <x v="11"/>
    <x v="66"/>
    <s v="i Gri"/>
  </r>
  <r>
    <n v="2657"/>
    <x v="10"/>
    <x v="14"/>
    <x v="10"/>
    <n v="2"/>
    <n v="4200"/>
    <n v="8400"/>
    <n v="2400"/>
    <x v="10"/>
    <x v="3"/>
    <x v="21"/>
    <s v="Beyaz"/>
  </r>
  <r>
    <n v="2658"/>
    <x v="6"/>
    <x v="17"/>
    <x v="7"/>
    <n v="5"/>
    <n v="1250"/>
    <n v="6250"/>
    <n v="2250"/>
    <x v="10"/>
    <x v="7"/>
    <x v="91"/>
    <s v="Siyah"/>
  </r>
  <r>
    <n v="2659"/>
    <x v="8"/>
    <x v="10"/>
    <x v="8"/>
    <n v="5"/>
    <n v="1090"/>
    <n v="5450"/>
    <n v="1450"/>
    <x v="10"/>
    <x v="7"/>
    <x v="69"/>
    <s v="Marka"/>
  </r>
  <r>
    <n v="2660"/>
    <x v="3"/>
    <x v="4"/>
    <x v="4"/>
    <n v="3"/>
    <n v="2180"/>
    <n v="6540"/>
    <n v="2040"/>
    <x v="10"/>
    <x v="10"/>
    <x v="11"/>
    <s v="Marka"/>
  </r>
  <r>
    <n v="2661"/>
    <x v="11"/>
    <x v="22"/>
    <x v="10"/>
    <n v="5"/>
    <n v="3700"/>
    <n v="18500"/>
    <n v="3500"/>
    <x v="10"/>
    <x v="6"/>
    <x v="92"/>
    <s v="Siyah"/>
  </r>
  <r>
    <n v="2662"/>
    <x v="9"/>
    <x v="0"/>
    <x v="0"/>
    <n v="3"/>
    <n v="6000"/>
    <n v="18000"/>
    <n v="6000"/>
    <x v="10"/>
    <x v="8"/>
    <x v="29"/>
    <s v="Beyaz"/>
  </r>
  <r>
    <n v="2663"/>
    <x v="10"/>
    <x v="17"/>
    <x v="7"/>
    <n v="5"/>
    <n v="1250"/>
    <n v="6250"/>
    <n v="2250"/>
    <x v="10"/>
    <x v="8"/>
    <x v="91"/>
    <s v="Siyah"/>
  </r>
  <r>
    <n v="2664"/>
    <x v="11"/>
    <x v="5"/>
    <x v="5"/>
    <n v="3"/>
    <n v="7600"/>
    <n v="22800"/>
    <n v="4800"/>
    <x v="10"/>
    <x v="8"/>
    <x v="23"/>
    <s v="i Gri"/>
  </r>
  <r>
    <n v="2665"/>
    <x v="0"/>
    <x v="1"/>
    <x v="1"/>
    <n v="2"/>
    <n v="1400"/>
    <n v="2800"/>
    <n v="1200"/>
    <x v="10"/>
    <x v="6"/>
    <x v="1"/>
    <s v="Beyaz"/>
  </r>
  <r>
    <n v="2666"/>
    <x v="4"/>
    <x v="4"/>
    <x v="4"/>
    <n v="3"/>
    <n v="2180"/>
    <n v="6540"/>
    <n v="2040"/>
    <x v="10"/>
    <x v="7"/>
    <x v="11"/>
    <s v="Marka"/>
  </r>
  <r>
    <n v="2667"/>
    <x v="0"/>
    <x v="9"/>
    <x v="1"/>
    <n v="4"/>
    <n v="1800"/>
    <n v="7200"/>
    <n v="4000"/>
    <x v="10"/>
    <x v="7"/>
    <x v="85"/>
    <s v="n Gri"/>
  </r>
  <r>
    <n v="2668"/>
    <x v="2"/>
    <x v="21"/>
    <x v="9"/>
    <n v="3"/>
    <n v="1500"/>
    <n v="4500"/>
    <n v="2100"/>
    <x v="10"/>
    <x v="9"/>
    <x v="52"/>
    <s v="Marka"/>
  </r>
  <r>
    <n v="2669"/>
    <x v="6"/>
    <x v="2"/>
    <x v="2"/>
    <n v="2"/>
    <n v="8450"/>
    <n v="16900"/>
    <n v="4900"/>
    <x v="10"/>
    <x v="3"/>
    <x v="2"/>
    <s v="Beyaz"/>
  </r>
  <r>
    <n v="2670"/>
    <x v="9"/>
    <x v="21"/>
    <x v="9"/>
    <n v="3"/>
    <n v="1500"/>
    <n v="4500"/>
    <n v="2100"/>
    <x v="10"/>
    <x v="6"/>
    <x v="52"/>
    <s v="Marka"/>
  </r>
  <r>
    <n v="2671"/>
    <x v="5"/>
    <x v="0"/>
    <x v="0"/>
    <n v="2"/>
    <n v="6000"/>
    <n v="12000"/>
    <n v="4000"/>
    <x v="10"/>
    <x v="6"/>
    <x v="0"/>
    <s v="Beyaz"/>
  </r>
  <r>
    <n v="2672"/>
    <x v="11"/>
    <x v="18"/>
    <x v="3"/>
    <n v="2"/>
    <n v="1200"/>
    <n v="2400"/>
    <n v="800"/>
    <x v="10"/>
    <x v="5"/>
    <x v="0"/>
    <s v="ü Mor"/>
  </r>
  <r>
    <n v="2673"/>
    <x v="0"/>
    <x v="14"/>
    <x v="10"/>
    <n v="4"/>
    <n v="4200"/>
    <n v="16800"/>
    <n v="4800"/>
    <x v="10"/>
    <x v="7"/>
    <x v="70"/>
    <s v="Beyaz"/>
  </r>
  <r>
    <n v="2674"/>
    <x v="10"/>
    <x v="5"/>
    <x v="5"/>
    <n v="4"/>
    <n v="7600"/>
    <n v="30400"/>
    <n v="6400"/>
    <x v="10"/>
    <x v="9"/>
    <x v="66"/>
    <s v="i Gri"/>
  </r>
  <r>
    <n v="2675"/>
    <x v="5"/>
    <x v="6"/>
    <x v="6"/>
    <n v="5"/>
    <n v="7250"/>
    <n v="36250"/>
    <n v="11250"/>
    <x v="10"/>
    <x v="10"/>
    <x v="57"/>
    <s v="u Gri"/>
  </r>
  <r>
    <n v="2676"/>
    <x v="1"/>
    <x v="19"/>
    <x v="2"/>
    <n v="4"/>
    <n v="7530"/>
    <n v="30120"/>
    <n v="6120"/>
    <x v="10"/>
    <x v="9"/>
    <x v="81"/>
    <s v="i Gri"/>
  </r>
  <r>
    <n v="2677"/>
    <x v="2"/>
    <x v="6"/>
    <x v="6"/>
    <n v="3"/>
    <n v="7250"/>
    <n v="21750"/>
    <n v="6750"/>
    <x v="10"/>
    <x v="6"/>
    <x v="24"/>
    <s v="u Gri"/>
  </r>
  <r>
    <n v="2678"/>
    <x v="1"/>
    <x v="0"/>
    <x v="0"/>
    <n v="2"/>
    <n v="6000"/>
    <n v="12000"/>
    <n v="4000"/>
    <x v="10"/>
    <x v="3"/>
    <x v="0"/>
    <s v="Beyaz"/>
  </r>
  <r>
    <n v="2679"/>
    <x v="5"/>
    <x v="18"/>
    <x v="3"/>
    <n v="3"/>
    <n v="1200"/>
    <n v="3600"/>
    <n v="1200"/>
    <x v="10"/>
    <x v="1"/>
    <x v="29"/>
    <s v="ü Mor"/>
  </r>
  <r>
    <n v="2680"/>
    <x v="11"/>
    <x v="20"/>
    <x v="0"/>
    <n v="2"/>
    <n v="5300"/>
    <n v="10600"/>
    <n v="2600"/>
    <x v="10"/>
    <x v="3"/>
    <x v="45"/>
    <s v="i Gri"/>
  </r>
  <r>
    <n v="2681"/>
    <x v="8"/>
    <x v="2"/>
    <x v="2"/>
    <n v="2"/>
    <n v="8450"/>
    <n v="16900"/>
    <n v="4900"/>
    <x v="10"/>
    <x v="4"/>
    <x v="2"/>
    <s v="Beyaz"/>
  </r>
  <r>
    <n v="2682"/>
    <x v="4"/>
    <x v="3"/>
    <x v="3"/>
    <n v="5"/>
    <n v="1350"/>
    <n v="6750"/>
    <n v="2750"/>
    <x v="10"/>
    <x v="2"/>
    <x v="90"/>
    <s v="Siyah"/>
  </r>
  <r>
    <n v="2683"/>
    <x v="6"/>
    <x v="10"/>
    <x v="8"/>
    <n v="5"/>
    <n v="1090"/>
    <n v="5450"/>
    <n v="1450"/>
    <x v="10"/>
    <x v="10"/>
    <x v="69"/>
    <s v="Marka"/>
  </r>
  <r>
    <n v="2684"/>
    <x v="4"/>
    <x v="4"/>
    <x v="4"/>
    <n v="5"/>
    <n v="2180"/>
    <n v="10900"/>
    <n v="3400"/>
    <x v="10"/>
    <x v="3"/>
    <x v="56"/>
    <s v="Marka"/>
  </r>
  <r>
    <n v="2685"/>
    <x v="0"/>
    <x v="0"/>
    <x v="0"/>
    <n v="4"/>
    <n v="6000"/>
    <n v="24000"/>
    <n v="8000"/>
    <x v="10"/>
    <x v="0"/>
    <x v="63"/>
    <s v="Beyaz"/>
  </r>
  <r>
    <n v="2686"/>
    <x v="1"/>
    <x v="1"/>
    <x v="1"/>
    <n v="4"/>
    <n v="1400"/>
    <n v="5600"/>
    <n v="2400"/>
    <x v="10"/>
    <x v="8"/>
    <x v="87"/>
    <s v="Beyaz"/>
  </r>
  <r>
    <n v="2687"/>
    <x v="2"/>
    <x v="2"/>
    <x v="2"/>
    <n v="5"/>
    <n v="8450"/>
    <n v="42250"/>
    <n v="12250"/>
    <x v="10"/>
    <x v="10"/>
    <x v="93"/>
    <s v="Beyaz"/>
  </r>
  <r>
    <n v="2688"/>
    <x v="3"/>
    <x v="3"/>
    <x v="3"/>
    <n v="3"/>
    <n v="1350"/>
    <n v="4050"/>
    <n v="1650"/>
    <x v="10"/>
    <x v="5"/>
    <x v="3"/>
    <s v="Siyah"/>
  </r>
  <r>
    <n v="2689"/>
    <x v="0"/>
    <x v="4"/>
    <x v="4"/>
    <n v="2"/>
    <n v="2180"/>
    <n v="4360"/>
    <n v="1360"/>
    <x v="10"/>
    <x v="1"/>
    <x v="4"/>
    <s v="Marka"/>
  </r>
  <r>
    <n v="2690"/>
    <x v="4"/>
    <x v="5"/>
    <x v="5"/>
    <n v="4"/>
    <n v="7600"/>
    <n v="30400"/>
    <n v="6400"/>
    <x v="10"/>
    <x v="4"/>
    <x v="66"/>
    <s v="i Gri"/>
  </r>
  <r>
    <n v="2691"/>
    <x v="1"/>
    <x v="6"/>
    <x v="6"/>
    <n v="4"/>
    <n v="7250"/>
    <n v="29000"/>
    <n v="9000"/>
    <x v="10"/>
    <x v="3"/>
    <x v="67"/>
    <s v="u Gri"/>
  </r>
  <r>
    <n v="2692"/>
    <x v="3"/>
    <x v="7"/>
    <x v="7"/>
    <n v="3"/>
    <n v="1100"/>
    <n v="3300"/>
    <n v="900"/>
    <x v="10"/>
    <x v="7"/>
    <x v="7"/>
    <s v="Beyaz"/>
  </r>
  <r>
    <n v="2693"/>
    <x v="5"/>
    <x v="0"/>
    <x v="0"/>
    <n v="3"/>
    <n v="6000"/>
    <n v="18000"/>
    <n v="6000"/>
    <x v="11"/>
    <x v="2"/>
    <x v="29"/>
    <s v="Beyaz"/>
  </r>
  <r>
    <n v="2694"/>
    <x v="0"/>
    <x v="8"/>
    <x v="8"/>
    <n v="4"/>
    <n v="1200"/>
    <n v="4800"/>
    <n v="1600"/>
    <x v="11"/>
    <x v="9"/>
    <x v="63"/>
    <s v="Marka"/>
  </r>
  <r>
    <n v="2695"/>
    <x v="6"/>
    <x v="9"/>
    <x v="1"/>
    <n v="2"/>
    <n v="1800"/>
    <n v="3600"/>
    <n v="2000"/>
    <x v="11"/>
    <x v="5"/>
    <x v="9"/>
    <s v="n Gri"/>
  </r>
  <r>
    <n v="2696"/>
    <x v="6"/>
    <x v="10"/>
    <x v="8"/>
    <n v="5"/>
    <n v="1090"/>
    <n v="5450"/>
    <n v="1450"/>
    <x v="11"/>
    <x v="1"/>
    <x v="69"/>
    <s v="Marka"/>
  </r>
  <r>
    <n v="2697"/>
    <x v="5"/>
    <x v="4"/>
    <x v="4"/>
    <n v="4"/>
    <n v="2180"/>
    <n v="8720"/>
    <n v="2720"/>
    <x v="11"/>
    <x v="11"/>
    <x v="60"/>
    <s v="Marka"/>
  </r>
  <r>
    <n v="2698"/>
    <x v="7"/>
    <x v="9"/>
    <x v="1"/>
    <n v="2"/>
    <n v="1800"/>
    <n v="3600"/>
    <n v="2000"/>
    <x v="11"/>
    <x v="0"/>
    <x v="9"/>
    <s v="n Gri"/>
  </r>
  <r>
    <n v="2699"/>
    <x v="4"/>
    <x v="11"/>
    <x v="5"/>
    <n v="5"/>
    <n v="8000"/>
    <n v="40000"/>
    <n v="10000"/>
    <x v="11"/>
    <x v="12"/>
    <x v="61"/>
    <s v="Beyaz"/>
  </r>
  <r>
    <n v="2700"/>
    <x v="5"/>
    <x v="1"/>
    <x v="1"/>
    <n v="3"/>
    <n v="1400"/>
    <n v="4200"/>
    <n v="1800"/>
    <x v="11"/>
    <x v="8"/>
    <x v="36"/>
    <s v="Beyaz"/>
  </r>
  <r>
    <n v="2701"/>
    <x v="8"/>
    <x v="12"/>
    <x v="2"/>
    <n v="4"/>
    <n v="10590"/>
    <n v="42360"/>
    <n v="18360"/>
    <x v="11"/>
    <x v="6"/>
    <x v="80"/>
    <s v="i Gri"/>
  </r>
  <r>
    <n v="2702"/>
    <x v="9"/>
    <x v="3"/>
    <x v="3"/>
    <n v="3"/>
    <n v="1350"/>
    <n v="4050"/>
    <n v="1650"/>
    <x v="11"/>
    <x v="3"/>
    <x v="3"/>
    <s v="Siyah"/>
  </r>
  <r>
    <n v="2703"/>
    <x v="6"/>
    <x v="1"/>
    <x v="1"/>
    <n v="3"/>
    <n v="1400"/>
    <n v="4200"/>
    <n v="1800"/>
    <x v="11"/>
    <x v="2"/>
    <x v="36"/>
    <s v="Beyaz"/>
  </r>
  <r>
    <n v="2704"/>
    <x v="3"/>
    <x v="0"/>
    <x v="0"/>
    <n v="2"/>
    <n v="6000"/>
    <n v="12000"/>
    <n v="4000"/>
    <x v="11"/>
    <x v="4"/>
    <x v="0"/>
    <s v="Beyaz"/>
  </r>
  <r>
    <n v="2705"/>
    <x v="8"/>
    <x v="7"/>
    <x v="7"/>
    <n v="3"/>
    <n v="1100"/>
    <n v="3300"/>
    <n v="900"/>
    <x v="11"/>
    <x v="5"/>
    <x v="7"/>
    <s v="Beyaz"/>
  </r>
  <r>
    <n v="2706"/>
    <x v="2"/>
    <x v="0"/>
    <x v="0"/>
    <n v="4"/>
    <n v="6000"/>
    <n v="24000"/>
    <n v="8000"/>
    <x v="11"/>
    <x v="7"/>
    <x v="63"/>
    <s v="Beyaz"/>
  </r>
  <r>
    <n v="2707"/>
    <x v="9"/>
    <x v="13"/>
    <x v="9"/>
    <n v="5"/>
    <n v="1490"/>
    <n v="7450"/>
    <n v="3450"/>
    <x v="11"/>
    <x v="10"/>
    <x v="74"/>
    <s v="Marka"/>
  </r>
  <r>
    <n v="2708"/>
    <x v="8"/>
    <x v="12"/>
    <x v="2"/>
    <n v="3"/>
    <n v="10590"/>
    <n v="31770"/>
    <n v="13770"/>
    <x v="11"/>
    <x v="6"/>
    <x v="40"/>
    <s v="i Gri"/>
  </r>
  <r>
    <n v="2709"/>
    <x v="2"/>
    <x v="11"/>
    <x v="5"/>
    <n v="5"/>
    <n v="8000"/>
    <n v="40000"/>
    <n v="10000"/>
    <x v="11"/>
    <x v="3"/>
    <x v="61"/>
    <s v="Beyaz"/>
  </r>
  <r>
    <n v="2710"/>
    <x v="6"/>
    <x v="7"/>
    <x v="7"/>
    <n v="5"/>
    <n v="1100"/>
    <n v="5500"/>
    <n v="1500"/>
    <x v="11"/>
    <x v="10"/>
    <x v="64"/>
    <s v="Beyaz"/>
  </r>
  <r>
    <n v="2711"/>
    <x v="9"/>
    <x v="8"/>
    <x v="8"/>
    <n v="4"/>
    <n v="1200"/>
    <n v="4800"/>
    <n v="1600"/>
    <x v="11"/>
    <x v="7"/>
    <x v="63"/>
    <s v="Marka"/>
  </r>
  <r>
    <n v="2712"/>
    <x v="4"/>
    <x v="14"/>
    <x v="10"/>
    <n v="3"/>
    <n v="4200"/>
    <n v="12600"/>
    <n v="3600"/>
    <x v="11"/>
    <x v="8"/>
    <x v="1"/>
    <s v="Beyaz"/>
  </r>
  <r>
    <n v="2713"/>
    <x v="1"/>
    <x v="15"/>
    <x v="6"/>
    <n v="3"/>
    <n v="5775"/>
    <n v="17325"/>
    <n v="5325"/>
    <x v="11"/>
    <x v="0"/>
    <x v="22"/>
    <s v="Beyaz"/>
  </r>
  <r>
    <n v="2714"/>
    <x v="10"/>
    <x v="5"/>
    <x v="5"/>
    <n v="3"/>
    <n v="7600"/>
    <n v="22800"/>
    <n v="4800"/>
    <x v="11"/>
    <x v="9"/>
    <x v="23"/>
    <s v="i Gri"/>
  </r>
  <r>
    <n v="2715"/>
    <x v="1"/>
    <x v="6"/>
    <x v="6"/>
    <n v="4"/>
    <n v="7250"/>
    <n v="29000"/>
    <n v="9000"/>
    <x v="11"/>
    <x v="12"/>
    <x v="67"/>
    <s v="u Gri"/>
  </r>
  <r>
    <n v="2716"/>
    <x v="0"/>
    <x v="6"/>
    <x v="6"/>
    <n v="4"/>
    <n v="7250"/>
    <n v="29000"/>
    <n v="9000"/>
    <x v="11"/>
    <x v="9"/>
    <x v="67"/>
    <s v="u Gri"/>
  </r>
  <r>
    <n v="2717"/>
    <x v="8"/>
    <x v="6"/>
    <x v="6"/>
    <n v="4"/>
    <n v="7250"/>
    <n v="29000"/>
    <n v="9000"/>
    <x v="11"/>
    <x v="12"/>
    <x v="67"/>
    <s v="u Gri"/>
  </r>
  <r>
    <n v="2718"/>
    <x v="5"/>
    <x v="3"/>
    <x v="3"/>
    <n v="3"/>
    <n v="1350"/>
    <n v="4050"/>
    <n v="1650"/>
    <x v="11"/>
    <x v="3"/>
    <x v="3"/>
    <s v="Siyah"/>
  </r>
  <r>
    <n v="2719"/>
    <x v="1"/>
    <x v="6"/>
    <x v="6"/>
    <n v="4"/>
    <n v="7250"/>
    <n v="29000"/>
    <n v="9000"/>
    <x v="11"/>
    <x v="8"/>
    <x v="67"/>
    <s v="u Gri"/>
  </r>
  <r>
    <n v="2720"/>
    <x v="6"/>
    <x v="5"/>
    <x v="5"/>
    <n v="2"/>
    <n v="7600"/>
    <n v="15200"/>
    <n v="3200"/>
    <x v="11"/>
    <x v="7"/>
    <x v="5"/>
    <s v="i Gri"/>
  </r>
  <r>
    <n v="2721"/>
    <x v="11"/>
    <x v="5"/>
    <x v="5"/>
    <n v="2"/>
    <n v="7600"/>
    <n v="15200"/>
    <n v="3200"/>
    <x v="11"/>
    <x v="10"/>
    <x v="5"/>
    <s v="i Gri"/>
  </r>
  <r>
    <n v="2722"/>
    <x v="1"/>
    <x v="13"/>
    <x v="9"/>
    <n v="2"/>
    <n v="1490"/>
    <n v="2980"/>
    <n v="1380"/>
    <x v="11"/>
    <x v="9"/>
    <x v="32"/>
    <s v="Marka"/>
  </r>
  <r>
    <n v="2723"/>
    <x v="5"/>
    <x v="16"/>
    <x v="4"/>
    <n v="2"/>
    <n v="2900"/>
    <n v="5800"/>
    <n v="1800"/>
    <x v="11"/>
    <x v="0"/>
    <x v="6"/>
    <s v="Marka"/>
  </r>
  <r>
    <n v="2724"/>
    <x v="9"/>
    <x v="13"/>
    <x v="9"/>
    <n v="4"/>
    <n v="1490"/>
    <n v="5960"/>
    <n v="2760"/>
    <x v="11"/>
    <x v="11"/>
    <x v="68"/>
    <s v="Marka"/>
  </r>
  <r>
    <n v="2725"/>
    <x v="9"/>
    <x v="10"/>
    <x v="8"/>
    <n v="4"/>
    <n v="1090"/>
    <n v="4360"/>
    <n v="1160"/>
    <x v="11"/>
    <x v="11"/>
    <x v="59"/>
    <s v="Marka"/>
  </r>
  <r>
    <n v="2726"/>
    <x v="5"/>
    <x v="8"/>
    <x v="8"/>
    <n v="5"/>
    <n v="1200"/>
    <n v="6000"/>
    <n v="2000"/>
    <x v="11"/>
    <x v="11"/>
    <x v="12"/>
    <s v="Marka"/>
  </r>
  <r>
    <n v="2727"/>
    <x v="8"/>
    <x v="12"/>
    <x v="2"/>
    <n v="2"/>
    <n v="10590"/>
    <n v="21180"/>
    <n v="9180"/>
    <x v="11"/>
    <x v="7"/>
    <x v="19"/>
    <s v="i Gri"/>
  </r>
  <r>
    <n v="2728"/>
    <x v="6"/>
    <x v="14"/>
    <x v="10"/>
    <n v="4"/>
    <n v="4200"/>
    <n v="16800"/>
    <n v="4800"/>
    <x v="11"/>
    <x v="5"/>
    <x v="70"/>
    <s v="Beyaz"/>
  </r>
  <r>
    <n v="2729"/>
    <x v="3"/>
    <x v="14"/>
    <x v="10"/>
    <n v="2"/>
    <n v="4200"/>
    <n v="8400"/>
    <n v="2400"/>
    <x v="11"/>
    <x v="11"/>
    <x v="21"/>
    <s v="Beyaz"/>
  </r>
  <r>
    <n v="2730"/>
    <x v="7"/>
    <x v="12"/>
    <x v="2"/>
    <n v="5"/>
    <n v="10590"/>
    <n v="52950"/>
    <n v="22950"/>
    <x v="11"/>
    <x v="11"/>
    <x v="62"/>
    <s v="i Gri"/>
  </r>
  <r>
    <n v="2731"/>
    <x v="11"/>
    <x v="17"/>
    <x v="7"/>
    <n v="3"/>
    <n v="1250"/>
    <n v="3750"/>
    <n v="1350"/>
    <x v="11"/>
    <x v="12"/>
    <x v="50"/>
    <s v="Siyah"/>
  </r>
  <r>
    <n v="2732"/>
    <x v="0"/>
    <x v="13"/>
    <x v="9"/>
    <n v="3"/>
    <n v="1490"/>
    <n v="4470"/>
    <n v="2070"/>
    <x v="11"/>
    <x v="1"/>
    <x v="27"/>
    <s v="Marka"/>
  </r>
  <r>
    <n v="2733"/>
    <x v="6"/>
    <x v="8"/>
    <x v="8"/>
    <n v="5"/>
    <n v="1200"/>
    <n v="6000"/>
    <n v="2000"/>
    <x v="11"/>
    <x v="1"/>
    <x v="12"/>
    <s v="Marka"/>
  </r>
  <r>
    <n v="2734"/>
    <x v="2"/>
    <x v="4"/>
    <x v="4"/>
    <n v="5"/>
    <n v="2180"/>
    <n v="10900"/>
    <n v="3400"/>
    <x v="11"/>
    <x v="2"/>
    <x v="56"/>
    <s v="Marka"/>
  </r>
  <r>
    <n v="2735"/>
    <x v="9"/>
    <x v="18"/>
    <x v="3"/>
    <n v="2"/>
    <n v="1200"/>
    <n v="2400"/>
    <n v="800"/>
    <x v="11"/>
    <x v="11"/>
    <x v="0"/>
    <s v="ü Mor"/>
  </r>
  <r>
    <n v="2736"/>
    <x v="0"/>
    <x v="9"/>
    <x v="1"/>
    <n v="2"/>
    <n v="1800"/>
    <n v="3600"/>
    <n v="2000"/>
    <x v="11"/>
    <x v="6"/>
    <x v="9"/>
    <s v="n Gri"/>
  </r>
  <r>
    <n v="2737"/>
    <x v="2"/>
    <x v="5"/>
    <x v="5"/>
    <n v="2"/>
    <n v="7600"/>
    <n v="15200"/>
    <n v="3200"/>
    <x v="11"/>
    <x v="5"/>
    <x v="5"/>
    <s v="i Gri"/>
  </r>
  <r>
    <n v="2738"/>
    <x v="7"/>
    <x v="19"/>
    <x v="2"/>
    <n v="4"/>
    <n v="7530"/>
    <n v="30120"/>
    <n v="6120"/>
    <x v="11"/>
    <x v="9"/>
    <x v="81"/>
    <s v="i Gri"/>
  </r>
  <r>
    <n v="2739"/>
    <x v="11"/>
    <x v="13"/>
    <x v="9"/>
    <n v="5"/>
    <n v="1490"/>
    <n v="7450"/>
    <n v="3450"/>
    <x v="11"/>
    <x v="5"/>
    <x v="74"/>
    <s v="Marka"/>
  </r>
  <r>
    <n v="2740"/>
    <x v="0"/>
    <x v="20"/>
    <x v="0"/>
    <n v="3"/>
    <n v="5300"/>
    <n v="15900"/>
    <n v="3900"/>
    <x v="11"/>
    <x v="8"/>
    <x v="44"/>
    <s v="i Gri"/>
  </r>
  <r>
    <n v="2741"/>
    <x v="4"/>
    <x v="8"/>
    <x v="8"/>
    <n v="2"/>
    <n v="1200"/>
    <n v="2400"/>
    <n v="800"/>
    <x v="11"/>
    <x v="2"/>
    <x v="0"/>
    <s v="Marka"/>
  </r>
  <r>
    <n v="2742"/>
    <x v="9"/>
    <x v="10"/>
    <x v="8"/>
    <n v="3"/>
    <n v="1090"/>
    <n v="3270"/>
    <n v="870"/>
    <x v="11"/>
    <x v="6"/>
    <x v="76"/>
    <s v="Marka"/>
  </r>
  <r>
    <n v="2743"/>
    <x v="4"/>
    <x v="6"/>
    <x v="6"/>
    <n v="4"/>
    <n v="7250"/>
    <n v="29000"/>
    <n v="9000"/>
    <x v="11"/>
    <x v="7"/>
    <x v="67"/>
    <s v="u Gri"/>
  </r>
  <r>
    <n v="2744"/>
    <x v="10"/>
    <x v="1"/>
    <x v="1"/>
    <n v="4"/>
    <n v="1400"/>
    <n v="5600"/>
    <n v="2400"/>
    <x v="11"/>
    <x v="4"/>
    <x v="87"/>
    <s v="Beyaz"/>
  </r>
  <r>
    <n v="2745"/>
    <x v="2"/>
    <x v="21"/>
    <x v="9"/>
    <n v="3"/>
    <n v="1500"/>
    <n v="4500"/>
    <n v="2100"/>
    <x v="11"/>
    <x v="12"/>
    <x v="52"/>
    <s v="Marka"/>
  </r>
  <r>
    <n v="2746"/>
    <x v="7"/>
    <x v="3"/>
    <x v="3"/>
    <n v="3"/>
    <n v="1350"/>
    <n v="4050"/>
    <n v="1650"/>
    <x v="11"/>
    <x v="1"/>
    <x v="3"/>
    <s v="Siyah"/>
  </r>
  <r>
    <n v="2747"/>
    <x v="7"/>
    <x v="8"/>
    <x v="8"/>
    <n v="2"/>
    <n v="1200"/>
    <n v="2400"/>
    <n v="800"/>
    <x v="11"/>
    <x v="8"/>
    <x v="0"/>
    <s v="Marka"/>
  </r>
  <r>
    <n v="2748"/>
    <x v="1"/>
    <x v="19"/>
    <x v="2"/>
    <n v="2"/>
    <n v="7530"/>
    <n v="15060"/>
    <n v="3060"/>
    <x v="11"/>
    <x v="10"/>
    <x v="41"/>
    <s v="i Gri"/>
  </r>
  <r>
    <n v="2749"/>
    <x v="10"/>
    <x v="8"/>
    <x v="8"/>
    <n v="2"/>
    <n v="1200"/>
    <n v="2400"/>
    <n v="800"/>
    <x v="11"/>
    <x v="0"/>
    <x v="0"/>
    <s v="Marka"/>
  </r>
  <r>
    <n v="2750"/>
    <x v="8"/>
    <x v="9"/>
    <x v="1"/>
    <n v="2"/>
    <n v="1800"/>
    <n v="3600"/>
    <n v="2000"/>
    <x v="11"/>
    <x v="7"/>
    <x v="9"/>
    <s v="n Gri"/>
  </r>
  <r>
    <n v="2751"/>
    <x v="0"/>
    <x v="6"/>
    <x v="6"/>
    <n v="2"/>
    <n v="7250"/>
    <n v="14500"/>
    <n v="4500"/>
    <x v="11"/>
    <x v="4"/>
    <x v="6"/>
    <s v="u Gri"/>
  </r>
  <r>
    <n v="2752"/>
    <x v="9"/>
    <x v="13"/>
    <x v="9"/>
    <n v="4"/>
    <n v="1490"/>
    <n v="5960"/>
    <n v="2760"/>
    <x v="11"/>
    <x v="1"/>
    <x v="68"/>
    <s v="Marka"/>
  </r>
  <r>
    <n v="2753"/>
    <x v="9"/>
    <x v="18"/>
    <x v="3"/>
    <n v="2"/>
    <n v="1200"/>
    <n v="2400"/>
    <n v="800"/>
    <x v="11"/>
    <x v="3"/>
    <x v="0"/>
    <s v="ü Mor"/>
  </r>
  <r>
    <n v="2754"/>
    <x v="1"/>
    <x v="11"/>
    <x v="5"/>
    <n v="5"/>
    <n v="8000"/>
    <n v="40000"/>
    <n v="10000"/>
    <x v="11"/>
    <x v="3"/>
    <x v="61"/>
    <s v="Beyaz"/>
  </r>
  <r>
    <n v="2755"/>
    <x v="6"/>
    <x v="1"/>
    <x v="1"/>
    <n v="5"/>
    <n v="1400"/>
    <n v="7000"/>
    <n v="3000"/>
    <x v="11"/>
    <x v="10"/>
    <x v="53"/>
    <s v="Beyaz"/>
  </r>
  <r>
    <n v="2756"/>
    <x v="5"/>
    <x v="3"/>
    <x v="3"/>
    <n v="4"/>
    <n v="1350"/>
    <n v="5400"/>
    <n v="2200"/>
    <x v="11"/>
    <x v="8"/>
    <x v="55"/>
    <s v="Siyah"/>
  </r>
  <r>
    <n v="2757"/>
    <x v="8"/>
    <x v="18"/>
    <x v="3"/>
    <n v="4"/>
    <n v="1200"/>
    <n v="4800"/>
    <n v="1600"/>
    <x v="11"/>
    <x v="12"/>
    <x v="63"/>
    <s v="ü Mor"/>
  </r>
  <r>
    <n v="2758"/>
    <x v="6"/>
    <x v="20"/>
    <x v="0"/>
    <n v="2"/>
    <n v="5300"/>
    <n v="10600"/>
    <n v="2600"/>
    <x v="11"/>
    <x v="10"/>
    <x v="45"/>
    <s v="i Gri"/>
  </r>
  <r>
    <n v="2759"/>
    <x v="9"/>
    <x v="12"/>
    <x v="2"/>
    <n v="3"/>
    <n v="10590"/>
    <n v="31770"/>
    <n v="13770"/>
    <x v="11"/>
    <x v="12"/>
    <x v="40"/>
    <s v="i Gri"/>
  </r>
  <r>
    <n v="2760"/>
    <x v="4"/>
    <x v="17"/>
    <x v="7"/>
    <n v="2"/>
    <n v="1250"/>
    <n v="2500"/>
    <n v="900"/>
    <x v="11"/>
    <x v="11"/>
    <x v="51"/>
    <s v="Siyah"/>
  </r>
  <r>
    <n v="2761"/>
    <x v="11"/>
    <x v="18"/>
    <x v="3"/>
    <n v="5"/>
    <n v="1200"/>
    <n v="6000"/>
    <n v="2000"/>
    <x v="11"/>
    <x v="7"/>
    <x v="12"/>
    <s v="ü Mor"/>
  </r>
  <r>
    <n v="2762"/>
    <x v="4"/>
    <x v="1"/>
    <x v="1"/>
    <n v="3"/>
    <n v="1400"/>
    <n v="4200"/>
    <n v="1800"/>
    <x v="11"/>
    <x v="1"/>
    <x v="36"/>
    <s v="Beyaz"/>
  </r>
  <r>
    <n v="2763"/>
    <x v="11"/>
    <x v="19"/>
    <x v="2"/>
    <n v="5"/>
    <n v="7530"/>
    <n v="37650"/>
    <n v="7650"/>
    <x v="11"/>
    <x v="1"/>
    <x v="73"/>
    <s v="i Gri"/>
  </r>
  <r>
    <n v="2764"/>
    <x v="6"/>
    <x v="5"/>
    <x v="5"/>
    <n v="4"/>
    <n v="7600"/>
    <n v="30400"/>
    <n v="6400"/>
    <x v="11"/>
    <x v="6"/>
    <x v="66"/>
    <s v="i Gri"/>
  </r>
  <r>
    <n v="2765"/>
    <x v="11"/>
    <x v="21"/>
    <x v="9"/>
    <n v="4"/>
    <n v="1500"/>
    <n v="6000"/>
    <n v="2800"/>
    <x v="11"/>
    <x v="2"/>
    <x v="77"/>
    <s v="Marka"/>
  </r>
  <r>
    <n v="2766"/>
    <x v="9"/>
    <x v="4"/>
    <x v="4"/>
    <n v="2"/>
    <n v="2180"/>
    <n v="4360"/>
    <n v="1360"/>
    <x v="11"/>
    <x v="0"/>
    <x v="4"/>
    <s v="Marka"/>
  </r>
  <r>
    <n v="2767"/>
    <x v="3"/>
    <x v="4"/>
    <x v="4"/>
    <n v="5"/>
    <n v="2180"/>
    <n v="10900"/>
    <n v="3400"/>
    <x v="11"/>
    <x v="8"/>
    <x v="56"/>
    <s v="Marka"/>
  </r>
  <r>
    <n v="2768"/>
    <x v="9"/>
    <x v="15"/>
    <x v="6"/>
    <n v="2"/>
    <n v="5775"/>
    <n v="11550"/>
    <n v="3550"/>
    <x v="11"/>
    <x v="8"/>
    <x v="89"/>
    <s v="Beyaz"/>
  </r>
  <r>
    <n v="2769"/>
    <x v="9"/>
    <x v="7"/>
    <x v="7"/>
    <n v="5"/>
    <n v="1100"/>
    <n v="5500"/>
    <n v="1500"/>
    <x v="11"/>
    <x v="10"/>
    <x v="64"/>
    <s v="Beyaz"/>
  </r>
  <r>
    <n v="2770"/>
    <x v="10"/>
    <x v="15"/>
    <x v="6"/>
    <n v="3"/>
    <n v="5775"/>
    <n v="17325"/>
    <n v="5325"/>
    <x v="11"/>
    <x v="9"/>
    <x v="22"/>
    <s v="Beyaz"/>
  </r>
  <r>
    <n v="2771"/>
    <x v="7"/>
    <x v="3"/>
    <x v="3"/>
    <n v="2"/>
    <n v="1350"/>
    <n v="2700"/>
    <n v="1100"/>
    <x v="11"/>
    <x v="11"/>
    <x v="16"/>
    <s v="Siyah"/>
  </r>
  <r>
    <n v="2772"/>
    <x v="0"/>
    <x v="5"/>
    <x v="5"/>
    <n v="5"/>
    <n v="7600"/>
    <n v="38000"/>
    <n v="8000"/>
    <x v="11"/>
    <x v="2"/>
    <x v="72"/>
    <s v="i Gri"/>
  </r>
  <r>
    <n v="2773"/>
    <x v="2"/>
    <x v="6"/>
    <x v="6"/>
    <n v="5"/>
    <n v="7250"/>
    <n v="36250"/>
    <n v="11250"/>
    <x v="11"/>
    <x v="7"/>
    <x v="57"/>
    <s v="u Gri"/>
  </r>
  <r>
    <n v="2774"/>
    <x v="11"/>
    <x v="13"/>
    <x v="9"/>
    <n v="3"/>
    <n v="1490"/>
    <n v="4470"/>
    <n v="2070"/>
    <x v="11"/>
    <x v="6"/>
    <x v="27"/>
    <s v="Marka"/>
  </r>
  <r>
    <n v="2775"/>
    <x v="3"/>
    <x v="13"/>
    <x v="9"/>
    <n v="2"/>
    <n v="1490"/>
    <n v="2980"/>
    <n v="1380"/>
    <x v="11"/>
    <x v="11"/>
    <x v="32"/>
    <s v="Marka"/>
  </r>
  <r>
    <n v="2776"/>
    <x v="8"/>
    <x v="10"/>
    <x v="8"/>
    <n v="3"/>
    <n v="1090"/>
    <n v="3270"/>
    <n v="870"/>
    <x v="11"/>
    <x v="6"/>
    <x v="76"/>
    <s v="Marka"/>
  </r>
  <r>
    <n v="2777"/>
    <x v="8"/>
    <x v="8"/>
    <x v="8"/>
    <n v="3"/>
    <n v="1200"/>
    <n v="3600"/>
    <n v="1200"/>
    <x v="11"/>
    <x v="9"/>
    <x v="29"/>
    <s v="Marka"/>
  </r>
  <r>
    <n v="2778"/>
    <x v="11"/>
    <x v="10"/>
    <x v="8"/>
    <n v="2"/>
    <n v="1090"/>
    <n v="2180"/>
    <n v="580"/>
    <x v="11"/>
    <x v="12"/>
    <x v="10"/>
    <s v="Marka"/>
  </r>
  <r>
    <n v="2779"/>
    <x v="11"/>
    <x v="4"/>
    <x v="4"/>
    <n v="2"/>
    <n v="2180"/>
    <n v="4360"/>
    <n v="1360"/>
    <x v="11"/>
    <x v="3"/>
    <x v="4"/>
    <s v="Marka"/>
  </r>
  <r>
    <n v="2780"/>
    <x v="2"/>
    <x v="20"/>
    <x v="0"/>
    <n v="2"/>
    <n v="5300"/>
    <n v="10600"/>
    <n v="2600"/>
    <x v="11"/>
    <x v="12"/>
    <x v="45"/>
    <s v="i Gri"/>
  </r>
  <r>
    <n v="2781"/>
    <x v="11"/>
    <x v="20"/>
    <x v="0"/>
    <n v="4"/>
    <n v="5300"/>
    <n v="21200"/>
    <n v="5200"/>
    <x v="11"/>
    <x v="6"/>
    <x v="75"/>
    <s v="i Gri"/>
  </r>
  <r>
    <n v="2782"/>
    <x v="5"/>
    <x v="6"/>
    <x v="6"/>
    <n v="5"/>
    <n v="7250"/>
    <n v="36250"/>
    <n v="11250"/>
    <x v="11"/>
    <x v="0"/>
    <x v="57"/>
    <s v="u Gri"/>
  </r>
  <r>
    <n v="2783"/>
    <x v="5"/>
    <x v="18"/>
    <x v="3"/>
    <n v="4"/>
    <n v="1200"/>
    <n v="4800"/>
    <n v="1600"/>
    <x v="11"/>
    <x v="8"/>
    <x v="63"/>
    <s v="ü Mor"/>
  </r>
  <r>
    <n v="2784"/>
    <x v="3"/>
    <x v="0"/>
    <x v="0"/>
    <n v="3"/>
    <n v="6000"/>
    <n v="18000"/>
    <n v="6000"/>
    <x v="11"/>
    <x v="5"/>
    <x v="29"/>
    <s v="Beyaz"/>
  </r>
  <r>
    <n v="2785"/>
    <x v="2"/>
    <x v="2"/>
    <x v="2"/>
    <n v="4"/>
    <n v="8450"/>
    <n v="33800"/>
    <n v="9800"/>
    <x v="11"/>
    <x v="1"/>
    <x v="54"/>
    <s v="Beyaz"/>
  </r>
  <r>
    <n v="2786"/>
    <x v="6"/>
    <x v="14"/>
    <x v="10"/>
    <n v="4"/>
    <n v="4200"/>
    <n v="16800"/>
    <n v="4800"/>
    <x v="11"/>
    <x v="3"/>
    <x v="70"/>
    <s v="Beyaz"/>
  </r>
  <r>
    <n v="2787"/>
    <x v="6"/>
    <x v="12"/>
    <x v="2"/>
    <n v="2"/>
    <n v="10590"/>
    <n v="21180"/>
    <n v="9180"/>
    <x v="11"/>
    <x v="2"/>
    <x v="19"/>
    <s v="i Gri"/>
  </r>
  <r>
    <n v="2788"/>
    <x v="5"/>
    <x v="18"/>
    <x v="3"/>
    <n v="5"/>
    <n v="1200"/>
    <n v="6000"/>
    <n v="2000"/>
    <x v="11"/>
    <x v="0"/>
    <x v="12"/>
    <s v="ü Mor"/>
  </r>
  <r>
    <n v="2789"/>
    <x v="10"/>
    <x v="7"/>
    <x v="7"/>
    <n v="2"/>
    <n v="1100"/>
    <n v="2200"/>
    <n v="600"/>
    <x v="11"/>
    <x v="4"/>
    <x v="17"/>
    <s v="Beyaz"/>
  </r>
  <r>
    <n v="2790"/>
    <x v="9"/>
    <x v="22"/>
    <x v="10"/>
    <n v="3"/>
    <n v="3700"/>
    <n v="11100"/>
    <n v="2100"/>
    <x v="11"/>
    <x v="6"/>
    <x v="83"/>
    <s v="Siyah"/>
  </r>
  <r>
    <n v="2791"/>
    <x v="1"/>
    <x v="22"/>
    <x v="10"/>
    <n v="3"/>
    <n v="3700"/>
    <n v="11100"/>
    <n v="2100"/>
    <x v="11"/>
    <x v="5"/>
    <x v="83"/>
    <s v="Siyah"/>
  </r>
  <r>
    <n v="2792"/>
    <x v="6"/>
    <x v="7"/>
    <x v="7"/>
    <n v="4"/>
    <n v="1100"/>
    <n v="4400"/>
    <n v="1200"/>
    <x v="11"/>
    <x v="11"/>
    <x v="58"/>
    <s v="Beyaz"/>
  </r>
  <r>
    <n v="2793"/>
    <x v="5"/>
    <x v="22"/>
    <x v="10"/>
    <n v="2"/>
    <n v="3700"/>
    <n v="7400"/>
    <n v="1400"/>
    <x v="11"/>
    <x v="2"/>
    <x v="48"/>
    <s v="Siyah"/>
  </r>
  <r>
    <n v="2794"/>
    <x v="10"/>
    <x v="13"/>
    <x v="9"/>
    <n v="5"/>
    <n v="1490"/>
    <n v="7450"/>
    <n v="3450"/>
    <x v="11"/>
    <x v="12"/>
    <x v="74"/>
    <s v="Marka"/>
  </r>
  <r>
    <n v="2795"/>
    <x v="9"/>
    <x v="21"/>
    <x v="9"/>
    <n v="5"/>
    <n v="1500"/>
    <n v="7500"/>
    <n v="3500"/>
    <x v="11"/>
    <x v="11"/>
    <x v="84"/>
    <s v="Marka"/>
  </r>
  <r>
    <n v="2796"/>
    <x v="8"/>
    <x v="10"/>
    <x v="8"/>
    <n v="5"/>
    <n v="1090"/>
    <n v="5450"/>
    <n v="1450"/>
    <x v="11"/>
    <x v="9"/>
    <x v="69"/>
    <s v="Marka"/>
  </r>
  <r>
    <n v="2797"/>
    <x v="10"/>
    <x v="9"/>
    <x v="1"/>
    <n v="2"/>
    <n v="1800"/>
    <n v="3600"/>
    <n v="2000"/>
    <x v="11"/>
    <x v="4"/>
    <x v="9"/>
    <s v="n Gri"/>
  </r>
  <r>
    <n v="2798"/>
    <x v="7"/>
    <x v="19"/>
    <x v="2"/>
    <n v="4"/>
    <n v="7530"/>
    <n v="30120"/>
    <n v="6120"/>
    <x v="11"/>
    <x v="12"/>
    <x v="81"/>
    <s v="i Gri"/>
  </r>
  <r>
    <n v="2799"/>
    <x v="6"/>
    <x v="7"/>
    <x v="7"/>
    <n v="3"/>
    <n v="1100"/>
    <n v="3300"/>
    <n v="900"/>
    <x v="11"/>
    <x v="8"/>
    <x v="7"/>
    <s v="Beyaz"/>
  </r>
  <r>
    <n v="2800"/>
    <x v="9"/>
    <x v="3"/>
    <x v="3"/>
    <n v="2"/>
    <n v="1350"/>
    <n v="2700"/>
    <n v="1100"/>
    <x v="11"/>
    <x v="7"/>
    <x v="16"/>
    <s v="Siyah"/>
  </r>
  <r>
    <n v="2801"/>
    <x v="8"/>
    <x v="3"/>
    <x v="3"/>
    <n v="3"/>
    <n v="1350"/>
    <n v="4050"/>
    <n v="1650"/>
    <x v="11"/>
    <x v="8"/>
    <x v="3"/>
    <s v="Siyah"/>
  </r>
  <r>
    <n v="2802"/>
    <x v="7"/>
    <x v="10"/>
    <x v="8"/>
    <n v="2"/>
    <n v="1090"/>
    <n v="2180"/>
    <n v="580"/>
    <x v="11"/>
    <x v="8"/>
    <x v="10"/>
    <s v="Marka"/>
  </r>
  <r>
    <n v="2803"/>
    <x v="7"/>
    <x v="14"/>
    <x v="10"/>
    <n v="3"/>
    <n v="4200"/>
    <n v="12600"/>
    <n v="3600"/>
    <x v="11"/>
    <x v="8"/>
    <x v="1"/>
    <s v="Beyaz"/>
  </r>
  <r>
    <n v="2804"/>
    <x v="9"/>
    <x v="9"/>
    <x v="1"/>
    <n v="5"/>
    <n v="1800"/>
    <n v="9000"/>
    <n v="5000"/>
    <x v="11"/>
    <x v="11"/>
    <x v="88"/>
    <s v="n Gri"/>
  </r>
  <r>
    <n v="2805"/>
    <x v="11"/>
    <x v="10"/>
    <x v="8"/>
    <n v="3"/>
    <n v="1090"/>
    <n v="3270"/>
    <n v="870"/>
    <x v="11"/>
    <x v="1"/>
    <x v="76"/>
    <s v="Marka"/>
  </r>
  <r>
    <n v="2806"/>
    <x v="0"/>
    <x v="5"/>
    <x v="5"/>
    <n v="4"/>
    <n v="7600"/>
    <n v="30400"/>
    <n v="6400"/>
    <x v="11"/>
    <x v="6"/>
    <x v="66"/>
    <s v="i Gri"/>
  </r>
  <r>
    <n v="2807"/>
    <x v="8"/>
    <x v="5"/>
    <x v="5"/>
    <n v="2"/>
    <n v="7600"/>
    <n v="15200"/>
    <n v="3200"/>
    <x v="11"/>
    <x v="9"/>
    <x v="5"/>
    <s v="i Gri"/>
  </r>
  <r>
    <n v="2808"/>
    <x v="2"/>
    <x v="22"/>
    <x v="10"/>
    <n v="3"/>
    <n v="3700"/>
    <n v="11100"/>
    <n v="2100"/>
    <x v="11"/>
    <x v="10"/>
    <x v="83"/>
    <s v="Siyah"/>
  </r>
  <r>
    <n v="2809"/>
    <x v="4"/>
    <x v="6"/>
    <x v="6"/>
    <n v="3"/>
    <n v="7250"/>
    <n v="21750"/>
    <n v="6750"/>
    <x v="11"/>
    <x v="2"/>
    <x v="24"/>
    <s v="u Gri"/>
  </r>
  <r>
    <n v="2810"/>
    <x v="1"/>
    <x v="5"/>
    <x v="5"/>
    <n v="5"/>
    <n v="7600"/>
    <n v="38000"/>
    <n v="8000"/>
    <x v="11"/>
    <x v="6"/>
    <x v="72"/>
    <s v="i Gri"/>
  </r>
  <r>
    <n v="2811"/>
    <x v="10"/>
    <x v="14"/>
    <x v="10"/>
    <n v="4"/>
    <n v="4200"/>
    <n v="16800"/>
    <n v="4800"/>
    <x v="11"/>
    <x v="5"/>
    <x v="70"/>
    <s v="Beyaz"/>
  </r>
  <r>
    <n v="2812"/>
    <x v="6"/>
    <x v="17"/>
    <x v="7"/>
    <n v="2"/>
    <n v="1250"/>
    <n v="2500"/>
    <n v="900"/>
    <x v="11"/>
    <x v="6"/>
    <x v="51"/>
    <s v="Siyah"/>
  </r>
  <r>
    <n v="2813"/>
    <x v="8"/>
    <x v="10"/>
    <x v="8"/>
    <n v="2"/>
    <n v="1090"/>
    <n v="2180"/>
    <n v="580"/>
    <x v="11"/>
    <x v="7"/>
    <x v="10"/>
    <s v="Marka"/>
  </r>
  <r>
    <n v="2814"/>
    <x v="3"/>
    <x v="4"/>
    <x v="4"/>
    <n v="2"/>
    <n v="2180"/>
    <n v="4360"/>
    <n v="1360"/>
    <x v="11"/>
    <x v="3"/>
    <x v="4"/>
    <s v="Marka"/>
  </r>
  <r>
    <n v="2815"/>
    <x v="11"/>
    <x v="22"/>
    <x v="10"/>
    <n v="4"/>
    <n v="3700"/>
    <n v="14800"/>
    <n v="2800"/>
    <x v="11"/>
    <x v="8"/>
    <x v="94"/>
    <s v="Siyah"/>
  </r>
  <r>
    <n v="2816"/>
    <x v="9"/>
    <x v="0"/>
    <x v="0"/>
    <n v="3"/>
    <n v="6000"/>
    <n v="18000"/>
    <n v="6000"/>
    <x v="11"/>
    <x v="2"/>
    <x v="29"/>
    <s v="Beyaz"/>
  </r>
  <r>
    <n v="2817"/>
    <x v="10"/>
    <x v="17"/>
    <x v="7"/>
    <n v="3"/>
    <n v="1250"/>
    <n v="3750"/>
    <n v="1350"/>
    <x v="11"/>
    <x v="0"/>
    <x v="50"/>
    <s v="Siyah"/>
  </r>
  <r>
    <n v="2818"/>
    <x v="11"/>
    <x v="5"/>
    <x v="5"/>
    <n v="5"/>
    <n v="7600"/>
    <n v="38000"/>
    <n v="8000"/>
    <x v="11"/>
    <x v="3"/>
    <x v="72"/>
    <s v="i Gri"/>
  </r>
  <r>
    <n v="2819"/>
    <x v="0"/>
    <x v="1"/>
    <x v="1"/>
    <n v="5"/>
    <n v="1400"/>
    <n v="7000"/>
    <n v="3000"/>
    <x v="11"/>
    <x v="12"/>
    <x v="53"/>
    <s v="Beyaz"/>
  </r>
  <r>
    <n v="2820"/>
    <x v="4"/>
    <x v="4"/>
    <x v="4"/>
    <n v="4"/>
    <n v="2180"/>
    <n v="8720"/>
    <n v="2720"/>
    <x v="11"/>
    <x v="6"/>
    <x v="60"/>
    <s v="Marka"/>
  </r>
  <r>
    <n v="2821"/>
    <x v="0"/>
    <x v="9"/>
    <x v="1"/>
    <n v="4"/>
    <n v="1800"/>
    <n v="7200"/>
    <n v="4000"/>
    <x v="11"/>
    <x v="0"/>
    <x v="85"/>
    <s v="n Gri"/>
  </r>
  <r>
    <n v="2822"/>
    <x v="2"/>
    <x v="21"/>
    <x v="9"/>
    <n v="4"/>
    <n v="1500"/>
    <n v="6000"/>
    <n v="2800"/>
    <x v="11"/>
    <x v="9"/>
    <x v="77"/>
    <s v="Marka"/>
  </r>
  <r>
    <n v="2823"/>
    <x v="6"/>
    <x v="2"/>
    <x v="2"/>
    <n v="4"/>
    <n v="8450"/>
    <n v="33800"/>
    <n v="9800"/>
    <x v="11"/>
    <x v="3"/>
    <x v="54"/>
    <s v="Beyaz"/>
  </r>
  <r>
    <n v="2824"/>
    <x v="9"/>
    <x v="21"/>
    <x v="9"/>
    <n v="4"/>
    <n v="1500"/>
    <n v="6000"/>
    <n v="2800"/>
    <x v="11"/>
    <x v="12"/>
    <x v="77"/>
    <s v="Marka"/>
  </r>
  <r>
    <n v="2825"/>
    <x v="5"/>
    <x v="0"/>
    <x v="0"/>
    <n v="4"/>
    <n v="6000"/>
    <n v="24000"/>
    <n v="8000"/>
    <x v="11"/>
    <x v="7"/>
    <x v="63"/>
    <s v="Beyaz"/>
  </r>
  <r>
    <n v="2826"/>
    <x v="11"/>
    <x v="18"/>
    <x v="3"/>
    <n v="2"/>
    <n v="1200"/>
    <n v="2400"/>
    <n v="800"/>
    <x v="11"/>
    <x v="7"/>
    <x v="0"/>
    <s v="ü Mor"/>
  </r>
  <r>
    <n v="2827"/>
    <x v="0"/>
    <x v="14"/>
    <x v="10"/>
    <n v="4"/>
    <n v="4200"/>
    <n v="16800"/>
    <n v="4800"/>
    <x v="11"/>
    <x v="12"/>
    <x v="70"/>
    <s v="Beyaz"/>
  </r>
  <r>
    <n v="2828"/>
    <x v="10"/>
    <x v="5"/>
    <x v="5"/>
    <n v="5"/>
    <n v="7600"/>
    <n v="38000"/>
    <n v="8000"/>
    <x v="11"/>
    <x v="5"/>
    <x v="72"/>
    <s v="i Gri"/>
  </r>
  <r>
    <n v="2829"/>
    <x v="5"/>
    <x v="3"/>
    <x v="3"/>
    <n v="1"/>
    <n v="1350"/>
    <n v="1350"/>
    <n v="550"/>
    <x v="0"/>
    <x v="7"/>
    <x v="25"/>
    <s v="Siyah"/>
  </r>
  <r>
    <n v="2830"/>
    <x v="1"/>
    <x v="6"/>
    <x v="6"/>
    <n v="2"/>
    <n v="7250"/>
    <n v="14500"/>
    <n v="4500"/>
    <x v="0"/>
    <x v="9"/>
    <x v="6"/>
    <s v="u Gri"/>
  </r>
  <r>
    <n v="2831"/>
    <x v="6"/>
    <x v="5"/>
    <x v="5"/>
    <n v="1"/>
    <n v="7600"/>
    <n v="7600"/>
    <n v="1600"/>
    <x v="0"/>
    <x v="7"/>
    <x v="26"/>
    <s v="i Gri"/>
  </r>
  <r>
    <n v="2832"/>
    <x v="11"/>
    <x v="5"/>
    <x v="5"/>
    <n v="3"/>
    <n v="7600"/>
    <n v="22800"/>
    <n v="4800"/>
    <x v="0"/>
    <x v="4"/>
    <x v="23"/>
    <s v="i Gri"/>
  </r>
  <r>
    <n v="2833"/>
    <x v="1"/>
    <x v="13"/>
    <x v="9"/>
    <n v="3"/>
    <n v="1490"/>
    <n v="4470"/>
    <n v="2070"/>
    <x v="0"/>
    <x v="3"/>
    <x v="27"/>
    <s v="Marka"/>
  </r>
  <r>
    <n v="2834"/>
    <x v="5"/>
    <x v="16"/>
    <x v="4"/>
    <n v="2"/>
    <n v="2900"/>
    <n v="5800"/>
    <n v="1800"/>
    <x v="0"/>
    <x v="5"/>
    <x v="6"/>
    <s v="Marka"/>
  </r>
  <r>
    <n v="2835"/>
    <x v="9"/>
    <x v="13"/>
    <x v="9"/>
    <n v="1"/>
    <n v="1490"/>
    <n v="1490"/>
    <n v="690"/>
    <x v="0"/>
    <x v="4"/>
    <x v="18"/>
    <s v="Marka"/>
  </r>
  <r>
    <n v="2836"/>
    <x v="9"/>
    <x v="10"/>
    <x v="8"/>
    <n v="2"/>
    <n v="1090"/>
    <n v="2180"/>
    <n v="580"/>
    <x v="0"/>
    <x v="9"/>
    <x v="10"/>
    <s v="Marka"/>
  </r>
  <r>
    <n v="2837"/>
    <x v="5"/>
    <x v="8"/>
    <x v="8"/>
    <n v="2"/>
    <n v="1200"/>
    <n v="2400"/>
    <n v="800"/>
    <x v="0"/>
    <x v="3"/>
    <x v="0"/>
    <s v="Marka"/>
  </r>
  <r>
    <n v="2838"/>
    <x v="8"/>
    <x v="12"/>
    <x v="2"/>
    <n v="2"/>
    <n v="10590"/>
    <n v="21180"/>
    <n v="9180"/>
    <x v="0"/>
    <x v="11"/>
    <x v="19"/>
    <s v="i Gri"/>
  </r>
  <r>
    <n v="2839"/>
    <x v="6"/>
    <x v="14"/>
    <x v="10"/>
    <n v="3"/>
    <n v="4200"/>
    <n v="12600"/>
    <n v="3600"/>
    <x v="0"/>
    <x v="12"/>
    <x v="1"/>
    <s v="Beyaz"/>
  </r>
  <r>
    <n v="2840"/>
    <x v="3"/>
    <x v="14"/>
    <x v="10"/>
    <n v="3"/>
    <n v="4200"/>
    <n v="12600"/>
    <n v="3600"/>
    <x v="0"/>
    <x v="8"/>
    <x v="1"/>
    <s v="Beyaz"/>
  </r>
  <r>
    <n v="2841"/>
    <x v="7"/>
    <x v="12"/>
    <x v="2"/>
    <n v="2"/>
    <n v="10590"/>
    <n v="21180"/>
    <n v="9180"/>
    <x v="0"/>
    <x v="2"/>
    <x v="19"/>
    <s v="i Gri"/>
  </r>
  <r>
    <n v="2842"/>
    <x v="11"/>
    <x v="17"/>
    <x v="7"/>
    <n v="1"/>
    <n v="1250"/>
    <n v="1250"/>
    <n v="450"/>
    <x v="0"/>
    <x v="6"/>
    <x v="28"/>
    <s v="Siyah"/>
  </r>
  <r>
    <n v="2843"/>
    <x v="0"/>
    <x v="13"/>
    <x v="9"/>
    <n v="3"/>
    <n v="1490"/>
    <n v="4470"/>
    <n v="2070"/>
    <x v="0"/>
    <x v="9"/>
    <x v="27"/>
    <s v="Marka"/>
  </r>
  <r>
    <n v="2844"/>
    <x v="6"/>
    <x v="8"/>
    <x v="8"/>
    <n v="2"/>
    <n v="1200"/>
    <n v="2400"/>
    <n v="800"/>
    <x v="0"/>
    <x v="10"/>
    <x v="0"/>
    <s v="Marka"/>
  </r>
  <r>
    <n v="2845"/>
    <x v="2"/>
    <x v="4"/>
    <x v="4"/>
    <n v="3"/>
    <n v="2180"/>
    <n v="6540"/>
    <n v="2040"/>
    <x v="0"/>
    <x v="5"/>
    <x v="11"/>
    <s v="Marka"/>
  </r>
  <r>
    <n v="2846"/>
    <x v="9"/>
    <x v="18"/>
    <x v="3"/>
    <n v="3"/>
    <n v="1200"/>
    <n v="3600"/>
    <n v="1200"/>
    <x v="0"/>
    <x v="5"/>
    <x v="29"/>
    <s v="ü Mor"/>
  </r>
  <r>
    <n v="2847"/>
    <x v="0"/>
    <x v="9"/>
    <x v="1"/>
    <n v="1"/>
    <n v="1800"/>
    <n v="1800"/>
    <n v="1000"/>
    <x v="0"/>
    <x v="4"/>
    <x v="30"/>
    <s v="n Gri"/>
  </r>
  <r>
    <n v="2848"/>
    <x v="2"/>
    <x v="5"/>
    <x v="5"/>
    <n v="1"/>
    <n v="7600"/>
    <n v="7600"/>
    <n v="1600"/>
    <x v="0"/>
    <x v="5"/>
    <x v="26"/>
    <s v="i Gri"/>
  </r>
  <r>
    <n v="2849"/>
    <x v="7"/>
    <x v="19"/>
    <x v="2"/>
    <n v="1"/>
    <n v="7530"/>
    <n v="7530"/>
    <n v="1530"/>
    <x v="0"/>
    <x v="5"/>
    <x v="31"/>
    <s v="i Gri"/>
  </r>
  <r>
    <n v="2850"/>
    <x v="11"/>
    <x v="13"/>
    <x v="9"/>
    <n v="2"/>
    <n v="1490"/>
    <n v="2980"/>
    <n v="1380"/>
    <x v="0"/>
    <x v="10"/>
    <x v="32"/>
    <s v="Marka"/>
  </r>
  <r>
    <n v="2851"/>
    <x v="0"/>
    <x v="20"/>
    <x v="0"/>
    <n v="1"/>
    <n v="5300"/>
    <n v="5300"/>
    <n v="1300"/>
    <x v="0"/>
    <x v="9"/>
    <x v="33"/>
    <s v="i Gri"/>
  </r>
  <r>
    <n v="2852"/>
    <x v="4"/>
    <x v="8"/>
    <x v="8"/>
    <n v="2"/>
    <n v="1200"/>
    <n v="2400"/>
    <n v="800"/>
    <x v="0"/>
    <x v="8"/>
    <x v="0"/>
    <s v="Marka"/>
  </r>
  <r>
    <n v="2853"/>
    <x v="9"/>
    <x v="10"/>
    <x v="8"/>
    <n v="1"/>
    <n v="1090"/>
    <n v="1090"/>
    <n v="290"/>
    <x v="0"/>
    <x v="4"/>
    <x v="34"/>
    <s v="Marka"/>
  </r>
  <r>
    <n v="2854"/>
    <x v="4"/>
    <x v="6"/>
    <x v="6"/>
    <n v="1"/>
    <n v="7250"/>
    <n v="7250"/>
    <n v="2250"/>
    <x v="0"/>
    <x v="11"/>
    <x v="35"/>
    <s v="u Gri"/>
  </r>
  <r>
    <n v="2855"/>
    <x v="10"/>
    <x v="1"/>
    <x v="1"/>
    <n v="3"/>
    <n v="1400"/>
    <n v="4200"/>
    <n v="1800"/>
    <x v="0"/>
    <x v="7"/>
    <x v="36"/>
    <s v="Beyaz"/>
  </r>
  <r>
    <n v="2856"/>
    <x v="2"/>
    <x v="21"/>
    <x v="9"/>
    <n v="1"/>
    <n v="1500"/>
    <n v="1500"/>
    <n v="700"/>
    <x v="0"/>
    <x v="5"/>
    <x v="37"/>
    <s v="Marka"/>
  </r>
  <r>
    <n v="2857"/>
    <x v="7"/>
    <x v="3"/>
    <x v="3"/>
    <n v="1"/>
    <n v="1350"/>
    <n v="1350"/>
    <n v="550"/>
    <x v="0"/>
    <x v="2"/>
    <x v="25"/>
    <s v="Siyah"/>
  </r>
  <r>
    <n v="2858"/>
    <x v="7"/>
    <x v="8"/>
    <x v="8"/>
    <n v="3"/>
    <n v="1200"/>
    <n v="3600"/>
    <n v="1200"/>
    <x v="0"/>
    <x v="4"/>
    <x v="29"/>
    <s v="Marka"/>
  </r>
  <r>
    <n v="2859"/>
    <x v="1"/>
    <x v="19"/>
    <x v="2"/>
    <n v="3"/>
    <n v="7530"/>
    <n v="22590"/>
    <n v="4590"/>
    <x v="0"/>
    <x v="4"/>
    <x v="38"/>
    <s v="i Gri"/>
  </r>
  <r>
    <n v="2860"/>
    <x v="10"/>
    <x v="8"/>
    <x v="8"/>
    <n v="1"/>
    <n v="1200"/>
    <n v="1200"/>
    <n v="400"/>
    <x v="0"/>
    <x v="1"/>
    <x v="8"/>
    <s v="Marka"/>
  </r>
  <r>
    <n v="2861"/>
    <x v="8"/>
    <x v="9"/>
    <x v="1"/>
    <n v="3"/>
    <n v="1800"/>
    <n v="5400"/>
    <n v="3000"/>
    <x v="0"/>
    <x v="11"/>
    <x v="12"/>
    <s v="n Gri"/>
  </r>
  <r>
    <n v="2862"/>
    <x v="0"/>
    <x v="6"/>
    <x v="6"/>
    <n v="1"/>
    <n v="7250"/>
    <n v="7250"/>
    <n v="2250"/>
    <x v="0"/>
    <x v="12"/>
    <x v="35"/>
    <s v="u Gri"/>
  </r>
  <r>
    <n v="2863"/>
    <x v="9"/>
    <x v="13"/>
    <x v="9"/>
    <n v="3"/>
    <n v="1490"/>
    <n v="4470"/>
    <n v="2070"/>
    <x v="0"/>
    <x v="12"/>
    <x v="27"/>
    <s v="Marka"/>
  </r>
  <r>
    <n v="2864"/>
    <x v="9"/>
    <x v="18"/>
    <x v="3"/>
    <n v="1"/>
    <n v="1200"/>
    <n v="1200"/>
    <n v="400"/>
    <x v="0"/>
    <x v="11"/>
    <x v="8"/>
    <s v="ü Mor"/>
  </r>
  <r>
    <n v="2865"/>
    <x v="1"/>
    <x v="11"/>
    <x v="5"/>
    <n v="1"/>
    <n v="8000"/>
    <n v="8000"/>
    <n v="2000"/>
    <x v="0"/>
    <x v="11"/>
    <x v="39"/>
    <s v="Beyaz"/>
  </r>
  <r>
    <n v="2866"/>
    <x v="6"/>
    <x v="1"/>
    <x v="1"/>
    <n v="1"/>
    <n v="1400"/>
    <n v="1400"/>
    <n v="600"/>
    <x v="0"/>
    <x v="8"/>
    <x v="14"/>
    <s v="Beyaz"/>
  </r>
  <r>
    <n v="2867"/>
    <x v="5"/>
    <x v="3"/>
    <x v="3"/>
    <n v="1"/>
    <n v="1350"/>
    <n v="1350"/>
    <n v="550"/>
    <x v="0"/>
    <x v="5"/>
    <x v="25"/>
    <s v="Siyah"/>
  </r>
  <r>
    <n v="2868"/>
    <x v="8"/>
    <x v="18"/>
    <x v="3"/>
    <n v="1"/>
    <n v="1200"/>
    <n v="1200"/>
    <n v="400"/>
    <x v="0"/>
    <x v="5"/>
    <x v="8"/>
    <s v="ü Mor"/>
  </r>
  <r>
    <n v="2869"/>
    <x v="6"/>
    <x v="20"/>
    <x v="0"/>
    <n v="1"/>
    <n v="5300"/>
    <n v="5300"/>
    <n v="1300"/>
    <x v="0"/>
    <x v="3"/>
    <x v="33"/>
    <s v="i Gri"/>
  </r>
  <r>
    <n v="2870"/>
    <x v="9"/>
    <x v="12"/>
    <x v="2"/>
    <n v="3"/>
    <n v="10590"/>
    <n v="31770"/>
    <n v="13770"/>
    <x v="0"/>
    <x v="0"/>
    <x v="40"/>
    <s v="i Gri"/>
  </r>
  <r>
    <n v="2871"/>
    <x v="4"/>
    <x v="17"/>
    <x v="7"/>
    <n v="1"/>
    <n v="1250"/>
    <n v="1250"/>
    <n v="450"/>
    <x v="0"/>
    <x v="8"/>
    <x v="28"/>
    <s v="Siyah"/>
  </r>
  <r>
    <n v="2872"/>
    <x v="11"/>
    <x v="18"/>
    <x v="3"/>
    <n v="1"/>
    <n v="1200"/>
    <n v="1200"/>
    <n v="400"/>
    <x v="0"/>
    <x v="3"/>
    <x v="8"/>
    <s v="ü Mor"/>
  </r>
  <r>
    <n v="2873"/>
    <x v="4"/>
    <x v="1"/>
    <x v="1"/>
    <n v="3"/>
    <n v="1400"/>
    <n v="4200"/>
    <n v="1800"/>
    <x v="0"/>
    <x v="7"/>
    <x v="36"/>
    <s v="Beyaz"/>
  </r>
  <r>
    <n v="2874"/>
    <x v="11"/>
    <x v="19"/>
    <x v="2"/>
    <n v="2"/>
    <n v="7530"/>
    <n v="15060"/>
    <n v="3060"/>
    <x v="0"/>
    <x v="4"/>
    <x v="41"/>
    <s v="i Gri"/>
  </r>
  <r>
    <n v="2875"/>
    <x v="6"/>
    <x v="5"/>
    <x v="5"/>
    <n v="1"/>
    <n v="7600"/>
    <n v="7600"/>
    <n v="1600"/>
    <x v="0"/>
    <x v="5"/>
    <x v="26"/>
    <s v="i Gri"/>
  </r>
  <r>
    <n v="2876"/>
    <x v="11"/>
    <x v="21"/>
    <x v="9"/>
    <n v="1"/>
    <n v="1500"/>
    <n v="1500"/>
    <n v="700"/>
    <x v="0"/>
    <x v="2"/>
    <x v="37"/>
    <s v="Marka"/>
  </r>
  <r>
    <n v="2877"/>
    <x v="9"/>
    <x v="4"/>
    <x v="4"/>
    <n v="2"/>
    <n v="2180"/>
    <n v="4360"/>
    <n v="1360"/>
    <x v="0"/>
    <x v="0"/>
    <x v="4"/>
    <s v="Marka"/>
  </r>
  <r>
    <n v="2878"/>
    <x v="3"/>
    <x v="4"/>
    <x v="4"/>
    <n v="1"/>
    <n v="2180"/>
    <n v="2180"/>
    <n v="680"/>
    <x v="0"/>
    <x v="9"/>
    <x v="42"/>
    <s v="Marka"/>
  </r>
  <r>
    <n v="2879"/>
    <x v="9"/>
    <x v="15"/>
    <x v="6"/>
    <n v="1"/>
    <n v="5775"/>
    <n v="5775"/>
    <n v="1775"/>
    <x v="0"/>
    <x v="11"/>
    <x v="43"/>
    <s v="Beyaz"/>
  </r>
  <r>
    <n v="2880"/>
    <x v="9"/>
    <x v="7"/>
    <x v="7"/>
    <n v="3"/>
    <n v="1100"/>
    <n v="3300"/>
    <n v="900"/>
    <x v="0"/>
    <x v="0"/>
    <x v="7"/>
    <s v="Beyaz"/>
  </r>
  <r>
    <n v="2881"/>
    <x v="10"/>
    <x v="15"/>
    <x v="6"/>
    <n v="1"/>
    <n v="5775"/>
    <n v="5775"/>
    <n v="1775"/>
    <x v="0"/>
    <x v="8"/>
    <x v="43"/>
    <s v="Beyaz"/>
  </r>
  <r>
    <n v="2882"/>
    <x v="7"/>
    <x v="3"/>
    <x v="3"/>
    <n v="1"/>
    <n v="1350"/>
    <n v="1350"/>
    <n v="550"/>
    <x v="0"/>
    <x v="2"/>
    <x v="25"/>
    <s v="Siyah"/>
  </r>
  <r>
    <n v="2883"/>
    <x v="0"/>
    <x v="5"/>
    <x v="5"/>
    <n v="3"/>
    <n v="7600"/>
    <n v="22800"/>
    <n v="4800"/>
    <x v="0"/>
    <x v="8"/>
    <x v="23"/>
    <s v="i Gri"/>
  </r>
  <r>
    <n v="2884"/>
    <x v="2"/>
    <x v="6"/>
    <x v="6"/>
    <n v="3"/>
    <n v="7250"/>
    <n v="21750"/>
    <n v="6750"/>
    <x v="0"/>
    <x v="10"/>
    <x v="24"/>
    <s v="u Gri"/>
  </r>
  <r>
    <n v="2885"/>
    <x v="11"/>
    <x v="13"/>
    <x v="9"/>
    <n v="2"/>
    <n v="1490"/>
    <n v="2980"/>
    <n v="1380"/>
    <x v="0"/>
    <x v="11"/>
    <x v="32"/>
    <s v="Marka"/>
  </r>
  <r>
    <n v="2886"/>
    <x v="3"/>
    <x v="13"/>
    <x v="9"/>
    <n v="2"/>
    <n v="1490"/>
    <n v="2980"/>
    <n v="1380"/>
    <x v="0"/>
    <x v="4"/>
    <x v="32"/>
    <s v="Marka"/>
  </r>
  <r>
    <n v="2887"/>
    <x v="8"/>
    <x v="10"/>
    <x v="8"/>
    <n v="2"/>
    <n v="1090"/>
    <n v="2180"/>
    <n v="580"/>
    <x v="0"/>
    <x v="8"/>
    <x v="10"/>
    <s v="Marka"/>
  </r>
  <r>
    <n v="2888"/>
    <x v="8"/>
    <x v="8"/>
    <x v="8"/>
    <n v="3"/>
    <n v="1200"/>
    <n v="3600"/>
    <n v="1200"/>
    <x v="0"/>
    <x v="1"/>
    <x v="29"/>
    <s v="Marka"/>
  </r>
  <r>
    <n v="2889"/>
    <x v="11"/>
    <x v="10"/>
    <x v="8"/>
    <n v="2"/>
    <n v="1090"/>
    <n v="2180"/>
    <n v="580"/>
    <x v="0"/>
    <x v="3"/>
    <x v="10"/>
    <s v="Mark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304"/>
    <n v="1274290"/>
    <n v="407090"/>
    <n v="0"/>
    <x v="0"/>
    <n v="0"/>
  </r>
  <r>
    <x v="1"/>
    <n v="411"/>
    <n v="1582010"/>
    <n v="490410"/>
    <n v="0.35197368421052633"/>
    <x v="0"/>
    <n v="0.20467218551180327"/>
  </r>
  <r>
    <x v="2"/>
    <n v="185"/>
    <n v="668410"/>
    <n v="190510"/>
    <n v="-0.54987834549878345"/>
    <x v="1"/>
    <n v="-0.6115291286882405"/>
  </r>
  <r>
    <x v="3"/>
    <n v="585"/>
    <n v="2405475"/>
    <n v="742775"/>
    <n v="2.1621621621621623"/>
    <x v="1"/>
    <n v="2.898876699385859"/>
  </r>
  <r>
    <x v="4"/>
    <n v="966"/>
    <n v="3756370"/>
    <n v="1135070"/>
    <n v="0.6512820512820513"/>
    <x v="1"/>
    <n v="0.52814782403823501"/>
  </r>
  <r>
    <x v="5"/>
    <n v="965"/>
    <n v="3857420"/>
    <n v="1153720"/>
    <n v="-1.0351966873706005E-3"/>
    <x v="2"/>
    <n v="1.6430704714246697E-2"/>
  </r>
  <r>
    <x v="6"/>
    <n v="539"/>
    <n v="2057110"/>
    <n v="607410"/>
    <n v="-0.44145077720207254"/>
    <x v="2"/>
    <n v="-0.47352043823458029"/>
  </r>
  <r>
    <x v="7"/>
    <n v="1225"/>
    <n v="4706900"/>
    <n v="1471900"/>
    <n v="1.2727272727272727"/>
    <x v="2"/>
    <n v="1.4232396569039034"/>
  </r>
  <r>
    <x v="8"/>
    <n v="677"/>
    <n v="2635840"/>
    <n v="756740"/>
    <n v="-0.44734693877551018"/>
    <x v="3"/>
    <n v="-0.4858753991439636"/>
  </r>
  <r>
    <x v="9"/>
    <n v="631"/>
    <n v="2571535"/>
    <n v="802535"/>
    <n v="-6.7946824224519947E-2"/>
    <x v="3"/>
    <n v="6.0516161429288791E-2"/>
  </r>
  <r>
    <x v="10"/>
    <n v="548"/>
    <n v="2075190"/>
    <n v="590990"/>
    <n v="-0.13153724247226625"/>
    <x v="3"/>
    <n v="-0.26359598023762204"/>
  </r>
  <r>
    <x v="11"/>
    <n v="726"/>
    <n v="2843665"/>
    <n v="872765"/>
    <n v="0.32481751824817517"/>
    <x v="0"/>
    <n v="0.476784717169495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582A77-980D-4D48-B661-95B8AF9D36A5}" name="PivotTable9" cacheId="0" applyNumberFormats="0" applyBorderFormats="0" applyFontFormats="0" applyPatternFormats="0" applyAlignmentFormats="0" applyWidthHeightFormats="1" dataCaption="Değerler" updatedVersion="8" minRefreshableVersion="3" itemPrintTitles="1" createdVersion="8" indent="0" multipleFieldFilters="0" chartFormat="36">
  <location ref="H22:I25" firstHeaderRow="1" firstDataRow="1" firstDataCol="1" rowPageCount="1" colPageCount="1"/>
  <pivotFields count="12">
    <pivotField showAll="0"/>
    <pivotField showAll="0">
      <items count="13">
        <item x="4"/>
        <item x="8"/>
        <item x="10"/>
        <item x="3"/>
        <item x="2"/>
        <item x="5"/>
        <item x="9"/>
        <item x="0"/>
        <item x="6"/>
        <item x="1"/>
        <item x="7"/>
        <item x="11"/>
        <item t="default"/>
      </items>
    </pivotField>
    <pivotField axis="axisRow" showAll="0">
      <items count="24">
        <item x="0"/>
        <item x="20"/>
        <item x="12"/>
        <item x="2"/>
        <item x="19"/>
        <item x="11"/>
        <item x="5"/>
        <item x="13"/>
        <item x="21"/>
        <item x="15"/>
        <item x="6"/>
        <item x="14"/>
        <item x="22"/>
        <item x="16"/>
        <item x="4"/>
        <item x="1"/>
        <item x="9"/>
        <item x="7"/>
        <item x="17"/>
        <item x="8"/>
        <item x="10"/>
        <item x="18"/>
        <item x="3"/>
        <item t="default"/>
      </items>
    </pivotField>
    <pivotField axis="axisPage" showAll="0">
      <items count="12">
        <item x="7"/>
        <item x="0"/>
        <item x="2"/>
        <item x="5"/>
        <item x="9"/>
        <item x="6"/>
        <item x="10"/>
        <item x="4"/>
        <item x="1"/>
        <item x="8"/>
        <item x="3"/>
        <item t="default"/>
      </items>
    </pivotField>
    <pivotField dataField="1" showAll="0"/>
    <pivotField numFmtId="164" showAll="0"/>
    <pivotField numFmtId="164" showAll="0"/>
    <pivotField numFmtId="164"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14">
        <item x="6"/>
        <item h="1" x="2"/>
        <item h="1" x="5"/>
        <item h="1" x="8"/>
        <item h="1" x="10"/>
        <item h="1" x="1"/>
        <item h="1" x="4"/>
        <item h="1" x="12"/>
        <item h="1" x="9"/>
        <item h="1" x="0"/>
        <item h="1" x="3"/>
        <item h="1" x="11"/>
        <item h="1" x="7"/>
        <item t="default"/>
      </items>
    </pivotField>
    <pivotField numFmtId="2" showAll="0"/>
    <pivotField showAll="0"/>
  </pivotFields>
  <rowFields count="1">
    <field x="2"/>
  </rowFields>
  <rowItems count="3">
    <i>
      <x v="11"/>
    </i>
    <i>
      <x v="12"/>
    </i>
    <i t="grand">
      <x/>
    </i>
  </rowItems>
  <colItems count="1">
    <i/>
  </colItems>
  <pageFields count="1">
    <pageField fld="3" item="6" hier="-1"/>
  </pageFields>
  <dataFields count="1">
    <dataField name="Toplam Satış Adet" fld="4" baseField="0" baseItem="0"/>
  </dataFields>
  <chartFormats count="24">
    <chartFormat chart="12" format="6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6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2" format="62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2" format="63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2" format="64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2" format="65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2" format="66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2" format="67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2" format="68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2" format="69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2" format="70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2" format="7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2" format="7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2" format="7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2" format="7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2" format="75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2" format="76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2" format="77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2" format="78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2" format="79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2" format="80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2" format="8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2" format="82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2" format="83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FF32F5-E51B-46D1-B490-F297228FB5E2}" name="PivotTable1" cacheId="0" applyNumberFormats="0" applyBorderFormats="0" applyFontFormats="0" applyPatternFormats="0" applyAlignmentFormats="0" applyWidthHeightFormats="1" dataCaption="Değerler" updatedVersion="8" minRefreshableVersion="3" itemPrintTitles="1" createdVersion="8" indent="0" multipleFieldFilters="0" chartFormat="25">
  <location ref="A4:B13" firstHeaderRow="1" firstDataRow="1" firstDataCol="1" rowPageCount="2" colPageCount="1"/>
  <pivotFields count="12">
    <pivotField showAll="0"/>
    <pivotField showAll="0">
      <items count="13">
        <item x="4"/>
        <item x="8"/>
        <item x="10"/>
        <item x="3"/>
        <item x="2"/>
        <item x="5"/>
        <item x="9"/>
        <item x="0"/>
        <item x="6"/>
        <item x="1"/>
        <item x="7"/>
        <item x="11"/>
        <item t="default"/>
      </items>
    </pivotField>
    <pivotField showAll="0"/>
    <pivotField axis="axisRow" showAll="0">
      <items count="12">
        <item x="7"/>
        <item x="0"/>
        <item x="2"/>
        <item x="5"/>
        <item x="9"/>
        <item x="6"/>
        <item x="10"/>
        <item x="4"/>
        <item x="1"/>
        <item x="8"/>
        <item x="3"/>
        <item t="default"/>
      </items>
    </pivotField>
    <pivotField dataField="1" showAll="0"/>
    <pivotField numFmtId="164" showAll="0"/>
    <pivotField numFmtId="164" showAll="0"/>
    <pivotField numFmtId="164" showAll="0"/>
    <pivotField axis="axisPage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14">
        <item x="6"/>
        <item x="2"/>
        <item x="5"/>
        <item x="8"/>
        <item x="10"/>
        <item x="1"/>
        <item x="4"/>
        <item x="12"/>
        <item x="9"/>
        <item x="0"/>
        <item x="3"/>
        <item x="11"/>
        <item x="7"/>
        <item t="default"/>
      </items>
    </pivotField>
    <pivotField numFmtId="2" showAll="0"/>
    <pivotField showAll="0"/>
  </pivotFields>
  <rowFields count="1">
    <field x="3"/>
  </rowFields>
  <rowItems count="9">
    <i>
      <x/>
    </i>
    <i>
      <x v="2"/>
    </i>
    <i>
      <x v="4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2">
    <pageField fld="8" item="8" hier="-1"/>
    <pageField fld="9" item="6" hier="-1"/>
  </pageFields>
  <dataFields count="1">
    <dataField name="Toplam Satış Adet" fld="4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416F41-F0B9-4A42-911B-540B07238379}" name="PivotTable6" cacheId="0" applyNumberFormats="0" applyBorderFormats="0" applyFontFormats="0" applyPatternFormats="0" applyAlignmentFormats="0" applyWidthHeightFormats="1" dataCaption="Değerler" updatedVersion="8" minRefreshableVersion="3" itemPrintTitles="1" createdVersion="8" indent="0" multipleFieldFilters="0" chartFormat="26">
  <location ref="P3:R11" firstHeaderRow="0" firstDataRow="1" firstDataCol="1"/>
  <pivotFields count="12">
    <pivotField showAll="0"/>
    <pivotField axis="axisRow" showAll="0">
      <items count="13">
        <item x="4"/>
        <item x="8"/>
        <item x="10"/>
        <item x="3"/>
        <item x="2"/>
        <item x="5"/>
        <item x="9"/>
        <item x="0"/>
        <item x="6"/>
        <item x="1"/>
        <item x="7"/>
        <item x="11"/>
        <item t="default"/>
      </items>
    </pivotField>
    <pivotField showAll="0"/>
    <pivotField showAll="0">
      <items count="12">
        <item h="1" x="7"/>
        <item h="1" x="0"/>
        <item h="1" x="2"/>
        <item h="1" x="5"/>
        <item x="9"/>
        <item h="1" x="6"/>
        <item h="1" x="10"/>
        <item h="1" x="4"/>
        <item h="1" x="1"/>
        <item h="1" x="8"/>
        <item h="1" x="3"/>
        <item t="default"/>
      </items>
    </pivotField>
    <pivotField dataField="1" showAll="0"/>
    <pivotField numFmtId="164" showAll="0"/>
    <pivotField numFmtId="164" showAll="0"/>
    <pivotField numFmtId="164" showAll="0"/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14">
        <item x="6"/>
        <item x="2"/>
        <item x="5"/>
        <item x="8"/>
        <item x="10"/>
        <item x="1"/>
        <item x="4"/>
        <item x="12"/>
        <item x="9"/>
        <item x="0"/>
        <item x="3"/>
        <item x="11"/>
        <item x="7"/>
        <item t="default"/>
      </items>
    </pivotField>
    <pivotField dataField="1" numFmtId="2" showAll="0"/>
    <pivotField showAll="0"/>
  </pivotFields>
  <rowFields count="1">
    <field x="1"/>
  </rowFields>
  <rowItems count="8">
    <i>
      <x v="2"/>
    </i>
    <i>
      <x v="3"/>
    </i>
    <i>
      <x v="4"/>
    </i>
    <i>
      <x v="6"/>
    </i>
    <i>
      <x v="7"/>
    </i>
    <i>
      <x v="9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Toplam Kar Marjı" fld="10" baseField="0" baseItem="0" numFmtId="2"/>
    <dataField name="Toplam Satış Adet" fld="4" baseField="0" baseItem="0"/>
  </dataFields>
  <chartFormats count="4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652524-BACE-410D-8C7D-717A7AC87A18}" name="PivotTable4" cacheId="0" applyNumberFormats="0" applyBorderFormats="0" applyFontFormats="0" applyPatternFormats="0" applyAlignmentFormats="0" applyWidthHeightFormats="1" dataCaption="Değerler" updatedVersion="8" minRefreshableVersion="3" itemPrintTitles="1" createdVersion="8" indent="0" multipleFieldFilters="0" chartFormat="18">
  <location ref="M3:N6" firstHeaderRow="1" firstDataRow="1" firstDataCol="1" rowPageCount="1" colPageCount="1"/>
  <pivotFields count="12">
    <pivotField showAll="0"/>
    <pivotField showAll="0">
      <items count="13">
        <item h="1" x="4"/>
        <item h="1" x="8"/>
        <item x="10"/>
        <item h="1" x="3"/>
        <item h="1" x="2"/>
        <item h="1" x="5"/>
        <item h="1" x="9"/>
        <item h="1" x="0"/>
        <item h="1" x="6"/>
        <item h="1" x="1"/>
        <item h="1" x="7"/>
        <item h="1" x="11"/>
        <item t="default"/>
      </items>
    </pivotField>
    <pivotField showAll="0"/>
    <pivotField axis="axisPage" showAll="0">
      <items count="12">
        <item x="7"/>
        <item x="0"/>
        <item x="2"/>
        <item x="5"/>
        <item x="9"/>
        <item x="6"/>
        <item x="10"/>
        <item x="4"/>
        <item x="1"/>
        <item x="8"/>
        <item x="3"/>
        <item t="default"/>
      </items>
    </pivotField>
    <pivotField showAll="0"/>
    <pivotField numFmtId="164" showAll="0"/>
    <pivotField numFmtId="164" showAll="0"/>
    <pivotField numFmtId="164" showAll="0"/>
    <pivotField showAll="0">
      <items count="13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Row" showAll="0">
      <items count="14">
        <item x="6"/>
        <item x="2"/>
        <item x="5"/>
        <item x="8"/>
        <item x="10"/>
        <item x="1"/>
        <item x="4"/>
        <item x="12"/>
        <item x="9"/>
        <item x="0"/>
        <item x="3"/>
        <item x="11"/>
        <item x="7"/>
        <item t="default"/>
      </items>
    </pivotField>
    <pivotField dataField="1" numFmtId="2" showAll="0"/>
    <pivotField showAll="0"/>
  </pivotFields>
  <rowFields count="1">
    <field x="9"/>
  </rowFields>
  <rowItems count="3">
    <i>
      <x v="6"/>
    </i>
    <i>
      <x v="9"/>
    </i>
    <i t="grand">
      <x/>
    </i>
  </rowItems>
  <colItems count="1">
    <i/>
  </colItems>
  <pageFields count="1">
    <pageField fld="3" item="8" hier="-1"/>
  </pageFields>
  <dataFields count="1">
    <dataField name="Toplam Kar Marjı" fld="10" baseField="0" baseItem="0" numFmtId="2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73CF84-4B40-469C-A4CC-572B6829EEC8}" name="PivotTable3" cacheId="0" applyNumberFormats="0" applyBorderFormats="0" applyFontFormats="0" applyPatternFormats="0" applyAlignmentFormats="0" applyWidthHeightFormats="1" dataCaption="Değerler" updatedVersion="8" minRefreshableVersion="3" itemPrintTitles="1" createdVersion="8" indent="0" multipleFieldFilters="0" chartFormat="28">
  <location ref="H3:J16" firstHeaderRow="0" firstDataRow="1" firstDataCol="1"/>
  <pivotFields count="12">
    <pivotField showAll="0"/>
    <pivotField showAll="0">
      <items count="13">
        <item x="4"/>
        <item x="8"/>
        <item x="10"/>
        <item x="3"/>
        <item x="2"/>
        <item x="5"/>
        <item x="9"/>
        <item x="0"/>
        <item x="6"/>
        <item x="1"/>
        <item x="7"/>
        <item x="11"/>
        <item t="default"/>
      </items>
    </pivotField>
    <pivotField showAll="0"/>
    <pivotField showAll="0">
      <items count="12">
        <item x="7"/>
        <item x="0"/>
        <item x="2"/>
        <item x="5"/>
        <item x="9"/>
        <item x="6"/>
        <item x="10"/>
        <item x="4"/>
        <item x="1"/>
        <item x="8"/>
        <item x="3"/>
        <item t="default"/>
      </items>
    </pivotField>
    <pivotField showAll="0"/>
    <pivotField numFmtId="164" showAll="0"/>
    <pivotField dataField="1" numFmtId="164" showAll="0"/>
    <pivotField numFmtId="164" showAll="0"/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>
      <items count="14">
        <item x="6"/>
        <item x="2"/>
        <item x="5"/>
        <item x="8"/>
        <item x="10"/>
        <item x="1"/>
        <item x="4"/>
        <item x="12"/>
        <item x="9"/>
        <item x="0"/>
        <item x="3"/>
        <item x="11"/>
        <item x="7"/>
        <item t="default"/>
      </items>
    </pivotField>
    <pivotField dataField="1" numFmtId="2" showAll="0"/>
    <pivotField showAll="0"/>
  </pivotFields>
  <rowFields count="1">
    <field x="8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Toplam Toplam Sipariş Tutarı" fld="6" baseField="0" baseItem="0" numFmtId="164"/>
    <dataField name="Toplam Kar Marjı" fld="10" baseField="0" baseItem="0" numFmtId="2"/>
  </dataFields>
  <chartFormats count="28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8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8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14" format="8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14" format="85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14" format="86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14" format="87">
      <pivotArea type="data" outline="0" fieldPosition="0">
        <references count="2">
          <reference field="4294967294" count="1" selected="0">
            <x v="0"/>
          </reference>
          <reference field="8" count="1" selected="0">
            <x v="4"/>
          </reference>
        </references>
      </pivotArea>
    </chartFormat>
    <chartFormat chart="14" format="88">
      <pivotArea type="data" outline="0" fieldPosition="0">
        <references count="2">
          <reference field="4294967294" count="1" selected="0">
            <x v="0"/>
          </reference>
          <reference field="8" count="1" selected="0">
            <x v="5"/>
          </reference>
        </references>
      </pivotArea>
    </chartFormat>
    <chartFormat chart="14" format="89">
      <pivotArea type="data" outline="0" fieldPosition="0">
        <references count="2">
          <reference field="4294967294" count="1" selected="0">
            <x v="0"/>
          </reference>
          <reference field="8" count="1" selected="0">
            <x v="6"/>
          </reference>
        </references>
      </pivotArea>
    </chartFormat>
    <chartFormat chart="14" format="90">
      <pivotArea type="data" outline="0" fieldPosition="0">
        <references count="2">
          <reference field="4294967294" count="1" selected="0">
            <x v="0"/>
          </reference>
          <reference field="8" count="1" selected="0">
            <x v="7"/>
          </reference>
        </references>
      </pivotArea>
    </chartFormat>
    <chartFormat chart="14" format="9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14" format="92">
      <pivotArea type="data" outline="0" fieldPosition="0">
        <references count="2">
          <reference field="4294967294" count="1" selected="0">
            <x v="0"/>
          </reference>
          <reference field="8" count="1" selected="0">
            <x v="9"/>
          </reference>
        </references>
      </pivotArea>
    </chartFormat>
    <chartFormat chart="14" format="93">
      <pivotArea type="data" outline="0" fieldPosition="0">
        <references count="2">
          <reference field="4294967294" count="1" selected="0">
            <x v="0"/>
          </reference>
          <reference field="8" count="1" selected="0">
            <x v="10"/>
          </reference>
        </references>
      </pivotArea>
    </chartFormat>
    <chartFormat chart="14" format="94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14" format="9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96">
      <pivotArea type="data" outline="0" fieldPosition="0">
        <references count="2">
          <reference field="4294967294" count="1" selected="0">
            <x v="1"/>
          </reference>
          <reference field="8" count="1" selected="0">
            <x v="0"/>
          </reference>
        </references>
      </pivotArea>
    </chartFormat>
    <chartFormat chart="14" format="97">
      <pivotArea type="data" outline="0" fieldPosition="0">
        <references count="2">
          <reference field="4294967294" count="1" selected="0">
            <x v="1"/>
          </reference>
          <reference field="8" count="1" selected="0">
            <x v="1"/>
          </reference>
        </references>
      </pivotArea>
    </chartFormat>
    <chartFormat chart="14" format="98">
      <pivotArea type="data" outline="0" fieldPosition="0">
        <references count="2">
          <reference field="4294967294" count="1" selected="0">
            <x v="1"/>
          </reference>
          <reference field="8" count="1" selected="0">
            <x v="2"/>
          </reference>
        </references>
      </pivotArea>
    </chartFormat>
    <chartFormat chart="14" format="99">
      <pivotArea type="data" outline="0" fieldPosition="0">
        <references count="2">
          <reference field="4294967294" count="1" selected="0">
            <x v="1"/>
          </reference>
          <reference field="8" count="1" selected="0">
            <x v="3"/>
          </reference>
        </references>
      </pivotArea>
    </chartFormat>
    <chartFormat chart="14" format="100">
      <pivotArea type="data" outline="0" fieldPosition="0">
        <references count="2">
          <reference field="4294967294" count="1" selected="0">
            <x v="1"/>
          </reference>
          <reference field="8" count="1" selected="0">
            <x v="4"/>
          </reference>
        </references>
      </pivotArea>
    </chartFormat>
    <chartFormat chart="14" format="101">
      <pivotArea type="data" outline="0" fieldPosition="0">
        <references count="2">
          <reference field="4294967294" count="1" selected="0">
            <x v="1"/>
          </reference>
          <reference field="8" count="1" selected="0">
            <x v="5"/>
          </reference>
        </references>
      </pivotArea>
    </chartFormat>
    <chartFormat chart="14" format="102">
      <pivotArea type="data" outline="0" fieldPosition="0">
        <references count="2">
          <reference field="4294967294" count="1" selected="0">
            <x v="1"/>
          </reference>
          <reference field="8" count="1" selected="0">
            <x v="6"/>
          </reference>
        </references>
      </pivotArea>
    </chartFormat>
    <chartFormat chart="14" format="103">
      <pivotArea type="data" outline="0" fieldPosition="0">
        <references count="2">
          <reference field="4294967294" count="1" selected="0">
            <x v="1"/>
          </reference>
          <reference field="8" count="1" selected="0">
            <x v="7"/>
          </reference>
        </references>
      </pivotArea>
    </chartFormat>
    <chartFormat chart="14" format="104">
      <pivotArea type="data" outline="0" fieldPosition="0">
        <references count="2">
          <reference field="4294967294" count="1" selected="0">
            <x v="1"/>
          </reference>
          <reference field="8" count="1" selected="0">
            <x v="8"/>
          </reference>
        </references>
      </pivotArea>
    </chartFormat>
    <chartFormat chart="14" format="105">
      <pivotArea type="data" outline="0" fieldPosition="0">
        <references count="2">
          <reference field="4294967294" count="1" selected="0">
            <x v="1"/>
          </reference>
          <reference field="8" count="1" selected="0">
            <x v="9"/>
          </reference>
        </references>
      </pivotArea>
    </chartFormat>
    <chartFormat chart="14" format="106">
      <pivotArea type="data" outline="0" fieldPosition="0">
        <references count="2">
          <reference field="4294967294" count="1" selected="0">
            <x v="1"/>
          </reference>
          <reference field="8" count="1" selected="0">
            <x v="10"/>
          </reference>
        </references>
      </pivotArea>
    </chartFormat>
    <chartFormat chart="14" format="107">
      <pivotArea type="data" outline="0" fieldPosition="0">
        <references count="2">
          <reference field="4294967294" count="1" selected="0">
            <x v="1"/>
          </reference>
          <reference field="8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9B23F6-7987-40A0-B220-B0E638346A11}" name="PivotTable2" cacheId="0" applyNumberFormats="0" applyBorderFormats="0" applyFontFormats="0" applyPatternFormats="0" applyAlignmentFormats="0" applyWidthHeightFormats="1" dataCaption="Değerler" updatedVersion="8" minRefreshableVersion="3" itemPrintTitles="1" createdVersion="8" indent="0" showHeaders="0" multipleFieldFilters="0" chartFormat="29">
  <location ref="D4:F13" firstHeaderRow="0" firstDataRow="1" firstDataCol="1" rowPageCount="2" colPageCount="1"/>
  <pivotFields count="12">
    <pivotField showAll="0"/>
    <pivotField showAll="0">
      <items count="13">
        <item x="4"/>
        <item x="8"/>
        <item x="10"/>
        <item x="3"/>
        <item x="2"/>
        <item x="5"/>
        <item x="9"/>
        <item x="0"/>
        <item x="6"/>
        <item x="1"/>
        <item x="7"/>
        <item x="11"/>
        <item t="default"/>
      </items>
    </pivotField>
    <pivotField showAll="0"/>
    <pivotField axis="axisRow" showAll="0">
      <items count="12">
        <item x="7"/>
        <item x="0"/>
        <item x="2"/>
        <item x="5"/>
        <item x="9"/>
        <item x="6"/>
        <item x="10"/>
        <item x="4"/>
        <item x="1"/>
        <item x="8"/>
        <item x="3"/>
        <item t="default"/>
      </items>
    </pivotField>
    <pivotField showAll="0"/>
    <pivotField numFmtId="164" showAll="0"/>
    <pivotField dataField="1" numFmtId="164" showAll="0"/>
    <pivotField numFmtId="164" showAll="0"/>
    <pivotField axis="axisPage" multipleItemSelectionAllowed="1" showAll="0">
      <items count="13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0"/>
        <item h="1" x="11"/>
        <item t="default"/>
      </items>
    </pivotField>
    <pivotField axis="axisPage" multipleItemSelectionAllowed="1" showAll="0">
      <items count="14">
        <item h="1" x="6"/>
        <item h="1" x="2"/>
        <item h="1" x="5"/>
        <item h="1" x="8"/>
        <item h="1" x="10"/>
        <item h="1" x="1"/>
        <item x="4"/>
        <item h="1" x="12"/>
        <item h="1" x="9"/>
        <item h="1" x="0"/>
        <item h="1" x="3"/>
        <item h="1" x="11"/>
        <item h="1" x="7"/>
        <item t="default"/>
      </items>
    </pivotField>
    <pivotField dataField="1" numFmtId="2" showAll="0"/>
    <pivotField showAll="0"/>
  </pivotFields>
  <rowFields count="1">
    <field x="3"/>
  </rowFields>
  <rowItems count="9">
    <i>
      <x/>
    </i>
    <i>
      <x v="2"/>
    </i>
    <i>
      <x v="4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pageFields count="2">
    <pageField fld="8" hier="-1"/>
    <pageField fld="9" hier="-1"/>
  </pageFields>
  <dataFields count="2">
    <dataField name="Toplam Toplam Sipariş Tutarı" fld="6" baseField="0" baseItem="0" numFmtId="164"/>
    <dataField name="Toplam Kar Marjı" fld="10" baseField="0" baseItem="0" numFmtId="2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FE689F-69D4-4EDB-8BD6-2257CE046291}" name="PivotTable5" cacheId="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multipleFieldFilters="0" chartFormat="11">
  <location ref="D18:E23" firstHeaderRow="1" firstDataRow="1" firstDataCol="1"/>
  <pivotFields count="7">
    <pivotField showAll="0"/>
    <pivotField showAll="0"/>
    <pivotField dataField="1" numFmtId="164" showAll="0"/>
    <pivotField numFmtId="164" showAll="0"/>
    <pivotField numFmtId="165" showAll="0"/>
    <pivotField axis="axisRow" showAll="0">
      <items count="5">
        <item x="1"/>
        <item x="3"/>
        <item x="0"/>
        <item x="2"/>
        <item t="default"/>
      </items>
    </pivotField>
    <pivotField numFmtId="2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Toplam Toplam Sipariş Tutarı" fld="2" baseField="0" baseItem="0" numFmtId="164"/>
  </dataFields>
  <chartFormats count="5">
    <chartFormat chart="5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35E054-3FE2-4537-B07F-A4A486F7D967}" name="PivotTable2" cacheId="1" applyNumberFormats="0" applyBorderFormats="0" applyFontFormats="0" applyPatternFormats="0" applyAlignmentFormats="0" applyWidthHeightFormats="1" dataCaption="Değerler" updatedVersion="8" minRefreshableVersion="3" useAutoFormatting="1" itemPrintTitles="1" createdVersion="8" indent="0" multipleFieldFilters="0" chartFormat="9">
  <location ref="G17:I30" firstHeaderRow="0" firstDataRow="1" firstDataCol="1" rowPageCount="1" colPageCount="1"/>
  <pivotFields count="7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64" showAll="0"/>
    <pivotField numFmtId="164" showAll="0"/>
    <pivotField dataField="1" numFmtId="165" showAll="0"/>
    <pivotField axis="axisPage" showAll="0">
      <items count="5">
        <item x="1"/>
        <item x="3"/>
        <item x="0"/>
        <item x="2"/>
        <item t="default"/>
      </items>
    </pivotField>
    <pivotField dataField="1" numFmtId="2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pageFields count="1">
    <pageField fld="5" hier="-1"/>
  </pageFields>
  <dataFields count="2">
    <dataField name="Toplam Aya ürün kar tutar momentum" fld="6" baseField="0" baseItem="0" numFmtId="2"/>
    <dataField name="Toplam Aya göre satış adet Momentum " fld="4" baseField="0" baseItem="0" numFmtId="165"/>
  </dataFields>
  <chartFormats count="2"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Personel_Ad" xr10:uid="{36304698-1AC8-4E90-97C2-AA5DD3B339D9}" sourceName="Personel Ad">
  <pivotTables>
    <pivotTable tabId="24" name="PivotTable1"/>
    <pivotTable tabId="24" name="PivotTable2"/>
  </pivotTables>
  <data>
    <tabular pivotCacheId="732860926">
      <items count="12">
        <i x="4" s="1"/>
        <i x="8" s="1"/>
        <i x="10" s="1"/>
        <i x="3" s="1"/>
        <i x="2" s="1"/>
        <i x="5" s="1"/>
        <i x="9" s="1"/>
        <i x="6" s="1"/>
        <i x="7" s="1"/>
        <i x="11" s="1"/>
        <i x="0" s="1" nd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Cins" xr10:uid="{0035927E-69C3-4083-B99E-4727AA60DFC1}" sourceName="Ürün Cins">
  <pivotTables>
    <pivotTable tabId="24" name="PivotTable4"/>
  </pivotTables>
  <data>
    <tabular pivotCacheId="732860926">
      <items count="11">
        <i x="7"/>
        <i x="5"/>
        <i x="9"/>
        <i x="10"/>
        <i x="1" s="1"/>
        <i x="0" nd="1"/>
        <i x="2" nd="1"/>
        <i x="6" nd="1"/>
        <i x="4" nd="1"/>
        <i x="8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" xr10:uid="{9853F3CC-49D9-4445-82E6-9DBE6E4C37C1}" sourceName="Ay">
  <pivotTables>
    <pivotTable tabId="24" name="PivotTable1"/>
    <pivotTable tabId="24" name="PivotTable2"/>
  </pivotTables>
  <data>
    <tabular pivotCacheId="732860926">
      <items count="12">
        <i x="0"/>
        <i x="1"/>
        <i x="2"/>
        <i x="3"/>
        <i x="4"/>
        <i x="5"/>
        <i x="6"/>
        <i x="7"/>
        <i x="8" s="1"/>
        <i x="9"/>
        <i x="10"/>
        <i x="1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Şehirler" xr10:uid="{7661D2AB-FC8D-424C-8DDB-033405566451}" sourceName="Şehirler">
  <pivotTables>
    <pivotTable tabId="24" name="PivotTable1"/>
    <pivotTable tabId="24" name="PivotTable2"/>
  </pivotTables>
  <data>
    <tabular pivotCacheId="732860926">
      <items count="13">
        <i x="6"/>
        <i x="2"/>
        <i x="5"/>
        <i x="8"/>
        <i x="10"/>
        <i x="1"/>
        <i x="4" s="1"/>
        <i x="12"/>
        <i x="9"/>
        <i x="0"/>
        <i x="3"/>
        <i x="11"/>
        <i x="7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Personel_Ad1" xr10:uid="{2DCEBC42-FDBC-45CA-9F31-F51B9CA2D2AE}" sourceName="Personel Ad">
  <pivotTables>
    <pivotTable tabId="24" name="PivotTable3"/>
    <pivotTable tabId="24" name="PivotTable9"/>
  </pivotTables>
  <data>
    <tabular pivotCacheId="732860926">
      <items count="12">
        <i x="4" s="1"/>
        <i x="8" s="1"/>
        <i x="10" s="1"/>
        <i x="3" s="1"/>
        <i x="2" s="1"/>
        <i x="5" s="1"/>
        <i x="9" s="1"/>
        <i x="0" s="1"/>
        <i x="6" s="1"/>
        <i x="1" s="1"/>
        <i x="7" s="1"/>
        <i x="1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Şehirler1" xr10:uid="{4AB132DC-4D2E-4D67-B036-6FF831219EB7}" sourceName="Şehirler">
  <pivotTables>
    <pivotTable tabId="24" name="PivotTable3"/>
  </pivotTables>
  <data>
    <tabular pivotCacheId="732860926">
      <items count="13">
        <i x="6" s="1"/>
        <i x="2" s="1"/>
        <i x="5" s="1"/>
        <i x="8" s="1"/>
        <i x="10" s="1"/>
        <i x="1" s="1"/>
        <i x="4" s="1"/>
        <i x="12" s="1"/>
        <i x="9" s="1"/>
        <i x="0" s="1"/>
        <i x="3" s="1"/>
        <i x="11" s="1"/>
        <i x="7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Personel_Ad2" xr10:uid="{E8478E12-265F-4E02-9DD8-9DDBACDBDDE7}" sourceName="Personel Ad">
  <pivotTables>
    <pivotTable tabId="24" name="PivotTable4"/>
  </pivotTables>
  <data>
    <tabular pivotCacheId="732860926">
      <items count="12">
        <i x="10" s="1"/>
        <i x="9"/>
        <i x="0"/>
        <i x="4" nd="1"/>
        <i x="8" nd="1"/>
        <i x="3" nd="1"/>
        <i x="2" nd="1"/>
        <i x="5" nd="1"/>
        <i x="6" nd="1"/>
        <i x="1" nd="1"/>
        <i x="7" nd="1"/>
        <i x="1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1" xr10:uid="{3049756F-79E4-4366-B950-68B080BF56E4}" sourceName="Ay">
  <pivotTables>
    <pivotTable tabId="24" name="PivotTable4"/>
  </pivotTables>
  <data>
    <tabular pivotCacheId="732860926">
      <items count="12">
        <i x="0"/>
        <i x="1"/>
        <i x="2" s="1"/>
        <i x="3"/>
        <i x="4"/>
        <i x="5"/>
        <i x="6"/>
        <i x="7"/>
        <i x="8"/>
        <i x="9"/>
        <i x="10"/>
        <i x="1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Ay2" xr10:uid="{FD9E64B4-D5D8-41E4-9130-4E1F7DC890A7}" sourceName="Ay">
  <pivotTables>
    <pivotTable tabId="24" name="PivotTable6"/>
  </pivotTables>
  <data>
    <tabular pivotCacheId="732860926">
      <items count="12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Şehirler2" xr10:uid="{C115FA04-DE00-4135-B594-7133EBDA8401}" sourceName="Şehirler">
  <pivotTables>
    <pivotTable tabId="24" name="PivotTable6"/>
  </pivotTables>
  <data>
    <tabular pivotCacheId="732860926">
      <items count="13">
        <i x="6" s="1"/>
        <i x="2" s="1"/>
        <i x="5" s="1"/>
        <i x="8" s="1"/>
        <i x="10" s="1"/>
        <i x="1" s="1"/>
        <i x="4" s="1"/>
        <i x="12" s="1"/>
        <i x="9" s="1"/>
        <i x="0" s="1"/>
        <i x="3" s="1"/>
        <i x="11" s="1"/>
        <i x="7" s="1"/>
      </items>
    </tabular>
  </data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evsim" xr10:uid="{E6E99498-00E2-4743-BBFF-75AE8E858C04}" sourceName="Mevsim">
  <pivotTables>
    <pivotTable tabId="5" name="PivotTable2"/>
  </pivotTables>
  <data>
    <tabular pivotCacheId="1808861514">
      <items count="4">
        <i x="1" s="1"/>
        <i x="3" s="1"/>
        <i x="0" s="1"/>
        <i x="2" s="1"/>
      </items>
    </tabular>
  </data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Cins1" xr10:uid="{96B7D6E1-16C5-4DC2-A8D7-B113345AE8BF}" sourceName="Ürün Cins">
  <pivotTables>
    <pivotTable tabId="24" name="PivotTable3"/>
  </pivotTables>
  <data>
    <tabular pivotCacheId="732860926">
      <items count="11">
        <i x="7" s="1"/>
        <i x="0" s="1"/>
        <i x="2" s="1"/>
        <i x="5" s="1"/>
        <i x="9" s="1"/>
        <i x="6" s="1"/>
        <i x="10" s="1"/>
        <i x="4" s="1"/>
        <i x="1" s="1"/>
        <i x="8" s="1"/>
        <i x="3" s="1"/>
      </items>
    </tabular>
  </data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Cins2" xr10:uid="{914DFC4C-5183-461D-A83A-8AE372BE1338}" sourceName="Ürün Cins">
  <pivotTables>
    <pivotTable tabId="24" name="PivotTable6"/>
  </pivotTables>
  <data>
    <tabular pivotCacheId="732860926">
      <items count="11">
        <i x="7"/>
        <i x="0"/>
        <i x="2"/>
        <i x="5"/>
        <i x="9" s="1"/>
        <i x="6"/>
        <i x="10"/>
        <i x="4"/>
        <i x="1"/>
        <i x="8"/>
        <i x="3"/>
      </items>
    </tabular>
  </data>
</slicerCacheDefinition>
</file>

<file path=xl/slicerCaches/slicerCache1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Cins3" xr10:uid="{7099FDCA-C0B3-4EEC-A67F-2558BD39E4D3}" sourceName="Ürün Cins">
  <pivotTables>
    <pivotTable tabId="24" name="PivotTable9"/>
  </pivotTables>
  <data>
    <tabular pivotCacheId="732860926">
      <items count="11">
        <i x="7"/>
        <i x="0"/>
        <i x="2"/>
        <i x="5"/>
        <i x="9"/>
        <i x="6"/>
        <i x="10" s="1"/>
        <i x="4"/>
        <i x="1"/>
        <i x="8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sonel Ad 3" xr10:uid="{CE0AD08A-956A-4134-A368-4B782D5C5D8D}" cache="Dilimleyici_Personel_Ad" caption="Personel Ad" startItem="10" rowHeight="234950"/>
  <slicer name="Ay 3" xr10:uid="{51AEED60-F428-4C23-8C8A-25A8C898408A}" cache="Dilimleyici_Ay" caption="Ay" startItem="8" rowHeight="234950"/>
  <slicer name="Şehirler 3" xr10:uid="{645BD2D8-E229-47A5-9747-3361820B2E9B}" cache="Dilimleyici_Şehirler" caption="Şehirler" startItem="4" rowHeight="234950"/>
  <slicer name="Ürün Cins 1" xr10:uid="{AB328F59-047E-4147-8D06-01C8B88296A8}" cache="Dilimleyici_Ürün_Cins3" caption="Ürün Cins" startItem="6" rowHeight="23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sonel Ad 1" xr10:uid="{EDD8CBCB-838E-43B7-9A51-775BCCCC8CC3}" cache="Dilimleyici_Personel_Ad1" caption="Personel Ad" rowHeight="234950"/>
  <slicer name="Şehirler 1" xr10:uid="{F74876D9-E258-4F9C-8D05-E928B8F3CD91}" cache="Dilimleyici_Şehirler1" caption="Şehirler" rowHeight="234950"/>
  <slicer name="Mevsim" xr10:uid="{C9E94CBC-F5BB-481E-87CB-C9A1F1B95C7C}" cache="Dilimleyici_Mevsim" caption="Mevsim" rowHeight="234000"/>
  <slicer name="Ürün Cins" xr10:uid="{78DD40A2-8B21-4BBB-A619-88CB7C293C8A}" cache="Dilimleyici_Ürün_Cins1" caption="Ürün Cins" startItem="1" rowHeight="2340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Ürün Cins 3" xr10:uid="{81AD9006-A4D2-4667-A0F3-E97C9BBFC38D}" cache="Dilimleyici_Ürün_Cins" caption="Ürün Cins" startItem="2" rowHeight="234950"/>
  <slicer name="Personel Ad 4" xr10:uid="{56FB9363-D3EE-44A1-9649-3D52B0E177CA}" cache="Dilimleyici_Personel_Ad2" caption="Personel Ad" rowHeight="234950"/>
  <slicer name="Ay 1" xr10:uid="{D4A38A50-2692-4A41-B026-5C830109E12D}" cache="Dilimleyici_Ay1" caption="Ay" startItem="2" rowHeight="234950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y 4" xr10:uid="{0C0573E7-802F-434C-A21F-9E559BADE3BD}" cache="Dilimleyici_Ay2" caption="Ay" startItem="9" rowHeight="234950"/>
  <slicer name="Şehirler 4" xr10:uid="{D267CECE-B656-4494-9560-1009EFE1626B}" cache="Dilimleyici_Şehirler2" caption="Şehirler" rowHeight="234950"/>
  <slicer name="Ürün Cins 2" xr10:uid="{8CB6A39F-B878-4CDA-A843-0A87B7F15BEB}" cache="Dilimleyici_Ürün_Cins2" caption="Ürün Cins" startItem="2" rowHeight="23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1B9B00F-AC21-43D4-B621-AF86F44E5106}" name="Tablo4" displayName="Tablo4" ref="A1:F25" totalsRowCount="1" headerRowDxfId="59" headerRowBorderDxfId="58" tableBorderDxfId="57">
  <autoFilter ref="A1:F24" xr:uid="{81B9B00F-AC21-43D4-B621-AF86F44E5106}"/>
  <sortState xmlns:xlrd2="http://schemas.microsoft.com/office/spreadsheetml/2017/richdata2" ref="A2:F24">
    <sortCondition ref="A1:A24"/>
  </sortState>
  <tableColumns count="6">
    <tableColumn id="1" xr3:uid="{01E6136A-0C59-4D51-A690-FE3B6D2A8CA1}" name="Urun Ad" totalsRowLabel="TOPLAM" dataDxfId="56" totalsRowDxfId="1"/>
    <tableColumn id="6" xr3:uid="{684BC25A-BB34-4235-8600-C0B29134DBEA}" name="Ürün Cins" dataDxfId="55" totalsRowDxfId="0">
      <calculatedColumnFormula>VLOOKUP($A2, Veri!$C:$D, 2, FALSE)</calculatedColumnFormula>
    </tableColumn>
    <tableColumn id="2" xr3:uid="{8D3A691F-92E4-4446-B18E-646DE08A9B92}" name="Satış Adet" totalsRowFunction="custom" dataDxfId="54">
      <calculatedColumnFormula>SUMIF(Veri!C:C, A2, Veri!E:E)</calculatedColumnFormula>
      <totalsRowFormula>SUM(Tablo4[Satış Adet])</totalsRowFormula>
    </tableColumn>
    <tableColumn id="3" xr3:uid="{243CA0D2-199D-4436-BEE1-9815B8A22F68}" name="Toplam Sipariş Tutarı" totalsRowFunction="custom">
      <calculatedColumnFormula>SUMIF(Veri!C:C, A2, Veri!G:G)</calculatedColumnFormula>
      <totalsRowFormula>SUM(Tablo4[Toplam Sipariş Tutarı])</totalsRowFormula>
    </tableColumn>
    <tableColumn id="4" xr3:uid="{367D9F6A-AECD-4F31-8137-6C7EBE226244}" name="Ürün Kar Tutarı" totalsRowFunction="custom">
      <calculatedColumnFormula>SUMIF(Veri!C:C, A2, Veri!H:H)</calculatedColumnFormula>
      <totalsRowFormula>SUM(Tablo4[Ürün Kar Tutarı])</totalsRowFormula>
    </tableColumn>
    <tableColumn id="5" xr3:uid="{D661FECD-3936-4B43-9073-8AD52F704088}" name="Kar verimliliği" dataDxfId="53">
      <calculatedColumnFormula>Tablo4[[#This Row],[Toplam Sipariş Tutarı]]/Tablo4[[#This Row],[Ürün Kar Tutarı]]</calculatedColumnFormula>
    </tableColumn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E43CB08-A05B-4CC4-A8C8-37962412049D}" name="Tablo12" displayName="Tablo12" ref="I1:M12" totalsRowShown="0" headerRowDxfId="52">
  <autoFilter ref="I1:M12" xr:uid="{DE43CB08-A05B-4CC4-A8C8-37962412049D}"/>
  <sortState xmlns:xlrd2="http://schemas.microsoft.com/office/spreadsheetml/2017/richdata2" ref="I2:L12">
    <sortCondition ref="I1:I12"/>
  </sortState>
  <tableColumns count="5">
    <tableColumn id="1" xr3:uid="{93225B67-EAF7-4839-9A6B-14C336273DF0}" name="Ürün Cins" dataDxfId="51"/>
    <tableColumn id="2" xr3:uid="{49ACBC7E-928A-45E7-BED3-2324A847BEA0}" name="Satış Adet" dataDxfId="50">
      <calculatedColumnFormula>SUM(C3:C5)</calculatedColumnFormula>
    </tableColumn>
    <tableColumn id="3" xr3:uid="{A89E141E-643E-4D11-B0DD-CB49E1113240}" name="Toplam Sipariş Tutarı">
      <calculatedColumnFormula>SUM(D3:D5)</calculatedColumnFormula>
    </tableColumn>
    <tableColumn id="4" xr3:uid="{9E332850-0967-4F8D-8EEB-60528A2FDF17}" name="Ürün Kar Tutarı">
      <calculatedColumnFormula>SUM(E3:E5)</calculatedColumnFormula>
    </tableColumn>
    <tableColumn id="5" xr3:uid="{83637B2D-A17B-43F6-A8E8-54DCD50F1822}" name="Kar Verimliğliği" dataDxfId="49">
      <calculatedColumnFormula>Tablo12[[#This Row],[Toplam Sipariş Tutarı]]/Tablo12[[#This Row],[Ürün Kar Tutarı]]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BAE6EB3-605C-4732-A1CD-50349720D691}" name="Tablo8" displayName="Tablo8" ref="A1:G14" totalsRowCount="1" headerRowDxfId="48" headerRowBorderDxfId="47" tableBorderDxfId="46">
  <autoFilter ref="A1:G13" xr:uid="{ABAE6EB3-605C-4732-A1CD-50349720D691}"/>
  <sortState xmlns:xlrd2="http://schemas.microsoft.com/office/spreadsheetml/2017/richdata2" ref="A2:D13">
    <sortCondition ref="A2:A13" customList="Ocak,Şubat,Mart,Nisan,Mayıs,Haziran,Temmuz,Ağustos,Eylül,Ekim,Kasım,Aralık"/>
  </sortState>
  <tableColumns count="7">
    <tableColumn id="1" xr3:uid="{59584C35-9939-45B2-A489-78F7A23B900A}" name="Ay" totalsRowLabel="TOPLAM" dataDxfId="45" totalsRowDxfId="44"/>
    <tableColumn id="2" xr3:uid="{2AFE94E3-8243-49B5-B78B-FED33D129D6D}" name="Satış Adet" totalsRowFunction="custom" dataDxfId="43">
      <calculatedColumnFormula>SUMIF(Veri!I:I, A2, Veri!E:E)</calculatedColumnFormula>
      <totalsRowFormula>SUM(Tablo8[Satış Adet])</totalsRowFormula>
    </tableColumn>
    <tableColumn id="3" xr3:uid="{61614E1C-4A65-4FA0-BC80-688E0EA7F80A}" name="Toplam Sipariş Tutarı" totalsRowFunction="custom" dataDxfId="42">
      <calculatedColumnFormula>SUMIF(Veri!I:I, A2, Veri!G:G)</calculatedColumnFormula>
      <totalsRowFormula>SUM(Tablo8[Toplam Sipariş Tutarı])</totalsRowFormula>
    </tableColumn>
    <tableColumn id="4" xr3:uid="{3D8EB2AF-9687-4313-A456-A4F51C399ABE}" name="Ürün Kar Tutarı" totalsRowFunction="custom" dataDxfId="41">
      <calculatedColumnFormula>SUMIF(Veri!I:I, A2, Veri!H:H)</calculatedColumnFormula>
      <totalsRowFormula>SUM(Tablo8[Ürün Kar Tutarı])</totalsRowFormula>
    </tableColumn>
    <tableColumn id="5" xr3:uid="{21E5959A-039E-46B9-A21E-69C91EBB5C60}" name="Aya göre satış adet Momentum " dataDxfId="40"/>
    <tableColumn id="6" xr3:uid="{1495E79D-93CE-4369-8970-53537E8A19EB}" name="Mevsim"/>
    <tableColumn id="7" xr3:uid="{0F8C185D-93EF-49D4-9523-8A345ADBB29F}" name="Aya ürün kar tutar momentum" dataDxfId="39">
      <calculatedColumnFormula>(Tablo8[[#This Row],[Ürün Kar Tutarı]] - D1)/D1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9DE20E8-84E1-4CFC-B544-07C561418058}" name="Tablo2" displayName="Tablo2" ref="A1:D14" totalsRowCount="1" headerRowDxfId="38" headerRowBorderDxfId="37" tableBorderDxfId="36">
  <autoFilter ref="A1:D13" xr:uid="{F9DE20E8-84E1-4CFC-B544-07C561418058}"/>
  <tableColumns count="4">
    <tableColumn id="1" xr3:uid="{0B2EC07A-31C9-4F9A-8591-C449668FA86D}" name="Personel Ad" totalsRowLabel="TOPLAM" dataDxfId="35" totalsRowDxfId="34"/>
    <tableColumn id="2" xr3:uid="{F3C2BFFF-8BD0-4968-A8C7-A84F05870E05}" name="Satış Adet" totalsRowFunction="custom" dataDxfId="33" totalsRowDxfId="32">
      <calculatedColumnFormula>SUMIF(Veri!B:B, A2, Veri!E:E)</calculatedColumnFormula>
      <totalsRowFormula>SUM(Tablo2[Satış Adet])</totalsRowFormula>
    </tableColumn>
    <tableColumn id="3" xr3:uid="{67416B43-1F9A-4BBF-AC1D-348A51452C06}" name="Toplam Sipariş Tutarı" totalsRowFunction="custom" totalsRowDxfId="31">
      <calculatedColumnFormula>SUMIF(Veri!B:B, A2, Veri!G:G)</calculatedColumnFormula>
      <totalsRowFormula>SUM(Tablo2[Toplam Sipariş Tutarı])</totalsRowFormula>
    </tableColumn>
    <tableColumn id="4" xr3:uid="{E584101D-18C1-4A6C-84FC-63716B745783}" name="Ürün Kar Tutarı" totalsRowFunction="custom" totalsRowDxfId="30">
      <calculatedColumnFormula>SUMIF(Veri!B:B, A2, Veri!H:H)</calculatedColumnFormula>
      <totalsRowFormula>SUM(Tablo2[Ürün Kar Tutarı])</totalsRowFormula>
    </tableColumn>
  </tableColumns>
  <tableStyleInfo name="TableStyleMedium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ADB0195-6944-46FA-BE59-A6C88CCDFBB8}" name="Tablo3" displayName="Tablo3" ref="A1:E15" totalsRowCount="1" headerRowDxfId="29" headerRowBorderDxfId="28" tableBorderDxfId="27">
  <autoFilter ref="A1:E14" xr:uid="{2ADB0195-6944-46FA-BE59-A6C88CCDFBB8}"/>
  <tableColumns count="5">
    <tableColumn id="1" xr3:uid="{02A92D7A-7D1E-40CD-A78B-534599ADE1CA}" name="Şehirler" totalsRowLabel="TOPLAM" dataDxfId="26" totalsRowDxfId="25"/>
    <tableColumn id="2" xr3:uid="{2CF29183-65ED-4F29-8971-ADC53530B96B}" name="Satış Adet" totalsRowFunction="custom">
      <calculatedColumnFormula>SUMIF(Veri!J:J, A2, Veri!E:E)</calculatedColumnFormula>
      <totalsRowFormula>SUM(Tablo3[Satış Adet])</totalsRowFormula>
    </tableColumn>
    <tableColumn id="3" xr3:uid="{211A411F-30C7-496A-A630-56B0A12469BB}" name="Toplam Sipariş Tutarı" totalsRowFunction="custom" dataDxfId="24">
      <calculatedColumnFormula>SUMIF(Veri!J:J, A2, Veri!G:G)</calculatedColumnFormula>
      <totalsRowFormula>SUM(Tablo3[Toplam Sipariş Tutarı])</totalsRowFormula>
    </tableColumn>
    <tableColumn id="4" xr3:uid="{A7C21DB9-E419-407C-84D7-72931B6BCB76}" name="Ürün Kar Tutarı" totalsRowFunction="custom" dataDxfId="23">
      <calculatedColumnFormula>SUMIF(Veri!J:J, A2, Veri!H:H)</calculatedColumnFormula>
      <totalsRowFormula>SUM(Tablo3[Ürün Kar Tutarı])</totalsRowFormula>
    </tableColumn>
    <tableColumn id="5" xr3:uid="{56043E92-FF07-4B46-A436-E105E86D6C01}" name="Kar Marjı" totalsRowFunction="sum" dataDxfId="22" totalsRowDxfId="21">
      <calculatedColumnFormula>SUMIF(Veri!J:J, A2, Veri!K:K)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1A4CD3-7A37-4737-BA6E-FEC83B98ECD8}" name="Tablo1" displayName="Tablo1" ref="A1:M2891" totalsRowCount="1" headerRowBorderDxfId="20" tableBorderDxfId="19">
  <autoFilter ref="A1:M2890" xr:uid="{6D1A4CD3-7A37-4737-BA6E-FEC83B98ECD8}"/>
  <sortState xmlns:xlrd2="http://schemas.microsoft.com/office/spreadsheetml/2017/richdata2" ref="A2:K2890">
    <sortCondition ref="A1:A2890"/>
  </sortState>
  <tableColumns count="13">
    <tableColumn id="1" xr3:uid="{B542DD88-C4C2-4FD3-A801-E47391FC52E4}" name="ID" dataDxfId="18" totalsRowDxfId="17"/>
    <tableColumn id="2" xr3:uid="{CDF91F17-6771-4F0F-8EAA-D01D36EE4C4B}" name="Personel Ad"/>
    <tableColumn id="3" xr3:uid="{D41F1800-2DC4-4AAE-97B0-C67957A79C1E}" name="Urun Ad"/>
    <tableColumn id="12" xr3:uid="{F5789380-A0D6-45C0-89BF-41AFE9B58338}" name="Ürün Cins"/>
    <tableColumn id="4" xr3:uid="{97588876-094F-4462-A619-FBFCC17075EE}" name="Satış Adet" totalsRowFunction="sum"/>
    <tableColumn id="5" xr3:uid="{764D9D26-7770-4263-9638-602EAC510B08}" name="Birim Fiyat" dataDxfId="16" totalsRowDxfId="15" dataCellStyle="ParaBirimi"/>
    <tableColumn id="6" xr3:uid="{7E84DE55-D058-4B26-89EF-9168FFAD98D5}" name="Toplam Sipariş Tutarı" totalsRowFunction="sum" dataDxfId="14" totalsRowDxfId="13"/>
    <tableColumn id="7" xr3:uid="{1F23EF1B-3816-4751-9A8E-612047B3060A}" name="Ürün Kar Tutarı" totalsRowFunction="sum" dataDxfId="12" totalsRowDxfId="11"/>
    <tableColumn id="8" xr3:uid="{8483D959-F055-459C-8D25-118B32697042}" name="Ay" dataDxfId="10" totalsRowDxfId="9"/>
    <tableColumn id="9" xr3:uid="{1B268DA4-DC6D-4F0D-B91C-6AC6434070A5}" name="Şehirler" totalsRowDxfId="8"/>
    <tableColumn id="10" xr3:uid="{64BB8F72-A920-4132-8A03-F6ED079E6169}" name="Kar Marjı" dataDxfId="7" totalsRowDxfId="6">
      <calculatedColumnFormula>Tablo1[[#This Row],[Ürün Kar Tutarı]]/Tablo1[[#This Row],[Birim Fiyat]]</calculatedColumnFormula>
    </tableColumn>
    <tableColumn id="11" xr3:uid="{E1A7ADDA-9D76-4B5C-A039-6178B2F5F1B1}" name="Renk" dataDxfId="5" totalsRowDxfId="4">
      <calculatedColumnFormula xml:space="preserve"> RIGHT(Tablo1[[#This Row],[Urun Ad]],5)</calculatedColumnFormula>
    </tableColumn>
    <tableColumn id="13" xr3:uid="{4C3536A5-5D79-4718-89D7-725E531BD3C6}" name="Mevisim" dataDxfId="3" totalsRowDxfId="2">
      <calculatedColumnFormula array="1">IF(VEYA(M2="Aralık",M2="Ocak",M2="Şubat"),"Kış",
IF(VEYA(M2="Mart",M2="Nisan",M2="Mayıs"),"İlkbahar",
IF(VEYA(M2="Haziran",M2="Temmuz",M2="Ağustos"),"Yaz",
IF(VEYA(M2="Eylül",M2="Ekim",M2="Kasım"),"Sonbahar",""))))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41AC6-EC93-4BDA-BDF6-9563C2C34D94}">
  <sheetPr codeName="Sayfa1"/>
  <dimension ref="W25"/>
  <sheetViews>
    <sheetView showGridLines="0" zoomScale="80" zoomScaleNormal="80" workbookViewId="0"/>
  </sheetViews>
  <sheetFormatPr defaultRowHeight="14.4" x14ac:dyDescent="0.3"/>
  <sheetData>
    <row r="25" spans="23:23" ht="15.6" x14ac:dyDescent="0.4">
      <c r="W25" s="3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82465-4B28-488E-9806-4322CBE6B5BE}">
  <sheetPr codeName="Sayfa2"/>
  <dimension ref="W25"/>
  <sheetViews>
    <sheetView showGridLines="0" zoomScale="80" zoomScaleNormal="80" workbookViewId="0"/>
  </sheetViews>
  <sheetFormatPr defaultRowHeight="14.4" x14ac:dyDescent="0.3"/>
  <sheetData>
    <row r="25" spans="23:23" ht="15.6" x14ac:dyDescent="0.4">
      <c r="W25" s="39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65D5A-B904-4C66-A8B2-9D59A9A4CBA8}">
  <sheetPr codeName="Sayfa3"/>
  <dimension ref="W25"/>
  <sheetViews>
    <sheetView showGridLines="0" zoomScale="80" zoomScaleNormal="80" workbookViewId="0"/>
  </sheetViews>
  <sheetFormatPr defaultRowHeight="14.4" x14ac:dyDescent="0.3"/>
  <sheetData>
    <row r="25" spans="23:23" ht="15.6" x14ac:dyDescent="0.4">
      <c r="W25" s="39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AA948-7597-4420-BEF8-7217ED70DF6E}">
  <sheetPr codeName="Sayfa4"/>
  <dimension ref="W25"/>
  <sheetViews>
    <sheetView showGridLines="0" topLeftCell="A2" zoomScale="80" zoomScaleNormal="80" workbookViewId="0"/>
  </sheetViews>
  <sheetFormatPr defaultRowHeight="14.4" x14ac:dyDescent="0.3"/>
  <sheetData>
    <row r="25" spans="23:23" ht="15.6" x14ac:dyDescent="0.4">
      <c r="W25" s="39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12769-1D8E-4F14-83D5-688A7089D235}">
  <sheetPr codeName="Sayfa5"/>
  <dimension ref="W25"/>
  <sheetViews>
    <sheetView showGridLines="0" zoomScale="80" zoomScaleNormal="80" workbookViewId="0"/>
  </sheetViews>
  <sheetFormatPr defaultRowHeight="14.4" x14ac:dyDescent="0.3"/>
  <sheetData>
    <row r="25" spans="23:23" ht="15.6" x14ac:dyDescent="0.4">
      <c r="W25" s="39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0AF1A-6E06-48CC-BC1F-42A5EFCB2CCD}">
  <sheetPr codeName="Sayfa6"/>
  <dimension ref="A1:R25"/>
  <sheetViews>
    <sheetView zoomScale="60" zoomScaleNormal="60" workbookViewId="0"/>
  </sheetViews>
  <sheetFormatPr defaultRowHeight="14.4" x14ac:dyDescent="0.3"/>
  <cols>
    <col min="1" max="1" width="19.77734375" bestFit="1" customWidth="1"/>
    <col min="2" max="2" width="23.109375" bestFit="1" customWidth="1"/>
    <col min="3" max="3" width="4.33203125" customWidth="1"/>
    <col min="4" max="4" width="16.33203125" bestFit="1" customWidth="1"/>
    <col min="5" max="5" width="26.21875" bestFit="1" customWidth="1"/>
    <col min="6" max="6" width="26.21875" customWidth="1"/>
    <col min="7" max="7" width="4.88671875" customWidth="1"/>
    <col min="8" max="8" width="24.88671875" bestFit="1" customWidth="1"/>
    <col min="9" max="9" width="26" bestFit="1" customWidth="1"/>
    <col min="10" max="10" width="15.88671875" bestFit="1" customWidth="1"/>
    <col min="11" max="11" width="15.88671875" customWidth="1"/>
    <col min="12" max="12" width="5" customWidth="1"/>
    <col min="13" max="13" width="17.109375" bestFit="1" customWidth="1"/>
    <col min="14" max="14" width="26" customWidth="1"/>
    <col min="15" max="15" width="15.88671875" bestFit="1" customWidth="1"/>
    <col min="16" max="16" width="17.109375" customWidth="1"/>
    <col min="17" max="17" width="15.88671875" bestFit="1" customWidth="1"/>
    <col min="18" max="18" width="16.5546875" bestFit="1" customWidth="1"/>
  </cols>
  <sheetData>
    <row r="1" spans="1:18" x14ac:dyDescent="0.3">
      <c r="A1" s="15" t="s">
        <v>6</v>
      </c>
      <c r="B1" t="s">
        <v>51</v>
      </c>
      <c r="D1" s="15" t="s">
        <v>6</v>
      </c>
      <c r="E1" t="s">
        <v>51</v>
      </c>
      <c r="M1" s="15" t="s">
        <v>85</v>
      </c>
      <c r="N1" t="s">
        <v>82</v>
      </c>
    </row>
    <row r="2" spans="1:18" x14ac:dyDescent="0.3">
      <c r="A2" s="15" t="s">
        <v>7</v>
      </c>
      <c r="B2" t="s">
        <v>59</v>
      </c>
      <c r="D2" s="15" t="s">
        <v>7</v>
      </c>
      <c r="E2" t="s">
        <v>59</v>
      </c>
    </row>
    <row r="3" spans="1:18" x14ac:dyDescent="0.3">
      <c r="H3" s="15" t="s">
        <v>70</v>
      </c>
      <c r="I3" t="s">
        <v>90</v>
      </c>
      <c r="J3" t="s">
        <v>86</v>
      </c>
      <c r="M3" s="15" t="s">
        <v>70</v>
      </c>
      <c r="N3" t="s">
        <v>86</v>
      </c>
      <c r="P3" s="15" t="s">
        <v>70</v>
      </c>
      <c r="Q3" t="s">
        <v>86</v>
      </c>
      <c r="R3" t="s">
        <v>89</v>
      </c>
    </row>
    <row r="4" spans="1:18" x14ac:dyDescent="0.3">
      <c r="A4" s="15" t="s">
        <v>70</v>
      </c>
      <c r="B4" t="s">
        <v>89</v>
      </c>
      <c r="E4" t="s">
        <v>90</v>
      </c>
      <c r="F4" t="s">
        <v>86</v>
      </c>
      <c r="H4" s="16" t="s">
        <v>43</v>
      </c>
      <c r="I4" s="17">
        <v>1274290</v>
      </c>
      <c r="J4" s="20">
        <v>103.5298992829248</v>
      </c>
      <c r="K4" s="20"/>
      <c r="M4" s="16" t="s">
        <v>59</v>
      </c>
      <c r="N4" s="20">
        <v>1.6666666666666667</v>
      </c>
      <c r="P4" s="16" t="s">
        <v>18</v>
      </c>
      <c r="Q4" s="20">
        <v>23.617449664429522</v>
      </c>
      <c r="R4">
        <v>51</v>
      </c>
    </row>
    <row r="5" spans="1:18" x14ac:dyDescent="0.3">
      <c r="A5" s="16" t="s">
        <v>43</v>
      </c>
      <c r="B5" s="47">
        <v>16</v>
      </c>
      <c r="D5" s="16" t="s">
        <v>43</v>
      </c>
      <c r="E5" s="17">
        <v>19100</v>
      </c>
      <c r="F5" s="20">
        <v>5.2363636363636363</v>
      </c>
      <c r="H5" s="16" t="s">
        <v>44</v>
      </c>
      <c r="I5" s="17">
        <v>1582010</v>
      </c>
      <c r="J5" s="20">
        <v>135.81651938694952</v>
      </c>
      <c r="K5" s="20"/>
      <c r="M5" s="16" t="s">
        <v>55</v>
      </c>
      <c r="N5" s="20">
        <v>2.2222222222222223</v>
      </c>
      <c r="P5" s="16" t="s">
        <v>11</v>
      </c>
      <c r="Q5" s="20">
        <v>20.375838926174502</v>
      </c>
      <c r="R5">
        <v>44</v>
      </c>
    </row>
    <row r="6" spans="1:18" x14ac:dyDescent="0.3">
      <c r="A6" s="16" t="s">
        <v>76</v>
      </c>
      <c r="B6" s="47">
        <v>6</v>
      </c>
      <c r="D6" s="16" t="s">
        <v>76</v>
      </c>
      <c r="E6" s="17">
        <v>47940</v>
      </c>
      <c r="F6" s="20">
        <v>1.4793842381951485</v>
      </c>
      <c r="H6" s="16" t="s">
        <v>45</v>
      </c>
      <c r="I6" s="17">
        <v>668410</v>
      </c>
      <c r="J6" s="20">
        <v>61.1297475420685</v>
      </c>
      <c r="K6" s="20"/>
      <c r="M6" s="16" t="s">
        <v>71</v>
      </c>
      <c r="N6" s="20">
        <v>3.8888888888888893</v>
      </c>
      <c r="P6" s="16" t="s">
        <v>10</v>
      </c>
      <c r="Q6" s="20">
        <v>43.866666666666696</v>
      </c>
      <c r="R6">
        <v>94</v>
      </c>
    </row>
    <row r="7" spans="1:18" x14ac:dyDescent="0.3">
      <c r="A7" s="16" t="s">
        <v>78</v>
      </c>
      <c r="B7" s="47">
        <v>4</v>
      </c>
      <c r="D7" s="16" t="s">
        <v>78</v>
      </c>
      <c r="E7" s="17">
        <v>6000</v>
      </c>
      <c r="F7" s="20">
        <v>1.8666666666666667</v>
      </c>
      <c r="H7" s="16" t="s">
        <v>46</v>
      </c>
      <c r="I7" s="17">
        <v>2405475</v>
      </c>
      <c r="J7" s="20">
        <v>195.72719628092426</v>
      </c>
      <c r="K7" s="20"/>
      <c r="P7" s="16" t="s">
        <v>17</v>
      </c>
      <c r="Q7" s="20">
        <v>119.96689038031337</v>
      </c>
      <c r="R7">
        <v>258</v>
      </c>
    </row>
    <row r="8" spans="1:18" x14ac:dyDescent="0.3">
      <c r="A8" s="16" t="s">
        <v>80</v>
      </c>
      <c r="B8" s="47">
        <v>6</v>
      </c>
      <c r="D8" s="16" t="s">
        <v>80</v>
      </c>
      <c r="E8" s="17">
        <v>24200</v>
      </c>
      <c r="F8" s="20">
        <v>1.5212355212355213</v>
      </c>
      <c r="H8" s="16" t="s">
        <v>47</v>
      </c>
      <c r="I8" s="17">
        <v>3756370</v>
      </c>
      <c r="J8" s="20">
        <v>319.30719169431643</v>
      </c>
      <c r="K8" s="20"/>
      <c r="P8" s="16" t="s">
        <v>8</v>
      </c>
      <c r="Q8" s="20">
        <v>25.932885906040273</v>
      </c>
      <c r="R8">
        <v>56</v>
      </c>
    </row>
    <row r="9" spans="1:18" x14ac:dyDescent="0.3">
      <c r="A9" s="16" t="s">
        <v>81</v>
      </c>
      <c r="B9" s="47">
        <v>6</v>
      </c>
      <c r="D9" s="16" t="s">
        <v>81</v>
      </c>
      <c r="E9" s="17">
        <v>13080</v>
      </c>
      <c r="F9" s="20">
        <v>1.871559633027523</v>
      </c>
      <c r="H9" s="16" t="s">
        <v>48</v>
      </c>
      <c r="I9" s="17">
        <v>3857420</v>
      </c>
      <c r="J9" s="20">
        <v>313.78634750831998</v>
      </c>
      <c r="K9" s="20"/>
      <c r="P9" s="16" t="s">
        <v>9</v>
      </c>
      <c r="Q9" s="20">
        <v>25.006711409395976</v>
      </c>
      <c r="R9">
        <v>54</v>
      </c>
    </row>
    <row r="10" spans="1:18" x14ac:dyDescent="0.3">
      <c r="A10" s="16" t="s">
        <v>82</v>
      </c>
      <c r="B10" s="47">
        <v>3</v>
      </c>
      <c r="D10" s="16" t="s">
        <v>82</v>
      </c>
      <c r="E10" s="17">
        <v>4200</v>
      </c>
      <c r="F10" s="20">
        <v>1.2857142857142858</v>
      </c>
      <c r="H10" s="16" t="s">
        <v>49</v>
      </c>
      <c r="I10" s="17">
        <v>2057110</v>
      </c>
      <c r="J10" s="20">
        <v>176.34075395989578</v>
      </c>
      <c r="K10" s="20"/>
      <c r="P10" s="16" t="s">
        <v>19</v>
      </c>
      <c r="Q10" s="20">
        <v>63.112304250559255</v>
      </c>
      <c r="R10">
        <v>136</v>
      </c>
    </row>
    <row r="11" spans="1:18" x14ac:dyDescent="0.3">
      <c r="A11" s="16" t="s">
        <v>83</v>
      </c>
      <c r="B11" s="47">
        <v>4</v>
      </c>
      <c r="D11" s="16" t="s">
        <v>83</v>
      </c>
      <c r="E11" s="17">
        <v>4360</v>
      </c>
      <c r="F11" s="20">
        <v>1.0642201834862386</v>
      </c>
      <c r="H11" s="16" t="s">
        <v>50</v>
      </c>
      <c r="I11" s="17">
        <v>4706900</v>
      </c>
      <c r="J11" s="20">
        <v>413.29351947250115</v>
      </c>
      <c r="K11" s="20"/>
      <c r="P11" s="16" t="s">
        <v>71</v>
      </c>
      <c r="Q11" s="20">
        <v>321.87874720357956</v>
      </c>
      <c r="R11">
        <v>693</v>
      </c>
    </row>
    <row r="12" spans="1:18" x14ac:dyDescent="0.3">
      <c r="A12" s="16" t="s">
        <v>84</v>
      </c>
      <c r="B12" s="47">
        <v>3</v>
      </c>
      <c r="D12" s="16" t="s">
        <v>84</v>
      </c>
      <c r="E12" s="17">
        <v>3900</v>
      </c>
      <c r="F12" s="20">
        <v>1.1481481481481481</v>
      </c>
      <c r="H12" s="16" t="s">
        <v>51</v>
      </c>
      <c r="I12" s="17">
        <v>2635840</v>
      </c>
      <c r="J12" s="20">
        <v>215.50607331487211</v>
      </c>
      <c r="K12" s="20"/>
    </row>
    <row r="13" spans="1:18" x14ac:dyDescent="0.3">
      <c r="A13" s="16" t="s">
        <v>71</v>
      </c>
      <c r="B13" s="47">
        <v>48</v>
      </c>
      <c r="D13" s="16" t="s">
        <v>71</v>
      </c>
      <c r="E13" s="17">
        <v>122780</v>
      </c>
      <c r="F13" s="20">
        <v>15.47329231283717</v>
      </c>
      <c r="H13" s="16" t="s">
        <v>52</v>
      </c>
      <c r="I13" s="17">
        <v>2571535</v>
      </c>
      <c r="J13" s="20">
        <v>210.45394871777248</v>
      </c>
      <c r="K13" s="20"/>
    </row>
    <row r="14" spans="1:18" x14ac:dyDescent="0.3">
      <c r="H14" s="16" t="s">
        <v>53</v>
      </c>
      <c r="I14" s="17">
        <v>2075190</v>
      </c>
      <c r="J14" s="20">
        <v>175.39791289887174</v>
      </c>
      <c r="K14" s="20"/>
    </row>
    <row r="15" spans="1:18" x14ac:dyDescent="0.3">
      <c r="H15" s="16" t="s">
        <v>54</v>
      </c>
      <c r="I15" s="17">
        <v>2843665</v>
      </c>
      <c r="J15" s="20">
        <v>242.12163834905689</v>
      </c>
      <c r="K15" s="20"/>
    </row>
    <row r="16" spans="1:18" x14ac:dyDescent="0.3">
      <c r="H16" s="16" t="s">
        <v>71</v>
      </c>
      <c r="I16" s="17">
        <v>30434215</v>
      </c>
      <c r="J16" s="20">
        <v>2562.4107484084734</v>
      </c>
      <c r="K16" s="20"/>
    </row>
    <row r="20" spans="1:9" ht="32.4" x14ac:dyDescent="0.7">
      <c r="A20" s="37" t="s">
        <v>4</v>
      </c>
      <c r="B20" s="44">
        <f>GETPIVOTDATA("Toplam Sipariş Tutarı",$D$3)</f>
        <v>122780</v>
      </c>
      <c r="H20" s="15" t="s">
        <v>85</v>
      </c>
      <c r="I20" t="s">
        <v>80</v>
      </c>
    </row>
    <row r="21" spans="1:9" ht="32.4" x14ac:dyDescent="0.7">
      <c r="A21" s="37" t="s">
        <v>89</v>
      </c>
      <c r="B21" s="45">
        <f>GETPIVOTDATA("Satış Adet",$A$3)</f>
        <v>48</v>
      </c>
    </row>
    <row r="22" spans="1:9" ht="32.4" x14ac:dyDescent="0.7">
      <c r="A22" s="37" t="s">
        <v>92</v>
      </c>
      <c r="B22" s="46">
        <f>GETPIVOTDATA("Toplam Kar Marjı",$H$3)</f>
        <v>2562.4107484084734</v>
      </c>
      <c r="H22" s="15" t="s">
        <v>70</v>
      </c>
      <c r="I22" t="s">
        <v>89</v>
      </c>
    </row>
    <row r="23" spans="1:9" x14ac:dyDescent="0.3">
      <c r="H23" s="16" t="s">
        <v>34</v>
      </c>
      <c r="I23">
        <v>360</v>
      </c>
    </row>
    <row r="24" spans="1:9" x14ac:dyDescent="0.3">
      <c r="H24" s="16" t="s">
        <v>42</v>
      </c>
      <c r="I24">
        <v>275</v>
      </c>
    </row>
    <row r="25" spans="1:9" x14ac:dyDescent="0.3">
      <c r="H25" s="16" t="s">
        <v>71</v>
      </c>
      <c r="I25">
        <v>635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ayfa7"/>
  <dimension ref="A1:M25"/>
  <sheetViews>
    <sheetView tabSelected="1" zoomScale="110" zoomScaleNormal="110" workbookViewId="0">
      <selection activeCell="M3" sqref="M3"/>
    </sheetView>
  </sheetViews>
  <sheetFormatPr defaultRowHeight="14.4" x14ac:dyDescent="0.3"/>
  <cols>
    <col min="1" max="1" width="23.88671875" bestFit="1" customWidth="1"/>
    <col min="2" max="2" width="23.88671875" customWidth="1"/>
    <col min="3" max="3" width="11.21875" customWidth="1"/>
    <col min="4" max="4" width="20.44140625" customWidth="1"/>
    <col min="5" max="5" width="18.33203125" bestFit="1" customWidth="1"/>
    <col min="6" max="6" width="16.6640625" bestFit="1" customWidth="1"/>
    <col min="9" max="9" width="15.44140625" bestFit="1" customWidth="1"/>
    <col min="10" max="10" width="11.21875" customWidth="1"/>
    <col min="11" max="11" width="20.44140625" customWidth="1"/>
    <col min="12" max="12" width="18.33203125" bestFit="1" customWidth="1"/>
    <col min="13" max="13" width="18" bestFit="1" customWidth="1"/>
  </cols>
  <sheetData>
    <row r="1" spans="1:13" x14ac:dyDescent="0.3">
      <c r="A1" s="12" t="s">
        <v>1</v>
      </c>
      <c r="B1" s="12" t="s">
        <v>85</v>
      </c>
      <c r="C1" s="7" t="s">
        <v>2</v>
      </c>
      <c r="D1" s="7" t="s">
        <v>4</v>
      </c>
      <c r="E1" s="7" t="s">
        <v>5</v>
      </c>
      <c r="F1" s="21" t="s">
        <v>74</v>
      </c>
      <c r="I1" s="29" t="s">
        <v>85</v>
      </c>
      <c r="J1" s="29" t="s">
        <v>2</v>
      </c>
      <c r="K1" s="29" t="s">
        <v>4</v>
      </c>
      <c r="L1" s="32" t="s">
        <v>5</v>
      </c>
      <c r="M1" s="33" t="s">
        <v>87</v>
      </c>
    </row>
    <row r="2" spans="1:13" x14ac:dyDescent="0.3">
      <c r="A2" s="11" t="s">
        <v>20</v>
      </c>
      <c r="B2" s="28" t="str">
        <f>VLOOKUP($A2, Veri!$C:$D, 2, FALSE)</f>
        <v xml:space="preserve">Bulaşık Makinesi </v>
      </c>
      <c r="C2">
        <f>SUMIF(Veri!C:C, A2, Veri!E:E)</f>
        <v>400</v>
      </c>
      <c r="D2">
        <f>SUMIF(Veri!C:C, A2, Veri!G:G)</f>
        <v>2400000</v>
      </c>
      <c r="E2">
        <f>SUMIF(Veri!C:C, A2, Veri!H:H)</f>
        <v>800000</v>
      </c>
      <c r="F2" s="20">
        <f>Tablo4[[#This Row],[Toplam Sipariş Tutarı]]/Tablo4[[#This Row],[Ürün Kar Tutarı]]</f>
        <v>3</v>
      </c>
      <c r="I2" s="30" t="s">
        <v>75</v>
      </c>
      <c r="J2">
        <f>SUM(C3:C5)</f>
        <v>734</v>
      </c>
      <c r="K2">
        <f>SUM(D3:D5)</f>
        <v>6038750</v>
      </c>
      <c r="L2">
        <f>SUM(E3:E5)</f>
        <v>2103250</v>
      </c>
      <c r="M2" s="20">
        <f>Tablo12[[#This Row],[Toplam Sipariş Tutarı]]/Tablo12[[#This Row],[Ürün Kar Tutarı]]</f>
        <v>2.8711517888981337</v>
      </c>
    </row>
    <row r="3" spans="1:13" x14ac:dyDescent="0.3">
      <c r="A3" s="11" t="s">
        <v>40</v>
      </c>
      <c r="B3" s="28" t="str">
        <f>VLOOKUP($A3, Veri!$C:$D, 2, FALSE)</f>
        <v xml:space="preserve">Bulaşık Makinesi </v>
      </c>
      <c r="C3">
        <f>SUMIF(Veri!C:C, A3, Veri!E:E)</f>
        <v>232</v>
      </c>
      <c r="D3">
        <f>SUMIF(Veri!C:C, A3, Veri!G:G)</f>
        <v>1229600</v>
      </c>
      <c r="E3">
        <f>SUMIF(Veri!C:C, A3, Veri!H:H)</f>
        <v>301600</v>
      </c>
      <c r="F3" s="20">
        <f>Tablo4[[#This Row],[Toplam Sipariş Tutarı]]/Tablo4[[#This Row],[Ürün Kar Tutarı]]</f>
        <v>4.0769230769230766</v>
      </c>
      <c r="I3" s="30" t="s">
        <v>76</v>
      </c>
      <c r="J3">
        <f t="shared" ref="J3:J12" si="0">SUM(C4:C6)</f>
        <v>773</v>
      </c>
      <c r="K3">
        <f t="shared" ref="K3:K12" si="1">SUM(D4:D6)</f>
        <v>6849780</v>
      </c>
      <c r="L3">
        <f t="shared" ref="L3:L12" si="2">SUM(E4:E6)</f>
        <v>2216280</v>
      </c>
      <c r="M3" s="20">
        <f>Tablo12[[#This Row],[Toplam Sipariş Tutarı]]/Tablo12[[#This Row],[Ürün Kar Tutarı]]</f>
        <v>3.0906654393849151</v>
      </c>
    </row>
    <row r="4" spans="1:13" x14ac:dyDescent="0.3">
      <c r="A4" s="11" t="s">
        <v>32</v>
      </c>
      <c r="B4" s="28" t="str">
        <f>VLOOKUP($A4, Veri!$C:$D, 2, FALSE)</f>
        <v>Buzdolabı</v>
      </c>
      <c r="C4">
        <f>SUMIF(Veri!C:C, A4, Veri!E:E)</f>
        <v>269</v>
      </c>
      <c r="D4">
        <f>SUMIF(Veri!C:C, A4, Veri!G:G)</f>
        <v>2840300</v>
      </c>
      <c r="E4">
        <f>SUMIF(Veri!C:C, A4, Veri!H:H)</f>
        <v>1230800</v>
      </c>
      <c r="F4" s="20">
        <f>Tablo4[[#This Row],[Toplam Sipariş Tutarı]]/Tablo4[[#This Row],[Ürün Kar Tutarı]]</f>
        <v>2.3076860578485539</v>
      </c>
      <c r="I4" s="31" t="s">
        <v>77</v>
      </c>
      <c r="J4">
        <f t="shared" si="0"/>
        <v>652</v>
      </c>
      <c r="K4">
        <f t="shared" si="1"/>
        <v>5174880</v>
      </c>
      <c r="L4">
        <f t="shared" si="2"/>
        <v>1278480</v>
      </c>
      <c r="M4" s="20">
        <f>Tablo12[[#This Row],[Toplam Sipariş Tutarı]]/Tablo12[[#This Row],[Ürün Kar Tutarı]]</f>
        <v>4.0476816219260368</v>
      </c>
    </row>
    <row r="5" spans="1:13" x14ac:dyDescent="0.3">
      <c r="A5" s="11" t="s">
        <v>22</v>
      </c>
      <c r="B5" s="28" t="str">
        <f>VLOOKUP($A5, Veri!$C:$D, 2, FALSE)</f>
        <v>Buzdolabı</v>
      </c>
      <c r="C5">
        <f>SUMIF(Veri!C:C, A5, Veri!E:E)</f>
        <v>233</v>
      </c>
      <c r="D5">
        <f>SUMIF(Veri!C:C, A5, Veri!G:G)</f>
        <v>1968850</v>
      </c>
      <c r="E5">
        <f>SUMIF(Veri!C:C, A5, Veri!H:H)</f>
        <v>570850</v>
      </c>
      <c r="F5" s="20">
        <f>Tablo4[[#This Row],[Toplam Sipariş Tutarı]]/Tablo4[[#This Row],[Ürün Kar Tutarı]]</f>
        <v>3.4489795918367347</v>
      </c>
      <c r="I5" s="30" t="s">
        <v>78</v>
      </c>
      <c r="J5">
        <f t="shared" si="0"/>
        <v>1078</v>
      </c>
      <c r="K5">
        <f t="shared" si="1"/>
        <v>8214430</v>
      </c>
      <c r="L5">
        <f t="shared" si="2"/>
        <v>1762030</v>
      </c>
      <c r="M5" s="20">
        <f>Tablo12[[#This Row],[Toplam Sipariş Tutarı]]/Tablo12[[#This Row],[Ürün Kar Tutarı]]</f>
        <v>4.6619126802608353</v>
      </c>
    </row>
    <row r="6" spans="1:13" x14ac:dyDescent="0.3">
      <c r="A6" s="11" t="s">
        <v>39</v>
      </c>
      <c r="B6" s="28" t="str">
        <f>VLOOKUP($A6, Veri!$C:$D, 2, FALSE)</f>
        <v>Buzdolabı</v>
      </c>
      <c r="C6">
        <f>SUMIF(Veri!C:C, A6, Veri!E:E)</f>
        <v>271</v>
      </c>
      <c r="D6">
        <f>SUMIF(Veri!C:C, A6, Veri!G:G)</f>
        <v>2040630</v>
      </c>
      <c r="E6">
        <f>SUMIF(Veri!C:C, A6, Veri!H:H)</f>
        <v>414630</v>
      </c>
      <c r="F6" s="20">
        <f>Tablo4[[#This Row],[Toplam Sipariş Tutarı]]/Tablo4[[#This Row],[Ürün Kar Tutarı]]</f>
        <v>4.9215686274509807</v>
      </c>
      <c r="I6" s="30" t="s">
        <v>79</v>
      </c>
      <c r="J6">
        <f t="shared" si="0"/>
        <v>1232</v>
      </c>
      <c r="K6">
        <f t="shared" si="1"/>
        <v>6807050</v>
      </c>
      <c r="L6">
        <f t="shared" si="2"/>
        <v>1640650</v>
      </c>
      <c r="M6" s="20">
        <f>Tablo12[[#This Row],[Toplam Sipariş Tutarı]]/Tablo12[[#This Row],[Ürün Kar Tutarı]]</f>
        <v>4.1489958248255263</v>
      </c>
    </row>
    <row r="7" spans="1:13" x14ac:dyDescent="0.3">
      <c r="A7" s="11" t="s">
        <v>31</v>
      </c>
      <c r="B7" s="28" t="str">
        <f>VLOOKUP($A7, Veri!$C:$D, 2, FALSE)</f>
        <v xml:space="preserve">Çamaşır Makinesi </v>
      </c>
      <c r="C7">
        <f>SUMIF(Veri!C:C, A7, Veri!E:E)</f>
        <v>148</v>
      </c>
      <c r="D7">
        <f>SUMIF(Veri!C:C, A7, Veri!G:G)</f>
        <v>1165400</v>
      </c>
      <c r="E7">
        <f>SUMIF(Veri!C:C, A7, Veri!H:H)</f>
        <v>293000</v>
      </c>
      <c r="F7" s="20">
        <f>Tablo4[[#This Row],[Toplam Sipariş Tutarı]]/Tablo4[[#This Row],[Ürün Kar Tutarı]]</f>
        <v>3.9774744027303752</v>
      </c>
      <c r="I7" s="31" t="s">
        <v>80</v>
      </c>
      <c r="J7">
        <f t="shared" si="0"/>
        <v>1352</v>
      </c>
      <c r="K7">
        <f t="shared" si="1"/>
        <v>6043650</v>
      </c>
      <c r="L7">
        <f t="shared" si="2"/>
        <v>1535250</v>
      </c>
      <c r="M7" s="20">
        <f>Tablo12[[#This Row],[Toplam Sipariş Tutarı]]/Tablo12[[#This Row],[Ürün Kar Tutarı]]</f>
        <v>3.936590131900342</v>
      </c>
    </row>
    <row r="8" spans="1:13" x14ac:dyDescent="0.3">
      <c r="A8" s="11" t="s">
        <v>25</v>
      </c>
      <c r="B8" s="28" t="str">
        <f>VLOOKUP($A8, Veri!$C:$D, 2, FALSE)</f>
        <v xml:space="preserve">Çamaşır Makinesi </v>
      </c>
      <c r="C8">
        <f>SUMIF(Veri!C:C, A8, Veri!E:E)</f>
        <v>659</v>
      </c>
      <c r="D8">
        <f>SUMIF(Veri!C:C, A8, Veri!G:G)</f>
        <v>5008400</v>
      </c>
      <c r="E8">
        <f>SUMIF(Veri!C:C, A8, Veri!H:H)</f>
        <v>1054400</v>
      </c>
      <c r="F8" s="20">
        <f>Tablo4[[#This Row],[Toplam Sipariş Tutarı]]/Tablo4[[#This Row],[Ürün Kar Tutarı]]</f>
        <v>4.75</v>
      </c>
      <c r="I8" s="30" t="s">
        <v>81</v>
      </c>
      <c r="J8">
        <f t="shared" si="0"/>
        <v>826</v>
      </c>
      <c r="K8">
        <f t="shared" si="1"/>
        <v>1806275</v>
      </c>
      <c r="L8">
        <f t="shared" si="2"/>
        <v>717875</v>
      </c>
      <c r="M8" s="20">
        <f>Tablo12[[#This Row],[Toplam Sipariş Tutarı]]/Tablo12[[#This Row],[Ürün Kar Tutarı]]</f>
        <v>2.5161413895176739</v>
      </c>
    </row>
    <row r="9" spans="1:13" x14ac:dyDescent="0.3">
      <c r="A9" s="11" t="s">
        <v>33</v>
      </c>
      <c r="B9" s="28" t="str">
        <f>VLOOKUP($A9, Veri!$C:$D, 2, FALSE)</f>
        <v>Davlumbaz</v>
      </c>
      <c r="C9">
        <f>SUMIF(Veri!C:C, A9, Veri!E:E)</f>
        <v>425</v>
      </c>
      <c r="D9">
        <f>SUMIF(Veri!C:C, A9, Veri!G:G)</f>
        <v>633250</v>
      </c>
      <c r="E9">
        <f>SUMIF(Veri!C:C, A9, Veri!H:H)</f>
        <v>293250</v>
      </c>
      <c r="F9" s="20">
        <f>Tablo4[[#This Row],[Toplam Sipariş Tutarı]]/Tablo4[[#This Row],[Ürün Kar Tutarı]]</f>
        <v>2.1594202898550723</v>
      </c>
      <c r="I9" s="31" t="s">
        <v>82</v>
      </c>
      <c r="J9">
        <f t="shared" si="0"/>
        <v>1012</v>
      </c>
      <c r="K9">
        <f t="shared" si="1"/>
        <v>5602775</v>
      </c>
      <c r="L9">
        <f t="shared" si="2"/>
        <v>1799375</v>
      </c>
      <c r="M9" s="20">
        <f>Tablo12[[#This Row],[Toplam Sipariş Tutarı]]/Tablo12[[#This Row],[Ürün Kar Tutarı]]</f>
        <v>3.1137339353942339</v>
      </c>
    </row>
    <row r="10" spans="1:13" x14ac:dyDescent="0.3">
      <c r="A10" s="11" t="s">
        <v>41</v>
      </c>
      <c r="B10" s="28" t="str">
        <f>VLOOKUP($A10, Veri!$C:$D, 2, FALSE)</f>
        <v>Davlumbaz</v>
      </c>
      <c r="C10">
        <f>SUMIF(Veri!C:C, A10, Veri!E:E)</f>
        <v>268</v>
      </c>
      <c r="D10">
        <f>SUMIF(Veri!C:C, A10, Veri!G:G)</f>
        <v>402000</v>
      </c>
      <c r="E10">
        <f>SUMIF(Veri!C:C, A10, Veri!H:H)</f>
        <v>187600</v>
      </c>
      <c r="F10" s="20">
        <f>Tablo4[[#This Row],[Toplam Sipariş Tutarı]]/Tablo4[[#This Row],[Ürün Kar Tutarı]]</f>
        <v>2.1428571428571428</v>
      </c>
      <c r="I10" s="31" t="s">
        <v>43</v>
      </c>
      <c r="J10">
        <f t="shared" si="0"/>
        <v>1104</v>
      </c>
      <c r="K10">
        <f t="shared" si="1"/>
        <v>6712775</v>
      </c>
      <c r="L10">
        <f t="shared" si="2"/>
        <v>2043775</v>
      </c>
      <c r="M10" s="20">
        <f>Tablo12[[#This Row],[Toplam Sipariş Tutarı]]/Tablo12[[#This Row],[Ürün Kar Tutarı]]</f>
        <v>3.2844980489535298</v>
      </c>
    </row>
    <row r="11" spans="1:13" x14ac:dyDescent="0.3">
      <c r="A11" s="11" t="s">
        <v>35</v>
      </c>
      <c r="B11" s="28" t="str">
        <f>VLOOKUP($A11, Veri!$C:$D, 2, FALSE)</f>
        <v>Derin Dondurucu</v>
      </c>
      <c r="C11">
        <f>SUMIF(Veri!C:C, A11, Veri!E:E)</f>
        <v>133</v>
      </c>
      <c r="D11">
        <f>SUMIF(Veri!C:C, A11, Veri!G:G)</f>
        <v>771025</v>
      </c>
      <c r="E11">
        <f>SUMIF(Veri!C:C, A11, Veri!H:H)</f>
        <v>237025</v>
      </c>
      <c r="F11" s="20">
        <f>Tablo4[[#This Row],[Toplam Sipariş Tutarı]]/Tablo4[[#This Row],[Ürün Kar Tutarı]]</f>
        <v>3.2529269064444679</v>
      </c>
      <c r="I11" s="31" t="s">
        <v>83</v>
      </c>
      <c r="J11">
        <f t="shared" si="0"/>
        <v>1246</v>
      </c>
      <c r="K11">
        <f t="shared" si="1"/>
        <v>6951450</v>
      </c>
      <c r="L11">
        <f t="shared" si="2"/>
        <v>1998050</v>
      </c>
      <c r="M11" s="20">
        <f>Tablo12[[#This Row],[Toplam Sipariş Tutarı]]/Tablo12[[#This Row],[Ürün Kar Tutarı]]</f>
        <v>3.4791171392107305</v>
      </c>
    </row>
    <row r="12" spans="1:13" x14ac:dyDescent="0.3">
      <c r="A12" s="11" t="s">
        <v>26</v>
      </c>
      <c r="B12" s="28" t="str">
        <f>VLOOKUP($A12, Veri!$C:$D, 2, FALSE)</f>
        <v>Derin Dondurucu</v>
      </c>
      <c r="C12">
        <f>SUMIF(Veri!C:C, A12, Veri!E:E)</f>
        <v>611</v>
      </c>
      <c r="D12">
        <f>SUMIF(Veri!C:C, A12, Veri!G:G)</f>
        <v>4429750</v>
      </c>
      <c r="E12">
        <f>SUMIF(Veri!C:C, A12, Veri!H:H)</f>
        <v>1374750</v>
      </c>
      <c r="F12" s="20">
        <f>Tablo4[[#This Row],[Toplam Sipariş Tutarı]]/Tablo4[[#This Row],[Ürün Kar Tutarı]]</f>
        <v>3.2222222222222223</v>
      </c>
      <c r="I12" s="31" t="s">
        <v>84</v>
      </c>
      <c r="J12">
        <f t="shared" si="0"/>
        <v>704</v>
      </c>
      <c r="K12">
        <f t="shared" si="1"/>
        <v>2727950</v>
      </c>
      <c r="L12">
        <f t="shared" si="2"/>
        <v>689150</v>
      </c>
      <c r="M12" s="20">
        <f>Tablo12[[#This Row],[Toplam Sipariş Tutarı]]/Tablo12[[#This Row],[Ürün Kar Tutarı]]</f>
        <v>3.9584270478125227</v>
      </c>
    </row>
    <row r="13" spans="1:13" x14ac:dyDescent="0.3">
      <c r="A13" s="11" t="s">
        <v>34</v>
      </c>
      <c r="B13" s="28" t="str">
        <f>VLOOKUP($A13, Veri!$C:$D, 2, FALSE)</f>
        <v xml:space="preserve">Fırın </v>
      </c>
      <c r="C13">
        <f>SUMIF(Veri!C:C, A13, Veri!E:E)</f>
        <v>360</v>
      </c>
      <c r="D13">
        <f>SUMIF(Veri!C:C, A13, Veri!G:G)</f>
        <v>1512000</v>
      </c>
      <c r="E13">
        <f>SUMIF(Veri!C:C, A13, Veri!H:H)</f>
        <v>432000</v>
      </c>
      <c r="F13" s="20">
        <f>Tablo4[[#This Row],[Toplam Sipariş Tutarı]]/Tablo4[[#This Row],[Ürün Kar Tutarı]]</f>
        <v>3.5</v>
      </c>
    </row>
    <row r="14" spans="1:13" x14ac:dyDescent="0.3">
      <c r="A14" s="11" t="s">
        <v>42</v>
      </c>
      <c r="B14" s="28" t="str">
        <f>VLOOKUP($A14, Veri!$C:$D, 2, FALSE)</f>
        <v xml:space="preserve">Fırın </v>
      </c>
      <c r="C14">
        <f>SUMIF(Veri!C:C, A14, Veri!E:E)</f>
        <v>275</v>
      </c>
      <c r="D14">
        <f>SUMIF(Veri!C:C, A14, Veri!G:G)</f>
        <v>1009700</v>
      </c>
      <c r="E14">
        <f>SUMIF(Veri!C:C, A14, Veri!H:H)</f>
        <v>191300</v>
      </c>
      <c r="F14" s="20">
        <f>Tablo4[[#This Row],[Toplam Sipariş Tutarı]]/Tablo4[[#This Row],[Ürün Kar Tutarı]]</f>
        <v>5.2780972294824879</v>
      </c>
    </row>
    <row r="15" spans="1:13" x14ac:dyDescent="0.3">
      <c r="A15" s="11" t="s">
        <v>36</v>
      </c>
      <c r="B15" s="28" t="str">
        <f>VLOOKUP($A15, Veri!$C:$D, 2, FALSE)</f>
        <v>Kahve Makinesi</v>
      </c>
      <c r="C15">
        <f>SUMIF(Veri!C:C, A15, Veri!E:E)</f>
        <v>69</v>
      </c>
      <c r="D15">
        <f>SUMIF(Veri!C:C, A15, Veri!G:G)</f>
        <v>206250</v>
      </c>
      <c r="E15">
        <f>SUMIF(Veri!C:C, A15, Veri!H:H)</f>
        <v>65850</v>
      </c>
      <c r="F15" s="20">
        <f>Tablo4[[#This Row],[Toplam Sipariş Tutarı]]/Tablo4[[#This Row],[Ürün Kar Tutarı]]</f>
        <v>3.132118451025057</v>
      </c>
    </row>
    <row r="16" spans="1:13" x14ac:dyDescent="0.3">
      <c r="A16" s="11" t="s">
        <v>24</v>
      </c>
      <c r="B16" s="28" t="str">
        <f>VLOOKUP($A16, Veri!$C:$D, 2, FALSE)</f>
        <v>Kahve Makinesi</v>
      </c>
      <c r="C16">
        <f>SUMIF(Veri!C:C, A16, Veri!E:E)</f>
        <v>450</v>
      </c>
      <c r="D16">
        <f>SUMIF(Veri!C:C, A16, Veri!G:G)</f>
        <v>981000</v>
      </c>
      <c r="E16">
        <f>SUMIF(Veri!C:C, A16, Veri!H:H)</f>
        <v>306000</v>
      </c>
      <c r="F16" s="20">
        <f>Tablo4[[#This Row],[Toplam Sipariş Tutarı]]/Tablo4[[#This Row],[Ürün Kar Tutarı]]</f>
        <v>3.2058823529411766</v>
      </c>
    </row>
    <row r="17" spans="1:6" x14ac:dyDescent="0.3">
      <c r="A17" s="11" t="s">
        <v>21</v>
      </c>
      <c r="B17" s="28" t="str">
        <f>VLOOKUP($A17, Veri!$C:$D, 2, FALSE)</f>
        <v xml:space="preserve">Mikrodalga Fırın </v>
      </c>
      <c r="C17">
        <f>SUMIF(Veri!C:C, A17, Veri!E:E)</f>
        <v>344</v>
      </c>
      <c r="D17">
        <f>SUMIF(Veri!C:C, A17, Veri!G:G)</f>
        <v>481600</v>
      </c>
      <c r="E17">
        <f>SUMIF(Veri!C:C, A17, Veri!H:H)</f>
        <v>206400</v>
      </c>
      <c r="F17" s="20">
        <f>Tablo4[[#This Row],[Toplam Sipariş Tutarı]]/Tablo4[[#This Row],[Ürün Kar Tutarı]]</f>
        <v>2.3333333333333335</v>
      </c>
    </row>
    <row r="18" spans="1:6" x14ac:dyDescent="0.3">
      <c r="A18" s="11" t="s">
        <v>29</v>
      </c>
      <c r="B18" s="28" t="str">
        <f>VLOOKUP($A18, Veri!$C:$D, 2, FALSE)</f>
        <v xml:space="preserve">Mikrodalga Fırın </v>
      </c>
      <c r="C18">
        <f>SUMIF(Veri!C:C, A18, Veri!E:E)</f>
        <v>395</v>
      </c>
      <c r="D18">
        <f>SUMIF(Veri!C:C, A18, Veri!G:G)</f>
        <v>711000</v>
      </c>
      <c r="E18">
        <f>SUMIF(Veri!C:C, A18, Veri!H:H)</f>
        <v>395000</v>
      </c>
      <c r="F18" s="20">
        <f>Tablo4[[#This Row],[Toplam Sipariş Tutarı]]/Tablo4[[#This Row],[Ürün Kar Tutarı]]</f>
        <v>1.8</v>
      </c>
    </row>
    <row r="19" spans="1:6" x14ac:dyDescent="0.3">
      <c r="A19" s="11" t="s">
        <v>27</v>
      </c>
      <c r="B19" s="28" t="str">
        <f>VLOOKUP($A19, Veri!$C:$D, 2, FALSE)</f>
        <v>Ocak</v>
      </c>
      <c r="C19">
        <f>SUMIF(Veri!C:C, A19, Veri!E:E)</f>
        <v>386</v>
      </c>
      <c r="D19">
        <f>SUMIF(Veri!C:C, A19, Veri!G:G)</f>
        <v>424600</v>
      </c>
      <c r="E19">
        <f>SUMIF(Veri!C:C, A19, Veri!H:H)</f>
        <v>115800</v>
      </c>
      <c r="F19" s="20">
        <f>Tablo4[[#This Row],[Toplam Sipariş Tutarı]]/Tablo4[[#This Row],[Ürün Kar Tutarı]]</f>
        <v>3.6666666666666665</v>
      </c>
    </row>
    <row r="20" spans="1:6" x14ac:dyDescent="0.3">
      <c r="A20" s="11" t="s">
        <v>37</v>
      </c>
      <c r="B20" s="28" t="str">
        <f>VLOOKUP($A20, Veri!$C:$D, 2, FALSE)</f>
        <v>Ocak</v>
      </c>
      <c r="C20">
        <f>SUMIF(Veri!C:C, A20, Veri!E:E)</f>
        <v>215</v>
      </c>
      <c r="D20">
        <f>SUMIF(Veri!C:C, A20, Veri!G:G)</f>
        <v>268750</v>
      </c>
      <c r="E20">
        <f>SUMIF(Veri!C:C, A20, Veri!H:H)</f>
        <v>96750</v>
      </c>
      <c r="F20" s="20">
        <f>Tablo4[[#This Row],[Toplam Sipariş Tutarı]]/Tablo4[[#This Row],[Ürün Kar Tutarı]]</f>
        <v>2.7777777777777777</v>
      </c>
    </row>
    <row r="21" spans="1:6" x14ac:dyDescent="0.3">
      <c r="A21" s="11" t="s">
        <v>28</v>
      </c>
      <c r="B21" s="28" t="str">
        <f>VLOOKUP($A21, Veri!$C:$D, 2, FALSE)</f>
        <v>Tost Makinesi</v>
      </c>
      <c r="C21">
        <f>SUMIF(Veri!C:C, A21, Veri!E:E)</f>
        <v>344</v>
      </c>
      <c r="D21">
        <f>SUMIF(Veri!C:C, A21, Veri!G:G)</f>
        <v>412580</v>
      </c>
      <c r="E21">
        <f>SUMIF(Veri!C:C, A21, Veri!H:H)</f>
        <v>137380</v>
      </c>
      <c r="F21" s="20">
        <f>Tablo4[[#This Row],[Toplam Sipariş Tutarı]]/Tablo4[[#This Row],[Ürün Kar Tutarı]]</f>
        <v>3.0032027951666911</v>
      </c>
    </row>
    <row r="22" spans="1:6" x14ac:dyDescent="0.3">
      <c r="A22" s="11" t="s">
        <v>30</v>
      </c>
      <c r="B22" s="28" t="str">
        <f>VLOOKUP($A22, Veri!$C:$D, 2, FALSE)</f>
        <v>Tost Makinesi</v>
      </c>
      <c r="C22">
        <f>SUMIF(Veri!C:C, A22, Veri!E:E)</f>
        <v>492</v>
      </c>
      <c r="D22">
        <f>SUMIF(Veri!C:C, A22, Veri!G:G)</f>
        <v>536280</v>
      </c>
      <c r="E22">
        <f>SUMIF(Veri!C:C, A22, Veri!H:H)</f>
        <v>142680</v>
      </c>
      <c r="F22" s="20">
        <f>Tablo4[[#This Row],[Toplam Sipariş Tutarı]]/Tablo4[[#This Row],[Ürün Kar Tutarı]]</f>
        <v>3.7586206896551726</v>
      </c>
    </row>
    <row r="23" spans="1:6" x14ac:dyDescent="0.3">
      <c r="A23" s="11" t="s">
        <v>38</v>
      </c>
      <c r="B23" s="28" t="str">
        <f>VLOOKUP($A23, Veri!$C:$D, 2, FALSE)</f>
        <v>Ütü</v>
      </c>
      <c r="C23">
        <f>SUMIF(Veri!C:C, A23, Veri!E:E)</f>
        <v>372</v>
      </c>
      <c r="D23">
        <f>SUMIF(Veri!C:C, A23, Veri!G:G)</f>
        <v>446400</v>
      </c>
      <c r="E23">
        <f>SUMIF(Veri!C:C, A23, Veri!H:H)</f>
        <v>148800</v>
      </c>
      <c r="F23" s="20">
        <f>Tablo4[[#This Row],[Toplam Sipariş Tutarı]]/Tablo4[[#This Row],[Ürün Kar Tutarı]]</f>
        <v>3</v>
      </c>
    </row>
    <row r="24" spans="1:6" x14ac:dyDescent="0.3">
      <c r="A24" s="11" t="s">
        <v>23</v>
      </c>
      <c r="B24" s="28" t="str">
        <f>VLOOKUP($A24, Veri!$C:$D, 2, FALSE)</f>
        <v>Ütü</v>
      </c>
      <c r="C24">
        <f>SUMIF(Veri!C:C, A24, Veri!E:E)</f>
        <v>411</v>
      </c>
      <c r="D24">
        <f>SUMIF(Veri!C:C, A24, Veri!G:G)</f>
        <v>554850</v>
      </c>
      <c r="E24">
        <f>SUMIF(Veri!C:C, A24, Veri!H:H)</f>
        <v>226050</v>
      </c>
      <c r="F24" s="20">
        <f>Tablo4[[#This Row],[Toplam Sipariş Tutarı]]/Tablo4[[#This Row],[Ürün Kar Tutarı]]</f>
        <v>2.4545454545454546</v>
      </c>
    </row>
    <row r="25" spans="1:6" x14ac:dyDescent="0.3">
      <c r="A25" s="14" t="s">
        <v>69</v>
      </c>
      <c r="B25" s="14"/>
      <c r="C25">
        <f>SUM(Tablo4[Satış Adet])</f>
        <v>7762</v>
      </c>
      <c r="D25">
        <f>SUM(Tablo4[Toplam Sipariş Tutarı])</f>
        <v>30434215</v>
      </c>
      <c r="E25">
        <f>SUM(Tablo4[Ürün Kar Tutarı])</f>
        <v>9221915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8"/>
  <dimension ref="A1:I30"/>
  <sheetViews>
    <sheetView workbookViewId="0">
      <selection activeCell="G15" sqref="G15"/>
    </sheetView>
  </sheetViews>
  <sheetFormatPr defaultRowHeight="14.4" x14ac:dyDescent="0.3"/>
  <cols>
    <col min="1" max="1" width="8.21875" bestFit="1" customWidth="1"/>
    <col min="2" max="2" width="11.21875" customWidth="1"/>
    <col min="3" max="3" width="20.44140625" customWidth="1"/>
    <col min="4" max="4" width="14.77734375" bestFit="1" customWidth="1"/>
    <col min="5" max="5" width="25.77734375" bestFit="1" customWidth="1"/>
    <col min="6" max="6" width="12.109375" bestFit="1" customWidth="1"/>
    <col min="7" max="7" width="14.77734375" bestFit="1" customWidth="1"/>
    <col min="8" max="8" width="34.21875" bestFit="1" customWidth="1"/>
    <col min="9" max="9" width="35.21875" bestFit="1" customWidth="1"/>
    <col min="10" max="19" width="10.109375" bestFit="1" customWidth="1"/>
    <col min="20" max="20" width="20.77734375" bestFit="1" customWidth="1"/>
    <col min="21" max="28" width="8.5546875" bestFit="1" customWidth="1"/>
    <col min="29" max="31" width="10.109375" bestFit="1" customWidth="1"/>
    <col min="32" max="32" width="33.109375" bestFit="1" customWidth="1"/>
    <col min="33" max="33" width="28.21875" bestFit="1" customWidth="1"/>
  </cols>
  <sheetData>
    <row r="1" spans="1:8" x14ac:dyDescent="0.3">
      <c r="A1" s="24" t="s">
        <v>6</v>
      </c>
      <c r="B1" s="7" t="s">
        <v>2</v>
      </c>
      <c r="C1" s="7" t="s">
        <v>4</v>
      </c>
      <c r="D1" s="7" t="s">
        <v>5</v>
      </c>
      <c r="E1" s="7" t="s">
        <v>73</v>
      </c>
      <c r="F1" s="7" t="s">
        <v>94</v>
      </c>
      <c r="G1" s="7" t="s">
        <v>99</v>
      </c>
    </row>
    <row r="2" spans="1:8" x14ac:dyDescent="0.3">
      <c r="A2" s="25" t="s">
        <v>43</v>
      </c>
      <c r="B2">
        <f>SUMIF(Veri!I:I, A2, Veri!E:E)</f>
        <v>304</v>
      </c>
      <c r="C2" s="17">
        <f>SUMIF(Veri!I:I, A2, Veri!G:G)</f>
        <v>1274290</v>
      </c>
      <c r="D2" s="17">
        <f>SUMIF(Veri!I:I, A2, Veri!H:H)</f>
        <v>407090</v>
      </c>
      <c r="E2" s="22">
        <v>0</v>
      </c>
      <c r="F2" t="s">
        <v>95</v>
      </c>
      <c r="G2" s="20">
        <v>0</v>
      </c>
    </row>
    <row r="3" spans="1:8" x14ac:dyDescent="0.3">
      <c r="A3" s="25" t="s">
        <v>44</v>
      </c>
      <c r="B3">
        <f>SUMIF(Veri!I:I, A3, Veri!E:E)</f>
        <v>411</v>
      </c>
      <c r="C3" s="17">
        <f>SUMIF(Veri!I:I, A3, Veri!G:G)</f>
        <v>1582010</v>
      </c>
      <c r="D3" s="17">
        <f>SUMIF(Veri!I:I, A3, Veri!H:H)</f>
        <v>490410</v>
      </c>
      <c r="E3" s="22">
        <f>(Tablo8[[#This Row],[Satış Adet]] - B2)/B2</f>
        <v>0.35197368421052633</v>
      </c>
      <c r="F3" t="s">
        <v>95</v>
      </c>
      <c r="G3" s="20">
        <f>(Tablo8[[#This Row],[Ürün Kar Tutarı]] - D2)/D2</f>
        <v>0.20467218551180327</v>
      </c>
    </row>
    <row r="4" spans="1:8" x14ac:dyDescent="0.3">
      <c r="A4" s="25" t="s">
        <v>45</v>
      </c>
      <c r="B4">
        <f>SUMIF(Veri!I:I, A4, Veri!E:E)</f>
        <v>185</v>
      </c>
      <c r="C4" s="17">
        <f>SUMIF(Veri!I:I, A4, Veri!G:G)</f>
        <v>668410</v>
      </c>
      <c r="D4" s="17">
        <f>SUMIF(Veri!I:I, A4, Veri!H:H)</f>
        <v>190510</v>
      </c>
      <c r="E4" s="22">
        <f>(Tablo8[[#This Row],[Satış Adet]] - B3)/B3</f>
        <v>-0.54987834549878345</v>
      </c>
      <c r="F4" t="s">
        <v>96</v>
      </c>
      <c r="G4" s="20">
        <f>(Tablo8[[#This Row],[Ürün Kar Tutarı]] - D3)/D3</f>
        <v>-0.6115291286882405</v>
      </c>
    </row>
    <row r="5" spans="1:8" x14ac:dyDescent="0.3">
      <c r="A5" s="25" t="s">
        <v>46</v>
      </c>
      <c r="B5">
        <f>SUMIF(Veri!I:I, A5, Veri!E:E)</f>
        <v>585</v>
      </c>
      <c r="C5" s="17">
        <f>SUMIF(Veri!I:I, A5, Veri!G:G)</f>
        <v>2405475</v>
      </c>
      <c r="D5" s="17">
        <f>SUMIF(Veri!I:I, A5, Veri!H:H)</f>
        <v>742775</v>
      </c>
      <c r="E5" s="22">
        <f>(Tablo8[[#This Row],[Satış Adet]] - B4)/B4</f>
        <v>2.1621621621621623</v>
      </c>
      <c r="F5" t="s">
        <v>96</v>
      </c>
      <c r="G5" s="20">
        <f>(Tablo8[[#This Row],[Ürün Kar Tutarı]] - D4)/D4</f>
        <v>2.898876699385859</v>
      </c>
    </row>
    <row r="6" spans="1:8" x14ac:dyDescent="0.3">
      <c r="A6" s="25" t="s">
        <v>47</v>
      </c>
      <c r="B6">
        <f>SUMIF(Veri!I:I, A6, Veri!E:E)</f>
        <v>966</v>
      </c>
      <c r="C6" s="17">
        <f>SUMIF(Veri!I:I, A6, Veri!G:G)</f>
        <v>3756370</v>
      </c>
      <c r="D6" s="17">
        <f>SUMIF(Veri!I:I, A6, Veri!H:H)</f>
        <v>1135070</v>
      </c>
      <c r="E6" s="22">
        <f>(Tablo8[[#This Row],[Satış Adet]] - B5)/B5</f>
        <v>0.6512820512820513</v>
      </c>
      <c r="F6" t="s">
        <v>96</v>
      </c>
      <c r="G6" s="20">
        <f>(Tablo8[[#This Row],[Ürün Kar Tutarı]] - D5)/D5</f>
        <v>0.52814782403823501</v>
      </c>
    </row>
    <row r="7" spans="1:8" x14ac:dyDescent="0.3">
      <c r="A7" s="25" t="s">
        <v>48</v>
      </c>
      <c r="B7">
        <f>SUMIF(Veri!I:I, A7, Veri!E:E)</f>
        <v>965</v>
      </c>
      <c r="C7" s="17">
        <f>SUMIF(Veri!I:I, A7, Veri!G:G)</f>
        <v>3857420</v>
      </c>
      <c r="D7" s="17">
        <f>SUMIF(Veri!I:I, A7, Veri!H:H)</f>
        <v>1153720</v>
      </c>
      <c r="E7" s="22">
        <f>(Tablo8[[#This Row],[Satış Adet]] - B6)/B6</f>
        <v>-1.0351966873706005E-3</v>
      </c>
      <c r="F7" t="s">
        <v>97</v>
      </c>
      <c r="G7" s="20">
        <f>(Tablo8[[#This Row],[Ürün Kar Tutarı]] - D6)/D6</f>
        <v>1.6430704714246697E-2</v>
      </c>
    </row>
    <row r="8" spans="1:8" x14ac:dyDescent="0.3">
      <c r="A8" s="25" t="s">
        <v>49</v>
      </c>
      <c r="B8">
        <f>SUMIF(Veri!I:I, A8, Veri!E:E)</f>
        <v>539</v>
      </c>
      <c r="C8" s="17">
        <f>SUMIF(Veri!I:I, A8, Veri!G:G)</f>
        <v>2057110</v>
      </c>
      <c r="D8" s="17">
        <f>SUMIF(Veri!I:I, A8, Veri!H:H)</f>
        <v>607410</v>
      </c>
      <c r="E8" s="22">
        <f>(Tablo8[[#This Row],[Satış Adet]] - B7)/B7</f>
        <v>-0.44145077720207254</v>
      </c>
      <c r="F8" t="s">
        <v>97</v>
      </c>
      <c r="G8" s="20">
        <f>(Tablo8[[#This Row],[Ürün Kar Tutarı]] - D7)/D7</f>
        <v>-0.47352043823458029</v>
      </c>
    </row>
    <row r="9" spans="1:8" x14ac:dyDescent="0.3">
      <c r="A9" s="25" t="s">
        <v>50</v>
      </c>
      <c r="B9">
        <f>SUMIF(Veri!I:I, A9, Veri!E:E)</f>
        <v>1225</v>
      </c>
      <c r="C9" s="17">
        <f>SUMIF(Veri!I:I, A9, Veri!G:G)</f>
        <v>4706900</v>
      </c>
      <c r="D9" s="17">
        <f>SUMIF(Veri!I:I, A9, Veri!H:H)</f>
        <v>1471900</v>
      </c>
      <c r="E9" s="22">
        <f>(Tablo8[[#This Row],[Satış Adet]] - B8)/B8</f>
        <v>1.2727272727272727</v>
      </c>
      <c r="F9" t="s">
        <v>97</v>
      </c>
      <c r="G9" s="20">
        <f>(Tablo8[[#This Row],[Ürün Kar Tutarı]] - D8)/D8</f>
        <v>1.4232396569039034</v>
      </c>
    </row>
    <row r="10" spans="1:8" x14ac:dyDescent="0.3">
      <c r="A10" s="25" t="s">
        <v>51</v>
      </c>
      <c r="B10">
        <f>SUMIF(Veri!I:I, A10, Veri!E:E)</f>
        <v>677</v>
      </c>
      <c r="C10" s="17">
        <f>SUMIF(Veri!I:I, A10, Veri!G:G)</f>
        <v>2635840</v>
      </c>
      <c r="D10" s="17">
        <f>SUMIF(Veri!I:I, A10, Veri!H:H)</f>
        <v>756740</v>
      </c>
      <c r="E10" s="22">
        <f>(Tablo8[[#This Row],[Satış Adet]] - B9)/B9</f>
        <v>-0.44734693877551018</v>
      </c>
      <c r="F10" t="s">
        <v>98</v>
      </c>
      <c r="G10" s="20">
        <f>(Tablo8[[#This Row],[Ürün Kar Tutarı]] - D9)/D9</f>
        <v>-0.4858753991439636</v>
      </c>
    </row>
    <row r="11" spans="1:8" x14ac:dyDescent="0.3">
      <c r="A11" s="25" t="s">
        <v>52</v>
      </c>
      <c r="B11">
        <f>SUMIF(Veri!I:I, A11, Veri!E:E)</f>
        <v>631</v>
      </c>
      <c r="C11" s="17">
        <f>SUMIF(Veri!I:I, A11, Veri!G:G)</f>
        <v>2571535</v>
      </c>
      <c r="D11" s="17">
        <f>SUMIF(Veri!I:I, A11, Veri!H:H)</f>
        <v>802535</v>
      </c>
      <c r="E11" s="22">
        <f>(Tablo8[[#This Row],[Satış Adet]] - B10)/B10</f>
        <v>-6.7946824224519947E-2</v>
      </c>
      <c r="F11" t="s">
        <v>98</v>
      </c>
      <c r="G11" s="20">
        <f>(Tablo8[[#This Row],[Ürün Kar Tutarı]] - D10)/D10</f>
        <v>6.0516161429288791E-2</v>
      </c>
    </row>
    <row r="12" spans="1:8" x14ac:dyDescent="0.3">
      <c r="A12" s="25" t="s">
        <v>53</v>
      </c>
      <c r="B12">
        <f>SUMIF(Veri!I:I, A12, Veri!E:E)</f>
        <v>548</v>
      </c>
      <c r="C12" s="17">
        <f>SUMIF(Veri!I:I, A12, Veri!G:G)</f>
        <v>2075190</v>
      </c>
      <c r="D12" s="17">
        <f>SUMIF(Veri!I:I, A12, Veri!H:H)</f>
        <v>590990</v>
      </c>
      <c r="E12" s="22">
        <f>(Tablo8[[#This Row],[Satış Adet]] - B11)/B11</f>
        <v>-0.13153724247226625</v>
      </c>
      <c r="F12" t="s">
        <v>98</v>
      </c>
      <c r="G12" s="20">
        <f>(Tablo8[[#This Row],[Ürün Kar Tutarı]] - D11)/D11</f>
        <v>-0.26359598023762204</v>
      </c>
    </row>
    <row r="13" spans="1:8" x14ac:dyDescent="0.3">
      <c r="A13" s="25" t="s">
        <v>54</v>
      </c>
      <c r="B13">
        <f>SUMIF(Veri!I:I, A13, Veri!E:E)</f>
        <v>726</v>
      </c>
      <c r="C13" s="17">
        <f>SUMIF(Veri!I:I, A13, Veri!G:G)</f>
        <v>2843665</v>
      </c>
      <c r="D13" s="17">
        <f>SUMIF(Veri!I:I, A13, Veri!H:H)</f>
        <v>872765</v>
      </c>
      <c r="E13" s="22">
        <f>(Tablo8[[#This Row],[Satış Adet]] - B12)/B12</f>
        <v>0.32481751824817517</v>
      </c>
      <c r="F13" t="s">
        <v>95</v>
      </c>
      <c r="G13" s="20">
        <f>(Tablo8[[#This Row],[Ürün Kar Tutarı]] - D12)/D12</f>
        <v>0.47678471716949528</v>
      </c>
    </row>
    <row r="14" spans="1:8" x14ac:dyDescent="0.3">
      <c r="A14" s="26" t="s">
        <v>69</v>
      </c>
      <c r="B14">
        <f>SUM(Tablo8[Satış Adet])</f>
        <v>7762</v>
      </c>
      <c r="C14">
        <f>SUM(Tablo8[Toplam Sipariş Tutarı])</f>
        <v>30434215</v>
      </c>
      <c r="D14">
        <f>SUM(Tablo8[Ürün Kar Tutarı])</f>
        <v>9221915</v>
      </c>
    </row>
    <row r="15" spans="1:8" x14ac:dyDescent="0.3">
      <c r="G15" s="15" t="s">
        <v>94</v>
      </c>
      <c r="H15" t="s">
        <v>91</v>
      </c>
    </row>
    <row r="17" spans="4:9" x14ac:dyDescent="0.3">
      <c r="G17" s="15" t="s">
        <v>70</v>
      </c>
      <c r="H17" t="s">
        <v>100</v>
      </c>
      <c r="I17" t="s">
        <v>101</v>
      </c>
    </row>
    <row r="18" spans="4:9" x14ac:dyDescent="0.3">
      <c r="D18" s="15" t="s">
        <v>70</v>
      </c>
      <c r="E18" t="s">
        <v>90</v>
      </c>
      <c r="G18" s="16" t="s">
        <v>43</v>
      </c>
      <c r="H18" s="20">
        <v>0</v>
      </c>
      <c r="I18" s="22">
        <v>0</v>
      </c>
    </row>
    <row r="19" spans="4:9" x14ac:dyDescent="0.3">
      <c r="D19" s="16" t="s">
        <v>96</v>
      </c>
      <c r="E19" s="17">
        <v>6830255</v>
      </c>
      <c r="G19" s="16" t="s">
        <v>44</v>
      </c>
      <c r="H19" s="20">
        <v>0.20467218551180327</v>
      </c>
      <c r="I19" s="22">
        <v>0.35197368421052633</v>
      </c>
    </row>
    <row r="20" spans="4:9" x14ac:dyDescent="0.3">
      <c r="D20" s="16" t="s">
        <v>98</v>
      </c>
      <c r="E20" s="17">
        <v>7282565</v>
      </c>
      <c r="G20" s="16" t="s">
        <v>45</v>
      </c>
      <c r="H20" s="20">
        <v>-0.6115291286882405</v>
      </c>
      <c r="I20" s="22">
        <v>-0.54987834549878345</v>
      </c>
    </row>
    <row r="21" spans="4:9" x14ac:dyDescent="0.3">
      <c r="D21" s="16" t="s">
        <v>95</v>
      </c>
      <c r="E21" s="17">
        <v>5699965</v>
      </c>
      <c r="G21" s="16" t="s">
        <v>46</v>
      </c>
      <c r="H21" s="20">
        <v>2.898876699385859</v>
      </c>
      <c r="I21" s="22">
        <v>2.1621621621621623</v>
      </c>
    </row>
    <row r="22" spans="4:9" x14ac:dyDescent="0.3">
      <c r="D22" s="16" t="s">
        <v>97</v>
      </c>
      <c r="E22" s="17">
        <v>10621430</v>
      </c>
      <c r="G22" s="16" t="s">
        <v>47</v>
      </c>
      <c r="H22" s="20">
        <v>0.52814782403823501</v>
      </c>
      <c r="I22" s="22">
        <v>0.6512820512820513</v>
      </c>
    </row>
    <row r="23" spans="4:9" x14ac:dyDescent="0.3">
      <c r="D23" s="16" t="s">
        <v>71</v>
      </c>
      <c r="E23" s="17">
        <v>30434215</v>
      </c>
      <c r="G23" s="16" t="s">
        <v>48</v>
      </c>
      <c r="H23" s="20">
        <v>1.6430704714246697E-2</v>
      </c>
      <c r="I23" s="22">
        <v>-1.0351966873706005E-3</v>
      </c>
    </row>
    <row r="24" spans="4:9" x14ac:dyDescent="0.3">
      <c r="G24" s="16" t="s">
        <v>49</v>
      </c>
      <c r="H24" s="20">
        <v>-0.47352043823458029</v>
      </c>
      <c r="I24" s="22">
        <v>-0.44145077720207254</v>
      </c>
    </row>
    <row r="25" spans="4:9" x14ac:dyDescent="0.3">
      <c r="G25" s="16" t="s">
        <v>50</v>
      </c>
      <c r="H25" s="20">
        <v>1.4232396569039034</v>
      </c>
      <c r="I25" s="22">
        <v>1.2727272727272727</v>
      </c>
    </row>
    <row r="26" spans="4:9" x14ac:dyDescent="0.3">
      <c r="G26" s="16" t="s">
        <v>51</v>
      </c>
      <c r="H26" s="20">
        <v>-0.4858753991439636</v>
      </c>
      <c r="I26" s="22">
        <v>-0.44734693877551018</v>
      </c>
    </row>
    <row r="27" spans="4:9" x14ac:dyDescent="0.3">
      <c r="G27" s="16" t="s">
        <v>52</v>
      </c>
      <c r="H27" s="20">
        <v>6.0516161429288791E-2</v>
      </c>
      <c r="I27" s="22">
        <v>-6.7946824224519947E-2</v>
      </c>
    </row>
    <row r="28" spans="4:9" x14ac:dyDescent="0.3">
      <c r="G28" s="16" t="s">
        <v>53</v>
      </c>
      <c r="H28" s="20">
        <v>-0.26359598023762204</v>
      </c>
      <c r="I28" s="22">
        <v>-0.13153724247226625</v>
      </c>
    </row>
    <row r="29" spans="4:9" x14ac:dyDescent="0.3">
      <c r="G29" s="16" t="s">
        <v>54</v>
      </c>
      <c r="H29" s="20">
        <v>0.47678471716949528</v>
      </c>
      <c r="I29" s="22">
        <v>0.32481751824817517</v>
      </c>
    </row>
    <row r="30" spans="4:9" x14ac:dyDescent="0.3">
      <c r="G30" s="16" t="s">
        <v>71</v>
      </c>
      <c r="H30" s="20">
        <v>3.7741470028484247</v>
      </c>
      <c r="I30" s="22">
        <v>3.123767363769665</v>
      </c>
    </row>
  </sheetData>
  <pageMargins left="0.7" right="0.7" top="0.75" bottom="0.75" header="0.3" footer="0.3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9"/>
  <dimension ref="A1:I14"/>
  <sheetViews>
    <sheetView showGridLines="0" workbookViewId="0">
      <selection activeCell="H7" sqref="H7"/>
    </sheetView>
  </sheetViews>
  <sheetFormatPr defaultRowHeight="14.4" x14ac:dyDescent="0.3"/>
  <cols>
    <col min="1" max="1" width="13.88671875" bestFit="1" customWidth="1"/>
    <col min="2" max="2" width="11.21875" customWidth="1"/>
    <col min="3" max="3" width="20.44140625" customWidth="1"/>
    <col min="4" max="4" width="18.33203125" bestFit="1" customWidth="1"/>
    <col min="8" max="8" width="17.109375" customWidth="1"/>
    <col min="9" max="9" width="20.88671875" customWidth="1"/>
    <col min="10" max="10" width="18.77734375" bestFit="1" customWidth="1"/>
    <col min="11" max="11" width="13.88671875" bestFit="1" customWidth="1"/>
  </cols>
  <sheetData>
    <row r="1" spans="1:9" x14ac:dyDescent="0.3">
      <c r="A1" s="12" t="s">
        <v>0</v>
      </c>
      <c r="B1" s="7" t="s">
        <v>2</v>
      </c>
      <c r="C1" s="7" t="s">
        <v>4</v>
      </c>
      <c r="D1" s="7" t="s">
        <v>5</v>
      </c>
      <c r="H1" s="34" t="s">
        <v>0</v>
      </c>
      <c r="I1" s="34" t="s">
        <v>2</v>
      </c>
    </row>
    <row r="2" spans="1:9" ht="16.8" x14ac:dyDescent="0.3">
      <c r="A2" s="11" t="s">
        <v>12</v>
      </c>
      <c r="B2">
        <f>SUMIF(Veri!B:B, A2, Veri!E:E)</f>
        <v>553</v>
      </c>
      <c r="C2">
        <f>SUMIF(Veri!B:B, A2, Veri!G:G)</f>
        <v>2255130</v>
      </c>
      <c r="D2">
        <f>SUMIF(Veri!B:B, A2, Veri!H:H)</f>
        <v>655130</v>
      </c>
      <c r="H2" s="38" t="s">
        <v>12</v>
      </c>
      <c r="I2" s="35">
        <f>SUMIF(Veri!B:B, A2, Veri!E:E)</f>
        <v>553</v>
      </c>
    </row>
    <row r="3" spans="1:9" ht="16.8" x14ac:dyDescent="0.3">
      <c r="A3" s="11" t="s">
        <v>16</v>
      </c>
      <c r="B3">
        <f>SUMIF(Veri!B:B, A3, Veri!E:E)</f>
        <v>702</v>
      </c>
      <c r="C3">
        <f>SUMIF(Veri!B:B, A3, Veri!G:G)</f>
        <v>3166730</v>
      </c>
      <c r="D3">
        <f>SUMIF(Veri!B:B, A3, Veri!H:H)</f>
        <v>1098330</v>
      </c>
      <c r="H3" s="38" t="s">
        <v>16</v>
      </c>
      <c r="I3" s="35">
        <f>SUMIF(Veri!B:B, A3, Veri!E:E)</f>
        <v>702</v>
      </c>
    </row>
    <row r="4" spans="1:9" ht="16.8" x14ac:dyDescent="0.3">
      <c r="A4" s="11" t="s">
        <v>18</v>
      </c>
      <c r="B4">
        <f>SUMIF(Veri!B:B, A4, Veri!E:E)</f>
        <v>543</v>
      </c>
      <c r="C4">
        <f>SUMIF(Veri!B:B, A4, Veri!G:G)</f>
        <v>1903115</v>
      </c>
      <c r="D4">
        <f>SUMIF(Veri!B:B, A4, Veri!H:H)</f>
        <v>541115</v>
      </c>
      <c r="H4" s="38" t="s">
        <v>18</v>
      </c>
      <c r="I4" s="35">
        <f>SUMIF(Veri!B:B, A4, Veri!E:E)</f>
        <v>543</v>
      </c>
    </row>
    <row r="5" spans="1:9" ht="16.8" x14ac:dyDescent="0.3">
      <c r="A5" s="11" t="s">
        <v>11</v>
      </c>
      <c r="B5">
        <f>SUMIF(Veri!B:B, A5, Veri!E:E)</f>
        <v>352</v>
      </c>
      <c r="C5">
        <f>SUMIF(Veri!B:B, A5, Veri!G:G)</f>
        <v>1008710</v>
      </c>
      <c r="D5">
        <f>SUMIF(Veri!B:B, A5, Veri!H:H)</f>
        <v>332410</v>
      </c>
      <c r="H5" s="38" t="s">
        <v>11</v>
      </c>
      <c r="I5" s="35">
        <f>SUMIF(Veri!B:B, A5, Veri!E:E)</f>
        <v>352</v>
      </c>
    </row>
    <row r="6" spans="1:9" ht="16.8" x14ac:dyDescent="0.3">
      <c r="A6" s="11" t="s">
        <v>10</v>
      </c>
      <c r="B6">
        <f>SUMIF(Veri!B:B, A6, Veri!E:E)</f>
        <v>614</v>
      </c>
      <c r="C6">
        <f>SUMIF(Veri!B:B, A6, Veri!G:G)</f>
        <v>3410970</v>
      </c>
      <c r="D6">
        <f>SUMIF(Veri!B:B, A6, Veri!H:H)</f>
        <v>972270</v>
      </c>
      <c r="H6" s="38" t="s">
        <v>10</v>
      </c>
      <c r="I6" s="35">
        <f>SUMIF(Veri!B:B, A6, Veri!E:E)</f>
        <v>614</v>
      </c>
    </row>
    <row r="7" spans="1:9" ht="16.8" x14ac:dyDescent="0.3">
      <c r="A7" s="11" t="s">
        <v>13</v>
      </c>
      <c r="B7">
        <f>SUMIF(Veri!B:B, A7, Veri!E:E)</f>
        <v>696</v>
      </c>
      <c r="C7">
        <f>SUMIF(Veri!B:B, A7, Veri!G:G)</f>
        <v>2368440</v>
      </c>
      <c r="D7">
        <f>SUMIF(Veri!B:B, A7, Veri!H:H)</f>
        <v>750940</v>
      </c>
      <c r="H7" s="38" t="s">
        <v>13</v>
      </c>
      <c r="I7" s="35">
        <f>SUMIF(Veri!B:B, A7, Veri!E:E)</f>
        <v>696</v>
      </c>
    </row>
    <row r="8" spans="1:9" ht="16.8" x14ac:dyDescent="0.3">
      <c r="A8" s="11" t="s">
        <v>17</v>
      </c>
      <c r="B8">
        <f>SUMIF(Veri!B:B, A8, Veri!E:E)</f>
        <v>961</v>
      </c>
      <c r="C8">
        <f>SUMIF(Veri!B:B, A8, Veri!G:G)</f>
        <v>2452505</v>
      </c>
      <c r="D8">
        <f>SUMIF(Veri!B:B, A8, Veri!H:H)</f>
        <v>929005</v>
      </c>
      <c r="H8" s="38" t="s">
        <v>17</v>
      </c>
      <c r="I8" s="35">
        <f>SUMIF(Veri!B:B, A8, Veri!E:E)</f>
        <v>961</v>
      </c>
    </row>
    <row r="9" spans="1:9" ht="16.8" x14ac:dyDescent="0.3">
      <c r="A9" s="11" t="s">
        <v>14</v>
      </c>
      <c r="B9">
        <f>SUMIF(Veri!B:B, A9, Veri!E:E)</f>
        <v>857</v>
      </c>
      <c r="C9">
        <f>SUMIF(Veri!B:B, A9, Veri!G:G)</f>
        <v>2960670</v>
      </c>
      <c r="D9">
        <f>SUMIF(Veri!B:B, A9, Veri!H:H)</f>
        <v>916070</v>
      </c>
      <c r="H9" s="38" t="s">
        <v>14</v>
      </c>
      <c r="I9" s="35">
        <f>SUMIF(Veri!B:B, A9, Veri!E:E)</f>
        <v>857</v>
      </c>
    </row>
    <row r="10" spans="1:9" ht="16.8" x14ac:dyDescent="0.3">
      <c r="A10" s="11" t="s">
        <v>9</v>
      </c>
      <c r="B10">
        <f>SUMIF(Veri!B:B, A10, Veri!E:E)</f>
        <v>644</v>
      </c>
      <c r="C10">
        <f>SUMIF(Veri!B:B, A10, Veri!G:G)</f>
        <v>3828925</v>
      </c>
      <c r="D10">
        <f>SUMIF(Veri!B:B, A10, Veri!H:H)</f>
        <v>1012925</v>
      </c>
      <c r="H10" s="38" t="s">
        <v>9</v>
      </c>
      <c r="I10" s="35">
        <f>SUMIF(Veri!B:B, A10, Veri!E:E)</f>
        <v>644</v>
      </c>
    </row>
    <row r="11" spans="1:9" ht="16.8" x14ac:dyDescent="0.3">
      <c r="A11" s="11" t="s">
        <v>15</v>
      </c>
      <c r="B11">
        <f>SUMIF(Veri!B:B, A11, Veri!E:E)</f>
        <v>444</v>
      </c>
      <c r="C11">
        <f>SUMIF(Veri!B:B, A11, Veri!G:G)</f>
        <v>1800540</v>
      </c>
      <c r="D11">
        <f>SUMIF(Veri!B:B, A11, Veri!H:H)</f>
        <v>550340</v>
      </c>
      <c r="H11" s="38" t="s">
        <v>15</v>
      </c>
      <c r="I11" s="35">
        <f>SUMIF(Veri!B:B, A11, Veri!E:E)</f>
        <v>444</v>
      </c>
    </row>
    <row r="12" spans="1:9" ht="16.8" x14ac:dyDescent="0.3">
      <c r="A12" s="11" t="s">
        <v>19</v>
      </c>
      <c r="B12">
        <f>SUMIF(Veri!B:B, A12, Veri!E:E)</f>
        <v>731</v>
      </c>
      <c r="C12">
        <f>SUMIF(Veri!B:B, A12, Veri!G:G)</f>
        <v>2515870</v>
      </c>
      <c r="D12">
        <f>SUMIF(Veri!B:B, A12, Veri!H:H)</f>
        <v>629970</v>
      </c>
      <c r="H12" s="38" t="s">
        <v>19</v>
      </c>
      <c r="I12" s="35">
        <f>SUMIF(Veri!B:B, A12, Veri!E:E)</f>
        <v>731</v>
      </c>
    </row>
    <row r="13" spans="1:9" ht="16.8" x14ac:dyDescent="0.3">
      <c r="A13" s="11" t="s">
        <v>8</v>
      </c>
      <c r="B13">
        <f>SUMIF(Veri!B:B, A13, Veri!E:E)</f>
        <v>665</v>
      </c>
      <c r="C13">
        <f>SUMIF(Veri!B:B, A13, Veri!G:G)</f>
        <v>2762610</v>
      </c>
      <c r="D13">
        <f>SUMIF(Veri!B:B, A13, Veri!H:H)</f>
        <v>833410</v>
      </c>
      <c r="H13" s="38" t="s">
        <v>8</v>
      </c>
      <c r="I13" s="35">
        <f>SUMIF(Veri!B:B, A13, Veri!E:E)</f>
        <v>665</v>
      </c>
    </row>
    <row r="14" spans="1:9" x14ac:dyDescent="0.3">
      <c r="A14" s="14" t="s">
        <v>69</v>
      </c>
      <c r="B14" s="13">
        <f>SUM(Tablo2[Satış Adet])</f>
        <v>7762</v>
      </c>
      <c r="C14" s="13">
        <f>SUM(Tablo2[Toplam Sipariş Tutarı])</f>
        <v>30434215</v>
      </c>
      <c r="D14" s="13">
        <f>SUM(Tablo2[Ürün Kar Tutarı])</f>
        <v>9221915</v>
      </c>
    </row>
  </sheetData>
  <conditionalFormatting sqref="H1:I13">
    <cfRule type="dataBar" priority="2">
      <dataBar showValue="0">
        <cfvo type="min"/>
        <cfvo type="max"/>
        <color rgb="FF2C3E50"/>
      </dataBar>
      <extLst>
        <ext xmlns:x14="http://schemas.microsoft.com/office/spreadsheetml/2009/9/main" uri="{B025F937-C7B1-47D3-B67F-A62EFF666E3E}">
          <x14:id>{EC5F775D-41DF-4C57-8E5E-43F4D98060EA}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F775D-41DF-4C57-8E5E-43F4D98060EA}">
            <x14:dataBar minLength="0" maxLength="100" border="1">
              <x14:cfvo type="autoMin"/>
              <x14:cfvo type="autoMax"/>
              <x14:borderColor rgb="FF2C3E50"/>
              <x14:negativeFillColor rgb="FFFF0000"/>
              <x14:axisColor rgb="FF000000"/>
            </x14:dataBar>
          </x14:cfRule>
          <xm:sqref>H1:I13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10"/>
  <dimension ref="A1:F33"/>
  <sheetViews>
    <sheetView workbookViewId="0">
      <selection activeCell="E21" sqref="E21:F33"/>
    </sheetView>
  </sheetViews>
  <sheetFormatPr defaultRowHeight="14.4" x14ac:dyDescent="0.3"/>
  <cols>
    <col min="1" max="1" width="9.5546875" bestFit="1" customWidth="1"/>
    <col min="2" max="2" width="14.77734375" bestFit="1" customWidth="1"/>
    <col min="3" max="3" width="15.5546875" bestFit="1" customWidth="1"/>
    <col min="4" max="4" width="18.33203125" bestFit="1" customWidth="1"/>
    <col min="5" max="5" width="13.109375" bestFit="1" customWidth="1"/>
    <col min="8" max="8" width="14.77734375" bestFit="1" customWidth="1"/>
  </cols>
  <sheetData>
    <row r="1" spans="1:5" x14ac:dyDescent="0.3">
      <c r="A1" s="12" t="s">
        <v>7</v>
      </c>
      <c r="B1" s="7" t="s">
        <v>2</v>
      </c>
      <c r="C1" s="7" t="s">
        <v>4</v>
      </c>
      <c r="D1" s="7" t="s">
        <v>5</v>
      </c>
      <c r="E1" s="21" t="s">
        <v>72</v>
      </c>
    </row>
    <row r="2" spans="1:5" x14ac:dyDescent="0.3">
      <c r="A2" s="11" t="s">
        <v>61</v>
      </c>
      <c r="B2">
        <f>SUMIF(Veri!J:J, A2, Veri!E:E)</f>
        <v>655</v>
      </c>
      <c r="C2">
        <f>SUMIF(Veri!J:J, A2, Veri!G:G)</f>
        <v>2777940</v>
      </c>
      <c r="D2">
        <f>SUMIF(Veri!J:J, A2, Veri!H:H)</f>
        <v>808240</v>
      </c>
      <c r="E2" s="20">
        <f>SUMIF(Veri!J:J, A2, Veri!K:K)</f>
        <v>210.2233553165452</v>
      </c>
    </row>
    <row r="3" spans="1:5" x14ac:dyDescent="0.3">
      <c r="A3" s="11" t="s">
        <v>57</v>
      </c>
      <c r="B3">
        <f>SUMIF(Veri!J:J, A3, Veri!E:E)</f>
        <v>560</v>
      </c>
      <c r="C3">
        <f>SUMIF(Veri!J:J, A3, Veri!G:G)</f>
        <v>2216245</v>
      </c>
      <c r="D3">
        <f>SUMIF(Veri!J:J, A3, Veri!H:H)</f>
        <v>686145</v>
      </c>
      <c r="E3" s="20">
        <f>SUMIF(Veri!J:J, A3, Veri!K:K)</f>
        <v>185.5773997750868</v>
      </c>
    </row>
    <row r="4" spans="1:5" x14ac:dyDescent="0.3">
      <c r="A4" s="11" t="s">
        <v>60</v>
      </c>
      <c r="B4">
        <f>SUMIF(Veri!J:J, A4, Veri!E:E)</f>
        <v>628</v>
      </c>
      <c r="C4">
        <f>SUMIF(Veri!J:J, A4, Veri!G:G)</f>
        <v>2534590</v>
      </c>
      <c r="D4">
        <f>SUMIF(Veri!J:J, A4, Veri!H:H)</f>
        <v>760790</v>
      </c>
      <c r="E4" s="20">
        <f>SUMIF(Veri!J:J, A4, Veri!K:K)</f>
        <v>206.04159787894304</v>
      </c>
    </row>
    <row r="5" spans="1:5" x14ac:dyDescent="0.3">
      <c r="A5" s="11" t="s">
        <v>63</v>
      </c>
      <c r="B5">
        <f>SUMIF(Veri!J:J, A5, Veri!E:E)</f>
        <v>642</v>
      </c>
      <c r="C5">
        <f>SUMIF(Veri!J:J, A5, Veri!G:G)</f>
        <v>2450585</v>
      </c>
      <c r="D5">
        <f>SUMIF(Veri!J:J, A5, Veri!H:H)</f>
        <v>756385</v>
      </c>
      <c r="E5" s="20">
        <f>SUMIF(Veri!J:J, A5, Veri!K:K)</f>
        <v>213.20596920024255</v>
      </c>
    </row>
    <row r="6" spans="1:5" x14ac:dyDescent="0.3">
      <c r="A6" s="11" t="s">
        <v>65</v>
      </c>
      <c r="B6">
        <f>SUMIF(Veri!J:J, A6, Veri!E:E)</f>
        <v>680</v>
      </c>
      <c r="C6">
        <f>SUMIF(Veri!J:J, A6, Veri!G:G)</f>
        <v>2709440</v>
      </c>
      <c r="D6">
        <f>SUMIF(Veri!J:J, A6, Veri!H:H)</f>
        <v>793740</v>
      </c>
      <c r="E6" s="20">
        <f>SUMIF(Veri!J:J, A6, Veri!K:K)</f>
        <v>219.18450929278313</v>
      </c>
    </row>
    <row r="7" spans="1:5" x14ac:dyDescent="0.3">
      <c r="A7" s="11" t="s">
        <v>56</v>
      </c>
      <c r="B7">
        <f>SUMIF(Veri!J:J, A7, Veri!E:E)</f>
        <v>596</v>
      </c>
      <c r="C7">
        <f>SUMIF(Veri!J:J, A7, Veri!G:G)</f>
        <v>2277785</v>
      </c>
      <c r="D7">
        <f>SUMIF(Veri!J:J, A7, Veri!H:H)</f>
        <v>679185</v>
      </c>
      <c r="E7" s="20">
        <f>SUMIF(Veri!J:J, A7, Veri!K:K)</f>
        <v>198.30358478100638</v>
      </c>
    </row>
    <row r="8" spans="1:5" x14ac:dyDescent="0.3">
      <c r="A8" s="11" t="s">
        <v>59</v>
      </c>
      <c r="B8">
        <f>SUMIF(Veri!J:J, A8, Veri!E:E)</f>
        <v>629</v>
      </c>
      <c r="C8">
        <f>SUMIF(Veri!J:J, A8, Veri!G:G)</f>
        <v>2369710</v>
      </c>
      <c r="D8">
        <f>SUMIF(Veri!J:J, A8, Veri!H:H)</f>
        <v>700610</v>
      </c>
      <c r="E8" s="20">
        <f>SUMIF(Veri!J:J, A8, Veri!K:K)</f>
        <v>204.99579974200577</v>
      </c>
    </row>
    <row r="9" spans="1:5" x14ac:dyDescent="0.3">
      <c r="A9" s="11" t="s">
        <v>55</v>
      </c>
      <c r="B9">
        <f>SUMIF(Veri!J:J, A9, Veri!E:E)</f>
        <v>552</v>
      </c>
      <c r="C9">
        <f>SUMIF(Veri!J:J, A9, Veri!G:G)</f>
        <v>2200840</v>
      </c>
      <c r="D9">
        <f>SUMIF(Veri!J:J, A9, Veri!H:H)</f>
        <v>683740</v>
      </c>
      <c r="E9" s="20">
        <f>SUMIF(Veri!J:J, A9, Veri!K:K)</f>
        <v>182.9873164490981</v>
      </c>
    </row>
    <row r="10" spans="1:5" x14ac:dyDescent="0.3">
      <c r="A10" s="11" t="s">
        <v>58</v>
      </c>
      <c r="B10">
        <f>SUMIF(Veri!J:J, A10, Veri!E:E)</f>
        <v>523</v>
      </c>
      <c r="C10">
        <f>SUMIF(Veri!J:J, A10, Veri!G:G)</f>
        <v>2045210</v>
      </c>
      <c r="D10">
        <f>SUMIF(Veri!J:J, A10, Veri!H:H)</f>
        <v>601310</v>
      </c>
      <c r="E10" s="20">
        <f>SUMIF(Veri!J:J, A10, Veri!K:K)</f>
        <v>173.72116792588852</v>
      </c>
    </row>
    <row r="11" spans="1:5" x14ac:dyDescent="0.3">
      <c r="A11" s="11" t="s">
        <v>66</v>
      </c>
      <c r="B11">
        <f>SUMIF(Veri!J:J, A11, Veri!E:E)</f>
        <v>569</v>
      </c>
      <c r="C11">
        <f>SUMIF(Veri!J:J, A11, Veri!G:G)</f>
        <v>2221530</v>
      </c>
      <c r="D11">
        <f>SUMIF(Veri!J:J, A11, Veri!H:H)</f>
        <v>690730</v>
      </c>
      <c r="E11" s="20">
        <f>SUMIF(Veri!J:J, A11, Veri!K:K)</f>
        <v>190.65846928192681</v>
      </c>
    </row>
    <row r="12" spans="1:5" x14ac:dyDescent="0.3">
      <c r="A12" s="11" t="s">
        <v>67</v>
      </c>
      <c r="B12">
        <f>SUMIF(Veri!J:J, A12, Veri!E:E)</f>
        <v>567</v>
      </c>
      <c r="C12">
        <f>SUMIF(Veri!J:J, A12, Veri!G:G)</f>
        <v>2308105</v>
      </c>
      <c r="D12">
        <f>SUMIF(Veri!J:J, A12, Veri!H:H)</f>
        <v>696705</v>
      </c>
      <c r="E12" s="20">
        <f>SUMIF(Veri!J:J, A12, Veri!K:K)</f>
        <v>185.56674659368798</v>
      </c>
    </row>
    <row r="13" spans="1:5" x14ac:dyDescent="0.3">
      <c r="A13" s="11" t="s">
        <v>64</v>
      </c>
      <c r="B13">
        <f>SUMIF(Veri!J:J, A13, Veri!E:E)</f>
        <v>567</v>
      </c>
      <c r="C13">
        <f>SUMIF(Veri!J:J, A13, Veri!G:G)</f>
        <v>2224770</v>
      </c>
      <c r="D13">
        <f>SUMIF(Veri!J:J, A13, Veri!H:H)</f>
        <v>694370</v>
      </c>
      <c r="E13" s="20">
        <f>SUMIF(Veri!J:J, A13, Veri!K:K)</f>
        <v>188.03720364987151</v>
      </c>
    </row>
    <row r="14" spans="1:5" x14ac:dyDescent="0.3">
      <c r="A14" s="11" t="s">
        <v>62</v>
      </c>
      <c r="B14">
        <f>SUMIF(Veri!J:J, A14, Veri!E:E)</f>
        <v>594</v>
      </c>
      <c r="C14">
        <f>SUMIF(Veri!J:J, A14, Veri!G:G)</f>
        <v>2097465</v>
      </c>
      <c r="D14">
        <f>SUMIF(Veri!J:J, A14, Veri!H:H)</f>
        <v>669965</v>
      </c>
      <c r="E14" s="20">
        <f>SUMIF(Veri!J:J, A14, Veri!K:K)</f>
        <v>203.90762852138749</v>
      </c>
    </row>
    <row r="15" spans="1:5" x14ac:dyDescent="0.3">
      <c r="A15" s="14" t="s">
        <v>69</v>
      </c>
      <c r="B15">
        <f>SUM(Tablo3[Satış Adet])</f>
        <v>7762</v>
      </c>
      <c r="C15">
        <f>SUM(Tablo3[Toplam Sipariş Tutarı])</f>
        <v>30434215</v>
      </c>
      <c r="D15">
        <f>SUM(Tablo3[Ürün Kar Tutarı])</f>
        <v>9221915</v>
      </c>
      <c r="E15" s="20">
        <f>SUBTOTAL(109,Tablo3[Kar Marjı])</f>
        <v>2562.410748408473</v>
      </c>
    </row>
    <row r="20" spans="5:6" x14ac:dyDescent="0.3">
      <c r="E20" t="s">
        <v>7</v>
      </c>
      <c r="F20" t="s">
        <v>2</v>
      </c>
    </row>
    <row r="21" spans="5:6" ht="19.2" x14ac:dyDescent="0.45">
      <c r="E21" s="40" t="s">
        <v>61</v>
      </c>
      <c r="F21" s="41">
        <v>655</v>
      </c>
    </row>
    <row r="22" spans="5:6" ht="19.2" x14ac:dyDescent="0.45">
      <c r="E22" s="40" t="s">
        <v>57</v>
      </c>
      <c r="F22" s="41">
        <v>560</v>
      </c>
    </row>
    <row r="23" spans="5:6" ht="19.2" x14ac:dyDescent="0.45">
      <c r="E23" s="40" t="s">
        <v>60</v>
      </c>
      <c r="F23" s="41">
        <v>628</v>
      </c>
    </row>
    <row r="24" spans="5:6" ht="19.2" x14ac:dyDescent="0.45">
      <c r="E24" s="40" t="s">
        <v>63</v>
      </c>
      <c r="F24" s="41">
        <v>642</v>
      </c>
    </row>
    <row r="25" spans="5:6" ht="19.2" x14ac:dyDescent="0.45">
      <c r="E25" s="40" t="s">
        <v>65</v>
      </c>
      <c r="F25" s="42">
        <v>680</v>
      </c>
    </row>
    <row r="26" spans="5:6" ht="19.2" x14ac:dyDescent="0.45">
      <c r="E26" s="40" t="s">
        <v>56</v>
      </c>
      <c r="F26" s="41">
        <v>596</v>
      </c>
    </row>
    <row r="27" spans="5:6" ht="19.2" x14ac:dyDescent="0.45">
      <c r="E27" s="40" t="s">
        <v>59</v>
      </c>
      <c r="F27" s="41">
        <v>629</v>
      </c>
    </row>
    <row r="28" spans="5:6" ht="19.2" x14ac:dyDescent="0.45">
      <c r="E28" s="40" t="s">
        <v>55</v>
      </c>
      <c r="F28" s="41">
        <v>552</v>
      </c>
    </row>
    <row r="29" spans="5:6" ht="19.2" x14ac:dyDescent="0.45">
      <c r="E29" s="40" t="s">
        <v>58</v>
      </c>
      <c r="F29" s="43">
        <v>523</v>
      </c>
    </row>
    <row r="30" spans="5:6" ht="19.2" x14ac:dyDescent="0.45">
      <c r="E30" s="40" t="s">
        <v>66</v>
      </c>
      <c r="F30" s="41">
        <v>569</v>
      </c>
    </row>
    <row r="31" spans="5:6" ht="19.2" x14ac:dyDescent="0.45">
      <c r="E31" s="40" t="s">
        <v>67</v>
      </c>
      <c r="F31" s="41">
        <v>567</v>
      </c>
    </row>
    <row r="32" spans="5:6" ht="19.2" x14ac:dyDescent="0.45">
      <c r="E32" s="40" t="s">
        <v>64</v>
      </c>
      <c r="F32" s="41">
        <v>567</v>
      </c>
    </row>
    <row r="33" spans="5:6" ht="19.2" x14ac:dyDescent="0.45">
      <c r="E33" s="40" t="s">
        <v>62</v>
      </c>
      <c r="F33" s="41">
        <v>594</v>
      </c>
    </row>
  </sheetData>
  <conditionalFormatting sqref="E21:F33">
    <cfRule type="colorScale" priority="1">
      <colorScale>
        <cfvo type="min"/>
        <cfvo type="percentile" val="50"/>
        <cfvo type="max"/>
        <color rgb="FFE9F5FB"/>
        <color rgb="FFBECDDC"/>
        <color rgb="FF2B3D4F"/>
      </colorScale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1"/>
  <dimension ref="A1:M2891"/>
  <sheetViews>
    <sheetView workbookViewId="0">
      <selection activeCell="M2" sqref="M2"/>
    </sheetView>
  </sheetViews>
  <sheetFormatPr defaultRowHeight="14.4" x14ac:dyDescent="0.3"/>
  <cols>
    <col min="1" max="1" width="8.88671875" style="5"/>
    <col min="2" max="2" width="13.33203125" bestFit="1" customWidth="1"/>
    <col min="3" max="3" width="23" bestFit="1" customWidth="1"/>
    <col min="4" max="4" width="23" customWidth="1"/>
    <col min="5" max="5" width="11.21875" customWidth="1"/>
    <col min="6" max="6" width="12.33203125" style="1" bestFit="1" customWidth="1"/>
    <col min="7" max="7" width="20.44140625" style="2" customWidth="1"/>
    <col min="8" max="8" width="15.6640625" style="3" customWidth="1"/>
    <col min="9" max="9" width="7.88671875" bestFit="1" customWidth="1"/>
    <col min="10" max="10" width="9.21875" bestFit="1" customWidth="1"/>
    <col min="11" max="11" width="10.88671875" bestFit="1" customWidth="1"/>
    <col min="12" max="12" width="19" bestFit="1" customWidth="1"/>
  </cols>
  <sheetData>
    <row r="1" spans="1:13" x14ac:dyDescent="0.3">
      <c r="A1" s="6" t="s">
        <v>68</v>
      </c>
      <c r="B1" s="7" t="s">
        <v>0</v>
      </c>
      <c r="C1" s="7" t="s">
        <v>1</v>
      </c>
      <c r="D1" s="7" t="s">
        <v>85</v>
      </c>
      <c r="E1" s="7" t="s">
        <v>2</v>
      </c>
      <c r="F1" s="8" t="s">
        <v>3</v>
      </c>
      <c r="G1" s="9" t="s">
        <v>4</v>
      </c>
      <c r="H1" s="10" t="s">
        <v>5</v>
      </c>
      <c r="I1" s="18" t="s">
        <v>6</v>
      </c>
      <c r="J1" s="7" t="s">
        <v>7</v>
      </c>
      <c r="K1" s="23" t="s">
        <v>72</v>
      </c>
      <c r="L1" s="36" t="s">
        <v>88</v>
      </c>
      <c r="M1" s="36" t="s">
        <v>93</v>
      </c>
    </row>
    <row r="2" spans="1:13" x14ac:dyDescent="0.3">
      <c r="A2" s="4">
        <v>1</v>
      </c>
      <c r="B2" t="s">
        <v>8</v>
      </c>
      <c r="C2" t="s">
        <v>20</v>
      </c>
      <c r="D2" s="5" t="s">
        <v>75</v>
      </c>
      <c r="E2">
        <v>2</v>
      </c>
      <c r="F2" s="1">
        <v>6000</v>
      </c>
      <c r="G2" s="2">
        <v>12000</v>
      </c>
      <c r="H2" s="3">
        <v>4000</v>
      </c>
      <c r="I2" s="19" t="s">
        <v>43</v>
      </c>
      <c r="J2" t="s">
        <v>55</v>
      </c>
      <c r="K2" s="20">
        <f>Tablo1[[#This Row],[Ürün Kar Tutarı]]/Tablo1[[#This Row],[Birim Fiyat]]</f>
        <v>0.66666666666666663</v>
      </c>
      <c r="L2" t="str">
        <f xml:space="preserve"> RIGHT(Tablo1[[#This Row],[Urun Ad]],5)</f>
        <v>Beyaz</v>
      </c>
      <c r="M2" cm="1">
        <f t="array" aca="1" ref="M2" ca="1">IF(VEYA(M2="Aralık",M2="Ocak",M2="Şubat"),"Kış",
IF(VEYA(M2="Mart",M2="Nisan",M2="Mayıs"),"İlkbahar",
IF(VEYA(M2="Haziran",M2="Temmuz",M2="Ağustos"),"Yaz",
IF(VEYA(M2="Eylül",M2="Ekim",M2="Kasım"),"Sonbahar",""))))</f>
        <v>0</v>
      </c>
    </row>
    <row r="3" spans="1:13" x14ac:dyDescent="0.3">
      <c r="A3" s="5">
        <v>2</v>
      </c>
      <c r="B3" t="s">
        <v>9</v>
      </c>
      <c r="C3" t="s">
        <v>21</v>
      </c>
      <c r="D3" s="5" t="s">
        <v>82</v>
      </c>
      <c r="E3">
        <v>2</v>
      </c>
      <c r="F3" s="1">
        <v>1400</v>
      </c>
      <c r="G3" s="2">
        <v>2800</v>
      </c>
      <c r="H3" s="3">
        <v>1200</v>
      </c>
      <c r="I3" s="19" t="s">
        <v>43</v>
      </c>
      <c r="J3" t="s">
        <v>56</v>
      </c>
      <c r="K3" s="20">
        <f>Tablo1[[#This Row],[Ürün Kar Tutarı]]/Tablo1[[#This Row],[Birim Fiyat]]</f>
        <v>0.8571428571428571</v>
      </c>
      <c r="L3" t="str">
        <f xml:space="preserve"> RIGHT(Tablo1[[#This Row],[Urun Ad]],5)</f>
        <v>Beyaz</v>
      </c>
      <c r="M3" cm="1">
        <f t="array" aca="1" ref="M3" ca="1">IF(VEYA(M3="Aralık",M3="Ocak",M3="Şubat"),"Kış",
IF(VEYA(M3="Mart",M3="Nisan",M3="Mayıs"),"İlkbahar",
IF(VEYA(M3="Haziran",M3="Temmuz",M3="Ağustos"),"Yaz",
IF(VEYA(M3="Eylül",M3="Ekim",M3="Kasım"),"Sonbahar",""))))</f>
        <v>0</v>
      </c>
    </row>
    <row r="4" spans="1:13" x14ac:dyDescent="0.3">
      <c r="A4" s="4">
        <v>3</v>
      </c>
      <c r="B4" t="s">
        <v>10</v>
      </c>
      <c r="C4" t="s">
        <v>22</v>
      </c>
      <c r="D4" s="5" t="s">
        <v>76</v>
      </c>
      <c r="E4">
        <v>2</v>
      </c>
      <c r="F4" s="1">
        <v>8450</v>
      </c>
      <c r="G4" s="2">
        <v>16900</v>
      </c>
      <c r="H4" s="3">
        <v>4900</v>
      </c>
      <c r="I4" s="19" t="s">
        <v>43</v>
      </c>
      <c r="J4" t="s">
        <v>57</v>
      </c>
      <c r="K4" s="20">
        <f>Tablo1[[#This Row],[Ürün Kar Tutarı]]/Tablo1[[#This Row],[Birim Fiyat]]</f>
        <v>0.57988165680473369</v>
      </c>
      <c r="L4" t="str">
        <f xml:space="preserve"> RIGHT(Tablo1[[#This Row],[Urun Ad]],5)</f>
        <v>Beyaz</v>
      </c>
      <c r="M4" cm="1">
        <f t="array" aca="1" ref="M4" ca="1">IF(VEYA(M4="Aralık",M4="Ocak",M4="Şubat"),"Kış",
IF(VEYA(M4="Mart",M4="Nisan",M4="Mayıs"),"İlkbahar",
IF(VEYA(M4="Haziran",M4="Temmuz",M4="Ağustos"),"Yaz",
IF(VEYA(M4="Eylül",M4="Ekim",M4="Kasım"),"Sonbahar",""))))</f>
        <v>0</v>
      </c>
    </row>
    <row r="5" spans="1:13" x14ac:dyDescent="0.3">
      <c r="A5" s="5">
        <v>4</v>
      </c>
      <c r="B5" t="s">
        <v>11</v>
      </c>
      <c r="C5" t="s">
        <v>23</v>
      </c>
      <c r="D5" s="5" t="s">
        <v>84</v>
      </c>
      <c r="E5">
        <v>3</v>
      </c>
      <c r="F5" s="1">
        <v>1350</v>
      </c>
      <c r="G5" s="2">
        <v>4050</v>
      </c>
      <c r="H5" s="3">
        <v>1650</v>
      </c>
      <c r="I5" s="19" t="s">
        <v>43</v>
      </c>
      <c r="J5" t="s">
        <v>58</v>
      </c>
      <c r="K5" s="20">
        <f>Tablo1[[#This Row],[Ürün Kar Tutarı]]/Tablo1[[#This Row],[Birim Fiyat]]</f>
        <v>1.2222222222222223</v>
      </c>
      <c r="L5" t="str">
        <f xml:space="preserve"> RIGHT(Tablo1[[#This Row],[Urun Ad]],5)</f>
        <v>Siyah</v>
      </c>
      <c r="M5" cm="1">
        <f t="array" aca="1" ref="M5" ca="1">IF(VEYA(M5="Aralık",M5="Ocak",M5="Şubat"),"Kış",
IF(VEYA(M5="Mart",M5="Nisan",M5="Mayıs"),"İlkbahar",
IF(VEYA(M5="Haziran",M5="Temmuz",M5="Ağustos"),"Yaz",
IF(VEYA(M5="Eylül",M5="Ekim",M5="Kasım"),"Sonbahar",""))))</f>
        <v>0</v>
      </c>
    </row>
    <row r="6" spans="1:13" x14ac:dyDescent="0.3">
      <c r="A6" s="4">
        <v>5</v>
      </c>
      <c r="B6" t="s">
        <v>8</v>
      </c>
      <c r="C6" t="s">
        <v>24</v>
      </c>
      <c r="D6" s="5" t="s">
        <v>81</v>
      </c>
      <c r="E6">
        <v>2</v>
      </c>
      <c r="F6" s="1">
        <v>2180</v>
      </c>
      <c r="G6" s="2">
        <v>4360</v>
      </c>
      <c r="H6" s="3">
        <v>1360</v>
      </c>
      <c r="I6" s="19" t="s">
        <v>43</v>
      </c>
      <c r="J6" t="s">
        <v>57</v>
      </c>
      <c r="K6" s="20">
        <f>Tablo1[[#This Row],[Ürün Kar Tutarı]]/Tablo1[[#This Row],[Birim Fiyat]]</f>
        <v>0.62385321100917435</v>
      </c>
      <c r="L6" t="str">
        <f xml:space="preserve"> RIGHT(Tablo1[[#This Row],[Urun Ad]],5)</f>
        <v>Marka</v>
      </c>
      <c r="M6" cm="1">
        <f t="array" aca="1" ref="M6" ca="1">IF(VEYA(M6="Aralık",M6="Ocak",M6="Şubat"),"Kış",
IF(VEYA(M6="Mart",M6="Nisan",M6="Mayıs"),"İlkbahar",
IF(VEYA(M6="Haziran",M6="Temmuz",M6="Ağustos"),"Yaz",
IF(VEYA(M6="Eylül",M6="Ekim",M6="Kasım"),"Sonbahar",""))))</f>
        <v>0</v>
      </c>
    </row>
    <row r="7" spans="1:13" x14ac:dyDescent="0.3">
      <c r="A7" s="5">
        <v>6</v>
      </c>
      <c r="B7" t="s">
        <v>12</v>
      </c>
      <c r="C7" t="s">
        <v>25</v>
      </c>
      <c r="D7" s="5" t="s">
        <v>77</v>
      </c>
      <c r="E7">
        <v>2</v>
      </c>
      <c r="F7" s="1">
        <v>7600</v>
      </c>
      <c r="G7" s="2">
        <v>15200</v>
      </c>
      <c r="H7" s="3">
        <v>3200</v>
      </c>
      <c r="I7" s="19" t="s">
        <v>43</v>
      </c>
      <c r="J7" t="s">
        <v>59</v>
      </c>
      <c r="K7" s="20">
        <f>Tablo1[[#This Row],[Ürün Kar Tutarı]]/Tablo1[[#This Row],[Birim Fiyat]]</f>
        <v>0.42105263157894735</v>
      </c>
      <c r="L7" t="str">
        <f xml:space="preserve"> RIGHT(Tablo1[[#This Row],[Urun Ad]],5)</f>
        <v>i Gri</v>
      </c>
      <c r="M7" cm="1">
        <f t="array" aca="1" ref="M7" ca="1">IF(VEYA(M7="Aralık",M7="Ocak",M7="Şubat"),"Kış",
IF(VEYA(M7="Mart",M7="Nisan",M7="Mayıs"),"İlkbahar",
IF(VEYA(M7="Haziran",M7="Temmuz",M7="Ağustos"),"Yaz",
IF(VEYA(M7="Eylül",M7="Ekim",M7="Kasım"),"Sonbahar",""))))</f>
        <v>0</v>
      </c>
    </row>
    <row r="8" spans="1:13" x14ac:dyDescent="0.3">
      <c r="A8" s="4">
        <v>7</v>
      </c>
      <c r="B8" t="s">
        <v>9</v>
      </c>
      <c r="C8" t="s">
        <v>26</v>
      </c>
      <c r="D8" s="5" t="s">
        <v>79</v>
      </c>
      <c r="E8">
        <v>2</v>
      </c>
      <c r="F8" s="1">
        <v>7250</v>
      </c>
      <c r="G8" s="2">
        <v>14500</v>
      </c>
      <c r="H8" s="3">
        <v>4500</v>
      </c>
      <c r="I8" s="19" t="s">
        <v>43</v>
      </c>
      <c r="J8" t="s">
        <v>57</v>
      </c>
      <c r="K8" s="20">
        <f>Tablo1[[#This Row],[Ürün Kar Tutarı]]/Tablo1[[#This Row],[Birim Fiyat]]</f>
        <v>0.62068965517241381</v>
      </c>
      <c r="L8" t="str">
        <f xml:space="preserve"> RIGHT(Tablo1[[#This Row],[Urun Ad]],5)</f>
        <v>u Gri</v>
      </c>
      <c r="M8" cm="1">
        <f t="array" aca="1" ref="M8" ca="1">IF(VEYA(M8="Aralık",M8="Ocak",M8="Şubat"),"Kış",
IF(VEYA(M8="Mart",M8="Nisan",M8="Mayıs"),"İlkbahar",
IF(VEYA(M8="Haziran",M8="Temmuz",M8="Ağustos"),"Yaz",
IF(VEYA(M8="Eylül",M8="Ekim",M8="Kasım"),"Sonbahar",""))))</f>
        <v>0</v>
      </c>
    </row>
    <row r="9" spans="1:13" x14ac:dyDescent="0.3">
      <c r="A9" s="5">
        <v>8</v>
      </c>
      <c r="B9" t="s">
        <v>11</v>
      </c>
      <c r="C9" t="s">
        <v>27</v>
      </c>
      <c r="D9" s="5" t="s">
        <v>43</v>
      </c>
      <c r="E9">
        <v>3</v>
      </c>
      <c r="F9" s="1">
        <v>1100</v>
      </c>
      <c r="G9" s="2">
        <v>3300</v>
      </c>
      <c r="H9" s="3">
        <v>900</v>
      </c>
      <c r="I9" s="19" t="s">
        <v>43</v>
      </c>
      <c r="J9" t="s">
        <v>60</v>
      </c>
      <c r="K9" s="20">
        <f>Tablo1[[#This Row],[Ürün Kar Tutarı]]/Tablo1[[#This Row],[Birim Fiyat]]</f>
        <v>0.81818181818181823</v>
      </c>
      <c r="L9" t="str">
        <f xml:space="preserve"> RIGHT(Tablo1[[#This Row],[Urun Ad]],5)</f>
        <v>Beyaz</v>
      </c>
      <c r="M9" cm="1">
        <f t="array" aca="1" ref="M9" ca="1">IF(VEYA(M9="Aralık",M9="Ocak",M9="Şubat"),"Kış",
IF(VEYA(M9="Mart",M9="Nisan",M9="Mayıs"),"İlkbahar",
IF(VEYA(M9="Haziran",M9="Temmuz",M9="Ağustos"),"Yaz",
IF(VEYA(M9="Eylül",M9="Ekim",M9="Kasım"),"Sonbahar",""))))</f>
        <v>0</v>
      </c>
    </row>
    <row r="10" spans="1:13" x14ac:dyDescent="0.3">
      <c r="A10" s="4">
        <v>9</v>
      </c>
      <c r="B10" t="s">
        <v>13</v>
      </c>
      <c r="C10" t="s">
        <v>20</v>
      </c>
      <c r="D10" s="5" t="s">
        <v>75</v>
      </c>
      <c r="E10">
        <v>2</v>
      </c>
      <c r="F10" s="1">
        <v>6000</v>
      </c>
      <c r="G10" s="2">
        <v>12000</v>
      </c>
      <c r="H10" s="3">
        <v>4000</v>
      </c>
      <c r="I10" s="19" t="s">
        <v>43</v>
      </c>
      <c r="J10" t="s">
        <v>56</v>
      </c>
      <c r="K10" s="20">
        <f>Tablo1[[#This Row],[Ürün Kar Tutarı]]/Tablo1[[#This Row],[Birim Fiyat]]</f>
        <v>0.66666666666666663</v>
      </c>
      <c r="L10" t="str">
        <f xml:space="preserve"> RIGHT(Tablo1[[#This Row],[Urun Ad]],5)</f>
        <v>Beyaz</v>
      </c>
      <c r="M10" cm="1">
        <f t="array" aca="1" ref="M10" ca="1">IF(VEYA(M10="Aralık",M10="Ocak",M10="Şubat"),"Kış",
IF(VEYA(M10="Mart",M10="Nisan",M10="Mayıs"),"İlkbahar",
IF(VEYA(M10="Haziran",M10="Temmuz",M10="Ağustos"),"Yaz",
IF(VEYA(M10="Eylül",M10="Ekim",M10="Kasım"),"Sonbahar",""))))</f>
        <v>0</v>
      </c>
    </row>
    <row r="11" spans="1:13" x14ac:dyDescent="0.3">
      <c r="A11" s="5">
        <v>10</v>
      </c>
      <c r="B11" t="s">
        <v>8</v>
      </c>
      <c r="C11" t="s">
        <v>28</v>
      </c>
      <c r="D11" s="5" t="s">
        <v>83</v>
      </c>
      <c r="E11">
        <v>1</v>
      </c>
      <c r="F11" s="1">
        <v>1200</v>
      </c>
      <c r="G11" s="2">
        <v>1200</v>
      </c>
      <c r="H11" s="3">
        <v>400</v>
      </c>
      <c r="I11" s="19" t="s">
        <v>43</v>
      </c>
      <c r="J11" t="s">
        <v>61</v>
      </c>
      <c r="K11" s="20">
        <f>Tablo1[[#This Row],[Ürün Kar Tutarı]]/Tablo1[[#This Row],[Birim Fiyat]]</f>
        <v>0.33333333333333331</v>
      </c>
      <c r="L11" t="str">
        <f xml:space="preserve"> RIGHT(Tablo1[[#This Row],[Urun Ad]],5)</f>
        <v>Marka</v>
      </c>
      <c r="M11" cm="1">
        <f t="array" aca="1" ref="M11" ca="1">IF(VEYA(M11="Aralık",M11="Ocak",M11="Şubat"),"Kış",
IF(VEYA(M11="Mart",M11="Nisan",M11="Mayıs"),"İlkbahar",
IF(VEYA(M11="Haziran",M11="Temmuz",M11="Ağustos"),"Yaz",
IF(VEYA(M11="Eylül",M11="Ekim",M11="Kasım"),"Sonbahar",""))))</f>
        <v>0</v>
      </c>
    </row>
    <row r="12" spans="1:13" x14ac:dyDescent="0.3">
      <c r="A12" s="4">
        <v>11</v>
      </c>
      <c r="B12" t="s">
        <v>14</v>
      </c>
      <c r="C12" t="s">
        <v>29</v>
      </c>
      <c r="D12" s="5" t="s">
        <v>82</v>
      </c>
      <c r="E12">
        <v>2</v>
      </c>
      <c r="F12" s="1">
        <v>1800</v>
      </c>
      <c r="G12" s="2">
        <v>3600</v>
      </c>
      <c r="H12" s="3">
        <v>2000</v>
      </c>
      <c r="I12" s="19" t="s">
        <v>43</v>
      </c>
      <c r="J12" t="s">
        <v>58</v>
      </c>
      <c r="K12" s="20">
        <f>Tablo1[[#This Row],[Ürün Kar Tutarı]]/Tablo1[[#This Row],[Birim Fiyat]]</f>
        <v>1.1111111111111112</v>
      </c>
      <c r="L12" t="str">
        <f xml:space="preserve"> RIGHT(Tablo1[[#This Row],[Urun Ad]],5)</f>
        <v>n Gri</v>
      </c>
      <c r="M12" cm="1">
        <f t="array" aca="1" ref="M12" ca="1">IF(VEYA(M12="Aralık",M12="Ocak",M12="Şubat"),"Kış",
IF(VEYA(M12="Mart",M12="Nisan",M12="Mayıs"),"İlkbahar",
IF(VEYA(M12="Haziran",M12="Temmuz",M12="Ağustos"),"Yaz",
IF(VEYA(M12="Eylül",M12="Ekim",M12="Kasım"),"Sonbahar",""))))</f>
        <v>0</v>
      </c>
    </row>
    <row r="13" spans="1:13" x14ac:dyDescent="0.3">
      <c r="A13" s="5">
        <v>12</v>
      </c>
      <c r="B13" t="s">
        <v>14</v>
      </c>
      <c r="C13" t="s">
        <v>30</v>
      </c>
      <c r="D13" s="5" t="s">
        <v>83</v>
      </c>
      <c r="E13">
        <v>2</v>
      </c>
      <c r="F13" s="1">
        <v>1090</v>
      </c>
      <c r="G13" s="2">
        <v>2180</v>
      </c>
      <c r="H13" s="3">
        <v>580</v>
      </c>
      <c r="I13" s="19" t="s">
        <v>43</v>
      </c>
      <c r="J13" t="s">
        <v>55</v>
      </c>
      <c r="K13" s="20">
        <f>Tablo1[[#This Row],[Ürün Kar Tutarı]]/Tablo1[[#This Row],[Birim Fiyat]]</f>
        <v>0.5321100917431193</v>
      </c>
      <c r="L13" t="str">
        <f xml:space="preserve"> RIGHT(Tablo1[[#This Row],[Urun Ad]],5)</f>
        <v>Marka</v>
      </c>
      <c r="M13" cm="1">
        <f t="array" aca="1" ref="M13" ca="1">IF(VEYA(M13="Aralık",M13="Ocak",M13="Şubat"),"Kış",
IF(VEYA(M13="Mart",M13="Nisan",M13="Mayıs"),"İlkbahar",
IF(VEYA(M13="Haziran",M13="Temmuz",M13="Ağustos"),"Yaz",
IF(VEYA(M13="Eylül",M13="Ekim",M13="Kasım"),"Sonbahar",""))))</f>
        <v>0</v>
      </c>
    </row>
    <row r="14" spans="1:13" x14ac:dyDescent="0.3">
      <c r="A14" s="4">
        <v>13</v>
      </c>
      <c r="B14" t="s">
        <v>13</v>
      </c>
      <c r="C14" t="s">
        <v>24</v>
      </c>
      <c r="D14" s="5" t="s">
        <v>81</v>
      </c>
      <c r="E14">
        <v>3</v>
      </c>
      <c r="F14" s="1">
        <v>2180</v>
      </c>
      <c r="G14" s="2">
        <v>6540</v>
      </c>
      <c r="H14" s="3">
        <v>2040</v>
      </c>
      <c r="I14" s="19" t="s">
        <v>43</v>
      </c>
      <c r="J14" t="s">
        <v>60</v>
      </c>
      <c r="K14" s="20">
        <f>Tablo1[[#This Row],[Ürün Kar Tutarı]]/Tablo1[[#This Row],[Birim Fiyat]]</f>
        <v>0.93577981651376152</v>
      </c>
      <c r="L14" t="str">
        <f xml:space="preserve"> RIGHT(Tablo1[[#This Row],[Urun Ad]],5)</f>
        <v>Marka</v>
      </c>
      <c r="M14" cm="1">
        <f t="array" aca="1" ref="M14" ca="1">IF(VEYA(M14="Aralık",M14="Ocak",M14="Şubat"),"Kış",
IF(VEYA(M14="Mart",M14="Nisan",M14="Mayıs"),"İlkbahar",
IF(VEYA(M14="Haziran",M14="Temmuz",M14="Ağustos"),"Yaz",
IF(VEYA(M14="Eylül",M14="Ekim",M14="Kasım"),"Sonbahar",""))))</f>
        <v>0</v>
      </c>
    </row>
    <row r="15" spans="1:13" x14ac:dyDescent="0.3">
      <c r="A15" s="5">
        <v>14</v>
      </c>
      <c r="B15" t="s">
        <v>15</v>
      </c>
      <c r="C15" t="s">
        <v>29</v>
      </c>
      <c r="D15" s="5" t="s">
        <v>82</v>
      </c>
      <c r="E15">
        <v>3</v>
      </c>
      <c r="F15" s="1">
        <v>1800</v>
      </c>
      <c r="G15" s="2">
        <v>5400</v>
      </c>
      <c r="H15" s="3">
        <v>3000</v>
      </c>
      <c r="I15" s="19" t="s">
        <v>43</v>
      </c>
      <c r="J15" t="s">
        <v>58</v>
      </c>
      <c r="K15" s="20">
        <f>Tablo1[[#This Row],[Ürün Kar Tutarı]]/Tablo1[[#This Row],[Birim Fiyat]]</f>
        <v>1.6666666666666667</v>
      </c>
      <c r="L15" t="str">
        <f xml:space="preserve"> RIGHT(Tablo1[[#This Row],[Urun Ad]],5)</f>
        <v>n Gri</v>
      </c>
      <c r="M15" cm="1">
        <f t="array" aca="1" ref="M15" ca="1">IF(VEYA(M15="Aralık",M15="Ocak",M15="Şubat"),"Kış",
IF(VEYA(M15="Mart",M15="Nisan",M15="Mayıs"),"İlkbahar",
IF(VEYA(M15="Haziran",M15="Temmuz",M15="Ağustos"),"Yaz",
IF(VEYA(M15="Eylül",M15="Ekim",M15="Kasım"),"Sonbahar",""))))</f>
        <v>0</v>
      </c>
    </row>
    <row r="16" spans="1:13" x14ac:dyDescent="0.3">
      <c r="A16" s="4">
        <v>15</v>
      </c>
      <c r="B16" t="s">
        <v>12</v>
      </c>
      <c r="C16" t="s">
        <v>31</v>
      </c>
      <c r="D16" s="5" t="s">
        <v>77</v>
      </c>
      <c r="E16">
        <v>3</v>
      </c>
      <c r="F16" s="1">
        <v>8000</v>
      </c>
      <c r="G16" s="2">
        <v>24000</v>
      </c>
      <c r="H16" s="3">
        <v>6000</v>
      </c>
      <c r="I16" s="19" t="s">
        <v>43</v>
      </c>
      <c r="J16" t="s">
        <v>62</v>
      </c>
      <c r="K16" s="20">
        <f>Tablo1[[#This Row],[Ürün Kar Tutarı]]/Tablo1[[#This Row],[Birim Fiyat]]</f>
        <v>0.75</v>
      </c>
      <c r="L16" t="str">
        <f xml:space="preserve"> RIGHT(Tablo1[[#This Row],[Urun Ad]],5)</f>
        <v>Beyaz</v>
      </c>
      <c r="M16" cm="1">
        <f t="array" aca="1" ref="M16" ca="1">IF(VEYA(M16="Aralık",M16="Ocak",M16="Şubat"),"Kış",
IF(VEYA(M16="Mart",M16="Nisan",M16="Mayıs"),"İlkbahar",
IF(VEYA(M16="Haziran",M16="Temmuz",M16="Ağustos"),"Yaz",
IF(VEYA(M16="Eylül",M16="Ekim",M16="Kasım"),"Sonbahar",""))))</f>
        <v>0</v>
      </c>
    </row>
    <row r="17" spans="1:13" x14ac:dyDescent="0.3">
      <c r="A17" s="5">
        <v>16</v>
      </c>
      <c r="B17" t="s">
        <v>13</v>
      </c>
      <c r="C17" t="s">
        <v>21</v>
      </c>
      <c r="D17" s="5" t="s">
        <v>82</v>
      </c>
      <c r="E17">
        <v>1</v>
      </c>
      <c r="F17" s="1">
        <v>1400</v>
      </c>
      <c r="G17" s="2">
        <v>1400</v>
      </c>
      <c r="H17" s="3">
        <v>600</v>
      </c>
      <c r="I17" s="19" t="s">
        <v>43</v>
      </c>
      <c r="J17" t="s">
        <v>58</v>
      </c>
      <c r="K17" s="20">
        <f>Tablo1[[#This Row],[Ürün Kar Tutarı]]/Tablo1[[#This Row],[Birim Fiyat]]</f>
        <v>0.42857142857142855</v>
      </c>
      <c r="L17" t="str">
        <f xml:space="preserve"> RIGHT(Tablo1[[#This Row],[Urun Ad]],5)</f>
        <v>Beyaz</v>
      </c>
      <c r="M17" cm="1">
        <f t="array" aca="1" ref="M17" ca="1">IF(VEYA(M17="Aralık",M17="Ocak",M17="Şubat"),"Kış",
IF(VEYA(M17="Mart",M17="Nisan",M17="Mayıs"),"İlkbahar",
IF(VEYA(M17="Haziran",M17="Temmuz",M17="Ağustos"),"Yaz",
IF(VEYA(M17="Eylül",M17="Ekim",M17="Kasım"),"Sonbahar",""))))</f>
        <v>0</v>
      </c>
    </row>
    <row r="18" spans="1:13" x14ac:dyDescent="0.3">
      <c r="A18" s="4">
        <v>17</v>
      </c>
      <c r="B18" t="s">
        <v>16</v>
      </c>
      <c r="C18" t="s">
        <v>32</v>
      </c>
      <c r="D18" s="5" t="s">
        <v>76</v>
      </c>
      <c r="E18">
        <v>1</v>
      </c>
      <c r="F18" s="1">
        <v>10590</v>
      </c>
      <c r="G18" s="2">
        <v>10590</v>
      </c>
      <c r="H18" s="3">
        <v>4590</v>
      </c>
      <c r="I18" s="19" t="s">
        <v>43</v>
      </c>
      <c r="J18" t="s">
        <v>62</v>
      </c>
      <c r="K18" s="20">
        <f>Tablo1[[#This Row],[Ürün Kar Tutarı]]/Tablo1[[#This Row],[Birim Fiyat]]</f>
        <v>0.43342776203966005</v>
      </c>
      <c r="L18" t="str">
        <f xml:space="preserve"> RIGHT(Tablo1[[#This Row],[Urun Ad]],5)</f>
        <v>ı Gri</v>
      </c>
      <c r="M18" cm="1">
        <f t="array" aca="1" ref="M18" ca="1">IF(VEYA(M18="Aralık",M18="Ocak",M18="Şubat"),"Kış",
IF(VEYA(M18="Mart",M18="Nisan",M18="Mayıs"),"İlkbahar",
IF(VEYA(M18="Haziran",M18="Temmuz",M18="Ağustos"),"Yaz",
IF(VEYA(M18="Eylül",M18="Ekim",M18="Kasım"),"Sonbahar",""))))</f>
        <v>0</v>
      </c>
    </row>
    <row r="19" spans="1:13" x14ac:dyDescent="0.3">
      <c r="A19" s="4">
        <v>18</v>
      </c>
      <c r="B19" t="s">
        <v>17</v>
      </c>
      <c r="C19" t="s">
        <v>23</v>
      </c>
      <c r="D19" s="5" t="s">
        <v>84</v>
      </c>
      <c r="E19">
        <v>2</v>
      </c>
      <c r="F19" s="1">
        <v>1350</v>
      </c>
      <c r="G19" s="2">
        <v>2700</v>
      </c>
      <c r="H19" s="3">
        <v>1100</v>
      </c>
      <c r="I19" s="19" t="s">
        <v>43</v>
      </c>
      <c r="J19" t="s">
        <v>61</v>
      </c>
      <c r="K19" s="20">
        <f>Tablo1[[#This Row],[Ürün Kar Tutarı]]/Tablo1[[#This Row],[Birim Fiyat]]</f>
        <v>0.81481481481481477</v>
      </c>
      <c r="L19" t="str">
        <f xml:space="preserve"> RIGHT(Tablo1[[#This Row],[Urun Ad]],5)</f>
        <v>Siyah</v>
      </c>
      <c r="M19" cm="1">
        <f t="array" aca="1" ref="M19" ca="1">IF(VEYA(M19="Aralık",M19="Ocak",M19="Şubat"),"Kış",
IF(VEYA(M19="Mart",M19="Nisan",M19="Mayıs"),"İlkbahar",
IF(VEYA(M19="Haziran",M19="Temmuz",M19="Ağustos"),"Yaz",
IF(VEYA(M19="Eylül",M19="Ekim",M19="Kasım"),"Sonbahar",""))))</f>
        <v>0</v>
      </c>
    </row>
    <row r="20" spans="1:13" x14ac:dyDescent="0.3">
      <c r="A20" s="4">
        <v>19</v>
      </c>
      <c r="B20" t="s">
        <v>14</v>
      </c>
      <c r="C20" t="s">
        <v>21</v>
      </c>
      <c r="D20" s="5" t="s">
        <v>82</v>
      </c>
      <c r="E20">
        <v>2</v>
      </c>
      <c r="F20" s="1">
        <v>1400</v>
      </c>
      <c r="G20" s="2">
        <v>2800</v>
      </c>
      <c r="H20" s="3">
        <v>1200</v>
      </c>
      <c r="I20" s="19" t="s">
        <v>43</v>
      </c>
      <c r="J20" t="s">
        <v>55</v>
      </c>
      <c r="K20" s="20">
        <f>Tablo1[[#This Row],[Ürün Kar Tutarı]]/Tablo1[[#This Row],[Birim Fiyat]]</f>
        <v>0.8571428571428571</v>
      </c>
      <c r="L20" t="str">
        <f xml:space="preserve"> RIGHT(Tablo1[[#This Row],[Urun Ad]],5)</f>
        <v>Beyaz</v>
      </c>
      <c r="M20" cm="1">
        <f t="array" aca="1" ref="M20" ca="1">IF(VEYA(M20="Aralık",M20="Ocak",M20="Şubat"),"Kış",
IF(VEYA(M20="Mart",M20="Nisan",M20="Mayıs"),"İlkbahar",
IF(VEYA(M20="Haziran",M20="Temmuz",M20="Ağustos"),"Yaz",
IF(VEYA(M20="Eylül",M20="Ekim",M20="Kasım"),"Sonbahar",""))))</f>
        <v>0</v>
      </c>
    </row>
    <row r="21" spans="1:13" x14ac:dyDescent="0.3">
      <c r="A21" s="5">
        <v>20</v>
      </c>
      <c r="B21" t="s">
        <v>11</v>
      </c>
      <c r="C21" t="s">
        <v>20</v>
      </c>
      <c r="D21" s="5" t="s">
        <v>75</v>
      </c>
      <c r="E21">
        <v>1</v>
      </c>
      <c r="F21" s="1">
        <v>6000</v>
      </c>
      <c r="G21" s="2">
        <v>6000</v>
      </c>
      <c r="H21" s="3">
        <v>2000</v>
      </c>
      <c r="I21" s="19" t="s">
        <v>43</v>
      </c>
      <c r="J21" t="s">
        <v>63</v>
      </c>
      <c r="K21" s="20">
        <f>Tablo1[[#This Row],[Ürün Kar Tutarı]]/Tablo1[[#This Row],[Birim Fiyat]]</f>
        <v>0.33333333333333331</v>
      </c>
      <c r="L21" t="str">
        <f xml:space="preserve"> RIGHT(Tablo1[[#This Row],[Urun Ad]],5)</f>
        <v>Beyaz</v>
      </c>
      <c r="M21" cm="1">
        <f t="array" aca="1" ref="M21" ca="1">IF(VEYA(M21="Aralık",M21="Ocak",M21="Şubat"),"Kış",
IF(VEYA(M21="Mart",M21="Nisan",M21="Mayıs"),"İlkbahar",
IF(VEYA(M21="Haziran",M21="Temmuz",M21="Ağustos"),"Yaz",
IF(VEYA(M21="Eylül",M21="Ekim",M21="Kasım"),"Sonbahar",""))))</f>
        <v>0</v>
      </c>
    </row>
    <row r="22" spans="1:13" x14ac:dyDescent="0.3">
      <c r="A22" s="4">
        <v>21</v>
      </c>
      <c r="B22" t="s">
        <v>16</v>
      </c>
      <c r="C22" t="s">
        <v>27</v>
      </c>
      <c r="D22" s="5" t="s">
        <v>43</v>
      </c>
      <c r="E22">
        <v>2</v>
      </c>
      <c r="F22" s="1">
        <v>1100</v>
      </c>
      <c r="G22" s="2">
        <v>2200</v>
      </c>
      <c r="H22" s="3">
        <v>600</v>
      </c>
      <c r="I22" s="19" t="s">
        <v>43</v>
      </c>
      <c r="J22" t="s">
        <v>62</v>
      </c>
      <c r="K22" s="20">
        <f>Tablo1[[#This Row],[Ürün Kar Tutarı]]/Tablo1[[#This Row],[Birim Fiyat]]</f>
        <v>0.54545454545454541</v>
      </c>
      <c r="L22" t="str">
        <f xml:space="preserve"> RIGHT(Tablo1[[#This Row],[Urun Ad]],5)</f>
        <v>Beyaz</v>
      </c>
      <c r="M22" cm="1">
        <f t="array" aca="1" ref="M22" ca="1">IF(VEYA(M22="Aralık",M22="Ocak",M22="Şubat"),"Kış",
IF(VEYA(M22="Mart",M22="Nisan",M22="Mayıs"),"İlkbahar",
IF(VEYA(M22="Haziran",M22="Temmuz",M22="Ağustos"),"Yaz",
IF(VEYA(M22="Eylül",M22="Ekim",M22="Kasım"),"Sonbahar",""))))</f>
        <v>0</v>
      </c>
    </row>
    <row r="23" spans="1:13" x14ac:dyDescent="0.3">
      <c r="A23" s="5">
        <v>22</v>
      </c>
      <c r="B23" t="s">
        <v>10</v>
      </c>
      <c r="C23" t="s">
        <v>20</v>
      </c>
      <c r="D23" s="5" t="s">
        <v>75</v>
      </c>
      <c r="E23">
        <v>2</v>
      </c>
      <c r="F23" s="1">
        <v>6000</v>
      </c>
      <c r="G23" s="2">
        <v>12000</v>
      </c>
      <c r="H23" s="3">
        <v>4000</v>
      </c>
      <c r="I23" s="19" t="s">
        <v>43</v>
      </c>
      <c r="J23" t="s">
        <v>64</v>
      </c>
      <c r="K23" s="20">
        <f>Tablo1[[#This Row],[Ürün Kar Tutarı]]/Tablo1[[#This Row],[Birim Fiyat]]</f>
        <v>0.66666666666666663</v>
      </c>
      <c r="L23" t="str">
        <f xml:space="preserve"> RIGHT(Tablo1[[#This Row],[Urun Ad]],5)</f>
        <v>Beyaz</v>
      </c>
      <c r="M23" cm="1">
        <f t="array" aca="1" ref="M23" ca="1">IF(VEYA(M23="Aralık",M23="Ocak",M23="Şubat"),"Kış",
IF(VEYA(M23="Mart",M23="Nisan",M23="Mayıs"),"İlkbahar",
IF(VEYA(M23="Haziran",M23="Temmuz",M23="Ağustos"),"Yaz",
IF(VEYA(M23="Eylül",M23="Ekim",M23="Kasım"),"Sonbahar",""))))</f>
        <v>0</v>
      </c>
    </row>
    <row r="24" spans="1:13" x14ac:dyDescent="0.3">
      <c r="A24" s="4">
        <v>23</v>
      </c>
      <c r="B24" t="s">
        <v>17</v>
      </c>
      <c r="C24" t="s">
        <v>33</v>
      </c>
      <c r="D24" s="5" t="s">
        <v>78</v>
      </c>
      <c r="E24">
        <v>1</v>
      </c>
      <c r="F24" s="1">
        <v>1490</v>
      </c>
      <c r="G24" s="2">
        <v>1490</v>
      </c>
      <c r="H24" s="3">
        <v>690</v>
      </c>
      <c r="I24" s="19" t="s">
        <v>43</v>
      </c>
      <c r="J24" t="s">
        <v>55</v>
      </c>
      <c r="K24" s="20">
        <f>Tablo1[[#This Row],[Ürün Kar Tutarı]]/Tablo1[[#This Row],[Birim Fiyat]]</f>
        <v>0.46308724832214765</v>
      </c>
      <c r="L24" t="str">
        <f xml:space="preserve"> RIGHT(Tablo1[[#This Row],[Urun Ad]],5)</f>
        <v>Marka</v>
      </c>
      <c r="M24" cm="1">
        <f t="array" aca="1" ref="M24" ca="1">IF(VEYA(M24="Aralık",M24="Ocak",M24="Şubat"),"Kış",
IF(VEYA(M24="Mart",M24="Nisan",M24="Mayıs"),"İlkbahar",
IF(VEYA(M24="Haziran",M24="Temmuz",M24="Ağustos"),"Yaz",
IF(VEYA(M24="Eylül",M24="Ekim",M24="Kasım"),"Sonbahar",""))))</f>
        <v>0</v>
      </c>
    </row>
    <row r="25" spans="1:13" x14ac:dyDescent="0.3">
      <c r="A25" s="5">
        <v>24</v>
      </c>
      <c r="B25" t="s">
        <v>16</v>
      </c>
      <c r="C25" t="s">
        <v>32</v>
      </c>
      <c r="D25" s="5" t="s">
        <v>76</v>
      </c>
      <c r="E25">
        <v>2</v>
      </c>
      <c r="F25" s="1">
        <v>10590</v>
      </c>
      <c r="G25" s="2">
        <v>21180</v>
      </c>
      <c r="H25" s="3">
        <v>9180</v>
      </c>
      <c r="I25" s="19" t="s">
        <v>43</v>
      </c>
      <c r="J25" t="s">
        <v>64</v>
      </c>
      <c r="K25" s="20">
        <f>Tablo1[[#This Row],[Ürün Kar Tutarı]]/Tablo1[[#This Row],[Birim Fiyat]]</f>
        <v>0.86685552407932009</v>
      </c>
      <c r="L25" t="str">
        <f xml:space="preserve"> RIGHT(Tablo1[[#This Row],[Urun Ad]],5)</f>
        <v>ı Gri</v>
      </c>
      <c r="M25" cm="1">
        <f t="array" aca="1" ref="M25" ca="1">IF(VEYA(M25="Aralık",M25="Ocak",M25="Şubat"),"Kış",
IF(VEYA(M25="Mart",M25="Nisan",M25="Mayıs"),"İlkbahar",
IF(VEYA(M25="Haziran",M25="Temmuz",M25="Ağustos"),"Yaz",
IF(VEYA(M25="Eylül",M25="Ekim",M25="Kasım"),"Sonbahar",""))))</f>
        <v>0</v>
      </c>
    </row>
    <row r="26" spans="1:13" x14ac:dyDescent="0.3">
      <c r="A26" s="4">
        <v>25</v>
      </c>
      <c r="B26" t="s">
        <v>10</v>
      </c>
      <c r="C26" t="s">
        <v>31</v>
      </c>
      <c r="D26" s="5" t="s">
        <v>77</v>
      </c>
      <c r="E26">
        <v>3</v>
      </c>
      <c r="F26" s="1">
        <v>8000</v>
      </c>
      <c r="G26" s="2">
        <v>24000</v>
      </c>
      <c r="H26" s="3">
        <v>6000</v>
      </c>
      <c r="I26" s="19" t="s">
        <v>43</v>
      </c>
      <c r="J26" t="s">
        <v>56</v>
      </c>
      <c r="K26" s="20">
        <f>Tablo1[[#This Row],[Ürün Kar Tutarı]]/Tablo1[[#This Row],[Birim Fiyat]]</f>
        <v>0.75</v>
      </c>
      <c r="L26" t="str">
        <f xml:space="preserve"> RIGHT(Tablo1[[#This Row],[Urun Ad]],5)</f>
        <v>Beyaz</v>
      </c>
      <c r="M26" cm="1">
        <f t="array" aca="1" ref="M26" ca="1">IF(VEYA(M26="Aralık",M26="Ocak",M26="Şubat"),"Kış",
IF(VEYA(M26="Mart",M26="Nisan",M26="Mayıs"),"İlkbahar",
IF(VEYA(M26="Haziran",M26="Temmuz",M26="Ağustos"),"Yaz",
IF(VEYA(M26="Eylül",M26="Ekim",M26="Kasım"),"Sonbahar",""))))</f>
        <v>0</v>
      </c>
    </row>
    <row r="27" spans="1:13" x14ac:dyDescent="0.3">
      <c r="A27" s="5">
        <v>26</v>
      </c>
      <c r="B27" t="s">
        <v>14</v>
      </c>
      <c r="C27" t="s">
        <v>27</v>
      </c>
      <c r="D27" s="5" t="s">
        <v>43</v>
      </c>
      <c r="E27">
        <v>1</v>
      </c>
      <c r="F27" s="1">
        <v>1100</v>
      </c>
      <c r="G27" s="2">
        <v>1100</v>
      </c>
      <c r="H27" s="3">
        <v>300</v>
      </c>
      <c r="I27" s="19" t="s">
        <v>43</v>
      </c>
      <c r="J27" t="s">
        <v>65</v>
      </c>
      <c r="K27" s="20">
        <f>Tablo1[[#This Row],[Ürün Kar Tutarı]]/Tablo1[[#This Row],[Birim Fiyat]]</f>
        <v>0.27272727272727271</v>
      </c>
      <c r="L27" t="str">
        <f xml:space="preserve"> RIGHT(Tablo1[[#This Row],[Urun Ad]],5)</f>
        <v>Beyaz</v>
      </c>
      <c r="M27" cm="1">
        <f t="array" aca="1" ref="M27" ca="1">IF(VEYA(M27="Aralık",M27="Ocak",M27="Şubat"),"Kış",
IF(VEYA(M27="Mart",M27="Nisan",M27="Mayıs"),"İlkbahar",
IF(VEYA(M27="Haziran",M27="Temmuz",M27="Ağustos"),"Yaz",
IF(VEYA(M27="Eylül",M27="Ekim",M27="Kasım"),"Sonbahar",""))))</f>
        <v>0</v>
      </c>
    </row>
    <row r="28" spans="1:13" x14ac:dyDescent="0.3">
      <c r="A28" s="4">
        <v>27</v>
      </c>
      <c r="B28" t="s">
        <v>17</v>
      </c>
      <c r="C28" t="s">
        <v>28</v>
      </c>
      <c r="D28" s="5" t="s">
        <v>83</v>
      </c>
      <c r="E28">
        <v>1</v>
      </c>
      <c r="F28" s="1">
        <v>1200</v>
      </c>
      <c r="G28" s="2">
        <v>1200</v>
      </c>
      <c r="H28" s="3">
        <v>400</v>
      </c>
      <c r="I28" s="19" t="s">
        <v>43</v>
      </c>
      <c r="J28" t="s">
        <v>60</v>
      </c>
      <c r="K28" s="20">
        <f>Tablo1[[#This Row],[Ürün Kar Tutarı]]/Tablo1[[#This Row],[Birim Fiyat]]</f>
        <v>0.33333333333333331</v>
      </c>
      <c r="L28" t="str">
        <f xml:space="preserve"> RIGHT(Tablo1[[#This Row],[Urun Ad]],5)</f>
        <v>Marka</v>
      </c>
      <c r="M28" cm="1">
        <f t="array" aca="1" ref="M28" ca="1">IF(VEYA(M28="Aralık",M28="Ocak",M28="Şubat"),"Kış",
IF(VEYA(M28="Mart",M28="Nisan",M28="Mayıs"),"İlkbahar",
IF(VEYA(M28="Haziran",M28="Temmuz",M28="Ağustos"),"Yaz",
IF(VEYA(M28="Eylül",M28="Ekim",M28="Kasım"),"Sonbahar",""))))</f>
        <v>0</v>
      </c>
    </row>
    <row r="29" spans="1:13" x14ac:dyDescent="0.3">
      <c r="A29" s="5">
        <v>28</v>
      </c>
      <c r="B29" t="s">
        <v>12</v>
      </c>
      <c r="C29" t="s">
        <v>34</v>
      </c>
      <c r="D29" s="5" t="s">
        <v>80</v>
      </c>
      <c r="E29">
        <v>2</v>
      </c>
      <c r="F29" s="1">
        <v>4200</v>
      </c>
      <c r="G29" s="2">
        <v>8400</v>
      </c>
      <c r="H29" s="3">
        <v>2400</v>
      </c>
      <c r="I29" s="19" t="s">
        <v>43</v>
      </c>
      <c r="J29" t="s">
        <v>66</v>
      </c>
      <c r="K29" s="20">
        <f>Tablo1[[#This Row],[Ürün Kar Tutarı]]/Tablo1[[#This Row],[Birim Fiyat]]</f>
        <v>0.5714285714285714</v>
      </c>
      <c r="L29" t="str">
        <f xml:space="preserve"> RIGHT(Tablo1[[#This Row],[Urun Ad]],5)</f>
        <v>Beyaz</v>
      </c>
      <c r="M29" cm="1">
        <f t="array" aca="1" ref="M29" ca="1">IF(VEYA(M29="Aralık",M29="Ocak",M29="Şubat"),"Kış",
IF(VEYA(M29="Mart",M29="Nisan",M29="Mayıs"),"İlkbahar",
IF(VEYA(M29="Haziran",M29="Temmuz",M29="Ağustos"),"Yaz",
IF(VEYA(M29="Eylül",M29="Ekim",M29="Kasım"),"Sonbahar",""))))</f>
        <v>0</v>
      </c>
    </row>
    <row r="30" spans="1:13" x14ac:dyDescent="0.3">
      <c r="A30" s="4">
        <v>29</v>
      </c>
      <c r="B30" t="s">
        <v>9</v>
      </c>
      <c r="C30" t="s">
        <v>35</v>
      </c>
      <c r="D30" s="5" t="s">
        <v>79</v>
      </c>
      <c r="E30">
        <v>3</v>
      </c>
      <c r="F30" s="1">
        <v>5775</v>
      </c>
      <c r="G30" s="2">
        <v>17325</v>
      </c>
      <c r="H30" s="3">
        <v>5325</v>
      </c>
      <c r="I30" s="19" t="s">
        <v>43</v>
      </c>
      <c r="J30" t="s">
        <v>65</v>
      </c>
      <c r="K30" s="20">
        <f>Tablo1[[#This Row],[Ürün Kar Tutarı]]/Tablo1[[#This Row],[Birim Fiyat]]</f>
        <v>0.92207792207792205</v>
      </c>
      <c r="L30" t="str">
        <f xml:space="preserve"> RIGHT(Tablo1[[#This Row],[Urun Ad]],5)</f>
        <v>Beyaz</v>
      </c>
      <c r="M30" cm="1">
        <f t="array" aca="1" ref="M30" ca="1">IF(VEYA(M30="Aralık",M30="Ocak",M30="Şubat"),"Kış",
IF(VEYA(M30="Mart",M30="Nisan",M30="Mayıs"),"İlkbahar",
IF(VEYA(M30="Haziran",M30="Temmuz",M30="Ağustos"),"Yaz",
IF(VEYA(M30="Eylül",M30="Ekim",M30="Kasım"),"Sonbahar",""))))</f>
        <v>0</v>
      </c>
    </row>
    <row r="31" spans="1:13" x14ac:dyDescent="0.3">
      <c r="A31" s="5">
        <v>30</v>
      </c>
      <c r="B31" t="s">
        <v>18</v>
      </c>
      <c r="C31" t="s">
        <v>25</v>
      </c>
      <c r="D31" s="5" t="s">
        <v>77</v>
      </c>
      <c r="E31">
        <v>3</v>
      </c>
      <c r="F31" s="1">
        <v>7600</v>
      </c>
      <c r="G31" s="2">
        <v>22800</v>
      </c>
      <c r="H31" s="3">
        <v>4800</v>
      </c>
      <c r="I31" s="19" t="s">
        <v>43</v>
      </c>
      <c r="J31" t="s">
        <v>63</v>
      </c>
      <c r="K31" s="20">
        <f>Tablo1[[#This Row],[Ürün Kar Tutarı]]/Tablo1[[#This Row],[Birim Fiyat]]</f>
        <v>0.63157894736842102</v>
      </c>
      <c r="L31" t="str">
        <f xml:space="preserve"> RIGHT(Tablo1[[#This Row],[Urun Ad]],5)</f>
        <v>i Gri</v>
      </c>
      <c r="M31" cm="1">
        <f t="array" aca="1" ref="M31" ca="1">IF(VEYA(M31="Aralık",M31="Ocak",M31="Şubat"),"Kış",
IF(VEYA(M31="Mart",M31="Nisan",M31="Mayıs"),"İlkbahar",
IF(VEYA(M31="Haziran",M31="Temmuz",M31="Ağustos"),"Yaz",
IF(VEYA(M31="Eylül",M31="Ekim",M31="Kasım"),"Sonbahar",""))))</f>
        <v>0</v>
      </c>
    </row>
    <row r="32" spans="1:13" x14ac:dyDescent="0.3">
      <c r="A32" s="4">
        <v>31</v>
      </c>
      <c r="B32" t="s">
        <v>9</v>
      </c>
      <c r="C32" t="s">
        <v>26</v>
      </c>
      <c r="D32" s="5" t="s">
        <v>79</v>
      </c>
      <c r="E32">
        <v>3</v>
      </c>
      <c r="F32" s="1">
        <v>7250</v>
      </c>
      <c r="G32" s="2">
        <v>21750</v>
      </c>
      <c r="H32" s="3">
        <v>6750</v>
      </c>
      <c r="I32" s="19" t="s">
        <v>43</v>
      </c>
      <c r="J32" t="s">
        <v>60</v>
      </c>
      <c r="K32" s="20">
        <f>Tablo1[[#This Row],[Ürün Kar Tutarı]]/Tablo1[[#This Row],[Birim Fiyat]]</f>
        <v>0.93103448275862066</v>
      </c>
      <c r="L32" t="str">
        <f xml:space="preserve"> RIGHT(Tablo1[[#This Row],[Urun Ad]],5)</f>
        <v>u Gri</v>
      </c>
      <c r="M32" cm="1">
        <f t="array" aca="1" ref="M32" ca="1">IF(VEYA(M32="Aralık",M32="Ocak",M32="Şubat"),"Kış",
IF(VEYA(M32="Mart",M32="Nisan",M32="Mayıs"),"İlkbahar",
IF(VEYA(M32="Haziran",M32="Temmuz",M32="Ağustos"),"Yaz",
IF(VEYA(M32="Eylül",M32="Ekim",M32="Kasım"),"Sonbahar",""))))</f>
        <v>0</v>
      </c>
    </row>
    <row r="33" spans="1:13" x14ac:dyDescent="0.3">
      <c r="A33" s="5">
        <v>32</v>
      </c>
      <c r="B33" t="s">
        <v>8</v>
      </c>
      <c r="C33" t="s">
        <v>26</v>
      </c>
      <c r="D33" s="5" t="s">
        <v>79</v>
      </c>
      <c r="E33">
        <v>3</v>
      </c>
      <c r="F33" s="1">
        <v>7250</v>
      </c>
      <c r="G33" s="2">
        <v>21750</v>
      </c>
      <c r="H33" s="3">
        <v>6750</v>
      </c>
      <c r="I33" s="19" t="s">
        <v>43</v>
      </c>
      <c r="J33" t="s">
        <v>66</v>
      </c>
      <c r="K33" s="20">
        <f>Tablo1[[#This Row],[Ürün Kar Tutarı]]/Tablo1[[#This Row],[Birim Fiyat]]</f>
        <v>0.93103448275862066</v>
      </c>
      <c r="L33" t="str">
        <f xml:space="preserve"> RIGHT(Tablo1[[#This Row],[Urun Ad]],5)</f>
        <v>u Gri</v>
      </c>
      <c r="M33" cm="1">
        <f t="array" aca="1" ref="M33" ca="1">IF(VEYA(M33="Aralık",M33="Ocak",M33="Şubat"),"Kış",
IF(VEYA(M33="Mart",M33="Nisan",M33="Mayıs"),"İlkbahar",
IF(VEYA(M33="Haziran",M33="Temmuz",M33="Ağustos"),"Yaz",
IF(VEYA(M33="Eylül",M33="Ekim",M33="Kasım"),"Sonbahar",""))))</f>
        <v>0</v>
      </c>
    </row>
    <row r="34" spans="1:13" x14ac:dyDescent="0.3">
      <c r="A34" s="4">
        <v>33</v>
      </c>
      <c r="B34" t="s">
        <v>16</v>
      </c>
      <c r="C34" t="s">
        <v>26</v>
      </c>
      <c r="D34" s="5" t="s">
        <v>79</v>
      </c>
      <c r="E34">
        <v>3</v>
      </c>
      <c r="F34" s="1">
        <v>7250</v>
      </c>
      <c r="G34" s="2">
        <v>21750</v>
      </c>
      <c r="H34" s="3">
        <v>6750</v>
      </c>
      <c r="I34" s="19" t="s">
        <v>43</v>
      </c>
      <c r="J34" t="s">
        <v>66</v>
      </c>
      <c r="K34" s="20">
        <f>Tablo1[[#This Row],[Ürün Kar Tutarı]]/Tablo1[[#This Row],[Birim Fiyat]]</f>
        <v>0.93103448275862066</v>
      </c>
      <c r="L34" t="str">
        <f xml:space="preserve"> RIGHT(Tablo1[[#This Row],[Urun Ad]],5)</f>
        <v>u Gri</v>
      </c>
      <c r="M34" cm="1">
        <f t="array" aca="1" ref="M34" ca="1">IF(VEYA(M34="Aralık",M34="Ocak",M34="Şubat"),"Kış",
IF(VEYA(M34="Mart",M34="Nisan",M34="Mayıs"),"İlkbahar",
IF(VEYA(M34="Haziran",M34="Temmuz",M34="Ağustos"),"Yaz",
IF(VEYA(M34="Eylül",M34="Ekim",M34="Kasım"),"Sonbahar",""))))</f>
        <v>0</v>
      </c>
    </row>
    <row r="35" spans="1:13" x14ac:dyDescent="0.3">
      <c r="A35" s="5">
        <v>34</v>
      </c>
      <c r="B35" t="s">
        <v>13</v>
      </c>
      <c r="C35" t="s">
        <v>23</v>
      </c>
      <c r="D35" s="5" t="s">
        <v>84</v>
      </c>
      <c r="E35">
        <v>1</v>
      </c>
      <c r="F35" s="1">
        <v>1350</v>
      </c>
      <c r="G35" s="2">
        <v>1350</v>
      </c>
      <c r="H35" s="3">
        <v>550</v>
      </c>
      <c r="I35" s="19" t="s">
        <v>44</v>
      </c>
      <c r="J35" t="s">
        <v>61</v>
      </c>
      <c r="K35" s="20">
        <f>Tablo1[[#This Row],[Ürün Kar Tutarı]]/Tablo1[[#This Row],[Birim Fiyat]]</f>
        <v>0.40740740740740738</v>
      </c>
      <c r="L35" t="str">
        <f xml:space="preserve"> RIGHT(Tablo1[[#This Row],[Urun Ad]],5)</f>
        <v>Siyah</v>
      </c>
      <c r="M35" cm="1">
        <f t="array" aca="1" ref="M35" ca="1">IF(VEYA(M35="Aralık",M35="Ocak",M35="Şubat"),"Kış",
IF(VEYA(M35="Mart",M35="Nisan",M35="Mayıs"),"İlkbahar",
IF(VEYA(M35="Haziran",M35="Temmuz",M35="Ağustos"),"Yaz",
IF(VEYA(M35="Eylül",M35="Ekim",M35="Kasım"),"Sonbahar",""))))</f>
        <v>0</v>
      </c>
    </row>
    <row r="36" spans="1:13" x14ac:dyDescent="0.3">
      <c r="A36" s="4">
        <v>35</v>
      </c>
      <c r="B36" t="s">
        <v>9</v>
      </c>
      <c r="C36" t="s">
        <v>26</v>
      </c>
      <c r="D36" s="5" t="s">
        <v>79</v>
      </c>
      <c r="E36">
        <v>2</v>
      </c>
      <c r="F36" s="1">
        <v>7250</v>
      </c>
      <c r="G36" s="2">
        <v>14500</v>
      </c>
      <c r="H36" s="3">
        <v>4500</v>
      </c>
      <c r="I36" s="19" t="s">
        <v>44</v>
      </c>
      <c r="J36" t="s">
        <v>62</v>
      </c>
      <c r="K36" s="20">
        <f>Tablo1[[#This Row],[Ürün Kar Tutarı]]/Tablo1[[#This Row],[Birim Fiyat]]</f>
        <v>0.62068965517241381</v>
      </c>
      <c r="L36" t="str">
        <f xml:space="preserve"> RIGHT(Tablo1[[#This Row],[Urun Ad]],5)</f>
        <v>u Gri</v>
      </c>
      <c r="M36" cm="1">
        <f t="array" aca="1" ref="M36" ca="1">IF(VEYA(M36="Aralık",M36="Ocak",M36="Şubat"),"Kış",
IF(VEYA(M36="Mart",M36="Nisan",M36="Mayıs"),"İlkbahar",
IF(VEYA(M36="Haziran",M36="Temmuz",M36="Ağustos"),"Yaz",
IF(VEYA(M36="Eylül",M36="Ekim",M36="Kasım"),"Sonbahar",""))))</f>
        <v>0</v>
      </c>
    </row>
    <row r="37" spans="1:13" x14ac:dyDescent="0.3">
      <c r="A37" s="5">
        <v>36</v>
      </c>
      <c r="B37" t="s">
        <v>14</v>
      </c>
      <c r="C37" t="s">
        <v>25</v>
      </c>
      <c r="D37" s="5" t="s">
        <v>77</v>
      </c>
      <c r="E37">
        <v>1</v>
      </c>
      <c r="F37" s="1">
        <v>7600</v>
      </c>
      <c r="G37" s="2">
        <v>7600</v>
      </c>
      <c r="H37" s="3">
        <v>1600</v>
      </c>
      <c r="I37" s="19" t="s">
        <v>44</v>
      </c>
      <c r="J37" t="s">
        <v>56</v>
      </c>
      <c r="K37" s="20">
        <f>Tablo1[[#This Row],[Ürün Kar Tutarı]]/Tablo1[[#This Row],[Birim Fiyat]]</f>
        <v>0.21052631578947367</v>
      </c>
      <c r="L37" t="str">
        <f xml:space="preserve"> RIGHT(Tablo1[[#This Row],[Urun Ad]],5)</f>
        <v>i Gri</v>
      </c>
      <c r="M37" cm="1">
        <f t="array" aca="1" ref="M37" ca="1">IF(VEYA(M37="Aralık",M37="Ocak",M37="Şubat"),"Kış",
IF(VEYA(M37="Mart",M37="Nisan",M37="Mayıs"),"İlkbahar",
IF(VEYA(M37="Haziran",M37="Temmuz",M37="Ağustos"),"Yaz",
IF(VEYA(M37="Eylül",M37="Ekim",M37="Kasım"),"Sonbahar",""))))</f>
        <v>0</v>
      </c>
    </row>
    <row r="38" spans="1:13" x14ac:dyDescent="0.3">
      <c r="A38" s="4">
        <v>37</v>
      </c>
      <c r="B38" t="s">
        <v>19</v>
      </c>
      <c r="C38" t="s">
        <v>25</v>
      </c>
      <c r="D38" s="5" t="s">
        <v>77</v>
      </c>
      <c r="E38">
        <v>3</v>
      </c>
      <c r="F38" s="1">
        <v>7600</v>
      </c>
      <c r="G38" s="2">
        <v>22800</v>
      </c>
      <c r="H38" s="3">
        <v>4800</v>
      </c>
      <c r="I38" s="19" t="s">
        <v>44</v>
      </c>
      <c r="J38" t="s">
        <v>63</v>
      </c>
      <c r="K38" s="20">
        <f>Tablo1[[#This Row],[Ürün Kar Tutarı]]/Tablo1[[#This Row],[Birim Fiyat]]</f>
        <v>0.63157894736842102</v>
      </c>
      <c r="L38" t="str">
        <f xml:space="preserve"> RIGHT(Tablo1[[#This Row],[Urun Ad]],5)</f>
        <v>i Gri</v>
      </c>
      <c r="M38" cm="1">
        <f t="array" aca="1" ref="M38" ca="1">IF(VEYA(M38="Aralık",M38="Ocak",M38="Şubat"),"Kış",
IF(VEYA(M38="Mart",M38="Nisan",M38="Mayıs"),"İlkbahar",
IF(VEYA(M38="Haziran",M38="Temmuz",M38="Ağustos"),"Yaz",
IF(VEYA(M38="Eylül",M38="Ekim",M38="Kasım"),"Sonbahar",""))))</f>
        <v>0</v>
      </c>
    </row>
    <row r="39" spans="1:13" x14ac:dyDescent="0.3">
      <c r="A39" s="5">
        <v>38</v>
      </c>
      <c r="B39" t="s">
        <v>9</v>
      </c>
      <c r="C39" t="s">
        <v>33</v>
      </c>
      <c r="D39" s="5" t="s">
        <v>78</v>
      </c>
      <c r="E39">
        <v>3</v>
      </c>
      <c r="F39" s="1">
        <v>1490</v>
      </c>
      <c r="G39" s="2">
        <v>4470</v>
      </c>
      <c r="H39" s="3">
        <v>2070</v>
      </c>
      <c r="I39" s="19" t="s">
        <v>44</v>
      </c>
      <c r="J39" t="s">
        <v>55</v>
      </c>
      <c r="K39" s="20">
        <f>Tablo1[[#This Row],[Ürün Kar Tutarı]]/Tablo1[[#This Row],[Birim Fiyat]]</f>
        <v>1.3892617449664431</v>
      </c>
      <c r="L39" t="str">
        <f xml:space="preserve"> RIGHT(Tablo1[[#This Row],[Urun Ad]],5)</f>
        <v>Marka</v>
      </c>
      <c r="M39" cm="1">
        <f t="array" aca="1" ref="M39" ca="1">IF(VEYA(M39="Aralık",M39="Ocak",M39="Şubat"),"Kış",
IF(VEYA(M39="Mart",M39="Nisan",M39="Mayıs"),"İlkbahar",
IF(VEYA(M39="Haziran",M39="Temmuz",M39="Ağustos"),"Yaz",
IF(VEYA(M39="Eylül",M39="Ekim",M39="Kasım"),"Sonbahar",""))))</f>
        <v>0</v>
      </c>
    </row>
    <row r="40" spans="1:13" x14ac:dyDescent="0.3">
      <c r="A40" s="4">
        <v>39</v>
      </c>
      <c r="B40" t="s">
        <v>13</v>
      </c>
      <c r="C40" t="s">
        <v>36</v>
      </c>
      <c r="D40" s="5" t="s">
        <v>81</v>
      </c>
      <c r="E40">
        <v>2</v>
      </c>
      <c r="F40" s="1">
        <v>2900</v>
      </c>
      <c r="G40" s="2">
        <v>5800</v>
      </c>
      <c r="H40" s="3">
        <v>1800</v>
      </c>
      <c r="I40" s="19" t="s">
        <v>44</v>
      </c>
      <c r="J40" t="s">
        <v>65</v>
      </c>
      <c r="K40" s="20">
        <f>Tablo1[[#This Row],[Ürün Kar Tutarı]]/Tablo1[[#This Row],[Birim Fiyat]]</f>
        <v>0.62068965517241381</v>
      </c>
      <c r="L40" t="str">
        <f xml:space="preserve"> RIGHT(Tablo1[[#This Row],[Urun Ad]],5)</f>
        <v>Marka</v>
      </c>
      <c r="M40" cm="1">
        <f t="array" aca="1" ref="M40" ca="1">IF(VEYA(M40="Aralık",M40="Ocak",M40="Şubat"),"Kış",
IF(VEYA(M40="Mart",M40="Nisan",M40="Mayıs"),"İlkbahar",
IF(VEYA(M40="Haziran",M40="Temmuz",M40="Ağustos"),"Yaz",
IF(VEYA(M40="Eylül",M40="Ekim",M40="Kasım"),"Sonbahar",""))))</f>
        <v>0</v>
      </c>
    </row>
    <row r="41" spans="1:13" x14ac:dyDescent="0.3">
      <c r="A41" s="5">
        <v>40</v>
      </c>
      <c r="B41" t="s">
        <v>17</v>
      </c>
      <c r="C41" t="s">
        <v>33</v>
      </c>
      <c r="D41" s="5" t="s">
        <v>78</v>
      </c>
      <c r="E41">
        <v>1</v>
      </c>
      <c r="F41" s="1">
        <v>1490</v>
      </c>
      <c r="G41" s="2">
        <v>1490</v>
      </c>
      <c r="H41" s="3">
        <v>690</v>
      </c>
      <c r="I41" s="19" t="s">
        <v>44</v>
      </c>
      <c r="J41" t="s">
        <v>56</v>
      </c>
      <c r="K41" s="20">
        <f>Tablo1[[#This Row],[Ürün Kar Tutarı]]/Tablo1[[#This Row],[Birim Fiyat]]</f>
        <v>0.46308724832214765</v>
      </c>
      <c r="L41" t="str">
        <f xml:space="preserve"> RIGHT(Tablo1[[#This Row],[Urun Ad]],5)</f>
        <v>Marka</v>
      </c>
      <c r="M41" cm="1">
        <f t="array" aca="1" ref="M41" ca="1">IF(VEYA(M41="Aralık",M41="Ocak",M41="Şubat"),"Kış",
IF(VEYA(M41="Mart",M41="Nisan",M41="Mayıs"),"İlkbahar",
IF(VEYA(M41="Haziran",M41="Temmuz",M41="Ağustos"),"Yaz",
IF(VEYA(M41="Eylül",M41="Ekim",M41="Kasım"),"Sonbahar",""))))</f>
        <v>0</v>
      </c>
    </row>
    <row r="42" spans="1:13" x14ac:dyDescent="0.3">
      <c r="A42" s="4">
        <v>41</v>
      </c>
      <c r="B42" t="s">
        <v>17</v>
      </c>
      <c r="C42" t="s">
        <v>30</v>
      </c>
      <c r="D42" s="5" t="s">
        <v>83</v>
      </c>
      <c r="E42">
        <v>2</v>
      </c>
      <c r="F42" s="1">
        <v>1090</v>
      </c>
      <c r="G42" s="2">
        <v>2180</v>
      </c>
      <c r="H42" s="3">
        <v>580</v>
      </c>
      <c r="I42" s="19" t="s">
        <v>44</v>
      </c>
      <c r="J42" t="s">
        <v>59</v>
      </c>
      <c r="K42" s="20">
        <f>Tablo1[[#This Row],[Ürün Kar Tutarı]]/Tablo1[[#This Row],[Birim Fiyat]]</f>
        <v>0.5321100917431193</v>
      </c>
      <c r="L42" t="str">
        <f xml:space="preserve"> RIGHT(Tablo1[[#This Row],[Urun Ad]],5)</f>
        <v>Marka</v>
      </c>
      <c r="M42" cm="1">
        <f t="array" aca="1" ref="M42" ca="1">IF(VEYA(M42="Aralık",M42="Ocak",M42="Şubat"),"Kış",
IF(VEYA(M42="Mart",M42="Nisan",M42="Mayıs"),"İlkbahar",
IF(VEYA(M42="Haziran",M42="Temmuz",M42="Ağustos"),"Yaz",
IF(VEYA(M42="Eylül",M42="Ekim",M42="Kasım"),"Sonbahar",""))))</f>
        <v>0</v>
      </c>
    </row>
    <row r="43" spans="1:13" x14ac:dyDescent="0.3">
      <c r="A43" s="5">
        <v>42</v>
      </c>
      <c r="B43" t="s">
        <v>13</v>
      </c>
      <c r="C43" t="s">
        <v>28</v>
      </c>
      <c r="D43" s="5" t="s">
        <v>83</v>
      </c>
      <c r="E43">
        <v>2</v>
      </c>
      <c r="F43" s="1">
        <v>1200</v>
      </c>
      <c r="G43" s="2">
        <v>2400</v>
      </c>
      <c r="H43" s="3">
        <v>800</v>
      </c>
      <c r="I43" s="19" t="s">
        <v>44</v>
      </c>
      <c r="J43" t="s">
        <v>61</v>
      </c>
      <c r="K43" s="20">
        <f>Tablo1[[#This Row],[Ürün Kar Tutarı]]/Tablo1[[#This Row],[Birim Fiyat]]</f>
        <v>0.66666666666666663</v>
      </c>
      <c r="L43" t="str">
        <f xml:space="preserve"> RIGHT(Tablo1[[#This Row],[Urun Ad]],5)</f>
        <v>Marka</v>
      </c>
      <c r="M43" cm="1">
        <f t="array" aca="1" ref="M43" ca="1">IF(VEYA(M43="Aralık",M43="Ocak",M43="Şubat"),"Kış",
IF(VEYA(M43="Mart",M43="Nisan",M43="Mayıs"),"İlkbahar",
IF(VEYA(M43="Haziran",M43="Temmuz",M43="Ağustos"),"Yaz",
IF(VEYA(M43="Eylül",M43="Ekim",M43="Kasım"),"Sonbahar",""))))</f>
        <v>0</v>
      </c>
    </row>
    <row r="44" spans="1:13" x14ac:dyDescent="0.3">
      <c r="A44" s="4">
        <v>43</v>
      </c>
      <c r="B44" t="s">
        <v>16</v>
      </c>
      <c r="C44" t="s">
        <v>32</v>
      </c>
      <c r="D44" s="5" t="s">
        <v>76</v>
      </c>
      <c r="E44">
        <v>2</v>
      </c>
      <c r="F44" s="1">
        <v>10590</v>
      </c>
      <c r="G44" s="2">
        <v>21180</v>
      </c>
      <c r="H44" s="3">
        <v>9180</v>
      </c>
      <c r="I44" s="19" t="s">
        <v>44</v>
      </c>
      <c r="J44" t="s">
        <v>63</v>
      </c>
      <c r="K44" s="20">
        <f>Tablo1[[#This Row],[Ürün Kar Tutarı]]/Tablo1[[#This Row],[Birim Fiyat]]</f>
        <v>0.86685552407932009</v>
      </c>
      <c r="L44" t="str">
        <f xml:space="preserve"> RIGHT(Tablo1[[#This Row],[Urun Ad]],5)</f>
        <v>ı Gri</v>
      </c>
      <c r="M44" cm="1">
        <f t="array" aca="1" ref="M44" ca="1">IF(VEYA(M44="Aralık",M44="Ocak",M44="Şubat"),"Kış",
IF(VEYA(M44="Mart",M44="Nisan",M44="Mayıs"),"İlkbahar",
IF(VEYA(M44="Haziran",M44="Temmuz",M44="Ağustos"),"Yaz",
IF(VEYA(M44="Eylül",M44="Ekim",M44="Kasım"),"Sonbahar",""))))</f>
        <v>0</v>
      </c>
    </row>
    <row r="45" spans="1:13" x14ac:dyDescent="0.3">
      <c r="A45" s="4">
        <v>44</v>
      </c>
      <c r="B45" t="s">
        <v>14</v>
      </c>
      <c r="C45" t="s">
        <v>34</v>
      </c>
      <c r="D45" s="5" t="s">
        <v>80</v>
      </c>
      <c r="E45">
        <v>3</v>
      </c>
      <c r="F45" s="1">
        <v>4200</v>
      </c>
      <c r="G45" s="2">
        <v>12600</v>
      </c>
      <c r="H45" s="3">
        <v>3600</v>
      </c>
      <c r="I45" s="19" t="s">
        <v>44</v>
      </c>
      <c r="J45" t="s">
        <v>58</v>
      </c>
      <c r="K45" s="20">
        <f>Tablo1[[#This Row],[Ürün Kar Tutarı]]/Tablo1[[#This Row],[Birim Fiyat]]</f>
        <v>0.8571428571428571</v>
      </c>
      <c r="L45" t="str">
        <f xml:space="preserve"> RIGHT(Tablo1[[#This Row],[Urun Ad]],5)</f>
        <v>Beyaz</v>
      </c>
      <c r="M45" cm="1">
        <f t="array" aca="1" ref="M45" ca="1">IF(VEYA(M45="Aralık",M45="Ocak",M45="Şubat"),"Kış",
IF(VEYA(M45="Mart",M45="Nisan",M45="Mayıs"),"İlkbahar",
IF(VEYA(M45="Haziran",M45="Temmuz",M45="Ağustos"),"Yaz",
IF(VEYA(M45="Eylül",M45="Ekim",M45="Kasım"),"Sonbahar",""))))</f>
        <v>0</v>
      </c>
    </row>
    <row r="46" spans="1:13" x14ac:dyDescent="0.3">
      <c r="A46" s="4">
        <v>45</v>
      </c>
      <c r="B46" t="s">
        <v>11</v>
      </c>
      <c r="C46" t="s">
        <v>34</v>
      </c>
      <c r="D46" s="5" t="s">
        <v>80</v>
      </c>
      <c r="E46">
        <v>3</v>
      </c>
      <c r="F46" s="1">
        <v>4200</v>
      </c>
      <c r="G46" s="2">
        <v>12600</v>
      </c>
      <c r="H46" s="3">
        <v>3600</v>
      </c>
      <c r="I46" s="19" t="s">
        <v>44</v>
      </c>
      <c r="J46" t="s">
        <v>56</v>
      </c>
      <c r="K46" s="20">
        <f>Tablo1[[#This Row],[Ürün Kar Tutarı]]/Tablo1[[#This Row],[Birim Fiyat]]</f>
        <v>0.8571428571428571</v>
      </c>
      <c r="L46" t="str">
        <f xml:space="preserve"> RIGHT(Tablo1[[#This Row],[Urun Ad]],5)</f>
        <v>Beyaz</v>
      </c>
      <c r="M46" cm="1">
        <f t="array" aca="1" ref="M46" ca="1">IF(VEYA(M46="Aralık",M46="Ocak",M46="Şubat"),"Kış",
IF(VEYA(M46="Mart",M46="Nisan",M46="Mayıs"),"İlkbahar",
IF(VEYA(M46="Haziran",M46="Temmuz",M46="Ağustos"),"Yaz",
IF(VEYA(M46="Eylül",M46="Ekim",M46="Kasım"),"Sonbahar",""))))</f>
        <v>0</v>
      </c>
    </row>
    <row r="47" spans="1:13" x14ac:dyDescent="0.3">
      <c r="A47" s="5">
        <v>46</v>
      </c>
      <c r="B47" t="s">
        <v>15</v>
      </c>
      <c r="C47" t="s">
        <v>32</v>
      </c>
      <c r="D47" s="5" t="s">
        <v>76</v>
      </c>
      <c r="E47">
        <v>2</v>
      </c>
      <c r="F47" s="1">
        <v>10590</v>
      </c>
      <c r="G47" s="2">
        <v>21180</v>
      </c>
      <c r="H47" s="3">
        <v>9180</v>
      </c>
      <c r="I47" s="19" t="s">
        <v>44</v>
      </c>
      <c r="J47" t="s">
        <v>55</v>
      </c>
      <c r="K47" s="20">
        <f>Tablo1[[#This Row],[Ürün Kar Tutarı]]/Tablo1[[#This Row],[Birim Fiyat]]</f>
        <v>0.86685552407932009</v>
      </c>
      <c r="L47" t="str">
        <f xml:space="preserve"> RIGHT(Tablo1[[#This Row],[Urun Ad]],5)</f>
        <v>ı Gri</v>
      </c>
      <c r="M47" cm="1">
        <f t="array" aca="1" ref="M47" ca="1">IF(VEYA(M47="Aralık",M47="Ocak",M47="Şubat"),"Kış",
IF(VEYA(M47="Mart",M47="Nisan",M47="Mayıs"),"İlkbahar",
IF(VEYA(M47="Haziran",M47="Temmuz",M47="Ağustos"),"Yaz",
IF(VEYA(M47="Eylül",M47="Ekim",M47="Kasım"),"Sonbahar",""))))</f>
        <v>0</v>
      </c>
    </row>
    <row r="48" spans="1:13" x14ac:dyDescent="0.3">
      <c r="A48" s="4">
        <v>47</v>
      </c>
      <c r="B48" t="s">
        <v>19</v>
      </c>
      <c r="C48" t="s">
        <v>37</v>
      </c>
      <c r="D48" s="5" t="s">
        <v>43</v>
      </c>
      <c r="E48">
        <v>1</v>
      </c>
      <c r="F48" s="1">
        <v>1250</v>
      </c>
      <c r="G48" s="2">
        <v>1250</v>
      </c>
      <c r="H48" s="3">
        <v>450</v>
      </c>
      <c r="I48" s="19" t="s">
        <v>44</v>
      </c>
      <c r="J48" t="s">
        <v>66</v>
      </c>
      <c r="K48" s="20">
        <f>Tablo1[[#This Row],[Ürün Kar Tutarı]]/Tablo1[[#This Row],[Birim Fiyat]]</f>
        <v>0.36</v>
      </c>
      <c r="L48" t="str">
        <f xml:space="preserve"> RIGHT(Tablo1[[#This Row],[Urun Ad]],5)</f>
        <v>Siyah</v>
      </c>
      <c r="M48" cm="1">
        <f t="array" aca="1" ref="M48" ca="1">IF(VEYA(M48="Aralık",M48="Ocak",M48="Şubat"),"Kış",
IF(VEYA(M48="Mart",M48="Nisan",M48="Mayıs"),"İlkbahar",
IF(VEYA(M48="Haziran",M48="Temmuz",M48="Ağustos"),"Yaz",
IF(VEYA(M48="Eylül",M48="Ekim",M48="Kasım"),"Sonbahar",""))))</f>
        <v>0</v>
      </c>
    </row>
    <row r="49" spans="1:13" x14ac:dyDescent="0.3">
      <c r="A49" s="5">
        <v>48</v>
      </c>
      <c r="B49" t="s">
        <v>8</v>
      </c>
      <c r="C49" t="s">
        <v>33</v>
      </c>
      <c r="D49" s="5" t="s">
        <v>78</v>
      </c>
      <c r="E49">
        <v>3</v>
      </c>
      <c r="F49" s="1">
        <v>1490</v>
      </c>
      <c r="G49" s="2">
        <v>4470</v>
      </c>
      <c r="H49" s="3">
        <v>2070</v>
      </c>
      <c r="I49" s="19" t="s">
        <v>44</v>
      </c>
      <c r="J49" t="s">
        <v>66</v>
      </c>
      <c r="K49" s="20">
        <f>Tablo1[[#This Row],[Ürün Kar Tutarı]]/Tablo1[[#This Row],[Birim Fiyat]]</f>
        <v>1.3892617449664431</v>
      </c>
      <c r="L49" t="str">
        <f xml:space="preserve"> RIGHT(Tablo1[[#This Row],[Urun Ad]],5)</f>
        <v>Marka</v>
      </c>
      <c r="M49" cm="1">
        <f t="array" aca="1" ref="M49" ca="1">IF(VEYA(M49="Aralık",M49="Ocak",M49="Şubat"),"Kış",
IF(VEYA(M49="Mart",M49="Nisan",M49="Mayıs"),"İlkbahar",
IF(VEYA(M49="Haziran",M49="Temmuz",M49="Ağustos"),"Yaz",
IF(VEYA(M49="Eylül",M49="Ekim",M49="Kasım"),"Sonbahar",""))))</f>
        <v>0</v>
      </c>
    </row>
    <row r="50" spans="1:13" x14ac:dyDescent="0.3">
      <c r="A50" s="4">
        <v>49</v>
      </c>
      <c r="B50" t="s">
        <v>14</v>
      </c>
      <c r="C50" t="s">
        <v>28</v>
      </c>
      <c r="D50" s="5" t="s">
        <v>83</v>
      </c>
      <c r="E50">
        <v>2</v>
      </c>
      <c r="F50" s="1">
        <v>1200</v>
      </c>
      <c r="G50" s="2">
        <v>2400</v>
      </c>
      <c r="H50" s="3">
        <v>800</v>
      </c>
      <c r="I50" s="19" t="s">
        <v>44</v>
      </c>
      <c r="J50" t="s">
        <v>59</v>
      </c>
      <c r="K50" s="20">
        <f>Tablo1[[#This Row],[Ürün Kar Tutarı]]/Tablo1[[#This Row],[Birim Fiyat]]</f>
        <v>0.66666666666666663</v>
      </c>
      <c r="L50" t="str">
        <f xml:space="preserve"> RIGHT(Tablo1[[#This Row],[Urun Ad]],5)</f>
        <v>Marka</v>
      </c>
      <c r="M50" cm="1">
        <f t="array" aca="1" ref="M50" ca="1">IF(VEYA(M50="Aralık",M50="Ocak",M50="Şubat"),"Kış",
IF(VEYA(M50="Mart",M50="Nisan",M50="Mayıs"),"İlkbahar",
IF(VEYA(M50="Haziran",M50="Temmuz",M50="Ağustos"),"Yaz",
IF(VEYA(M50="Eylül",M50="Ekim",M50="Kasım"),"Sonbahar",""))))</f>
        <v>0</v>
      </c>
    </row>
    <row r="51" spans="1:13" x14ac:dyDescent="0.3">
      <c r="A51" s="5">
        <v>50</v>
      </c>
      <c r="B51" t="s">
        <v>10</v>
      </c>
      <c r="C51" t="s">
        <v>24</v>
      </c>
      <c r="D51" s="5" t="s">
        <v>81</v>
      </c>
      <c r="E51">
        <v>3</v>
      </c>
      <c r="F51" s="1">
        <v>2180</v>
      </c>
      <c r="G51" s="2">
        <v>6540</v>
      </c>
      <c r="H51" s="3">
        <v>2040</v>
      </c>
      <c r="I51" s="19" t="s">
        <v>44</v>
      </c>
      <c r="J51" t="s">
        <v>62</v>
      </c>
      <c r="K51" s="20">
        <f>Tablo1[[#This Row],[Ürün Kar Tutarı]]/Tablo1[[#This Row],[Birim Fiyat]]</f>
        <v>0.93577981651376152</v>
      </c>
      <c r="L51" t="str">
        <f xml:space="preserve"> RIGHT(Tablo1[[#This Row],[Urun Ad]],5)</f>
        <v>Marka</v>
      </c>
      <c r="M51" cm="1">
        <f t="array" aca="1" ref="M51" ca="1">IF(VEYA(M51="Aralık",M51="Ocak",M51="Şubat"),"Kış",
IF(VEYA(M51="Mart",M51="Nisan",M51="Mayıs"),"İlkbahar",
IF(VEYA(M51="Haziran",M51="Temmuz",M51="Ağustos"),"Yaz",
IF(VEYA(M51="Eylül",M51="Ekim",M51="Kasım"),"Sonbahar",""))))</f>
        <v>0</v>
      </c>
    </row>
    <row r="52" spans="1:13" x14ac:dyDescent="0.3">
      <c r="A52" s="4">
        <v>51</v>
      </c>
      <c r="B52" t="s">
        <v>17</v>
      </c>
      <c r="C52" t="s">
        <v>38</v>
      </c>
      <c r="D52" s="5" t="s">
        <v>84</v>
      </c>
      <c r="E52">
        <v>3</v>
      </c>
      <c r="F52" s="1">
        <v>1200</v>
      </c>
      <c r="G52" s="2">
        <v>3600</v>
      </c>
      <c r="H52" s="3">
        <v>1200</v>
      </c>
      <c r="I52" s="19" t="s">
        <v>44</v>
      </c>
      <c r="J52" t="s">
        <v>57</v>
      </c>
      <c r="K52" s="20">
        <f>Tablo1[[#This Row],[Ürün Kar Tutarı]]/Tablo1[[#This Row],[Birim Fiyat]]</f>
        <v>1</v>
      </c>
      <c r="L52" t="str">
        <f xml:space="preserve"> RIGHT(Tablo1[[#This Row],[Urun Ad]],5)</f>
        <v>ü Mor</v>
      </c>
      <c r="M52" cm="1">
        <f t="array" aca="1" ref="M52" ca="1">IF(VEYA(M52="Aralık",M52="Ocak",M52="Şubat"),"Kış",
IF(VEYA(M52="Mart",M52="Nisan",M52="Mayıs"),"İlkbahar",
IF(VEYA(M52="Haziran",M52="Temmuz",M52="Ağustos"),"Yaz",
IF(VEYA(M52="Eylül",M52="Ekim",M52="Kasım"),"Sonbahar",""))))</f>
        <v>0</v>
      </c>
    </row>
    <row r="53" spans="1:13" x14ac:dyDescent="0.3">
      <c r="A53" s="5">
        <v>52</v>
      </c>
      <c r="B53" t="s">
        <v>8</v>
      </c>
      <c r="C53" t="s">
        <v>29</v>
      </c>
      <c r="D53" s="5" t="s">
        <v>82</v>
      </c>
      <c r="E53">
        <v>1</v>
      </c>
      <c r="F53" s="1">
        <v>1800</v>
      </c>
      <c r="G53" s="2">
        <v>1800</v>
      </c>
      <c r="H53" s="3">
        <v>1000</v>
      </c>
      <c r="I53" s="19" t="s">
        <v>44</v>
      </c>
      <c r="J53" t="s">
        <v>67</v>
      </c>
      <c r="K53" s="20">
        <f>Tablo1[[#This Row],[Ürün Kar Tutarı]]/Tablo1[[#This Row],[Birim Fiyat]]</f>
        <v>0.55555555555555558</v>
      </c>
      <c r="L53" t="str">
        <f xml:space="preserve"> RIGHT(Tablo1[[#This Row],[Urun Ad]],5)</f>
        <v>n Gri</v>
      </c>
      <c r="M53" cm="1">
        <f t="array" aca="1" ref="M53" ca="1">IF(VEYA(M53="Aralık",M53="Ocak",M53="Şubat"),"Kış",
IF(VEYA(M53="Mart",M53="Nisan",M53="Mayıs"),"İlkbahar",
IF(VEYA(M53="Haziran",M53="Temmuz",M53="Ağustos"),"Yaz",
IF(VEYA(M53="Eylül",M53="Ekim",M53="Kasım"),"Sonbahar",""))))</f>
        <v>0</v>
      </c>
    </row>
    <row r="54" spans="1:13" x14ac:dyDescent="0.3">
      <c r="A54" s="4">
        <v>53</v>
      </c>
      <c r="B54" t="s">
        <v>10</v>
      </c>
      <c r="C54" t="s">
        <v>25</v>
      </c>
      <c r="D54" s="5" t="s">
        <v>77</v>
      </c>
      <c r="E54">
        <v>1</v>
      </c>
      <c r="F54" s="1">
        <v>7600</v>
      </c>
      <c r="G54" s="2">
        <v>7600</v>
      </c>
      <c r="H54" s="3">
        <v>1600</v>
      </c>
      <c r="I54" s="19" t="s">
        <v>44</v>
      </c>
      <c r="J54" t="s">
        <v>64</v>
      </c>
      <c r="K54" s="20">
        <f>Tablo1[[#This Row],[Ürün Kar Tutarı]]/Tablo1[[#This Row],[Birim Fiyat]]</f>
        <v>0.21052631578947367</v>
      </c>
      <c r="L54" t="str">
        <f xml:space="preserve"> RIGHT(Tablo1[[#This Row],[Urun Ad]],5)</f>
        <v>i Gri</v>
      </c>
      <c r="M54" cm="1">
        <f t="array" aca="1" ref="M54" ca="1">IF(VEYA(M54="Aralık",M54="Ocak",M54="Şubat"),"Kış",
IF(VEYA(M54="Mart",M54="Nisan",M54="Mayıs"),"İlkbahar",
IF(VEYA(M54="Haziran",M54="Temmuz",M54="Ağustos"),"Yaz",
IF(VEYA(M54="Eylül",M54="Ekim",M54="Kasım"),"Sonbahar",""))))</f>
        <v>0</v>
      </c>
    </row>
    <row r="55" spans="1:13" x14ac:dyDescent="0.3">
      <c r="A55" s="5">
        <v>54</v>
      </c>
      <c r="B55" t="s">
        <v>15</v>
      </c>
      <c r="C55" t="s">
        <v>39</v>
      </c>
      <c r="D55" s="5" t="s">
        <v>76</v>
      </c>
      <c r="E55">
        <v>1</v>
      </c>
      <c r="F55" s="1">
        <v>7530</v>
      </c>
      <c r="G55" s="2">
        <v>7530</v>
      </c>
      <c r="H55" s="3">
        <v>1530</v>
      </c>
      <c r="I55" s="19" t="s">
        <v>44</v>
      </c>
      <c r="J55" t="s">
        <v>62</v>
      </c>
      <c r="K55" s="20">
        <f>Tablo1[[#This Row],[Ürün Kar Tutarı]]/Tablo1[[#This Row],[Birim Fiyat]]</f>
        <v>0.20318725099601595</v>
      </c>
      <c r="L55" t="str">
        <f xml:space="preserve"> RIGHT(Tablo1[[#This Row],[Urun Ad]],5)</f>
        <v>ı Gri</v>
      </c>
      <c r="M55" cm="1">
        <f t="array" aca="1" ref="M55" ca="1">IF(VEYA(M55="Aralık",M55="Ocak",M55="Şubat"),"Kış",
IF(VEYA(M55="Mart",M55="Nisan",M55="Mayıs"),"İlkbahar",
IF(VEYA(M55="Haziran",M55="Temmuz",M55="Ağustos"),"Yaz",
IF(VEYA(M55="Eylül",M55="Ekim",M55="Kasım"),"Sonbahar",""))))</f>
        <v>0</v>
      </c>
    </row>
    <row r="56" spans="1:13" x14ac:dyDescent="0.3">
      <c r="A56" s="4">
        <v>55</v>
      </c>
      <c r="B56" t="s">
        <v>19</v>
      </c>
      <c r="C56" t="s">
        <v>33</v>
      </c>
      <c r="D56" s="5" t="s">
        <v>78</v>
      </c>
      <c r="E56">
        <v>2</v>
      </c>
      <c r="F56" s="1">
        <v>1490</v>
      </c>
      <c r="G56" s="2">
        <v>2980</v>
      </c>
      <c r="H56" s="3">
        <v>1380</v>
      </c>
      <c r="I56" s="19" t="s">
        <v>44</v>
      </c>
      <c r="J56" t="s">
        <v>63</v>
      </c>
      <c r="K56" s="20">
        <f>Tablo1[[#This Row],[Ürün Kar Tutarı]]/Tablo1[[#This Row],[Birim Fiyat]]</f>
        <v>0.9261744966442953</v>
      </c>
      <c r="L56" t="str">
        <f xml:space="preserve"> RIGHT(Tablo1[[#This Row],[Urun Ad]],5)</f>
        <v>Marka</v>
      </c>
      <c r="M56" cm="1">
        <f t="array" aca="1" ref="M56" ca="1">IF(VEYA(M56="Aralık",M56="Ocak",M56="Şubat"),"Kış",
IF(VEYA(M56="Mart",M56="Nisan",M56="Mayıs"),"İlkbahar",
IF(VEYA(M56="Haziran",M56="Temmuz",M56="Ağustos"),"Yaz",
IF(VEYA(M56="Eylül",M56="Ekim",M56="Kasım"),"Sonbahar",""))))</f>
        <v>0</v>
      </c>
    </row>
    <row r="57" spans="1:13" x14ac:dyDescent="0.3">
      <c r="A57" s="5">
        <v>56</v>
      </c>
      <c r="B57" t="s">
        <v>8</v>
      </c>
      <c r="C57" t="s">
        <v>40</v>
      </c>
      <c r="D57" s="5" t="s">
        <v>75</v>
      </c>
      <c r="E57">
        <v>1</v>
      </c>
      <c r="F57" s="1">
        <v>5300</v>
      </c>
      <c r="G57" s="2">
        <v>5300</v>
      </c>
      <c r="H57" s="3">
        <v>1300</v>
      </c>
      <c r="I57" s="19" t="s">
        <v>44</v>
      </c>
      <c r="J57" t="s">
        <v>66</v>
      </c>
      <c r="K57" s="20">
        <f>Tablo1[[#This Row],[Ürün Kar Tutarı]]/Tablo1[[#This Row],[Birim Fiyat]]</f>
        <v>0.24528301886792453</v>
      </c>
      <c r="L57" t="str">
        <f xml:space="preserve"> RIGHT(Tablo1[[#This Row],[Urun Ad]],5)</f>
        <v>i Gri</v>
      </c>
      <c r="M57" cm="1">
        <f t="array" aca="1" ref="M57" ca="1">IF(VEYA(M57="Aralık",M57="Ocak",M57="Şubat"),"Kış",
IF(VEYA(M57="Mart",M57="Nisan",M57="Mayıs"),"İlkbahar",
IF(VEYA(M57="Haziran",M57="Temmuz",M57="Ağustos"),"Yaz",
IF(VEYA(M57="Eylül",M57="Ekim",M57="Kasım"),"Sonbahar",""))))</f>
        <v>0</v>
      </c>
    </row>
    <row r="58" spans="1:13" x14ac:dyDescent="0.3">
      <c r="A58" s="4">
        <v>57</v>
      </c>
      <c r="B58" t="s">
        <v>12</v>
      </c>
      <c r="C58" t="s">
        <v>28</v>
      </c>
      <c r="D58" s="5" t="s">
        <v>83</v>
      </c>
      <c r="E58">
        <v>2</v>
      </c>
      <c r="F58" s="1">
        <v>1200</v>
      </c>
      <c r="G58" s="2">
        <v>2400</v>
      </c>
      <c r="H58" s="3">
        <v>800</v>
      </c>
      <c r="I58" s="19" t="s">
        <v>44</v>
      </c>
      <c r="J58" t="s">
        <v>55</v>
      </c>
      <c r="K58" s="20">
        <f>Tablo1[[#This Row],[Ürün Kar Tutarı]]/Tablo1[[#This Row],[Birim Fiyat]]</f>
        <v>0.66666666666666663</v>
      </c>
      <c r="L58" t="str">
        <f xml:space="preserve"> RIGHT(Tablo1[[#This Row],[Urun Ad]],5)</f>
        <v>Marka</v>
      </c>
      <c r="M58" cm="1">
        <f t="array" aca="1" ref="M58" ca="1">IF(VEYA(M58="Aralık",M58="Ocak",M58="Şubat"),"Kış",
IF(VEYA(M58="Mart",M58="Nisan",M58="Mayıs"),"İlkbahar",
IF(VEYA(M58="Haziran",M58="Temmuz",M58="Ağustos"),"Yaz",
IF(VEYA(M58="Eylül",M58="Ekim",M58="Kasım"),"Sonbahar",""))))</f>
        <v>0</v>
      </c>
    </row>
    <row r="59" spans="1:13" x14ac:dyDescent="0.3">
      <c r="A59" s="5">
        <v>58</v>
      </c>
      <c r="B59" t="s">
        <v>17</v>
      </c>
      <c r="C59" t="s">
        <v>30</v>
      </c>
      <c r="D59" s="5" t="s">
        <v>83</v>
      </c>
      <c r="E59">
        <v>1</v>
      </c>
      <c r="F59" s="1">
        <v>1090</v>
      </c>
      <c r="G59" s="2">
        <v>1090</v>
      </c>
      <c r="H59" s="3">
        <v>290</v>
      </c>
      <c r="I59" s="19" t="s">
        <v>44</v>
      </c>
      <c r="J59" t="s">
        <v>57</v>
      </c>
      <c r="K59" s="20">
        <f>Tablo1[[#This Row],[Ürün Kar Tutarı]]/Tablo1[[#This Row],[Birim Fiyat]]</f>
        <v>0.26605504587155965</v>
      </c>
      <c r="L59" t="str">
        <f xml:space="preserve"> RIGHT(Tablo1[[#This Row],[Urun Ad]],5)</f>
        <v>Marka</v>
      </c>
      <c r="M59" cm="1">
        <f t="array" aca="1" ref="M59" ca="1">IF(VEYA(M59="Aralık",M59="Ocak",M59="Şubat"),"Kış",
IF(VEYA(M59="Mart",M59="Nisan",M59="Mayıs"),"İlkbahar",
IF(VEYA(M59="Haziran",M59="Temmuz",M59="Ağustos"),"Yaz",
IF(VEYA(M59="Eylül",M59="Ekim",M59="Kasım"),"Sonbahar",""))))</f>
        <v>0</v>
      </c>
    </row>
    <row r="60" spans="1:13" x14ac:dyDescent="0.3">
      <c r="A60" s="4">
        <v>59</v>
      </c>
      <c r="B60" t="s">
        <v>12</v>
      </c>
      <c r="C60" t="s">
        <v>26</v>
      </c>
      <c r="D60" s="5" t="s">
        <v>79</v>
      </c>
      <c r="E60">
        <v>1</v>
      </c>
      <c r="F60" s="1">
        <v>7250</v>
      </c>
      <c r="G60" s="2">
        <v>7250</v>
      </c>
      <c r="H60" s="3">
        <v>2250</v>
      </c>
      <c r="I60" s="19" t="s">
        <v>44</v>
      </c>
      <c r="J60" t="s">
        <v>67</v>
      </c>
      <c r="K60" s="20">
        <f>Tablo1[[#This Row],[Ürün Kar Tutarı]]/Tablo1[[#This Row],[Birim Fiyat]]</f>
        <v>0.31034482758620691</v>
      </c>
      <c r="L60" t="str">
        <f xml:space="preserve"> RIGHT(Tablo1[[#This Row],[Urun Ad]],5)</f>
        <v>u Gri</v>
      </c>
      <c r="M60" cm="1">
        <f t="array" aca="1" ref="M60" ca="1">IF(VEYA(M60="Aralık",M60="Ocak",M60="Şubat"),"Kış",
IF(VEYA(M60="Mart",M60="Nisan",M60="Mayıs"),"İlkbahar",
IF(VEYA(M60="Haziran",M60="Temmuz",M60="Ağustos"),"Yaz",
IF(VEYA(M60="Eylül",M60="Ekim",M60="Kasım"),"Sonbahar",""))))</f>
        <v>0</v>
      </c>
    </row>
    <row r="61" spans="1:13" x14ac:dyDescent="0.3">
      <c r="A61" s="5">
        <v>60</v>
      </c>
      <c r="B61" t="s">
        <v>18</v>
      </c>
      <c r="C61" t="s">
        <v>21</v>
      </c>
      <c r="D61" s="5" t="s">
        <v>82</v>
      </c>
      <c r="E61">
        <v>3</v>
      </c>
      <c r="F61" s="1">
        <v>1400</v>
      </c>
      <c r="G61" s="2">
        <v>4200</v>
      </c>
      <c r="H61" s="3">
        <v>1800</v>
      </c>
      <c r="I61" s="19" t="s">
        <v>44</v>
      </c>
      <c r="J61" t="s">
        <v>55</v>
      </c>
      <c r="K61" s="20">
        <f>Tablo1[[#This Row],[Ürün Kar Tutarı]]/Tablo1[[#This Row],[Birim Fiyat]]</f>
        <v>1.2857142857142858</v>
      </c>
      <c r="L61" t="str">
        <f xml:space="preserve"> RIGHT(Tablo1[[#This Row],[Urun Ad]],5)</f>
        <v>Beyaz</v>
      </c>
      <c r="M61" cm="1">
        <f t="array" aca="1" ref="M61" ca="1">IF(VEYA(M61="Aralık",M61="Ocak",M61="Şubat"),"Kış",
IF(VEYA(M61="Mart",M61="Nisan",M61="Mayıs"),"İlkbahar",
IF(VEYA(M61="Haziran",M61="Temmuz",M61="Ağustos"),"Yaz",
IF(VEYA(M61="Eylül",M61="Ekim",M61="Kasım"),"Sonbahar",""))))</f>
        <v>0</v>
      </c>
    </row>
    <row r="62" spans="1:13" x14ac:dyDescent="0.3">
      <c r="A62" s="4">
        <v>61</v>
      </c>
      <c r="B62" t="s">
        <v>10</v>
      </c>
      <c r="C62" t="s">
        <v>41</v>
      </c>
      <c r="D62" s="5" t="s">
        <v>78</v>
      </c>
      <c r="E62">
        <v>1</v>
      </c>
      <c r="F62" s="1">
        <v>1500</v>
      </c>
      <c r="G62" s="2">
        <v>1500</v>
      </c>
      <c r="H62" s="3">
        <v>700</v>
      </c>
      <c r="I62" s="19" t="s">
        <v>44</v>
      </c>
      <c r="J62" t="s">
        <v>59</v>
      </c>
      <c r="K62" s="20">
        <f>Tablo1[[#This Row],[Ürün Kar Tutarı]]/Tablo1[[#This Row],[Birim Fiyat]]</f>
        <v>0.46666666666666667</v>
      </c>
      <c r="L62" t="str">
        <f xml:space="preserve"> RIGHT(Tablo1[[#This Row],[Urun Ad]],5)</f>
        <v>Marka</v>
      </c>
      <c r="M62" cm="1">
        <f t="array" aca="1" ref="M62" ca="1">IF(VEYA(M62="Aralık",M62="Ocak",M62="Şubat"),"Kış",
IF(VEYA(M62="Mart",M62="Nisan",M62="Mayıs"),"İlkbahar",
IF(VEYA(M62="Haziran",M62="Temmuz",M62="Ağustos"),"Yaz",
IF(VEYA(M62="Eylül",M62="Ekim",M62="Kasım"),"Sonbahar",""))))</f>
        <v>0</v>
      </c>
    </row>
    <row r="63" spans="1:13" x14ac:dyDescent="0.3">
      <c r="A63" s="5">
        <v>62</v>
      </c>
      <c r="B63" t="s">
        <v>15</v>
      </c>
      <c r="C63" t="s">
        <v>23</v>
      </c>
      <c r="D63" s="5" t="s">
        <v>84</v>
      </c>
      <c r="E63">
        <v>1</v>
      </c>
      <c r="F63" s="1">
        <v>1350</v>
      </c>
      <c r="G63" s="2">
        <v>1350</v>
      </c>
      <c r="H63" s="3">
        <v>550</v>
      </c>
      <c r="I63" s="19" t="s">
        <v>44</v>
      </c>
      <c r="J63" t="s">
        <v>62</v>
      </c>
      <c r="K63" s="20">
        <f>Tablo1[[#This Row],[Ürün Kar Tutarı]]/Tablo1[[#This Row],[Birim Fiyat]]</f>
        <v>0.40740740740740738</v>
      </c>
      <c r="L63" t="str">
        <f xml:space="preserve"> RIGHT(Tablo1[[#This Row],[Urun Ad]],5)</f>
        <v>Siyah</v>
      </c>
      <c r="M63" cm="1">
        <f t="array" aca="1" ref="M63" ca="1">IF(VEYA(M63="Aralık",M63="Ocak",M63="Şubat"),"Kış",
IF(VEYA(M63="Mart",M63="Nisan",M63="Mayıs"),"İlkbahar",
IF(VEYA(M63="Haziran",M63="Temmuz",M63="Ağustos"),"Yaz",
IF(VEYA(M63="Eylül",M63="Ekim",M63="Kasım"),"Sonbahar",""))))</f>
        <v>0</v>
      </c>
    </row>
    <row r="64" spans="1:13" x14ac:dyDescent="0.3">
      <c r="A64" s="4">
        <v>63</v>
      </c>
      <c r="B64" t="s">
        <v>15</v>
      </c>
      <c r="C64" t="s">
        <v>28</v>
      </c>
      <c r="D64" s="5" t="s">
        <v>83</v>
      </c>
      <c r="E64">
        <v>3</v>
      </c>
      <c r="F64" s="1">
        <v>1200</v>
      </c>
      <c r="G64" s="2">
        <v>3600</v>
      </c>
      <c r="H64" s="3">
        <v>1200</v>
      </c>
      <c r="I64" s="19" t="s">
        <v>44</v>
      </c>
      <c r="J64" t="s">
        <v>64</v>
      </c>
      <c r="K64" s="20">
        <f>Tablo1[[#This Row],[Ürün Kar Tutarı]]/Tablo1[[#This Row],[Birim Fiyat]]</f>
        <v>1</v>
      </c>
      <c r="L64" t="str">
        <f xml:space="preserve"> RIGHT(Tablo1[[#This Row],[Urun Ad]],5)</f>
        <v>Marka</v>
      </c>
      <c r="M64" cm="1">
        <f t="array" aca="1" ref="M64" ca="1">IF(VEYA(M64="Aralık",M64="Ocak",M64="Şubat"),"Kış",
IF(VEYA(M64="Mart",M64="Nisan",M64="Mayıs"),"İlkbahar",
IF(VEYA(M64="Haziran",M64="Temmuz",M64="Ağustos"),"Yaz",
IF(VEYA(M64="Eylül",M64="Ekim",M64="Kasım"),"Sonbahar",""))))</f>
        <v>0</v>
      </c>
    </row>
    <row r="65" spans="1:13" x14ac:dyDescent="0.3">
      <c r="A65" s="5">
        <v>64</v>
      </c>
      <c r="B65" t="s">
        <v>9</v>
      </c>
      <c r="C65" t="s">
        <v>39</v>
      </c>
      <c r="D65" s="5" t="s">
        <v>76</v>
      </c>
      <c r="E65">
        <v>3</v>
      </c>
      <c r="F65" s="1">
        <v>7530</v>
      </c>
      <c r="G65" s="2">
        <v>22590</v>
      </c>
      <c r="H65" s="3">
        <v>4590</v>
      </c>
      <c r="I65" s="19" t="s">
        <v>44</v>
      </c>
      <c r="J65" t="s">
        <v>61</v>
      </c>
      <c r="K65" s="20">
        <f>Tablo1[[#This Row],[Ürün Kar Tutarı]]/Tablo1[[#This Row],[Birim Fiyat]]</f>
        <v>0.60956175298804782</v>
      </c>
      <c r="L65" t="str">
        <f xml:space="preserve"> RIGHT(Tablo1[[#This Row],[Urun Ad]],5)</f>
        <v>ı Gri</v>
      </c>
      <c r="M65" cm="1">
        <f t="array" aca="1" ref="M65" ca="1">IF(VEYA(M65="Aralık",M65="Ocak",M65="Şubat"),"Kış",
IF(VEYA(M65="Mart",M65="Nisan",M65="Mayıs"),"İlkbahar",
IF(VEYA(M65="Haziran",M65="Temmuz",M65="Ağustos"),"Yaz",
IF(VEYA(M65="Eylül",M65="Ekim",M65="Kasım"),"Sonbahar",""))))</f>
        <v>0</v>
      </c>
    </row>
    <row r="66" spans="1:13" x14ac:dyDescent="0.3">
      <c r="A66" s="4">
        <v>65</v>
      </c>
      <c r="B66" t="s">
        <v>18</v>
      </c>
      <c r="C66" t="s">
        <v>28</v>
      </c>
      <c r="D66" s="5" t="s">
        <v>83</v>
      </c>
      <c r="E66">
        <v>1</v>
      </c>
      <c r="F66" s="1">
        <v>1200</v>
      </c>
      <c r="G66" s="2">
        <v>1200</v>
      </c>
      <c r="H66" s="3">
        <v>400</v>
      </c>
      <c r="I66" s="19" t="s">
        <v>44</v>
      </c>
      <c r="J66" t="s">
        <v>65</v>
      </c>
      <c r="K66" s="20">
        <f>Tablo1[[#This Row],[Ürün Kar Tutarı]]/Tablo1[[#This Row],[Birim Fiyat]]</f>
        <v>0.33333333333333331</v>
      </c>
      <c r="L66" t="str">
        <f xml:space="preserve"> RIGHT(Tablo1[[#This Row],[Urun Ad]],5)</f>
        <v>Marka</v>
      </c>
      <c r="M66" cm="1">
        <f t="array" aca="1" ref="M66" ca="1">IF(VEYA(M66="Aralık",M66="Ocak",M66="Şubat"),"Kış",
IF(VEYA(M66="Mart",M66="Nisan",M66="Mayıs"),"İlkbahar",
IF(VEYA(M66="Haziran",M66="Temmuz",M66="Ağustos"),"Yaz",
IF(VEYA(M66="Eylül",M66="Ekim",M66="Kasım"),"Sonbahar",""))))</f>
        <v>0</v>
      </c>
    </row>
    <row r="67" spans="1:13" x14ac:dyDescent="0.3">
      <c r="A67" s="5">
        <v>66</v>
      </c>
      <c r="B67" t="s">
        <v>16</v>
      </c>
      <c r="C67" t="s">
        <v>29</v>
      </c>
      <c r="D67" s="5" t="s">
        <v>82</v>
      </c>
      <c r="E67">
        <v>3</v>
      </c>
      <c r="F67" s="1">
        <v>1800</v>
      </c>
      <c r="G67" s="2">
        <v>5400</v>
      </c>
      <c r="H67" s="3">
        <v>3000</v>
      </c>
      <c r="I67" s="19" t="s">
        <v>44</v>
      </c>
      <c r="J67" t="s">
        <v>58</v>
      </c>
      <c r="K67" s="20">
        <f>Tablo1[[#This Row],[Ürün Kar Tutarı]]/Tablo1[[#This Row],[Birim Fiyat]]</f>
        <v>1.6666666666666667</v>
      </c>
      <c r="L67" t="str">
        <f xml:space="preserve"> RIGHT(Tablo1[[#This Row],[Urun Ad]],5)</f>
        <v>n Gri</v>
      </c>
      <c r="M67" cm="1">
        <f t="array" aca="1" ref="M67" ca="1">IF(VEYA(M67="Aralık",M67="Ocak",M67="Şubat"),"Kış",
IF(VEYA(M67="Mart",M67="Nisan",M67="Mayıs"),"İlkbahar",
IF(VEYA(M67="Haziran",M67="Temmuz",M67="Ağustos"),"Yaz",
IF(VEYA(M67="Eylül",M67="Ekim",M67="Kasım"),"Sonbahar",""))))</f>
        <v>0</v>
      </c>
    </row>
    <row r="68" spans="1:13" x14ac:dyDescent="0.3">
      <c r="A68" s="4">
        <v>67</v>
      </c>
      <c r="B68" t="s">
        <v>8</v>
      </c>
      <c r="C68" t="s">
        <v>26</v>
      </c>
      <c r="D68" s="5" t="s">
        <v>79</v>
      </c>
      <c r="E68">
        <v>1</v>
      </c>
      <c r="F68" s="1">
        <v>7250</v>
      </c>
      <c r="G68" s="2">
        <v>7250</v>
      </c>
      <c r="H68" s="3">
        <v>2250</v>
      </c>
      <c r="I68" s="19" t="s">
        <v>44</v>
      </c>
      <c r="J68" t="s">
        <v>62</v>
      </c>
      <c r="K68" s="20">
        <f>Tablo1[[#This Row],[Ürün Kar Tutarı]]/Tablo1[[#This Row],[Birim Fiyat]]</f>
        <v>0.31034482758620691</v>
      </c>
      <c r="L68" t="str">
        <f xml:space="preserve"> RIGHT(Tablo1[[#This Row],[Urun Ad]],5)</f>
        <v>u Gri</v>
      </c>
      <c r="M68" cm="1">
        <f t="array" aca="1" ref="M68" ca="1">IF(VEYA(M68="Aralık",M68="Ocak",M68="Şubat"),"Kış",
IF(VEYA(M68="Mart",M68="Nisan",M68="Mayıs"),"İlkbahar",
IF(VEYA(M68="Haziran",M68="Temmuz",M68="Ağustos"),"Yaz",
IF(VEYA(M68="Eylül",M68="Ekim",M68="Kasım"),"Sonbahar",""))))</f>
        <v>0</v>
      </c>
    </row>
    <row r="69" spans="1:13" x14ac:dyDescent="0.3">
      <c r="A69" s="5">
        <v>68</v>
      </c>
      <c r="B69" t="s">
        <v>17</v>
      </c>
      <c r="C69" t="s">
        <v>33</v>
      </c>
      <c r="D69" s="5" t="s">
        <v>78</v>
      </c>
      <c r="E69">
        <v>3</v>
      </c>
      <c r="F69" s="1">
        <v>1490</v>
      </c>
      <c r="G69" s="2">
        <v>4470</v>
      </c>
      <c r="H69" s="3">
        <v>2070</v>
      </c>
      <c r="I69" s="19" t="s">
        <v>44</v>
      </c>
      <c r="J69" t="s">
        <v>55</v>
      </c>
      <c r="K69" s="20">
        <f>Tablo1[[#This Row],[Ürün Kar Tutarı]]/Tablo1[[#This Row],[Birim Fiyat]]</f>
        <v>1.3892617449664431</v>
      </c>
      <c r="L69" t="str">
        <f xml:space="preserve"> RIGHT(Tablo1[[#This Row],[Urun Ad]],5)</f>
        <v>Marka</v>
      </c>
      <c r="M69" cm="1">
        <f t="array" aca="1" ref="M69" ca="1">IF(VEYA(M69="Aralık",M69="Ocak",M69="Şubat"),"Kış",
IF(VEYA(M69="Mart",M69="Nisan",M69="Mayıs"),"İlkbahar",
IF(VEYA(M69="Haziran",M69="Temmuz",M69="Ağustos"),"Yaz",
IF(VEYA(M69="Eylül",M69="Ekim",M69="Kasım"),"Sonbahar",""))))</f>
        <v>0</v>
      </c>
    </row>
    <row r="70" spans="1:13" x14ac:dyDescent="0.3">
      <c r="A70" s="4">
        <v>69</v>
      </c>
      <c r="B70" t="s">
        <v>17</v>
      </c>
      <c r="C70" t="s">
        <v>38</v>
      </c>
      <c r="D70" s="5" t="s">
        <v>84</v>
      </c>
      <c r="E70">
        <v>1</v>
      </c>
      <c r="F70" s="1">
        <v>1200</v>
      </c>
      <c r="G70" s="2">
        <v>1200</v>
      </c>
      <c r="H70" s="3">
        <v>400</v>
      </c>
      <c r="I70" s="19" t="s">
        <v>44</v>
      </c>
      <c r="J70" t="s">
        <v>63</v>
      </c>
      <c r="K70" s="20">
        <f>Tablo1[[#This Row],[Ürün Kar Tutarı]]/Tablo1[[#This Row],[Birim Fiyat]]</f>
        <v>0.33333333333333331</v>
      </c>
      <c r="L70" t="str">
        <f xml:space="preserve"> RIGHT(Tablo1[[#This Row],[Urun Ad]],5)</f>
        <v>ü Mor</v>
      </c>
      <c r="M70" cm="1">
        <f t="array" aca="1" ref="M70" ca="1">IF(VEYA(M70="Aralık",M70="Ocak",M70="Şubat"),"Kış",
IF(VEYA(M70="Mart",M70="Nisan",M70="Mayıs"),"İlkbahar",
IF(VEYA(M70="Haziran",M70="Temmuz",M70="Ağustos"),"Yaz",
IF(VEYA(M70="Eylül",M70="Ekim",M70="Kasım"),"Sonbahar",""))))</f>
        <v>0</v>
      </c>
    </row>
    <row r="71" spans="1:13" x14ac:dyDescent="0.3">
      <c r="A71" s="4">
        <v>70</v>
      </c>
      <c r="B71" t="s">
        <v>9</v>
      </c>
      <c r="C71" t="s">
        <v>31</v>
      </c>
      <c r="D71" s="5" t="s">
        <v>77</v>
      </c>
      <c r="E71">
        <v>1</v>
      </c>
      <c r="F71" s="1">
        <v>8000</v>
      </c>
      <c r="G71" s="2">
        <v>8000</v>
      </c>
      <c r="H71" s="3">
        <v>2000</v>
      </c>
      <c r="I71" s="19" t="s">
        <v>44</v>
      </c>
      <c r="J71" t="s">
        <v>60</v>
      </c>
      <c r="K71" s="20">
        <f>Tablo1[[#This Row],[Ürün Kar Tutarı]]/Tablo1[[#This Row],[Birim Fiyat]]</f>
        <v>0.25</v>
      </c>
      <c r="L71" t="str">
        <f xml:space="preserve"> RIGHT(Tablo1[[#This Row],[Urun Ad]],5)</f>
        <v>Beyaz</v>
      </c>
      <c r="M71" cm="1">
        <f t="array" aca="1" ref="M71" ca="1">IF(VEYA(M71="Aralık",M71="Ocak",M71="Şubat"),"Kış",
IF(VEYA(M71="Mart",M71="Nisan",M71="Mayıs"),"İlkbahar",
IF(VEYA(M71="Haziran",M71="Temmuz",M71="Ağustos"),"Yaz",
IF(VEYA(M71="Eylül",M71="Ekim",M71="Kasım"),"Sonbahar",""))))</f>
        <v>0</v>
      </c>
    </row>
    <row r="72" spans="1:13" x14ac:dyDescent="0.3">
      <c r="A72" s="4">
        <v>71</v>
      </c>
      <c r="B72" t="s">
        <v>14</v>
      </c>
      <c r="C72" t="s">
        <v>21</v>
      </c>
      <c r="D72" s="5" t="s">
        <v>82</v>
      </c>
      <c r="E72">
        <v>1</v>
      </c>
      <c r="F72" s="1">
        <v>1400</v>
      </c>
      <c r="G72" s="2">
        <v>1400</v>
      </c>
      <c r="H72" s="3">
        <v>600</v>
      </c>
      <c r="I72" s="19" t="s">
        <v>44</v>
      </c>
      <c r="J72" t="s">
        <v>57</v>
      </c>
      <c r="K72" s="20">
        <f>Tablo1[[#This Row],[Ürün Kar Tutarı]]/Tablo1[[#This Row],[Birim Fiyat]]</f>
        <v>0.42857142857142855</v>
      </c>
      <c r="L72" t="str">
        <f xml:space="preserve"> RIGHT(Tablo1[[#This Row],[Urun Ad]],5)</f>
        <v>Beyaz</v>
      </c>
      <c r="M72" cm="1">
        <f t="array" aca="1" ref="M72" ca="1">IF(VEYA(M72="Aralık",M72="Ocak",M72="Şubat"),"Kış",
IF(VEYA(M72="Mart",M72="Nisan",M72="Mayıs"),"İlkbahar",
IF(VEYA(M72="Haziran",M72="Temmuz",M72="Ağustos"),"Yaz",
IF(VEYA(M72="Eylül",M72="Ekim",M72="Kasım"),"Sonbahar",""))))</f>
        <v>0</v>
      </c>
    </row>
    <row r="73" spans="1:13" x14ac:dyDescent="0.3">
      <c r="A73" s="5">
        <v>72</v>
      </c>
      <c r="B73" t="s">
        <v>13</v>
      </c>
      <c r="C73" t="s">
        <v>23</v>
      </c>
      <c r="D73" s="5" t="s">
        <v>84</v>
      </c>
      <c r="E73">
        <v>1</v>
      </c>
      <c r="F73" s="1">
        <v>1350</v>
      </c>
      <c r="G73" s="2">
        <v>1350</v>
      </c>
      <c r="H73" s="3">
        <v>550</v>
      </c>
      <c r="I73" s="19" t="s">
        <v>44</v>
      </c>
      <c r="J73" t="s">
        <v>64</v>
      </c>
      <c r="K73" s="20">
        <f>Tablo1[[#This Row],[Ürün Kar Tutarı]]/Tablo1[[#This Row],[Birim Fiyat]]</f>
        <v>0.40740740740740738</v>
      </c>
      <c r="L73" t="str">
        <f xml:space="preserve"> RIGHT(Tablo1[[#This Row],[Urun Ad]],5)</f>
        <v>Siyah</v>
      </c>
      <c r="M73" cm="1">
        <f t="array" aca="1" ref="M73" ca="1">IF(VEYA(M73="Aralık",M73="Ocak",M73="Şubat"),"Kış",
IF(VEYA(M73="Mart",M73="Nisan",M73="Mayıs"),"İlkbahar",
IF(VEYA(M73="Haziran",M73="Temmuz",M73="Ağustos"),"Yaz",
IF(VEYA(M73="Eylül",M73="Ekim",M73="Kasım"),"Sonbahar",""))))</f>
        <v>0</v>
      </c>
    </row>
    <row r="74" spans="1:13" x14ac:dyDescent="0.3">
      <c r="A74" s="4">
        <v>73</v>
      </c>
      <c r="B74" t="s">
        <v>16</v>
      </c>
      <c r="C74" t="s">
        <v>38</v>
      </c>
      <c r="D74" s="5" t="s">
        <v>84</v>
      </c>
      <c r="E74">
        <v>1</v>
      </c>
      <c r="F74" s="1">
        <v>1200</v>
      </c>
      <c r="G74" s="2">
        <v>1200</v>
      </c>
      <c r="H74" s="3">
        <v>400</v>
      </c>
      <c r="I74" s="19" t="s">
        <v>44</v>
      </c>
      <c r="J74" t="s">
        <v>65</v>
      </c>
      <c r="K74" s="20">
        <f>Tablo1[[#This Row],[Ürün Kar Tutarı]]/Tablo1[[#This Row],[Birim Fiyat]]</f>
        <v>0.33333333333333331</v>
      </c>
      <c r="L74" t="str">
        <f xml:space="preserve"> RIGHT(Tablo1[[#This Row],[Urun Ad]],5)</f>
        <v>ü Mor</v>
      </c>
      <c r="M74" cm="1">
        <f t="array" aca="1" ref="M74" ca="1">IF(VEYA(M74="Aralık",M74="Ocak",M74="Şubat"),"Kış",
IF(VEYA(M74="Mart",M74="Nisan",M74="Mayıs"),"İlkbahar",
IF(VEYA(M74="Haziran",M74="Temmuz",M74="Ağustos"),"Yaz",
IF(VEYA(M74="Eylül",M74="Ekim",M74="Kasım"),"Sonbahar",""))))</f>
        <v>0</v>
      </c>
    </row>
    <row r="75" spans="1:13" x14ac:dyDescent="0.3">
      <c r="A75" s="5">
        <v>74</v>
      </c>
      <c r="B75" t="s">
        <v>14</v>
      </c>
      <c r="C75" t="s">
        <v>40</v>
      </c>
      <c r="D75" s="5" t="s">
        <v>75</v>
      </c>
      <c r="E75">
        <v>1</v>
      </c>
      <c r="F75" s="1">
        <v>5300</v>
      </c>
      <c r="G75" s="2">
        <v>5300</v>
      </c>
      <c r="H75" s="3">
        <v>1300</v>
      </c>
      <c r="I75" s="19" t="s">
        <v>44</v>
      </c>
      <c r="J75" t="s">
        <v>61</v>
      </c>
      <c r="K75" s="20">
        <f>Tablo1[[#This Row],[Ürün Kar Tutarı]]/Tablo1[[#This Row],[Birim Fiyat]]</f>
        <v>0.24528301886792453</v>
      </c>
      <c r="L75" t="str">
        <f xml:space="preserve"> RIGHT(Tablo1[[#This Row],[Urun Ad]],5)</f>
        <v>i Gri</v>
      </c>
      <c r="M75" cm="1">
        <f t="array" aca="1" ref="M75" ca="1">IF(VEYA(M75="Aralık",M75="Ocak",M75="Şubat"),"Kış",
IF(VEYA(M75="Mart",M75="Nisan",M75="Mayıs"),"İlkbahar",
IF(VEYA(M75="Haziran",M75="Temmuz",M75="Ağustos"),"Yaz",
IF(VEYA(M75="Eylül",M75="Ekim",M75="Kasım"),"Sonbahar",""))))</f>
        <v>0</v>
      </c>
    </row>
    <row r="76" spans="1:13" x14ac:dyDescent="0.3">
      <c r="A76" s="4">
        <v>75</v>
      </c>
      <c r="B76" t="s">
        <v>17</v>
      </c>
      <c r="C76" t="s">
        <v>32</v>
      </c>
      <c r="D76" s="5" t="s">
        <v>76</v>
      </c>
      <c r="E76">
        <v>3</v>
      </c>
      <c r="F76" s="1">
        <v>10590</v>
      </c>
      <c r="G76" s="2">
        <v>31770</v>
      </c>
      <c r="H76" s="3">
        <v>13770</v>
      </c>
      <c r="I76" s="19" t="s">
        <v>44</v>
      </c>
      <c r="J76" t="s">
        <v>55</v>
      </c>
      <c r="K76" s="20">
        <f>Tablo1[[#This Row],[Ürün Kar Tutarı]]/Tablo1[[#This Row],[Birim Fiyat]]</f>
        <v>1.3002832861189801</v>
      </c>
      <c r="L76" t="str">
        <f xml:space="preserve"> RIGHT(Tablo1[[#This Row],[Urun Ad]],5)</f>
        <v>ı Gri</v>
      </c>
      <c r="M76" cm="1">
        <f t="array" aca="1" ref="M76" ca="1">IF(VEYA(M76="Aralık",M76="Ocak",M76="Şubat"),"Kış",
IF(VEYA(M76="Mart",M76="Nisan",M76="Mayıs"),"İlkbahar",
IF(VEYA(M76="Haziran",M76="Temmuz",M76="Ağustos"),"Yaz",
IF(VEYA(M76="Eylül",M76="Ekim",M76="Kasım"),"Sonbahar",""))))</f>
        <v>0</v>
      </c>
    </row>
    <row r="77" spans="1:13" x14ac:dyDescent="0.3">
      <c r="A77" s="5">
        <v>76</v>
      </c>
      <c r="B77" t="s">
        <v>12</v>
      </c>
      <c r="C77" t="s">
        <v>37</v>
      </c>
      <c r="D77" s="5" t="s">
        <v>43</v>
      </c>
      <c r="E77">
        <v>1</v>
      </c>
      <c r="F77" s="1">
        <v>1250</v>
      </c>
      <c r="G77" s="2">
        <v>1250</v>
      </c>
      <c r="H77" s="3">
        <v>450</v>
      </c>
      <c r="I77" s="19" t="s">
        <v>44</v>
      </c>
      <c r="J77" t="s">
        <v>62</v>
      </c>
      <c r="K77" s="20">
        <f>Tablo1[[#This Row],[Ürün Kar Tutarı]]/Tablo1[[#This Row],[Birim Fiyat]]</f>
        <v>0.36</v>
      </c>
      <c r="L77" t="str">
        <f xml:space="preserve"> RIGHT(Tablo1[[#This Row],[Urun Ad]],5)</f>
        <v>Siyah</v>
      </c>
      <c r="M77" cm="1">
        <f t="array" aca="1" ref="M77" ca="1">IF(VEYA(M77="Aralık",M77="Ocak",M77="Şubat"),"Kış",
IF(VEYA(M77="Mart",M77="Nisan",M77="Mayıs"),"İlkbahar",
IF(VEYA(M77="Haziran",M77="Temmuz",M77="Ağustos"),"Yaz",
IF(VEYA(M77="Eylül",M77="Ekim",M77="Kasım"),"Sonbahar",""))))</f>
        <v>0</v>
      </c>
    </row>
    <row r="78" spans="1:13" x14ac:dyDescent="0.3">
      <c r="A78" s="4">
        <v>77</v>
      </c>
      <c r="B78" t="s">
        <v>19</v>
      </c>
      <c r="C78" t="s">
        <v>38</v>
      </c>
      <c r="D78" s="5" t="s">
        <v>84</v>
      </c>
      <c r="E78">
        <v>1</v>
      </c>
      <c r="F78" s="1">
        <v>1200</v>
      </c>
      <c r="G78" s="2">
        <v>1200</v>
      </c>
      <c r="H78" s="3">
        <v>400</v>
      </c>
      <c r="I78" s="19" t="s">
        <v>44</v>
      </c>
      <c r="J78" t="s">
        <v>66</v>
      </c>
      <c r="K78" s="20">
        <f>Tablo1[[#This Row],[Ürün Kar Tutarı]]/Tablo1[[#This Row],[Birim Fiyat]]</f>
        <v>0.33333333333333331</v>
      </c>
      <c r="L78" t="str">
        <f xml:space="preserve"> RIGHT(Tablo1[[#This Row],[Urun Ad]],5)</f>
        <v>ü Mor</v>
      </c>
      <c r="M78" cm="1">
        <f t="array" aca="1" ref="M78" ca="1">IF(VEYA(M78="Aralık",M78="Ocak",M78="Şubat"),"Kış",
IF(VEYA(M78="Mart",M78="Nisan",M78="Mayıs"),"İlkbahar",
IF(VEYA(M78="Haziran",M78="Temmuz",M78="Ağustos"),"Yaz",
IF(VEYA(M78="Eylül",M78="Ekim",M78="Kasım"),"Sonbahar",""))))</f>
        <v>0</v>
      </c>
    </row>
    <row r="79" spans="1:13" x14ac:dyDescent="0.3">
      <c r="A79" s="5">
        <v>78</v>
      </c>
      <c r="B79" t="s">
        <v>12</v>
      </c>
      <c r="C79" t="s">
        <v>21</v>
      </c>
      <c r="D79" s="5" t="s">
        <v>82</v>
      </c>
      <c r="E79">
        <v>3</v>
      </c>
      <c r="F79" s="1">
        <v>1400</v>
      </c>
      <c r="G79" s="2">
        <v>4200</v>
      </c>
      <c r="H79" s="3">
        <v>1800</v>
      </c>
      <c r="I79" s="19" t="s">
        <v>44</v>
      </c>
      <c r="J79" t="s">
        <v>66</v>
      </c>
      <c r="K79" s="20">
        <f>Tablo1[[#This Row],[Ürün Kar Tutarı]]/Tablo1[[#This Row],[Birim Fiyat]]</f>
        <v>1.2857142857142858</v>
      </c>
      <c r="L79" t="str">
        <f xml:space="preserve"> RIGHT(Tablo1[[#This Row],[Urun Ad]],5)</f>
        <v>Beyaz</v>
      </c>
      <c r="M79" cm="1">
        <f t="array" aca="1" ref="M79" ca="1">IF(VEYA(M79="Aralık",M79="Ocak",M79="Şubat"),"Kış",
IF(VEYA(M79="Mart",M79="Nisan",M79="Mayıs"),"İlkbahar",
IF(VEYA(M79="Haziran",M79="Temmuz",M79="Ağustos"),"Yaz",
IF(VEYA(M79="Eylül",M79="Ekim",M79="Kasım"),"Sonbahar",""))))</f>
        <v>0</v>
      </c>
    </row>
    <row r="80" spans="1:13" x14ac:dyDescent="0.3">
      <c r="A80" s="4">
        <v>79</v>
      </c>
      <c r="B80" t="s">
        <v>19</v>
      </c>
      <c r="C80" t="s">
        <v>39</v>
      </c>
      <c r="D80" s="5" t="s">
        <v>76</v>
      </c>
      <c r="E80">
        <v>2</v>
      </c>
      <c r="F80" s="1">
        <v>7530</v>
      </c>
      <c r="G80" s="2">
        <v>15060</v>
      </c>
      <c r="H80" s="3">
        <v>3060</v>
      </c>
      <c r="I80" s="19" t="s">
        <v>44</v>
      </c>
      <c r="J80" t="s">
        <v>61</v>
      </c>
      <c r="K80" s="20">
        <f>Tablo1[[#This Row],[Ürün Kar Tutarı]]/Tablo1[[#This Row],[Birim Fiyat]]</f>
        <v>0.4063745019920319</v>
      </c>
      <c r="L80" t="str">
        <f xml:space="preserve"> RIGHT(Tablo1[[#This Row],[Urun Ad]],5)</f>
        <v>ı Gri</v>
      </c>
      <c r="M80" cm="1">
        <f t="array" aca="1" ref="M80" ca="1">IF(VEYA(M80="Aralık",M80="Ocak",M80="Şubat"),"Kış",
IF(VEYA(M80="Mart",M80="Nisan",M80="Mayıs"),"İlkbahar",
IF(VEYA(M80="Haziran",M80="Temmuz",M80="Ağustos"),"Yaz",
IF(VEYA(M80="Eylül",M80="Ekim",M80="Kasım"),"Sonbahar",""))))</f>
        <v>0</v>
      </c>
    </row>
    <row r="81" spans="1:13" x14ac:dyDescent="0.3">
      <c r="A81" s="5">
        <v>80</v>
      </c>
      <c r="B81" t="s">
        <v>14</v>
      </c>
      <c r="C81" t="s">
        <v>25</v>
      </c>
      <c r="D81" s="5" t="s">
        <v>77</v>
      </c>
      <c r="E81">
        <v>1</v>
      </c>
      <c r="F81" s="1">
        <v>7600</v>
      </c>
      <c r="G81" s="2">
        <v>7600</v>
      </c>
      <c r="H81" s="3">
        <v>1600</v>
      </c>
      <c r="I81" s="19" t="s">
        <v>44</v>
      </c>
      <c r="J81" t="s">
        <v>62</v>
      </c>
      <c r="K81" s="20">
        <f>Tablo1[[#This Row],[Ürün Kar Tutarı]]/Tablo1[[#This Row],[Birim Fiyat]]</f>
        <v>0.21052631578947367</v>
      </c>
      <c r="L81" t="str">
        <f xml:space="preserve"> RIGHT(Tablo1[[#This Row],[Urun Ad]],5)</f>
        <v>i Gri</v>
      </c>
      <c r="M81" cm="1">
        <f t="array" aca="1" ref="M81" ca="1">IF(VEYA(M81="Aralık",M81="Ocak",M81="Şubat"),"Kış",
IF(VEYA(M81="Mart",M81="Nisan",M81="Mayıs"),"İlkbahar",
IF(VEYA(M81="Haziran",M81="Temmuz",M81="Ağustos"),"Yaz",
IF(VEYA(M81="Eylül",M81="Ekim",M81="Kasım"),"Sonbahar",""))))</f>
        <v>0</v>
      </c>
    </row>
    <row r="82" spans="1:13" x14ac:dyDescent="0.3">
      <c r="A82" s="4">
        <v>81</v>
      </c>
      <c r="B82" t="s">
        <v>19</v>
      </c>
      <c r="C82" t="s">
        <v>41</v>
      </c>
      <c r="D82" s="5" t="s">
        <v>78</v>
      </c>
      <c r="E82">
        <v>1</v>
      </c>
      <c r="F82" s="1">
        <v>1500</v>
      </c>
      <c r="G82" s="2">
        <v>1500</v>
      </c>
      <c r="H82" s="3">
        <v>700</v>
      </c>
      <c r="I82" s="19" t="s">
        <v>44</v>
      </c>
      <c r="J82" t="s">
        <v>55</v>
      </c>
      <c r="K82" s="20">
        <f>Tablo1[[#This Row],[Ürün Kar Tutarı]]/Tablo1[[#This Row],[Birim Fiyat]]</f>
        <v>0.46666666666666667</v>
      </c>
      <c r="L82" t="str">
        <f xml:space="preserve"> RIGHT(Tablo1[[#This Row],[Urun Ad]],5)</f>
        <v>Marka</v>
      </c>
      <c r="M82" cm="1">
        <f t="array" aca="1" ref="M82" ca="1">IF(VEYA(M82="Aralık",M82="Ocak",M82="Şubat"),"Kış",
IF(VEYA(M82="Mart",M82="Nisan",M82="Mayıs"),"İlkbahar",
IF(VEYA(M82="Haziran",M82="Temmuz",M82="Ağustos"),"Yaz",
IF(VEYA(M82="Eylül",M82="Ekim",M82="Kasım"),"Sonbahar",""))))</f>
        <v>0</v>
      </c>
    </row>
    <row r="83" spans="1:13" x14ac:dyDescent="0.3">
      <c r="A83" s="5">
        <v>82</v>
      </c>
      <c r="B83" t="s">
        <v>17</v>
      </c>
      <c r="C83" t="s">
        <v>24</v>
      </c>
      <c r="D83" s="5" t="s">
        <v>81</v>
      </c>
      <c r="E83">
        <v>2</v>
      </c>
      <c r="F83" s="1">
        <v>2180</v>
      </c>
      <c r="G83" s="2">
        <v>4360</v>
      </c>
      <c r="H83" s="3">
        <v>1360</v>
      </c>
      <c r="I83" s="19" t="s">
        <v>44</v>
      </c>
      <c r="J83" t="s">
        <v>60</v>
      </c>
      <c r="K83" s="20">
        <f>Tablo1[[#This Row],[Ürün Kar Tutarı]]/Tablo1[[#This Row],[Birim Fiyat]]</f>
        <v>0.62385321100917435</v>
      </c>
      <c r="L83" t="str">
        <f xml:space="preserve"> RIGHT(Tablo1[[#This Row],[Urun Ad]],5)</f>
        <v>Marka</v>
      </c>
      <c r="M83" cm="1">
        <f t="array" aca="1" ref="M83" ca="1">IF(VEYA(M83="Aralık",M83="Ocak",M83="Şubat"),"Kış",
IF(VEYA(M83="Mart",M83="Nisan",M83="Mayıs"),"İlkbahar",
IF(VEYA(M83="Haziran",M83="Temmuz",M83="Ağustos"),"Yaz",
IF(VEYA(M83="Eylül",M83="Ekim",M83="Kasım"),"Sonbahar",""))))</f>
        <v>0</v>
      </c>
    </row>
    <row r="84" spans="1:13" x14ac:dyDescent="0.3">
      <c r="A84" s="4">
        <v>83</v>
      </c>
      <c r="B84" t="s">
        <v>11</v>
      </c>
      <c r="C84" t="s">
        <v>24</v>
      </c>
      <c r="D84" s="5" t="s">
        <v>81</v>
      </c>
      <c r="E84">
        <v>1</v>
      </c>
      <c r="F84" s="1">
        <v>2180</v>
      </c>
      <c r="G84" s="2">
        <v>2180</v>
      </c>
      <c r="H84" s="3">
        <v>680</v>
      </c>
      <c r="I84" s="19" t="s">
        <v>44</v>
      </c>
      <c r="J84" t="s">
        <v>58</v>
      </c>
      <c r="K84" s="20">
        <f>Tablo1[[#This Row],[Ürün Kar Tutarı]]/Tablo1[[#This Row],[Birim Fiyat]]</f>
        <v>0.31192660550458717</v>
      </c>
      <c r="L84" t="str">
        <f xml:space="preserve"> RIGHT(Tablo1[[#This Row],[Urun Ad]],5)</f>
        <v>Marka</v>
      </c>
      <c r="M84" cm="1">
        <f t="array" aca="1" ref="M84" ca="1">IF(VEYA(M84="Aralık",M84="Ocak",M84="Şubat"),"Kış",
IF(VEYA(M84="Mart",M84="Nisan",M84="Mayıs"),"İlkbahar",
IF(VEYA(M84="Haziran",M84="Temmuz",M84="Ağustos"),"Yaz",
IF(VEYA(M84="Eylül",M84="Ekim",M84="Kasım"),"Sonbahar",""))))</f>
        <v>0</v>
      </c>
    </row>
    <row r="85" spans="1:13" x14ac:dyDescent="0.3">
      <c r="A85" s="5">
        <v>84</v>
      </c>
      <c r="B85" t="s">
        <v>17</v>
      </c>
      <c r="C85" t="s">
        <v>35</v>
      </c>
      <c r="D85" s="5" t="s">
        <v>79</v>
      </c>
      <c r="E85">
        <v>1</v>
      </c>
      <c r="F85" s="1">
        <v>5775</v>
      </c>
      <c r="G85" s="2">
        <v>5775</v>
      </c>
      <c r="H85" s="3">
        <v>1775</v>
      </c>
      <c r="I85" s="19" t="s">
        <v>44</v>
      </c>
      <c r="J85" t="s">
        <v>63</v>
      </c>
      <c r="K85" s="20">
        <f>Tablo1[[#This Row],[Ürün Kar Tutarı]]/Tablo1[[#This Row],[Birim Fiyat]]</f>
        <v>0.30735930735930733</v>
      </c>
      <c r="L85" t="str">
        <f xml:space="preserve"> RIGHT(Tablo1[[#This Row],[Urun Ad]],5)</f>
        <v>Beyaz</v>
      </c>
      <c r="M85" cm="1">
        <f t="array" aca="1" ref="M85" ca="1">IF(VEYA(M85="Aralık",M85="Ocak",M85="Şubat"),"Kış",
IF(VEYA(M85="Mart",M85="Nisan",M85="Mayıs"),"İlkbahar",
IF(VEYA(M85="Haziran",M85="Temmuz",M85="Ağustos"),"Yaz",
IF(VEYA(M85="Eylül",M85="Ekim",M85="Kasım"),"Sonbahar",""))))</f>
        <v>0</v>
      </c>
    </row>
    <row r="86" spans="1:13" x14ac:dyDescent="0.3">
      <c r="A86" s="4">
        <v>85</v>
      </c>
      <c r="B86" t="s">
        <v>17</v>
      </c>
      <c r="C86" t="s">
        <v>27</v>
      </c>
      <c r="D86" s="5" t="s">
        <v>43</v>
      </c>
      <c r="E86">
        <v>3</v>
      </c>
      <c r="F86" s="1">
        <v>1100</v>
      </c>
      <c r="G86" s="2">
        <v>3300</v>
      </c>
      <c r="H86" s="3">
        <v>900</v>
      </c>
      <c r="I86" s="19" t="s">
        <v>44</v>
      </c>
      <c r="J86" t="s">
        <v>65</v>
      </c>
      <c r="K86" s="20">
        <f>Tablo1[[#This Row],[Ürün Kar Tutarı]]/Tablo1[[#This Row],[Birim Fiyat]]</f>
        <v>0.81818181818181823</v>
      </c>
      <c r="L86" t="str">
        <f xml:space="preserve"> RIGHT(Tablo1[[#This Row],[Urun Ad]],5)</f>
        <v>Beyaz</v>
      </c>
      <c r="M86" cm="1">
        <f t="array" aca="1" ref="M86" ca="1">IF(VEYA(M86="Aralık",M86="Ocak",M86="Şubat"),"Kış",
IF(VEYA(M86="Mart",M86="Nisan",M86="Mayıs"),"İlkbahar",
IF(VEYA(M86="Haziran",M86="Temmuz",M86="Ağustos"),"Yaz",
IF(VEYA(M86="Eylül",M86="Ekim",M86="Kasım"),"Sonbahar",""))))</f>
        <v>0</v>
      </c>
    </row>
    <row r="87" spans="1:13" x14ac:dyDescent="0.3">
      <c r="A87" s="5">
        <v>86</v>
      </c>
      <c r="B87" t="s">
        <v>18</v>
      </c>
      <c r="C87" t="s">
        <v>35</v>
      </c>
      <c r="D87" s="5" t="s">
        <v>79</v>
      </c>
      <c r="E87">
        <v>1</v>
      </c>
      <c r="F87" s="1">
        <v>5775</v>
      </c>
      <c r="G87" s="2">
        <v>5775</v>
      </c>
      <c r="H87" s="3">
        <v>1775</v>
      </c>
      <c r="I87" s="19" t="s">
        <v>44</v>
      </c>
      <c r="J87" t="s">
        <v>63</v>
      </c>
      <c r="K87" s="20">
        <f>Tablo1[[#This Row],[Ürün Kar Tutarı]]/Tablo1[[#This Row],[Birim Fiyat]]</f>
        <v>0.30735930735930733</v>
      </c>
      <c r="L87" t="str">
        <f xml:space="preserve"> RIGHT(Tablo1[[#This Row],[Urun Ad]],5)</f>
        <v>Beyaz</v>
      </c>
      <c r="M87" cm="1">
        <f t="array" aca="1" ref="M87" ca="1">IF(VEYA(M87="Aralık",M87="Ocak",M87="Şubat"),"Kış",
IF(VEYA(M87="Mart",M87="Nisan",M87="Mayıs"),"İlkbahar",
IF(VEYA(M87="Haziran",M87="Temmuz",M87="Ağustos"),"Yaz",
IF(VEYA(M87="Eylül",M87="Ekim",M87="Kasım"),"Sonbahar",""))))</f>
        <v>0</v>
      </c>
    </row>
    <row r="88" spans="1:13" x14ac:dyDescent="0.3">
      <c r="A88" s="4">
        <v>87</v>
      </c>
      <c r="B88" t="s">
        <v>15</v>
      </c>
      <c r="C88" t="s">
        <v>23</v>
      </c>
      <c r="D88" s="5" t="s">
        <v>84</v>
      </c>
      <c r="E88">
        <v>1</v>
      </c>
      <c r="F88" s="1">
        <v>1350</v>
      </c>
      <c r="G88" s="2">
        <v>1350</v>
      </c>
      <c r="H88" s="3">
        <v>550</v>
      </c>
      <c r="I88" s="19" t="s">
        <v>44</v>
      </c>
      <c r="J88" t="s">
        <v>60</v>
      </c>
      <c r="K88" s="20">
        <f>Tablo1[[#This Row],[Ürün Kar Tutarı]]/Tablo1[[#This Row],[Birim Fiyat]]</f>
        <v>0.40740740740740738</v>
      </c>
      <c r="L88" t="str">
        <f xml:space="preserve"> RIGHT(Tablo1[[#This Row],[Urun Ad]],5)</f>
        <v>Siyah</v>
      </c>
      <c r="M88" cm="1">
        <f t="array" aca="1" ref="M88" ca="1">IF(VEYA(M88="Aralık",M88="Ocak",M88="Şubat"),"Kış",
IF(VEYA(M88="Mart",M88="Nisan",M88="Mayıs"),"İlkbahar",
IF(VEYA(M88="Haziran",M88="Temmuz",M88="Ağustos"),"Yaz",
IF(VEYA(M88="Eylül",M88="Ekim",M88="Kasım"),"Sonbahar",""))))</f>
        <v>0</v>
      </c>
    </row>
    <row r="89" spans="1:13" x14ac:dyDescent="0.3">
      <c r="A89" s="5">
        <v>88</v>
      </c>
      <c r="B89" t="s">
        <v>8</v>
      </c>
      <c r="C89" t="s">
        <v>25</v>
      </c>
      <c r="D89" s="5" t="s">
        <v>77</v>
      </c>
      <c r="E89">
        <v>3</v>
      </c>
      <c r="F89" s="1">
        <v>7600</v>
      </c>
      <c r="G89" s="2">
        <v>22800</v>
      </c>
      <c r="H89" s="3">
        <v>4800</v>
      </c>
      <c r="I89" s="19" t="s">
        <v>44</v>
      </c>
      <c r="J89" t="s">
        <v>67</v>
      </c>
      <c r="K89" s="20">
        <f>Tablo1[[#This Row],[Ürün Kar Tutarı]]/Tablo1[[#This Row],[Birim Fiyat]]</f>
        <v>0.63157894736842102</v>
      </c>
      <c r="L89" t="str">
        <f xml:space="preserve"> RIGHT(Tablo1[[#This Row],[Urun Ad]],5)</f>
        <v>i Gri</v>
      </c>
      <c r="M89" cm="1">
        <f t="array" aca="1" ref="M89" ca="1">IF(VEYA(M89="Aralık",M89="Ocak",M89="Şubat"),"Kış",
IF(VEYA(M89="Mart",M89="Nisan",M89="Mayıs"),"İlkbahar",
IF(VEYA(M89="Haziran",M89="Temmuz",M89="Ağustos"),"Yaz",
IF(VEYA(M89="Eylül",M89="Ekim",M89="Kasım"),"Sonbahar",""))))</f>
        <v>0</v>
      </c>
    </row>
    <row r="90" spans="1:13" x14ac:dyDescent="0.3">
      <c r="A90" s="4">
        <v>89</v>
      </c>
      <c r="B90" t="s">
        <v>10</v>
      </c>
      <c r="C90" t="s">
        <v>26</v>
      </c>
      <c r="D90" s="5" t="s">
        <v>79</v>
      </c>
      <c r="E90">
        <v>3</v>
      </c>
      <c r="F90" s="1">
        <v>7250</v>
      </c>
      <c r="G90" s="2">
        <v>21750</v>
      </c>
      <c r="H90" s="3">
        <v>6750</v>
      </c>
      <c r="I90" s="19" t="s">
        <v>44</v>
      </c>
      <c r="J90" t="s">
        <v>61</v>
      </c>
      <c r="K90" s="20">
        <f>Tablo1[[#This Row],[Ürün Kar Tutarı]]/Tablo1[[#This Row],[Birim Fiyat]]</f>
        <v>0.93103448275862066</v>
      </c>
      <c r="L90" t="str">
        <f xml:space="preserve"> RIGHT(Tablo1[[#This Row],[Urun Ad]],5)</f>
        <v>u Gri</v>
      </c>
      <c r="M90" cm="1">
        <f t="array" aca="1" ref="M90" ca="1">IF(VEYA(M90="Aralık",M90="Ocak",M90="Şubat"),"Kış",
IF(VEYA(M90="Mart",M90="Nisan",M90="Mayıs"),"İlkbahar",
IF(VEYA(M90="Haziran",M90="Temmuz",M90="Ağustos"),"Yaz",
IF(VEYA(M90="Eylül",M90="Ekim",M90="Kasım"),"Sonbahar",""))))</f>
        <v>0</v>
      </c>
    </row>
    <row r="91" spans="1:13" x14ac:dyDescent="0.3">
      <c r="A91" s="5">
        <v>90</v>
      </c>
      <c r="B91" t="s">
        <v>19</v>
      </c>
      <c r="C91" t="s">
        <v>33</v>
      </c>
      <c r="D91" s="5" t="s">
        <v>78</v>
      </c>
      <c r="E91">
        <v>2</v>
      </c>
      <c r="F91" s="1">
        <v>1490</v>
      </c>
      <c r="G91" s="2">
        <v>2980</v>
      </c>
      <c r="H91" s="3">
        <v>1380</v>
      </c>
      <c r="I91" s="19" t="s">
        <v>44</v>
      </c>
      <c r="J91" t="s">
        <v>67</v>
      </c>
      <c r="K91" s="20">
        <f>Tablo1[[#This Row],[Ürün Kar Tutarı]]/Tablo1[[#This Row],[Birim Fiyat]]</f>
        <v>0.9261744966442953</v>
      </c>
      <c r="L91" t="str">
        <f xml:space="preserve"> RIGHT(Tablo1[[#This Row],[Urun Ad]],5)</f>
        <v>Marka</v>
      </c>
      <c r="M91" cm="1">
        <f t="array" aca="1" ref="M91" ca="1">IF(VEYA(M91="Aralık",M91="Ocak",M91="Şubat"),"Kış",
IF(VEYA(M91="Mart",M91="Nisan",M91="Mayıs"),"İlkbahar",
IF(VEYA(M91="Haziran",M91="Temmuz",M91="Ağustos"),"Yaz",
IF(VEYA(M91="Eylül",M91="Ekim",M91="Kasım"),"Sonbahar",""))))</f>
        <v>0</v>
      </c>
    </row>
    <row r="92" spans="1:13" x14ac:dyDescent="0.3">
      <c r="A92" s="4">
        <v>91</v>
      </c>
      <c r="B92" t="s">
        <v>11</v>
      </c>
      <c r="C92" t="s">
        <v>33</v>
      </c>
      <c r="D92" s="5" t="s">
        <v>78</v>
      </c>
      <c r="E92">
        <v>2</v>
      </c>
      <c r="F92" s="1">
        <v>1490</v>
      </c>
      <c r="G92" s="2">
        <v>2980</v>
      </c>
      <c r="H92" s="3">
        <v>1380</v>
      </c>
      <c r="I92" s="19" t="s">
        <v>44</v>
      </c>
      <c r="J92" t="s">
        <v>56</v>
      </c>
      <c r="K92" s="20">
        <f>Tablo1[[#This Row],[Ürün Kar Tutarı]]/Tablo1[[#This Row],[Birim Fiyat]]</f>
        <v>0.9261744966442953</v>
      </c>
      <c r="L92" t="str">
        <f xml:space="preserve"> RIGHT(Tablo1[[#This Row],[Urun Ad]],5)</f>
        <v>Marka</v>
      </c>
      <c r="M92" cm="1">
        <f t="array" aca="1" ref="M92" ca="1">IF(VEYA(M92="Aralık",M92="Ocak",M92="Şubat"),"Kış",
IF(VEYA(M92="Mart",M92="Nisan",M92="Mayıs"),"İlkbahar",
IF(VEYA(M92="Haziran",M92="Temmuz",M92="Ağustos"),"Yaz",
IF(VEYA(M92="Eylül",M92="Ekim",M92="Kasım"),"Sonbahar",""))))</f>
        <v>0</v>
      </c>
    </row>
    <row r="93" spans="1:13" x14ac:dyDescent="0.3">
      <c r="A93" s="5">
        <v>92</v>
      </c>
      <c r="B93" t="s">
        <v>16</v>
      </c>
      <c r="C93" t="s">
        <v>30</v>
      </c>
      <c r="D93" s="5" t="s">
        <v>83</v>
      </c>
      <c r="E93">
        <v>2</v>
      </c>
      <c r="F93" s="1">
        <v>1090</v>
      </c>
      <c r="G93" s="2">
        <v>2180</v>
      </c>
      <c r="H93" s="3">
        <v>580</v>
      </c>
      <c r="I93" s="19" t="s">
        <v>44</v>
      </c>
      <c r="J93" t="s">
        <v>62</v>
      </c>
      <c r="K93" s="20">
        <f>Tablo1[[#This Row],[Ürün Kar Tutarı]]/Tablo1[[#This Row],[Birim Fiyat]]</f>
        <v>0.5321100917431193</v>
      </c>
      <c r="L93" t="str">
        <f xml:space="preserve"> RIGHT(Tablo1[[#This Row],[Urun Ad]],5)</f>
        <v>Marka</v>
      </c>
      <c r="M93" cm="1">
        <f t="array" aca="1" ref="M93" ca="1">IF(VEYA(M93="Aralık",M93="Ocak",M93="Şubat"),"Kış",
IF(VEYA(M93="Mart",M93="Nisan",M93="Mayıs"),"İlkbahar",
IF(VEYA(M93="Haziran",M93="Temmuz",M93="Ağustos"),"Yaz",
IF(VEYA(M93="Eylül",M93="Ekim",M93="Kasım"),"Sonbahar",""))))</f>
        <v>0</v>
      </c>
    </row>
    <row r="94" spans="1:13" x14ac:dyDescent="0.3">
      <c r="A94" s="4">
        <v>93</v>
      </c>
      <c r="B94" t="s">
        <v>16</v>
      </c>
      <c r="C94" t="s">
        <v>28</v>
      </c>
      <c r="D94" s="5" t="s">
        <v>83</v>
      </c>
      <c r="E94">
        <v>3</v>
      </c>
      <c r="F94" s="1">
        <v>1200</v>
      </c>
      <c r="G94" s="2">
        <v>3600</v>
      </c>
      <c r="H94" s="3">
        <v>1200</v>
      </c>
      <c r="I94" s="19" t="s">
        <v>44</v>
      </c>
      <c r="J94" t="s">
        <v>56</v>
      </c>
      <c r="K94" s="20">
        <f>Tablo1[[#This Row],[Ürün Kar Tutarı]]/Tablo1[[#This Row],[Birim Fiyat]]</f>
        <v>1</v>
      </c>
      <c r="L94" t="str">
        <f xml:space="preserve"> RIGHT(Tablo1[[#This Row],[Urun Ad]],5)</f>
        <v>Marka</v>
      </c>
      <c r="M94" cm="1">
        <f t="array" aca="1" ref="M94" ca="1">IF(VEYA(M94="Aralık",M94="Ocak",M94="Şubat"),"Kış",
IF(VEYA(M94="Mart",M94="Nisan",M94="Mayıs"),"İlkbahar",
IF(VEYA(M94="Haziran",M94="Temmuz",M94="Ağustos"),"Yaz",
IF(VEYA(M94="Eylül",M94="Ekim",M94="Kasım"),"Sonbahar",""))))</f>
        <v>0</v>
      </c>
    </row>
    <row r="95" spans="1:13" x14ac:dyDescent="0.3">
      <c r="A95" s="5">
        <v>94</v>
      </c>
      <c r="B95" t="s">
        <v>19</v>
      </c>
      <c r="C95" t="s">
        <v>30</v>
      </c>
      <c r="D95" s="5" t="s">
        <v>83</v>
      </c>
      <c r="E95">
        <v>2</v>
      </c>
      <c r="F95" s="1">
        <v>1090</v>
      </c>
      <c r="G95" s="2">
        <v>2180</v>
      </c>
      <c r="H95" s="3">
        <v>580</v>
      </c>
      <c r="I95" s="19" t="s">
        <v>44</v>
      </c>
      <c r="J95" t="s">
        <v>61</v>
      </c>
      <c r="K95" s="20">
        <f>Tablo1[[#This Row],[Ürün Kar Tutarı]]/Tablo1[[#This Row],[Birim Fiyat]]</f>
        <v>0.5321100917431193</v>
      </c>
      <c r="L95" t="str">
        <f xml:space="preserve"> RIGHT(Tablo1[[#This Row],[Urun Ad]],5)</f>
        <v>Marka</v>
      </c>
      <c r="M95" cm="1">
        <f t="array" aca="1" ref="M95" ca="1">IF(VEYA(M95="Aralık",M95="Ocak",M95="Şubat"),"Kış",
IF(VEYA(M95="Mart",M95="Nisan",M95="Mayıs"),"İlkbahar",
IF(VEYA(M95="Haziran",M95="Temmuz",M95="Ağustos"),"Yaz",
IF(VEYA(M95="Eylül",M95="Ekim",M95="Kasım"),"Sonbahar",""))))</f>
        <v>0</v>
      </c>
    </row>
    <row r="96" spans="1:13" x14ac:dyDescent="0.3">
      <c r="A96" s="4">
        <v>95</v>
      </c>
      <c r="B96" t="s">
        <v>19</v>
      </c>
      <c r="C96" t="s">
        <v>24</v>
      </c>
      <c r="D96" s="5" t="s">
        <v>81</v>
      </c>
      <c r="E96">
        <v>3</v>
      </c>
      <c r="F96" s="1">
        <v>2180</v>
      </c>
      <c r="G96" s="2">
        <v>6540</v>
      </c>
      <c r="H96" s="3">
        <v>2040</v>
      </c>
      <c r="I96" s="19" t="s">
        <v>44</v>
      </c>
      <c r="J96" t="s">
        <v>59</v>
      </c>
      <c r="K96" s="20">
        <f>Tablo1[[#This Row],[Ürün Kar Tutarı]]/Tablo1[[#This Row],[Birim Fiyat]]</f>
        <v>0.93577981651376152</v>
      </c>
      <c r="L96" t="str">
        <f xml:space="preserve"> RIGHT(Tablo1[[#This Row],[Urun Ad]],5)</f>
        <v>Marka</v>
      </c>
      <c r="M96" cm="1">
        <f t="array" aca="1" ref="M96" ca="1">IF(VEYA(M96="Aralık",M96="Ocak",M96="Şubat"),"Kış",
IF(VEYA(M96="Mart",M96="Nisan",M96="Mayıs"),"İlkbahar",
IF(VEYA(M96="Haziran",M96="Temmuz",M96="Ağustos"),"Yaz",
IF(VEYA(M96="Eylül",M96="Ekim",M96="Kasım"),"Sonbahar",""))))</f>
        <v>0</v>
      </c>
    </row>
    <row r="97" spans="1:13" x14ac:dyDescent="0.3">
      <c r="A97" s="4">
        <v>96</v>
      </c>
      <c r="B97" t="s">
        <v>10</v>
      </c>
      <c r="C97" t="s">
        <v>40</v>
      </c>
      <c r="D97" s="5" t="s">
        <v>75</v>
      </c>
      <c r="E97">
        <v>3</v>
      </c>
      <c r="F97" s="1">
        <v>5300</v>
      </c>
      <c r="G97" s="2">
        <v>15900</v>
      </c>
      <c r="H97" s="3">
        <v>3900</v>
      </c>
      <c r="I97" s="19" t="s">
        <v>44</v>
      </c>
      <c r="J97" t="s">
        <v>59</v>
      </c>
      <c r="K97" s="20">
        <f>Tablo1[[#This Row],[Ürün Kar Tutarı]]/Tablo1[[#This Row],[Birim Fiyat]]</f>
        <v>0.73584905660377353</v>
      </c>
      <c r="L97" t="str">
        <f xml:space="preserve"> RIGHT(Tablo1[[#This Row],[Urun Ad]],5)</f>
        <v>i Gri</v>
      </c>
      <c r="M97" cm="1">
        <f t="array" aca="1" ref="M97" ca="1">IF(VEYA(M97="Aralık",M97="Ocak",M97="Şubat"),"Kış",
IF(VEYA(M97="Mart",M97="Nisan",M97="Mayıs"),"İlkbahar",
IF(VEYA(M97="Haziran",M97="Temmuz",M97="Ağustos"),"Yaz",
IF(VEYA(M97="Eylül",M97="Ekim",M97="Kasım"),"Sonbahar",""))))</f>
        <v>0</v>
      </c>
    </row>
    <row r="98" spans="1:13" x14ac:dyDescent="0.3">
      <c r="A98" s="4">
        <v>97</v>
      </c>
      <c r="B98" t="s">
        <v>19</v>
      </c>
      <c r="C98" t="s">
        <v>40</v>
      </c>
      <c r="D98" s="5" t="s">
        <v>75</v>
      </c>
      <c r="E98">
        <v>2</v>
      </c>
      <c r="F98" s="1">
        <v>5300</v>
      </c>
      <c r="G98" s="2">
        <v>10600</v>
      </c>
      <c r="H98" s="3">
        <v>2600</v>
      </c>
      <c r="I98" s="19" t="s">
        <v>44</v>
      </c>
      <c r="J98" t="s">
        <v>59</v>
      </c>
      <c r="K98" s="20">
        <f>Tablo1[[#This Row],[Ürün Kar Tutarı]]/Tablo1[[#This Row],[Birim Fiyat]]</f>
        <v>0.49056603773584906</v>
      </c>
      <c r="L98" t="str">
        <f xml:space="preserve"> RIGHT(Tablo1[[#This Row],[Urun Ad]],5)</f>
        <v>i Gri</v>
      </c>
      <c r="M98" cm="1">
        <f t="array" aca="1" ref="M98" ca="1">IF(VEYA(M98="Aralık",M98="Ocak",M98="Şubat"),"Kış",
IF(VEYA(M98="Mart",M98="Nisan",M98="Mayıs"),"İlkbahar",
IF(VEYA(M98="Haziran",M98="Temmuz",M98="Ağustos"),"Yaz",
IF(VEYA(M98="Eylül",M98="Ekim",M98="Kasım"),"Sonbahar",""))))</f>
        <v>0</v>
      </c>
    </row>
    <row r="99" spans="1:13" x14ac:dyDescent="0.3">
      <c r="A99" s="5">
        <v>98</v>
      </c>
      <c r="B99" t="s">
        <v>13</v>
      </c>
      <c r="C99" t="s">
        <v>26</v>
      </c>
      <c r="D99" s="5" t="s">
        <v>79</v>
      </c>
      <c r="E99">
        <v>2</v>
      </c>
      <c r="F99" s="1">
        <v>7250</v>
      </c>
      <c r="G99" s="2">
        <v>14500</v>
      </c>
      <c r="H99" s="3">
        <v>4500</v>
      </c>
      <c r="I99" s="19" t="s">
        <v>44</v>
      </c>
      <c r="J99" t="s">
        <v>59</v>
      </c>
      <c r="K99" s="20">
        <f>Tablo1[[#This Row],[Ürün Kar Tutarı]]/Tablo1[[#This Row],[Birim Fiyat]]</f>
        <v>0.62068965517241381</v>
      </c>
      <c r="L99" t="str">
        <f xml:space="preserve"> RIGHT(Tablo1[[#This Row],[Urun Ad]],5)</f>
        <v>u Gri</v>
      </c>
      <c r="M99" cm="1">
        <f t="array" aca="1" ref="M99" ca="1">IF(VEYA(M99="Aralık",M99="Ocak",M99="Şubat"),"Kış",
IF(VEYA(M99="Mart",M99="Nisan",M99="Mayıs"),"İlkbahar",
IF(VEYA(M99="Haziran",M99="Temmuz",M99="Ağustos"),"Yaz",
IF(VEYA(M99="Eylül",M99="Ekim",M99="Kasım"),"Sonbahar",""))))</f>
        <v>0</v>
      </c>
    </row>
    <row r="100" spans="1:13" x14ac:dyDescent="0.3">
      <c r="A100" s="4">
        <v>99</v>
      </c>
      <c r="B100" t="s">
        <v>13</v>
      </c>
      <c r="C100" t="s">
        <v>38</v>
      </c>
      <c r="D100" s="5" t="s">
        <v>84</v>
      </c>
      <c r="E100">
        <v>3</v>
      </c>
      <c r="F100" s="1">
        <v>1200</v>
      </c>
      <c r="G100" s="2">
        <v>3600</v>
      </c>
      <c r="H100" s="3">
        <v>1200</v>
      </c>
      <c r="I100" s="19" t="s">
        <v>44</v>
      </c>
      <c r="J100" t="s">
        <v>57</v>
      </c>
      <c r="K100" s="20">
        <f>Tablo1[[#This Row],[Ürün Kar Tutarı]]/Tablo1[[#This Row],[Birim Fiyat]]</f>
        <v>1</v>
      </c>
      <c r="L100" t="str">
        <f xml:space="preserve"> RIGHT(Tablo1[[#This Row],[Urun Ad]],5)</f>
        <v>ü Mor</v>
      </c>
      <c r="M100" cm="1">
        <f t="array" aca="1" ref="M100" ca="1">IF(VEYA(M100="Aralık",M100="Ocak",M100="Şubat"),"Kış",
IF(VEYA(M100="Mart",M100="Nisan",M100="Mayıs"),"İlkbahar",
IF(VEYA(M100="Haziran",M100="Temmuz",M100="Ağustos"),"Yaz",
IF(VEYA(M100="Eylül",M100="Ekim",M100="Kasım"),"Sonbahar",""))))</f>
        <v>0</v>
      </c>
    </row>
    <row r="101" spans="1:13" x14ac:dyDescent="0.3">
      <c r="A101" s="5">
        <v>100</v>
      </c>
      <c r="B101" t="s">
        <v>11</v>
      </c>
      <c r="C101" t="s">
        <v>20</v>
      </c>
      <c r="D101" s="5" t="s">
        <v>75</v>
      </c>
      <c r="E101">
        <v>1</v>
      </c>
      <c r="F101" s="1">
        <v>6000</v>
      </c>
      <c r="G101" s="2">
        <v>6000</v>
      </c>
      <c r="H101" s="3">
        <v>2000</v>
      </c>
      <c r="I101" s="19" t="s">
        <v>44</v>
      </c>
      <c r="J101" t="s">
        <v>58</v>
      </c>
      <c r="K101" s="20">
        <f>Tablo1[[#This Row],[Ürün Kar Tutarı]]/Tablo1[[#This Row],[Birim Fiyat]]</f>
        <v>0.33333333333333331</v>
      </c>
      <c r="L101" t="str">
        <f xml:space="preserve"> RIGHT(Tablo1[[#This Row],[Urun Ad]],5)</f>
        <v>Beyaz</v>
      </c>
      <c r="M101" cm="1">
        <f t="array" aca="1" ref="M101" ca="1">IF(VEYA(M101="Aralık",M101="Ocak",M101="Şubat"),"Kış",
IF(VEYA(M101="Mart",M101="Nisan",M101="Mayıs"),"İlkbahar",
IF(VEYA(M101="Haziran",M101="Temmuz",M101="Ağustos"),"Yaz",
IF(VEYA(M101="Eylül",M101="Ekim",M101="Kasım"),"Sonbahar",""))))</f>
        <v>0</v>
      </c>
    </row>
    <row r="102" spans="1:13" x14ac:dyDescent="0.3">
      <c r="A102" s="4">
        <v>101</v>
      </c>
      <c r="B102" t="s">
        <v>10</v>
      </c>
      <c r="C102" t="s">
        <v>22</v>
      </c>
      <c r="D102" s="5" t="s">
        <v>76</v>
      </c>
      <c r="E102">
        <v>3</v>
      </c>
      <c r="F102" s="1">
        <v>8450</v>
      </c>
      <c r="G102" s="2">
        <v>25350</v>
      </c>
      <c r="H102" s="3">
        <v>7350</v>
      </c>
      <c r="I102" s="19" t="s">
        <v>44</v>
      </c>
      <c r="J102" t="s">
        <v>55</v>
      </c>
      <c r="K102" s="20">
        <f>Tablo1[[#This Row],[Ürün Kar Tutarı]]/Tablo1[[#This Row],[Birim Fiyat]]</f>
        <v>0.86982248520710059</v>
      </c>
      <c r="L102" t="str">
        <f xml:space="preserve"> RIGHT(Tablo1[[#This Row],[Urun Ad]],5)</f>
        <v>Beyaz</v>
      </c>
      <c r="M102" cm="1">
        <f t="array" aca="1" ref="M102" ca="1">IF(VEYA(M102="Aralık",M102="Ocak",M102="Şubat"),"Kış",
IF(VEYA(M102="Mart",M102="Nisan",M102="Mayıs"),"İlkbahar",
IF(VEYA(M102="Haziran",M102="Temmuz",M102="Ağustos"),"Yaz",
IF(VEYA(M102="Eylül",M102="Ekim",M102="Kasım"),"Sonbahar",""))))</f>
        <v>0</v>
      </c>
    </row>
    <row r="103" spans="1:13" x14ac:dyDescent="0.3">
      <c r="A103" s="5">
        <v>102</v>
      </c>
      <c r="B103" t="s">
        <v>14</v>
      </c>
      <c r="C103" t="s">
        <v>34</v>
      </c>
      <c r="D103" s="5" t="s">
        <v>80</v>
      </c>
      <c r="E103">
        <v>1</v>
      </c>
      <c r="F103" s="1">
        <v>4200</v>
      </c>
      <c r="G103" s="2">
        <v>4200</v>
      </c>
      <c r="H103" s="3">
        <v>1200</v>
      </c>
      <c r="I103" s="19" t="s">
        <v>44</v>
      </c>
      <c r="J103" t="s">
        <v>58</v>
      </c>
      <c r="K103" s="20">
        <f>Tablo1[[#This Row],[Ürün Kar Tutarı]]/Tablo1[[#This Row],[Birim Fiyat]]</f>
        <v>0.2857142857142857</v>
      </c>
      <c r="L103" t="str">
        <f xml:space="preserve"> RIGHT(Tablo1[[#This Row],[Urun Ad]],5)</f>
        <v>Beyaz</v>
      </c>
      <c r="M103" cm="1">
        <f t="array" aca="1" ref="M103" ca="1">IF(VEYA(M103="Aralık",M103="Ocak",M103="Şubat"),"Kış",
IF(VEYA(M103="Mart",M103="Nisan",M103="Mayıs"),"İlkbahar",
IF(VEYA(M103="Haziran",M103="Temmuz",M103="Ağustos"),"Yaz",
IF(VEYA(M103="Eylül",M103="Ekim",M103="Kasım"),"Sonbahar",""))))</f>
        <v>0</v>
      </c>
    </row>
    <row r="104" spans="1:13" x14ac:dyDescent="0.3">
      <c r="A104" s="4">
        <v>103</v>
      </c>
      <c r="B104" t="s">
        <v>14</v>
      </c>
      <c r="C104" t="s">
        <v>32</v>
      </c>
      <c r="D104" s="5" t="s">
        <v>76</v>
      </c>
      <c r="E104">
        <v>3</v>
      </c>
      <c r="F104" s="1">
        <v>10590</v>
      </c>
      <c r="G104" s="2">
        <v>31770</v>
      </c>
      <c r="H104" s="3">
        <v>13770</v>
      </c>
      <c r="I104" s="19" t="s">
        <v>44</v>
      </c>
      <c r="J104" t="s">
        <v>56</v>
      </c>
      <c r="K104" s="20">
        <f>Tablo1[[#This Row],[Ürün Kar Tutarı]]/Tablo1[[#This Row],[Birim Fiyat]]</f>
        <v>1.3002832861189801</v>
      </c>
      <c r="L104" t="str">
        <f xml:space="preserve"> RIGHT(Tablo1[[#This Row],[Urun Ad]],5)</f>
        <v>ı Gri</v>
      </c>
      <c r="M104" cm="1">
        <f t="array" aca="1" ref="M104" ca="1">IF(VEYA(M104="Aralık",M104="Ocak",M104="Şubat"),"Kış",
IF(VEYA(M104="Mart",M104="Nisan",M104="Mayıs"),"İlkbahar",
IF(VEYA(M104="Haziran",M104="Temmuz",M104="Ağustos"),"Yaz",
IF(VEYA(M104="Eylül",M104="Ekim",M104="Kasım"),"Sonbahar",""))))</f>
        <v>0</v>
      </c>
    </row>
    <row r="105" spans="1:13" x14ac:dyDescent="0.3">
      <c r="A105" s="5">
        <v>104</v>
      </c>
      <c r="B105" t="s">
        <v>13</v>
      </c>
      <c r="C105" t="s">
        <v>38</v>
      </c>
      <c r="D105" s="5" t="s">
        <v>84</v>
      </c>
      <c r="E105">
        <v>1</v>
      </c>
      <c r="F105" s="1">
        <v>1200</v>
      </c>
      <c r="G105" s="2">
        <v>1200</v>
      </c>
      <c r="H105" s="3">
        <v>400</v>
      </c>
      <c r="I105" s="19" t="s">
        <v>44</v>
      </c>
      <c r="J105" t="s">
        <v>58</v>
      </c>
      <c r="K105" s="20">
        <f>Tablo1[[#This Row],[Ürün Kar Tutarı]]/Tablo1[[#This Row],[Birim Fiyat]]</f>
        <v>0.33333333333333331</v>
      </c>
      <c r="L105" t="str">
        <f xml:space="preserve"> RIGHT(Tablo1[[#This Row],[Urun Ad]],5)</f>
        <v>ü Mor</v>
      </c>
      <c r="M105" cm="1">
        <f t="array" aca="1" ref="M105" ca="1">IF(VEYA(M105="Aralık",M105="Ocak",M105="Şubat"),"Kış",
IF(VEYA(M105="Mart",M105="Nisan",M105="Mayıs"),"İlkbahar",
IF(VEYA(M105="Haziran",M105="Temmuz",M105="Ağustos"),"Yaz",
IF(VEYA(M105="Eylül",M105="Ekim",M105="Kasım"),"Sonbahar",""))))</f>
        <v>0</v>
      </c>
    </row>
    <row r="106" spans="1:13" x14ac:dyDescent="0.3">
      <c r="A106" s="4">
        <v>105</v>
      </c>
      <c r="B106" t="s">
        <v>18</v>
      </c>
      <c r="C106" t="s">
        <v>27</v>
      </c>
      <c r="D106" s="5" t="s">
        <v>43</v>
      </c>
      <c r="E106">
        <v>2</v>
      </c>
      <c r="F106" s="1">
        <v>1100</v>
      </c>
      <c r="G106" s="2">
        <v>2200</v>
      </c>
      <c r="H106" s="3">
        <v>600</v>
      </c>
      <c r="I106" s="19" t="s">
        <v>44</v>
      </c>
      <c r="J106" t="s">
        <v>57</v>
      </c>
      <c r="K106" s="20">
        <f>Tablo1[[#This Row],[Ürün Kar Tutarı]]/Tablo1[[#This Row],[Birim Fiyat]]</f>
        <v>0.54545454545454541</v>
      </c>
      <c r="L106" t="str">
        <f xml:space="preserve"> RIGHT(Tablo1[[#This Row],[Urun Ad]],5)</f>
        <v>Beyaz</v>
      </c>
      <c r="M106" cm="1">
        <f t="array" aca="1" ref="M106" ca="1">IF(VEYA(M106="Aralık",M106="Ocak",M106="Şubat"),"Kış",
IF(VEYA(M106="Mart",M106="Nisan",M106="Mayıs"),"İlkbahar",
IF(VEYA(M106="Haziran",M106="Temmuz",M106="Ağustos"),"Yaz",
IF(VEYA(M106="Eylül",M106="Ekim",M106="Kasım"),"Sonbahar",""))))</f>
        <v>0</v>
      </c>
    </row>
    <row r="107" spans="1:13" x14ac:dyDescent="0.3">
      <c r="A107" s="5">
        <v>106</v>
      </c>
      <c r="B107" t="s">
        <v>17</v>
      </c>
      <c r="C107" t="s">
        <v>36</v>
      </c>
      <c r="D107" s="5" t="s">
        <v>81</v>
      </c>
      <c r="E107">
        <v>2</v>
      </c>
      <c r="F107" s="1">
        <v>3700</v>
      </c>
      <c r="G107" s="2">
        <v>7400</v>
      </c>
      <c r="H107" s="3">
        <v>1400</v>
      </c>
      <c r="I107" s="19" t="s">
        <v>44</v>
      </c>
      <c r="J107" t="s">
        <v>61</v>
      </c>
      <c r="K107" s="20">
        <f>Tablo1[[#This Row],[Ürün Kar Tutarı]]/Tablo1[[#This Row],[Birim Fiyat]]</f>
        <v>0.3783783783783784</v>
      </c>
      <c r="L107" t="str">
        <f xml:space="preserve"> RIGHT(Tablo1[[#This Row],[Urun Ad]],5)</f>
        <v>Marka</v>
      </c>
      <c r="M107" cm="1">
        <f t="array" aca="1" ref="M107" ca="1">IF(VEYA(M107="Aralık",M107="Ocak",M107="Şubat"),"Kış",
IF(VEYA(M107="Mart",M107="Nisan",M107="Mayıs"),"İlkbahar",
IF(VEYA(M107="Haziran",M107="Temmuz",M107="Ağustos"),"Yaz",
IF(VEYA(M107="Eylül",M107="Ekim",M107="Kasım"),"Sonbahar",""))))</f>
        <v>0</v>
      </c>
    </row>
    <row r="108" spans="1:13" x14ac:dyDescent="0.3">
      <c r="A108" s="4">
        <v>107</v>
      </c>
      <c r="B108" t="s">
        <v>9</v>
      </c>
      <c r="C108" t="s">
        <v>42</v>
      </c>
      <c r="D108" s="5" t="s">
        <v>80</v>
      </c>
      <c r="E108">
        <v>1</v>
      </c>
      <c r="F108" s="1">
        <v>3700</v>
      </c>
      <c r="G108" s="2">
        <v>3700</v>
      </c>
      <c r="H108" s="3">
        <v>700</v>
      </c>
      <c r="I108" s="19" t="s">
        <v>44</v>
      </c>
      <c r="J108" t="s">
        <v>64</v>
      </c>
      <c r="K108" s="20">
        <f>Tablo1[[#This Row],[Ürün Kar Tutarı]]/Tablo1[[#This Row],[Birim Fiyat]]</f>
        <v>0.1891891891891892</v>
      </c>
      <c r="L108" t="str">
        <f xml:space="preserve"> RIGHT(Tablo1[[#This Row],[Urun Ad]],5)</f>
        <v>Siyah</v>
      </c>
      <c r="M108" cm="1">
        <f t="array" aca="1" ref="M108" ca="1">IF(VEYA(M108="Aralık",M108="Ocak",M108="Şubat"),"Kış",
IF(VEYA(M108="Mart",M108="Nisan",M108="Mayıs"),"İlkbahar",
IF(VEYA(M108="Haziran",M108="Temmuz",M108="Ağustos"),"Yaz",
IF(VEYA(M108="Eylül",M108="Ekim",M108="Kasım"),"Sonbahar",""))))</f>
        <v>0</v>
      </c>
    </row>
    <row r="109" spans="1:13" x14ac:dyDescent="0.3">
      <c r="A109" s="5">
        <v>108</v>
      </c>
      <c r="B109" t="s">
        <v>14</v>
      </c>
      <c r="C109" t="s">
        <v>27</v>
      </c>
      <c r="D109" s="5" t="s">
        <v>43</v>
      </c>
      <c r="E109">
        <v>3</v>
      </c>
      <c r="F109" s="1">
        <v>1100</v>
      </c>
      <c r="G109" s="2">
        <v>3300</v>
      </c>
      <c r="H109" s="3">
        <v>900</v>
      </c>
      <c r="I109" s="19" t="s">
        <v>44</v>
      </c>
      <c r="J109" t="s">
        <v>63</v>
      </c>
      <c r="K109" s="20">
        <f>Tablo1[[#This Row],[Ürün Kar Tutarı]]/Tablo1[[#This Row],[Birim Fiyat]]</f>
        <v>0.81818181818181823</v>
      </c>
      <c r="L109" t="str">
        <f xml:space="preserve"> RIGHT(Tablo1[[#This Row],[Urun Ad]],5)</f>
        <v>Beyaz</v>
      </c>
      <c r="M109" cm="1">
        <f t="array" aca="1" ref="M109" ca="1">IF(VEYA(M109="Aralık",M109="Ocak",M109="Şubat"),"Kış",
IF(VEYA(M109="Mart",M109="Nisan",M109="Mayıs"),"İlkbahar",
IF(VEYA(M109="Haziran",M109="Temmuz",M109="Ağustos"),"Yaz",
IF(VEYA(M109="Eylül",M109="Ekim",M109="Kasım"),"Sonbahar",""))))</f>
        <v>0</v>
      </c>
    </row>
    <row r="110" spans="1:13" x14ac:dyDescent="0.3">
      <c r="A110" s="4">
        <v>109</v>
      </c>
      <c r="B110" t="s">
        <v>13</v>
      </c>
      <c r="C110" t="s">
        <v>42</v>
      </c>
      <c r="D110" s="5" t="s">
        <v>80</v>
      </c>
      <c r="E110">
        <v>1</v>
      </c>
      <c r="F110" s="1">
        <v>3700</v>
      </c>
      <c r="G110" s="2">
        <v>3700</v>
      </c>
      <c r="H110" s="3">
        <v>700</v>
      </c>
      <c r="I110" s="19" t="s">
        <v>45</v>
      </c>
      <c r="J110" t="s">
        <v>63</v>
      </c>
      <c r="K110" s="20">
        <f>Tablo1[[#This Row],[Ürün Kar Tutarı]]/Tablo1[[#This Row],[Birim Fiyat]]</f>
        <v>0.1891891891891892</v>
      </c>
      <c r="L110" t="str">
        <f xml:space="preserve"> RIGHT(Tablo1[[#This Row],[Urun Ad]],5)</f>
        <v>Siyah</v>
      </c>
      <c r="M110" cm="1">
        <f t="array" aca="1" ref="M110" ca="1">IF(VEYA(M110="Aralık",M110="Ocak",M110="Şubat"),"Kış",
IF(VEYA(M110="Mart",M110="Nisan",M110="Mayıs"),"İlkbahar",
IF(VEYA(M110="Haziran",M110="Temmuz",M110="Ağustos"),"Yaz",
IF(VEYA(M110="Eylül",M110="Ekim",M110="Kasım"),"Sonbahar",""))))</f>
        <v>0</v>
      </c>
    </row>
    <row r="111" spans="1:13" x14ac:dyDescent="0.3">
      <c r="A111" s="5">
        <v>110</v>
      </c>
      <c r="B111" t="s">
        <v>18</v>
      </c>
      <c r="C111" t="s">
        <v>33</v>
      </c>
      <c r="D111" s="5" t="s">
        <v>78</v>
      </c>
      <c r="E111">
        <v>1</v>
      </c>
      <c r="F111" s="1">
        <v>1490</v>
      </c>
      <c r="G111" s="2">
        <v>1490</v>
      </c>
      <c r="H111" s="3">
        <v>690</v>
      </c>
      <c r="I111" s="19" t="s">
        <v>45</v>
      </c>
      <c r="J111" t="s">
        <v>65</v>
      </c>
      <c r="K111" s="20">
        <f>Tablo1[[#This Row],[Ürün Kar Tutarı]]/Tablo1[[#This Row],[Birim Fiyat]]</f>
        <v>0.46308724832214765</v>
      </c>
      <c r="L111" t="str">
        <f xml:space="preserve"> RIGHT(Tablo1[[#This Row],[Urun Ad]],5)</f>
        <v>Marka</v>
      </c>
      <c r="M111" cm="1">
        <f t="array" aca="1" ref="M111" ca="1">IF(VEYA(M111="Aralık",M111="Ocak",M111="Şubat"),"Kış",
IF(VEYA(M111="Mart",M111="Nisan",M111="Mayıs"),"İlkbahar",
IF(VEYA(M111="Haziran",M111="Temmuz",M111="Ağustos"),"Yaz",
IF(VEYA(M111="Eylül",M111="Ekim",M111="Kasım"),"Sonbahar",""))))</f>
        <v>0</v>
      </c>
    </row>
    <row r="112" spans="1:13" x14ac:dyDescent="0.3">
      <c r="A112" s="4">
        <v>111</v>
      </c>
      <c r="B112" t="s">
        <v>17</v>
      </c>
      <c r="C112" t="s">
        <v>41</v>
      </c>
      <c r="D112" s="5" t="s">
        <v>78</v>
      </c>
      <c r="E112">
        <v>1</v>
      </c>
      <c r="F112" s="1">
        <v>1500</v>
      </c>
      <c r="G112" s="2">
        <v>1500</v>
      </c>
      <c r="H112" s="3">
        <v>700</v>
      </c>
      <c r="I112" s="19" t="s">
        <v>45</v>
      </c>
      <c r="J112" t="s">
        <v>60</v>
      </c>
      <c r="K112" s="20">
        <f>Tablo1[[#This Row],[Ürün Kar Tutarı]]/Tablo1[[#This Row],[Birim Fiyat]]</f>
        <v>0.46666666666666667</v>
      </c>
      <c r="L112" t="str">
        <f xml:space="preserve"> RIGHT(Tablo1[[#This Row],[Urun Ad]],5)</f>
        <v>Marka</v>
      </c>
      <c r="M112" cm="1">
        <f t="array" aca="1" ref="M112" ca="1">IF(VEYA(M112="Aralık",M112="Ocak",M112="Şubat"),"Kış",
IF(VEYA(M112="Mart",M112="Nisan",M112="Mayıs"),"İlkbahar",
IF(VEYA(M112="Haziran",M112="Temmuz",M112="Ağustos"),"Yaz",
IF(VEYA(M112="Eylül",M112="Ekim",M112="Kasım"),"Sonbahar",""))))</f>
        <v>0</v>
      </c>
    </row>
    <row r="113" spans="1:13" x14ac:dyDescent="0.3">
      <c r="A113" s="5">
        <v>112</v>
      </c>
      <c r="B113" t="s">
        <v>16</v>
      </c>
      <c r="C113" t="s">
        <v>30</v>
      </c>
      <c r="D113" s="5" t="s">
        <v>83</v>
      </c>
      <c r="E113">
        <v>2</v>
      </c>
      <c r="F113" s="1">
        <v>1090</v>
      </c>
      <c r="G113" s="2">
        <v>2180</v>
      </c>
      <c r="H113" s="3">
        <v>580</v>
      </c>
      <c r="I113" s="19" t="s">
        <v>45</v>
      </c>
      <c r="J113" t="s">
        <v>60</v>
      </c>
      <c r="K113" s="20">
        <f>Tablo1[[#This Row],[Ürün Kar Tutarı]]/Tablo1[[#This Row],[Birim Fiyat]]</f>
        <v>0.5321100917431193</v>
      </c>
      <c r="L113" t="str">
        <f xml:space="preserve"> RIGHT(Tablo1[[#This Row],[Urun Ad]],5)</f>
        <v>Marka</v>
      </c>
      <c r="M113" cm="1">
        <f t="array" aca="1" ref="M113" ca="1">IF(VEYA(M113="Aralık",M113="Ocak",M113="Şubat"),"Kış",
IF(VEYA(M113="Mart",M113="Nisan",M113="Mayıs"),"İlkbahar",
IF(VEYA(M113="Haziran",M113="Temmuz",M113="Ağustos"),"Yaz",
IF(VEYA(M113="Eylül",M113="Ekim",M113="Kasım"),"Sonbahar",""))))</f>
        <v>0</v>
      </c>
    </row>
    <row r="114" spans="1:13" x14ac:dyDescent="0.3">
      <c r="A114" s="4">
        <v>113</v>
      </c>
      <c r="B114" t="s">
        <v>18</v>
      </c>
      <c r="C114" t="s">
        <v>29</v>
      </c>
      <c r="D114" s="5" t="s">
        <v>82</v>
      </c>
      <c r="E114">
        <v>3</v>
      </c>
      <c r="F114" s="1">
        <v>1800</v>
      </c>
      <c r="G114" s="2">
        <v>5400</v>
      </c>
      <c r="H114" s="3">
        <v>3000</v>
      </c>
      <c r="I114" s="19" t="s">
        <v>45</v>
      </c>
      <c r="J114" t="s">
        <v>59</v>
      </c>
      <c r="K114" s="20">
        <f>Tablo1[[#This Row],[Ürün Kar Tutarı]]/Tablo1[[#This Row],[Birim Fiyat]]</f>
        <v>1.6666666666666667</v>
      </c>
      <c r="L114" t="str">
        <f xml:space="preserve"> RIGHT(Tablo1[[#This Row],[Urun Ad]],5)</f>
        <v>n Gri</v>
      </c>
      <c r="M114" cm="1">
        <f t="array" aca="1" ref="M114" ca="1">IF(VEYA(M114="Aralık",M114="Ocak",M114="Şubat"),"Kış",
IF(VEYA(M114="Mart",M114="Nisan",M114="Mayıs"),"İlkbahar",
IF(VEYA(M114="Haziran",M114="Temmuz",M114="Ağustos"),"Yaz",
IF(VEYA(M114="Eylül",M114="Ekim",M114="Kasım"),"Sonbahar",""))))</f>
        <v>0</v>
      </c>
    </row>
    <row r="115" spans="1:13" x14ac:dyDescent="0.3">
      <c r="A115" s="5">
        <v>114</v>
      </c>
      <c r="B115" t="s">
        <v>15</v>
      </c>
      <c r="C115" t="s">
        <v>39</v>
      </c>
      <c r="D115" s="5" t="s">
        <v>76</v>
      </c>
      <c r="E115">
        <v>2</v>
      </c>
      <c r="F115" s="1">
        <v>7530</v>
      </c>
      <c r="G115" s="2">
        <v>15060</v>
      </c>
      <c r="H115" s="3">
        <v>3060</v>
      </c>
      <c r="I115" s="19" t="s">
        <v>45</v>
      </c>
      <c r="J115" t="s">
        <v>66</v>
      </c>
      <c r="K115" s="20">
        <f>Tablo1[[#This Row],[Ürün Kar Tutarı]]/Tablo1[[#This Row],[Birim Fiyat]]</f>
        <v>0.4063745019920319</v>
      </c>
      <c r="L115" t="str">
        <f xml:space="preserve"> RIGHT(Tablo1[[#This Row],[Urun Ad]],5)</f>
        <v>ı Gri</v>
      </c>
      <c r="M115" cm="1">
        <f t="array" aca="1" ref="M115" ca="1">IF(VEYA(M115="Aralık",M115="Ocak",M115="Şubat"),"Kış",
IF(VEYA(M115="Mart",M115="Nisan",M115="Mayıs"),"İlkbahar",
IF(VEYA(M115="Haziran",M115="Temmuz",M115="Ağustos"),"Yaz",
IF(VEYA(M115="Eylül",M115="Ekim",M115="Kasım"),"Sonbahar",""))))</f>
        <v>0</v>
      </c>
    </row>
    <row r="116" spans="1:13" x14ac:dyDescent="0.3">
      <c r="A116" s="4">
        <v>115</v>
      </c>
      <c r="B116" t="s">
        <v>14</v>
      </c>
      <c r="C116" t="s">
        <v>27</v>
      </c>
      <c r="D116" s="5" t="s">
        <v>43</v>
      </c>
      <c r="E116">
        <v>3</v>
      </c>
      <c r="F116" s="1">
        <v>1100</v>
      </c>
      <c r="G116" s="2">
        <v>3300</v>
      </c>
      <c r="H116" s="3">
        <v>900</v>
      </c>
      <c r="I116" s="19" t="s">
        <v>45</v>
      </c>
      <c r="J116" t="s">
        <v>66</v>
      </c>
      <c r="K116" s="20">
        <f>Tablo1[[#This Row],[Ürün Kar Tutarı]]/Tablo1[[#This Row],[Birim Fiyat]]</f>
        <v>0.81818181818181823</v>
      </c>
      <c r="L116" t="str">
        <f xml:space="preserve"> RIGHT(Tablo1[[#This Row],[Urun Ad]],5)</f>
        <v>Beyaz</v>
      </c>
      <c r="M116" cm="1">
        <f t="array" aca="1" ref="M116" ca="1">IF(VEYA(M116="Aralık",M116="Ocak",M116="Şubat"),"Kış",
IF(VEYA(M116="Mart",M116="Nisan",M116="Mayıs"),"İlkbahar",
IF(VEYA(M116="Haziran",M116="Temmuz",M116="Ağustos"),"Yaz",
IF(VEYA(M116="Eylül",M116="Ekim",M116="Kasım"),"Sonbahar",""))))</f>
        <v>0</v>
      </c>
    </row>
    <row r="117" spans="1:13" x14ac:dyDescent="0.3">
      <c r="A117" s="5">
        <v>116</v>
      </c>
      <c r="B117" t="s">
        <v>17</v>
      </c>
      <c r="C117" t="s">
        <v>23</v>
      </c>
      <c r="D117" s="5" t="s">
        <v>84</v>
      </c>
      <c r="E117">
        <v>3</v>
      </c>
      <c r="F117" s="1">
        <v>1350</v>
      </c>
      <c r="G117" s="2">
        <v>4050</v>
      </c>
      <c r="H117" s="3">
        <v>1650</v>
      </c>
      <c r="I117" s="19" t="s">
        <v>45</v>
      </c>
      <c r="J117" t="s">
        <v>67</v>
      </c>
      <c r="K117" s="20">
        <f>Tablo1[[#This Row],[Ürün Kar Tutarı]]/Tablo1[[#This Row],[Birim Fiyat]]</f>
        <v>1.2222222222222223</v>
      </c>
      <c r="L117" t="str">
        <f xml:space="preserve"> RIGHT(Tablo1[[#This Row],[Urun Ad]],5)</f>
        <v>Siyah</v>
      </c>
      <c r="M117" cm="1">
        <f t="array" aca="1" ref="M117" ca="1">IF(VEYA(M117="Aralık",M117="Ocak",M117="Şubat"),"Kış",
IF(VEYA(M117="Mart",M117="Nisan",M117="Mayıs"),"İlkbahar",
IF(VEYA(M117="Haziran",M117="Temmuz",M117="Ağustos"),"Yaz",
IF(VEYA(M117="Eylül",M117="Ekim",M117="Kasım"),"Sonbahar",""))))</f>
        <v>0</v>
      </c>
    </row>
    <row r="118" spans="1:13" x14ac:dyDescent="0.3">
      <c r="A118" s="4">
        <v>117</v>
      </c>
      <c r="B118" t="s">
        <v>16</v>
      </c>
      <c r="C118" t="s">
        <v>23</v>
      </c>
      <c r="D118" s="5" t="s">
        <v>84</v>
      </c>
      <c r="E118">
        <v>1</v>
      </c>
      <c r="F118" s="1">
        <v>1350</v>
      </c>
      <c r="G118" s="2">
        <v>1350</v>
      </c>
      <c r="H118" s="3">
        <v>550</v>
      </c>
      <c r="I118" s="19" t="s">
        <v>45</v>
      </c>
      <c r="J118" t="s">
        <v>60</v>
      </c>
      <c r="K118" s="20">
        <f>Tablo1[[#This Row],[Ürün Kar Tutarı]]/Tablo1[[#This Row],[Birim Fiyat]]</f>
        <v>0.40740740740740738</v>
      </c>
      <c r="L118" t="str">
        <f xml:space="preserve"> RIGHT(Tablo1[[#This Row],[Urun Ad]],5)</f>
        <v>Siyah</v>
      </c>
      <c r="M118" cm="1">
        <f t="array" aca="1" ref="M118" ca="1">IF(VEYA(M118="Aralık",M118="Ocak",M118="Şubat"),"Kış",
IF(VEYA(M118="Mart",M118="Nisan",M118="Mayıs"),"İlkbahar",
IF(VEYA(M118="Haziran",M118="Temmuz",M118="Ağustos"),"Yaz",
IF(VEYA(M118="Eylül",M118="Ekim",M118="Kasım"),"Sonbahar",""))))</f>
        <v>0</v>
      </c>
    </row>
    <row r="119" spans="1:13" x14ac:dyDescent="0.3">
      <c r="A119" s="5">
        <v>118</v>
      </c>
      <c r="B119" t="s">
        <v>15</v>
      </c>
      <c r="C119" t="s">
        <v>30</v>
      </c>
      <c r="D119" s="5" t="s">
        <v>83</v>
      </c>
      <c r="E119">
        <v>2</v>
      </c>
      <c r="F119" s="1">
        <v>1090</v>
      </c>
      <c r="G119" s="2">
        <v>2180</v>
      </c>
      <c r="H119" s="3">
        <v>580</v>
      </c>
      <c r="I119" s="19" t="s">
        <v>45</v>
      </c>
      <c r="J119" t="s">
        <v>58</v>
      </c>
      <c r="K119" s="20">
        <f>Tablo1[[#This Row],[Ürün Kar Tutarı]]/Tablo1[[#This Row],[Birim Fiyat]]</f>
        <v>0.5321100917431193</v>
      </c>
      <c r="L119" t="str">
        <f xml:space="preserve"> RIGHT(Tablo1[[#This Row],[Urun Ad]],5)</f>
        <v>Marka</v>
      </c>
      <c r="M119" cm="1">
        <f t="array" aca="1" ref="M119" ca="1">IF(VEYA(M119="Aralık",M119="Ocak",M119="Şubat"),"Kış",
IF(VEYA(M119="Mart",M119="Nisan",M119="Mayıs"),"İlkbahar",
IF(VEYA(M119="Haziran",M119="Temmuz",M119="Ağustos"),"Yaz",
IF(VEYA(M119="Eylül",M119="Ekim",M119="Kasım"),"Sonbahar",""))))</f>
        <v>0</v>
      </c>
    </row>
    <row r="120" spans="1:13" x14ac:dyDescent="0.3">
      <c r="A120" s="4">
        <v>119</v>
      </c>
      <c r="B120" t="s">
        <v>15</v>
      </c>
      <c r="C120" t="s">
        <v>34</v>
      </c>
      <c r="D120" s="5" t="s">
        <v>80</v>
      </c>
      <c r="E120">
        <v>1</v>
      </c>
      <c r="F120" s="1">
        <v>4200</v>
      </c>
      <c r="G120" s="2">
        <v>4200</v>
      </c>
      <c r="H120" s="3">
        <v>1200</v>
      </c>
      <c r="I120" s="19" t="s">
        <v>45</v>
      </c>
      <c r="J120" t="s">
        <v>63</v>
      </c>
      <c r="K120" s="20">
        <f>Tablo1[[#This Row],[Ürün Kar Tutarı]]/Tablo1[[#This Row],[Birim Fiyat]]</f>
        <v>0.2857142857142857</v>
      </c>
      <c r="L120" t="str">
        <f xml:space="preserve"> RIGHT(Tablo1[[#This Row],[Urun Ad]],5)</f>
        <v>Beyaz</v>
      </c>
      <c r="M120" cm="1">
        <f t="array" aca="1" ref="M120" ca="1">IF(VEYA(M120="Aralık",M120="Ocak",M120="Şubat"),"Kış",
IF(VEYA(M120="Mart",M120="Nisan",M120="Mayıs"),"İlkbahar",
IF(VEYA(M120="Haziran",M120="Temmuz",M120="Ağustos"),"Yaz",
IF(VEYA(M120="Eylül",M120="Ekim",M120="Kasım"),"Sonbahar",""))))</f>
        <v>0</v>
      </c>
    </row>
    <row r="121" spans="1:13" x14ac:dyDescent="0.3">
      <c r="A121" s="5">
        <v>120</v>
      </c>
      <c r="B121" t="s">
        <v>17</v>
      </c>
      <c r="C121" t="s">
        <v>29</v>
      </c>
      <c r="D121" s="5" t="s">
        <v>82</v>
      </c>
      <c r="E121">
        <v>2</v>
      </c>
      <c r="F121" s="1">
        <v>1800</v>
      </c>
      <c r="G121" s="2">
        <v>3600</v>
      </c>
      <c r="H121" s="3">
        <v>2000</v>
      </c>
      <c r="I121" s="19" t="s">
        <v>45</v>
      </c>
      <c r="J121" t="s">
        <v>67</v>
      </c>
      <c r="K121" s="20">
        <f>Tablo1[[#This Row],[Ürün Kar Tutarı]]/Tablo1[[#This Row],[Birim Fiyat]]</f>
        <v>1.1111111111111112</v>
      </c>
      <c r="L121" t="str">
        <f xml:space="preserve"> RIGHT(Tablo1[[#This Row],[Urun Ad]],5)</f>
        <v>n Gri</v>
      </c>
      <c r="M121" cm="1">
        <f t="array" aca="1" ref="M121" ca="1">IF(VEYA(M121="Aralık",M121="Ocak",M121="Şubat"),"Kış",
IF(VEYA(M121="Mart",M121="Nisan",M121="Mayıs"),"İlkbahar",
IF(VEYA(M121="Haziran",M121="Temmuz",M121="Ağustos"),"Yaz",
IF(VEYA(M121="Eylül",M121="Ekim",M121="Kasım"),"Sonbahar",""))))</f>
        <v>0</v>
      </c>
    </row>
    <row r="122" spans="1:13" x14ac:dyDescent="0.3">
      <c r="A122" s="4">
        <v>121</v>
      </c>
      <c r="B122" t="s">
        <v>19</v>
      </c>
      <c r="C122" t="s">
        <v>30</v>
      </c>
      <c r="D122" s="5" t="s">
        <v>83</v>
      </c>
      <c r="E122">
        <v>1</v>
      </c>
      <c r="F122" s="1">
        <v>1090</v>
      </c>
      <c r="G122" s="2">
        <v>1090</v>
      </c>
      <c r="H122" s="3">
        <v>290</v>
      </c>
      <c r="I122" s="19" t="s">
        <v>45</v>
      </c>
      <c r="J122" t="s">
        <v>62</v>
      </c>
      <c r="K122" s="20">
        <f>Tablo1[[#This Row],[Ürün Kar Tutarı]]/Tablo1[[#This Row],[Birim Fiyat]]</f>
        <v>0.26605504587155965</v>
      </c>
      <c r="L122" t="str">
        <f xml:space="preserve"> RIGHT(Tablo1[[#This Row],[Urun Ad]],5)</f>
        <v>Marka</v>
      </c>
      <c r="M122" cm="1">
        <f t="array" aca="1" ref="M122" ca="1">IF(VEYA(M122="Aralık",M122="Ocak",M122="Şubat"),"Kış",
IF(VEYA(M122="Mart",M122="Nisan",M122="Mayıs"),"İlkbahar",
IF(VEYA(M122="Haziran",M122="Temmuz",M122="Ağustos"),"Yaz",
IF(VEYA(M122="Eylül",M122="Ekim",M122="Kasım"),"Sonbahar",""))))</f>
        <v>0</v>
      </c>
    </row>
    <row r="123" spans="1:13" x14ac:dyDescent="0.3">
      <c r="A123" s="4">
        <v>122</v>
      </c>
      <c r="B123" t="s">
        <v>8</v>
      </c>
      <c r="C123" t="s">
        <v>25</v>
      </c>
      <c r="D123" s="5" t="s">
        <v>77</v>
      </c>
      <c r="E123">
        <v>1</v>
      </c>
      <c r="F123" s="1">
        <v>7600</v>
      </c>
      <c r="G123" s="2">
        <v>7600</v>
      </c>
      <c r="H123" s="3">
        <v>1600</v>
      </c>
      <c r="I123" s="19" t="s">
        <v>45</v>
      </c>
      <c r="J123" t="s">
        <v>55</v>
      </c>
      <c r="K123" s="20">
        <f>Tablo1[[#This Row],[Ürün Kar Tutarı]]/Tablo1[[#This Row],[Birim Fiyat]]</f>
        <v>0.21052631578947367</v>
      </c>
      <c r="L123" t="str">
        <f xml:space="preserve"> RIGHT(Tablo1[[#This Row],[Urun Ad]],5)</f>
        <v>i Gri</v>
      </c>
      <c r="M123" cm="1">
        <f t="array" aca="1" ref="M123" ca="1">IF(VEYA(M123="Aralık",M123="Ocak",M123="Şubat"),"Kış",
IF(VEYA(M123="Mart",M123="Nisan",M123="Mayıs"),"İlkbahar",
IF(VEYA(M123="Haziran",M123="Temmuz",M123="Ağustos"),"Yaz",
IF(VEYA(M123="Eylül",M123="Ekim",M123="Kasım"),"Sonbahar",""))))</f>
        <v>0</v>
      </c>
    </row>
    <row r="124" spans="1:13" x14ac:dyDescent="0.3">
      <c r="A124" s="4">
        <v>123</v>
      </c>
      <c r="B124" t="s">
        <v>16</v>
      </c>
      <c r="C124" t="s">
        <v>25</v>
      </c>
      <c r="D124" s="5" t="s">
        <v>77</v>
      </c>
      <c r="E124">
        <v>3</v>
      </c>
      <c r="F124" s="1">
        <v>7600</v>
      </c>
      <c r="G124" s="2">
        <v>22800</v>
      </c>
      <c r="H124" s="3">
        <v>4800</v>
      </c>
      <c r="I124" s="19" t="s">
        <v>45</v>
      </c>
      <c r="J124" t="s">
        <v>57</v>
      </c>
      <c r="K124" s="20">
        <f>Tablo1[[#This Row],[Ürün Kar Tutarı]]/Tablo1[[#This Row],[Birim Fiyat]]</f>
        <v>0.63157894736842102</v>
      </c>
      <c r="L124" t="str">
        <f xml:space="preserve"> RIGHT(Tablo1[[#This Row],[Urun Ad]],5)</f>
        <v>i Gri</v>
      </c>
      <c r="M124" cm="1">
        <f t="array" aca="1" ref="M124" ca="1">IF(VEYA(M124="Aralık",M124="Ocak",M124="Şubat"),"Kış",
IF(VEYA(M124="Mart",M124="Nisan",M124="Mayıs"),"İlkbahar",
IF(VEYA(M124="Haziran",M124="Temmuz",M124="Ağustos"),"Yaz",
IF(VEYA(M124="Eylül",M124="Ekim",M124="Kasım"),"Sonbahar",""))))</f>
        <v>0</v>
      </c>
    </row>
    <row r="125" spans="1:13" x14ac:dyDescent="0.3">
      <c r="A125" s="5">
        <v>124</v>
      </c>
      <c r="B125" t="s">
        <v>10</v>
      </c>
      <c r="C125" t="s">
        <v>42</v>
      </c>
      <c r="D125" s="5" t="s">
        <v>80</v>
      </c>
      <c r="E125">
        <v>1</v>
      </c>
      <c r="F125" s="1">
        <v>3700</v>
      </c>
      <c r="G125" s="2">
        <v>3700</v>
      </c>
      <c r="H125" s="3">
        <v>700</v>
      </c>
      <c r="I125" s="19" t="s">
        <v>45</v>
      </c>
      <c r="J125" t="s">
        <v>56</v>
      </c>
      <c r="K125" s="20">
        <f>Tablo1[[#This Row],[Ürün Kar Tutarı]]/Tablo1[[#This Row],[Birim Fiyat]]</f>
        <v>0.1891891891891892</v>
      </c>
      <c r="L125" t="str">
        <f xml:space="preserve"> RIGHT(Tablo1[[#This Row],[Urun Ad]],5)</f>
        <v>Siyah</v>
      </c>
      <c r="M125" cm="1">
        <f t="array" aca="1" ref="M125" ca="1">IF(VEYA(M125="Aralık",M125="Ocak",M125="Şubat"),"Kış",
IF(VEYA(M125="Mart",M125="Nisan",M125="Mayıs"),"İlkbahar",
IF(VEYA(M125="Haziran",M125="Temmuz",M125="Ağustos"),"Yaz",
IF(VEYA(M125="Eylül",M125="Ekim",M125="Kasım"),"Sonbahar",""))))</f>
        <v>0</v>
      </c>
    </row>
    <row r="126" spans="1:13" x14ac:dyDescent="0.3">
      <c r="A126" s="4">
        <v>125</v>
      </c>
      <c r="B126" t="s">
        <v>12</v>
      </c>
      <c r="C126" t="s">
        <v>26</v>
      </c>
      <c r="D126" s="5" t="s">
        <v>79</v>
      </c>
      <c r="E126">
        <v>3</v>
      </c>
      <c r="F126" s="1">
        <v>7250</v>
      </c>
      <c r="G126" s="2">
        <v>21750</v>
      </c>
      <c r="H126" s="3">
        <v>6750</v>
      </c>
      <c r="I126" s="19" t="s">
        <v>45</v>
      </c>
      <c r="J126" t="s">
        <v>62</v>
      </c>
      <c r="K126" s="20">
        <f>Tablo1[[#This Row],[Ürün Kar Tutarı]]/Tablo1[[#This Row],[Birim Fiyat]]</f>
        <v>0.93103448275862066</v>
      </c>
      <c r="L126" t="str">
        <f xml:space="preserve"> RIGHT(Tablo1[[#This Row],[Urun Ad]],5)</f>
        <v>u Gri</v>
      </c>
      <c r="M126" cm="1">
        <f t="array" aca="1" ref="M126" ca="1">IF(VEYA(M126="Aralık",M126="Ocak",M126="Şubat"),"Kış",
IF(VEYA(M126="Mart",M126="Nisan",M126="Mayıs"),"İlkbahar",
IF(VEYA(M126="Haziran",M126="Temmuz",M126="Ağustos"),"Yaz",
IF(VEYA(M126="Eylül",M126="Ekim",M126="Kasım"),"Sonbahar",""))))</f>
        <v>0</v>
      </c>
    </row>
    <row r="127" spans="1:13" x14ac:dyDescent="0.3">
      <c r="A127" s="5">
        <v>126</v>
      </c>
      <c r="B127" t="s">
        <v>9</v>
      </c>
      <c r="C127" t="s">
        <v>25</v>
      </c>
      <c r="D127" s="5" t="s">
        <v>77</v>
      </c>
      <c r="E127">
        <v>3</v>
      </c>
      <c r="F127" s="1">
        <v>7600</v>
      </c>
      <c r="G127" s="2">
        <v>22800</v>
      </c>
      <c r="H127" s="3">
        <v>4800</v>
      </c>
      <c r="I127" s="19" t="s">
        <v>45</v>
      </c>
      <c r="J127" t="s">
        <v>66</v>
      </c>
      <c r="K127" s="20">
        <f>Tablo1[[#This Row],[Ürün Kar Tutarı]]/Tablo1[[#This Row],[Birim Fiyat]]</f>
        <v>0.63157894736842102</v>
      </c>
      <c r="L127" t="str">
        <f xml:space="preserve"> RIGHT(Tablo1[[#This Row],[Urun Ad]],5)</f>
        <v>i Gri</v>
      </c>
      <c r="M127" cm="1">
        <f t="array" aca="1" ref="M127" ca="1">IF(VEYA(M127="Aralık",M127="Ocak",M127="Şubat"),"Kış",
IF(VEYA(M127="Mart",M127="Nisan",M127="Mayıs"),"İlkbahar",
IF(VEYA(M127="Haziran",M127="Temmuz",M127="Ağustos"),"Yaz",
IF(VEYA(M127="Eylül",M127="Ekim",M127="Kasım"),"Sonbahar",""))))</f>
        <v>0</v>
      </c>
    </row>
    <row r="128" spans="1:13" x14ac:dyDescent="0.3">
      <c r="A128" s="4">
        <v>127</v>
      </c>
      <c r="B128" t="s">
        <v>18</v>
      </c>
      <c r="C128" t="s">
        <v>34</v>
      </c>
      <c r="D128" s="5" t="s">
        <v>80</v>
      </c>
      <c r="E128">
        <v>1</v>
      </c>
      <c r="F128" s="1">
        <v>4200</v>
      </c>
      <c r="G128" s="2">
        <v>4200</v>
      </c>
      <c r="H128" s="3">
        <v>1200</v>
      </c>
      <c r="I128" s="19" t="s">
        <v>45</v>
      </c>
      <c r="J128" t="s">
        <v>60</v>
      </c>
      <c r="K128" s="20">
        <f>Tablo1[[#This Row],[Ürün Kar Tutarı]]/Tablo1[[#This Row],[Birim Fiyat]]</f>
        <v>0.2857142857142857</v>
      </c>
      <c r="L128" t="str">
        <f xml:space="preserve"> RIGHT(Tablo1[[#This Row],[Urun Ad]],5)</f>
        <v>Beyaz</v>
      </c>
      <c r="M128" cm="1">
        <f t="array" aca="1" ref="M128" ca="1">IF(VEYA(M128="Aralık",M128="Ocak",M128="Şubat"),"Kış",
IF(VEYA(M128="Mart",M128="Nisan",M128="Mayıs"),"İlkbahar",
IF(VEYA(M128="Haziran",M128="Temmuz",M128="Ağustos"),"Yaz",
IF(VEYA(M128="Eylül",M128="Ekim",M128="Kasım"),"Sonbahar",""))))</f>
        <v>0</v>
      </c>
    </row>
    <row r="129" spans="1:13" x14ac:dyDescent="0.3">
      <c r="A129" s="5">
        <v>128</v>
      </c>
      <c r="B129" t="s">
        <v>14</v>
      </c>
      <c r="C129" t="s">
        <v>37</v>
      </c>
      <c r="D129" s="5" t="s">
        <v>43</v>
      </c>
      <c r="E129">
        <v>3</v>
      </c>
      <c r="F129" s="1">
        <v>1250</v>
      </c>
      <c r="G129" s="2">
        <v>3750</v>
      </c>
      <c r="H129" s="3">
        <v>1350</v>
      </c>
      <c r="I129" s="19" t="s">
        <v>45</v>
      </c>
      <c r="J129" t="s">
        <v>59</v>
      </c>
      <c r="K129" s="20">
        <f>Tablo1[[#This Row],[Ürün Kar Tutarı]]/Tablo1[[#This Row],[Birim Fiyat]]</f>
        <v>1.08</v>
      </c>
      <c r="L129" t="str">
        <f xml:space="preserve"> RIGHT(Tablo1[[#This Row],[Urun Ad]],5)</f>
        <v>Siyah</v>
      </c>
      <c r="M129" cm="1">
        <f t="array" aca="1" ref="M129" ca="1">IF(VEYA(M129="Aralık",M129="Ocak",M129="Şubat"),"Kış",
IF(VEYA(M129="Mart",M129="Nisan",M129="Mayıs"),"İlkbahar",
IF(VEYA(M129="Haziran",M129="Temmuz",M129="Ağustos"),"Yaz",
IF(VEYA(M129="Eylül",M129="Ekim",M129="Kasım"),"Sonbahar",""))))</f>
        <v>0</v>
      </c>
    </row>
    <row r="130" spans="1:13" x14ac:dyDescent="0.3">
      <c r="A130" s="4">
        <v>129</v>
      </c>
      <c r="B130" t="s">
        <v>16</v>
      </c>
      <c r="C130" t="s">
        <v>30</v>
      </c>
      <c r="D130" s="5" t="s">
        <v>83</v>
      </c>
      <c r="E130">
        <v>1</v>
      </c>
      <c r="F130" s="1">
        <v>1090</v>
      </c>
      <c r="G130" s="2">
        <v>1090</v>
      </c>
      <c r="H130" s="3">
        <v>290</v>
      </c>
      <c r="I130" s="19" t="s">
        <v>45</v>
      </c>
      <c r="J130" t="s">
        <v>56</v>
      </c>
      <c r="K130" s="20">
        <f>Tablo1[[#This Row],[Ürün Kar Tutarı]]/Tablo1[[#This Row],[Birim Fiyat]]</f>
        <v>0.26605504587155965</v>
      </c>
      <c r="L130" t="str">
        <f xml:space="preserve"> RIGHT(Tablo1[[#This Row],[Urun Ad]],5)</f>
        <v>Marka</v>
      </c>
      <c r="M130" cm="1">
        <f t="array" aca="1" ref="M130" ca="1">IF(VEYA(M130="Aralık",M130="Ocak",M130="Şubat"),"Kış",
IF(VEYA(M130="Mart",M130="Nisan",M130="Mayıs"),"İlkbahar",
IF(VEYA(M130="Haziran",M130="Temmuz",M130="Ağustos"),"Yaz",
IF(VEYA(M130="Eylül",M130="Ekim",M130="Kasım"),"Sonbahar",""))))</f>
        <v>0</v>
      </c>
    </row>
    <row r="131" spans="1:13" x14ac:dyDescent="0.3">
      <c r="A131" s="5">
        <v>130</v>
      </c>
      <c r="B131" t="s">
        <v>11</v>
      </c>
      <c r="C131" t="s">
        <v>24</v>
      </c>
      <c r="D131" s="5" t="s">
        <v>81</v>
      </c>
      <c r="E131">
        <v>1</v>
      </c>
      <c r="F131" s="1">
        <v>2180</v>
      </c>
      <c r="G131" s="2">
        <v>2180</v>
      </c>
      <c r="H131" s="3">
        <v>680</v>
      </c>
      <c r="I131" s="19" t="s">
        <v>45</v>
      </c>
      <c r="J131" t="s">
        <v>62</v>
      </c>
      <c r="K131" s="20">
        <f>Tablo1[[#This Row],[Ürün Kar Tutarı]]/Tablo1[[#This Row],[Birim Fiyat]]</f>
        <v>0.31192660550458717</v>
      </c>
      <c r="L131" t="str">
        <f xml:space="preserve"> RIGHT(Tablo1[[#This Row],[Urun Ad]],5)</f>
        <v>Marka</v>
      </c>
      <c r="M131" cm="1">
        <f t="array" aca="1" ref="M131" ca="1">IF(VEYA(M131="Aralık",M131="Ocak",M131="Şubat"),"Kış",
IF(VEYA(M131="Mart",M131="Nisan",M131="Mayıs"),"İlkbahar",
IF(VEYA(M131="Haziran",M131="Temmuz",M131="Ağustos"),"Yaz",
IF(VEYA(M131="Eylül",M131="Ekim",M131="Kasım"),"Sonbahar",""))))</f>
        <v>0</v>
      </c>
    </row>
    <row r="132" spans="1:13" x14ac:dyDescent="0.3">
      <c r="A132" s="4">
        <v>131</v>
      </c>
      <c r="B132" t="s">
        <v>19</v>
      </c>
      <c r="C132" t="s">
        <v>42</v>
      </c>
      <c r="D132" s="5" t="s">
        <v>80</v>
      </c>
      <c r="E132">
        <v>2</v>
      </c>
      <c r="F132" s="1">
        <v>3700</v>
      </c>
      <c r="G132" s="2">
        <v>7400</v>
      </c>
      <c r="H132" s="3">
        <v>1400</v>
      </c>
      <c r="I132" s="19" t="s">
        <v>45</v>
      </c>
      <c r="J132" t="s">
        <v>60</v>
      </c>
      <c r="K132" s="20">
        <f>Tablo1[[#This Row],[Ürün Kar Tutarı]]/Tablo1[[#This Row],[Birim Fiyat]]</f>
        <v>0.3783783783783784</v>
      </c>
      <c r="L132" t="str">
        <f xml:space="preserve"> RIGHT(Tablo1[[#This Row],[Urun Ad]],5)</f>
        <v>Siyah</v>
      </c>
      <c r="M132" cm="1">
        <f t="array" aca="1" ref="M132" ca="1">IF(VEYA(M132="Aralık",M132="Ocak",M132="Şubat"),"Kış",
IF(VEYA(M132="Mart",M132="Nisan",M132="Mayıs"),"İlkbahar",
IF(VEYA(M132="Haziran",M132="Temmuz",M132="Ağustos"),"Yaz",
IF(VEYA(M132="Eylül",M132="Ekim",M132="Kasım"),"Sonbahar",""))))</f>
        <v>0</v>
      </c>
    </row>
    <row r="133" spans="1:13" x14ac:dyDescent="0.3">
      <c r="A133" s="5">
        <v>132</v>
      </c>
      <c r="B133" t="s">
        <v>17</v>
      </c>
      <c r="C133" t="s">
        <v>20</v>
      </c>
      <c r="D133" s="5" t="s">
        <v>75</v>
      </c>
      <c r="E133">
        <v>2</v>
      </c>
      <c r="F133" s="1">
        <v>6000</v>
      </c>
      <c r="G133" s="2">
        <v>12000</v>
      </c>
      <c r="H133" s="3">
        <v>4000</v>
      </c>
      <c r="I133" s="19" t="s">
        <v>45</v>
      </c>
      <c r="J133" t="s">
        <v>56</v>
      </c>
      <c r="K133" s="20">
        <f>Tablo1[[#This Row],[Ürün Kar Tutarı]]/Tablo1[[#This Row],[Birim Fiyat]]</f>
        <v>0.66666666666666663</v>
      </c>
      <c r="L133" t="str">
        <f xml:space="preserve"> RIGHT(Tablo1[[#This Row],[Urun Ad]],5)</f>
        <v>Beyaz</v>
      </c>
      <c r="M133" cm="1">
        <f t="array" aca="1" ref="M133" ca="1">IF(VEYA(M133="Aralık",M133="Ocak",M133="Şubat"),"Kış",
IF(VEYA(M133="Mart",M133="Nisan",M133="Mayıs"),"İlkbahar",
IF(VEYA(M133="Haziran",M133="Temmuz",M133="Ağustos"),"Yaz",
IF(VEYA(M133="Eylül",M133="Ekim",M133="Kasım"),"Sonbahar",""))))</f>
        <v>0</v>
      </c>
    </row>
    <row r="134" spans="1:13" x14ac:dyDescent="0.3">
      <c r="A134" s="4">
        <v>133</v>
      </c>
      <c r="B134" t="s">
        <v>18</v>
      </c>
      <c r="C134" t="s">
        <v>37</v>
      </c>
      <c r="D134" s="5" t="s">
        <v>43</v>
      </c>
      <c r="E134">
        <v>2</v>
      </c>
      <c r="F134" s="1">
        <v>1250</v>
      </c>
      <c r="G134" s="2">
        <v>2500</v>
      </c>
      <c r="H134" s="3">
        <v>900</v>
      </c>
      <c r="I134" s="19" t="s">
        <v>45</v>
      </c>
      <c r="J134" t="s">
        <v>60</v>
      </c>
      <c r="K134" s="20">
        <f>Tablo1[[#This Row],[Ürün Kar Tutarı]]/Tablo1[[#This Row],[Birim Fiyat]]</f>
        <v>0.72</v>
      </c>
      <c r="L134" t="str">
        <f xml:space="preserve"> RIGHT(Tablo1[[#This Row],[Urun Ad]],5)</f>
        <v>Siyah</v>
      </c>
      <c r="M134" cm="1">
        <f t="array" aca="1" ref="M134" ca="1">IF(VEYA(M134="Aralık",M134="Ocak",M134="Şubat"),"Kış",
IF(VEYA(M134="Mart",M134="Nisan",M134="Mayıs"),"İlkbahar",
IF(VEYA(M134="Haziran",M134="Temmuz",M134="Ağustos"),"Yaz",
IF(VEYA(M134="Eylül",M134="Ekim",M134="Kasım"),"Sonbahar",""))))</f>
        <v>0</v>
      </c>
    </row>
    <row r="135" spans="1:13" x14ac:dyDescent="0.3">
      <c r="A135" s="5">
        <v>134</v>
      </c>
      <c r="B135" t="s">
        <v>19</v>
      </c>
      <c r="C135" t="s">
        <v>25</v>
      </c>
      <c r="D135" s="5" t="s">
        <v>77</v>
      </c>
      <c r="E135">
        <v>1</v>
      </c>
      <c r="F135" s="1">
        <v>7600</v>
      </c>
      <c r="G135" s="2">
        <v>7600</v>
      </c>
      <c r="H135" s="3">
        <v>1600</v>
      </c>
      <c r="I135" s="19" t="s">
        <v>45</v>
      </c>
      <c r="J135" t="s">
        <v>58</v>
      </c>
      <c r="K135" s="20">
        <f>Tablo1[[#This Row],[Ürün Kar Tutarı]]/Tablo1[[#This Row],[Birim Fiyat]]</f>
        <v>0.21052631578947367</v>
      </c>
      <c r="L135" t="str">
        <f xml:space="preserve"> RIGHT(Tablo1[[#This Row],[Urun Ad]],5)</f>
        <v>i Gri</v>
      </c>
      <c r="M135" cm="1">
        <f t="array" aca="1" ref="M135" ca="1">IF(VEYA(M135="Aralık",M135="Ocak",M135="Şubat"),"Kış",
IF(VEYA(M135="Mart",M135="Nisan",M135="Mayıs"),"İlkbahar",
IF(VEYA(M135="Haziran",M135="Temmuz",M135="Ağustos"),"Yaz",
IF(VEYA(M135="Eylül",M135="Ekim",M135="Kasım"),"Sonbahar",""))))</f>
        <v>0</v>
      </c>
    </row>
    <row r="136" spans="1:13" x14ac:dyDescent="0.3">
      <c r="A136" s="4">
        <v>135</v>
      </c>
      <c r="B136" t="s">
        <v>8</v>
      </c>
      <c r="C136" t="s">
        <v>21</v>
      </c>
      <c r="D136" s="5" t="s">
        <v>82</v>
      </c>
      <c r="E136">
        <v>2</v>
      </c>
      <c r="F136" s="1">
        <v>1400</v>
      </c>
      <c r="G136" s="2">
        <v>2800</v>
      </c>
      <c r="H136" s="3">
        <v>1200</v>
      </c>
      <c r="I136" s="19" t="s">
        <v>45</v>
      </c>
      <c r="J136" t="s">
        <v>64</v>
      </c>
      <c r="K136" s="20">
        <f>Tablo1[[#This Row],[Ürün Kar Tutarı]]/Tablo1[[#This Row],[Birim Fiyat]]</f>
        <v>0.8571428571428571</v>
      </c>
      <c r="L136" t="str">
        <f xml:space="preserve"> RIGHT(Tablo1[[#This Row],[Urun Ad]],5)</f>
        <v>Beyaz</v>
      </c>
      <c r="M136" cm="1">
        <f t="array" aca="1" ref="M136" ca="1">IF(VEYA(M136="Aralık",M136="Ocak",M136="Şubat"),"Kış",
IF(VEYA(M136="Mart",M136="Nisan",M136="Mayıs"),"İlkbahar",
IF(VEYA(M136="Haziran",M136="Temmuz",M136="Ağustos"),"Yaz",
IF(VEYA(M136="Eylül",M136="Ekim",M136="Kasım"),"Sonbahar",""))))</f>
        <v>0</v>
      </c>
    </row>
    <row r="137" spans="1:13" x14ac:dyDescent="0.3">
      <c r="A137" s="5">
        <v>136</v>
      </c>
      <c r="B137" t="s">
        <v>12</v>
      </c>
      <c r="C137" t="s">
        <v>24</v>
      </c>
      <c r="D137" s="5" t="s">
        <v>81</v>
      </c>
      <c r="E137">
        <v>2</v>
      </c>
      <c r="F137" s="1">
        <v>2180</v>
      </c>
      <c r="G137" s="2">
        <v>4360</v>
      </c>
      <c r="H137" s="3">
        <v>1360</v>
      </c>
      <c r="I137" s="19" t="s">
        <v>45</v>
      </c>
      <c r="J137" t="s">
        <v>65</v>
      </c>
      <c r="K137" s="20">
        <f>Tablo1[[#This Row],[Ürün Kar Tutarı]]/Tablo1[[#This Row],[Birim Fiyat]]</f>
        <v>0.62385321100917435</v>
      </c>
      <c r="L137" t="str">
        <f xml:space="preserve"> RIGHT(Tablo1[[#This Row],[Urun Ad]],5)</f>
        <v>Marka</v>
      </c>
      <c r="M137" cm="1">
        <f t="array" aca="1" ref="M137" ca="1">IF(VEYA(M137="Aralık",M137="Ocak",M137="Şubat"),"Kış",
IF(VEYA(M137="Mart",M137="Nisan",M137="Mayıs"),"İlkbahar",
IF(VEYA(M137="Haziran",M137="Temmuz",M137="Ağustos"),"Yaz",
IF(VEYA(M137="Eylül",M137="Ekim",M137="Kasım"),"Sonbahar",""))))</f>
        <v>0</v>
      </c>
    </row>
    <row r="138" spans="1:13" x14ac:dyDescent="0.3">
      <c r="A138" s="4">
        <v>137</v>
      </c>
      <c r="B138" t="s">
        <v>8</v>
      </c>
      <c r="C138" t="s">
        <v>36</v>
      </c>
      <c r="D138" s="5" t="s">
        <v>81</v>
      </c>
      <c r="E138">
        <v>3</v>
      </c>
      <c r="F138" s="1">
        <v>1800</v>
      </c>
      <c r="G138" s="2">
        <v>5400</v>
      </c>
      <c r="H138" s="3">
        <v>3000</v>
      </c>
      <c r="I138" s="19" t="s">
        <v>45</v>
      </c>
      <c r="J138" t="s">
        <v>61</v>
      </c>
      <c r="K138" s="20">
        <f>Tablo1[[#This Row],[Ürün Kar Tutarı]]/Tablo1[[#This Row],[Birim Fiyat]]</f>
        <v>1.6666666666666667</v>
      </c>
      <c r="L138" t="str">
        <f xml:space="preserve"> RIGHT(Tablo1[[#This Row],[Urun Ad]],5)</f>
        <v>Marka</v>
      </c>
      <c r="M138" cm="1">
        <f t="array" aca="1" ref="M138" ca="1">IF(VEYA(M138="Aralık",M138="Ocak",M138="Şubat"),"Kış",
IF(VEYA(M138="Mart",M138="Nisan",M138="Mayıs"),"İlkbahar",
IF(VEYA(M138="Haziran",M138="Temmuz",M138="Ağustos"),"Yaz",
IF(VEYA(M138="Eylül",M138="Ekim",M138="Kasım"),"Sonbahar",""))))</f>
        <v>0</v>
      </c>
    </row>
    <row r="139" spans="1:13" x14ac:dyDescent="0.3">
      <c r="A139" s="5">
        <v>138</v>
      </c>
      <c r="B139" t="s">
        <v>10</v>
      </c>
      <c r="C139" t="s">
        <v>41</v>
      </c>
      <c r="D139" s="5" t="s">
        <v>78</v>
      </c>
      <c r="E139">
        <v>1</v>
      </c>
      <c r="F139" s="1">
        <v>1500</v>
      </c>
      <c r="G139" s="2">
        <v>1500</v>
      </c>
      <c r="H139" s="3">
        <v>700</v>
      </c>
      <c r="I139" s="19" t="s">
        <v>45</v>
      </c>
      <c r="J139" t="s">
        <v>56</v>
      </c>
      <c r="K139" s="20">
        <f>Tablo1[[#This Row],[Ürün Kar Tutarı]]/Tablo1[[#This Row],[Birim Fiyat]]</f>
        <v>0.46666666666666667</v>
      </c>
      <c r="L139" t="str">
        <f xml:space="preserve"> RIGHT(Tablo1[[#This Row],[Urun Ad]],5)</f>
        <v>Marka</v>
      </c>
      <c r="M139" cm="1">
        <f t="array" aca="1" ref="M139" ca="1">IF(VEYA(M139="Aralık",M139="Ocak",M139="Şubat"),"Kış",
IF(VEYA(M139="Mart",M139="Nisan",M139="Mayıs"),"İlkbahar",
IF(VEYA(M139="Haziran",M139="Temmuz",M139="Ağustos"),"Yaz",
IF(VEYA(M139="Eylül",M139="Ekim",M139="Kasım"),"Sonbahar",""))))</f>
        <v>0</v>
      </c>
    </row>
    <row r="140" spans="1:13" x14ac:dyDescent="0.3">
      <c r="A140" s="4">
        <v>139</v>
      </c>
      <c r="B140" t="s">
        <v>14</v>
      </c>
      <c r="C140" t="s">
        <v>22</v>
      </c>
      <c r="D140" s="5" t="s">
        <v>76</v>
      </c>
      <c r="E140">
        <v>3</v>
      </c>
      <c r="F140" s="1">
        <v>8450</v>
      </c>
      <c r="G140" s="2">
        <v>25350</v>
      </c>
      <c r="H140" s="3">
        <v>7350</v>
      </c>
      <c r="I140" s="19" t="s">
        <v>45</v>
      </c>
      <c r="J140" t="s">
        <v>62</v>
      </c>
      <c r="K140" s="20">
        <f>Tablo1[[#This Row],[Ürün Kar Tutarı]]/Tablo1[[#This Row],[Birim Fiyat]]</f>
        <v>0.86982248520710059</v>
      </c>
      <c r="L140" t="str">
        <f xml:space="preserve"> RIGHT(Tablo1[[#This Row],[Urun Ad]],5)</f>
        <v>Beyaz</v>
      </c>
      <c r="M140" cm="1">
        <f t="array" aca="1" ref="M140" ca="1">IF(VEYA(M140="Aralık",M140="Ocak",M140="Şubat"),"Kış",
IF(VEYA(M140="Mart",M140="Nisan",M140="Mayıs"),"İlkbahar",
IF(VEYA(M140="Haziran",M140="Temmuz",M140="Ağustos"),"Yaz",
IF(VEYA(M140="Eylül",M140="Ekim",M140="Kasım"),"Sonbahar",""))))</f>
        <v>0</v>
      </c>
    </row>
    <row r="141" spans="1:13" x14ac:dyDescent="0.3">
      <c r="A141" s="5">
        <v>140</v>
      </c>
      <c r="B141" t="s">
        <v>17</v>
      </c>
      <c r="C141" t="s">
        <v>41</v>
      </c>
      <c r="D141" s="5" t="s">
        <v>78</v>
      </c>
      <c r="E141">
        <v>3</v>
      </c>
      <c r="F141" s="1">
        <v>1500</v>
      </c>
      <c r="G141" s="2">
        <v>4500</v>
      </c>
      <c r="H141" s="3">
        <v>2100</v>
      </c>
      <c r="I141" s="19" t="s">
        <v>45</v>
      </c>
      <c r="J141" t="s">
        <v>63</v>
      </c>
      <c r="K141" s="20">
        <f>Tablo1[[#This Row],[Ürün Kar Tutarı]]/Tablo1[[#This Row],[Birim Fiyat]]</f>
        <v>1.4</v>
      </c>
      <c r="L141" t="str">
        <f xml:space="preserve"> RIGHT(Tablo1[[#This Row],[Urun Ad]],5)</f>
        <v>Marka</v>
      </c>
      <c r="M141" cm="1">
        <f t="array" aca="1" ref="M141" ca="1">IF(VEYA(M141="Aralık",M141="Ocak",M141="Şubat"),"Kış",
IF(VEYA(M141="Mart",M141="Nisan",M141="Mayıs"),"İlkbahar",
IF(VEYA(M141="Haziran",M141="Temmuz",M141="Ağustos"),"Yaz",
IF(VEYA(M141="Eylül",M141="Ekim",M141="Kasım"),"Sonbahar",""))))</f>
        <v>0</v>
      </c>
    </row>
    <row r="142" spans="1:13" x14ac:dyDescent="0.3">
      <c r="A142" s="4">
        <v>141</v>
      </c>
      <c r="B142" t="s">
        <v>13</v>
      </c>
      <c r="C142" t="s">
        <v>20</v>
      </c>
      <c r="D142" s="5" t="s">
        <v>75</v>
      </c>
      <c r="E142">
        <v>3</v>
      </c>
      <c r="F142" s="1">
        <v>6000</v>
      </c>
      <c r="G142" s="2">
        <v>18000</v>
      </c>
      <c r="H142" s="3">
        <v>6000</v>
      </c>
      <c r="I142" s="19" t="s">
        <v>45</v>
      </c>
      <c r="J142" t="s">
        <v>67</v>
      </c>
      <c r="K142" s="20">
        <f>Tablo1[[#This Row],[Ürün Kar Tutarı]]/Tablo1[[#This Row],[Birim Fiyat]]</f>
        <v>1</v>
      </c>
      <c r="L142" t="str">
        <f xml:space="preserve"> RIGHT(Tablo1[[#This Row],[Urun Ad]],5)</f>
        <v>Beyaz</v>
      </c>
      <c r="M142" cm="1">
        <f t="array" aca="1" ref="M142" ca="1">IF(VEYA(M142="Aralık",M142="Ocak",M142="Şubat"),"Kış",
IF(VEYA(M142="Mart",M142="Nisan",M142="Mayıs"),"İlkbahar",
IF(VEYA(M142="Haziran",M142="Temmuz",M142="Ağustos"),"Yaz",
IF(VEYA(M142="Eylül",M142="Ekim",M142="Kasım"),"Sonbahar",""))))</f>
        <v>0</v>
      </c>
    </row>
    <row r="143" spans="1:13" x14ac:dyDescent="0.3">
      <c r="A143" s="5">
        <v>142</v>
      </c>
      <c r="B143" t="s">
        <v>19</v>
      </c>
      <c r="C143" t="s">
        <v>38</v>
      </c>
      <c r="D143" s="5" t="s">
        <v>84</v>
      </c>
      <c r="E143">
        <v>1</v>
      </c>
      <c r="F143" s="1">
        <v>1200</v>
      </c>
      <c r="G143" s="2">
        <v>1200</v>
      </c>
      <c r="H143" s="3">
        <v>400</v>
      </c>
      <c r="I143" s="19" t="s">
        <v>45</v>
      </c>
      <c r="J143" t="s">
        <v>64</v>
      </c>
      <c r="K143" s="20">
        <f>Tablo1[[#This Row],[Ürün Kar Tutarı]]/Tablo1[[#This Row],[Birim Fiyat]]</f>
        <v>0.33333333333333331</v>
      </c>
      <c r="L143" t="str">
        <f xml:space="preserve"> RIGHT(Tablo1[[#This Row],[Urun Ad]],5)</f>
        <v>ü Mor</v>
      </c>
      <c r="M143" cm="1">
        <f t="array" aca="1" ref="M143" ca="1">IF(VEYA(M143="Aralık",M143="Ocak",M143="Şubat"),"Kış",
IF(VEYA(M143="Mart",M143="Nisan",M143="Mayıs"),"İlkbahar",
IF(VEYA(M143="Haziran",M143="Temmuz",M143="Ağustos"),"Yaz",
IF(VEYA(M143="Eylül",M143="Ekim",M143="Kasım"),"Sonbahar",""))))</f>
        <v>0</v>
      </c>
    </row>
    <row r="144" spans="1:13" x14ac:dyDescent="0.3">
      <c r="A144" s="4">
        <v>143</v>
      </c>
      <c r="B144" t="s">
        <v>8</v>
      </c>
      <c r="C144" t="s">
        <v>34</v>
      </c>
      <c r="D144" s="5" t="s">
        <v>80</v>
      </c>
      <c r="E144">
        <v>3</v>
      </c>
      <c r="F144" s="1">
        <v>4200</v>
      </c>
      <c r="G144" s="2">
        <v>12600</v>
      </c>
      <c r="H144" s="3">
        <v>3600</v>
      </c>
      <c r="I144" s="19" t="s">
        <v>45</v>
      </c>
      <c r="J144" t="s">
        <v>60</v>
      </c>
      <c r="K144" s="20">
        <f>Tablo1[[#This Row],[Ürün Kar Tutarı]]/Tablo1[[#This Row],[Birim Fiyat]]</f>
        <v>0.8571428571428571</v>
      </c>
      <c r="L144" t="str">
        <f xml:space="preserve"> RIGHT(Tablo1[[#This Row],[Urun Ad]],5)</f>
        <v>Beyaz</v>
      </c>
      <c r="M144" cm="1">
        <f t="array" aca="1" ref="M144" ca="1">IF(VEYA(M144="Aralık",M144="Ocak",M144="Şubat"),"Kış",
IF(VEYA(M144="Mart",M144="Nisan",M144="Mayıs"),"İlkbahar",
IF(VEYA(M144="Haziran",M144="Temmuz",M144="Ağustos"),"Yaz",
IF(VEYA(M144="Eylül",M144="Ekim",M144="Kasım"),"Sonbahar",""))))</f>
        <v>0</v>
      </c>
    </row>
    <row r="145" spans="1:13" x14ac:dyDescent="0.3">
      <c r="A145" s="5">
        <v>144</v>
      </c>
      <c r="B145" t="s">
        <v>18</v>
      </c>
      <c r="C145" t="s">
        <v>25</v>
      </c>
      <c r="D145" s="5" t="s">
        <v>77</v>
      </c>
      <c r="E145">
        <v>3</v>
      </c>
      <c r="F145" s="1">
        <v>7600</v>
      </c>
      <c r="G145" s="2">
        <v>22800</v>
      </c>
      <c r="H145" s="3">
        <v>4800</v>
      </c>
      <c r="I145" s="19" t="s">
        <v>45</v>
      </c>
      <c r="J145" t="s">
        <v>67</v>
      </c>
      <c r="K145" s="20">
        <f>Tablo1[[#This Row],[Ürün Kar Tutarı]]/Tablo1[[#This Row],[Birim Fiyat]]</f>
        <v>0.63157894736842102</v>
      </c>
      <c r="L145" t="str">
        <f xml:space="preserve"> RIGHT(Tablo1[[#This Row],[Urun Ad]],5)</f>
        <v>i Gri</v>
      </c>
      <c r="M145" cm="1">
        <f t="array" aca="1" ref="M145" ca="1">IF(VEYA(M145="Aralık",M145="Ocak",M145="Şubat"),"Kış",
IF(VEYA(M145="Mart",M145="Nisan",M145="Mayıs"),"İlkbahar",
IF(VEYA(M145="Haziran",M145="Temmuz",M145="Ağustos"),"Yaz",
IF(VEYA(M145="Eylül",M145="Ekim",M145="Kasım"),"Sonbahar",""))))</f>
        <v>0</v>
      </c>
    </row>
    <row r="146" spans="1:13" x14ac:dyDescent="0.3">
      <c r="A146" s="4">
        <v>145</v>
      </c>
      <c r="B146" t="s">
        <v>13</v>
      </c>
      <c r="C146" t="s">
        <v>26</v>
      </c>
      <c r="D146" s="5" t="s">
        <v>79</v>
      </c>
      <c r="E146">
        <v>2</v>
      </c>
      <c r="F146" s="1">
        <v>7250</v>
      </c>
      <c r="G146" s="2">
        <v>14500</v>
      </c>
      <c r="H146" s="3">
        <v>4500</v>
      </c>
      <c r="I146" s="19" t="s">
        <v>46</v>
      </c>
      <c r="J146" t="s">
        <v>65</v>
      </c>
      <c r="K146" s="20">
        <f>Tablo1[[#This Row],[Ürün Kar Tutarı]]/Tablo1[[#This Row],[Birim Fiyat]]</f>
        <v>0.62068965517241381</v>
      </c>
      <c r="L146" t="str">
        <f xml:space="preserve"> RIGHT(Tablo1[[#This Row],[Urun Ad]],5)</f>
        <v>u Gri</v>
      </c>
      <c r="M146" cm="1">
        <f t="array" aca="1" ref="M146" ca="1">IF(VEYA(M146="Aralık",M146="Ocak",M146="Şubat"),"Kış",
IF(VEYA(M146="Mart",M146="Nisan",M146="Mayıs"),"İlkbahar",
IF(VEYA(M146="Haziran",M146="Temmuz",M146="Ağustos"),"Yaz",
IF(VEYA(M146="Eylül",M146="Ekim",M146="Kasım"),"Sonbahar",""))))</f>
        <v>0</v>
      </c>
    </row>
    <row r="147" spans="1:13" x14ac:dyDescent="0.3">
      <c r="A147" s="5">
        <v>146</v>
      </c>
      <c r="B147" t="s">
        <v>9</v>
      </c>
      <c r="C147" t="s">
        <v>39</v>
      </c>
      <c r="D147" s="5" t="s">
        <v>76</v>
      </c>
      <c r="E147">
        <v>2</v>
      </c>
      <c r="F147" s="1">
        <v>7530</v>
      </c>
      <c r="G147" s="2">
        <v>15060</v>
      </c>
      <c r="H147" s="3">
        <v>3060</v>
      </c>
      <c r="I147" s="19" t="s">
        <v>46</v>
      </c>
      <c r="J147" t="s">
        <v>57</v>
      </c>
      <c r="K147" s="20">
        <f>Tablo1[[#This Row],[Ürün Kar Tutarı]]/Tablo1[[#This Row],[Birim Fiyat]]</f>
        <v>0.4063745019920319</v>
      </c>
      <c r="L147" t="str">
        <f xml:space="preserve"> RIGHT(Tablo1[[#This Row],[Urun Ad]],5)</f>
        <v>ı Gri</v>
      </c>
      <c r="M147" cm="1">
        <f t="array" aca="1" ref="M147" ca="1">IF(VEYA(M147="Aralık",M147="Ocak",M147="Şubat"),"Kış",
IF(VEYA(M147="Mart",M147="Nisan",M147="Mayıs"),"İlkbahar",
IF(VEYA(M147="Haziran",M147="Temmuz",M147="Ağustos"),"Yaz",
IF(VEYA(M147="Eylül",M147="Ekim",M147="Kasım"),"Sonbahar",""))))</f>
        <v>0</v>
      </c>
    </row>
    <row r="148" spans="1:13" x14ac:dyDescent="0.3">
      <c r="A148" s="4">
        <v>147</v>
      </c>
      <c r="B148" t="s">
        <v>10</v>
      </c>
      <c r="C148" t="s">
        <v>26</v>
      </c>
      <c r="D148" s="5" t="s">
        <v>79</v>
      </c>
      <c r="E148">
        <v>2</v>
      </c>
      <c r="F148" s="1">
        <v>7250</v>
      </c>
      <c r="G148" s="2">
        <v>14500</v>
      </c>
      <c r="H148" s="3">
        <v>4500</v>
      </c>
      <c r="I148" s="19" t="s">
        <v>46</v>
      </c>
      <c r="J148" t="s">
        <v>56</v>
      </c>
      <c r="K148" s="20">
        <f>Tablo1[[#This Row],[Ürün Kar Tutarı]]/Tablo1[[#This Row],[Birim Fiyat]]</f>
        <v>0.62068965517241381</v>
      </c>
      <c r="L148" t="str">
        <f xml:space="preserve"> RIGHT(Tablo1[[#This Row],[Urun Ad]],5)</f>
        <v>u Gri</v>
      </c>
      <c r="M148" cm="1">
        <f t="array" aca="1" ref="M148" ca="1">IF(VEYA(M148="Aralık",M148="Ocak",M148="Şubat"),"Kış",
IF(VEYA(M148="Mart",M148="Nisan",M148="Mayıs"),"İlkbahar",
IF(VEYA(M148="Haziran",M148="Temmuz",M148="Ağustos"),"Yaz",
IF(VEYA(M148="Eylül",M148="Ekim",M148="Kasım"),"Sonbahar",""))))</f>
        <v>0</v>
      </c>
    </row>
    <row r="149" spans="1:13" x14ac:dyDescent="0.3">
      <c r="A149" s="4">
        <v>148</v>
      </c>
      <c r="B149" t="s">
        <v>9</v>
      </c>
      <c r="C149" t="s">
        <v>20</v>
      </c>
      <c r="D149" s="5" t="s">
        <v>75</v>
      </c>
      <c r="E149">
        <v>1</v>
      </c>
      <c r="F149" s="1">
        <v>6000</v>
      </c>
      <c r="G149" s="2">
        <v>6000</v>
      </c>
      <c r="H149" s="3">
        <v>2000</v>
      </c>
      <c r="I149" s="19" t="s">
        <v>46</v>
      </c>
      <c r="J149" t="s">
        <v>59</v>
      </c>
      <c r="K149" s="20">
        <f>Tablo1[[#This Row],[Ürün Kar Tutarı]]/Tablo1[[#This Row],[Birim Fiyat]]</f>
        <v>0.33333333333333331</v>
      </c>
      <c r="L149" t="str">
        <f xml:space="preserve"> RIGHT(Tablo1[[#This Row],[Urun Ad]],5)</f>
        <v>Beyaz</v>
      </c>
      <c r="M149" cm="1">
        <f t="array" aca="1" ref="M149" ca="1">IF(VEYA(M149="Aralık",M149="Ocak",M149="Şubat"),"Kış",
IF(VEYA(M149="Mart",M149="Nisan",M149="Mayıs"),"İlkbahar",
IF(VEYA(M149="Haziran",M149="Temmuz",M149="Ağustos"),"Yaz",
IF(VEYA(M149="Eylül",M149="Ekim",M149="Kasım"),"Sonbahar",""))))</f>
        <v>0</v>
      </c>
    </row>
    <row r="150" spans="1:13" x14ac:dyDescent="0.3">
      <c r="A150" s="4">
        <v>149</v>
      </c>
      <c r="B150" t="s">
        <v>13</v>
      </c>
      <c r="C150" t="s">
        <v>38</v>
      </c>
      <c r="D150" s="5" t="s">
        <v>84</v>
      </c>
      <c r="E150">
        <v>3</v>
      </c>
      <c r="F150" s="1">
        <v>1200</v>
      </c>
      <c r="G150" s="2">
        <v>3600</v>
      </c>
      <c r="H150" s="3">
        <v>1200</v>
      </c>
      <c r="I150" s="19" t="s">
        <v>46</v>
      </c>
      <c r="J150" t="s">
        <v>57</v>
      </c>
      <c r="K150" s="20">
        <f>Tablo1[[#This Row],[Ürün Kar Tutarı]]/Tablo1[[#This Row],[Birim Fiyat]]</f>
        <v>1</v>
      </c>
      <c r="L150" t="str">
        <f xml:space="preserve"> RIGHT(Tablo1[[#This Row],[Urun Ad]],5)</f>
        <v>ü Mor</v>
      </c>
      <c r="M150" cm="1">
        <f t="array" aca="1" ref="M150" ca="1">IF(VEYA(M150="Aralık",M150="Ocak",M150="Şubat"),"Kış",
IF(VEYA(M150="Mart",M150="Nisan",M150="Mayıs"),"İlkbahar",
IF(VEYA(M150="Haziran",M150="Temmuz",M150="Ağustos"),"Yaz",
IF(VEYA(M150="Eylül",M150="Ekim",M150="Kasım"),"Sonbahar",""))))</f>
        <v>0</v>
      </c>
    </row>
    <row r="151" spans="1:13" x14ac:dyDescent="0.3">
      <c r="A151" s="5">
        <v>150</v>
      </c>
      <c r="B151" t="s">
        <v>19</v>
      </c>
      <c r="C151" t="s">
        <v>40</v>
      </c>
      <c r="D151" s="5" t="s">
        <v>75</v>
      </c>
      <c r="E151">
        <v>2</v>
      </c>
      <c r="F151" s="1">
        <v>5300</v>
      </c>
      <c r="G151" s="2">
        <v>10600</v>
      </c>
      <c r="H151" s="3">
        <v>2600</v>
      </c>
      <c r="I151" s="19" t="s">
        <v>46</v>
      </c>
      <c r="J151" t="s">
        <v>60</v>
      </c>
      <c r="K151" s="20">
        <f>Tablo1[[#This Row],[Ürün Kar Tutarı]]/Tablo1[[#This Row],[Birim Fiyat]]</f>
        <v>0.49056603773584906</v>
      </c>
      <c r="L151" t="str">
        <f xml:space="preserve"> RIGHT(Tablo1[[#This Row],[Urun Ad]],5)</f>
        <v>i Gri</v>
      </c>
      <c r="M151" cm="1">
        <f t="array" aca="1" ref="M151" ca="1">IF(VEYA(M151="Aralık",M151="Ocak",M151="Şubat"),"Kış",
IF(VEYA(M151="Mart",M151="Nisan",M151="Mayıs"),"İlkbahar",
IF(VEYA(M151="Haziran",M151="Temmuz",M151="Ağustos"),"Yaz",
IF(VEYA(M151="Eylül",M151="Ekim",M151="Kasım"),"Sonbahar",""))))</f>
        <v>0</v>
      </c>
    </row>
    <row r="152" spans="1:13" x14ac:dyDescent="0.3">
      <c r="A152" s="4">
        <v>151</v>
      </c>
      <c r="B152" t="s">
        <v>16</v>
      </c>
      <c r="C152" t="s">
        <v>22</v>
      </c>
      <c r="D152" s="5" t="s">
        <v>76</v>
      </c>
      <c r="E152">
        <v>2</v>
      </c>
      <c r="F152" s="1">
        <v>8450</v>
      </c>
      <c r="G152" s="2">
        <v>16900</v>
      </c>
      <c r="H152" s="3">
        <v>4900</v>
      </c>
      <c r="I152" s="19" t="s">
        <v>46</v>
      </c>
      <c r="J152" t="s">
        <v>58</v>
      </c>
      <c r="K152" s="20">
        <f>Tablo1[[#This Row],[Ürün Kar Tutarı]]/Tablo1[[#This Row],[Birim Fiyat]]</f>
        <v>0.57988165680473369</v>
      </c>
      <c r="L152" t="str">
        <f xml:space="preserve"> RIGHT(Tablo1[[#This Row],[Urun Ad]],5)</f>
        <v>Beyaz</v>
      </c>
      <c r="M152" cm="1">
        <f t="array" aca="1" ref="M152" ca="1">IF(VEYA(M152="Aralık",M152="Ocak",M152="Şubat"),"Kış",
IF(VEYA(M152="Mart",M152="Nisan",M152="Mayıs"),"İlkbahar",
IF(VEYA(M152="Haziran",M152="Temmuz",M152="Ağustos"),"Yaz",
IF(VEYA(M152="Eylül",M152="Ekim",M152="Kasım"),"Sonbahar",""))))</f>
        <v>0</v>
      </c>
    </row>
    <row r="153" spans="1:13" x14ac:dyDescent="0.3">
      <c r="A153" s="5">
        <v>152</v>
      </c>
      <c r="B153" t="s">
        <v>12</v>
      </c>
      <c r="C153" t="s">
        <v>23</v>
      </c>
      <c r="D153" s="5" t="s">
        <v>84</v>
      </c>
      <c r="E153">
        <v>1</v>
      </c>
      <c r="F153" s="1">
        <v>1350</v>
      </c>
      <c r="G153" s="2">
        <v>1350</v>
      </c>
      <c r="H153" s="3">
        <v>550</v>
      </c>
      <c r="I153" s="19" t="s">
        <v>46</v>
      </c>
      <c r="J153" t="s">
        <v>62</v>
      </c>
      <c r="K153" s="20">
        <f>Tablo1[[#This Row],[Ürün Kar Tutarı]]/Tablo1[[#This Row],[Birim Fiyat]]</f>
        <v>0.40740740740740738</v>
      </c>
      <c r="L153" t="str">
        <f xml:space="preserve"> RIGHT(Tablo1[[#This Row],[Urun Ad]],5)</f>
        <v>Siyah</v>
      </c>
      <c r="M153" cm="1">
        <f t="array" aca="1" ref="M153" ca="1">IF(VEYA(M153="Aralık",M153="Ocak",M153="Şubat"),"Kış",
IF(VEYA(M153="Mart",M153="Nisan",M153="Mayıs"),"İlkbahar",
IF(VEYA(M153="Haziran",M153="Temmuz",M153="Ağustos"),"Yaz",
IF(VEYA(M153="Eylül",M153="Ekim",M153="Kasım"),"Sonbahar",""))))</f>
        <v>0</v>
      </c>
    </row>
    <row r="154" spans="1:13" x14ac:dyDescent="0.3">
      <c r="A154" s="4">
        <v>153</v>
      </c>
      <c r="B154" t="s">
        <v>14</v>
      </c>
      <c r="C154" t="s">
        <v>30</v>
      </c>
      <c r="D154" s="5" t="s">
        <v>83</v>
      </c>
      <c r="E154">
        <v>1</v>
      </c>
      <c r="F154" s="1">
        <v>1090</v>
      </c>
      <c r="G154" s="2">
        <v>1090</v>
      </c>
      <c r="H154" s="3">
        <v>290</v>
      </c>
      <c r="I154" s="19" t="s">
        <v>46</v>
      </c>
      <c r="J154" t="s">
        <v>56</v>
      </c>
      <c r="K154" s="20">
        <f>Tablo1[[#This Row],[Ürün Kar Tutarı]]/Tablo1[[#This Row],[Birim Fiyat]]</f>
        <v>0.26605504587155965</v>
      </c>
      <c r="L154" t="str">
        <f xml:space="preserve"> RIGHT(Tablo1[[#This Row],[Urun Ad]],5)</f>
        <v>Marka</v>
      </c>
      <c r="M154" cm="1">
        <f t="array" aca="1" ref="M154" ca="1">IF(VEYA(M154="Aralık",M154="Ocak",M154="Şubat"),"Kış",
IF(VEYA(M154="Mart",M154="Nisan",M154="Mayıs"),"İlkbahar",
IF(VEYA(M154="Haziran",M154="Temmuz",M154="Ağustos"),"Yaz",
IF(VEYA(M154="Eylül",M154="Ekim",M154="Kasım"),"Sonbahar",""))))</f>
        <v>0</v>
      </c>
    </row>
    <row r="155" spans="1:13" x14ac:dyDescent="0.3">
      <c r="A155" s="5">
        <v>154</v>
      </c>
      <c r="B155" t="s">
        <v>12</v>
      </c>
      <c r="C155" t="s">
        <v>24</v>
      </c>
      <c r="D155" s="5" t="s">
        <v>81</v>
      </c>
      <c r="E155">
        <v>1</v>
      </c>
      <c r="F155" s="1">
        <v>2180</v>
      </c>
      <c r="G155" s="2">
        <v>2180</v>
      </c>
      <c r="H155" s="3">
        <v>680</v>
      </c>
      <c r="I155" s="19" t="s">
        <v>46</v>
      </c>
      <c r="J155" t="s">
        <v>63</v>
      </c>
      <c r="K155" s="20">
        <f>Tablo1[[#This Row],[Ürün Kar Tutarı]]/Tablo1[[#This Row],[Birim Fiyat]]</f>
        <v>0.31192660550458717</v>
      </c>
      <c r="L155" t="str">
        <f xml:space="preserve"> RIGHT(Tablo1[[#This Row],[Urun Ad]],5)</f>
        <v>Marka</v>
      </c>
      <c r="M155" cm="1">
        <f t="array" aca="1" ref="M155" ca="1">IF(VEYA(M155="Aralık",M155="Ocak",M155="Şubat"),"Kış",
IF(VEYA(M155="Mart",M155="Nisan",M155="Mayıs"),"İlkbahar",
IF(VEYA(M155="Haziran",M155="Temmuz",M155="Ağustos"),"Yaz",
IF(VEYA(M155="Eylül",M155="Ekim",M155="Kasım"),"Sonbahar",""))))</f>
        <v>0</v>
      </c>
    </row>
    <row r="156" spans="1:13" x14ac:dyDescent="0.3">
      <c r="A156" s="4">
        <v>155</v>
      </c>
      <c r="B156" t="s">
        <v>8</v>
      </c>
      <c r="C156" t="s">
        <v>36</v>
      </c>
      <c r="D156" s="5" t="s">
        <v>81</v>
      </c>
      <c r="E156">
        <v>2</v>
      </c>
      <c r="F156" s="1">
        <v>6000</v>
      </c>
      <c r="G156" s="2">
        <v>12000</v>
      </c>
      <c r="H156" s="3">
        <v>4000</v>
      </c>
      <c r="I156" s="19" t="s">
        <v>46</v>
      </c>
      <c r="J156" t="s">
        <v>64</v>
      </c>
      <c r="K156" s="20">
        <f>Tablo1[[#This Row],[Ürün Kar Tutarı]]/Tablo1[[#This Row],[Birim Fiyat]]</f>
        <v>0.66666666666666663</v>
      </c>
      <c r="L156" t="str">
        <f xml:space="preserve"> RIGHT(Tablo1[[#This Row],[Urun Ad]],5)</f>
        <v>Marka</v>
      </c>
      <c r="M156" cm="1">
        <f t="array" aca="1" ref="M156" ca="1">IF(VEYA(M156="Aralık",M156="Ocak",M156="Şubat"),"Kış",
IF(VEYA(M156="Mart",M156="Nisan",M156="Mayıs"),"İlkbahar",
IF(VEYA(M156="Haziran",M156="Temmuz",M156="Ağustos"),"Yaz",
IF(VEYA(M156="Eylül",M156="Ekim",M156="Kasım"),"Sonbahar",""))))</f>
        <v>0</v>
      </c>
    </row>
    <row r="157" spans="1:13" x14ac:dyDescent="0.3">
      <c r="A157" s="5">
        <v>156</v>
      </c>
      <c r="B157" t="s">
        <v>9</v>
      </c>
      <c r="C157" t="s">
        <v>21</v>
      </c>
      <c r="D157" s="5" t="s">
        <v>82</v>
      </c>
      <c r="E157">
        <v>2</v>
      </c>
      <c r="F157" s="1">
        <v>1400</v>
      </c>
      <c r="G157" s="2">
        <v>2800</v>
      </c>
      <c r="H157" s="3">
        <v>1200</v>
      </c>
      <c r="I157" s="19" t="s">
        <v>46</v>
      </c>
      <c r="J157" t="s">
        <v>62</v>
      </c>
      <c r="K157" s="20">
        <f>Tablo1[[#This Row],[Ürün Kar Tutarı]]/Tablo1[[#This Row],[Birim Fiyat]]</f>
        <v>0.8571428571428571</v>
      </c>
      <c r="L157" t="str">
        <f xml:space="preserve"> RIGHT(Tablo1[[#This Row],[Urun Ad]],5)</f>
        <v>Beyaz</v>
      </c>
      <c r="M157" cm="1">
        <f t="array" aca="1" ref="M157" ca="1">IF(VEYA(M157="Aralık",M157="Ocak",M157="Şubat"),"Kış",
IF(VEYA(M157="Mart",M157="Nisan",M157="Mayıs"),"İlkbahar",
IF(VEYA(M157="Haziran",M157="Temmuz",M157="Ağustos"),"Yaz",
IF(VEYA(M157="Eylül",M157="Ekim",M157="Kasım"),"Sonbahar",""))))</f>
        <v>0</v>
      </c>
    </row>
    <row r="158" spans="1:13" x14ac:dyDescent="0.3">
      <c r="A158" s="4">
        <v>157</v>
      </c>
      <c r="B158" t="s">
        <v>10</v>
      </c>
      <c r="C158" t="s">
        <v>22</v>
      </c>
      <c r="D158" s="5" t="s">
        <v>76</v>
      </c>
      <c r="E158">
        <v>2</v>
      </c>
      <c r="F158" s="1">
        <v>8450</v>
      </c>
      <c r="G158" s="2">
        <v>16900</v>
      </c>
      <c r="H158" s="3">
        <v>4900</v>
      </c>
      <c r="I158" s="19" t="s">
        <v>46</v>
      </c>
      <c r="J158" t="s">
        <v>61</v>
      </c>
      <c r="K158" s="20">
        <f>Tablo1[[#This Row],[Ürün Kar Tutarı]]/Tablo1[[#This Row],[Birim Fiyat]]</f>
        <v>0.57988165680473369</v>
      </c>
      <c r="L158" t="str">
        <f xml:space="preserve"> RIGHT(Tablo1[[#This Row],[Urun Ad]],5)</f>
        <v>Beyaz</v>
      </c>
      <c r="M158" cm="1">
        <f t="array" aca="1" ref="M158" ca="1">IF(VEYA(M158="Aralık",M158="Ocak",M158="Şubat"),"Kış",
IF(VEYA(M158="Mart",M158="Nisan",M158="Mayıs"),"İlkbahar",
IF(VEYA(M158="Haziran",M158="Temmuz",M158="Ağustos"),"Yaz",
IF(VEYA(M158="Eylül",M158="Ekim",M158="Kasım"),"Sonbahar",""))))</f>
        <v>0</v>
      </c>
    </row>
    <row r="159" spans="1:13" x14ac:dyDescent="0.3">
      <c r="A159" s="5">
        <v>158</v>
      </c>
      <c r="B159" t="s">
        <v>11</v>
      </c>
      <c r="C159" t="s">
        <v>23</v>
      </c>
      <c r="D159" s="5" t="s">
        <v>84</v>
      </c>
      <c r="E159">
        <v>3</v>
      </c>
      <c r="F159" s="1">
        <v>1350</v>
      </c>
      <c r="G159" s="2">
        <v>4050</v>
      </c>
      <c r="H159" s="3">
        <v>1650</v>
      </c>
      <c r="I159" s="19" t="s">
        <v>46</v>
      </c>
      <c r="J159" t="s">
        <v>65</v>
      </c>
      <c r="K159" s="20">
        <f>Tablo1[[#This Row],[Ürün Kar Tutarı]]/Tablo1[[#This Row],[Birim Fiyat]]</f>
        <v>1.2222222222222223</v>
      </c>
      <c r="L159" t="str">
        <f xml:space="preserve"> RIGHT(Tablo1[[#This Row],[Urun Ad]],5)</f>
        <v>Siyah</v>
      </c>
      <c r="M159" cm="1">
        <f t="array" aca="1" ref="M159" ca="1">IF(VEYA(M159="Aralık",M159="Ocak",M159="Şubat"),"Kış",
IF(VEYA(M159="Mart",M159="Nisan",M159="Mayıs"),"İlkbahar",
IF(VEYA(M159="Haziran",M159="Temmuz",M159="Ağustos"),"Yaz",
IF(VEYA(M159="Eylül",M159="Ekim",M159="Kasım"),"Sonbahar",""))))</f>
        <v>0</v>
      </c>
    </row>
    <row r="160" spans="1:13" x14ac:dyDescent="0.3">
      <c r="A160" s="4">
        <v>159</v>
      </c>
      <c r="B160" t="s">
        <v>8</v>
      </c>
      <c r="C160" t="s">
        <v>24</v>
      </c>
      <c r="D160" s="5" t="s">
        <v>81</v>
      </c>
      <c r="E160">
        <v>2</v>
      </c>
      <c r="F160" s="1">
        <v>2180</v>
      </c>
      <c r="G160" s="2">
        <v>4360</v>
      </c>
      <c r="H160" s="3">
        <v>1360</v>
      </c>
      <c r="I160" s="19" t="s">
        <v>46</v>
      </c>
      <c r="J160" t="s">
        <v>55</v>
      </c>
      <c r="K160" s="20">
        <f>Tablo1[[#This Row],[Ürün Kar Tutarı]]/Tablo1[[#This Row],[Birim Fiyat]]</f>
        <v>0.62385321100917435</v>
      </c>
      <c r="L160" t="str">
        <f xml:space="preserve"> RIGHT(Tablo1[[#This Row],[Urun Ad]],5)</f>
        <v>Marka</v>
      </c>
      <c r="M160" cm="1">
        <f t="array" aca="1" ref="M160" ca="1">IF(VEYA(M160="Aralık",M160="Ocak",M160="Şubat"),"Kış",
IF(VEYA(M160="Mart",M160="Nisan",M160="Mayıs"),"İlkbahar",
IF(VEYA(M160="Haziran",M160="Temmuz",M160="Ağustos"),"Yaz",
IF(VEYA(M160="Eylül",M160="Ekim",M160="Kasım"),"Sonbahar",""))))</f>
        <v>0</v>
      </c>
    </row>
    <row r="161" spans="1:13" x14ac:dyDescent="0.3">
      <c r="A161" s="5">
        <v>160</v>
      </c>
      <c r="B161" t="s">
        <v>12</v>
      </c>
      <c r="C161" t="s">
        <v>25</v>
      </c>
      <c r="D161" s="5" t="s">
        <v>77</v>
      </c>
      <c r="E161">
        <v>2</v>
      </c>
      <c r="F161" s="1">
        <v>7600</v>
      </c>
      <c r="G161" s="2">
        <v>15200</v>
      </c>
      <c r="H161" s="3">
        <v>3200</v>
      </c>
      <c r="I161" s="19" t="s">
        <v>46</v>
      </c>
      <c r="J161" t="s">
        <v>60</v>
      </c>
      <c r="K161" s="20">
        <f>Tablo1[[#This Row],[Ürün Kar Tutarı]]/Tablo1[[#This Row],[Birim Fiyat]]</f>
        <v>0.42105263157894735</v>
      </c>
      <c r="L161" t="str">
        <f xml:space="preserve"> RIGHT(Tablo1[[#This Row],[Urun Ad]],5)</f>
        <v>i Gri</v>
      </c>
      <c r="M161" cm="1">
        <f t="array" aca="1" ref="M161" ca="1">IF(VEYA(M161="Aralık",M161="Ocak",M161="Şubat"),"Kış",
IF(VEYA(M161="Mart",M161="Nisan",M161="Mayıs"),"İlkbahar",
IF(VEYA(M161="Haziran",M161="Temmuz",M161="Ağustos"),"Yaz",
IF(VEYA(M161="Eylül",M161="Ekim",M161="Kasım"),"Sonbahar",""))))</f>
        <v>0</v>
      </c>
    </row>
    <row r="162" spans="1:13" x14ac:dyDescent="0.3">
      <c r="A162" s="4">
        <v>161</v>
      </c>
      <c r="B162" t="s">
        <v>9</v>
      </c>
      <c r="C162" t="s">
        <v>26</v>
      </c>
      <c r="D162" s="5" t="s">
        <v>79</v>
      </c>
      <c r="E162">
        <v>2</v>
      </c>
      <c r="F162" s="1">
        <v>7250</v>
      </c>
      <c r="G162" s="2">
        <v>14500</v>
      </c>
      <c r="H162" s="3">
        <v>4500</v>
      </c>
      <c r="I162" s="19" t="s">
        <v>46</v>
      </c>
      <c r="J162" t="s">
        <v>65</v>
      </c>
      <c r="K162" s="20">
        <f>Tablo1[[#This Row],[Ürün Kar Tutarı]]/Tablo1[[#This Row],[Birim Fiyat]]</f>
        <v>0.62068965517241381</v>
      </c>
      <c r="L162" t="str">
        <f xml:space="preserve"> RIGHT(Tablo1[[#This Row],[Urun Ad]],5)</f>
        <v>u Gri</v>
      </c>
      <c r="M162" cm="1">
        <f t="array" aca="1" ref="M162" ca="1">IF(VEYA(M162="Aralık",M162="Ocak",M162="Şubat"),"Kış",
IF(VEYA(M162="Mart",M162="Nisan",M162="Mayıs"),"İlkbahar",
IF(VEYA(M162="Haziran",M162="Temmuz",M162="Ağustos"),"Yaz",
IF(VEYA(M162="Eylül",M162="Ekim",M162="Kasım"),"Sonbahar",""))))</f>
        <v>0</v>
      </c>
    </row>
    <row r="163" spans="1:13" x14ac:dyDescent="0.3">
      <c r="A163" s="5">
        <v>162</v>
      </c>
      <c r="B163" t="s">
        <v>11</v>
      </c>
      <c r="C163" t="s">
        <v>42</v>
      </c>
      <c r="D163" s="5" t="s">
        <v>80</v>
      </c>
      <c r="E163">
        <v>3</v>
      </c>
      <c r="F163" s="1">
        <v>1100</v>
      </c>
      <c r="G163" s="2">
        <v>3300</v>
      </c>
      <c r="H163" s="3">
        <v>900</v>
      </c>
      <c r="I163" s="19" t="s">
        <v>46</v>
      </c>
      <c r="J163" t="s">
        <v>63</v>
      </c>
      <c r="K163" s="20">
        <f>Tablo1[[#This Row],[Ürün Kar Tutarı]]/Tablo1[[#This Row],[Birim Fiyat]]</f>
        <v>0.81818181818181823</v>
      </c>
      <c r="L163" t="str">
        <f xml:space="preserve"> RIGHT(Tablo1[[#This Row],[Urun Ad]],5)</f>
        <v>Siyah</v>
      </c>
      <c r="M163" cm="1">
        <f t="array" aca="1" ref="M163" ca="1">IF(VEYA(M163="Aralık",M163="Ocak",M163="Şubat"),"Kış",
IF(VEYA(M163="Mart",M163="Nisan",M163="Mayıs"),"İlkbahar",
IF(VEYA(M163="Haziran",M163="Temmuz",M163="Ağustos"),"Yaz",
IF(VEYA(M163="Eylül",M163="Ekim",M163="Kasım"),"Sonbahar",""))))</f>
        <v>0</v>
      </c>
    </row>
    <row r="164" spans="1:13" x14ac:dyDescent="0.3">
      <c r="A164" s="4">
        <v>163</v>
      </c>
      <c r="B164" t="s">
        <v>13</v>
      </c>
      <c r="C164" t="s">
        <v>20</v>
      </c>
      <c r="D164" s="5" t="s">
        <v>75</v>
      </c>
      <c r="E164">
        <v>2</v>
      </c>
      <c r="F164" s="1">
        <v>6000</v>
      </c>
      <c r="G164" s="2">
        <v>12000</v>
      </c>
      <c r="H164" s="3">
        <v>4000</v>
      </c>
      <c r="I164" s="19" t="s">
        <v>46</v>
      </c>
      <c r="J164" t="s">
        <v>57</v>
      </c>
      <c r="K164" s="20">
        <f>Tablo1[[#This Row],[Ürün Kar Tutarı]]/Tablo1[[#This Row],[Birim Fiyat]]</f>
        <v>0.66666666666666663</v>
      </c>
      <c r="L164" t="str">
        <f xml:space="preserve"> RIGHT(Tablo1[[#This Row],[Urun Ad]],5)</f>
        <v>Beyaz</v>
      </c>
      <c r="M164" cm="1">
        <f t="array" aca="1" ref="M164" ca="1">IF(VEYA(M164="Aralık",M164="Ocak",M164="Şubat"),"Kış",
IF(VEYA(M164="Mart",M164="Nisan",M164="Mayıs"),"İlkbahar",
IF(VEYA(M164="Haziran",M164="Temmuz",M164="Ağustos"),"Yaz",
IF(VEYA(M164="Eylül",M164="Ekim",M164="Kasım"),"Sonbahar",""))))</f>
        <v>0</v>
      </c>
    </row>
    <row r="165" spans="1:13" x14ac:dyDescent="0.3">
      <c r="A165" s="5">
        <v>164</v>
      </c>
      <c r="B165" t="s">
        <v>8</v>
      </c>
      <c r="C165" t="s">
        <v>28</v>
      </c>
      <c r="D165" s="5" t="s">
        <v>83</v>
      </c>
      <c r="E165">
        <v>1</v>
      </c>
      <c r="F165" s="1">
        <v>1200</v>
      </c>
      <c r="G165" s="2">
        <v>1200</v>
      </c>
      <c r="H165" s="3">
        <v>400</v>
      </c>
      <c r="I165" s="19" t="s">
        <v>46</v>
      </c>
      <c r="J165" t="s">
        <v>64</v>
      </c>
      <c r="K165" s="20">
        <f>Tablo1[[#This Row],[Ürün Kar Tutarı]]/Tablo1[[#This Row],[Birim Fiyat]]</f>
        <v>0.33333333333333331</v>
      </c>
      <c r="L165" t="str">
        <f xml:space="preserve"> RIGHT(Tablo1[[#This Row],[Urun Ad]],5)</f>
        <v>Marka</v>
      </c>
      <c r="M165" cm="1">
        <f t="array" aca="1" ref="M165" ca="1">IF(VEYA(M165="Aralık",M165="Ocak",M165="Şubat"),"Kış",
IF(VEYA(M165="Mart",M165="Nisan",M165="Mayıs"),"İlkbahar",
IF(VEYA(M165="Haziran",M165="Temmuz",M165="Ağustos"),"Yaz",
IF(VEYA(M165="Eylül",M165="Ekim",M165="Kasım"),"Sonbahar",""))))</f>
        <v>0</v>
      </c>
    </row>
    <row r="166" spans="1:13" x14ac:dyDescent="0.3">
      <c r="A166" s="4">
        <v>165</v>
      </c>
      <c r="B166" t="s">
        <v>14</v>
      </c>
      <c r="C166" t="s">
        <v>29</v>
      </c>
      <c r="D166" s="5" t="s">
        <v>82</v>
      </c>
      <c r="E166">
        <v>2</v>
      </c>
      <c r="F166" s="1">
        <v>1800</v>
      </c>
      <c r="G166" s="2">
        <v>3600</v>
      </c>
      <c r="H166" s="3">
        <v>2000</v>
      </c>
      <c r="I166" s="19" t="s">
        <v>46</v>
      </c>
      <c r="J166" t="s">
        <v>64</v>
      </c>
      <c r="K166" s="20">
        <f>Tablo1[[#This Row],[Ürün Kar Tutarı]]/Tablo1[[#This Row],[Birim Fiyat]]</f>
        <v>1.1111111111111112</v>
      </c>
      <c r="L166" t="str">
        <f xml:space="preserve"> RIGHT(Tablo1[[#This Row],[Urun Ad]],5)</f>
        <v>n Gri</v>
      </c>
      <c r="M166" cm="1">
        <f t="array" aca="1" ref="M166" ca="1">IF(VEYA(M166="Aralık",M166="Ocak",M166="Şubat"),"Kış",
IF(VEYA(M166="Mart",M166="Nisan",M166="Mayıs"),"İlkbahar",
IF(VEYA(M166="Haziran",M166="Temmuz",M166="Ağustos"),"Yaz",
IF(VEYA(M166="Eylül",M166="Ekim",M166="Kasım"),"Sonbahar",""))))</f>
        <v>0</v>
      </c>
    </row>
    <row r="167" spans="1:13" x14ac:dyDescent="0.3">
      <c r="A167" s="5">
        <v>166</v>
      </c>
      <c r="B167" t="s">
        <v>14</v>
      </c>
      <c r="C167" t="s">
        <v>30</v>
      </c>
      <c r="D167" s="5" t="s">
        <v>83</v>
      </c>
      <c r="E167">
        <v>2</v>
      </c>
      <c r="F167" s="1">
        <v>1090</v>
      </c>
      <c r="G167" s="2">
        <v>2180</v>
      </c>
      <c r="H167" s="3">
        <v>580</v>
      </c>
      <c r="I167" s="19" t="s">
        <v>46</v>
      </c>
      <c r="J167" t="s">
        <v>57</v>
      </c>
      <c r="K167" s="20">
        <f>Tablo1[[#This Row],[Ürün Kar Tutarı]]/Tablo1[[#This Row],[Birim Fiyat]]</f>
        <v>0.5321100917431193</v>
      </c>
      <c r="L167" t="str">
        <f xml:space="preserve"> RIGHT(Tablo1[[#This Row],[Urun Ad]],5)</f>
        <v>Marka</v>
      </c>
      <c r="M167" cm="1">
        <f t="array" aca="1" ref="M167" ca="1">IF(VEYA(M167="Aralık",M167="Ocak",M167="Şubat"),"Kış",
IF(VEYA(M167="Mart",M167="Nisan",M167="Mayıs"),"İlkbahar",
IF(VEYA(M167="Haziran",M167="Temmuz",M167="Ağustos"),"Yaz",
IF(VEYA(M167="Eylül",M167="Ekim",M167="Kasım"),"Sonbahar",""))))</f>
        <v>0</v>
      </c>
    </row>
    <row r="168" spans="1:13" x14ac:dyDescent="0.3">
      <c r="A168" s="4">
        <v>167</v>
      </c>
      <c r="B168" t="s">
        <v>13</v>
      </c>
      <c r="C168" t="s">
        <v>24</v>
      </c>
      <c r="D168" s="5" t="s">
        <v>81</v>
      </c>
      <c r="E168">
        <v>3</v>
      </c>
      <c r="F168" s="1">
        <v>2180</v>
      </c>
      <c r="G168" s="2">
        <v>6540</v>
      </c>
      <c r="H168" s="3">
        <v>2040</v>
      </c>
      <c r="I168" s="19" t="s">
        <v>46</v>
      </c>
      <c r="J168" t="s">
        <v>65</v>
      </c>
      <c r="K168" s="20">
        <f>Tablo1[[#This Row],[Ürün Kar Tutarı]]/Tablo1[[#This Row],[Birim Fiyat]]</f>
        <v>0.93577981651376152</v>
      </c>
      <c r="L168" t="str">
        <f xml:space="preserve"> RIGHT(Tablo1[[#This Row],[Urun Ad]],5)</f>
        <v>Marka</v>
      </c>
      <c r="M168" cm="1">
        <f t="array" aca="1" ref="M168" ca="1">IF(VEYA(M168="Aralık",M168="Ocak",M168="Şubat"),"Kış",
IF(VEYA(M168="Mart",M168="Nisan",M168="Mayıs"),"İlkbahar",
IF(VEYA(M168="Haziran",M168="Temmuz",M168="Ağustos"),"Yaz",
IF(VEYA(M168="Eylül",M168="Ekim",M168="Kasım"),"Sonbahar",""))))</f>
        <v>0</v>
      </c>
    </row>
    <row r="169" spans="1:13" x14ac:dyDescent="0.3">
      <c r="A169" s="5">
        <v>168</v>
      </c>
      <c r="B169" t="s">
        <v>15</v>
      </c>
      <c r="C169" t="s">
        <v>29</v>
      </c>
      <c r="D169" s="5" t="s">
        <v>82</v>
      </c>
      <c r="E169">
        <v>3</v>
      </c>
      <c r="F169" s="1">
        <v>1800</v>
      </c>
      <c r="G169" s="2">
        <v>5400</v>
      </c>
      <c r="H169" s="3">
        <v>3000</v>
      </c>
      <c r="I169" s="19" t="s">
        <v>46</v>
      </c>
      <c r="J169" t="s">
        <v>64</v>
      </c>
      <c r="K169" s="20">
        <f>Tablo1[[#This Row],[Ürün Kar Tutarı]]/Tablo1[[#This Row],[Birim Fiyat]]</f>
        <v>1.6666666666666667</v>
      </c>
      <c r="L169" t="str">
        <f xml:space="preserve"> RIGHT(Tablo1[[#This Row],[Urun Ad]],5)</f>
        <v>n Gri</v>
      </c>
      <c r="M169" cm="1">
        <f t="array" aca="1" ref="M169" ca="1">IF(VEYA(M169="Aralık",M169="Ocak",M169="Şubat"),"Kış",
IF(VEYA(M169="Mart",M169="Nisan",M169="Mayıs"),"İlkbahar",
IF(VEYA(M169="Haziran",M169="Temmuz",M169="Ağustos"),"Yaz",
IF(VEYA(M169="Eylül",M169="Ekim",M169="Kasım"),"Sonbahar",""))))</f>
        <v>0</v>
      </c>
    </row>
    <row r="170" spans="1:13" x14ac:dyDescent="0.3">
      <c r="A170" s="4">
        <v>169</v>
      </c>
      <c r="B170" t="s">
        <v>12</v>
      </c>
      <c r="C170" t="s">
        <v>31</v>
      </c>
      <c r="D170" s="5" t="s">
        <v>77</v>
      </c>
      <c r="E170">
        <v>3</v>
      </c>
      <c r="F170" s="1">
        <v>8000</v>
      </c>
      <c r="G170" s="2">
        <v>24000</v>
      </c>
      <c r="H170" s="3">
        <v>6000</v>
      </c>
      <c r="I170" s="19" t="s">
        <v>46</v>
      </c>
      <c r="J170" t="s">
        <v>59</v>
      </c>
      <c r="K170" s="20">
        <f>Tablo1[[#This Row],[Ürün Kar Tutarı]]/Tablo1[[#This Row],[Birim Fiyat]]</f>
        <v>0.75</v>
      </c>
      <c r="L170" t="str">
        <f xml:space="preserve"> RIGHT(Tablo1[[#This Row],[Urun Ad]],5)</f>
        <v>Beyaz</v>
      </c>
      <c r="M170" cm="1">
        <f t="array" aca="1" ref="M170" ca="1">IF(VEYA(M170="Aralık",M170="Ocak",M170="Şubat"),"Kış",
IF(VEYA(M170="Mart",M170="Nisan",M170="Mayıs"),"İlkbahar",
IF(VEYA(M170="Haziran",M170="Temmuz",M170="Ağustos"),"Yaz",
IF(VEYA(M170="Eylül",M170="Ekim",M170="Kasım"),"Sonbahar",""))))</f>
        <v>0</v>
      </c>
    </row>
    <row r="171" spans="1:13" x14ac:dyDescent="0.3">
      <c r="A171" s="5">
        <v>170</v>
      </c>
      <c r="B171" t="s">
        <v>13</v>
      </c>
      <c r="C171" t="s">
        <v>21</v>
      </c>
      <c r="D171" s="5" t="s">
        <v>82</v>
      </c>
      <c r="E171">
        <v>1</v>
      </c>
      <c r="F171" s="1">
        <v>1400</v>
      </c>
      <c r="G171" s="2">
        <v>1400</v>
      </c>
      <c r="H171" s="3">
        <v>600</v>
      </c>
      <c r="I171" s="19" t="s">
        <v>46</v>
      </c>
      <c r="J171" t="s">
        <v>59</v>
      </c>
      <c r="K171" s="20">
        <f>Tablo1[[#This Row],[Ürün Kar Tutarı]]/Tablo1[[#This Row],[Birim Fiyat]]</f>
        <v>0.42857142857142855</v>
      </c>
      <c r="L171" t="str">
        <f xml:space="preserve"> RIGHT(Tablo1[[#This Row],[Urun Ad]],5)</f>
        <v>Beyaz</v>
      </c>
      <c r="M171" cm="1">
        <f t="array" aca="1" ref="M171" ca="1">IF(VEYA(M171="Aralık",M171="Ocak",M171="Şubat"),"Kış",
IF(VEYA(M171="Mart",M171="Nisan",M171="Mayıs"),"İlkbahar",
IF(VEYA(M171="Haziran",M171="Temmuz",M171="Ağustos"),"Yaz",
IF(VEYA(M171="Eylül",M171="Ekim",M171="Kasım"),"Sonbahar",""))))</f>
        <v>0</v>
      </c>
    </row>
    <row r="172" spans="1:13" x14ac:dyDescent="0.3">
      <c r="A172" s="4">
        <v>171</v>
      </c>
      <c r="B172" t="s">
        <v>16</v>
      </c>
      <c r="C172" t="s">
        <v>36</v>
      </c>
      <c r="D172" s="5" t="s">
        <v>81</v>
      </c>
      <c r="E172">
        <v>1</v>
      </c>
      <c r="F172" s="1">
        <v>10590</v>
      </c>
      <c r="G172" s="2">
        <v>10590</v>
      </c>
      <c r="H172" s="3">
        <v>4590</v>
      </c>
      <c r="I172" s="19" t="s">
        <v>46</v>
      </c>
      <c r="J172" t="s">
        <v>67</v>
      </c>
      <c r="K172" s="20">
        <f>Tablo1[[#This Row],[Ürün Kar Tutarı]]/Tablo1[[#This Row],[Birim Fiyat]]</f>
        <v>0.43342776203966005</v>
      </c>
      <c r="L172" t="str">
        <f xml:space="preserve"> RIGHT(Tablo1[[#This Row],[Urun Ad]],5)</f>
        <v>Marka</v>
      </c>
      <c r="M172" cm="1">
        <f t="array" aca="1" ref="M172" ca="1">IF(VEYA(M172="Aralık",M172="Ocak",M172="Şubat"),"Kış",
IF(VEYA(M172="Mart",M172="Nisan",M172="Mayıs"),"İlkbahar",
IF(VEYA(M172="Haziran",M172="Temmuz",M172="Ağustos"),"Yaz",
IF(VEYA(M172="Eylül",M172="Ekim",M172="Kasım"),"Sonbahar",""))))</f>
        <v>0</v>
      </c>
    </row>
    <row r="173" spans="1:13" x14ac:dyDescent="0.3">
      <c r="A173" s="5">
        <v>172</v>
      </c>
      <c r="B173" t="s">
        <v>17</v>
      </c>
      <c r="C173" t="s">
        <v>23</v>
      </c>
      <c r="D173" s="5" t="s">
        <v>84</v>
      </c>
      <c r="E173">
        <v>2</v>
      </c>
      <c r="F173" s="1">
        <v>1350</v>
      </c>
      <c r="G173" s="2">
        <v>2700</v>
      </c>
      <c r="H173" s="3">
        <v>1100</v>
      </c>
      <c r="I173" s="19" t="s">
        <v>46</v>
      </c>
      <c r="J173" t="s">
        <v>62</v>
      </c>
      <c r="K173" s="20">
        <f>Tablo1[[#This Row],[Ürün Kar Tutarı]]/Tablo1[[#This Row],[Birim Fiyat]]</f>
        <v>0.81481481481481477</v>
      </c>
      <c r="L173" t="str">
        <f xml:space="preserve"> RIGHT(Tablo1[[#This Row],[Urun Ad]],5)</f>
        <v>Siyah</v>
      </c>
      <c r="M173" cm="1">
        <f t="array" aca="1" ref="M173" ca="1">IF(VEYA(M173="Aralık",M173="Ocak",M173="Şubat"),"Kış",
IF(VEYA(M173="Mart",M173="Nisan",M173="Mayıs"),"İlkbahar",
IF(VEYA(M173="Haziran",M173="Temmuz",M173="Ağustos"),"Yaz",
IF(VEYA(M173="Eylül",M173="Ekim",M173="Kasım"),"Sonbahar",""))))</f>
        <v>0</v>
      </c>
    </row>
    <row r="174" spans="1:13" x14ac:dyDescent="0.3">
      <c r="A174" s="4">
        <v>173</v>
      </c>
      <c r="B174" t="s">
        <v>14</v>
      </c>
      <c r="C174" t="s">
        <v>21</v>
      </c>
      <c r="D174" s="5" t="s">
        <v>82</v>
      </c>
      <c r="E174">
        <v>2</v>
      </c>
      <c r="F174" s="1">
        <v>1400</v>
      </c>
      <c r="G174" s="2">
        <v>2800</v>
      </c>
      <c r="H174" s="3">
        <v>1200</v>
      </c>
      <c r="I174" s="19" t="s">
        <v>46</v>
      </c>
      <c r="J174" t="s">
        <v>61</v>
      </c>
      <c r="K174" s="20">
        <f>Tablo1[[#This Row],[Ürün Kar Tutarı]]/Tablo1[[#This Row],[Birim Fiyat]]</f>
        <v>0.8571428571428571</v>
      </c>
      <c r="L174" t="str">
        <f xml:space="preserve"> RIGHT(Tablo1[[#This Row],[Urun Ad]],5)</f>
        <v>Beyaz</v>
      </c>
      <c r="M174" cm="1">
        <f t="array" aca="1" ref="M174" ca="1">IF(VEYA(M174="Aralık",M174="Ocak",M174="Şubat"),"Kış",
IF(VEYA(M174="Mart",M174="Nisan",M174="Mayıs"),"İlkbahar",
IF(VEYA(M174="Haziran",M174="Temmuz",M174="Ağustos"),"Yaz",
IF(VEYA(M174="Eylül",M174="Ekim",M174="Kasım"),"Sonbahar",""))))</f>
        <v>0</v>
      </c>
    </row>
    <row r="175" spans="1:13" x14ac:dyDescent="0.3">
      <c r="A175" s="4">
        <v>174</v>
      </c>
      <c r="B175" t="s">
        <v>11</v>
      </c>
      <c r="C175" t="s">
        <v>20</v>
      </c>
      <c r="D175" s="5" t="s">
        <v>75</v>
      </c>
      <c r="E175">
        <v>1</v>
      </c>
      <c r="F175" s="1">
        <v>6000</v>
      </c>
      <c r="G175" s="2">
        <v>6000</v>
      </c>
      <c r="H175" s="3">
        <v>2000</v>
      </c>
      <c r="I175" s="19" t="s">
        <v>46</v>
      </c>
      <c r="J175" t="s">
        <v>58</v>
      </c>
      <c r="K175" s="20">
        <f>Tablo1[[#This Row],[Ürün Kar Tutarı]]/Tablo1[[#This Row],[Birim Fiyat]]</f>
        <v>0.33333333333333331</v>
      </c>
      <c r="L175" t="str">
        <f xml:space="preserve"> RIGHT(Tablo1[[#This Row],[Urun Ad]],5)</f>
        <v>Beyaz</v>
      </c>
      <c r="M175" cm="1">
        <f t="array" aca="1" ref="M175" ca="1">IF(VEYA(M175="Aralık",M175="Ocak",M175="Şubat"),"Kış",
IF(VEYA(M175="Mart",M175="Nisan",M175="Mayıs"),"İlkbahar",
IF(VEYA(M175="Haziran",M175="Temmuz",M175="Ağustos"),"Yaz",
IF(VEYA(M175="Eylül",M175="Ekim",M175="Kasım"),"Sonbahar",""))))</f>
        <v>0</v>
      </c>
    </row>
    <row r="176" spans="1:13" x14ac:dyDescent="0.3">
      <c r="A176" s="4">
        <v>175</v>
      </c>
      <c r="B176" t="s">
        <v>16</v>
      </c>
      <c r="C176" t="s">
        <v>27</v>
      </c>
      <c r="D176" s="5" t="s">
        <v>43</v>
      </c>
      <c r="E176">
        <v>2</v>
      </c>
      <c r="F176" s="1">
        <v>1100</v>
      </c>
      <c r="G176" s="2">
        <v>2200</v>
      </c>
      <c r="H176" s="3">
        <v>600</v>
      </c>
      <c r="I176" s="19" t="s">
        <v>46</v>
      </c>
      <c r="J176" t="s">
        <v>65</v>
      </c>
      <c r="K176" s="20">
        <f>Tablo1[[#This Row],[Ürün Kar Tutarı]]/Tablo1[[#This Row],[Birim Fiyat]]</f>
        <v>0.54545454545454541</v>
      </c>
      <c r="L176" t="str">
        <f xml:space="preserve"> RIGHT(Tablo1[[#This Row],[Urun Ad]],5)</f>
        <v>Beyaz</v>
      </c>
      <c r="M176" cm="1">
        <f t="array" aca="1" ref="M176" ca="1">IF(VEYA(M176="Aralık",M176="Ocak",M176="Şubat"),"Kış",
IF(VEYA(M176="Mart",M176="Nisan",M176="Mayıs"),"İlkbahar",
IF(VEYA(M176="Haziran",M176="Temmuz",M176="Ağustos"),"Yaz",
IF(VEYA(M176="Eylül",M176="Ekim",M176="Kasım"),"Sonbahar",""))))</f>
        <v>0</v>
      </c>
    </row>
    <row r="177" spans="1:13" x14ac:dyDescent="0.3">
      <c r="A177" s="5">
        <v>176</v>
      </c>
      <c r="B177" t="s">
        <v>10</v>
      </c>
      <c r="C177" t="s">
        <v>20</v>
      </c>
      <c r="D177" s="5" t="s">
        <v>75</v>
      </c>
      <c r="E177">
        <v>2</v>
      </c>
      <c r="F177" s="1">
        <v>6000</v>
      </c>
      <c r="G177" s="2">
        <v>12000</v>
      </c>
      <c r="H177" s="3">
        <v>4000</v>
      </c>
      <c r="I177" s="19" t="s">
        <v>46</v>
      </c>
      <c r="J177" t="s">
        <v>62</v>
      </c>
      <c r="K177" s="20">
        <f>Tablo1[[#This Row],[Ürün Kar Tutarı]]/Tablo1[[#This Row],[Birim Fiyat]]</f>
        <v>0.66666666666666663</v>
      </c>
      <c r="L177" t="str">
        <f xml:space="preserve"> RIGHT(Tablo1[[#This Row],[Urun Ad]],5)</f>
        <v>Beyaz</v>
      </c>
      <c r="M177" cm="1">
        <f t="array" aca="1" ref="M177" ca="1">IF(VEYA(M177="Aralık",M177="Ocak",M177="Şubat"),"Kış",
IF(VEYA(M177="Mart",M177="Nisan",M177="Mayıs"),"İlkbahar",
IF(VEYA(M177="Haziran",M177="Temmuz",M177="Ağustos"),"Yaz",
IF(VEYA(M177="Eylül",M177="Ekim",M177="Kasım"),"Sonbahar",""))))</f>
        <v>0</v>
      </c>
    </row>
    <row r="178" spans="1:13" x14ac:dyDescent="0.3">
      <c r="A178" s="4">
        <v>177</v>
      </c>
      <c r="B178" t="s">
        <v>17</v>
      </c>
      <c r="C178" t="s">
        <v>33</v>
      </c>
      <c r="D178" s="5" t="s">
        <v>78</v>
      </c>
      <c r="E178">
        <v>1</v>
      </c>
      <c r="F178" s="1">
        <v>1490</v>
      </c>
      <c r="G178" s="2">
        <v>1490</v>
      </c>
      <c r="H178" s="3">
        <v>690</v>
      </c>
      <c r="I178" s="19" t="s">
        <v>46</v>
      </c>
      <c r="J178" t="s">
        <v>55</v>
      </c>
      <c r="K178" s="20">
        <f>Tablo1[[#This Row],[Ürün Kar Tutarı]]/Tablo1[[#This Row],[Birim Fiyat]]</f>
        <v>0.46308724832214765</v>
      </c>
      <c r="L178" t="str">
        <f xml:space="preserve"> RIGHT(Tablo1[[#This Row],[Urun Ad]],5)</f>
        <v>Marka</v>
      </c>
      <c r="M178" cm="1">
        <f t="array" aca="1" ref="M178" ca="1">IF(VEYA(M178="Aralık",M178="Ocak",M178="Şubat"),"Kış",
IF(VEYA(M178="Mart",M178="Nisan",M178="Mayıs"),"İlkbahar",
IF(VEYA(M178="Haziran",M178="Temmuz",M178="Ağustos"),"Yaz",
IF(VEYA(M178="Eylül",M178="Ekim",M178="Kasım"),"Sonbahar",""))))</f>
        <v>0</v>
      </c>
    </row>
    <row r="179" spans="1:13" x14ac:dyDescent="0.3">
      <c r="A179" s="5">
        <v>178</v>
      </c>
      <c r="B179" t="s">
        <v>16</v>
      </c>
      <c r="C179" t="s">
        <v>32</v>
      </c>
      <c r="D179" s="5" t="s">
        <v>76</v>
      </c>
      <c r="E179">
        <v>2</v>
      </c>
      <c r="F179" s="1">
        <v>10590</v>
      </c>
      <c r="G179" s="2">
        <v>21180</v>
      </c>
      <c r="H179" s="3">
        <v>9180</v>
      </c>
      <c r="I179" s="19" t="s">
        <v>46</v>
      </c>
      <c r="J179" t="s">
        <v>60</v>
      </c>
      <c r="K179" s="20">
        <f>Tablo1[[#This Row],[Ürün Kar Tutarı]]/Tablo1[[#This Row],[Birim Fiyat]]</f>
        <v>0.86685552407932009</v>
      </c>
      <c r="L179" t="str">
        <f xml:space="preserve"> RIGHT(Tablo1[[#This Row],[Urun Ad]],5)</f>
        <v>ı Gri</v>
      </c>
      <c r="M179" cm="1">
        <f t="array" aca="1" ref="M179" ca="1">IF(VEYA(M179="Aralık",M179="Ocak",M179="Şubat"),"Kış",
IF(VEYA(M179="Mart",M179="Nisan",M179="Mayıs"),"İlkbahar",
IF(VEYA(M179="Haziran",M179="Temmuz",M179="Ağustos"),"Yaz",
IF(VEYA(M179="Eylül",M179="Ekim",M179="Kasım"),"Sonbahar",""))))</f>
        <v>0</v>
      </c>
    </row>
    <row r="180" spans="1:13" x14ac:dyDescent="0.3">
      <c r="A180" s="4">
        <v>179</v>
      </c>
      <c r="B180" t="s">
        <v>10</v>
      </c>
      <c r="C180" t="s">
        <v>31</v>
      </c>
      <c r="D180" s="5" t="s">
        <v>77</v>
      </c>
      <c r="E180">
        <v>3</v>
      </c>
      <c r="F180" s="1">
        <v>8000</v>
      </c>
      <c r="G180" s="2">
        <v>24000</v>
      </c>
      <c r="H180" s="3">
        <v>6000</v>
      </c>
      <c r="I180" s="19" t="s">
        <v>46</v>
      </c>
      <c r="J180" t="s">
        <v>55</v>
      </c>
      <c r="K180" s="20">
        <f>Tablo1[[#This Row],[Ürün Kar Tutarı]]/Tablo1[[#This Row],[Birim Fiyat]]</f>
        <v>0.75</v>
      </c>
      <c r="L180" t="str">
        <f xml:space="preserve"> RIGHT(Tablo1[[#This Row],[Urun Ad]],5)</f>
        <v>Beyaz</v>
      </c>
      <c r="M180" cm="1">
        <f t="array" aca="1" ref="M180" ca="1">IF(VEYA(M180="Aralık",M180="Ocak",M180="Şubat"),"Kış",
IF(VEYA(M180="Mart",M180="Nisan",M180="Mayıs"),"İlkbahar",
IF(VEYA(M180="Haziran",M180="Temmuz",M180="Ağustos"),"Yaz",
IF(VEYA(M180="Eylül",M180="Ekim",M180="Kasım"),"Sonbahar",""))))</f>
        <v>0</v>
      </c>
    </row>
    <row r="181" spans="1:13" x14ac:dyDescent="0.3">
      <c r="A181" s="5">
        <v>180</v>
      </c>
      <c r="B181" t="s">
        <v>14</v>
      </c>
      <c r="C181" t="s">
        <v>27</v>
      </c>
      <c r="D181" s="5" t="s">
        <v>43</v>
      </c>
      <c r="E181">
        <v>1</v>
      </c>
      <c r="F181" s="1">
        <v>1100</v>
      </c>
      <c r="G181" s="2">
        <v>1100</v>
      </c>
      <c r="H181" s="3">
        <v>300</v>
      </c>
      <c r="I181" s="19" t="s">
        <v>46</v>
      </c>
      <c r="J181" t="s">
        <v>67</v>
      </c>
      <c r="K181" s="20">
        <f>Tablo1[[#This Row],[Ürün Kar Tutarı]]/Tablo1[[#This Row],[Birim Fiyat]]</f>
        <v>0.27272727272727271</v>
      </c>
      <c r="L181" t="str">
        <f xml:space="preserve"> RIGHT(Tablo1[[#This Row],[Urun Ad]],5)</f>
        <v>Beyaz</v>
      </c>
      <c r="M181" cm="1">
        <f t="array" aca="1" ref="M181" ca="1">IF(VEYA(M181="Aralık",M181="Ocak",M181="Şubat"),"Kış",
IF(VEYA(M181="Mart",M181="Nisan",M181="Mayıs"),"İlkbahar",
IF(VEYA(M181="Haziran",M181="Temmuz",M181="Ağustos"),"Yaz",
IF(VEYA(M181="Eylül",M181="Ekim",M181="Kasım"),"Sonbahar",""))))</f>
        <v>0</v>
      </c>
    </row>
    <row r="182" spans="1:13" x14ac:dyDescent="0.3">
      <c r="A182" s="4">
        <v>181</v>
      </c>
      <c r="B182" t="s">
        <v>17</v>
      </c>
      <c r="C182" t="s">
        <v>28</v>
      </c>
      <c r="D182" s="5" t="s">
        <v>83</v>
      </c>
      <c r="E182">
        <v>1</v>
      </c>
      <c r="F182" s="1">
        <v>1200</v>
      </c>
      <c r="G182" s="2">
        <v>1200</v>
      </c>
      <c r="H182" s="3">
        <v>400</v>
      </c>
      <c r="I182" s="19" t="s">
        <v>46</v>
      </c>
      <c r="J182" t="s">
        <v>55</v>
      </c>
      <c r="K182" s="20">
        <f>Tablo1[[#This Row],[Ürün Kar Tutarı]]/Tablo1[[#This Row],[Birim Fiyat]]</f>
        <v>0.33333333333333331</v>
      </c>
      <c r="L182" t="str">
        <f xml:space="preserve"> RIGHT(Tablo1[[#This Row],[Urun Ad]],5)</f>
        <v>Marka</v>
      </c>
      <c r="M182" cm="1">
        <f t="array" aca="1" ref="M182" ca="1">IF(VEYA(M182="Aralık",M182="Ocak",M182="Şubat"),"Kış",
IF(VEYA(M182="Mart",M182="Nisan",M182="Mayıs"),"İlkbahar",
IF(VEYA(M182="Haziran",M182="Temmuz",M182="Ağustos"),"Yaz",
IF(VEYA(M182="Eylül",M182="Ekim",M182="Kasım"),"Sonbahar",""))))</f>
        <v>0</v>
      </c>
    </row>
    <row r="183" spans="1:13" x14ac:dyDescent="0.3">
      <c r="A183" s="5">
        <v>182</v>
      </c>
      <c r="B183" t="s">
        <v>12</v>
      </c>
      <c r="C183" t="s">
        <v>34</v>
      </c>
      <c r="D183" s="5" t="s">
        <v>80</v>
      </c>
      <c r="E183">
        <v>2</v>
      </c>
      <c r="F183" s="1">
        <v>4200</v>
      </c>
      <c r="G183" s="2">
        <v>8400</v>
      </c>
      <c r="H183" s="3">
        <v>2400</v>
      </c>
      <c r="I183" s="19" t="s">
        <v>46</v>
      </c>
      <c r="J183" t="s">
        <v>58</v>
      </c>
      <c r="K183" s="20">
        <f>Tablo1[[#This Row],[Ürün Kar Tutarı]]/Tablo1[[#This Row],[Birim Fiyat]]</f>
        <v>0.5714285714285714</v>
      </c>
      <c r="L183" t="str">
        <f xml:space="preserve"> RIGHT(Tablo1[[#This Row],[Urun Ad]],5)</f>
        <v>Beyaz</v>
      </c>
      <c r="M183" cm="1">
        <f t="array" aca="1" ref="M183" ca="1">IF(VEYA(M183="Aralık",M183="Ocak",M183="Şubat"),"Kış",
IF(VEYA(M183="Mart",M183="Nisan",M183="Mayıs"),"İlkbahar",
IF(VEYA(M183="Haziran",M183="Temmuz",M183="Ağustos"),"Yaz",
IF(VEYA(M183="Eylül",M183="Ekim",M183="Kasım"),"Sonbahar",""))))</f>
        <v>0</v>
      </c>
    </row>
    <row r="184" spans="1:13" x14ac:dyDescent="0.3">
      <c r="A184" s="4">
        <v>183</v>
      </c>
      <c r="B184" t="s">
        <v>9</v>
      </c>
      <c r="C184" t="s">
        <v>35</v>
      </c>
      <c r="D184" s="5" t="s">
        <v>79</v>
      </c>
      <c r="E184">
        <v>3</v>
      </c>
      <c r="F184" s="1">
        <v>5775</v>
      </c>
      <c r="G184" s="2">
        <v>17325</v>
      </c>
      <c r="H184" s="3">
        <v>5325</v>
      </c>
      <c r="I184" s="19" t="s">
        <v>46</v>
      </c>
      <c r="J184" t="s">
        <v>67</v>
      </c>
      <c r="K184" s="20">
        <f>Tablo1[[#This Row],[Ürün Kar Tutarı]]/Tablo1[[#This Row],[Birim Fiyat]]</f>
        <v>0.92207792207792205</v>
      </c>
      <c r="L184" t="str">
        <f xml:space="preserve"> RIGHT(Tablo1[[#This Row],[Urun Ad]],5)</f>
        <v>Beyaz</v>
      </c>
      <c r="M184" cm="1">
        <f t="array" aca="1" ref="M184" ca="1">IF(VEYA(M184="Aralık",M184="Ocak",M184="Şubat"),"Kış",
IF(VEYA(M184="Mart",M184="Nisan",M184="Mayıs"),"İlkbahar",
IF(VEYA(M184="Haziran",M184="Temmuz",M184="Ağustos"),"Yaz",
IF(VEYA(M184="Eylül",M184="Ekim",M184="Kasım"),"Sonbahar",""))))</f>
        <v>0</v>
      </c>
    </row>
    <row r="185" spans="1:13" x14ac:dyDescent="0.3">
      <c r="A185" s="5">
        <v>184</v>
      </c>
      <c r="B185" t="s">
        <v>18</v>
      </c>
      <c r="C185" t="s">
        <v>25</v>
      </c>
      <c r="D185" s="5" t="s">
        <v>77</v>
      </c>
      <c r="E185">
        <v>3</v>
      </c>
      <c r="F185" s="1">
        <v>7600</v>
      </c>
      <c r="G185" s="2">
        <v>22800</v>
      </c>
      <c r="H185" s="3">
        <v>4800</v>
      </c>
      <c r="I185" s="19" t="s">
        <v>46</v>
      </c>
      <c r="J185" t="s">
        <v>60</v>
      </c>
      <c r="K185" s="20">
        <f>Tablo1[[#This Row],[Ürün Kar Tutarı]]/Tablo1[[#This Row],[Birim Fiyat]]</f>
        <v>0.63157894736842102</v>
      </c>
      <c r="L185" t="str">
        <f xml:space="preserve"> RIGHT(Tablo1[[#This Row],[Urun Ad]],5)</f>
        <v>i Gri</v>
      </c>
      <c r="M185" cm="1">
        <f t="array" aca="1" ref="M185" ca="1">IF(VEYA(M185="Aralık",M185="Ocak",M185="Şubat"),"Kış",
IF(VEYA(M185="Mart",M185="Nisan",M185="Mayıs"),"İlkbahar",
IF(VEYA(M185="Haziran",M185="Temmuz",M185="Ağustos"),"Yaz",
IF(VEYA(M185="Eylül",M185="Ekim",M185="Kasım"),"Sonbahar",""))))</f>
        <v>0</v>
      </c>
    </row>
    <row r="186" spans="1:13" x14ac:dyDescent="0.3">
      <c r="A186" s="4">
        <v>185</v>
      </c>
      <c r="B186" t="s">
        <v>9</v>
      </c>
      <c r="C186" t="s">
        <v>26</v>
      </c>
      <c r="D186" s="5" t="s">
        <v>79</v>
      </c>
      <c r="E186">
        <v>3</v>
      </c>
      <c r="F186" s="1">
        <v>7250</v>
      </c>
      <c r="G186" s="2">
        <v>21750</v>
      </c>
      <c r="H186" s="3">
        <v>6750</v>
      </c>
      <c r="I186" s="19" t="s">
        <v>46</v>
      </c>
      <c r="J186" t="s">
        <v>62</v>
      </c>
      <c r="K186" s="20">
        <f>Tablo1[[#This Row],[Ürün Kar Tutarı]]/Tablo1[[#This Row],[Birim Fiyat]]</f>
        <v>0.93103448275862066</v>
      </c>
      <c r="L186" t="str">
        <f xml:space="preserve"> RIGHT(Tablo1[[#This Row],[Urun Ad]],5)</f>
        <v>u Gri</v>
      </c>
      <c r="M186" cm="1">
        <f t="array" aca="1" ref="M186" ca="1">IF(VEYA(M186="Aralık",M186="Ocak",M186="Şubat"),"Kış",
IF(VEYA(M186="Mart",M186="Nisan",M186="Mayıs"),"İlkbahar",
IF(VEYA(M186="Haziran",M186="Temmuz",M186="Ağustos"),"Yaz",
IF(VEYA(M186="Eylül",M186="Ekim",M186="Kasım"),"Sonbahar",""))))</f>
        <v>0</v>
      </c>
    </row>
    <row r="187" spans="1:13" x14ac:dyDescent="0.3">
      <c r="A187" s="5">
        <v>186</v>
      </c>
      <c r="B187" t="s">
        <v>8</v>
      </c>
      <c r="C187" t="s">
        <v>26</v>
      </c>
      <c r="D187" s="5" t="s">
        <v>79</v>
      </c>
      <c r="E187">
        <v>3</v>
      </c>
      <c r="F187" s="1">
        <v>7250</v>
      </c>
      <c r="G187" s="2">
        <v>21750</v>
      </c>
      <c r="H187" s="3">
        <v>6750</v>
      </c>
      <c r="I187" s="19" t="s">
        <v>46</v>
      </c>
      <c r="J187" t="s">
        <v>59</v>
      </c>
      <c r="K187" s="20">
        <f>Tablo1[[#This Row],[Ürün Kar Tutarı]]/Tablo1[[#This Row],[Birim Fiyat]]</f>
        <v>0.93103448275862066</v>
      </c>
      <c r="L187" t="str">
        <f xml:space="preserve"> RIGHT(Tablo1[[#This Row],[Urun Ad]],5)</f>
        <v>u Gri</v>
      </c>
      <c r="M187" cm="1">
        <f t="array" aca="1" ref="M187" ca="1">IF(VEYA(M187="Aralık",M187="Ocak",M187="Şubat"),"Kış",
IF(VEYA(M187="Mart",M187="Nisan",M187="Mayıs"),"İlkbahar",
IF(VEYA(M187="Haziran",M187="Temmuz",M187="Ağustos"),"Yaz",
IF(VEYA(M187="Eylül",M187="Ekim",M187="Kasım"),"Sonbahar",""))))</f>
        <v>0</v>
      </c>
    </row>
    <row r="188" spans="1:13" x14ac:dyDescent="0.3">
      <c r="A188" s="4">
        <v>187</v>
      </c>
      <c r="B188" t="s">
        <v>16</v>
      </c>
      <c r="C188" t="s">
        <v>26</v>
      </c>
      <c r="D188" s="5" t="s">
        <v>79</v>
      </c>
      <c r="E188">
        <v>3</v>
      </c>
      <c r="F188" s="1">
        <v>7250</v>
      </c>
      <c r="G188" s="2">
        <v>21750</v>
      </c>
      <c r="H188" s="3">
        <v>6750</v>
      </c>
      <c r="I188" s="19" t="s">
        <v>46</v>
      </c>
      <c r="J188" t="s">
        <v>56</v>
      </c>
      <c r="K188" s="20">
        <f>Tablo1[[#This Row],[Ürün Kar Tutarı]]/Tablo1[[#This Row],[Birim Fiyat]]</f>
        <v>0.93103448275862066</v>
      </c>
      <c r="L188" t="str">
        <f xml:space="preserve"> RIGHT(Tablo1[[#This Row],[Urun Ad]],5)</f>
        <v>u Gri</v>
      </c>
      <c r="M188" cm="1">
        <f t="array" aca="1" ref="M188" ca="1">IF(VEYA(M188="Aralık",M188="Ocak",M188="Şubat"),"Kış",
IF(VEYA(M188="Mart",M188="Nisan",M188="Mayıs"),"İlkbahar",
IF(VEYA(M188="Haziran",M188="Temmuz",M188="Ağustos"),"Yaz",
IF(VEYA(M188="Eylül",M188="Ekim",M188="Kasım"),"Sonbahar",""))))</f>
        <v>0</v>
      </c>
    </row>
    <row r="189" spans="1:13" x14ac:dyDescent="0.3">
      <c r="A189" s="5">
        <v>188</v>
      </c>
      <c r="B189" t="s">
        <v>13</v>
      </c>
      <c r="C189" t="s">
        <v>23</v>
      </c>
      <c r="D189" s="5" t="s">
        <v>84</v>
      </c>
      <c r="E189">
        <v>1</v>
      </c>
      <c r="F189" s="1">
        <v>1350</v>
      </c>
      <c r="G189" s="2">
        <v>1350</v>
      </c>
      <c r="H189" s="3">
        <v>550</v>
      </c>
      <c r="I189" s="19" t="s">
        <v>46</v>
      </c>
      <c r="J189" t="s">
        <v>64</v>
      </c>
      <c r="K189" s="20">
        <f>Tablo1[[#This Row],[Ürün Kar Tutarı]]/Tablo1[[#This Row],[Birim Fiyat]]</f>
        <v>0.40740740740740738</v>
      </c>
      <c r="L189" t="str">
        <f xml:space="preserve"> RIGHT(Tablo1[[#This Row],[Urun Ad]],5)</f>
        <v>Siyah</v>
      </c>
      <c r="M189" cm="1">
        <f t="array" aca="1" ref="M189" ca="1">IF(VEYA(M189="Aralık",M189="Ocak",M189="Şubat"),"Kış",
IF(VEYA(M189="Mart",M189="Nisan",M189="Mayıs"),"İlkbahar",
IF(VEYA(M189="Haziran",M189="Temmuz",M189="Ağustos"),"Yaz",
IF(VEYA(M189="Eylül",M189="Ekim",M189="Kasım"),"Sonbahar",""))))</f>
        <v>0</v>
      </c>
    </row>
    <row r="190" spans="1:13" x14ac:dyDescent="0.3">
      <c r="A190" s="4">
        <v>189</v>
      </c>
      <c r="B190" t="s">
        <v>9</v>
      </c>
      <c r="C190" t="s">
        <v>26</v>
      </c>
      <c r="D190" s="5" t="s">
        <v>79</v>
      </c>
      <c r="E190">
        <v>2</v>
      </c>
      <c r="F190" s="1">
        <v>7250</v>
      </c>
      <c r="G190" s="2">
        <v>14500</v>
      </c>
      <c r="H190" s="3">
        <v>4500</v>
      </c>
      <c r="I190" s="19" t="s">
        <v>46</v>
      </c>
      <c r="J190" t="s">
        <v>67</v>
      </c>
      <c r="K190" s="20">
        <f>Tablo1[[#This Row],[Ürün Kar Tutarı]]/Tablo1[[#This Row],[Birim Fiyat]]</f>
        <v>0.62068965517241381</v>
      </c>
      <c r="L190" t="str">
        <f xml:space="preserve"> RIGHT(Tablo1[[#This Row],[Urun Ad]],5)</f>
        <v>u Gri</v>
      </c>
      <c r="M190" cm="1">
        <f t="array" aca="1" ref="M190" ca="1">IF(VEYA(M190="Aralık",M190="Ocak",M190="Şubat"),"Kış",
IF(VEYA(M190="Mart",M190="Nisan",M190="Mayıs"),"İlkbahar",
IF(VEYA(M190="Haziran",M190="Temmuz",M190="Ağustos"),"Yaz",
IF(VEYA(M190="Eylül",M190="Ekim",M190="Kasım"),"Sonbahar",""))))</f>
        <v>0</v>
      </c>
    </row>
    <row r="191" spans="1:13" x14ac:dyDescent="0.3">
      <c r="A191" s="5">
        <v>190</v>
      </c>
      <c r="B191" t="s">
        <v>14</v>
      </c>
      <c r="C191" t="s">
        <v>25</v>
      </c>
      <c r="D191" s="5" t="s">
        <v>77</v>
      </c>
      <c r="E191">
        <v>1</v>
      </c>
      <c r="F191" s="1">
        <v>7600</v>
      </c>
      <c r="G191" s="2">
        <v>7600</v>
      </c>
      <c r="H191" s="3">
        <v>1600</v>
      </c>
      <c r="I191" s="19" t="s">
        <v>46</v>
      </c>
      <c r="J191" t="s">
        <v>59</v>
      </c>
      <c r="K191" s="20">
        <f>Tablo1[[#This Row],[Ürün Kar Tutarı]]/Tablo1[[#This Row],[Birim Fiyat]]</f>
        <v>0.21052631578947367</v>
      </c>
      <c r="L191" t="str">
        <f xml:space="preserve"> RIGHT(Tablo1[[#This Row],[Urun Ad]],5)</f>
        <v>i Gri</v>
      </c>
      <c r="M191" cm="1">
        <f t="array" aca="1" ref="M191" ca="1">IF(VEYA(M191="Aralık",M191="Ocak",M191="Şubat"),"Kış",
IF(VEYA(M191="Mart",M191="Nisan",M191="Mayıs"),"İlkbahar",
IF(VEYA(M191="Haziran",M191="Temmuz",M191="Ağustos"),"Yaz",
IF(VEYA(M191="Eylül",M191="Ekim",M191="Kasım"),"Sonbahar",""))))</f>
        <v>0</v>
      </c>
    </row>
    <row r="192" spans="1:13" x14ac:dyDescent="0.3">
      <c r="A192" s="4">
        <v>191</v>
      </c>
      <c r="B192" t="s">
        <v>19</v>
      </c>
      <c r="C192" t="s">
        <v>25</v>
      </c>
      <c r="D192" s="5" t="s">
        <v>77</v>
      </c>
      <c r="E192">
        <v>3</v>
      </c>
      <c r="F192" s="1">
        <v>7600</v>
      </c>
      <c r="G192" s="2">
        <v>22800</v>
      </c>
      <c r="H192" s="3">
        <v>4800</v>
      </c>
      <c r="I192" s="19" t="s">
        <v>46</v>
      </c>
      <c r="J192" t="s">
        <v>67</v>
      </c>
      <c r="K192" s="20">
        <f>Tablo1[[#This Row],[Ürün Kar Tutarı]]/Tablo1[[#This Row],[Birim Fiyat]]</f>
        <v>0.63157894736842102</v>
      </c>
      <c r="L192" t="str">
        <f xml:space="preserve"> RIGHT(Tablo1[[#This Row],[Urun Ad]],5)</f>
        <v>i Gri</v>
      </c>
      <c r="M192" cm="1">
        <f t="array" aca="1" ref="M192" ca="1">IF(VEYA(M192="Aralık",M192="Ocak",M192="Şubat"),"Kış",
IF(VEYA(M192="Mart",M192="Nisan",M192="Mayıs"),"İlkbahar",
IF(VEYA(M192="Haziran",M192="Temmuz",M192="Ağustos"),"Yaz",
IF(VEYA(M192="Eylül",M192="Ekim",M192="Kasım"),"Sonbahar",""))))</f>
        <v>0</v>
      </c>
    </row>
    <row r="193" spans="1:13" x14ac:dyDescent="0.3">
      <c r="A193" s="5">
        <v>192</v>
      </c>
      <c r="B193" t="s">
        <v>9</v>
      </c>
      <c r="C193" t="s">
        <v>33</v>
      </c>
      <c r="D193" s="5" t="s">
        <v>78</v>
      </c>
      <c r="E193">
        <v>3</v>
      </c>
      <c r="F193" s="1">
        <v>1490</v>
      </c>
      <c r="G193" s="2">
        <v>4470</v>
      </c>
      <c r="H193" s="3">
        <v>2070</v>
      </c>
      <c r="I193" s="19" t="s">
        <v>46</v>
      </c>
      <c r="J193" t="s">
        <v>59</v>
      </c>
      <c r="K193" s="20">
        <f>Tablo1[[#This Row],[Ürün Kar Tutarı]]/Tablo1[[#This Row],[Birim Fiyat]]</f>
        <v>1.3892617449664431</v>
      </c>
      <c r="L193" t="str">
        <f xml:space="preserve"> RIGHT(Tablo1[[#This Row],[Urun Ad]],5)</f>
        <v>Marka</v>
      </c>
      <c r="M193" cm="1">
        <f t="array" aca="1" ref="M193" ca="1">IF(VEYA(M193="Aralık",M193="Ocak",M193="Şubat"),"Kış",
IF(VEYA(M193="Mart",M193="Nisan",M193="Mayıs"),"İlkbahar",
IF(VEYA(M193="Haziran",M193="Temmuz",M193="Ağustos"),"Yaz",
IF(VEYA(M193="Eylül",M193="Ekim",M193="Kasım"),"Sonbahar",""))))</f>
        <v>0</v>
      </c>
    </row>
    <row r="194" spans="1:13" x14ac:dyDescent="0.3">
      <c r="A194" s="4">
        <v>193</v>
      </c>
      <c r="B194" t="s">
        <v>13</v>
      </c>
      <c r="C194" t="s">
        <v>36</v>
      </c>
      <c r="D194" s="5" t="s">
        <v>81</v>
      </c>
      <c r="E194">
        <v>2</v>
      </c>
      <c r="F194" s="1">
        <v>2900</v>
      </c>
      <c r="G194" s="2">
        <v>5800</v>
      </c>
      <c r="H194" s="3">
        <v>1800</v>
      </c>
      <c r="I194" s="19" t="s">
        <v>46</v>
      </c>
      <c r="J194" t="s">
        <v>59</v>
      </c>
      <c r="K194" s="20">
        <f>Tablo1[[#This Row],[Ürün Kar Tutarı]]/Tablo1[[#This Row],[Birim Fiyat]]</f>
        <v>0.62068965517241381</v>
      </c>
      <c r="L194" t="str">
        <f xml:space="preserve"> RIGHT(Tablo1[[#This Row],[Urun Ad]],5)</f>
        <v>Marka</v>
      </c>
      <c r="M194" cm="1">
        <f t="array" aca="1" ref="M194" ca="1">IF(VEYA(M194="Aralık",M194="Ocak",M194="Şubat"),"Kış",
IF(VEYA(M194="Mart",M194="Nisan",M194="Mayıs"),"İlkbahar",
IF(VEYA(M194="Haziran",M194="Temmuz",M194="Ağustos"),"Yaz",
IF(VEYA(M194="Eylül",M194="Ekim",M194="Kasım"),"Sonbahar",""))))</f>
        <v>0</v>
      </c>
    </row>
    <row r="195" spans="1:13" x14ac:dyDescent="0.3">
      <c r="A195" s="5">
        <v>194</v>
      </c>
      <c r="B195" t="s">
        <v>17</v>
      </c>
      <c r="C195" t="s">
        <v>33</v>
      </c>
      <c r="D195" s="5" t="s">
        <v>78</v>
      </c>
      <c r="E195">
        <v>1</v>
      </c>
      <c r="F195" s="1">
        <v>1490</v>
      </c>
      <c r="G195" s="2">
        <v>1490</v>
      </c>
      <c r="H195" s="3">
        <v>690</v>
      </c>
      <c r="I195" s="19" t="s">
        <v>46</v>
      </c>
      <c r="J195" t="s">
        <v>58</v>
      </c>
      <c r="K195" s="20">
        <f>Tablo1[[#This Row],[Ürün Kar Tutarı]]/Tablo1[[#This Row],[Birim Fiyat]]</f>
        <v>0.46308724832214765</v>
      </c>
      <c r="L195" t="str">
        <f xml:space="preserve"> RIGHT(Tablo1[[#This Row],[Urun Ad]],5)</f>
        <v>Marka</v>
      </c>
      <c r="M195" cm="1">
        <f t="array" aca="1" ref="M195" ca="1">IF(VEYA(M195="Aralık",M195="Ocak",M195="Şubat"),"Kış",
IF(VEYA(M195="Mart",M195="Nisan",M195="Mayıs"),"İlkbahar",
IF(VEYA(M195="Haziran",M195="Temmuz",M195="Ağustos"),"Yaz",
IF(VEYA(M195="Eylül",M195="Ekim",M195="Kasım"),"Sonbahar",""))))</f>
        <v>0</v>
      </c>
    </row>
    <row r="196" spans="1:13" x14ac:dyDescent="0.3">
      <c r="A196" s="4">
        <v>195</v>
      </c>
      <c r="B196" t="s">
        <v>17</v>
      </c>
      <c r="C196" t="s">
        <v>30</v>
      </c>
      <c r="D196" s="5" t="s">
        <v>83</v>
      </c>
      <c r="E196">
        <v>2</v>
      </c>
      <c r="F196" s="1">
        <v>1090</v>
      </c>
      <c r="G196" s="2">
        <v>2180</v>
      </c>
      <c r="H196" s="3">
        <v>580</v>
      </c>
      <c r="I196" s="19" t="s">
        <v>46</v>
      </c>
      <c r="J196" t="s">
        <v>64</v>
      </c>
      <c r="K196" s="20">
        <f>Tablo1[[#This Row],[Ürün Kar Tutarı]]/Tablo1[[#This Row],[Birim Fiyat]]</f>
        <v>0.5321100917431193</v>
      </c>
      <c r="L196" t="str">
        <f xml:space="preserve"> RIGHT(Tablo1[[#This Row],[Urun Ad]],5)</f>
        <v>Marka</v>
      </c>
      <c r="M196" cm="1">
        <f t="array" aca="1" ref="M196" ca="1">IF(VEYA(M196="Aralık",M196="Ocak",M196="Şubat"),"Kış",
IF(VEYA(M196="Mart",M196="Nisan",M196="Mayıs"),"İlkbahar",
IF(VEYA(M196="Haziran",M196="Temmuz",M196="Ağustos"),"Yaz",
IF(VEYA(M196="Eylül",M196="Ekim",M196="Kasım"),"Sonbahar",""))))</f>
        <v>0</v>
      </c>
    </row>
    <row r="197" spans="1:13" x14ac:dyDescent="0.3">
      <c r="A197" s="5">
        <v>196</v>
      </c>
      <c r="B197" t="s">
        <v>13</v>
      </c>
      <c r="C197" t="s">
        <v>28</v>
      </c>
      <c r="D197" s="5" t="s">
        <v>83</v>
      </c>
      <c r="E197">
        <v>2</v>
      </c>
      <c r="F197" s="1">
        <v>1200</v>
      </c>
      <c r="G197" s="2">
        <v>2400</v>
      </c>
      <c r="H197" s="3">
        <v>800</v>
      </c>
      <c r="I197" s="19" t="s">
        <v>46</v>
      </c>
      <c r="J197" t="s">
        <v>62</v>
      </c>
      <c r="K197" s="20">
        <f>Tablo1[[#This Row],[Ürün Kar Tutarı]]/Tablo1[[#This Row],[Birim Fiyat]]</f>
        <v>0.66666666666666663</v>
      </c>
      <c r="L197" t="str">
        <f xml:space="preserve"> RIGHT(Tablo1[[#This Row],[Urun Ad]],5)</f>
        <v>Marka</v>
      </c>
      <c r="M197" cm="1">
        <f t="array" aca="1" ref="M197" ca="1">IF(VEYA(M197="Aralık",M197="Ocak",M197="Şubat"),"Kış",
IF(VEYA(M197="Mart",M197="Nisan",M197="Mayıs"),"İlkbahar",
IF(VEYA(M197="Haziran",M197="Temmuz",M197="Ağustos"),"Yaz",
IF(VEYA(M197="Eylül",M197="Ekim",M197="Kasım"),"Sonbahar",""))))</f>
        <v>0</v>
      </c>
    </row>
    <row r="198" spans="1:13" x14ac:dyDescent="0.3">
      <c r="A198" s="4">
        <v>197</v>
      </c>
      <c r="B198" t="s">
        <v>16</v>
      </c>
      <c r="C198" t="s">
        <v>32</v>
      </c>
      <c r="D198" s="5" t="s">
        <v>76</v>
      </c>
      <c r="E198">
        <v>2</v>
      </c>
      <c r="F198" s="1">
        <v>10590</v>
      </c>
      <c r="G198" s="2">
        <v>21180</v>
      </c>
      <c r="H198" s="3">
        <v>9180</v>
      </c>
      <c r="I198" s="19" t="s">
        <v>46</v>
      </c>
      <c r="J198" t="s">
        <v>61</v>
      </c>
      <c r="K198" s="20">
        <f>Tablo1[[#This Row],[Ürün Kar Tutarı]]/Tablo1[[#This Row],[Birim Fiyat]]</f>
        <v>0.86685552407932009</v>
      </c>
      <c r="L198" t="str">
        <f xml:space="preserve"> RIGHT(Tablo1[[#This Row],[Urun Ad]],5)</f>
        <v>ı Gri</v>
      </c>
      <c r="M198" cm="1">
        <f t="array" aca="1" ref="M198" ca="1">IF(VEYA(M198="Aralık",M198="Ocak",M198="Şubat"),"Kış",
IF(VEYA(M198="Mart",M198="Nisan",M198="Mayıs"),"İlkbahar",
IF(VEYA(M198="Haziran",M198="Temmuz",M198="Ağustos"),"Yaz",
IF(VEYA(M198="Eylül",M198="Ekim",M198="Kasım"),"Sonbahar",""))))</f>
        <v>0</v>
      </c>
    </row>
    <row r="199" spans="1:13" x14ac:dyDescent="0.3">
      <c r="A199" s="5">
        <v>198</v>
      </c>
      <c r="B199" t="s">
        <v>14</v>
      </c>
      <c r="C199" t="s">
        <v>34</v>
      </c>
      <c r="D199" s="5" t="s">
        <v>80</v>
      </c>
      <c r="E199">
        <v>3</v>
      </c>
      <c r="F199" s="1">
        <v>4200</v>
      </c>
      <c r="G199" s="2">
        <v>12600</v>
      </c>
      <c r="H199" s="3">
        <v>3600</v>
      </c>
      <c r="I199" s="19" t="s">
        <v>46</v>
      </c>
      <c r="J199" t="s">
        <v>56</v>
      </c>
      <c r="K199" s="20">
        <f>Tablo1[[#This Row],[Ürün Kar Tutarı]]/Tablo1[[#This Row],[Birim Fiyat]]</f>
        <v>0.8571428571428571</v>
      </c>
      <c r="L199" t="str">
        <f xml:space="preserve"> RIGHT(Tablo1[[#This Row],[Urun Ad]],5)</f>
        <v>Beyaz</v>
      </c>
      <c r="M199" cm="1">
        <f t="array" aca="1" ref="M199" ca="1">IF(VEYA(M199="Aralık",M199="Ocak",M199="Şubat"),"Kış",
IF(VEYA(M199="Mart",M199="Nisan",M199="Mayıs"),"İlkbahar",
IF(VEYA(M199="Haziran",M199="Temmuz",M199="Ağustos"),"Yaz",
IF(VEYA(M199="Eylül",M199="Ekim",M199="Kasım"),"Sonbahar",""))))</f>
        <v>0</v>
      </c>
    </row>
    <row r="200" spans="1:13" x14ac:dyDescent="0.3">
      <c r="A200" s="4">
        <v>199</v>
      </c>
      <c r="B200" t="s">
        <v>11</v>
      </c>
      <c r="C200" t="s">
        <v>36</v>
      </c>
      <c r="D200" s="5" t="s">
        <v>81</v>
      </c>
      <c r="E200">
        <v>3</v>
      </c>
      <c r="F200" s="1">
        <v>4200</v>
      </c>
      <c r="G200" s="2">
        <v>12600</v>
      </c>
      <c r="H200" s="3">
        <v>3600</v>
      </c>
      <c r="I200" s="19" t="s">
        <v>46</v>
      </c>
      <c r="J200" t="s">
        <v>58</v>
      </c>
      <c r="K200" s="20">
        <f>Tablo1[[#This Row],[Ürün Kar Tutarı]]/Tablo1[[#This Row],[Birim Fiyat]]</f>
        <v>0.8571428571428571</v>
      </c>
      <c r="L200" t="str">
        <f xml:space="preserve"> RIGHT(Tablo1[[#This Row],[Urun Ad]],5)</f>
        <v>Marka</v>
      </c>
      <c r="M200" cm="1">
        <f t="array" aca="1" ref="M200" ca="1">IF(VEYA(M200="Aralık",M200="Ocak",M200="Şubat"),"Kış",
IF(VEYA(M200="Mart",M200="Nisan",M200="Mayıs"),"İlkbahar",
IF(VEYA(M200="Haziran",M200="Temmuz",M200="Ağustos"),"Yaz",
IF(VEYA(M200="Eylül",M200="Ekim",M200="Kasım"),"Sonbahar",""))))</f>
        <v>0</v>
      </c>
    </row>
    <row r="201" spans="1:13" x14ac:dyDescent="0.3">
      <c r="A201" s="4">
        <v>200</v>
      </c>
      <c r="B201" t="s">
        <v>15</v>
      </c>
      <c r="C201" t="s">
        <v>32</v>
      </c>
      <c r="D201" s="5" t="s">
        <v>76</v>
      </c>
      <c r="E201">
        <v>2</v>
      </c>
      <c r="F201" s="1">
        <v>10590</v>
      </c>
      <c r="G201" s="2">
        <v>21180</v>
      </c>
      <c r="H201" s="3">
        <v>9180</v>
      </c>
      <c r="I201" s="19" t="s">
        <v>46</v>
      </c>
      <c r="J201" t="s">
        <v>62</v>
      </c>
      <c r="K201" s="20">
        <f>Tablo1[[#This Row],[Ürün Kar Tutarı]]/Tablo1[[#This Row],[Birim Fiyat]]</f>
        <v>0.86685552407932009</v>
      </c>
      <c r="L201" t="str">
        <f xml:space="preserve"> RIGHT(Tablo1[[#This Row],[Urun Ad]],5)</f>
        <v>ı Gri</v>
      </c>
      <c r="M201" cm="1">
        <f t="array" aca="1" ref="M201" ca="1">IF(VEYA(M201="Aralık",M201="Ocak",M201="Şubat"),"Kış",
IF(VEYA(M201="Mart",M201="Nisan",M201="Mayıs"),"İlkbahar",
IF(VEYA(M201="Haziran",M201="Temmuz",M201="Ağustos"),"Yaz",
IF(VEYA(M201="Eylül",M201="Ekim",M201="Kasım"),"Sonbahar",""))))</f>
        <v>0</v>
      </c>
    </row>
    <row r="202" spans="1:13" x14ac:dyDescent="0.3">
      <c r="A202" s="4">
        <v>201</v>
      </c>
      <c r="B202" t="s">
        <v>19</v>
      </c>
      <c r="C202" t="s">
        <v>37</v>
      </c>
      <c r="D202" s="5" t="s">
        <v>43</v>
      </c>
      <c r="E202">
        <v>1</v>
      </c>
      <c r="F202" s="1">
        <v>1250</v>
      </c>
      <c r="G202" s="2">
        <v>1250</v>
      </c>
      <c r="H202" s="3">
        <v>450</v>
      </c>
      <c r="I202" s="19" t="s">
        <v>46</v>
      </c>
      <c r="J202" t="s">
        <v>67</v>
      </c>
      <c r="K202" s="20">
        <f>Tablo1[[#This Row],[Ürün Kar Tutarı]]/Tablo1[[#This Row],[Birim Fiyat]]</f>
        <v>0.36</v>
      </c>
      <c r="L202" t="str">
        <f xml:space="preserve"> RIGHT(Tablo1[[#This Row],[Urun Ad]],5)</f>
        <v>Siyah</v>
      </c>
      <c r="M202" cm="1">
        <f t="array" aca="1" ref="M202" ca="1">IF(VEYA(M202="Aralık",M202="Ocak",M202="Şubat"),"Kış",
IF(VEYA(M202="Mart",M202="Nisan",M202="Mayıs"),"İlkbahar",
IF(VEYA(M202="Haziran",M202="Temmuz",M202="Ağustos"),"Yaz",
IF(VEYA(M202="Eylül",M202="Ekim",M202="Kasım"),"Sonbahar",""))))</f>
        <v>0</v>
      </c>
    </row>
    <row r="203" spans="1:13" x14ac:dyDescent="0.3">
      <c r="A203" s="5">
        <v>202</v>
      </c>
      <c r="B203" t="s">
        <v>8</v>
      </c>
      <c r="C203" t="s">
        <v>33</v>
      </c>
      <c r="D203" s="5" t="s">
        <v>78</v>
      </c>
      <c r="E203">
        <v>3</v>
      </c>
      <c r="F203" s="1">
        <v>1490</v>
      </c>
      <c r="G203" s="2">
        <v>4470</v>
      </c>
      <c r="H203" s="3">
        <v>2070</v>
      </c>
      <c r="I203" s="19" t="s">
        <v>46</v>
      </c>
      <c r="J203" t="s">
        <v>58</v>
      </c>
      <c r="K203" s="20">
        <f>Tablo1[[#This Row],[Ürün Kar Tutarı]]/Tablo1[[#This Row],[Birim Fiyat]]</f>
        <v>1.3892617449664431</v>
      </c>
      <c r="L203" t="str">
        <f xml:space="preserve"> RIGHT(Tablo1[[#This Row],[Urun Ad]],5)</f>
        <v>Marka</v>
      </c>
      <c r="M203" cm="1">
        <f t="array" aca="1" ref="M203" ca="1">IF(VEYA(M203="Aralık",M203="Ocak",M203="Şubat"),"Kış",
IF(VEYA(M203="Mart",M203="Nisan",M203="Mayıs"),"İlkbahar",
IF(VEYA(M203="Haziran",M203="Temmuz",M203="Ağustos"),"Yaz",
IF(VEYA(M203="Eylül",M203="Ekim",M203="Kasım"),"Sonbahar",""))))</f>
        <v>0</v>
      </c>
    </row>
    <row r="204" spans="1:13" x14ac:dyDescent="0.3">
      <c r="A204" s="4">
        <v>203</v>
      </c>
      <c r="B204" t="s">
        <v>14</v>
      </c>
      <c r="C204" t="s">
        <v>28</v>
      </c>
      <c r="D204" s="5" t="s">
        <v>83</v>
      </c>
      <c r="E204">
        <v>2</v>
      </c>
      <c r="F204" s="1">
        <v>1200</v>
      </c>
      <c r="G204" s="2">
        <v>2400</v>
      </c>
      <c r="H204" s="3">
        <v>800</v>
      </c>
      <c r="I204" s="19" t="s">
        <v>46</v>
      </c>
      <c r="J204" t="s">
        <v>55</v>
      </c>
      <c r="K204" s="20">
        <f>Tablo1[[#This Row],[Ürün Kar Tutarı]]/Tablo1[[#This Row],[Birim Fiyat]]</f>
        <v>0.66666666666666663</v>
      </c>
      <c r="L204" t="str">
        <f xml:space="preserve"> RIGHT(Tablo1[[#This Row],[Urun Ad]],5)</f>
        <v>Marka</v>
      </c>
      <c r="M204" cm="1">
        <f t="array" aca="1" ref="M204" ca="1">IF(VEYA(M204="Aralık",M204="Ocak",M204="Şubat"),"Kış",
IF(VEYA(M204="Mart",M204="Nisan",M204="Mayıs"),"İlkbahar",
IF(VEYA(M204="Haziran",M204="Temmuz",M204="Ağustos"),"Yaz",
IF(VEYA(M204="Eylül",M204="Ekim",M204="Kasım"),"Sonbahar",""))))</f>
        <v>0</v>
      </c>
    </row>
    <row r="205" spans="1:13" x14ac:dyDescent="0.3">
      <c r="A205" s="5">
        <v>204</v>
      </c>
      <c r="B205" t="s">
        <v>10</v>
      </c>
      <c r="C205" t="s">
        <v>24</v>
      </c>
      <c r="D205" s="5" t="s">
        <v>81</v>
      </c>
      <c r="E205">
        <v>3</v>
      </c>
      <c r="F205" s="1">
        <v>2180</v>
      </c>
      <c r="G205" s="2">
        <v>6540</v>
      </c>
      <c r="H205" s="3">
        <v>2040</v>
      </c>
      <c r="I205" s="19" t="s">
        <v>46</v>
      </c>
      <c r="J205" t="s">
        <v>61</v>
      </c>
      <c r="K205" s="20">
        <f>Tablo1[[#This Row],[Ürün Kar Tutarı]]/Tablo1[[#This Row],[Birim Fiyat]]</f>
        <v>0.93577981651376152</v>
      </c>
      <c r="L205" t="str">
        <f xml:space="preserve"> RIGHT(Tablo1[[#This Row],[Urun Ad]],5)</f>
        <v>Marka</v>
      </c>
      <c r="M205" cm="1">
        <f t="array" aca="1" ref="M205" ca="1">IF(VEYA(M205="Aralık",M205="Ocak",M205="Şubat"),"Kış",
IF(VEYA(M205="Mart",M205="Nisan",M205="Mayıs"),"İlkbahar",
IF(VEYA(M205="Haziran",M205="Temmuz",M205="Ağustos"),"Yaz",
IF(VEYA(M205="Eylül",M205="Ekim",M205="Kasım"),"Sonbahar",""))))</f>
        <v>0</v>
      </c>
    </row>
    <row r="206" spans="1:13" x14ac:dyDescent="0.3">
      <c r="A206" s="4">
        <v>205</v>
      </c>
      <c r="B206" t="s">
        <v>17</v>
      </c>
      <c r="C206" t="s">
        <v>38</v>
      </c>
      <c r="D206" s="5" t="s">
        <v>84</v>
      </c>
      <c r="E206">
        <v>3</v>
      </c>
      <c r="F206" s="1">
        <v>1200</v>
      </c>
      <c r="G206" s="2">
        <v>3600</v>
      </c>
      <c r="H206" s="3">
        <v>1200</v>
      </c>
      <c r="I206" s="19" t="s">
        <v>46</v>
      </c>
      <c r="J206" t="s">
        <v>60</v>
      </c>
      <c r="K206" s="20">
        <f>Tablo1[[#This Row],[Ürün Kar Tutarı]]/Tablo1[[#This Row],[Birim Fiyat]]</f>
        <v>1</v>
      </c>
      <c r="L206" t="str">
        <f xml:space="preserve"> RIGHT(Tablo1[[#This Row],[Urun Ad]],5)</f>
        <v>ü Mor</v>
      </c>
      <c r="M206" cm="1">
        <f t="array" aca="1" ref="M206" ca="1">IF(VEYA(M206="Aralık",M206="Ocak",M206="Şubat"),"Kış",
IF(VEYA(M206="Mart",M206="Nisan",M206="Mayıs"),"İlkbahar",
IF(VEYA(M206="Haziran",M206="Temmuz",M206="Ağustos"),"Yaz",
IF(VEYA(M206="Eylül",M206="Ekim",M206="Kasım"),"Sonbahar",""))))</f>
        <v>0</v>
      </c>
    </row>
    <row r="207" spans="1:13" x14ac:dyDescent="0.3">
      <c r="A207" s="5">
        <v>206</v>
      </c>
      <c r="B207" t="s">
        <v>8</v>
      </c>
      <c r="C207" t="s">
        <v>29</v>
      </c>
      <c r="D207" s="5" t="s">
        <v>82</v>
      </c>
      <c r="E207">
        <v>1</v>
      </c>
      <c r="F207" s="1">
        <v>1800</v>
      </c>
      <c r="G207" s="2">
        <v>1800</v>
      </c>
      <c r="H207" s="3">
        <v>1000</v>
      </c>
      <c r="I207" s="19" t="s">
        <v>46</v>
      </c>
      <c r="J207" t="s">
        <v>67</v>
      </c>
      <c r="K207" s="20">
        <f>Tablo1[[#This Row],[Ürün Kar Tutarı]]/Tablo1[[#This Row],[Birim Fiyat]]</f>
        <v>0.55555555555555558</v>
      </c>
      <c r="L207" t="str">
        <f xml:space="preserve"> RIGHT(Tablo1[[#This Row],[Urun Ad]],5)</f>
        <v>n Gri</v>
      </c>
      <c r="M207" cm="1">
        <f t="array" aca="1" ref="M207" ca="1">IF(VEYA(M207="Aralık",M207="Ocak",M207="Şubat"),"Kış",
IF(VEYA(M207="Mart",M207="Nisan",M207="Mayıs"),"İlkbahar",
IF(VEYA(M207="Haziran",M207="Temmuz",M207="Ağustos"),"Yaz",
IF(VEYA(M207="Eylül",M207="Ekim",M207="Kasım"),"Sonbahar",""))))</f>
        <v>0</v>
      </c>
    </row>
    <row r="208" spans="1:13" x14ac:dyDescent="0.3">
      <c r="A208" s="4">
        <v>207</v>
      </c>
      <c r="B208" t="s">
        <v>10</v>
      </c>
      <c r="C208" t="s">
        <v>25</v>
      </c>
      <c r="D208" s="5" t="s">
        <v>77</v>
      </c>
      <c r="E208">
        <v>1</v>
      </c>
      <c r="F208" s="1">
        <v>7600</v>
      </c>
      <c r="G208" s="2">
        <v>7600</v>
      </c>
      <c r="H208" s="3">
        <v>1600</v>
      </c>
      <c r="I208" s="19" t="s">
        <v>46</v>
      </c>
      <c r="J208" t="s">
        <v>55</v>
      </c>
      <c r="K208" s="20">
        <f>Tablo1[[#This Row],[Ürün Kar Tutarı]]/Tablo1[[#This Row],[Birim Fiyat]]</f>
        <v>0.21052631578947367</v>
      </c>
      <c r="L208" t="str">
        <f xml:space="preserve"> RIGHT(Tablo1[[#This Row],[Urun Ad]],5)</f>
        <v>i Gri</v>
      </c>
      <c r="M208" cm="1">
        <f t="array" aca="1" ref="M208" ca="1">IF(VEYA(M208="Aralık",M208="Ocak",M208="Şubat"),"Kış",
IF(VEYA(M208="Mart",M208="Nisan",M208="Mayıs"),"İlkbahar",
IF(VEYA(M208="Haziran",M208="Temmuz",M208="Ağustos"),"Yaz",
IF(VEYA(M208="Eylül",M208="Ekim",M208="Kasım"),"Sonbahar",""))))</f>
        <v>0</v>
      </c>
    </row>
    <row r="209" spans="1:13" x14ac:dyDescent="0.3">
      <c r="A209" s="5">
        <v>208</v>
      </c>
      <c r="B209" t="s">
        <v>15</v>
      </c>
      <c r="C209" t="s">
        <v>39</v>
      </c>
      <c r="D209" s="5" t="s">
        <v>76</v>
      </c>
      <c r="E209">
        <v>1</v>
      </c>
      <c r="F209" s="1">
        <v>7530</v>
      </c>
      <c r="G209" s="2">
        <v>7530</v>
      </c>
      <c r="H209" s="3">
        <v>1530</v>
      </c>
      <c r="I209" s="19" t="s">
        <v>46</v>
      </c>
      <c r="J209" t="s">
        <v>56</v>
      </c>
      <c r="K209" s="20">
        <f>Tablo1[[#This Row],[Ürün Kar Tutarı]]/Tablo1[[#This Row],[Birim Fiyat]]</f>
        <v>0.20318725099601595</v>
      </c>
      <c r="L209" t="str">
        <f xml:space="preserve"> RIGHT(Tablo1[[#This Row],[Urun Ad]],5)</f>
        <v>ı Gri</v>
      </c>
      <c r="M209" cm="1">
        <f t="array" aca="1" ref="M209" ca="1">IF(VEYA(M209="Aralık",M209="Ocak",M209="Şubat"),"Kış",
IF(VEYA(M209="Mart",M209="Nisan",M209="Mayıs"),"İlkbahar",
IF(VEYA(M209="Haziran",M209="Temmuz",M209="Ağustos"),"Yaz",
IF(VEYA(M209="Eylül",M209="Ekim",M209="Kasım"),"Sonbahar",""))))</f>
        <v>0</v>
      </c>
    </row>
    <row r="210" spans="1:13" x14ac:dyDescent="0.3">
      <c r="A210" s="4">
        <v>209</v>
      </c>
      <c r="B210" t="s">
        <v>19</v>
      </c>
      <c r="C210" t="s">
        <v>33</v>
      </c>
      <c r="D210" s="5" t="s">
        <v>78</v>
      </c>
      <c r="E210">
        <v>2</v>
      </c>
      <c r="F210" s="1">
        <v>1490</v>
      </c>
      <c r="G210" s="2">
        <v>2980</v>
      </c>
      <c r="H210" s="3">
        <v>1380</v>
      </c>
      <c r="I210" s="19" t="s">
        <v>46</v>
      </c>
      <c r="J210" t="s">
        <v>61</v>
      </c>
      <c r="K210" s="20">
        <f>Tablo1[[#This Row],[Ürün Kar Tutarı]]/Tablo1[[#This Row],[Birim Fiyat]]</f>
        <v>0.9261744966442953</v>
      </c>
      <c r="L210" t="str">
        <f xml:space="preserve"> RIGHT(Tablo1[[#This Row],[Urun Ad]],5)</f>
        <v>Marka</v>
      </c>
      <c r="M210" cm="1">
        <f t="array" aca="1" ref="M210" ca="1">IF(VEYA(M210="Aralık",M210="Ocak",M210="Şubat"),"Kış",
IF(VEYA(M210="Mart",M210="Nisan",M210="Mayıs"),"İlkbahar",
IF(VEYA(M210="Haziran",M210="Temmuz",M210="Ağustos"),"Yaz",
IF(VEYA(M210="Eylül",M210="Ekim",M210="Kasım"),"Sonbahar",""))))</f>
        <v>0</v>
      </c>
    </row>
    <row r="211" spans="1:13" x14ac:dyDescent="0.3">
      <c r="A211" s="5">
        <v>210</v>
      </c>
      <c r="B211" t="s">
        <v>8</v>
      </c>
      <c r="C211" t="s">
        <v>40</v>
      </c>
      <c r="D211" s="5" t="s">
        <v>75</v>
      </c>
      <c r="E211">
        <v>1</v>
      </c>
      <c r="F211" s="1">
        <v>5300</v>
      </c>
      <c r="G211" s="2">
        <v>5300</v>
      </c>
      <c r="H211" s="3">
        <v>1300</v>
      </c>
      <c r="I211" s="19" t="s">
        <v>46</v>
      </c>
      <c r="J211" t="s">
        <v>55</v>
      </c>
      <c r="K211" s="20">
        <f>Tablo1[[#This Row],[Ürün Kar Tutarı]]/Tablo1[[#This Row],[Birim Fiyat]]</f>
        <v>0.24528301886792453</v>
      </c>
      <c r="L211" t="str">
        <f xml:space="preserve"> RIGHT(Tablo1[[#This Row],[Urun Ad]],5)</f>
        <v>i Gri</v>
      </c>
      <c r="M211" cm="1">
        <f t="array" aca="1" ref="M211" ca="1">IF(VEYA(M211="Aralık",M211="Ocak",M211="Şubat"),"Kış",
IF(VEYA(M211="Mart",M211="Nisan",M211="Mayıs"),"İlkbahar",
IF(VEYA(M211="Haziran",M211="Temmuz",M211="Ağustos"),"Yaz",
IF(VEYA(M211="Eylül",M211="Ekim",M211="Kasım"),"Sonbahar",""))))</f>
        <v>0</v>
      </c>
    </row>
    <row r="212" spans="1:13" x14ac:dyDescent="0.3">
      <c r="A212" s="4">
        <v>211</v>
      </c>
      <c r="B212" t="s">
        <v>12</v>
      </c>
      <c r="C212" t="s">
        <v>28</v>
      </c>
      <c r="D212" s="5" t="s">
        <v>83</v>
      </c>
      <c r="E212">
        <v>2</v>
      </c>
      <c r="F212" s="1">
        <v>1200</v>
      </c>
      <c r="G212" s="2">
        <v>2400</v>
      </c>
      <c r="H212" s="3">
        <v>800</v>
      </c>
      <c r="I212" s="19" t="s">
        <v>46</v>
      </c>
      <c r="J212" t="s">
        <v>65</v>
      </c>
      <c r="K212" s="20">
        <f>Tablo1[[#This Row],[Ürün Kar Tutarı]]/Tablo1[[#This Row],[Birim Fiyat]]</f>
        <v>0.66666666666666663</v>
      </c>
      <c r="L212" t="str">
        <f xml:space="preserve"> RIGHT(Tablo1[[#This Row],[Urun Ad]],5)</f>
        <v>Marka</v>
      </c>
      <c r="M212" cm="1">
        <f t="array" aca="1" ref="M212" ca="1">IF(VEYA(M212="Aralık",M212="Ocak",M212="Şubat"),"Kış",
IF(VEYA(M212="Mart",M212="Nisan",M212="Mayıs"),"İlkbahar",
IF(VEYA(M212="Haziran",M212="Temmuz",M212="Ağustos"),"Yaz",
IF(VEYA(M212="Eylül",M212="Ekim",M212="Kasım"),"Sonbahar",""))))</f>
        <v>0</v>
      </c>
    </row>
    <row r="213" spans="1:13" x14ac:dyDescent="0.3">
      <c r="A213" s="5">
        <v>212</v>
      </c>
      <c r="B213" t="s">
        <v>17</v>
      </c>
      <c r="C213" t="s">
        <v>30</v>
      </c>
      <c r="D213" s="5" t="s">
        <v>83</v>
      </c>
      <c r="E213">
        <v>1</v>
      </c>
      <c r="F213" s="1">
        <v>1090</v>
      </c>
      <c r="G213" s="2">
        <v>1090</v>
      </c>
      <c r="H213" s="3">
        <v>290</v>
      </c>
      <c r="I213" s="19" t="s">
        <v>46</v>
      </c>
      <c r="J213" t="s">
        <v>56</v>
      </c>
      <c r="K213" s="20">
        <f>Tablo1[[#This Row],[Ürün Kar Tutarı]]/Tablo1[[#This Row],[Birim Fiyat]]</f>
        <v>0.26605504587155965</v>
      </c>
      <c r="L213" t="str">
        <f xml:space="preserve"> RIGHT(Tablo1[[#This Row],[Urun Ad]],5)</f>
        <v>Marka</v>
      </c>
      <c r="M213" cm="1">
        <f t="array" aca="1" ref="M213" ca="1">IF(VEYA(M213="Aralık",M213="Ocak",M213="Şubat"),"Kış",
IF(VEYA(M213="Mart",M213="Nisan",M213="Mayıs"),"İlkbahar",
IF(VEYA(M213="Haziran",M213="Temmuz",M213="Ağustos"),"Yaz",
IF(VEYA(M213="Eylül",M213="Ekim",M213="Kasım"),"Sonbahar",""))))</f>
        <v>0</v>
      </c>
    </row>
    <row r="214" spans="1:13" x14ac:dyDescent="0.3">
      <c r="A214" s="4">
        <v>213</v>
      </c>
      <c r="B214" t="s">
        <v>12</v>
      </c>
      <c r="C214" t="s">
        <v>26</v>
      </c>
      <c r="D214" s="5" t="s">
        <v>79</v>
      </c>
      <c r="E214">
        <v>1</v>
      </c>
      <c r="F214" s="1">
        <v>7250</v>
      </c>
      <c r="G214" s="2">
        <v>7250</v>
      </c>
      <c r="H214" s="3">
        <v>2250</v>
      </c>
      <c r="I214" s="19" t="s">
        <v>46</v>
      </c>
      <c r="J214" t="s">
        <v>56</v>
      </c>
      <c r="K214" s="20">
        <f>Tablo1[[#This Row],[Ürün Kar Tutarı]]/Tablo1[[#This Row],[Birim Fiyat]]</f>
        <v>0.31034482758620691</v>
      </c>
      <c r="L214" t="str">
        <f xml:space="preserve"> RIGHT(Tablo1[[#This Row],[Urun Ad]],5)</f>
        <v>u Gri</v>
      </c>
      <c r="M214" cm="1">
        <f t="array" aca="1" ref="M214" ca="1">IF(VEYA(M214="Aralık",M214="Ocak",M214="Şubat"),"Kış",
IF(VEYA(M214="Mart",M214="Nisan",M214="Mayıs"),"İlkbahar",
IF(VEYA(M214="Haziran",M214="Temmuz",M214="Ağustos"),"Yaz",
IF(VEYA(M214="Eylül",M214="Ekim",M214="Kasım"),"Sonbahar",""))))</f>
        <v>0</v>
      </c>
    </row>
    <row r="215" spans="1:13" x14ac:dyDescent="0.3">
      <c r="A215" s="5">
        <v>214</v>
      </c>
      <c r="B215" t="s">
        <v>18</v>
      </c>
      <c r="C215" t="s">
        <v>21</v>
      </c>
      <c r="D215" s="5" t="s">
        <v>82</v>
      </c>
      <c r="E215">
        <v>3</v>
      </c>
      <c r="F215" s="1">
        <v>1400</v>
      </c>
      <c r="G215" s="2">
        <v>4200</v>
      </c>
      <c r="H215" s="3">
        <v>1800</v>
      </c>
      <c r="I215" s="19" t="s">
        <v>46</v>
      </c>
      <c r="J215" t="s">
        <v>65</v>
      </c>
      <c r="K215" s="20">
        <f>Tablo1[[#This Row],[Ürün Kar Tutarı]]/Tablo1[[#This Row],[Birim Fiyat]]</f>
        <v>1.2857142857142858</v>
      </c>
      <c r="L215" t="str">
        <f xml:space="preserve"> RIGHT(Tablo1[[#This Row],[Urun Ad]],5)</f>
        <v>Beyaz</v>
      </c>
      <c r="M215" cm="1">
        <f t="array" aca="1" ref="M215" ca="1">IF(VEYA(M215="Aralık",M215="Ocak",M215="Şubat"),"Kış",
IF(VEYA(M215="Mart",M215="Nisan",M215="Mayıs"),"İlkbahar",
IF(VEYA(M215="Haziran",M215="Temmuz",M215="Ağustos"),"Yaz",
IF(VEYA(M215="Eylül",M215="Ekim",M215="Kasım"),"Sonbahar",""))))</f>
        <v>0</v>
      </c>
    </row>
    <row r="216" spans="1:13" x14ac:dyDescent="0.3">
      <c r="A216" s="4">
        <v>215</v>
      </c>
      <c r="B216" t="s">
        <v>10</v>
      </c>
      <c r="C216" t="s">
        <v>41</v>
      </c>
      <c r="D216" s="5" t="s">
        <v>78</v>
      </c>
      <c r="E216">
        <v>1</v>
      </c>
      <c r="F216" s="1">
        <v>1500</v>
      </c>
      <c r="G216" s="2">
        <v>1500</v>
      </c>
      <c r="H216" s="3">
        <v>700</v>
      </c>
      <c r="I216" s="19" t="s">
        <v>46</v>
      </c>
      <c r="J216" t="s">
        <v>55</v>
      </c>
      <c r="K216" s="20">
        <f>Tablo1[[#This Row],[Ürün Kar Tutarı]]/Tablo1[[#This Row],[Birim Fiyat]]</f>
        <v>0.46666666666666667</v>
      </c>
      <c r="L216" t="str">
        <f xml:space="preserve"> RIGHT(Tablo1[[#This Row],[Urun Ad]],5)</f>
        <v>Marka</v>
      </c>
      <c r="M216" cm="1">
        <f t="array" aca="1" ref="M216" ca="1">IF(VEYA(M216="Aralık",M216="Ocak",M216="Şubat"),"Kış",
IF(VEYA(M216="Mart",M216="Nisan",M216="Mayıs"),"İlkbahar",
IF(VEYA(M216="Haziran",M216="Temmuz",M216="Ağustos"),"Yaz",
IF(VEYA(M216="Eylül",M216="Ekim",M216="Kasım"),"Sonbahar",""))))</f>
        <v>0</v>
      </c>
    </row>
    <row r="217" spans="1:13" x14ac:dyDescent="0.3">
      <c r="A217" s="5">
        <v>216</v>
      </c>
      <c r="B217" t="s">
        <v>15</v>
      </c>
      <c r="C217" t="s">
        <v>23</v>
      </c>
      <c r="D217" s="5" t="s">
        <v>84</v>
      </c>
      <c r="E217">
        <v>1</v>
      </c>
      <c r="F217" s="1">
        <v>1350</v>
      </c>
      <c r="G217" s="2">
        <v>1350</v>
      </c>
      <c r="H217" s="3">
        <v>550</v>
      </c>
      <c r="I217" s="19" t="s">
        <v>46</v>
      </c>
      <c r="J217" t="s">
        <v>66</v>
      </c>
      <c r="K217" s="20">
        <f>Tablo1[[#This Row],[Ürün Kar Tutarı]]/Tablo1[[#This Row],[Birim Fiyat]]</f>
        <v>0.40740740740740738</v>
      </c>
      <c r="L217" t="str">
        <f xml:space="preserve"> RIGHT(Tablo1[[#This Row],[Urun Ad]],5)</f>
        <v>Siyah</v>
      </c>
      <c r="M217" cm="1">
        <f t="array" aca="1" ref="M217" ca="1">IF(VEYA(M217="Aralık",M217="Ocak",M217="Şubat"),"Kış",
IF(VEYA(M217="Mart",M217="Nisan",M217="Mayıs"),"İlkbahar",
IF(VEYA(M217="Haziran",M217="Temmuz",M217="Ağustos"),"Yaz",
IF(VEYA(M217="Eylül",M217="Ekim",M217="Kasım"),"Sonbahar",""))))</f>
        <v>0</v>
      </c>
    </row>
    <row r="218" spans="1:13" x14ac:dyDescent="0.3">
      <c r="A218" s="4">
        <v>217</v>
      </c>
      <c r="B218" t="s">
        <v>15</v>
      </c>
      <c r="C218" t="s">
        <v>36</v>
      </c>
      <c r="D218" s="5" t="s">
        <v>81</v>
      </c>
      <c r="E218">
        <v>3</v>
      </c>
      <c r="F218" s="1">
        <v>1200</v>
      </c>
      <c r="G218" s="2">
        <v>3600</v>
      </c>
      <c r="H218" s="3">
        <v>1200</v>
      </c>
      <c r="I218" s="19" t="s">
        <v>46</v>
      </c>
      <c r="J218" t="s">
        <v>60</v>
      </c>
      <c r="K218" s="20">
        <f>Tablo1[[#This Row],[Ürün Kar Tutarı]]/Tablo1[[#This Row],[Birim Fiyat]]</f>
        <v>1</v>
      </c>
      <c r="L218" t="str">
        <f xml:space="preserve"> RIGHT(Tablo1[[#This Row],[Urun Ad]],5)</f>
        <v>Marka</v>
      </c>
      <c r="M218" cm="1">
        <f t="array" aca="1" ref="M218" ca="1">IF(VEYA(M218="Aralık",M218="Ocak",M218="Şubat"),"Kış",
IF(VEYA(M218="Mart",M218="Nisan",M218="Mayıs"),"İlkbahar",
IF(VEYA(M218="Haziran",M218="Temmuz",M218="Ağustos"),"Yaz",
IF(VEYA(M218="Eylül",M218="Ekim",M218="Kasım"),"Sonbahar",""))))</f>
        <v>0</v>
      </c>
    </row>
    <row r="219" spans="1:13" x14ac:dyDescent="0.3">
      <c r="A219" s="5">
        <v>218</v>
      </c>
      <c r="B219" t="s">
        <v>9</v>
      </c>
      <c r="C219" t="s">
        <v>39</v>
      </c>
      <c r="D219" s="5" t="s">
        <v>76</v>
      </c>
      <c r="E219">
        <v>3</v>
      </c>
      <c r="F219" s="1">
        <v>7530</v>
      </c>
      <c r="G219" s="2">
        <v>22590</v>
      </c>
      <c r="H219" s="3">
        <v>4590</v>
      </c>
      <c r="I219" s="19" t="s">
        <v>46</v>
      </c>
      <c r="J219" t="s">
        <v>61</v>
      </c>
      <c r="K219" s="20">
        <f>Tablo1[[#This Row],[Ürün Kar Tutarı]]/Tablo1[[#This Row],[Birim Fiyat]]</f>
        <v>0.60956175298804782</v>
      </c>
      <c r="L219" t="str">
        <f xml:space="preserve"> RIGHT(Tablo1[[#This Row],[Urun Ad]],5)</f>
        <v>ı Gri</v>
      </c>
      <c r="M219" cm="1">
        <f t="array" aca="1" ref="M219" ca="1">IF(VEYA(M219="Aralık",M219="Ocak",M219="Şubat"),"Kış",
IF(VEYA(M219="Mart",M219="Nisan",M219="Mayıs"),"İlkbahar",
IF(VEYA(M219="Haziran",M219="Temmuz",M219="Ağustos"),"Yaz",
IF(VEYA(M219="Eylül",M219="Ekim",M219="Kasım"),"Sonbahar",""))))</f>
        <v>0</v>
      </c>
    </row>
    <row r="220" spans="1:13" x14ac:dyDescent="0.3">
      <c r="A220" s="4">
        <v>219</v>
      </c>
      <c r="B220" t="s">
        <v>18</v>
      </c>
      <c r="C220" t="s">
        <v>28</v>
      </c>
      <c r="D220" s="5" t="s">
        <v>83</v>
      </c>
      <c r="E220">
        <v>1</v>
      </c>
      <c r="F220" s="1">
        <v>1200</v>
      </c>
      <c r="G220" s="2">
        <v>1200</v>
      </c>
      <c r="H220" s="3">
        <v>400</v>
      </c>
      <c r="I220" s="19" t="s">
        <v>46</v>
      </c>
      <c r="J220" t="s">
        <v>65</v>
      </c>
      <c r="K220" s="20">
        <f>Tablo1[[#This Row],[Ürün Kar Tutarı]]/Tablo1[[#This Row],[Birim Fiyat]]</f>
        <v>0.33333333333333331</v>
      </c>
      <c r="L220" t="str">
        <f xml:space="preserve"> RIGHT(Tablo1[[#This Row],[Urun Ad]],5)</f>
        <v>Marka</v>
      </c>
      <c r="M220" cm="1">
        <f t="array" aca="1" ref="M220" ca="1">IF(VEYA(M220="Aralık",M220="Ocak",M220="Şubat"),"Kış",
IF(VEYA(M220="Mart",M220="Nisan",M220="Mayıs"),"İlkbahar",
IF(VEYA(M220="Haziran",M220="Temmuz",M220="Ağustos"),"Yaz",
IF(VEYA(M220="Eylül",M220="Ekim",M220="Kasım"),"Sonbahar",""))))</f>
        <v>0</v>
      </c>
    </row>
    <row r="221" spans="1:13" x14ac:dyDescent="0.3">
      <c r="A221" s="5">
        <v>220</v>
      </c>
      <c r="B221" t="s">
        <v>16</v>
      </c>
      <c r="C221" t="s">
        <v>29</v>
      </c>
      <c r="D221" s="5" t="s">
        <v>82</v>
      </c>
      <c r="E221">
        <v>3</v>
      </c>
      <c r="F221" s="1">
        <v>1800</v>
      </c>
      <c r="G221" s="2">
        <v>5400</v>
      </c>
      <c r="H221" s="3">
        <v>3000</v>
      </c>
      <c r="I221" s="19" t="s">
        <v>46</v>
      </c>
      <c r="J221" t="s">
        <v>56</v>
      </c>
      <c r="K221" s="20">
        <f>Tablo1[[#This Row],[Ürün Kar Tutarı]]/Tablo1[[#This Row],[Birim Fiyat]]</f>
        <v>1.6666666666666667</v>
      </c>
      <c r="L221" t="str">
        <f xml:space="preserve"> RIGHT(Tablo1[[#This Row],[Urun Ad]],5)</f>
        <v>n Gri</v>
      </c>
      <c r="M221" cm="1">
        <f t="array" aca="1" ref="M221" ca="1">IF(VEYA(M221="Aralık",M221="Ocak",M221="Şubat"),"Kış",
IF(VEYA(M221="Mart",M221="Nisan",M221="Mayıs"),"İlkbahar",
IF(VEYA(M221="Haziran",M221="Temmuz",M221="Ağustos"),"Yaz",
IF(VEYA(M221="Eylül",M221="Ekim",M221="Kasım"),"Sonbahar",""))))</f>
        <v>0</v>
      </c>
    </row>
    <row r="222" spans="1:13" x14ac:dyDescent="0.3">
      <c r="A222" s="4">
        <v>221</v>
      </c>
      <c r="B222" t="s">
        <v>8</v>
      </c>
      <c r="C222" t="s">
        <v>26</v>
      </c>
      <c r="D222" s="5" t="s">
        <v>79</v>
      </c>
      <c r="E222">
        <v>1</v>
      </c>
      <c r="F222" s="1">
        <v>7250</v>
      </c>
      <c r="G222" s="2">
        <v>7250</v>
      </c>
      <c r="H222" s="3">
        <v>2250</v>
      </c>
      <c r="I222" s="19" t="s">
        <v>46</v>
      </c>
      <c r="J222" t="s">
        <v>55</v>
      </c>
      <c r="K222" s="20">
        <f>Tablo1[[#This Row],[Ürün Kar Tutarı]]/Tablo1[[#This Row],[Birim Fiyat]]</f>
        <v>0.31034482758620691</v>
      </c>
      <c r="L222" t="str">
        <f xml:space="preserve"> RIGHT(Tablo1[[#This Row],[Urun Ad]],5)</f>
        <v>u Gri</v>
      </c>
      <c r="M222" cm="1">
        <f t="array" aca="1" ref="M222" ca="1">IF(VEYA(M222="Aralık",M222="Ocak",M222="Şubat"),"Kış",
IF(VEYA(M222="Mart",M222="Nisan",M222="Mayıs"),"İlkbahar",
IF(VEYA(M222="Haziran",M222="Temmuz",M222="Ağustos"),"Yaz",
IF(VEYA(M222="Eylül",M222="Ekim",M222="Kasım"),"Sonbahar",""))))</f>
        <v>0</v>
      </c>
    </row>
    <row r="223" spans="1:13" x14ac:dyDescent="0.3">
      <c r="A223" s="5">
        <v>222</v>
      </c>
      <c r="B223" t="s">
        <v>17</v>
      </c>
      <c r="C223" t="s">
        <v>33</v>
      </c>
      <c r="D223" s="5" t="s">
        <v>78</v>
      </c>
      <c r="E223">
        <v>3</v>
      </c>
      <c r="F223" s="1">
        <v>1490</v>
      </c>
      <c r="G223" s="2">
        <v>4470</v>
      </c>
      <c r="H223" s="3">
        <v>2070</v>
      </c>
      <c r="I223" s="19" t="s">
        <v>46</v>
      </c>
      <c r="J223" t="s">
        <v>60</v>
      </c>
      <c r="K223" s="20">
        <f>Tablo1[[#This Row],[Ürün Kar Tutarı]]/Tablo1[[#This Row],[Birim Fiyat]]</f>
        <v>1.3892617449664431</v>
      </c>
      <c r="L223" t="str">
        <f xml:space="preserve"> RIGHT(Tablo1[[#This Row],[Urun Ad]],5)</f>
        <v>Marka</v>
      </c>
      <c r="M223" cm="1">
        <f t="array" aca="1" ref="M223" ca="1">IF(VEYA(M223="Aralık",M223="Ocak",M223="Şubat"),"Kış",
IF(VEYA(M223="Mart",M223="Nisan",M223="Mayıs"),"İlkbahar",
IF(VEYA(M223="Haziran",M223="Temmuz",M223="Ağustos"),"Yaz",
IF(VEYA(M223="Eylül",M223="Ekim",M223="Kasım"),"Sonbahar",""))))</f>
        <v>0</v>
      </c>
    </row>
    <row r="224" spans="1:13" x14ac:dyDescent="0.3">
      <c r="A224" s="4">
        <v>223</v>
      </c>
      <c r="B224" t="s">
        <v>17</v>
      </c>
      <c r="C224" t="s">
        <v>38</v>
      </c>
      <c r="D224" s="5" t="s">
        <v>84</v>
      </c>
      <c r="E224">
        <v>1</v>
      </c>
      <c r="F224" s="1">
        <v>1200</v>
      </c>
      <c r="G224" s="2">
        <v>1200</v>
      </c>
      <c r="H224" s="3">
        <v>400</v>
      </c>
      <c r="I224" s="19" t="s">
        <v>46</v>
      </c>
      <c r="J224" t="s">
        <v>62</v>
      </c>
      <c r="K224" s="20">
        <f>Tablo1[[#This Row],[Ürün Kar Tutarı]]/Tablo1[[#This Row],[Birim Fiyat]]</f>
        <v>0.33333333333333331</v>
      </c>
      <c r="L224" t="str">
        <f xml:space="preserve"> RIGHT(Tablo1[[#This Row],[Urun Ad]],5)</f>
        <v>ü Mor</v>
      </c>
      <c r="M224" cm="1">
        <f t="array" aca="1" ref="M224" ca="1">IF(VEYA(M224="Aralık",M224="Ocak",M224="Şubat"),"Kış",
IF(VEYA(M224="Mart",M224="Nisan",M224="Mayıs"),"İlkbahar",
IF(VEYA(M224="Haziran",M224="Temmuz",M224="Ağustos"),"Yaz",
IF(VEYA(M224="Eylül",M224="Ekim",M224="Kasım"),"Sonbahar",""))))</f>
        <v>0</v>
      </c>
    </row>
    <row r="225" spans="1:13" x14ac:dyDescent="0.3">
      <c r="A225" s="5">
        <v>224</v>
      </c>
      <c r="B225" t="s">
        <v>9</v>
      </c>
      <c r="C225" t="s">
        <v>31</v>
      </c>
      <c r="D225" s="5" t="s">
        <v>77</v>
      </c>
      <c r="E225">
        <v>1</v>
      </c>
      <c r="F225" s="1">
        <v>8000</v>
      </c>
      <c r="G225" s="2">
        <v>8000</v>
      </c>
      <c r="H225" s="3">
        <v>2000</v>
      </c>
      <c r="I225" s="19" t="s">
        <v>46</v>
      </c>
      <c r="J225" t="s">
        <v>62</v>
      </c>
      <c r="K225" s="20">
        <f>Tablo1[[#This Row],[Ürün Kar Tutarı]]/Tablo1[[#This Row],[Birim Fiyat]]</f>
        <v>0.25</v>
      </c>
      <c r="L225" t="str">
        <f xml:space="preserve"> RIGHT(Tablo1[[#This Row],[Urun Ad]],5)</f>
        <v>Beyaz</v>
      </c>
      <c r="M225" cm="1">
        <f t="array" aca="1" ref="M225" ca="1">IF(VEYA(M225="Aralık",M225="Ocak",M225="Şubat"),"Kış",
IF(VEYA(M225="Mart",M225="Nisan",M225="Mayıs"),"İlkbahar",
IF(VEYA(M225="Haziran",M225="Temmuz",M225="Ağustos"),"Yaz",
IF(VEYA(M225="Eylül",M225="Ekim",M225="Kasım"),"Sonbahar",""))))</f>
        <v>0</v>
      </c>
    </row>
    <row r="226" spans="1:13" x14ac:dyDescent="0.3">
      <c r="A226" s="4">
        <v>225</v>
      </c>
      <c r="B226" t="s">
        <v>14</v>
      </c>
      <c r="C226" t="s">
        <v>21</v>
      </c>
      <c r="D226" s="5" t="s">
        <v>82</v>
      </c>
      <c r="E226">
        <v>1</v>
      </c>
      <c r="F226" s="1">
        <v>1400</v>
      </c>
      <c r="G226" s="2">
        <v>1400</v>
      </c>
      <c r="H226" s="3">
        <v>600</v>
      </c>
      <c r="I226" s="19" t="s">
        <v>46</v>
      </c>
      <c r="J226" t="s">
        <v>58</v>
      </c>
      <c r="K226" s="20">
        <f>Tablo1[[#This Row],[Ürün Kar Tutarı]]/Tablo1[[#This Row],[Birim Fiyat]]</f>
        <v>0.42857142857142855</v>
      </c>
      <c r="L226" t="str">
        <f xml:space="preserve"> RIGHT(Tablo1[[#This Row],[Urun Ad]],5)</f>
        <v>Beyaz</v>
      </c>
      <c r="M226" cm="1">
        <f t="array" aca="1" ref="M226" ca="1">IF(VEYA(M226="Aralık",M226="Ocak",M226="Şubat"),"Kış",
IF(VEYA(M226="Mart",M226="Nisan",M226="Mayıs"),"İlkbahar",
IF(VEYA(M226="Haziran",M226="Temmuz",M226="Ağustos"),"Yaz",
IF(VEYA(M226="Eylül",M226="Ekim",M226="Kasım"),"Sonbahar",""))))</f>
        <v>0</v>
      </c>
    </row>
    <row r="227" spans="1:13" x14ac:dyDescent="0.3">
      <c r="A227" s="4">
        <v>226</v>
      </c>
      <c r="B227" t="s">
        <v>13</v>
      </c>
      <c r="C227" t="s">
        <v>23</v>
      </c>
      <c r="D227" s="5" t="s">
        <v>84</v>
      </c>
      <c r="E227">
        <v>1</v>
      </c>
      <c r="F227" s="1">
        <v>1350</v>
      </c>
      <c r="G227" s="2">
        <v>1350</v>
      </c>
      <c r="H227" s="3">
        <v>550</v>
      </c>
      <c r="I227" s="19" t="s">
        <v>46</v>
      </c>
      <c r="J227" t="s">
        <v>65</v>
      </c>
      <c r="K227" s="20">
        <f>Tablo1[[#This Row],[Ürün Kar Tutarı]]/Tablo1[[#This Row],[Birim Fiyat]]</f>
        <v>0.40740740740740738</v>
      </c>
      <c r="L227" t="str">
        <f xml:space="preserve"> RIGHT(Tablo1[[#This Row],[Urun Ad]],5)</f>
        <v>Siyah</v>
      </c>
      <c r="M227" cm="1">
        <f t="array" aca="1" ref="M227" ca="1">IF(VEYA(M227="Aralık",M227="Ocak",M227="Şubat"),"Kış",
IF(VEYA(M227="Mart",M227="Nisan",M227="Mayıs"),"İlkbahar",
IF(VEYA(M227="Haziran",M227="Temmuz",M227="Ağustos"),"Yaz",
IF(VEYA(M227="Eylül",M227="Ekim",M227="Kasım"),"Sonbahar",""))))</f>
        <v>0</v>
      </c>
    </row>
    <row r="228" spans="1:13" x14ac:dyDescent="0.3">
      <c r="A228" s="4">
        <v>227</v>
      </c>
      <c r="B228" t="s">
        <v>16</v>
      </c>
      <c r="C228" t="s">
        <v>38</v>
      </c>
      <c r="D228" s="5" t="s">
        <v>84</v>
      </c>
      <c r="E228">
        <v>1</v>
      </c>
      <c r="F228" s="1">
        <v>1200</v>
      </c>
      <c r="G228" s="2">
        <v>1200</v>
      </c>
      <c r="H228" s="3">
        <v>400</v>
      </c>
      <c r="I228" s="19" t="s">
        <v>46</v>
      </c>
      <c r="J228" t="s">
        <v>64</v>
      </c>
      <c r="K228" s="20">
        <f>Tablo1[[#This Row],[Ürün Kar Tutarı]]/Tablo1[[#This Row],[Birim Fiyat]]</f>
        <v>0.33333333333333331</v>
      </c>
      <c r="L228" t="str">
        <f xml:space="preserve"> RIGHT(Tablo1[[#This Row],[Urun Ad]],5)</f>
        <v>ü Mor</v>
      </c>
      <c r="M228" cm="1">
        <f t="array" aca="1" ref="M228" ca="1">IF(VEYA(M228="Aralık",M228="Ocak",M228="Şubat"),"Kış",
IF(VEYA(M228="Mart",M228="Nisan",M228="Mayıs"),"İlkbahar",
IF(VEYA(M228="Haziran",M228="Temmuz",M228="Ağustos"),"Yaz",
IF(VEYA(M228="Eylül",M228="Ekim",M228="Kasım"),"Sonbahar",""))))</f>
        <v>0</v>
      </c>
    </row>
    <row r="229" spans="1:13" x14ac:dyDescent="0.3">
      <c r="A229" s="5">
        <v>228</v>
      </c>
      <c r="B229" t="s">
        <v>14</v>
      </c>
      <c r="C229" t="s">
        <v>40</v>
      </c>
      <c r="D229" s="5" t="s">
        <v>75</v>
      </c>
      <c r="E229">
        <v>1</v>
      </c>
      <c r="F229" s="1">
        <v>5300</v>
      </c>
      <c r="G229" s="2">
        <v>5300</v>
      </c>
      <c r="H229" s="3">
        <v>1300</v>
      </c>
      <c r="I229" s="19" t="s">
        <v>46</v>
      </c>
      <c r="J229" t="s">
        <v>55</v>
      </c>
      <c r="K229" s="20">
        <f>Tablo1[[#This Row],[Ürün Kar Tutarı]]/Tablo1[[#This Row],[Birim Fiyat]]</f>
        <v>0.24528301886792453</v>
      </c>
      <c r="L229" t="str">
        <f xml:space="preserve"> RIGHT(Tablo1[[#This Row],[Urun Ad]],5)</f>
        <v>i Gri</v>
      </c>
      <c r="M229" cm="1">
        <f t="array" aca="1" ref="M229" ca="1">IF(VEYA(M229="Aralık",M229="Ocak",M229="Şubat"),"Kış",
IF(VEYA(M229="Mart",M229="Nisan",M229="Mayıs"),"İlkbahar",
IF(VEYA(M229="Haziran",M229="Temmuz",M229="Ağustos"),"Yaz",
IF(VEYA(M229="Eylül",M229="Ekim",M229="Kasım"),"Sonbahar",""))))</f>
        <v>0</v>
      </c>
    </row>
    <row r="230" spans="1:13" x14ac:dyDescent="0.3">
      <c r="A230" s="4">
        <v>229</v>
      </c>
      <c r="B230" t="s">
        <v>17</v>
      </c>
      <c r="C230" t="s">
        <v>32</v>
      </c>
      <c r="D230" s="5" t="s">
        <v>76</v>
      </c>
      <c r="E230">
        <v>3</v>
      </c>
      <c r="F230" s="1">
        <v>10590</v>
      </c>
      <c r="G230" s="2">
        <v>31770</v>
      </c>
      <c r="H230" s="3">
        <v>13770</v>
      </c>
      <c r="I230" s="19" t="s">
        <v>46</v>
      </c>
      <c r="J230" t="s">
        <v>67</v>
      </c>
      <c r="K230" s="20">
        <f>Tablo1[[#This Row],[Ürün Kar Tutarı]]/Tablo1[[#This Row],[Birim Fiyat]]</f>
        <v>1.3002832861189801</v>
      </c>
      <c r="L230" t="str">
        <f xml:space="preserve"> RIGHT(Tablo1[[#This Row],[Urun Ad]],5)</f>
        <v>ı Gri</v>
      </c>
      <c r="M230" cm="1">
        <f t="array" aca="1" ref="M230" ca="1">IF(VEYA(M230="Aralık",M230="Ocak",M230="Şubat"),"Kış",
IF(VEYA(M230="Mart",M230="Nisan",M230="Mayıs"),"İlkbahar",
IF(VEYA(M230="Haziran",M230="Temmuz",M230="Ağustos"),"Yaz",
IF(VEYA(M230="Eylül",M230="Ekim",M230="Kasım"),"Sonbahar",""))))</f>
        <v>0</v>
      </c>
    </row>
    <row r="231" spans="1:13" x14ac:dyDescent="0.3">
      <c r="A231" s="5">
        <v>230</v>
      </c>
      <c r="B231" t="s">
        <v>12</v>
      </c>
      <c r="C231" t="s">
        <v>37</v>
      </c>
      <c r="D231" s="5" t="s">
        <v>43</v>
      </c>
      <c r="E231">
        <v>1</v>
      </c>
      <c r="F231" s="1">
        <v>1250</v>
      </c>
      <c r="G231" s="2">
        <v>1250</v>
      </c>
      <c r="H231" s="3">
        <v>450</v>
      </c>
      <c r="I231" s="19" t="s">
        <v>46</v>
      </c>
      <c r="J231" t="s">
        <v>59</v>
      </c>
      <c r="K231" s="20">
        <f>Tablo1[[#This Row],[Ürün Kar Tutarı]]/Tablo1[[#This Row],[Birim Fiyat]]</f>
        <v>0.36</v>
      </c>
      <c r="L231" t="str">
        <f xml:space="preserve"> RIGHT(Tablo1[[#This Row],[Urun Ad]],5)</f>
        <v>Siyah</v>
      </c>
      <c r="M231" cm="1">
        <f t="array" aca="1" ref="M231" ca="1">IF(VEYA(M231="Aralık",M231="Ocak",M231="Şubat"),"Kış",
IF(VEYA(M231="Mart",M231="Nisan",M231="Mayıs"),"İlkbahar",
IF(VEYA(M231="Haziran",M231="Temmuz",M231="Ağustos"),"Yaz",
IF(VEYA(M231="Eylül",M231="Ekim",M231="Kasım"),"Sonbahar",""))))</f>
        <v>0</v>
      </c>
    </row>
    <row r="232" spans="1:13" x14ac:dyDescent="0.3">
      <c r="A232" s="4">
        <v>231</v>
      </c>
      <c r="B232" t="s">
        <v>19</v>
      </c>
      <c r="C232" t="s">
        <v>38</v>
      </c>
      <c r="D232" s="5" t="s">
        <v>84</v>
      </c>
      <c r="E232">
        <v>1</v>
      </c>
      <c r="F232" s="1">
        <v>1200</v>
      </c>
      <c r="G232" s="2">
        <v>1200</v>
      </c>
      <c r="H232" s="3">
        <v>400</v>
      </c>
      <c r="I232" s="19" t="s">
        <v>46</v>
      </c>
      <c r="J232" t="s">
        <v>63</v>
      </c>
      <c r="K232" s="20">
        <f>Tablo1[[#This Row],[Ürün Kar Tutarı]]/Tablo1[[#This Row],[Birim Fiyat]]</f>
        <v>0.33333333333333331</v>
      </c>
      <c r="L232" t="str">
        <f xml:space="preserve"> RIGHT(Tablo1[[#This Row],[Urun Ad]],5)</f>
        <v>ü Mor</v>
      </c>
      <c r="M232" cm="1">
        <f t="array" aca="1" ref="M232" ca="1">IF(VEYA(M232="Aralık",M232="Ocak",M232="Şubat"),"Kış",
IF(VEYA(M232="Mart",M232="Nisan",M232="Mayıs"),"İlkbahar",
IF(VEYA(M232="Haziran",M232="Temmuz",M232="Ağustos"),"Yaz",
IF(VEYA(M232="Eylül",M232="Ekim",M232="Kasım"),"Sonbahar",""))))</f>
        <v>0</v>
      </c>
    </row>
    <row r="233" spans="1:13" x14ac:dyDescent="0.3">
      <c r="A233" s="5">
        <v>232</v>
      </c>
      <c r="B233" t="s">
        <v>12</v>
      </c>
      <c r="C233" t="s">
        <v>21</v>
      </c>
      <c r="D233" s="5" t="s">
        <v>82</v>
      </c>
      <c r="E233">
        <v>3</v>
      </c>
      <c r="F233" s="1">
        <v>1400</v>
      </c>
      <c r="G233" s="2">
        <v>4200</v>
      </c>
      <c r="H233" s="3">
        <v>1800</v>
      </c>
      <c r="I233" s="19" t="s">
        <v>46</v>
      </c>
      <c r="J233" t="s">
        <v>56</v>
      </c>
      <c r="K233" s="20">
        <f>Tablo1[[#This Row],[Ürün Kar Tutarı]]/Tablo1[[#This Row],[Birim Fiyat]]</f>
        <v>1.2857142857142858</v>
      </c>
      <c r="L233" t="str">
        <f xml:space="preserve"> RIGHT(Tablo1[[#This Row],[Urun Ad]],5)</f>
        <v>Beyaz</v>
      </c>
      <c r="M233" cm="1">
        <f t="array" aca="1" ref="M233" ca="1">IF(VEYA(M233="Aralık",M233="Ocak",M233="Şubat"),"Kış",
IF(VEYA(M233="Mart",M233="Nisan",M233="Mayıs"),"İlkbahar",
IF(VEYA(M233="Haziran",M233="Temmuz",M233="Ağustos"),"Yaz",
IF(VEYA(M233="Eylül",M233="Ekim",M233="Kasım"),"Sonbahar",""))))</f>
        <v>0</v>
      </c>
    </row>
    <row r="234" spans="1:13" x14ac:dyDescent="0.3">
      <c r="A234" s="4">
        <v>233</v>
      </c>
      <c r="B234" t="s">
        <v>19</v>
      </c>
      <c r="C234" t="s">
        <v>39</v>
      </c>
      <c r="D234" s="5" t="s">
        <v>76</v>
      </c>
      <c r="E234">
        <v>2</v>
      </c>
      <c r="F234" s="1">
        <v>7530</v>
      </c>
      <c r="G234" s="2">
        <v>15060</v>
      </c>
      <c r="H234" s="3">
        <v>3060</v>
      </c>
      <c r="I234" s="19" t="s">
        <v>46</v>
      </c>
      <c r="J234" t="s">
        <v>55</v>
      </c>
      <c r="K234" s="20">
        <f>Tablo1[[#This Row],[Ürün Kar Tutarı]]/Tablo1[[#This Row],[Birim Fiyat]]</f>
        <v>0.4063745019920319</v>
      </c>
      <c r="L234" t="str">
        <f xml:space="preserve"> RIGHT(Tablo1[[#This Row],[Urun Ad]],5)</f>
        <v>ı Gri</v>
      </c>
      <c r="M234" cm="1">
        <f t="array" aca="1" ref="M234" ca="1">IF(VEYA(M234="Aralık",M234="Ocak",M234="Şubat"),"Kış",
IF(VEYA(M234="Mart",M234="Nisan",M234="Mayıs"),"İlkbahar",
IF(VEYA(M234="Haziran",M234="Temmuz",M234="Ağustos"),"Yaz",
IF(VEYA(M234="Eylül",M234="Ekim",M234="Kasım"),"Sonbahar",""))))</f>
        <v>0</v>
      </c>
    </row>
    <row r="235" spans="1:13" x14ac:dyDescent="0.3">
      <c r="A235" s="5">
        <v>234</v>
      </c>
      <c r="B235" t="s">
        <v>14</v>
      </c>
      <c r="C235" t="s">
        <v>25</v>
      </c>
      <c r="D235" s="5" t="s">
        <v>77</v>
      </c>
      <c r="E235">
        <v>1</v>
      </c>
      <c r="F235" s="1">
        <v>7600</v>
      </c>
      <c r="G235" s="2">
        <v>7600</v>
      </c>
      <c r="H235" s="3">
        <v>1600</v>
      </c>
      <c r="I235" s="19" t="s">
        <v>46</v>
      </c>
      <c r="J235" t="s">
        <v>59</v>
      </c>
      <c r="K235" s="20">
        <f>Tablo1[[#This Row],[Ürün Kar Tutarı]]/Tablo1[[#This Row],[Birim Fiyat]]</f>
        <v>0.21052631578947367</v>
      </c>
      <c r="L235" t="str">
        <f xml:space="preserve"> RIGHT(Tablo1[[#This Row],[Urun Ad]],5)</f>
        <v>i Gri</v>
      </c>
      <c r="M235" cm="1">
        <f t="array" aca="1" ref="M235" ca="1">IF(VEYA(M235="Aralık",M235="Ocak",M235="Şubat"),"Kış",
IF(VEYA(M235="Mart",M235="Nisan",M235="Mayıs"),"İlkbahar",
IF(VEYA(M235="Haziran",M235="Temmuz",M235="Ağustos"),"Yaz",
IF(VEYA(M235="Eylül",M235="Ekim",M235="Kasım"),"Sonbahar",""))))</f>
        <v>0</v>
      </c>
    </row>
    <row r="236" spans="1:13" x14ac:dyDescent="0.3">
      <c r="A236" s="4">
        <v>235</v>
      </c>
      <c r="B236" t="s">
        <v>19</v>
      </c>
      <c r="C236" t="s">
        <v>41</v>
      </c>
      <c r="D236" s="5" t="s">
        <v>78</v>
      </c>
      <c r="E236">
        <v>1</v>
      </c>
      <c r="F236" s="1">
        <v>1500</v>
      </c>
      <c r="G236" s="2">
        <v>1500</v>
      </c>
      <c r="H236" s="3">
        <v>700</v>
      </c>
      <c r="I236" s="19" t="s">
        <v>46</v>
      </c>
      <c r="J236" t="s">
        <v>55</v>
      </c>
      <c r="K236" s="20">
        <f>Tablo1[[#This Row],[Ürün Kar Tutarı]]/Tablo1[[#This Row],[Birim Fiyat]]</f>
        <v>0.46666666666666667</v>
      </c>
      <c r="L236" t="str">
        <f xml:space="preserve"> RIGHT(Tablo1[[#This Row],[Urun Ad]],5)</f>
        <v>Marka</v>
      </c>
      <c r="M236" cm="1">
        <f t="array" aca="1" ref="M236" ca="1">IF(VEYA(M236="Aralık",M236="Ocak",M236="Şubat"),"Kış",
IF(VEYA(M236="Mart",M236="Nisan",M236="Mayıs"),"İlkbahar",
IF(VEYA(M236="Haziran",M236="Temmuz",M236="Ağustos"),"Yaz",
IF(VEYA(M236="Eylül",M236="Ekim",M236="Kasım"),"Sonbahar",""))))</f>
        <v>0</v>
      </c>
    </row>
    <row r="237" spans="1:13" x14ac:dyDescent="0.3">
      <c r="A237" s="5">
        <v>236</v>
      </c>
      <c r="B237" t="s">
        <v>17</v>
      </c>
      <c r="C237" t="s">
        <v>24</v>
      </c>
      <c r="D237" s="5" t="s">
        <v>81</v>
      </c>
      <c r="E237">
        <v>2</v>
      </c>
      <c r="F237" s="1">
        <v>2180</v>
      </c>
      <c r="G237" s="2">
        <v>4360</v>
      </c>
      <c r="H237" s="3">
        <v>1360</v>
      </c>
      <c r="I237" s="19" t="s">
        <v>46</v>
      </c>
      <c r="J237" t="s">
        <v>56</v>
      </c>
      <c r="K237" s="20">
        <f>Tablo1[[#This Row],[Ürün Kar Tutarı]]/Tablo1[[#This Row],[Birim Fiyat]]</f>
        <v>0.62385321100917435</v>
      </c>
      <c r="L237" t="str">
        <f xml:space="preserve"> RIGHT(Tablo1[[#This Row],[Urun Ad]],5)</f>
        <v>Marka</v>
      </c>
      <c r="M237" cm="1">
        <f t="array" aca="1" ref="M237" ca="1">IF(VEYA(M237="Aralık",M237="Ocak",M237="Şubat"),"Kış",
IF(VEYA(M237="Mart",M237="Nisan",M237="Mayıs"),"İlkbahar",
IF(VEYA(M237="Haziran",M237="Temmuz",M237="Ağustos"),"Yaz",
IF(VEYA(M237="Eylül",M237="Ekim",M237="Kasım"),"Sonbahar",""))))</f>
        <v>0</v>
      </c>
    </row>
    <row r="238" spans="1:13" x14ac:dyDescent="0.3">
      <c r="A238" s="4">
        <v>237</v>
      </c>
      <c r="B238" t="s">
        <v>11</v>
      </c>
      <c r="C238" t="s">
        <v>24</v>
      </c>
      <c r="D238" s="5" t="s">
        <v>81</v>
      </c>
      <c r="E238">
        <v>1</v>
      </c>
      <c r="F238" s="1">
        <v>2180</v>
      </c>
      <c r="G238" s="2">
        <v>2180</v>
      </c>
      <c r="H238" s="3">
        <v>680</v>
      </c>
      <c r="I238" s="19" t="s">
        <v>46</v>
      </c>
      <c r="J238" t="s">
        <v>67</v>
      </c>
      <c r="K238" s="20">
        <f>Tablo1[[#This Row],[Ürün Kar Tutarı]]/Tablo1[[#This Row],[Birim Fiyat]]</f>
        <v>0.31192660550458717</v>
      </c>
      <c r="L238" t="str">
        <f xml:space="preserve"> RIGHT(Tablo1[[#This Row],[Urun Ad]],5)</f>
        <v>Marka</v>
      </c>
      <c r="M238" cm="1">
        <f t="array" aca="1" ref="M238" ca="1">IF(VEYA(M238="Aralık",M238="Ocak",M238="Şubat"),"Kış",
IF(VEYA(M238="Mart",M238="Nisan",M238="Mayıs"),"İlkbahar",
IF(VEYA(M238="Haziran",M238="Temmuz",M238="Ağustos"),"Yaz",
IF(VEYA(M238="Eylül",M238="Ekim",M238="Kasım"),"Sonbahar",""))))</f>
        <v>0</v>
      </c>
    </row>
    <row r="239" spans="1:13" x14ac:dyDescent="0.3">
      <c r="A239" s="5">
        <v>238</v>
      </c>
      <c r="B239" t="s">
        <v>17</v>
      </c>
      <c r="C239" t="s">
        <v>35</v>
      </c>
      <c r="D239" s="5" t="s">
        <v>79</v>
      </c>
      <c r="E239">
        <v>1</v>
      </c>
      <c r="F239" s="1">
        <v>5775</v>
      </c>
      <c r="G239" s="2">
        <v>5775</v>
      </c>
      <c r="H239" s="3">
        <v>1775</v>
      </c>
      <c r="I239" s="19" t="s">
        <v>46</v>
      </c>
      <c r="J239" t="s">
        <v>64</v>
      </c>
      <c r="K239" s="20">
        <f>Tablo1[[#This Row],[Ürün Kar Tutarı]]/Tablo1[[#This Row],[Birim Fiyat]]</f>
        <v>0.30735930735930733</v>
      </c>
      <c r="L239" t="str">
        <f xml:space="preserve"> RIGHT(Tablo1[[#This Row],[Urun Ad]],5)</f>
        <v>Beyaz</v>
      </c>
      <c r="M239" cm="1">
        <f t="array" aca="1" ref="M239" ca="1">IF(VEYA(M239="Aralık",M239="Ocak",M239="Şubat"),"Kış",
IF(VEYA(M239="Mart",M239="Nisan",M239="Mayıs"),"İlkbahar",
IF(VEYA(M239="Haziran",M239="Temmuz",M239="Ağustos"),"Yaz",
IF(VEYA(M239="Eylül",M239="Ekim",M239="Kasım"),"Sonbahar",""))))</f>
        <v>0</v>
      </c>
    </row>
    <row r="240" spans="1:13" x14ac:dyDescent="0.3">
      <c r="A240" s="4">
        <v>239</v>
      </c>
      <c r="B240" t="s">
        <v>17</v>
      </c>
      <c r="C240" t="s">
        <v>27</v>
      </c>
      <c r="D240" s="5" t="s">
        <v>43</v>
      </c>
      <c r="E240">
        <v>3</v>
      </c>
      <c r="F240" s="1">
        <v>1100</v>
      </c>
      <c r="G240" s="2">
        <v>3300</v>
      </c>
      <c r="H240" s="3">
        <v>900</v>
      </c>
      <c r="I240" s="19" t="s">
        <v>46</v>
      </c>
      <c r="J240" t="s">
        <v>57</v>
      </c>
      <c r="K240" s="20">
        <f>Tablo1[[#This Row],[Ürün Kar Tutarı]]/Tablo1[[#This Row],[Birim Fiyat]]</f>
        <v>0.81818181818181823</v>
      </c>
      <c r="L240" t="str">
        <f xml:space="preserve"> RIGHT(Tablo1[[#This Row],[Urun Ad]],5)</f>
        <v>Beyaz</v>
      </c>
      <c r="M240" cm="1">
        <f t="array" aca="1" ref="M240" ca="1">IF(VEYA(M240="Aralık",M240="Ocak",M240="Şubat"),"Kış",
IF(VEYA(M240="Mart",M240="Nisan",M240="Mayıs"),"İlkbahar",
IF(VEYA(M240="Haziran",M240="Temmuz",M240="Ağustos"),"Yaz",
IF(VEYA(M240="Eylül",M240="Ekim",M240="Kasım"),"Sonbahar",""))))</f>
        <v>0</v>
      </c>
    </row>
    <row r="241" spans="1:13" x14ac:dyDescent="0.3">
      <c r="A241" s="5">
        <v>240</v>
      </c>
      <c r="B241" t="s">
        <v>18</v>
      </c>
      <c r="C241" t="s">
        <v>35</v>
      </c>
      <c r="D241" s="5" t="s">
        <v>79</v>
      </c>
      <c r="E241">
        <v>1</v>
      </c>
      <c r="F241" s="1">
        <v>5775</v>
      </c>
      <c r="G241" s="2">
        <v>5775</v>
      </c>
      <c r="H241" s="3">
        <v>1775</v>
      </c>
      <c r="I241" s="19" t="s">
        <v>46</v>
      </c>
      <c r="J241" t="s">
        <v>58</v>
      </c>
      <c r="K241" s="20">
        <f>Tablo1[[#This Row],[Ürün Kar Tutarı]]/Tablo1[[#This Row],[Birim Fiyat]]</f>
        <v>0.30735930735930733</v>
      </c>
      <c r="L241" t="str">
        <f xml:space="preserve"> RIGHT(Tablo1[[#This Row],[Urun Ad]],5)</f>
        <v>Beyaz</v>
      </c>
      <c r="M241" cm="1">
        <f t="array" aca="1" ref="M241" ca="1">IF(VEYA(M241="Aralık",M241="Ocak",M241="Şubat"),"Kış",
IF(VEYA(M241="Mart",M241="Nisan",M241="Mayıs"),"İlkbahar",
IF(VEYA(M241="Haziran",M241="Temmuz",M241="Ağustos"),"Yaz",
IF(VEYA(M241="Eylül",M241="Ekim",M241="Kasım"),"Sonbahar",""))))</f>
        <v>0</v>
      </c>
    </row>
    <row r="242" spans="1:13" x14ac:dyDescent="0.3">
      <c r="A242" s="4">
        <v>241</v>
      </c>
      <c r="B242" t="s">
        <v>15</v>
      </c>
      <c r="C242" t="s">
        <v>23</v>
      </c>
      <c r="D242" s="5" t="s">
        <v>84</v>
      </c>
      <c r="E242">
        <v>1</v>
      </c>
      <c r="F242" s="1">
        <v>1350</v>
      </c>
      <c r="G242" s="2">
        <v>1350</v>
      </c>
      <c r="H242" s="3">
        <v>550</v>
      </c>
      <c r="I242" s="19" t="s">
        <v>46</v>
      </c>
      <c r="J242" t="s">
        <v>65</v>
      </c>
      <c r="K242" s="20">
        <f>Tablo1[[#This Row],[Ürün Kar Tutarı]]/Tablo1[[#This Row],[Birim Fiyat]]</f>
        <v>0.40740740740740738</v>
      </c>
      <c r="L242" t="str">
        <f xml:space="preserve"> RIGHT(Tablo1[[#This Row],[Urun Ad]],5)</f>
        <v>Siyah</v>
      </c>
      <c r="M242" cm="1">
        <f t="array" aca="1" ref="M242" ca="1">IF(VEYA(M242="Aralık",M242="Ocak",M242="Şubat"),"Kış",
IF(VEYA(M242="Mart",M242="Nisan",M242="Mayıs"),"İlkbahar",
IF(VEYA(M242="Haziran",M242="Temmuz",M242="Ağustos"),"Yaz",
IF(VEYA(M242="Eylül",M242="Ekim",M242="Kasım"),"Sonbahar",""))))</f>
        <v>0</v>
      </c>
    </row>
    <row r="243" spans="1:13" x14ac:dyDescent="0.3">
      <c r="A243" s="5">
        <v>242</v>
      </c>
      <c r="B243" t="s">
        <v>8</v>
      </c>
      <c r="C243" t="s">
        <v>25</v>
      </c>
      <c r="D243" s="5" t="s">
        <v>77</v>
      </c>
      <c r="E243">
        <v>3</v>
      </c>
      <c r="F243" s="1">
        <v>7600</v>
      </c>
      <c r="G243" s="2">
        <v>22800</v>
      </c>
      <c r="H243" s="3">
        <v>4800</v>
      </c>
      <c r="I243" s="19" t="s">
        <v>46</v>
      </c>
      <c r="J243" t="s">
        <v>56</v>
      </c>
      <c r="K243" s="20">
        <f>Tablo1[[#This Row],[Ürün Kar Tutarı]]/Tablo1[[#This Row],[Birim Fiyat]]</f>
        <v>0.63157894736842102</v>
      </c>
      <c r="L243" t="str">
        <f xml:space="preserve"> RIGHT(Tablo1[[#This Row],[Urun Ad]],5)</f>
        <v>i Gri</v>
      </c>
      <c r="M243" cm="1">
        <f t="array" aca="1" ref="M243" ca="1">IF(VEYA(M243="Aralık",M243="Ocak",M243="Şubat"),"Kış",
IF(VEYA(M243="Mart",M243="Nisan",M243="Mayıs"),"İlkbahar",
IF(VEYA(M243="Haziran",M243="Temmuz",M243="Ağustos"),"Yaz",
IF(VEYA(M243="Eylül",M243="Ekim",M243="Kasım"),"Sonbahar",""))))</f>
        <v>0</v>
      </c>
    </row>
    <row r="244" spans="1:13" x14ac:dyDescent="0.3">
      <c r="A244" s="4">
        <v>243</v>
      </c>
      <c r="B244" t="s">
        <v>10</v>
      </c>
      <c r="C244" t="s">
        <v>26</v>
      </c>
      <c r="D244" s="5" t="s">
        <v>79</v>
      </c>
      <c r="E244">
        <v>3</v>
      </c>
      <c r="F244" s="1">
        <v>7250</v>
      </c>
      <c r="G244" s="2">
        <v>21750</v>
      </c>
      <c r="H244" s="3">
        <v>6750</v>
      </c>
      <c r="I244" s="19" t="s">
        <v>46</v>
      </c>
      <c r="J244" t="s">
        <v>64</v>
      </c>
      <c r="K244" s="20">
        <f>Tablo1[[#This Row],[Ürün Kar Tutarı]]/Tablo1[[#This Row],[Birim Fiyat]]</f>
        <v>0.93103448275862066</v>
      </c>
      <c r="L244" t="str">
        <f xml:space="preserve"> RIGHT(Tablo1[[#This Row],[Urun Ad]],5)</f>
        <v>u Gri</v>
      </c>
      <c r="M244" cm="1">
        <f t="array" aca="1" ref="M244" ca="1">IF(VEYA(M244="Aralık",M244="Ocak",M244="Şubat"),"Kış",
IF(VEYA(M244="Mart",M244="Nisan",M244="Mayıs"),"İlkbahar",
IF(VEYA(M244="Haziran",M244="Temmuz",M244="Ağustos"),"Yaz",
IF(VEYA(M244="Eylül",M244="Ekim",M244="Kasım"),"Sonbahar",""))))</f>
        <v>0</v>
      </c>
    </row>
    <row r="245" spans="1:13" x14ac:dyDescent="0.3">
      <c r="A245" s="5">
        <v>244</v>
      </c>
      <c r="B245" t="s">
        <v>19</v>
      </c>
      <c r="C245" t="s">
        <v>33</v>
      </c>
      <c r="D245" s="5" t="s">
        <v>78</v>
      </c>
      <c r="E245">
        <v>2</v>
      </c>
      <c r="F245" s="1">
        <v>1490</v>
      </c>
      <c r="G245" s="2">
        <v>2980</v>
      </c>
      <c r="H245" s="3">
        <v>1380</v>
      </c>
      <c r="I245" s="19" t="s">
        <v>46</v>
      </c>
      <c r="J245" t="s">
        <v>62</v>
      </c>
      <c r="K245" s="20">
        <f>Tablo1[[#This Row],[Ürün Kar Tutarı]]/Tablo1[[#This Row],[Birim Fiyat]]</f>
        <v>0.9261744966442953</v>
      </c>
      <c r="L245" t="str">
        <f xml:space="preserve"> RIGHT(Tablo1[[#This Row],[Urun Ad]],5)</f>
        <v>Marka</v>
      </c>
      <c r="M245" cm="1">
        <f t="array" aca="1" ref="M245" ca="1">IF(VEYA(M245="Aralık",M245="Ocak",M245="Şubat"),"Kış",
IF(VEYA(M245="Mart",M245="Nisan",M245="Mayıs"),"İlkbahar",
IF(VEYA(M245="Haziran",M245="Temmuz",M245="Ağustos"),"Yaz",
IF(VEYA(M245="Eylül",M245="Ekim",M245="Kasım"),"Sonbahar",""))))</f>
        <v>0</v>
      </c>
    </row>
    <row r="246" spans="1:13" x14ac:dyDescent="0.3">
      <c r="A246" s="4">
        <v>245</v>
      </c>
      <c r="B246" t="s">
        <v>11</v>
      </c>
      <c r="C246" t="s">
        <v>33</v>
      </c>
      <c r="D246" s="5" t="s">
        <v>78</v>
      </c>
      <c r="E246">
        <v>2</v>
      </c>
      <c r="F246" s="1">
        <v>1490</v>
      </c>
      <c r="G246" s="2">
        <v>2980</v>
      </c>
      <c r="H246" s="3">
        <v>1380</v>
      </c>
      <c r="I246" s="19" t="s">
        <v>46</v>
      </c>
      <c r="J246" t="s">
        <v>63</v>
      </c>
      <c r="K246" s="20">
        <f>Tablo1[[#This Row],[Ürün Kar Tutarı]]/Tablo1[[#This Row],[Birim Fiyat]]</f>
        <v>0.9261744966442953</v>
      </c>
      <c r="L246" t="str">
        <f xml:space="preserve"> RIGHT(Tablo1[[#This Row],[Urun Ad]],5)</f>
        <v>Marka</v>
      </c>
      <c r="M246" cm="1">
        <f t="array" aca="1" ref="M246" ca="1">IF(VEYA(M246="Aralık",M246="Ocak",M246="Şubat"),"Kış",
IF(VEYA(M246="Mart",M246="Nisan",M246="Mayıs"),"İlkbahar",
IF(VEYA(M246="Haziran",M246="Temmuz",M246="Ağustos"),"Yaz",
IF(VEYA(M246="Eylül",M246="Ekim",M246="Kasım"),"Sonbahar",""))))</f>
        <v>0</v>
      </c>
    </row>
    <row r="247" spans="1:13" x14ac:dyDescent="0.3">
      <c r="A247" s="5">
        <v>246</v>
      </c>
      <c r="B247" t="s">
        <v>16</v>
      </c>
      <c r="C247" t="s">
        <v>30</v>
      </c>
      <c r="D247" s="5" t="s">
        <v>83</v>
      </c>
      <c r="E247">
        <v>2</v>
      </c>
      <c r="F247" s="1">
        <v>1090</v>
      </c>
      <c r="G247" s="2">
        <v>2180</v>
      </c>
      <c r="H247" s="3">
        <v>580</v>
      </c>
      <c r="I247" s="19" t="s">
        <v>46</v>
      </c>
      <c r="J247" t="s">
        <v>65</v>
      </c>
      <c r="K247" s="20">
        <f>Tablo1[[#This Row],[Ürün Kar Tutarı]]/Tablo1[[#This Row],[Birim Fiyat]]</f>
        <v>0.5321100917431193</v>
      </c>
      <c r="L247" t="str">
        <f xml:space="preserve"> RIGHT(Tablo1[[#This Row],[Urun Ad]],5)</f>
        <v>Marka</v>
      </c>
      <c r="M247" cm="1">
        <f t="array" aca="1" ref="M247" ca="1">IF(VEYA(M247="Aralık",M247="Ocak",M247="Şubat"),"Kış",
IF(VEYA(M247="Mart",M247="Nisan",M247="Mayıs"),"İlkbahar",
IF(VEYA(M247="Haziran",M247="Temmuz",M247="Ağustos"),"Yaz",
IF(VEYA(M247="Eylül",M247="Ekim",M247="Kasım"),"Sonbahar",""))))</f>
        <v>0</v>
      </c>
    </row>
    <row r="248" spans="1:13" x14ac:dyDescent="0.3">
      <c r="A248" s="4">
        <v>247</v>
      </c>
      <c r="B248" t="s">
        <v>16</v>
      </c>
      <c r="C248" t="s">
        <v>28</v>
      </c>
      <c r="D248" s="5" t="s">
        <v>83</v>
      </c>
      <c r="E248">
        <v>3</v>
      </c>
      <c r="F248" s="1">
        <v>1200</v>
      </c>
      <c r="G248" s="2">
        <v>3600</v>
      </c>
      <c r="H248" s="3">
        <v>1200</v>
      </c>
      <c r="I248" s="19" t="s">
        <v>46</v>
      </c>
      <c r="J248" t="s">
        <v>57</v>
      </c>
      <c r="K248" s="20">
        <f>Tablo1[[#This Row],[Ürün Kar Tutarı]]/Tablo1[[#This Row],[Birim Fiyat]]</f>
        <v>1</v>
      </c>
      <c r="L248" t="str">
        <f xml:space="preserve"> RIGHT(Tablo1[[#This Row],[Urun Ad]],5)</f>
        <v>Marka</v>
      </c>
      <c r="M248" cm="1">
        <f t="array" aca="1" ref="M248" ca="1">IF(VEYA(M248="Aralık",M248="Ocak",M248="Şubat"),"Kış",
IF(VEYA(M248="Mart",M248="Nisan",M248="Mayıs"),"İlkbahar",
IF(VEYA(M248="Haziran",M248="Temmuz",M248="Ağustos"),"Yaz",
IF(VEYA(M248="Eylül",M248="Ekim",M248="Kasım"),"Sonbahar",""))))</f>
        <v>0</v>
      </c>
    </row>
    <row r="249" spans="1:13" x14ac:dyDescent="0.3">
      <c r="A249" s="5">
        <v>248</v>
      </c>
      <c r="B249" t="s">
        <v>19</v>
      </c>
      <c r="C249" t="s">
        <v>30</v>
      </c>
      <c r="D249" s="5" t="s">
        <v>83</v>
      </c>
      <c r="E249">
        <v>2</v>
      </c>
      <c r="F249" s="1">
        <v>1090</v>
      </c>
      <c r="G249" s="2">
        <v>2180</v>
      </c>
      <c r="H249" s="3">
        <v>580</v>
      </c>
      <c r="I249" s="19" t="s">
        <v>46</v>
      </c>
      <c r="J249" t="s">
        <v>67</v>
      </c>
      <c r="K249" s="20">
        <f>Tablo1[[#This Row],[Ürün Kar Tutarı]]/Tablo1[[#This Row],[Birim Fiyat]]</f>
        <v>0.5321100917431193</v>
      </c>
      <c r="L249" t="str">
        <f xml:space="preserve"> RIGHT(Tablo1[[#This Row],[Urun Ad]],5)</f>
        <v>Marka</v>
      </c>
      <c r="M249" cm="1">
        <f t="array" aca="1" ref="M249" ca="1">IF(VEYA(M249="Aralık",M249="Ocak",M249="Şubat"),"Kış",
IF(VEYA(M249="Mart",M249="Nisan",M249="Mayıs"),"İlkbahar",
IF(VEYA(M249="Haziran",M249="Temmuz",M249="Ağustos"),"Yaz",
IF(VEYA(M249="Eylül",M249="Ekim",M249="Kasım"),"Sonbahar",""))))</f>
        <v>0</v>
      </c>
    </row>
    <row r="250" spans="1:13" x14ac:dyDescent="0.3">
      <c r="A250" s="4">
        <v>249</v>
      </c>
      <c r="B250" t="s">
        <v>19</v>
      </c>
      <c r="C250" t="s">
        <v>24</v>
      </c>
      <c r="D250" s="5" t="s">
        <v>81</v>
      </c>
      <c r="E250">
        <v>3</v>
      </c>
      <c r="F250" s="1">
        <v>2180</v>
      </c>
      <c r="G250" s="2">
        <v>6540</v>
      </c>
      <c r="H250" s="3">
        <v>2040</v>
      </c>
      <c r="I250" s="19" t="s">
        <v>46</v>
      </c>
      <c r="J250" t="s">
        <v>56</v>
      </c>
      <c r="K250" s="20">
        <f>Tablo1[[#This Row],[Ürün Kar Tutarı]]/Tablo1[[#This Row],[Birim Fiyat]]</f>
        <v>0.93577981651376152</v>
      </c>
      <c r="L250" t="str">
        <f xml:space="preserve"> RIGHT(Tablo1[[#This Row],[Urun Ad]],5)</f>
        <v>Marka</v>
      </c>
      <c r="M250" cm="1">
        <f t="array" aca="1" ref="M250" ca="1">IF(VEYA(M250="Aralık",M250="Ocak",M250="Şubat"),"Kış",
IF(VEYA(M250="Mart",M250="Nisan",M250="Mayıs"),"İlkbahar",
IF(VEYA(M250="Haziran",M250="Temmuz",M250="Ağustos"),"Yaz",
IF(VEYA(M250="Eylül",M250="Ekim",M250="Kasım"),"Sonbahar",""))))</f>
        <v>0</v>
      </c>
    </row>
    <row r="251" spans="1:13" x14ac:dyDescent="0.3">
      <c r="A251" s="5">
        <v>250</v>
      </c>
      <c r="B251" t="s">
        <v>10</v>
      </c>
      <c r="C251" t="s">
        <v>40</v>
      </c>
      <c r="D251" s="5" t="s">
        <v>75</v>
      </c>
      <c r="E251">
        <v>3</v>
      </c>
      <c r="F251" s="1">
        <v>5300</v>
      </c>
      <c r="G251" s="2">
        <v>15900</v>
      </c>
      <c r="H251" s="3">
        <v>3900</v>
      </c>
      <c r="I251" s="19" t="s">
        <v>46</v>
      </c>
      <c r="J251" t="s">
        <v>57</v>
      </c>
      <c r="K251" s="20">
        <f>Tablo1[[#This Row],[Ürün Kar Tutarı]]/Tablo1[[#This Row],[Birim Fiyat]]</f>
        <v>0.73584905660377353</v>
      </c>
      <c r="L251" t="str">
        <f xml:space="preserve"> RIGHT(Tablo1[[#This Row],[Urun Ad]],5)</f>
        <v>i Gri</v>
      </c>
      <c r="M251" cm="1">
        <f t="array" aca="1" ref="M251" ca="1">IF(VEYA(M251="Aralık",M251="Ocak",M251="Şubat"),"Kış",
IF(VEYA(M251="Mart",M251="Nisan",M251="Mayıs"),"İlkbahar",
IF(VEYA(M251="Haziran",M251="Temmuz",M251="Ağustos"),"Yaz",
IF(VEYA(M251="Eylül",M251="Ekim",M251="Kasım"),"Sonbahar",""))))</f>
        <v>0</v>
      </c>
    </row>
    <row r="252" spans="1:13" x14ac:dyDescent="0.3">
      <c r="A252" s="4">
        <v>251</v>
      </c>
      <c r="B252" t="s">
        <v>19</v>
      </c>
      <c r="C252" t="s">
        <v>40</v>
      </c>
      <c r="D252" s="5" t="s">
        <v>75</v>
      </c>
      <c r="E252">
        <v>2</v>
      </c>
      <c r="F252" s="1">
        <v>5300</v>
      </c>
      <c r="G252" s="2">
        <v>10600</v>
      </c>
      <c r="H252" s="3">
        <v>2600</v>
      </c>
      <c r="I252" s="19" t="s">
        <v>46</v>
      </c>
      <c r="J252" t="s">
        <v>59</v>
      </c>
      <c r="K252" s="20">
        <f>Tablo1[[#This Row],[Ürün Kar Tutarı]]/Tablo1[[#This Row],[Birim Fiyat]]</f>
        <v>0.49056603773584906</v>
      </c>
      <c r="L252" t="str">
        <f xml:space="preserve"> RIGHT(Tablo1[[#This Row],[Urun Ad]],5)</f>
        <v>i Gri</v>
      </c>
      <c r="M252" cm="1">
        <f t="array" aca="1" ref="M252" ca="1">IF(VEYA(M252="Aralık",M252="Ocak",M252="Şubat"),"Kış",
IF(VEYA(M252="Mart",M252="Nisan",M252="Mayıs"),"İlkbahar",
IF(VEYA(M252="Haziran",M252="Temmuz",M252="Ağustos"),"Yaz",
IF(VEYA(M252="Eylül",M252="Ekim",M252="Kasım"),"Sonbahar",""))))</f>
        <v>0</v>
      </c>
    </row>
    <row r="253" spans="1:13" x14ac:dyDescent="0.3">
      <c r="A253" s="4">
        <v>252</v>
      </c>
      <c r="B253" t="s">
        <v>13</v>
      </c>
      <c r="C253" t="s">
        <v>26</v>
      </c>
      <c r="D253" s="5" t="s">
        <v>79</v>
      </c>
      <c r="E253">
        <v>2</v>
      </c>
      <c r="F253" s="1">
        <v>7250</v>
      </c>
      <c r="G253" s="2">
        <v>14500</v>
      </c>
      <c r="H253" s="3">
        <v>4500</v>
      </c>
      <c r="I253" s="19" t="s">
        <v>46</v>
      </c>
      <c r="J253" t="s">
        <v>61</v>
      </c>
      <c r="K253" s="20">
        <f>Tablo1[[#This Row],[Ürün Kar Tutarı]]/Tablo1[[#This Row],[Birim Fiyat]]</f>
        <v>0.62068965517241381</v>
      </c>
      <c r="L253" t="str">
        <f xml:space="preserve"> RIGHT(Tablo1[[#This Row],[Urun Ad]],5)</f>
        <v>u Gri</v>
      </c>
      <c r="M253" cm="1">
        <f t="array" aca="1" ref="M253" ca="1">IF(VEYA(M253="Aralık",M253="Ocak",M253="Şubat"),"Kış",
IF(VEYA(M253="Mart",M253="Nisan",M253="Mayıs"),"İlkbahar",
IF(VEYA(M253="Haziran",M253="Temmuz",M253="Ağustos"),"Yaz",
IF(VEYA(M253="Eylül",M253="Ekim",M253="Kasım"),"Sonbahar",""))))</f>
        <v>0</v>
      </c>
    </row>
    <row r="254" spans="1:13" x14ac:dyDescent="0.3">
      <c r="A254" s="4">
        <v>253</v>
      </c>
      <c r="B254" t="s">
        <v>13</v>
      </c>
      <c r="C254" t="s">
        <v>38</v>
      </c>
      <c r="D254" s="5" t="s">
        <v>84</v>
      </c>
      <c r="E254">
        <v>3</v>
      </c>
      <c r="F254" s="1">
        <v>1200</v>
      </c>
      <c r="G254" s="2">
        <v>3600</v>
      </c>
      <c r="H254" s="3">
        <v>1200</v>
      </c>
      <c r="I254" s="19" t="s">
        <v>46</v>
      </c>
      <c r="J254" t="s">
        <v>58</v>
      </c>
      <c r="K254" s="20">
        <f>Tablo1[[#This Row],[Ürün Kar Tutarı]]/Tablo1[[#This Row],[Birim Fiyat]]</f>
        <v>1</v>
      </c>
      <c r="L254" t="str">
        <f xml:space="preserve"> RIGHT(Tablo1[[#This Row],[Urun Ad]],5)</f>
        <v>ü Mor</v>
      </c>
      <c r="M254" cm="1">
        <f t="array" aca="1" ref="M254" ca="1">IF(VEYA(M254="Aralık",M254="Ocak",M254="Şubat"),"Kış",
IF(VEYA(M254="Mart",M254="Nisan",M254="Mayıs"),"İlkbahar",
IF(VEYA(M254="Haziran",M254="Temmuz",M254="Ağustos"),"Yaz",
IF(VEYA(M254="Eylül",M254="Ekim",M254="Kasım"),"Sonbahar",""))))</f>
        <v>0</v>
      </c>
    </row>
    <row r="255" spans="1:13" x14ac:dyDescent="0.3">
      <c r="A255" s="5">
        <v>254</v>
      </c>
      <c r="B255" t="s">
        <v>11</v>
      </c>
      <c r="C255" t="s">
        <v>20</v>
      </c>
      <c r="D255" s="5" t="s">
        <v>75</v>
      </c>
      <c r="E255">
        <v>1</v>
      </c>
      <c r="F255" s="1">
        <v>6000</v>
      </c>
      <c r="G255" s="2">
        <v>6000</v>
      </c>
      <c r="H255" s="3">
        <v>2000</v>
      </c>
      <c r="I255" s="19" t="s">
        <v>46</v>
      </c>
      <c r="J255" t="s">
        <v>58</v>
      </c>
      <c r="K255" s="20">
        <f>Tablo1[[#This Row],[Ürün Kar Tutarı]]/Tablo1[[#This Row],[Birim Fiyat]]</f>
        <v>0.33333333333333331</v>
      </c>
      <c r="L255" t="str">
        <f xml:space="preserve"> RIGHT(Tablo1[[#This Row],[Urun Ad]],5)</f>
        <v>Beyaz</v>
      </c>
      <c r="M255" cm="1">
        <f t="array" aca="1" ref="M255" ca="1">IF(VEYA(M255="Aralık",M255="Ocak",M255="Şubat"),"Kış",
IF(VEYA(M255="Mart",M255="Nisan",M255="Mayıs"),"İlkbahar",
IF(VEYA(M255="Haziran",M255="Temmuz",M255="Ağustos"),"Yaz",
IF(VEYA(M255="Eylül",M255="Ekim",M255="Kasım"),"Sonbahar",""))))</f>
        <v>0</v>
      </c>
    </row>
    <row r="256" spans="1:13" x14ac:dyDescent="0.3">
      <c r="A256" s="4">
        <v>255</v>
      </c>
      <c r="B256" t="s">
        <v>10</v>
      </c>
      <c r="C256" t="s">
        <v>22</v>
      </c>
      <c r="D256" s="5" t="s">
        <v>76</v>
      </c>
      <c r="E256">
        <v>3</v>
      </c>
      <c r="F256" s="1">
        <v>8450</v>
      </c>
      <c r="G256" s="2">
        <v>25350</v>
      </c>
      <c r="H256" s="3">
        <v>7350</v>
      </c>
      <c r="I256" s="19" t="s">
        <v>46</v>
      </c>
      <c r="J256" t="s">
        <v>60</v>
      </c>
      <c r="K256" s="20">
        <f>Tablo1[[#This Row],[Ürün Kar Tutarı]]/Tablo1[[#This Row],[Birim Fiyat]]</f>
        <v>0.86982248520710059</v>
      </c>
      <c r="L256" t="str">
        <f xml:space="preserve"> RIGHT(Tablo1[[#This Row],[Urun Ad]],5)</f>
        <v>Beyaz</v>
      </c>
      <c r="M256" cm="1">
        <f t="array" aca="1" ref="M256" ca="1">IF(VEYA(M256="Aralık",M256="Ocak",M256="Şubat"),"Kış",
IF(VEYA(M256="Mart",M256="Nisan",M256="Mayıs"),"İlkbahar",
IF(VEYA(M256="Haziran",M256="Temmuz",M256="Ağustos"),"Yaz",
IF(VEYA(M256="Eylül",M256="Ekim",M256="Kasım"),"Sonbahar",""))))</f>
        <v>0</v>
      </c>
    </row>
    <row r="257" spans="1:13" x14ac:dyDescent="0.3">
      <c r="A257" s="5">
        <v>256</v>
      </c>
      <c r="B257" t="s">
        <v>14</v>
      </c>
      <c r="C257" t="s">
        <v>34</v>
      </c>
      <c r="D257" s="5" t="s">
        <v>80</v>
      </c>
      <c r="E257">
        <v>1</v>
      </c>
      <c r="F257" s="1">
        <v>4200</v>
      </c>
      <c r="G257" s="2">
        <v>4200</v>
      </c>
      <c r="H257" s="3">
        <v>1200</v>
      </c>
      <c r="I257" s="19" t="s">
        <v>47</v>
      </c>
      <c r="J257" t="s">
        <v>59</v>
      </c>
      <c r="K257" s="20">
        <f>Tablo1[[#This Row],[Ürün Kar Tutarı]]/Tablo1[[#This Row],[Birim Fiyat]]</f>
        <v>0.2857142857142857</v>
      </c>
      <c r="L257" t="str">
        <f xml:space="preserve"> RIGHT(Tablo1[[#This Row],[Urun Ad]],5)</f>
        <v>Beyaz</v>
      </c>
      <c r="M257" cm="1">
        <f t="array" aca="1" ref="M257" ca="1">IF(VEYA(M257="Aralık",M257="Ocak",M257="Şubat"),"Kış",
IF(VEYA(M257="Mart",M257="Nisan",M257="Mayıs"),"İlkbahar",
IF(VEYA(M257="Haziran",M257="Temmuz",M257="Ağustos"),"Yaz",
IF(VEYA(M257="Eylül",M257="Ekim",M257="Kasım"),"Sonbahar",""))))</f>
        <v>0</v>
      </c>
    </row>
    <row r="258" spans="1:13" x14ac:dyDescent="0.3">
      <c r="A258" s="4">
        <v>257</v>
      </c>
      <c r="B258" t="s">
        <v>14</v>
      </c>
      <c r="C258" t="s">
        <v>32</v>
      </c>
      <c r="D258" s="5" t="s">
        <v>76</v>
      </c>
      <c r="E258">
        <v>3</v>
      </c>
      <c r="F258" s="1">
        <v>10590</v>
      </c>
      <c r="G258" s="2">
        <v>31770</v>
      </c>
      <c r="H258" s="3">
        <v>13770</v>
      </c>
      <c r="I258" s="19" t="s">
        <v>47</v>
      </c>
      <c r="J258" t="s">
        <v>63</v>
      </c>
      <c r="K258" s="20">
        <f>Tablo1[[#This Row],[Ürün Kar Tutarı]]/Tablo1[[#This Row],[Birim Fiyat]]</f>
        <v>1.3002832861189801</v>
      </c>
      <c r="L258" t="str">
        <f xml:space="preserve"> RIGHT(Tablo1[[#This Row],[Urun Ad]],5)</f>
        <v>ı Gri</v>
      </c>
      <c r="M258" cm="1">
        <f t="array" aca="1" ref="M258" ca="1">IF(VEYA(M258="Aralık",M258="Ocak",M258="Şubat"),"Kış",
IF(VEYA(M258="Mart",M258="Nisan",M258="Mayıs"),"İlkbahar",
IF(VEYA(M258="Haziran",M258="Temmuz",M258="Ağustos"),"Yaz",
IF(VEYA(M258="Eylül",M258="Ekim",M258="Kasım"),"Sonbahar",""))))</f>
        <v>0</v>
      </c>
    </row>
    <row r="259" spans="1:13" x14ac:dyDescent="0.3">
      <c r="A259" s="5">
        <v>258</v>
      </c>
      <c r="B259" t="s">
        <v>13</v>
      </c>
      <c r="C259" t="s">
        <v>38</v>
      </c>
      <c r="D259" s="5" t="s">
        <v>84</v>
      </c>
      <c r="E259">
        <v>1</v>
      </c>
      <c r="F259" s="1">
        <v>1200</v>
      </c>
      <c r="G259" s="2">
        <v>1200</v>
      </c>
      <c r="H259" s="3">
        <v>400</v>
      </c>
      <c r="I259" s="19" t="s">
        <v>47</v>
      </c>
      <c r="J259" t="s">
        <v>57</v>
      </c>
      <c r="K259" s="20">
        <f>Tablo1[[#This Row],[Ürün Kar Tutarı]]/Tablo1[[#This Row],[Birim Fiyat]]</f>
        <v>0.33333333333333331</v>
      </c>
      <c r="L259" t="str">
        <f xml:space="preserve"> RIGHT(Tablo1[[#This Row],[Urun Ad]],5)</f>
        <v>ü Mor</v>
      </c>
      <c r="M259" cm="1">
        <f t="array" aca="1" ref="M259" ca="1">IF(VEYA(M259="Aralık",M259="Ocak",M259="Şubat"),"Kış",
IF(VEYA(M259="Mart",M259="Nisan",M259="Mayıs"),"İlkbahar",
IF(VEYA(M259="Haziran",M259="Temmuz",M259="Ağustos"),"Yaz",
IF(VEYA(M259="Eylül",M259="Ekim",M259="Kasım"),"Sonbahar",""))))</f>
        <v>0</v>
      </c>
    </row>
    <row r="260" spans="1:13" x14ac:dyDescent="0.3">
      <c r="A260" s="4">
        <v>259</v>
      </c>
      <c r="B260" t="s">
        <v>18</v>
      </c>
      <c r="C260" t="s">
        <v>27</v>
      </c>
      <c r="D260" s="5" t="s">
        <v>43</v>
      </c>
      <c r="E260">
        <v>2</v>
      </c>
      <c r="F260" s="1">
        <v>1100</v>
      </c>
      <c r="G260" s="2">
        <v>2200</v>
      </c>
      <c r="H260" s="3">
        <v>600</v>
      </c>
      <c r="I260" s="19" t="s">
        <v>47</v>
      </c>
      <c r="J260" t="s">
        <v>58</v>
      </c>
      <c r="K260" s="20">
        <f>Tablo1[[#This Row],[Ürün Kar Tutarı]]/Tablo1[[#This Row],[Birim Fiyat]]</f>
        <v>0.54545454545454541</v>
      </c>
      <c r="L260" t="str">
        <f xml:space="preserve"> RIGHT(Tablo1[[#This Row],[Urun Ad]],5)</f>
        <v>Beyaz</v>
      </c>
      <c r="M260" cm="1">
        <f t="array" aca="1" ref="M260" ca="1">IF(VEYA(M260="Aralık",M260="Ocak",M260="Şubat"),"Kış",
IF(VEYA(M260="Mart",M260="Nisan",M260="Mayıs"),"İlkbahar",
IF(VEYA(M260="Haziran",M260="Temmuz",M260="Ağustos"),"Yaz",
IF(VEYA(M260="Eylül",M260="Ekim",M260="Kasım"),"Sonbahar",""))))</f>
        <v>0</v>
      </c>
    </row>
    <row r="261" spans="1:13" x14ac:dyDescent="0.3">
      <c r="A261" s="5">
        <v>260</v>
      </c>
      <c r="B261" t="s">
        <v>17</v>
      </c>
      <c r="C261" t="s">
        <v>42</v>
      </c>
      <c r="D261" s="5" t="s">
        <v>80</v>
      </c>
      <c r="E261">
        <v>2</v>
      </c>
      <c r="F261" s="1">
        <v>3700</v>
      </c>
      <c r="G261" s="2">
        <v>7400</v>
      </c>
      <c r="H261" s="3">
        <v>1400</v>
      </c>
      <c r="I261" s="19" t="s">
        <v>47</v>
      </c>
      <c r="J261" t="s">
        <v>63</v>
      </c>
      <c r="K261" s="20">
        <f>Tablo1[[#This Row],[Ürün Kar Tutarı]]/Tablo1[[#This Row],[Birim Fiyat]]</f>
        <v>0.3783783783783784</v>
      </c>
      <c r="L261" t="str">
        <f xml:space="preserve"> RIGHT(Tablo1[[#This Row],[Urun Ad]],5)</f>
        <v>Siyah</v>
      </c>
      <c r="M261" cm="1">
        <f t="array" aca="1" ref="M261" ca="1">IF(VEYA(M261="Aralık",M261="Ocak",M261="Şubat"),"Kış",
IF(VEYA(M261="Mart",M261="Nisan",M261="Mayıs"),"İlkbahar",
IF(VEYA(M261="Haziran",M261="Temmuz",M261="Ağustos"),"Yaz",
IF(VEYA(M261="Eylül",M261="Ekim",M261="Kasım"),"Sonbahar",""))))</f>
        <v>0</v>
      </c>
    </row>
    <row r="262" spans="1:13" x14ac:dyDescent="0.3">
      <c r="A262" s="4">
        <v>261</v>
      </c>
      <c r="B262" t="s">
        <v>9</v>
      </c>
      <c r="C262" t="s">
        <v>42</v>
      </c>
      <c r="D262" s="5" t="s">
        <v>80</v>
      </c>
      <c r="E262">
        <v>1</v>
      </c>
      <c r="F262" s="1">
        <v>3700</v>
      </c>
      <c r="G262" s="2">
        <v>3700</v>
      </c>
      <c r="H262" s="3">
        <v>700</v>
      </c>
      <c r="I262" s="19" t="s">
        <v>47</v>
      </c>
      <c r="J262" t="s">
        <v>65</v>
      </c>
      <c r="K262" s="20">
        <f>Tablo1[[#This Row],[Ürün Kar Tutarı]]/Tablo1[[#This Row],[Birim Fiyat]]</f>
        <v>0.1891891891891892</v>
      </c>
      <c r="L262" t="str">
        <f xml:space="preserve"> RIGHT(Tablo1[[#This Row],[Urun Ad]],5)</f>
        <v>Siyah</v>
      </c>
      <c r="M262" cm="1">
        <f t="array" aca="1" ref="M262" ca="1">IF(VEYA(M262="Aralık",M262="Ocak",M262="Şubat"),"Kış",
IF(VEYA(M262="Mart",M262="Nisan",M262="Mayıs"),"İlkbahar",
IF(VEYA(M262="Haziran",M262="Temmuz",M262="Ağustos"),"Yaz",
IF(VEYA(M262="Eylül",M262="Ekim",M262="Kasım"),"Sonbahar",""))))</f>
        <v>0</v>
      </c>
    </row>
    <row r="263" spans="1:13" x14ac:dyDescent="0.3">
      <c r="A263" s="5">
        <v>262</v>
      </c>
      <c r="B263" t="s">
        <v>14</v>
      </c>
      <c r="C263" t="s">
        <v>27</v>
      </c>
      <c r="D263" s="5" t="s">
        <v>43</v>
      </c>
      <c r="E263">
        <v>3</v>
      </c>
      <c r="F263" s="1">
        <v>1100</v>
      </c>
      <c r="G263" s="2">
        <v>3300</v>
      </c>
      <c r="H263" s="3">
        <v>900</v>
      </c>
      <c r="I263" s="19" t="s">
        <v>47</v>
      </c>
      <c r="J263" t="s">
        <v>64</v>
      </c>
      <c r="K263" s="20">
        <f>Tablo1[[#This Row],[Ürün Kar Tutarı]]/Tablo1[[#This Row],[Birim Fiyat]]</f>
        <v>0.81818181818181823</v>
      </c>
      <c r="L263" t="str">
        <f xml:space="preserve"> RIGHT(Tablo1[[#This Row],[Urun Ad]],5)</f>
        <v>Beyaz</v>
      </c>
      <c r="M263" cm="1">
        <f t="array" aca="1" ref="M263" ca="1">IF(VEYA(M263="Aralık",M263="Ocak",M263="Şubat"),"Kış",
IF(VEYA(M263="Mart",M263="Nisan",M263="Mayıs"),"İlkbahar",
IF(VEYA(M263="Haziran",M263="Temmuz",M263="Ağustos"),"Yaz",
IF(VEYA(M263="Eylül",M263="Ekim",M263="Kasım"),"Sonbahar",""))))</f>
        <v>0</v>
      </c>
    </row>
    <row r="264" spans="1:13" x14ac:dyDescent="0.3">
      <c r="A264" s="4">
        <v>263</v>
      </c>
      <c r="B264" t="s">
        <v>13</v>
      </c>
      <c r="C264" t="s">
        <v>42</v>
      </c>
      <c r="D264" s="5" t="s">
        <v>80</v>
      </c>
      <c r="E264">
        <v>1</v>
      </c>
      <c r="F264" s="1">
        <v>3700</v>
      </c>
      <c r="G264" s="2">
        <v>3700</v>
      </c>
      <c r="H264" s="3">
        <v>700</v>
      </c>
      <c r="I264" s="19" t="s">
        <v>47</v>
      </c>
      <c r="J264" t="s">
        <v>63</v>
      </c>
      <c r="K264" s="20">
        <f>Tablo1[[#This Row],[Ürün Kar Tutarı]]/Tablo1[[#This Row],[Birim Fiyat]]</f>
        <v>0.1891891891891892</v>
      </c>
      <c r="L264" t="str">
        <f xml:space="preserve"> RIGHT(Tablo1[[#This Row],[Urun Ad]],5)</f>
        <v>Siyah</v>
      </c>
      <c r="M264" cm="1">
        <f t="array" aca="1" ref="M264" ca="1">IF(VEYA(M264="Aralık",M264="Ocak",M264="Şubat"),"Kış",
IF(VEYA(M264="Mart",M264="Nisan",M264="Mayıs"),"İlkbahar",
IF(VEYA(M264="Haziran",M264="Temmuz",M264="Ağustos"),"Yaz",
IF(VEYA(M264="Eylül",M264="Ekim",M264="Kasım"),"Sonbahar",""))))</f>
        <v>0</v>
      </c>
    </row>
    <row r="265" spans="1:13" x14ac:dyDescent="0.3">
      <c r="A265" s="5">
        <v>264</v>
      </c>
      <c r="B265" t="s">
        <v>18</v>
      </c>
      <c r="C265" t="s">
        <v>33</v>
      </c>
      <c r="D265" s="5" t="s">
        <v>78</v>
      </c>
      <c r="E265">
        <v>1</v>
      </c>
      <c r="F265" s="1">
        <v>1490</v>
      </c>
      <c r="G265" s="2">
        <v>1490</v>
      </c>
      <c r="H265" s="3">
        <v>690</v>
      </c>
      <c r="I265" s="19" t="s">
        <v>47</v>
      </c>
      <c r="J265" t="s">
        <v>59</v>
      </c>
      <c r="K265" s="20">
        <f>Tablo1[[#This Row],[Ürün Kar Tutarı]]/Tablo1[[#This Row],[Birim Fiyat]]</f>
        <v>0.46308724832214765</v>
      </c>
      <c r="L265" t="str">
        <f xml:space="preserve"> RIGHT(Tablo1[[#This Row],[Urun Ad]],5)</f>
        <v>Marka</v>
      </c>
      <c r="M265" cm="1">
        <f t="array" aca="1" ref="M265" ca="1">IF(VEYA(M265="Aralık",M265="Ocak",M265="Şubat"),"Kış",
IF(VEYA(M265="Mart",M265="Nisan",M265="Mayıs"),"İlkbahar",
IF(VEYA(M265="Haziran",M265="Temmuz",M265="Ağustos"),"Yaz",
IF(VEYA(M265="Eylül",M265="Ekim",M265="Kasım"),"Sonbahar",""))))</f>
        <v>0</v>
      </c>
    </row>
    <row r="266" spans="1:13" x14ac:dyDescent="0.3">
      <c r="A266" s="4">
        <v>265</v>
      </c>
      <c r="B266" t="s">
        <v>17</v>
      </c>
      <c r="C266" t="s">
        <v>41</v>
      </c>
      <c r="D266" s="5" t="s">
        <v>78</v>
      </c>
      <c r="E266">
        <v>1</v>
      </c>
      <c r="F266" s="1">
        <v>1500</v>
      </c>
      <c r="G266" s="2">
        <v>1500</v>
      </c>
      <c r="H266" s="3">
        <v>700</v>
      </c>
      <c r="I266" s="19" t="s">
        <v>47</v>
      </c>
      <c r="J266" t="s">
        <v>62</v>
      </c>
      <c r="K266" s="20">
        <f>Tablo1[[#This Row],[Ürün Kar Tutarı]]/Tablo1[[#This Row],[Birim Fiyat]]</f>
        <v>0.46666666666666667</v>
      </c>
      <c r="L266" t="str">
        <f xml:space="preserve"> RIGHT(Tablo1[[#This Row],[Urun Ad]],5)</f>
        <v>Marka</v>
      </c>
      <c r="M266" cm="1">
        <f t="array" aca="1" ref="M266" ca="1">IF(VEYA(M266="Aralık",M266="Ocak",M266="Şubat"),"Kış",
IF(VEYA(M266="Mart",M266="Nisan",M266="Mayıs"),"İlkbahar",
IF(VEYA(M266="Haziran",M266="Temmuz",M266="Ağustos"),"Yaz",
IF(VEYA(M266="Eylül",M266="Ekim",M266="Kasım"),"Sonbahar",""))))</f>
        <v>0</v>
      </c>
    </row>
    <row r="267" spans="1:13" x14ac:dyDescent="0.3">
      <c r="A267" s="5">
        <v>266</v>
      </c>
      <c r="B267" t="s">
        <v>16</v>
      </c>
      <c r="C267" t="s">
        <v>30</v>
      </c>
      <c r="D267" s="5" t="s">
        <v>83</v>
      </c>
      <c r="E267">
        <v>2</v>
      </c>
      <c r="F267" s="1">
        <v>1090</v>
      </c>
      <c r="G267" s="2">
        <v>2180</v>
      </c>
      <c r="H267" s="3">
        <v>580</v>
      </c>
      <c r="I267" s="19" t="s">
        <v>47</v>
      </c>
      <c r="J267" t="s">
        <v>56</v>
      </c>
      <c r="K267" s="20">
        <f>Tablo1[[#This Row],[Ürün Kar Tutarı]]/Tablo1[[#This Row],[Birim Fiyat]]</f>
        <v>0.5321100917431193</v>
      </c>
      <c r="L267" t="str">
        <f xml:space="preserve"> RIGHT(Tablo1[[#This Row],[Urun Ad]],5)</f>
        <v>Marka</v>
      </c>
      <c r="M267" cm="1">
        <f t="array" aca="1" ref="M267" ca="1">IF(VEYA(M267="Aralık",M267="Ocak",M267="Şubat"),"Kış",
IF(VEYA(M267="Mart",M267="Nisan",M267="Mayıs"),"İlkbahar",
IF(VEYA(M267="Haziran",M267="Temmuz",M267="Ağustos"),"Yaz",
IF(VEYA(M267="Eylül",M267="Ekim",M267="Kasım"),"Sonbahar",""))))</f>
        <v>0</v>
      </c>
    </row>
    <row r="268" spans="1:13" x14ac:dyDescent="0.3">
      <c r="A268" s="4">
        <v>267</v>
      </c>
      <c r="B268" t="s">
        <v>18</v>
      </c>
      <c r="C268" t="s">
        <v>29</v>
      </c>
      <c r="D268" s="5" t="s">
        <v>82</v>
      </c>
      <c r="E268">
        <v>3</v>
      </c>
      <c r="F268" s="1">
        <v>1800</v>
      </c>
      <c r="G268" s="2">
        <v>5400</v>
      </c>
      <c r="H268" s="3">
        <v>3000</v>
      </c>
      <c r="I268" s="19" t="s">
        <v>47</v>
      </c>
      <c r="J268" t="s">
        <v>59</v>
      </c>
      <c r="K268" s="20">
        <f>Tablo1[[#This Row],[Ürün Kar Tutarı]]/Tablo1[[#This Row],[Birim Fiyat]]</f>
        <v>1.6666666666666667</v>
      </c>
      <c r="L268" t="str">
        <f xml:space="preserve"> RIGHT(Tablo1[[#This Row],[Urun Ad]],5)</f>
        <v>n Gri</v>
      </c>
      <c r="M268" cm="1">
        <f t="array" aca="1" ref="M268" ca="1">IF(VEYA(M268="Aralık",M268="Ocak",M268="Şubat"),"Kış",
IF(VEYA(M268="Mart",M268="Nisan",M268="Mayıs"),"İlkbahar",
IF(VEYA(M268="Haziran",M268="Temmuz",M268="Ağustos"),"Yaz",
IF(VEYA(M268="Eylül",M268="Ekim",M268="Kasım"),"Sonbahar",""))))</f>
        <v>0</v>
      </c>
    </row>
    <row r="269" spans="1:13" x14ac:dyDescent="0.3">
      <c r="A269" s="5">
        <v>268</v>
      </c>
      <c r="B269" t="s">
        <v>15</v>
      </c>
      <c r="C269" t="s">
        <v>39</v>
      </c>
      <c r="D269" s="5" t="s">
        <v>76</v>
      </c>
      <c r="E269">
        <v>2</v>
      </c>
      <c r="F269" s="1">
        <v>7530</v>
      </c>
      <c r="G269" s="2">
        <v>15060</v>
      </c>
      <c r="H269" s="3">
        <v>3060</v>
      </c>
      <c r="I269" s="19" t="s">
        <v>47</v>
      </c>
      <c r="J269" t="s">
        <v>65</v>
      </c>
      <c r="K269" s="20">
        <f>Tablo1[[#This Row],[Ürün Kar Tutarı]]/Tablo1[[#This Row],[Birim Fiyat]]</f>
        <v>0.4063745019920319</v>
      </c>
      <c r="L269" t="str">
        <f xml:space="preserve"> RIGHT(Tablo1[[#This Row],[Urun Ad]],5)</f>
        <v>ı Gri</v>
      </c>
      <c r="M269" cm="1">
        <f t="array" aca="1" ref="M269" ca="1">IF(VEYA(M269="Aralık",M269="Ocak",M269="Şubat"),"Kış",
IF(VEYA(M269="Mart",M269="Nisan",M269="Mayıs"),"İlkbahar",
IF(VEYA(M269="Haziran",M269="Temmuz",M269="Ağustos"),"Yaz",
IF(VEYA(M269="Eylül",M269="Ekim",M269="Kasım"),"Sonbahar",""))))</f>
        <v>0</v>
      </c>
    </row>
    <row r="270" spans="1:13" x14ac:dyDescent="0.3">
      <c r="A270" s="4">
        <v>269</v>
      </c>
      <c r="B270" t="s">
        <v>14</v>
      </c>
      <c r="C270" t="s">
        <v>27</v>
      </c>
      <c r="D270" s="5" t="s">
        <v>43</v>
      </c>
      <c r="E270">
        <v>3</v>
      </c>
      <c r="F270" s="1">
        <v>1100</v>
      </c>
      <c r="G270" s="2">
        <v>3300</v>
      </c>
      <c r="H270" s="3">
        <v>900</v>
      </c>
      <c r="I270" s="19" t="s">
        <v>47</v>
      </c>
      <c r="J270" t="s">
        <v>67</v>
      </c>
      <c r="K270" s="20">
        <f>Tablo1[[#This Row],[Ürün Kar Tutarı]]/Tablo1[[#This Row],[Birim Fiyat]]</f>
        <v>0.81818181818181823</v>
      </c>
      <c r="L270" t="str">
        <f xml:space="preserve"> RIGHT(Tablo1[[#This Row],[Urun Ad]],5)</f>
        <v>Beyaz</v>
      </c>
      <c r="M270" cm="1">
        <f t="array" aca="1" ref="M270" ca="1">IF(VEYA(M270="Aralık",M270="Ocak",M270="Şubat"),"Kış",
IF(VEYA(M270="Mart",M270="Nisan",M270="Mayıs"),"İlkbahar",
IF(VEYA(M270="Haziran",M270="Temmuz",M270="Ağustos"),"Yaz",
IF(VEYA(M270="Eylül",M270="Ekim",M270="Kasım"),"Sonbahar",""))))</f>
        <v>0</v>
      </c>
    </row>
    <row r="271" spans="1:13" x14ac:dyDescent="0.3">
      <c r="A271" s="5">
        <v>270</v>
      </c>
      <c r="B271" t="s">
        <v>17</v>
      </c>
      <c r="C271" t="s">
        <v>23</v>
      </c>
      <c r="D271" s="5" t="s">
        <v>84</v>
      </c>
      <c r="E271">
        <v>3</v>
      </c>
      <c r="F271" s="1">
        <v>1350</v>
      </c>
      <c r="G271" s="2">
        <v>4050</v>
      </c>
      <c r="H271" s="3">
        <v>1650</v>
      </c>
      <c r="I271" s="19" t="s">
        <v>47</v>
      </c>
      <c r="J271" t="s">
        <v>67</v>
      </c>
      <c r="K271" s="20">
        <f>Tablo1[[#This Row],[Ürün Kar Tutarı]]/Tablo1[[#This Row],[Birim Fiyat]]</f>
        <v>1.2222222222222223</v>
      </c>
      <c r="L271" t="str">
        <f xml:space="preserve"> RIGHT(Tablo1[[#This Row],[Urun Ad]],5)</f>
        <v>Siyah</v>
      </c>
      <c r="M271" cm="1">
        <f t="array" aca="1" ref="M271" ca="1">IF(VEYA(M271="Aralık",M271="Ocak",M271="Şubat"),"Kış",
IF(VEYA(M271="Mart",M271="Nisan",M271="Mayıs"),"İlkbahar",
IF(VEYA(M271="Haziran",M271="Temmuz",M271="Ağustos"),"Yaz",
IF(VEYA(M271="Eylül",M271="Ekim",M271="Kasım"),"Sonbahar",""))))</f>
        <v>0</v>
      </c>
    </row>
    <row r="272" spans="1:13" x14ac:dyDescent="0.3">
      <c r="A272" s="4">
        <v>271</v>
      </c>
      <c r="B272" t="s">
        <v>16</v>
      </c>
      <c r="C272" t="s">
        <v>23</v>
      </c>
      <c r="D272" s="5" t="s">
        <v>84</v>
      </c>
      <c r="E272">
        <v>1</v>
      </c>
      <c r="F272" s="1">
        <v>1350</v>
      </c>
      <c r="G272" s="2">
        <v>1350</v>
      </c>
      <c r="H272" s="3">
        <v>550</v>
      </c>
      <c r="I272" s="19" t="s">
        <v>47</v>
      </c>
      <c r="J272" t="s">
        <v>67</v>
      </c>
      <c r="K272" s="20">
        <f>Tablo1[[#This Row],[Ürün Kar Tutarı]]/Tablo1[[#This Row],[Birim Fiyat]]</f>
        <v>0.40740740740740738</v>
      </c>
      <c r="L272" t="str">
        <f xml:space="preserve"> RIGHT(Tablo1[[#This Row],[Urun Ad]],5)</f>
        <v>Siyah</v>
      </c>
      <c r="M272" cm="1">
        <f t="array" aca="1" ref="M272" ca="1">IF(VEYA(M272="Aralık",M272="Ocak",M272="Şubat"),"Kış",
IF(VEYA(M272="Mart",M272="Nisan",M272="Mayıs"),"İlkbahar",
IF(VEYA(M272="Haziran",M272="Temmuz",M272="Ağustos"),"Yaz",
IF(VEYA(M272="Eylül",M272="Ekim",M272="Kasım"),"Sonbahar",""))))</f>
        <v>0</v>
      </c>
    </row>
    <row r="273" spans="1:13" x14ac:dyDescent="0.3">
      <c r="A273" s="5">
        <v>272</v>
      </c>
      <c r="B273" t="s">
        <v>15</v>
      </c>
      <c r="C273" t="s">
        <v>30</v>
      </c>
      <c r="D273" s="5" t="s">
        <v>83</v>
      </c>
      <c r="E273">
        <v>2</v>
      </c>
      <c r="F273" s="1">
        <v>1090</v>
      </c>
      <c r="G273" s="2">
        <v>2180</v>
      </c>
      <c r="H273" s="3">
        <v>580</v>
      </c>
      <c r="I273" s="19" t="s">
        <v>47</v>
      </c>
      <c r="J273" t="s">
        <v>67</v>
      </c>
      <c r="K273" s="20">
        <f>Tablo1[[#This Row],[Ürün Kar Tutarı]]/Tablo1[[#This Row],[Birim Fiyat]]</f>
        <v>0.5321100917431193</v>
      </c>
      <c r="L273" t="str">
        <f xml:space="preserve"> RIGHT(Tablo1[[#This Row],[Urun Ad]],5)</f>
        <v>Marka</v>
      </c>
      <c r="M273" cm="1">
        <f t="array" aca="1" ref="M273" ca="1">IF(VEYA(M273="Aralık",M273="Ocak",M273="Şubat"),"Kış",
IF(VEYA(M273="Mart",M273="Nisan",M273="Mayıs"),"İlkbahar",
IF(VEYA(M273="Haziran",M273="Temmuz",M273="Ağustos"),"Yaz",
IF(VEYA(M273="Eylül",M273="Ekim",M273="Kasım"),"Sonbahar",""))))</f>
        <v>0</v>
      </c>
    </row>
    <row r="274" spans="1:13" x14ac:dyDescent="0.3">
      <c r="A274" s="4">
        <v>273</v>
      </c>
      <c r="B274" t="s">
        <v>15</v>
      </c>
      <c r="C274" t="s">
        <v>34</v>
      </c>
      <c r="D274" s="5" t="s">
        <v>80</v>
      </c>
      <c r="E274">
        <v>1</v>
      </c>
      <c r="F274" s="1">
        <v>4200</v>
      </c>
      <c r="G274" s="2">
        <v>4200</v>
      </c>
      <c r="H274" s="3">
        <v>1200</v>
      </c>
      <c r="I274" s="19" t="s">
        <v>47</v>
      </c>
      <c r="J274" t="s">
        <v>62</v>
      </c>
      <c r="K274" s="20">
        <f>Tablo1[[#This Row],[Ürün Kar Tutarı]]/Tablo1[[#This Row],[Birim Fiyat]]</f>
        <v>0.2857142857142857</v>
      </c>
      <c r="L274" t="str">
        <f xml:space="preserve"> RIGHT(Tablo1[[#This Row],[Urun Ad]],5)</f>
        <v>Beyaz</v>
      </c>
      <c r="M274" cm="1">
        <f t="array" aca="1" ref="M274" ca="1">IF(VEYA(M274="Aralık",M274="Ocak",M274="Şubat"),"Kış",
IF(VEYA(M274="Mart",M274="Nisan",M274="Mayıs"),"İlkbahar",
IF(VEYA(M274="Haziran",M274="Temmuz",M274="Ağustos"),"Yaz",
IF(VEYA(M274="Eylül",M274="Ekim",M274="Kasım"),"Sonbahar",""))))</f>
        <v>0</v>
      </c>
    </row>
    <row r="275" spans="1:13" x14ac:dyDescent="0.3">
      <c r="A275" s="5">
        <v>274</v>
      </c>
      <c r="B275" t="s">
        <v>17</v>
      </c>
      <c r="C275" t="s">
        <v>29</v>
      </c>
      <c r="D275" s="5" t="s">
        <v>82</v>
      </c>
      <c r="E275">
        <v>2</v>
      </c>
      <c r="F275" s="1">
        <v>1800</v>
      </c>
      <c r="G275" s="2">
        <v>3600</v>
      </c>
      <c r="H275" s="3">
        <v>2000</v>
      </c>
      <c r="I275" s="19" t="s">
        <v>47</v>
      </c>
      <c r="J275" t="s">
        <v>62</v>
      </c>
      <c r="K275" s="20">
        <f>Tablo1[[#This Row],[Ürün Kar Tutarı]]/Tablo1[[#This Row],[Birim Fiyat]]</f>
        <v>1.1111111111111112</v>
      </c>
      <c r="L275" t="str">
        <f xml:space="preserve"> RIGHT(Tablo1[[#This Row],[Urun Ad]],5)</f>
        <v>n Gri</v>
      </c>
      <c r="M275" cm="1">
        <f t="array" aca="1" ref="M275" ca="1">IF(VEYA(M275="Aralık",M275="Ocak",M275="Şubat"),"Kış",
IF(VEYA(M275="Mart",M275="Nisan",M275="Mayıs"),"İlkbahar",
IF(VEYA(M275="Haziran",M275="Temmuz",M275="Ağustos"),"Yaz",
IF(VEYA(M275="Eylül",M275="Ekim",M275="Kasım"),"Sonbahar",""))))</f>
        <v>0</v>
      </c>
    </row>
    <row r="276" spans="1:13" x14ac:dyDescent="0.3">
      <c r="A276" s="4">
        <v>275</v>
      </c>
      <c r="B276" t="s">
        <v>19</v>
      </c>
      <c r="C276" t="s">
        <v>30</v>
      </c>
      <c r="D276" s="5" t="s">
        <v>83</v>
      </c>
      <c r="E276">
        <v>1</v>
      </c>
      <c r="F276" s="1">
        <v>1090</v>
      </c>
      <c r="G276" s="2">
        <v>1090</v>
      </c>
      <c r="H276" s="3">
        <v>290</v>
      </c>
      <c r="I276" s="19" t="s">
        <v>47</v>
      </c>
      <c r="J276" t="s">
        <v>57</v>
      </c>
      <c r="K276" s="20">
        <f>Tablo1[[#This Row],[Ürün Kar Tutarı]]/Tablo1[[#This Row],[Birim Fiyat]]</f>
        <v>0.26605504587155965</v>
      </c>
      <c r="L276" t="str">
        <f xml:space="preserve"> RIGHT(Tablo1[[#This Row],[Urun Ad]],5)</f>
        <v>Marka</v>
      </c>
      <c r="M276" cm="1">
        <f t="array" aca="1" ref="M276" ca="1">IF(VEYA(M276="Aralık",M276="Ocak",M276="Şubat"),"Kış",
IF(VEYA(M276="Mart",M276="Nisan",M276="Mayıs"),"İlkbahar",
IF(VEYA(M276="Haziran",M276="Temmuz",M276="Ağustos"),"Yaz",
IF(VEYA(M276="Eylül",M276="Ekim",M276="Kasım"),"Sonbahar",""))))</f>
        <v>0</v>
      </c>
    </row>
    <row r="277" spans="1:13" x14ac:dyDescent="0.3">
      <c r="A277" s="5">
        <v>276</v>
      </c>
      <c r="B277" t="s">
        <v>8</v>
      </c>
      <c r="C277" t="s">
        <v>25</v>
      </c>
      <c r="D277" s="5" t="s">
        <v>77</v>
      </c>
      <c r="E277">
        <v>1</v>
      </c>
      <c r="F277" s="1">
        <v>7600</v>
      </c>
      <c r="G277" s="2">
        <v>7600</v>
      </c>
      <c r="H277" s="3">
        <v>1600</v>
      </c>
      <c r="I277" s="19" t="s">
        <v>47</v>
      </c>
      <c r="J277" t="s">
        <v>57</v>
      </c>
      <c r="K277" s="20">
        <f>Tablo1[[#This Row],[Ürün Kar Tutarı]]/Tablo1[[#This Row],[Birim Fiyat]]</f>
        <v>0.21052631578947367</v>
      </c>
      <c r="L277" t="str">
        <f xml:space="preserve"> RIGHT(Tablo1[[#This Row],[Urun Ad]],5)</f>
        <v>i Gri</v>
      </c>
      <c r="M277" cm="1">
        <f t="array" aca="1" ref="M277" ca="1">IF(VEYA(M277="Aralık",M277="Ocak",M277="Şubat"),"Kış",
IF(VEYA(M277="Mart",M277="Nisan",M277="Mayıs"),"İlkbahar",
IF(VEYA(M277="Haziran",M277="Temmuz",M277="Ağustos"),"Yaz",
IF(VEYA(M277="Eylül",M277="Ekim",M277="Kasım"),"Sonbahar",""))))</f>
        <v>0</v>
      </c>
    </row>
    <row r="278" spans="1:13" x14ac:dyDescent="0.3">
      <c r="A278" s="4">
        <v>277</v>
      </c>
      <c r="B278" t="s">
        <v>16</v>
      </c>
      <c r="C278" t="s">
        <v>25</v>
      </c>
      <c r="D278" s="5" t="s">
        <v>77</v>
      </c>
      <c r="E278">
        <v>3</v>
      </c>
      <c r="F278" s="1">
        <v>7600</v>
      </c>
      <c r="G278" s="2">
        <v>22800</v>
      </c>
      <c r="H278" s="3">
        <v>4800</v>
      </c>
      <c r="I278" s="19" t="s">
        <v>47</v>
      </c>
      <c r="J278" t="s">
        <v>57</v>
      </c>
      <c r="K278" s="20">
        <f>Tablo1[[#This Row],[Ürün Kar Tutarı]]/Tablo1[[#This Row],[Birim Fiyat]]</f>
        <v>0.63157894736842102</v>
      </c>
      <c r="L278" t="str">
        <f xml:space="preserve"> RIGHT(Tablo1[[#This Row],[Urun Ad]],5)</f>
        <v>i Gri</v>
      </c>
      <c r="M278" cm="1">
        <f t="array" aca="1" ref="M278" ca="1">IF(VEYA(M278="Aralık",M278="Ocak",M278="Şubat"),"Kış",
IF(VEYA(M278="Mart",M278="Nisan",M278="Mayıs"),"İlkbahar",
IF(VEYA(M278="Haziran",M278="Temmuz",M278="Ağustos"),"Yaz",
IF(VEYA(M278="Eylül",M278="Ekim",M278="Kasım"),"Sonbahar",""))))</f>
        <v>0</v>
      </c>
    </row>
    <row r="279" spans="1:13" x14ac:dyDescent="0.3">
      <c r="A279" s="4">
        <v>278</v>
      </c>
      <c r="B279" t="s">
        <v>10</v>
      </c>
      <c r="C279" t="s">
        <v>42</v>
      </c>
      <c r="D279" s="5" t="s">
        <v>80</v>
      </c>
      <c r="E279">
        <v>1</v>
      </c>
      <c r="F279" s="1">
        <v>3700</v>
      </c>
      <c r="G279" s="2">
        <v>3700</v>
      </c>
      <c r="H279" s="3">
        <v>700</v>
      </c>
      <c r="I279" s="19" t="s">
        <v>47</v>
      </c>
      <c r="J279" t="s">
        <v>64</v>
      </c>
      <c r="K279" s="20">
        <f>Tablo1[[#This Row],[Ürün Kar Tutarı]]/Tablo1[[#This Row],[Birim Fiyat]]</f>
        <v>0.1891891891891892</v>
      </c>
      <c r="L279" t="str">
        <f xml:space="preserve"> RIGHT(Tablo1[[#This Row],[Urun Ad]],5)</f>
        <v>Siyah</v>
      </c>
      <c r="M279" cm="1">
        <f t="array" aca="1" ref="M279" ca="1">IF(VEYA(M279="Aralık",M279="Ocak",M279="Şubat"),"Kış",
IF(VEYA(M279="Mart",M279="Nisan",M279="Mayıs"),"İlkbahar",
IF(VEYA(M279="Haziran",M279="Temmuz",M279="Ağustos"),"Yaz",
IF(VEYA(M279="Eylül",M279="Ekim",M279="Kasım"),"Sonbahar",""))))</f>
        <v>0</v>
      </c>
    </row>
    <row r="280" spans="1:13" x14ac:dyDescent="0.3">
      <c r="A280" s="4">
        <v>279</v>
      </c>
      <c r="B280" t="s">
        <v>12</v>
      </c>
      <c r="C280" t="s">
        <v>26</v>
      </c>
      <c r="D280" s="5" t="s">
        <v>79</v>
      </c>
      <c r="E280">
        <v>3</v>
      </c>
      <c r="F280" s="1">
        <v>7250</v>
      </c>
      <c r="G280" s="2">
        <v>21750</v>
      </c>
      <c r="H280" s="3">
        <v>6750</v>
      </c>
      <c r="I280" s="19" t="s">
        <v>47</v>
      </c>
      <c r="J280" t="s">
        <v>66</v>
      </c>
      <c r="K280" s="20">
        <f>Tablo1[[#This Row],[Ürün Kar Tutarı]]/Tablo1[[#This Row],[Birim Fiyat]]</f>
        <v>0.93103448275862066</v>
      </c>
      <c r="L280" t="str">
        <f xml:space="preserve"> RIGHT(Tablo1[[#This Row],[Urun Ad]],5)</f>
        <v>u Gri</v>
      </c>
      <c r="M280" cm="1">
        <f t="array" aca="1" ref="M280" ca="1">IF(VEYA(M280="Aralık",M280="Ocak",M280="Şubat"),"Kış",
IF(VEYA(M280="Mart",M280="Nisan",M280="Mayıs"),"İlkbahar",
IF(VEYA(M280="Haziran",M280="Temmuz",M280="Ağustos"),"Yaz",
IF(VEYA(M280="Eylül",M280="Ekim",M280="Kasım"),"Sonbahar",""))))</f>
        <v>0</v>
      </c>
    </row>
    <row r="281" spans="1:13" x14ac:dyDescent="0.3">
      <c r="A281" s="5">
        <v>280</v>
      </c>
      <c r="B281" t="s">
        <v>9</v>
      </c>
      <c r="C281" t="s">
        <v>25</v>
      </c>
      <c r="D281" s="5" t="s">
        <v>77</v>
      </c>
      <c r="E281">
        <v>3</v>
      </c>
      <c r="F281" s="1">
        <v>7600</v>
      </c>
      <c r="G281" s="2">
        <v>22800</v>
      </c>
      <c r="H281" s="3">
        <v>4800</v>
      </c>
      <c r="I281" s="19" t="s">
        <v>47</v>
      </c>
      <c r="J281" t="s">
        <v>59</v>
      </c>
      <c r="K281" s="20">
        <f>Tablo1[[#This Row],[Ürün Kar Tutarı]]/Tablo1[[#This Row],[Birim Fiyat]]</f>
        <v>0.63157894736842102</v>
      </c>
      <c r="L281" t="str">
        <f xml:space="preserve"> RIGHT(Tablo1[[#This Row],[Urun Ad]],5)</f>
        <v>i Gri</v>
      </c>
      <c r="M281" cm="1">
        <f t="array" aca="1" ref="M281" ca="1">IF(VEYA(M281="Aralık",M281="Ocak",M281="Şubat"),"Kış",
IF(VEYA(M281="Mart",M281="Nisan",M281="Mayıs"),"İlkbahar",
IF(VEYA(M281="Haziran",M281="Temmuz",M281="Ağustos"),"Yaz",
IF(VEYA(M281="Eylül",M281="Ekim",M281="Kasım"),"Sonbahar",""))))</f>
        <v>0</v>
      </c>
    </row>
    <row r="282" spans="1:13" x14ac:dyDescent="0.3">
      <c r="A282" s="4">
        <v>281</v>
      </c>
      <c r="B282" t="s">
        <v>18</v>
      </c>
      <c r="C282" t="s">
        <v>34</v>
      </c>
      <c r="D282" s="5" t="s">
        <v>80</v>
      </c>
      <c r="E282">
        <v>1</v>
      </c>
      <c r="F282" s="1">
        <v>4200</v>
      </c>
      <c r="G282" s="2">
        <v>4200</v>
      </c>
      <c r="H282" s="3">
        <v>1200</v>
      </c>
      <c r="I282" s="19" t="s">
        <v>47</v>
      </c>
      <c r="J282" t="s">
        <v>65</v>
      </c>
      <c r="K282" s="20">
        <f>Tablo1[[#This Row],[Ürün Kar Tutarı]]/Tablo1[[#This Row],[Birim Fiyat]]</f>
        <v>0.2857142857142857</v>
      </c>
      <c r="L282" t="str">
        <f xml:space="preserve"> RIGHT(Tablo1[[#This Row],[Urun Ad]],5)</f>
        <v>Beyaz</v>
      </c>
      <c r="M282" cm="1">
        <f t="array" aca="1" ref="M282" ca="1">IF(VEYA(M282="Aralık",M282="Ocak",M282="Şubat"),"Kış",
IF(VEYA(M282="Mart",M282="Nisan",M282="Mayıs"),"İlkbahar",
IF(VEYA(M282="Haziran",M282="Temmuz",M282="Ağustos"),"Yaz",
IF(VEYA(M282="Eylül",M282="Ekim",M282="Kasım"),"Sonbahar",""))))</f>
        <v>0</v>
      </c>
    </row>
    <row r="283" spans="1:13" x14ac:dyDescent="0.3">
      <c r="A283" s="5">
        <v>282</v>
      </c>
      <c r="B283" t="s">
        <v>14</v>
      </c>
      <c r="C283" t="s">
        <v>37</v>
      </c>
      <c r="D283" s="5" t="s">
        <v>43</v>
      </c>
      <c r="E283">
        <v>3</v>
      </c>
      <c r="F283" s="1">
        <v>1250</v>
      </c>
      <c r="G283" s="2">
        <v>3750</v>
      </c>
      <c r="H283" s="3">
        <v>1350</v>
      </c>
      <c r="I283" s="19" t="s">
        <v>47</v>
      </c>
      <c r="J283" t="s">
        <v>65</v>
      </c>
      <c r="K283" s="20">
        <f>Tablo1[[#This Row],[Ürün Kar Tutarı]]/Tablo1[[#This Row],[Birim Fiyat]]</f>
        <v>1.08</v>
      </c>
      <c r="L283" t="str">
        <f xml:space="preserve"> RIGHT(Tablo1[[#This Row],[Urun Ad]],5)</f>
        <v>Siyah</v>
      </c>
      <c r="M283" cm="1">
        <f t="array" aca="1" ref="M283" ca="1">IF(VEYA(M283="Aralık",M283="Ocak",M283="Şubat"),"Kış",
IF(VEYA(M283="Mart",M283="Nisan",M283="Mayıs"),"İlkbahar",
IF(VEYA(M283="Haziran",M283="Temmuz",M283="Ağustos"),"Yaz",
IF(VEYA(M283="Eylül",M283="Ekim",M283="Kasım"),"Sonbahar",""))))</f>
        <v>0</v>
      </c>
    </row>
    <row r="284" spans="1:13" x14ac:dyDescent="0.3">
      <c r="A284" s="4">
        <v>283</v>
      </c>
      <c r="B284" t="s">
        <v>16</v>
      </c>
      <c r="C284" t="s">
        <v>30</v>
      </c>
      <c r="D284" s="5" t="s">
        <v>83</v>
      </c>
      <c r="E284">
        <v>1</v>
      </c>
      <c r="F284" s="1">
        <v>1090</v>
      </c>
      <c r="G284" s="2">
        <v>1090</v>
      </c>
      <c r="H284" s="3">
        <v>290</v>
      </c>
      <c r="I284" s="19" t="s">
        <v>47</v>
      </c>
      <c r="J284" t="s">
        <v>58</v>
      </c>
      <c r="K284" s="20">
        <f>Tablo1[[#This Row],[Ürün Kar Tutarı]]/Tablo1[[#This Row],[Birim Fiyat]]</f>
        <v>0.26605504587155965</v>
      </c>
      <c r="L284" t="str">
        <f xml:space="preserve"> RIGHT(Tablo1[[#This Row],[Urun Ad]],5)</f>
        <v>Marka</v>
      </c>
      <c r="M284" cm="1">
        <f t="array" aca="1" ref="M284" ca="1">IF(VEYA(M284="Aralık",M284="Ocak",M284="Şubat"),"Kış",
IF(VEYA(M284="Mart",M284="Nisan",M284="Mayıs"),"İlkbahar",
IF(VEYA(M284="Haziran",M284="Temmuz",M284="Ağustos"),"Yaz",
IF(VEYA(M284="Eylül",M284="Ekim",M284="Kasım"),"Sonbahar",""))))</f>
        <v>0</v>
      </c>
    </row>
    <row r="285" spans="1:13" x14ac:dyDescent="0.3">
      <c r="A285" s="5">
        <v>284</v>
      </c>
      <c r="B285" t="s">
        <v>11</v>
      </c>
      <c r="C285" t="s">
        <v>24</v>
      </c>
      <c r="D285" s="5" t="s">
        <v>81</v>
      </c>
      <c r="E285">
        <v>1</v>
      </c>
      <c r="F285" s="1">
        <v>2180</v>
      </c>
      <c r="G285" s="2">
        <v>2180</v>
      </c>
      <c r="H285" s="3">
        <v>680</v>
      </c>
      <c r="I285" s="19" t="s">
        <v>47</v>
      </c>
      <c r="J285" t="s">
        <v>58</v>
      </c>
      <c r="K285" s="20">
        <f>Tablo1[[#This Row],[Ürün Kar Tutarı]]/Tablo1[[#This Row],[Birim Fiyat]]</f>
        <v>0.31192660550458717</v>
      </c>
      <c r="L285" t="str">
        <f xml:space="preserve"> RIGHT(Tablo1[[#This Row],[Urun Ad]],5)</f>
        <v>Marka</v>
      </c>
      <c r="M285" cm="1">
        <f t="array" aca="1" ref="M285" ca="1">IF(VEYA(M285="Aralık",M285="Ocak",M285="Şubat"),"Kış",
IF(VEYA(M285="Mart",M285="Nisan",M285="Mayıs"),"İlkbahar",
IF(VEYA(M285="Haziran",M285="Temmuz",M285="Ağustos"),"Yaz",
IF(VEYA(M285="Eylül",M285="Ekim",M285="Kasım"),"Sonbahar",""))))</f>
        <v>0</v>
      </c>
    </row>
    <row r="286" spans="1:13" x14ac:dyDescent="0.3">
      <c r="A286" s="4">
        <v>285</v>
      </c>
      <c r="B286" t="s">
        <v>19</v>
      </c>
      <c r="C286" t="s">
        <v>42</v>
      </c>
      <c r="D286" s="5" t="s">
        <v>80</v>
      </c>
      <c r="E286">
        <v>2</v>
      </c>
      <c r="F286" s="1">
        <v>3700</v>
      </c>
      <c r="G286" s="2">
        <v>7400</v>
      </c>
      <c r="H286" s="3">
        <v>1400</v>
      </c>
      <c r="I286" s="19" t="s">
        <v>47</v>
      </c>
      <c r="J286" t="s">
        <v>61</v>
      </c>
      <c r="K286" s="20">
        <f>Tablo1[[#This Row],[Ürün Kar Tutarı]]/Tablo1[[#This Row],[Birim Fiyat]]</f>
        <v>0.3783783783783784</v>
      </c>
      <c r="L286" t="str">
        <f xml:space="preserve"> RIGHT(Tablo1[[#This Row],[Urun Ad]],5)</f>
        <v>Siyah</v>
      </c>
      <c r="M286" cm="1">
        <f t="array" aca="1" ref="M286" ca="1">IF(VEYA(M286="Aralık",M286="Ocak",M286="Şubat"),"Kış",
IF(VEYA(M286="Mart",M286="Nisan",M286="Mayıs"),"İlkbahar",
IF(VEYA(M286="Haziran",M286="Temmuz",M286="Ağustos"),"Yaz",
IF(VEYA(M286="Eylül",M286="Ekim",M286="Kasım"),"Sonbahar",""))))</f>
        <v>0</v>
      </c>
    </row>
    <row r="287" spans="1:13" x14ac:dyDescent="0.3">
      <c r="A287" s="5">
        <v>286</v>
      </c>
      <c r="B287" t="s">
        <v>17</v>
      </c>
      <c r="C287" t="s">
        <v>20</v>
      </c>
      <c r="D287" s="5" t="s">
        <v>75</v>
      </c>
      <c r="E287">
        <v>2</v>
      </c>
      <c r="F287" s="1">
        <v>6000</v>
      </c>
      <c r="G287" s="2">
        <v>12000</v>
      </c>
      <c r="H287" s="3">
        <v>4000</v>
      </c>
      <c r="I287" s="19" t="s">
        <v>47</v>
      </c>
      <c r="J287" t="s">
        <v>62</v>
      </c>
      <c r="K287" s="20">
        <f>Tablo1[[#This Row],[Ürün Kar Tutarı]]/Tablo1[[#This Row],[Birim Fiyat]]</f>
        <v>0.66666666666666663</v>
      </c>
      <c r="L287" t="str">
        <f xml:space="preserve"> RIGHT(Tablo1[[#This Row],[Urun Ad]],5)</f>
        <v>Beyaz</v>
      </c>
      <c r="M287" cm="1">
        <f t="array" aca="1" ref="M287" ca="1">IF(VEYA(M287="Aralık",M287="Ocak",M287="Şubat"),"Kış",
IF(VEYA(M287="Mart",M287="Nisan",M287="Mayıs"),"İlkbahar",
IF(VEYA(M287="Haziran",M287="Temmuz",M287="Ağustos"),"Yaz",
IF(VEYA(M287="Eylül",M287="Ekim",M287="Kasım"),"Sonbahar",""))))</f>
        <v>0</v>
      </c>
    </row>
    <row r="288" spans="1:13" x14ac:dyDescent="0.3">
      <c r="A288" s="4">
        <v>287</v>
      </c>
      <c r="B288" t="s">
        <v>18</v>
      </c>
      <c r="C288" t="s">
        <v>37</v>
      </c>
      <c r="D288" s="5" t="s">
        <v>43</v>
      </c>
      <c r="E288">
        <v>2</v>
      </c>
      <c r="F288" s="1">
        <v>1250</v>
      </c>
      <c r="G288" s="2">
        <v>2500</v>
      </c>
      <c r="H288" s="3">
        <v>900</v>
      </c>
      <c r="I288" s="19" t="s">
        <v>47</v>
      </c>
      <c r="J288" t="s">
        <v>62</v>
      </c>
      <c r="K288" s="20">
        <f>Tablo1[[#This Row],[Ürün Kar Tutarı]]/Tablo1[[#This Row],[Birim Fiyat]]</f>
        <v>0.72</v>
      </c>
      <c r="L288" t="str">
        <f xml:space="preserve"> RIGHT(Tablo1[[#This Row],[Urun Ad]],5)</f>
        <v>Siyah</v>
      </c>
      <c r="M288" cm="1">
        <f t="array" aca="1" ref="M288" ca="1">IF(VEYA(M288="Aralık",M288="Ocak",M288="Şubat"),"Kış",
IF(VEYA(M288="Mart",M288="Nisan",M288="Mayıs"),"İlkbahar",
IF(VEYA(M288="Haziran",M288="Temmuz",M288="Ağustos"),"Yaz",
IF(VEYA(M288="Eylül",M288="Ekim",M288="Kasım"),"Sonbahar",""))))</f>
        <v>0</v>
      </c>
    </row>
    <row r="289" spans="1:13" x14ac:dyDescent="0.3">
      <c r="A289" s="5">
        <v>288</v>
      </c>
      <c r="B289" t="s">
        <v>19</v>
      </c>
      <c r="C289" t="s">
        <v>25</v>
      </c>
      <c r="D289" s="5" t="s">
        <v>77</v>
      </c>
      <c r="E289">
        <v>1</v>
      </c>
      <c r="F289" s="1">
        <v>7600</v>
      </c>
      <c r="G289" s="2">
        <v>7600</v>
      </c>
      <c r="H289" s="3">
        <v>1600</v>
      </c>
      <c r="I289" s="19" t="s">
        <v>47</v>
      </c>
      <c r="J289" t="s">
        <v>65</v>
      </c>
      <c r="K289" s="20">
        <f>Tablo1[[#This Row],[Ürün Kar Tutarı]]/Tablo1[[#This Row],[Birim Fiyat]]</f>
        <v>0.21052631578947367</v>
      </c>
      <c r="L289" t="str">
        <f xml:space="preserve"> RIGHT(Tablo1[[#This Row],[Urun Ad]],5)</f>
        <v>i Gri</v>
      </c>
      <c r="M289" cm="1">
        <f t="array" aca="1" ref="M289" ca="1">IF(VEYA(M289="Aralık",M289="Ocak",M289="Şubat"),"Kış",
IF(VEYA(M289="Mart",M289="Nisan",M289="Mayıs"),"İlkbahar",
IF(VEYA(M289="Haziran",M289="Temmuz",M289="Ağustos"),"Yaz",
IF(VEYA(M289="Eylül",M289="Ekim",M289="Kasım"),"Sonbahar",""))))</f>
        <v>0</v>
      </c>
    </row>
    <row r="290" spans="1:13" x14ac:dyDescent="0.3">
      <c r="A290" s="4">
        <v>289</v>
      </c>
      <c r="B290" t="s">
        <v>8</v>
      </c>
      <c r="C290" t="s">
        <v>21</v>
      </c>
      <c r="D290" s="5" t="s">
        <v>82</v>
      </c>
      <c r="E290">
        <v>2</v>
      </c>
      <c r="F290" s="1">
        <v>1400</v>
      </c>
      <c r="G290" s="2">
        <v>2800</v>
      </c>
      <c r="H290" s="3">
        <v>1200</v>
      </c>
      <c r="I290" s="19" t="s">
        <v>47</v>
      </c>
      <c r="J290" t="s">
        <v>59</v>
      </c>
      <c r="K290" s="20">
        <f>Tablo1[[#This Row],[Ürün Kar Tutarı]]/Tablo1[[#This Row],[Birim Fiyat]]</f>
        <v>0.8571428571428571</v>
      </c>
      <c r="L290" t="str">
        <f xml:space="preserve"> RIGHT(Tablo1[[#This Row],[Urun Ad]],5)</f>
        <v>Beyaz</v>
      </c>
      <c r="M290" cm="1">
        <f t="array" aca="1" ref="M290" ca="1">IF(VEYA(M290="Aralık",M290="Ocak",M290="Şubat"),"Kış",
IF(VEYA(M290="Mart",M290="Nisan",M290="Mayıs"),"İlkbahar",
IF(VEYA(M290="Haziran",M290="Temmuz",M290="Ağustos"),"Yaz",
IF(VEYA(M290="Eylül",M290="Ekim",M290="Kasım"),"Sonbahar",""))))</f>
        <v>0</v>
      </c>
    </row>
    <row r="291" spans="1:13" x14ac:dyDescent="0.3">
      <c r="A291" s="5">
        <v>290</v>
      </c>
      <c r="B291" t="s">
        <v>12</v>
      </c>
      <c r="C291" t="s">
        <v>24</v>
      </c>
      <c r="D291" s="5" t="s">
        <v>81</v>
      </c>
      <c r="E291">
        <v>2</v>
      </c>
      <c r="F291" s="1">
        <v>2180</v>
      </c>
      <c r="G291" s="2">
        <v>4360</v>
      </c>
      <c r="H291" s="3">
        <v>1360</v>
      </c>
      <c r="I291" s="19" t="s">
        <v>47</v>
      </c>
      <c r="J291" t="s">
        <v>67</v>
      </c>
      <c r="K291" s="20">
        <f>Tablo1[[#This Row],[Ürün Kar Tutarı]]/Tablo1[[#This Row],[Birim Fiyat]]</f>
        <v>0.62385321100917435</v>
      </c>
      <c r="L291" t="str">
        <f xml:space="preserve"> RIGHT(Tablo1[[#This Row],[Urun Ad]],5)</f>
        <v>Marka</v>
      </c>
      <c r="M291" cm="1">
        <f t="array" aca="1" ref="M291" ca="1">IF(VEYA(M291="Aralık",M291="Ocak",M291="Şubat"),"Kış",
IF(VEYA(M291="Mart",M291="Nisan",M291="Mayıs"),"İlkbahar",
IF(VEYA(M291="Haziran",M291="Temmuz",M291="Ağustos"),"Yaz",
IF(VEYA(M291="Eylül",M291="Ekim",M291="Kasım"),"Sonbahar",""))))</f>
        <v>0</v>
      </c>
    </row>
    <row r="292" spans="1:13" x14ac:dyDescent="0.3">
      <c r="A292" s="4">
        <v>291</v>
      </c>
      <c r="B292" t="s">
        <v>8</v>
      </c>
      <c r="C292" t="s">
        <v>29</v>
      </c>
      <c r="D292" s="5" t="s">
        <v>82</v>
      </c>
      <c r="E292">
        <v>3</v>
      </c>
      <c r="F292" s="1">
        <v>1800</v>
      </c>
      <c r="G292" s="2">
        <v>5400</v>
      </c>
      <c r="H292" s="3">
        <v>3000</v>
      </c>
      <c r="I292" s="19" t="s">
        <v>47</v>
      </c>
      <c r="J292" t="s">
        <v>61</v>
      </c>
      <c r="K292" s="20">
        <f>Tablo1[[#This Row],[Ürün Kar Tutarı]]/Tablo1[[#This Row],[Birim Fiyat]]</f>
        <v>1.6666666666666667</v>
      </c>
      <c r="L292" t="str">
        <f xml:space="preserve"> RIGHT(Tablo1[[#This Row],[Urun Ad]],5)</f>
        <v>n Gri</v>
      </c>
      <c r="M292" cm="1">
        <f t="array" aca="1" ref="M292" ca="1">IF(VEYA(M292="Aralık",M292="Ocak",M292="Şubat"),"Kış",
IF(VEYA(M292="Mart",M292="Nisan",M292="Mayıs"),"İlkbahar",
IF(VEYA(M292="Haziran",M292="Temmuz",M292="Ağustos"),"Yaz",
IF(VEYA(M292="Eylül",M292="Ekim",M292="Kasım"),"Sonbahar",""))))</f>
        <v>0</v>
      </c>
    </row>
    <row r="293" spans="1:13" x14ac:dyDescent="0.3">
      <c r="A293" s="5">
        <v>292</v>
      </c>
      <c r="B293" t="s">
        <v>10</v>
      </c>
      <c r="C293" t="s">
        <v>41</v>
      </c>
      <c r="D293" s="5" t="s">
        <v>78</v>
      </c>
      <c r="E293">
        <v>1</v>
      </c>
      <c r="F293" s="1">
        <v>1500</v>
      </c>
      <c r="G293" s="2">
        <v>1500</v>
      </c>
      <c r="H293" s="3">
        <v>700</v>
      </c>
      <c r="I293" s="19" t="s">
        <v>47</v>
      </c>
      <c r="J293" t="s">
        <v>65</v>
      </c>
      <c r="K293" s="20">
        <f>Tablo1[[#This Row],[Ürün Kar Tutarı]]/Tablo1[[#This Row],[Birim Fiyat]]</f>
        <v>0.46666666666666667</v>
      </c>
      <c r="L293" t="str">
        <f xml:space="preserve"> RIGHT(Tablo1[[#This Row],[Urun Ad]],5)</f>
        <v>Marka</v>
      </c>
      <c r="M293" cm="1">
        <f t="array" aca="1" ref="M293" ca="1">IF(VEYA(M293="Aralık",M293="Ocak",M293="Şubat"),"Kış",
IF(VEYA(M293="Mart",M293="Nisan",M293="Mayıs"),"İlkbahar",
IF(VEYA(M293="Haziran",M293="Temmuz",M293="Ağustos"),"Yaz",
IF(VEYA(M293="Eylül",M293="Ekim",M293="Kasım"),"Sonbahar",""))))</f>
        <v>0</v>
      </c>
    </row>
    <row r="294" spans="1:13" x14ac:dyDescent="0.3">
      <c r="A294" s="4">
        <v>293</v>
      </c>
      <c r="B294" t="s">
        <v>14</v>
      </c>
      <c r="C294" t="s">
        <v>22</v>
      </c>
      <c r="D294" s="5" t="s">
        <v>76</v>
      </c>
      <c r="E294">
        <v>3</v>
      </c>
      <c r="F294" s="1">
        <v>8450</v>
      </c>
      <c r="G294" s="2">
        <v>25350</v>
      </c>
      <c r="H294" s="3">
        <v>7350</v>
      </c>
      <c r="I294" s="19" t="s">
        <v>47</v>
      </c>
      <c r="J294" t="s">
        <v>64</v>
      </c>
      <c r="K294" s="20">
        <f>Tablo1[[#This Row],[Ürün Kar Tutarı]]/Tablo1[[#This Row],[Birim Fiyat]]</f>
        <v>0.86982248520710059</v>
      </c>
      <c r="L294" t="str">
        <f xml:space="preserve"> RIGHT(Tablo1[[#This Row],[Urun Ad]],5)</f>
        <v>Beyaz</v>
      </c>
      <c r="M294" cm="1">
        <f t="array" aca="1" ref="M294" ca="1">IF(VEYA(M294="Aralık",M294="Ocak",M294="Şubat"),"Kış",
IF(VEYA(M294="Mart",M294="Nisan",M294="Mayıs"),"İlkbahar",
IF(VEYA(M294="Haziran",M294="Temmuz",M294="Ağustos"),"Yaz",
IF(VEYA(M294="Eylül",M294="Ekim",M294="Kasım"),"Sonbahar",""))))</f>
        <v>0</v>
      </c>
    </row>
    <row r="295" spans="1:13" x14ac:dyDescent="0.3">
      <c r="A295" s="5">
        <v>294</v>
      </c>
      <c r="B295" t="s">
        <v>17</v>
      </c>
      <c r="C295" t="s">
        <v>41</v>
      </c>
      <c r="D295" s="5" t="s">
        <v>78</v>
      </c>
      <c r="E295">
        <v>3</v>
      </c>
      <c r="F295" s="1">
        <v>1500</v>
      </c>
      <c r="G295" s="2">
        <v>4500</v>
      </c>
      <c r="H295" s="3">
        <v>2100</v>
      </c>
      <c r="I295" s="19" t="s">
        <v>47</v>
      </c>
      <c r="J295" t="s">
        <v>64</v>
      </c>
      <c r="K295" s="20">
        <f>Tablo1[[#This Row],[Ürün Kar Tutarı]]/Tablo1[[#This Row],[Birim Fiyat]]</f>
        <v>1.4</v>
      </c>
      <c r="L295" t="str">
        <f xml:space="preserve"> RIGHT(Tablo1[[#This Row],[Urun Ad]],5)</f>
        <v>Marka</v>
      </c>
      <c r="M295" cm="1">
        <f t="array" aca="1" ref="M295" ca="1">IF(VEYA(M295="Aralık",M295="Ocak",M295="Şubat"),"Kış",
IF(VEYA(M295="Mart",M295="Nisan",M295="Mayıs"),"İlkbahar",
IF(VEYA(M295="Haziran",M295="Temmuz",M295="Ağustos"),"Yaz",
IF(VEYA(M295="Eylül",M295="Ekim",M295="Kasım"),"Sonbahar",""))))</f>
        <v>0</v>
      </c>
    </row>
    <row r="296" spans="1:13" x14ac:dyDescent="0.3">
      <c r="A296" s="4">
        <v>295</v>
      </c>
      <c r="B296" t="s">
        <v>13</v>
      </c>
      <c r="C296" t="s">
        <v>20</v>
      </c>
      <c r="D296" s="5" t="s">
        <v>75</v>
      </c>
      <c r="E296">
        <v>3</v>
      </c>
      <c r="F296" s="1">
        <v>6000</v>
      </c>
      <c r="G296" s="2">
        <v>18000</v>
      </c>
      <c r="H296" s="3">
        <v>6000</v>
      </c>
      <c r="I296" s="19" t="s">
        <v>47</v>
      </c>
      <c r="J296" t="s">
        <v>60</v>
      </c>
      <c r="K296" s="20">
        <f>Tablo1[[#This Row],[Ürün Kar Tutarı]]/Tablo1[[#This Row],[Birim Fiyat]]</f>
        <v>1</v>
      </c>
      <c r="L296" t="str">
        <f xml:space="preserve"> RIGHT(Tablo1[[#This Row],[Urun Ad]],5)</f>
        <v>Beyaz</v>
      </c>
      <c r="M296" cm="1">
        <f t="array" aca="1" ref="M296" ca="1">IF(VEYA(M296="Aralık",M296="Ocak",M296="Şubat"),"Kış",
IF(VEYA(M296="Mart",M296="Nisan",M296="Mayıs"),"İlkbahar",
IF(VEYA(M296="Haziran",M296="Temmuz",M296="Ağustos"),"Yaz",
IF(VEYA(M296="Eylül",M296="Ekim",M296="Kasım"),"Sonbahar",""))))</f>
        <v>0</v>
      </c>
    </row>
    <row r="297" spans="1:13" x14ac:dyDescent="0.3">
      <c r="A297" s="5">
        <v>296</v>
      </c>
      <c r="B297" t="s">
        <v>19</v>
      </c>
      <c r="C297" t="s">
        <v>38</v>
      </c>
      <c r="D297" s="5" t="s">
        <v>84</v>
      </c>
      <c r="E297">
        <v>1</v>
      </c>
      <c r="F297" s="1">
        <v>1200</v>
      </c>
      <c r="G297" s="2">
        <v>1200</v>
      </c>
      <c r="H297" s="3">
        <v>400</v>
      </c>
      <c r="I297" s="19" t="s">
        <v>47</v>
      </c>
      <c r="J297" t="s">
        <v>61</v>
      </c>
      <c r="K297" s="20">
        <f>Tablo1[[#This Row],[Ürün Kar Tutarı]]/Tablo1[[#This Row],[Birim Fiyat]]</f>
        <v>0.33333333333333331</v>
      </c>
      <c r="L297" t="str">
        <f xml:space="preserve"> RIGHT(Tablo1[[#This Row],[Urun Ad]],5)</f>
        <v>ü Mor</v>
      </c>
      <c r="M297" cm="1">
        <f t="array" aca="1" ref="M297" ca="1">IF(VEYA(M297="Aralık",M297="Ocak",M297="Şubat"),"Kış",
IF(VEYA(M297="Mart",M297="Nisan",M297="Mayıs"),"İlkbahar",
IF(VEYA(M297="Haziran",M297="Temmuz",M297="Ağustos"),"Yaz",
IF(VEYA(M297="Eylül",M297="Ekim",M297="Kasım"),"Sonbahar",""))))</f>
        <v>0</v>
      </c>
    </row>
    <row r="298" spans="1:13" x14ac:dyDescent="0.3">
      <c r="A298" s="4">
        <v>297</v>
      </c>
      <c r="B298" t="s">
        <v>8</v>
      </c>
      <c r="C298" t="s">
        <v>34</v>
      </c>
      <c r="D298" s="5" t="s">
        <v>80</v>
      </c>
      <c r="E298">
        <v>3</v>
      </c>
      <c r="F298" s="1">
        <v>4200</v>
      </c>
      <c r="G298" s="2">
        <v>12600</v>
      </c>
      <c r="H298" s="3">
        <v>3600</v>
      </c>
      <c r="I298" s="19" t="s">
        <v>47</v>
      </c>
      <c r="J298" t="s">
        <v>66</v>
      </c>
      <c r="K298" s="20">
        <f>Tablo1[[#This Row],[Ürün Kar Tutarı]]/Tablo1[[#This Row],[Birim Fiyat]]</f>
        <v>0.8571428571428571</v>
      </c>
      <c r="L298" t="str">
        <f xml:space="preserve"> RIGHT(Tablo1[[#This Row],[Urun Ad]],5)</f>
        <v>Beyaz</v>
      </c>
      <c r="M298" cm="1">
        <f t="array" aca="1" ref="M298" ca="1">IF(VEYA(M298="Aralık",M298="Ocak",M298="Şubat"),"Kış",
IF(VEYA(M298="Mart",M298="Nisan",M298="Mayıs"),"İlkbahar",
IF(VEYA(M298="Haziran",M298="Temmuz",M298="Ağustos"),"Yaz",
IF(VEYA(M298="Eylül",M298="Ekim",M298="Kasım"),"Sonbahar",""))))</f>
        <v>0</v>
      </c>
    </row>
    <row r="299" spans="1:13" x14ac:dyDescent="0.3">
      <c r="A299" s="5">
        <v>298</v>
      </c>
      <c r="B299" t="s">
        <v>18</v>
      </c>
      <c r="C299" t="s">
        <v>25</v>
      </c>
      <c r="D299" s="5" t="s">
        <v>77</v>
      </c>
      <c r="E299">
        <v>3</v>
      </c>
      <c r="F299" s="1">
        <v>7600</v>
      </c>
      <c r="G299" s="2">
        <v>22800</v>
      </c>
      <c r="H299" s="3">
        <v>4800</v>
      </c>
      <c r="I299" s="19" t="s">
        <v>47</v>
      </c>
      <c r="J299" t="s">
        <v>67</v>
      </c>
      <c r="K299" s="20">
        <f>Tablo1[[#This Row],[Ürün Kar Tutarı]]/Tablo1[[#This Row],[Birim Fiyat]]</f>
        <v>0.63157894736842102</v>
      </c>
      <c r="L299" t="str">
        <f xml:space="preserve"> RIGHT(Tablo1[[#This Row],[Urun Ad]],5)</f>
        <v>i Gri</v>
      </c>
      <c r="M299" cm="1">
        <f t="array" aca="1" ref="M299" ca="1">IF(VEYA(M299="Aralık",M299="Ocak",M299="Şubat"),"Kış",
IF(VEYA(M299="Mart",M299="Nisan",M299="Mayıs"),"İlkbahar",
IF(VEYA(M299="Haziran",M299="Temmuz",M299="Ağustos"),"Yaz",
IF(VEYA(M299="Eylül",M299="Ekim",M299="Kasım"),"Sonbahar",""))))</f>
        <v>0</v>
      </c>
    </row>
    <row r="300" spans="1:13" x14ac:dyDescent="0.3">
      <c r="A300" s="4">
        <v>299</v>
      </c>
      <c r="B300" t="s">
        <v>13</v>
      </c>
      <c r="C300" t="s">
        <v>26</v>
      </c>
      <c r="D300" s="5" t="s">
        <v>79</v>
      </c>
      <c r="E300">
        <v>2</v>
      </c>
      <c r="F300" s="1">
        <v>7250</v>
      </c>
      <c r="G300" s="2">
        <v>14500</v>
      </c>
      <c r="H300" s="3">
        <v>4500</v>
      </c>
      <c r="I300" s="19" t="s">
        <v>47</v>
      </c>
      <c r="J300" t="s">
        <v>65</v>
      </c>
      <c r="K300" s="20">
        <f>Tablo1[[#This Row],[Ürün Kar Tutarı]]/Tablo1[[#This Row],[Birim Fiyat]]</f>
        <v>0.62068965517241381</v>
      </c>
      <c r="L300" t="str">
        <f xml:space="preserve"> RIGHT(Tablo1[[#This Row],[Urun Ad]],5)</f>
        <v>u Gri</v>
      </c>
      <c r="M300" cm="1">
        <f t="array" aca="1" ref="M300" ca="1">IF(VEYA(M300="Aralık",M300="Ocak",M300="Şubat"),"Kış",
IF(VEYA(M300="Mart",M300="Nisan",M300="Mayıs"),"İlkbahar",
IF(VEYA(M300="Haziran",M300="Temmuz",M300="Ağustos"),"Yaz",
IF(VEYA(M300="Eylül",M300="Ekim",M300="Kasım"),"Sonbahar",""))))</f>
        <v>0</v>
      </c>
    </row>
    <row r="301" spans="1:13" x14ac:dyDescent="0.3">
      <c r="A301" s="5">
        <v>300</v>
      </c>
      <c r="B301" t="s">
        <v>9</v>
      </c>
      <c r="C301" t="s">
        <v>39</v>
      </c>
      <c r="D301" s="5" t="s">
        <v>76</v>
      </c>
      <c r="E301">
        <v>2</v>
      </c>
      <c r="F301" s="1">
        <v>7530</v>
      </c>
      <c r="G301" s="2">
        <v>15060</v>
      </c>
      <c r="H301" s="3">
        <v>3060</v>
      </c>
      <c r="I301" s="19" t="s">
        <v>47</v>
      </c>
      <c r="J301" t="s">
        <v>59</v>
      </c>
      <c r="K301" s="20">
        <f>Tablo1[[#This Row],[Ürün Kar Tutarı]]/Tablo1[[#This Row],[Birim Fiyat]]</f>
        <v>0.4063745019920319</v>
      </c>
      <c r="L301" t="str">
        <f xml:space="preserve"> RIGHT(Tablo1[[#This Row],[Urun Ad]],5)</f>
        <v>ı Gri</v>
      </c>
      <c r="M301" cm="1">
        <f t="array" aca="1" ref="M301" ca="1">IF(VEYA(M301="Aralık",M301="Ocak",M301="Şubat"),"Kış",
IF(VEYA(M301="Mart",M301="Nisan",M301="Mayıs"),"İlkbahar",
IF(VEYA(M301="Haziran",M301="Temmuz",M301="Ağustos"),"Yaz",
IF(VEYA(M301="Eylül",M301="Ekim",M301="Kasım"),"Sonbahar",""))))</f>
        <v>0</v>
      </c>
    </row>
    <row r="302" spans="1:13" x14ac:dyDescent="0.3">
      <c r="A302" s="4">
        <v>301</v>
      </c>
      <c r="B302" t="s">
        <v>10</v>
      </c>
      <c r="C302" t="s">
        <v>26</v>
      </c>
      <c r="D302" s="5" t="s">
        <v>79</v>
      </c>
      <c r="E302">
        <v>2</v>
      </c>
      <c r="F302" s="1">
        <v>7250</v>
      </c>
      <c r="G302" s="2">
        <v>14500</v>
      </c>
      <c r="H302" s="3">
        <v>4500</v>
      </c>
      <c r="I302" s="19" t="s">
        <v>47</v>
      </c>
      <c r="J302" t="s">
        <v>65</v>
      </c>
      <c r="K302" s="20">
        <f>Tablo1[[#This Row],[Ürün Kar Tutarı]]/Tablo1[[#This Row],[Birim Fiyat]]</f>
        <v>0.62068965517241381</v>
      </c>
      <c r="L302" t="str">
        <f xml:space="preserve"> RIGHT(Tablo1[[#This Row],[Urun Ad]],5)</f>
        <v>u Gri</v>
      </c>
      <c r="M302" cm="1">
        <f t="array" aca="1" ref="M302" ca="1">IF(VEYA(M302="Aralık",M302="Ocak",M302="Şubat"),"Kış",
IF(VEYA(M302="Mart",M302="Nisan",M302="Mayıs"),"İlkbahar",
IF(VEYA(M302="Haziran",M302="Temmuz",M302="Ağustos"),"Yaz",
IF(VEYA(M302="Eylül",M302="Ekim",M302="Kasım"),"Sonbahar",""))))</f>
        <v>0</v>
      </c>
    </row>
    <row r="303" spans="1:13" x14ac:dyDescent="0.3">
      <c r="A303" s="5">
        <v>302</v>
      </c>
      <c r="B303" t="s">
        <v>9</v>
      </c>
      <c r="C303" t="s">
        <v>20</v>
      </c>
      <c r="D303" s="5" t="s">
        <v>75</v>
      </c>
      <c r="E303">
        <v>1</v>
      </c>
      <c r="F303" s="1">
        <v>6000</v>
      </c>
      <c r="G303" s="2">
        <v>6000</v>
      </c>
      <c r="H303" s="3">
        <v>2000</v>
      </c>
      <c r="I303" s="19" t="s">
        <v>47</v>
      </c>
      <c r="J303" t="s">
        <v>57</v>
      </c>
      <c r="K303" s="20">
        <f>Tablo1[[#This Row],[Ürün Kar Tutarı]]/Tablo1[[#This Row],[Birim Fiyat]]</f>
        <v>0.33333333333333331</v>
      </c>
      <c r="L303" t="str">
        <f xml:space="preserve"> RIGHT(Tablo1[[#This Row],[Urun Ad]],5)</f>
        <v>Beyaz</v>
      </c>
      <c r="M303" cm="1">
        <f t="array" aca="1" ref="M303" ca="1">IF(VEYA(M303="Aralık",M303="Ocak",M303="Şubat"),"Kış",
IF(VEYA(M303="Mart",M303="Nisan",M303="Mayıs"),"İlkbahar",
IF(VEYA(M303="Haziran",M303="Temmuz",M303="Ağustos"),"Yaz",
IF(VEYA(M303="Eylül",M303="Ekim",M303="Kasım"),"Sonbahar",""))))</f>
        <v>0</v>
      </c>
    </row>
    <row r="304" spans="1:13" x14ac:dyDescent="0.3">
      <c r="A304" s="4">
        <v>303</v>
      </c>
      <c r="B304" t="s">
        <v>13</v>
      </c>
      <c r="C304" t="s">
        <v>38</v>
      </c>
      <c r="D304" s="5" t="s">
        <v>84</v>
      </c>
      <c r="E304">
        <v>3</v>
      </c>
      <c r="F304" s="1">
        <v>1200</v>
      </c>
      <c r="G304" s="2">
        <v>3600</v>
      </c>
      <c r="H304" s="3">
        <v>1200</v>
      </c>
      <c r="I304" s="19" t="s">
        <v>47</v>
      </c>
      <c r="J304" t="s">
        <v>65</v>
      </c>
      <c r="K304" s="20">
        <f>Tablo1[[#This Row],[Ürün Kar Tutarı]]/Tablo1[[#This Row],[Birim Fiyat]]</f>
        <v>1</v>
      </c>
      <c r="L304" t="str">
        <f xml:space="preserve"> RIGHT(Tablo1[[#This Row],[Urun Ad]],5)</f>
        <v>ü Mor</v>
      </c>
      <c r="M304" cm="1">
        <f t="array" aca="1" ref="M304" ca="1">IF(VEYA(M304="Aralık",M304="Ocak",M304="Şubat"),"Kış",
IF(VEYA(M304="Mart",M304="Nisan",M304="Mayıs"),"İlkbahar",
IF(VEYA(M304="Haziran",M304="Temmuz",M304="Ağustos"),"Yaz",
IF(VEYA(M304="Eylül",M304="Ekim",M304="Kasım"),"Sonbahar",""))))</f>
        <v>0</v>
      </c>
    </row>
    <row r="305" spans="1:13" x14ac:dyDescent="0.3">
      <c r="A305" s="4">
        <v>304</v>
      </c>
      <c r="B305" t="s">
        <v>19</v>
      </c>
      <c r="C305" t="s">
        <v>40</v>
      </c>
      <c r="D305" s="5" t="s">
        <v>75</v>
      </c>
      <c r="E305">
        <v>2</v>
      </c>
      <c r="F305" s="1">
        <v>5300</v>
      </c>
      <c r="G305" s="2">
        <v>10600</v>
      </c>
      <c r="H305" s="3">
        <v>2600</v>
      </c>
      <c r="I305" s="19" t="s">
        <v>47</v>
      </c>
      <c r="J305" t="s">
        <v>61</v>
      </c>
      <c r="K305" s="20">
        <f>Tablo1[[#This Row],[Ürün Kar Tutarı]]/Tablo1[[#This Row],[Birim Fiyat]]</f>
        <v>0.49056603773584906</v>
      </c>
      <c r="L305" t="str">
        <f xml:space="preserve"> RIGHT(Tablo1[[#This Row],[Urun Ad]],5)</f>
        <v>i Gri</v>
      </c>
      <c r="M305" cm="1">
        <f t="array" aca="1" ref="M305" ca="1">IF(VEYA(M305="Aralık",M305="Ocak",M305="Şubat"),"Kış",
IF(VEYA(M305="Mart",M305="Nisan",M305="Mayıs"),"İlkbahar",
IF(VEYA(M305="Haziran",M305="Temmuz",M305="Ağustos"),"Yaz",
IF(VEYA(M305="Eylül",M305="Ekim",M305="Kasım"),"Sonbahar",""))))</f>
        <v>0</v>
      </c>
    </row>
    <row r="306" spans="1:13" x14ac:dyDescent="0.3">
      <c r="A306" s="4">
        <v>305</v>
      </c>
      <c r="B306" t="s">
        <v>16</v>
      </c>
      <c r="C306" t="s">
        <v>22</v>
      </c>
      <c r="D306" s="5" t="s">
        <v>76</v>
      </c>
      <c r="E306">
        <v>2</v>
      </c>
      <c r="F306" s="1">
        <v>8450</v>
      </c>
      <c r="G306" s="2">
        <v>16900</v>
      </c>
      <c r="H306" s="3">
        <v>4900</v>
      </c>
      <c r="I306" s="19" t="s">
        <v>47</v>
      </c>
      <c r="J306" t="s">
        <v>67</v>
      </c>
      <c r="K306" s="20">
        <f>Tablo1[[#This Row],[Ürün Kar Tutarı]]/Tablo1[[#This Row],[Birim Fiyat]]</f>
        <v>0.57988165680473369</v>
      </c>
      <c r="L306" t="str">
        <f xml:space="preserve"> RIGHT(Tablo1[[#This Row],[Urun Ad]],5)</f>
        <v>Beyaz</v>
      </c>
      <c r="M306" cm="1">
        <f t="array" aca="1" ref="M306" ca="1">IF(VEYA(M306="Aralık",M306="Ocak",M306="Şubat"),"Kış",
IF(VEYA(M306="Mart",M306="Nisan",M306="Mayıs"),"İlkbahar",
IF(VEYA(M306="Haziran",M306="Temmuz",M306="Ağustos"),"Yaz",
IF(VEYA(M306="Eylül",M306="Ekim",M306="Kasım"),"Sonbahar",""))))</f>
        <v>0</v>
      </c>
    </row>
    <row r="307" spans="1:13" x14ac:dyDescent="0.3">
      <c r="A307" s="5">
        <v>306</v>
      </c>
      <c r="B307" t="s">
        <v>12</v>
      </c>
      <c r="C307" t="s">
        <v>23</v>
      </c>
      <c r="D307" s="5" t="s">
        <v>84</v>
      </c>
      <c r="E307">
        <v>1</v>
      </c>
      <c r="F307" s="1">
        <v>1350</v>
      </c>
      <c r="G307" s="2">
        <v>1350</v>
      </c>
      <c r="H307" s="3">
        <v>550</v>
      </c>
      <c r="I307" s="19" t="s">
        <v>47</v>
      </c>
      <c r="J307" t="s">
        <v>64</v>
      </c>
      <c r="K307" s="20">
        <f>Tablo1[[#This Row],[Ürün Kar Tutarı]]/Tablo1[[#This Row],[Birim Fiyat]]</f>
        <v>0.40740740740740738</v>
      </c>
      <c r="L307" t="str">
        <f xml:space="preserve"> RIGHT(Tablo1[[#This Row],[Urun Ad]],5)</f>
        <v>Siyah</v>
      </c>
      <c r="M307" cm="1">
        <f t="array" aca="1" ref="M307" ca="1">IF(VEYA(M307="Aralık",M307="Ocak",M307="Şubat"),"Kış",
IF(VEYA(M307="Mart",M307="Nisan",M307="Mayıs"),"İlkbahar",
IF(VEYA(M307="Haziran",M307="Temmuz",M307="Ağustos"),"Yaz",
IF(VEYA(M307="Eylül",M307="Ekim",M307="Kasım"),"Sonbahar",""))))</f>
        <v>0</v>
      </c>
    </row>
    <row r="308" spans="1:13" x14ac:dyDescent="0.3">
      <c r="A308" s="4">
        <v>307</v>
      </c>
      <c r="B308" t="s">
        <v>14</v>
      </c>
      <c r="C308" t="s">
        <v>30</v>
      </c>
      <c r="D308" s="5" t="s">
        <v>83</v>
      </c>
      <c r="E308">
        <v>1</v>
      </c>
      <c r="F308" s="1">
        <v>1090</v>
      </c>
      <c r="G308" s="2">
        <v>1090</v>
      </c>
      <c r="H308" s="3">
        <v>290</v>
      </c>
      <c r="I308" s="19" t="s">
        <v>47</v>
      </c>
      <c r="J308" t="s">
        <v>62</v>
      </c>
      <c r="K308" s="20">
        <f>Tablo1[[#This Row],[Ürün Kar Tutarı]]/Tablo1[[#This Row],[Birim Fiyat]]</f>
        <v>0.26605504587155965</v>
      </c>
      <c r="L308" t="str">
        <f xml:space="preserve"> RIGHT(Tablo1[[#This Row],[Urun Ad]],5)</f>
        <v>Marka</v>
      </c>
      <c r="M308" cm="1">
        <f t="array" aca="1" ref="M308" ca="1">IF(VEYA(M308="Aralık",M308="Ocak",M308="Şubat"),"Kış",
IF(VEYA(M308="Mart",M308="Nisan",M308="Mayıs"),"İlkbahar",
IF(VEYA(M308="Haziran",M308="Temmuz",M308="Ağustos"),"Yaz",
IF(VEYA(M308="Eylül",M308="Ekim",M308="Kasım"),"Sonbahar",""))))</f>
        <v>0</v>
      </c>
    </row>
    <row r="309" spans="1:13" x14ac:dyDescent="0.3">
      <c r="A309" s="5">
        <v>308</v>
      </c>
      <c r="B309" t="s">
        <v>12</v>
      </c>
      <c r="C309" t="s">
        <v>24</v>
      </c>
      <c r="D309" s="5" t="s">
        <v>81</v>
      </c>
      <c r="E309">
        <v>1</v>
      </c>
      <c r="F309" s="1">
        <v>2180</v>
      </c>
      <c r="G309" s="2">
        <v>2180</v>
      </c>
      <c r="H309" s="3">
        <v>680</v>
      </c>
      <c r="I309" s="19" t="s">
        <v>47</v>
      </c>
      <c r="J309" t="s">
        <v>67</v>
      </c>
      <c r="K309" s="20">
        <f>Tablo1[[#This Row],[Ürün Kar Tutarı]]/Tablo1[[#This Row],[Birim Fiyat]]</f>
        <v>0.31192660550458717</v>
      </c>
      <c r="L309" t="str">
        <f xml:space="preserve"> RIGHT(Tablo1[[#This Row],[Urun Ad]],5)</f>
        <v>Marka</v>
      </c>
      <c r="M309" cm="1">
        <f t="array" aca="1" ref="M309" ca="1">IF(VEYA(M309="Aralık",M309="Ocak",M309="Şubat"),"Kış",
IF(VEYA(M309="Mart",M309="Nisan",M309="Mayıs"),"İlkbahar",
IF(VEYA(M309="Haziran",M309="Temmuz",M309="Ağustos"),"Yaz",
IF(VEYA(M309="Eylül",M309="Ekim",M309="Kasım"),"Sonbahar",""))))</f>
        <v>0</v>
      </c>
    </row>
    <row r="310" spans="1:13" x14ac:dyDescent="0.3">
      <c r="A310" s="4">
        <v>309</v>
      </c>
      <c r="B310" t="s">
        <v>9</v>
      </c>
      <c r="C310" t="s">
        <v>42</v>
      </c>
      <c r="D310" s="5" t="s">
        <v>80</v>
      </c>
      <c r="E310">
        <v>1</v>
      </c>
      <c r="F310" s="1">
        <v>3700</v>
      </c>
      <c r="G310" s="2">
        <v>3700</v>
      </c>
      <c r="H310" s="3">
        <v>700</v>
      </c>
      <c r="I310" s="19" t="s">
        <v>47</v>
      </c>
      <c r="J310" t="s">
        <v>59</v>
      </c>
      <c r="K310" s="20">
        <f>Tablo1[[#This Row],[Ürün Kar Tutarı]]/Tablo1[[#This Row],[Birim Fiyat]]</f>
        <v>0.1891891891891892</v>
      </c>
      <c r="L310" t="str">
        <f xml:space="preserve"> RIGHT(Tablo1[[#This Row],[Urun Ad]],5)</f>
        <v>Siyah</v>
      </c>
      <c r="M310" cm="1">
        <f t="array" aca="1" ref="M310" ca="1">IF(VEYA(M310="Aralık",M310="Ocak",M310="Şubat"),"Kış",
IF(VEYA(M310="Mart",M310="Nisan",M310="Mayıs"),"İlkbahar",
IF(VEYA(M310="Haziran",M310="Temmuz",M310="Ağustos"),"Yaz",
IF(VEYA(M310="Eylül",M310="Ekim",M310="Kasım"),"Sonbahar",""))))</f>
        <v>0</v>
      </c>
    </row>
    <row r="311" spans="1:13" x14ac:dyDescent="0.3">
      <c r="A311" s="5">
        <v>310</v>
      </c>
      <c r="B311" t="s">
        <v>14</v>
      </c>
      <c r="C311" t="s">
        <v>27</v>
      </c>
      <c r="D311" s="5" t="s">
        <v>43</v>
      </c>
      <c r="E311">
        <v>3</v>
      </c>
      <c r="F311" s="1">
        <v>1100</v>
      </c>
      <c r="G311" s="2">
        <v>3300</v>
      </c>
      <c r="H311" s="3">
        <v>900</v>
      </c>
      <c r="I311" s="19" t="s">
        <v>47</v>
      </c>
      <c r="J311" t="s">
        <v>66</v>
      </c>
      <c r="K311" s="20">
        <f>Tablo1[[#This Row],[Ürün Kar Tutarı]]/Tablo1[[#This Row],[Birim Fiyat]]</f>
        <v>0.81818181818181823</v>
      </c>
      <c r="L311" t="str">
        <f xml:space="preserve"> RIGHT(Tablo1[[#This Row],[Urun Ad]],5)</f>
        <v>Beyaz</v>
      </c>
      <c r="M311" cm="1">
        <f t="array" aca="1" ref="M311" ca="1">IF(VEYA(M311="Aralık",M311="Ocak",M311="Şubat"),"Kış",
IF(VEYA(M311="Mart",M311="Nisan",M311="Mayıs"),"İlkbahar",
IF(VEYA(M311="Haziran",M311="Temmuz",M311="Ağustos"),"Yaz",
IF(VEYA(M311="Eylül",M311="Ekim",M311="Kasım"),"Sonbahar",""))))</f>
        <v>0</v>
      </c>
    </row>
    <row r="312" spans="1:13" x14ac:dyDescent="0.3">
      <c r="A312" s="4">
        <v>311</v>
      </c>
      <c r="B312" t="s">
        <v>13</v>
      </c>
      <c r="C312" t="s">
        <v>42</v>
      </c>
      <c r="D312" s="5" t="s">
        <v>80</v>
      </c>
      <c r="E312">
        <v>1</v>
      </c>
      <c r="F312" s="1">
        <v>3700</v>
      </c>
      <c r="G312" s="2">
        <v>3700</v>
      </c>
      <c r="H312" s="3">
        <v>700</v>
      </c>
      <c r="I312" s="19" t="s">
        <v>47</v>
      </c>
      <c r="J312" t="s">
        <v>56</v>
      </c>
      <c r="K312" s="20">
        <f>Tablo1[[#This Row],[Ürün Kar Tutarı]]/Tablo1[[#This Row],[Birim Fiyat]]</f>
        <v>0.1891891891891892</v>
      </c>
      <c r="L312" t="str">
        <f xml:space="preserve"> RIGHT(Tablo1[[#This Row],[Urun Ad]],5)</f>
        <v>Siyah</v>
      </c>
      <c r="M312" cm="1">
        <f t="array" aca="1" ref="M312" ca="1">IF(VEYA(M312="Aralık",M312="Ocak",M312="Şubat"),"Kış",
IF(VEYA(M312="Mart",M312="Nisan",M312="Mayıs"),"İlkbahar",
IF(VEYA(M312="Haziran",M312="Temmuz",M312="Ağustos"),"Yaz",
IF(VEYA(M312="Eylül",M312="Ekim",M312="Kasım"),"Sonbahar",""))))</f>
        <v>0</v>
      </c>
    </row>
    <row r="313" spans="1:13" x14ac:dyDescent="0.3">
      <c r="A313" s="5">
        <v>312</v>
      </c>
      <c r="B313" t="s">
        <v>18</v>
      </c>
      <c r="C313" t="s">
        <v>33</v>
      </c>
      <c r="D313" s="5" t="s">
        <v>78</v>
      </c>
      <c r="E313">
        <v>1</v>
      </c>
      <c r="F313" s="1">
        <v>1490</v>
      </c>
      <c r="G313" s="2">
        <v>1490</v>
      </c>
      <c r="H313" s="3">
        <v>690</v>
      </c>
      <c r="I313" s="19" t="s">
        <v>47</v>
      </c>
      <c r="J313" t="s">
        <v>65</v>
      </c>
      <c r="K313" s="20">
        <f>Tablo1[[#This Row],[Ürün Kar Tutarı]]/Tablo1[[#This Row],[Birim Fiyat]]</f>
        <v>0.46308724832214765</v>
      </c>
      <c r="L313" t="str">
        <f xml:space="preserve"> RIGHT(Tablo1[[#This Row],[Urun Ad]],5)</f>
        <v>Marka</v>
      </c>
      <c r="M313" cm="1">
        <f t="array" aca="1" ref="M313" ca="1">IF(VEYA(M313="Aralık",M313="Ocak",M313="Şubat"),"Kış",
IF(VEYA(M313="Mart",M313="Nisan",M313="Mayıs"),"İlkbahar",
IF(VEYA(M313="Haziran",M313="Temmuz",M313="Ağustos"),"Yaz",
IF(VEYA(M313="Eylül",M313="Ekim",M313="Kasım"),"Sonbahar",""))))</f>
        <v>0</v>
      </c>
    </row>
    <row r="314" spans="1:13" x14ac:dyDescent="0.3">
      <c r="A314" s="4">
        <v>313</v>
      </c>
      <c r="B314" t="s">
        <v>17</v>
      </c>
      <c r="C314" t="s">
        <v>41</v>
      </c>
      <c r="D314" s="5" t="s">
        <v>78</v>
      </c>
      <c r="E314">
        <v>1</v>
      </c>
      <c r="F314" s="1">
        <v>1500</v>
      </c>
      <c r="G314" s="2">
        <v>1500</v>
      </c>
      <c r="H314" s="3">
        <v>700</v>
      </c>
      <c r="I314" s="19" t="s">
        <v>47</v>
      </c>
      <c r="J314" t="s">
        <v>65</v>
      </c>
      <c r="K314" s="20">
        <f>Tablo1[[#This Row],[Ürün Kar Tutarı]]/Tablo1[[#This Row],[Birim Fiyat]]</f>
        <v>0.46666666666666667</v>
      </c>
      <c r="L314" t="str">
        <f xml:space="preserve"> RIGHT(Tablo1[[#This Row],[Urun Ad]],5)</f>
        <v>Marka</v>
      </c>
      <c r="M314" cm="1">
        <f t="array" aca="1" ref="M314" ca="1">IF(VEYA(M314="Aralık",M314="Ocak",M314="Şubat"),"Kış",
IF(VEYA(M314="Mart",M314="Nisan",M314="Mayıs"),"İlkbahar",
IF(VEYA(M314="Haziran",M314="Temmuz",M314="Ağustos"),"Yaz",
IF(VEYA(M314="Eylül",M314="Ekim",M314="Kasım"),"Sonbahar",""))))</f>
        <v>0</v>
      </c>
    </row>
    <row r="315" spans="1:13" x14ac:dyDescent="0.3">
      <c r="A315" s="5">
        <v>314</v>
      </c>
      <c r="B315" t="s">
        <v>16</v>
      </c>
      <c r="C315" t="s">
        <v>30</v>
      </c>
      <c r="D315" s="5" t="s">
        <v>83</v>
      </c>
      <c r="E315">
        <v>2</v>
      </c>
      <c r="F315" s="1">
        <v>1090</v>
      </c>
      <c r="G315" s="2">
        <v>2180</v>
      </c>
      <c r="H315" s="3">
        <v>580</v>
      </c>
      <c r="I315" s="19" t="s">
        <v>47</v>
      </c>
      <c r="J315" t="s">
        <v>57</v>
      </c>
      <c r="K315" s="20">
        <f>Tablo1[[#This Row],[Ürün Kar Tutarı]]/Tablo1[[#This Row],[Birim Fiyat]]</f>
        <v>0.5321100917431193</v>
      </c>
      <c r="L315" t="str">
        <f xml:space="preserve"> RIGHT(Tablo1[[#This Row],[Urun Ad]],5)</f>
        <v>Marka</v>
      </c>
      <c r="M315" cm="1">
        <f t="array" aca="1" ref="M315" ca="1">IF(VEYA(M315="Aralık",M315="Ocak",M315="Şubat"),"Kış",
IF(VEYA(M315="Mart",M315="Nisan",M315="Mayıs"),"İlkbahar",
IF(VEYA(M315="Haziran",M315="Temmuz",M315="Ağustos"),"Yaz",
IF(VEYA(M315="Eylül",M315="Ekim",M315="Kasım"),"Sonbahar",""))))</f>
        <v>0</v>
      </c>
    </row>
    <row r="316" spans="1:13" x14ac:dyDescent="0.3">
      <c r="A316" s="4">
        <v>315</v>
      </c>
      <c r="B316" t="s">
        <v>18</v>
      </c>
      <c r="C316" t="s">
        <v>29</v>
      </c>
      <c r="D316" s="5" t="s">
        <v>82</v>
      </c>
      <c r="E316">
        <v>3</v>
      </c>
      <c r="F316" s="1">
        <v>1800</v>
      </c>
      <c r="G316" s="2">
        <v>5400</v>
      </c>
      <c r="H316" s="3">
        <v>3000</v>
      </c>
      <c r="I316" s="19" t="s">
        <v>47</v>
      </c>
      <c r="J316" t="s">
        <v>56</v>
      </c>
      <c r="K316" s="20">
        <f>Tablo1[[#This Row],[Ürün Kar Tutarı]]/Tablo1[[#This Row],[Birim Fiyat]]</f>
        <v>1.6666666666666667</v>
      </c>
      <c r="L316" t="str">
        <f xml:space="preserve"> RIGHT(Tablo1[[#This Row],[Urun Ad]],5)</f>
        <v>n Gri</v>
      </c>
      <c r="M316" cm="1">
        <f t="array" aca="1" ref="M316" ca="1">IF(VEYA(M316="Aralık",M316="Ocak",M316="Şubat"),"Kış",
IF(VEYA(M316="Mart",M316="Nisan",M316="Mayıs"),"İlkbahar",
IF(VEYA(M316="Haziran",M316="Temmuz",M316="Ağustos"),"Yaz",
IF(VEYA(M316="Eylül",M316="Ekim",M316="Kasım"),"Sonbahar",""))))</f>
        <v>0</v>
      </c>
    </row>
    <row r="317" spans="1:13" x14ac:dyDescent="0.3">
      <c r="A317" s="5">
        <v>316</v>
      </c>
      <c r="B317" t="s">
        <v>15</v>
      </c>
      <c r="C317" t="s">
        <v>39</v>
      </c>
      <c r="D317" s="5" t="s">
        <v>76</v>
      </c>
      <c r="E317">
        <v>2</v>
      </c>
      <c r="F317" s="1">
        <v>7530</v>
      </c>
      <c r="G317" s="2">
        <v>15060</v>
      </c>
      <c r="H317" s="3">
        <v>3060</v>
      </c>
      <c r="I317" s="19" t="s">
        <v>47</v>
      </c>
      <c r="J317" t="s">
        <v>56</v>
      </c>
      <c r="K317" s="20">
        <f>Tablo1[[#This Row],[Ürün Kar Tutarı]]/Tablo1[[#This Row],[Birim Fiyat]]</f>
        <v>0.4063745019920319</v>
      </c>
      <c r="L317" t="str">
        <f xml:space="preserve"> RIGHT(Tablo1[[#This Row],[Urun Ad]],5)</f>
        <v>ı Gri</v>
      </c>
      <c r="M317" cm="1">
        <f t="array" aca="1" ref="M317" ca="1">IF(VEYA(M317="Aralık",M317="Ocak",M317="Şubat"),"Kış",
IF(VEYA(M317="Mart",M317="Nisan",M317="Mayıs"),"İlkbahar",
IF(VEYA(M317="Haziran",M317="Temmuz",M317="Ağustos"),"Yaz",
IF(VEYA(M317="Eylül",M317="Ekim",M317="Kasım"),"Sonbahar",""))))</f>
        <v>0</v>
      </c>
    </row>
    <row r="318" spans="1:13" x14ac:dyDescent="0.3">
      <c r="A318" s="4">
        <v>317</v>
      </c>
      <c r="B318" t="s">
        <v>14</v>
      </c>
      <c r="C318" t="s">
        <v>27</v>
      </c>
      <c r="D318" s="5" t="s">
        <v>43</v>
      </c>
      <c r="E318">
        <v>3</v>
      </c>
      <c r="F318" s="1">
        <v>1100</v>
      </c>
      <c r="G318" s="2">
        <v>3300</v>
      </c>
      <c r="H318" s="3">
        <v>900</v>
      </c>
      <c r="I318" s="19" t="s">
        <v>47</v>
      </c>
      <c r="J318" t="s">
        <v>55</v>
      </c>
      <c r="K318" s="20">
        <f>Tablo1[[#This Row],[Ürün Kar Tutarı]]/Tablo1[[#This Row],[Birim Fiyat]]</f>
        <v>0.81818181818181823</v>
      </c>
      <c r="L318" t="str">
        <f xml:space="preserve"> RIGHT(Tablo1[[#This Row],[Urun Ad]],5)</f>
        <v>Beyaz</v>
      </c>
      <c r="M318" cm="1">
        <f t="array" aca="1" ref="M318" ca="1">IF(VEYA(M318="Aralık",M318="Ocak",M318="Şubat"),"Kış",
IF(VEYA(M318="Mart",M318="Nisan",M318="Mayıs"),"İlkbahar",
IF(VEYA(M318="Haziran",M318="Temmuz",M318="Ağustos"),"Yaz",
IF(VEYA(M318="Eylül",M318="Ekim",M318="Kasım"),"Sonbahar",""))))</f>
        <v>0</v>
      </c>
    </row>
    <row r="319" spans="1:13" x14ac:dyDescent="0.3">
      <c r="A319" s="5">
        <v>318</v>
      </c>
      <c r="B319" t="s">
        <v>17</v>
      </c>
      <c r="C319" t="s">
        <v>23</v>
      </c>
      <c r="D319" s="5" t="s">
        <v>84</v>
      </c>
      <c r="E319">
        <v>3</v>
      </c>
      <c r="F319" s="1">
        <v>1350</v>
      </c>
      <c r="G319" s="2">
        <v>4050</v>
      </c>
      <c r="H319" s="3">
        <v>1650</v>
      </c>
      <c r="I319" s="19" t="s">
        <v>47</v>
      </c>
      <c r="J319" t="s">
        <v>58</v>
      </c>
      <c r="K319" s="20">
        <f>Tablo1[[#This Row],[Ürün Kar Tutarı]]/Tablo1[[#This Row],[Birim Fiyat]]</f>
        <v>1.2222222222222223</v>
      </c>
      <c r="L319" t="str">
        <f xml:space="preserve"> RIGHT(Tablo1[[#This Row],[Urun Ad]],5)</f>
        <v>Siyah</v>
      </c>
      <c r="M319" cm="1">
        <f t="array" aca="1" ref="M319" ca="1">IF(VEYA(M319="Aralık",M319="Ocak",M319="Şubat"),"Kış",
IF(VEYA(M319="Mart",M319="Nisan",M319="Mayıs"),"İlkbahar",
IF(VEYA(M319="Haziran",M319="Temmuz",M319="Ağustos"),"Yaz",
IF(VEYA(M319="Eylül",M319="Ekim",M319="Kasım"),"Sonbahar",""))))</f>
        <v>0</v>
      </c>
    </row>
    <row r="320" spans="1:13" x14ac:dyDescent="0.3">
      <c r="A320" s="4">
        <v>319</v>
      </c>
      <c r="B320" t="s">
        <v>16</v>
      </c>
      <c r="C320" t="s">
        <v>23</v>
      </c>
      <c r="D320" s="5" t="s">
        <v>84</v>
      </c>
      <c r="E320">
        <v>1</v>
      </c>
      <c r="F320" s="1">
        <v>1350</v>
      </c>
      <c r="G320" s="2">
        <v>1350</v>
      </c>
      <c r="H320" s="3">
        <v>550</v>
      </c>
      <c r="I320" s="19" t="s">
        <v>47</v>
      </c>
      <c r="J320" t="s">
        <v>63</v>
      </c>
      <c r="K320" s="20">
        <f>Tablo1[[#This Row],[Ürün Kar Tutarı]]/Tablo1[[#This Row],[Birim Fiyat]]</f>
        <v>0.40740740740740738</v>
      </c>
      <c r="L320" t="str">
        <f xml:space="preserve"> RIGHT(Tablo1[[#This Row],[Urun Ad]],5)</f>
        <v>Siyah</v>
      </c>
      <c r="M320" cm="1">
        <f t="array" aca="1" ref="M320" ca="1">IF(VEYA(M320="Aralık",M320="Ocak",M320="Şubat"),"Kış",
IF(VEYA(M320="Mart",M320="Nisan",M320="Mayıs"),"İlkbahar",
IF(VEYA(M320="Haziran",M320="Temmuz",M320="Ağustos"),"Yaz",
IF(VEYA(M320="Eylül",M320="Ekim",M320="Kasım"),"Sonbahar",""))))</f>
        <v>0</v>
      </c>
    </row>
    <row r="321" spans="1:13" x14ac:dyDescent="0.3">
      <c r="A321" s="5">
        <v>320</v>
      </c>
      <c r="B321" t="s">
        <v>15</v>
      </c>
      <c r="C321" t="s">
        <v>30</v>
      </c>
      <c r="D321" s="5" t="s">
        <v>83</v>
      </c>
      <c r="E321">
        <v>2</v>
      </c>
      <c r="F321" s="1">
        <v>1090</v>
      </c>
      <c r="G321" s="2">
        <v>2180</v>
      </c>
      <c r="H321" s="3">
        <v>580</v>
      </c>
      <c r="I321" s="19" t="s">
        <v>47</v>
      </c>
      <c r="J321" t="s">
        <v>59</v>
      </c>
      <c r="K321" s="20">
        <f>Tablo1[[#This Row],[Ürün Kar Tutarı]]/Tablo1[[#This Row],[Birim Fiyat]]</f>
        <v>0.5321100917431193</v>
      </c>
      <c r="L321" t="str">
        <f xml:space="preserve"> RIGHT(Tablo1[[#This Row],[Urun Ad]],5)</f>
        <v>Marka</v>
      </c>
      <c r="M321" cm="1">
        <f t="array" aca="1" ref="M321" ca="1">IF(VEYA(M321="Aralık",M321="Ocak",M321="Şubat"),"Kış",
IF(VEYA(M321="Mart",M321="Nisan",M321="Mayıs"),"İlkbahar",
IF(VEYA(M321="Haziran",M321="Temmuz",M321="Ağustos"),"Yaz",
IF(VEYA(M321="Eylül",M321="Ekim",M321="Kasım"),"Sonbahar",""))))</f>
        <v>0</v>
      </c>
    </row>
    <row r="322" spans="1:13" x14ac:dyDescent="0.3">
      <c r="A322" s="4">
        <v>321</v>
      </c>
      <c r="B322" t="s">
        <v>15</v>
      </c>
      <c r="C322" t="s">
        <v>34</v>
      </c>
      <c r="D322" s="5" t="s">
        <v>80</v>
      </c>
      <c r="E322">
        <v>1</v>
      </c>
      <c r="F322" s="1">
        <v>4200</v>
      </c>
      <c r="G322" s="2">
        <v>4200</v>
      </c>
      <c r="H322" s="3">
        <v>1200</v>
      </c>
      <c r="I322" s="19" t="s">
        <v>47</v>
      </c>
      <c r="J322" t="s">
        <v>65</v>
      </c>
      <c r="K322" s="20">
        <f>Tablo1[[#This Row],[Ürün Kar Tutarı]]/Tablo1[[#This Row],[Birim Fiyat]]</f>
        <v>0.2857142857142857</v>
      </c>
      <c r="L322" t="str">
        <f xml:space="preserve"> RIGHT(Tablo1[[#This Row],[Urun Ad]],5)</f>
        <v>Beyaz</v>
      </c>
      <c r="M322" cm="1">
        <f t="array" aca="1" ref="M322" ca="1">IF(VEYA(M322="Aralık",M322="Ocak",M322="Şubat"),"Kış",
IF(VEYA(M322="Mart",M322="Nisan",M322="Mayıs"),"İlkbahar",
IF(VEYA(M322="Haziran",M322="Temmuz",M322="Ağustos"),"Yaz",
IF(VEYA(M322="Eylül",M322="Ekim",M322="Kasım"),"Sonbahar",""))))</f>
        <v>0</v>
      </c>
    </row>
    <row r="323" spans="1:13" x14ac:dyDescent="0.3">
      <c r="A323" s="5">
        <v>322</v>
      </c>
      <c r="B323" t="s">
        <v>17</v>
      </c>
      <c r="C323" t="s">
        <v>29</v>
      </c>
      <c r="D323" s="5" t="s">
        <v>82</v>
      </c>
      <c r="E323">
        <v>2</v>
      </c>
      <c r="F323" s="1">
        <v>1800</v>
      </c>
      <c r="G323" s="2">
        <v>3600</v>
      </c>
      <c r="H323" s="3">
        <v>2000</v>
      </c>
      <c r="I323" s="19" t="s">
        <v>47</v>
      </c>
      <c r="J323" t="s">
        <v>60</v>
      </c>
      <c r="K323" s="20">
        <f>Tablo1[[#This Row],[Ürün Kar Tutarı]]/Tablo1[[#This Row],[Birim Fiyat]]</f>
        <v>1.1111111111111112</v>
      </c>
      <c r="L323" t="str">
        <f xml:space="preserve"> RIGHT(Tablo1[[#This Row],[Urun Ad]],5)</f>
        <v>n Gri</v>
      </c>
      <c r="M323" cm="1">
        <f t="array" aca="1" ref="M323" ca="1">IF(VEYA(M323="Aralık",M323="Ocak",M323="Şubat"),"Kış",
IF(VEYA(M323="Mart",M323="Nisan",M323="Mayıs"),"İlkbahar",
IF(VEYA(M323="Haziran",M323="Temmuz",M323="Ağustos"),"Yaz",
IF(VEYA(M323="Eylül",M323="Ekim",M323="Kasım"),"Sonbahar",""))))</f>
        <v>0</v>
      </c>
    </row>
    <row r="324" spans="1:13" x14ac:dyDescent="0.3">
      <c r="A324" s="4">
        <v>323</v>
      </c>
      <c r="B324" t="s">
        <v>19</v>
      </c>
      <c r="C324" t="s">
        <v>30</v>
      </c>
      <c r="D324" s="5" t="s">
        <v>83</v>
      </c>
      <c r="E324">
        <v>1</v>
      </c>
      <c r="F324" s="1">
        <v>1090</v>
      </c>
      <c r="G324" s="2">
        <v>1090</v>
      </c>
      <c r="H324" s="3">
        <v>290</v>
      </c>
      <c r="I324" s="19" t="s">
        <v>47</v>
      </c>
      <c r="J324" t="s">
        <v>64</v>
      </c>
      <c r="K324" s="20">
        <f>Tablo1[[#This Row],[Ürün Kar Tutarı]]/Tablo1[[#This Row],[Birim Fiyat]]</f>
        <v>0.26605504587155965</v>
      </c>
      <c r="L324" t="str">
        <f xml:space="preserve"> RIGHT(Tablo1[[#This Row],[Urun Ad]],5)</f>
        <v>Marka</v>
      </c>
      <c r="M324" cm="1">
        <f t="array" aca="1" ref="M324" ca="1">IF(VEYA(M324="Aralık",M324="Ocak",M324="Şubat"),"Kış",
IF(VEYA(M324="Mart",M324="Nisan",M324="Mayıs"),"İlkbahar",
IF(VEYA(M324="Haziran",M324="Temmuz",M324="Ağustos"),"Yaz",
IF(VEYA(M324="Eylül",M324="Ekim",M324="Kasım"),"Sonbahar",""))))</f>
        <v>0</v>
      </c>
    </row>
    <row r="325" spans="1:13" x14ac:dyDescent="0.3">
      <c r="A325" s="5">
        <v>324</v>
      </c>
      <c r="B325" t="s">
        <v>8</v>
      </c>
      <c r="C325" t="s">
        <v>25</v>
      </c>
      <c r="D325" s="5" t="s">
        <v>77</v>
      </c>
      <c r="E325">
        <v>1</v>
      </c>
      <c r="F325" s="1">
        <v>7600</v>
      </c>
      <c r="G325" s="2">
        <v>7600</v>
      </c>
      <c r="H325" s="3">
        <v>1600</v>
      </c>
      <c r="I325" s="19" t="s">
        <v>47</v>
      </c>
      <c r="J325" t="s">
        <v>64</v>
      </c>
      <c r="K325" s="20">
        <f>Tablo1[[#This Row],[Ürün Kar Tutarı]]/Tablo1[[#This Row],[Birim Fiyat]]</f>
        <v>0.21052631578947367</v>
      </c>
      <c r="L325" t="str">
        <f xml:space="preserve"> RIGHT(Tablo1[[#This Row],[Urun Ad]],5)</f>
        <v>i Gri</v>
      </c>
      <c r="M325" cm="1">
        <f t="array" aca="1" ref="M325" ca="1">IF(VEYA(M325="Aralık",M325="Ocak",M325="Şubat"),"Kış",
IF(VEYA(M325="Mart",M325="Nisan",M325="Mayıs"),"İlkbahar",
IF(VEYA(M325="Haziran",M325="Temmuz",M325="Ağustos"),"Yaz",
IF(VEYA(M325="Eylül",M325="Ekim",M325="Kasım"),"Sonbahar",""))))</f>
        <v>0</v>
      </c>
    </row>
    <row r="326" spans="1:13" x14ac:dyDescent="0.3">
      <c r="A326" s="4">
        <v>325</v>
      </c>
      <c r="B326" t="s">
        <v>16</v>
      </c>
      <c r="C326" t="s">
        <v>25</v>
      </c>
      <c r="D326" s="5" t="s">
        <v>77</v>
      </c>
      <c r="E326">
        <v>3</v>
      </c>
      <c r="F326" s="1">
        <v>7600</v>
      </c>
      <c r="G326" s="2">
        <v>22800</v>
      </c>
      <c r="H326" s="3">
        <v>4800</v>
      </c>
      <c r="I326" s="19" t="s">
        <v>47</v>
      </c>
      <c r="J326" t="s">
        <v>63</v>
      </c>
      <c r="K326" s="20">
        <f>Tablo1[[#This Row],[Ürün Kar Tutarı]]/Tablo1[[#This Row],[Birim Fiyat]]</f>
        <v>0.63157894736842102</v>
      </c>
      <c r="L326" t="str">
        <f xml:space="preserve"> RIGHT(Tablo1[[#This Row],[Urun Ad]],5)</f>
        <v>i Gri</v>
      </c>
      <c r="M326" cm="1">
        <f t="array" aca="1" ref="M326" ca="1">IF(VEYA(M326="Aralık",M326="Ocak",M326="Şubat"),"Kış",
IF(VEYA(M326="Mart",M326="Nisan",M326="Mayıs"),"İlkbahar",
IF(VEYA(M326="Haziran",M326="Temmuz",M326="Ağustos"),"Yaz",
IF(VEYA(M326="Eylül",M326="Ekim",M326="Kasım"),"Sonbahar",""))))</f>
        <v>0</v>
      </c>
    </row>
    <row r="327" spans="1:13" x14ac:dyDescent="0.3">
      <c r="A327" s="5">
        <v>326</v>
      </c>
      <c r="B327" t="s">
        <v>10</v>
      </c>
      <c r="C327" t="s">
        <v>42</v>
      </c>
      <c r="D327" s="5" t="s">
        <v>80</v>
      </c>
      <c r="E327">
        <v>1</v>
      </c>
      <c r="F327" s="1">
        <v>3700</v>
      </c>
      <c r="G327" s="2">
        <v>3700</v>
      </c>
      <c r="H327" s="3">
        <v>700</v>
      </c>
      <c r="I327" s="19" t="s">
        <v>47</v>
      </c>
      <c r="J327" t="s">
        <v>63</v>
      </c>
      <c r="K327" s="20">
        <f>Tablo1[[#This Row],[Ürün Kar Tutarı]]/Tablo1[[#This Row],[Birim Fiyat]]</f>
        <v>0.1891891891891892</v>
      </c>
      <c r="L327" t="str">
        <f xml:space="preserve"> RIGHT(Tablo1[[#This Row],[Urun Ad]],5)</f>
        <v>Siyah</v>
      </c>
      <c r="M327" cm="1">
        <f t="array" aca="1" ref="M327" ca="1">IF(VEYA(M327="Aralık",M327="Ocak",M327="Şubat"),"Kış",
IF(VEYA(M327="Mart",M327="Nisan",M327="Mayıs"),"İlkbahar",
IF(VEYA(M327="Haziran",M327="Temmuz",M327="Ağustos"),"Yaz",
IF(VEYA(M327="Eylül",M327="Ekim",M327="Kasım"),"Sonbahar",""))))</f>
        <v>0</v>
      </c>
    </row>
    <row r="328" spans="1:13" x14ac:dyDescent="0.3">
      <c r="A328" s="4">
        <v>327</v>
      </c>
      <c r="B328" t="s">
        <v>12</v>
      </c>
      <c r="C328" t="s">
        <v>26</v>
      </c>
      <c r="D328" s="5" t="s">
        <v>79</v>
      </c>
      <c r="E328">
        <v>3</v>
      </c>
      <c r="F328" s="1">
        <v>7250</v>
      </c>
      <c r="G328" s="2">
        <v>21750</v>
      </c>
      <c r="H328" s="3">
        <v>6750</v>
      </c>
      <c r="I328" s="19" t="s">
        <v>47</v>
      </c>
      <c r="J328" t="s">
        <v>67</v>
      </c>
      <c r="K328" s="20">
        <f>Tablo1[[#This Row],[Ürün Kar Tutarı]]/Tablo1[[#This Row],[Birim Fiyat]]</f>
        <v>0.93103448275862066</v>
      </c>
      <c r="L328" t="str">
        <f xml:space="preserve"> RIGHT(Tablo1[[#This Row],[Urun Ad]],5)</f>
        <v>u Gri</v>
      </c>
      <c r="M328" cm="1">
        <f t="array" aca="1" ref="M328" ca="1">IF(VEYA(M328="Aralık",M328="Ocak",M328="Şubat"),"Kış",
IF(VEYA(M328="Mart",M328="Nisan",M328="Mayıs"),"İlkbahar",
IF(VEYA(M328="Haziran",M328="Temmuz",M328="Ağustos"),"Yaz",
IF(VEYA(M328="Eylül",M328="Ekim",M328="Kasım"),"Sonbahar",""))))</f>
        <v>0</v>
      </c>
    </row>
    <row r="329" spans="1:13" x14ac:dyDescent="0.3">
      <c r="A329" s="5">
        <v>328</v>
      </c>
      <c r="B329" t="s">
        <v>9</v>
      </c>
      <c r="C329" t="s">
        <v>25</v>
      </c>
      <c r="D329" s="5" t="s">
        <v>77</v>
      </c>
      <c r="E329">
        <v>3</v>
      </c>
      <c r="F329" s="1">
        <v>7600</v>
      </c>
      <c r="G329" s="2">
        <v>22800</v>
      </c>
      <c r="H329" s="3">
        <v>4800</v>
      </c>
      <c r="I329" s="19" t="s">
        <v>47</v>
      </c>
      <c r="J329" t="s">
        <v>66</v>
      </c>
      <c r="K329" s="20">
        <f>Tablo1[[#This Row],[Ürün Kar Tutarı]]/Tablo1[[#This Row],[Birim Fiyat]]</f>
        <v>0.63157894736842102</v>
      </c>
      <c r="L329" t="str">
        <f xml:space="preserve"> RIGHT(Tablo1[[#This Row],[Urun Ad]],5)</f>
        <v>i Gri</v>
      </c>
      <c r="M329" cm="1">
        <f t="array" aca="1" ref="M329" ca="1">IF(VEYA(M329="Aralık",M329="Ocak",M329="Şubat"),"Kış",
IF(VEYA(M329="Mart",M329="Nisan",M329="Mayıs"),"İlkbahar",
IF(VEYA(M329="Haziran",M329="Temmuz",M329="Ağustos"),"Yaz",
IF(VEYA(M329="Eylül",M329="Ekim",M329="Kasım"),"Sonbahar",""))))</f>
        <v>0</v>
      </c>
    </row>
    <row r="330" spans="1:13" x14ac:dyDescent="0.3">
      <c r="A330" s="4">
        <v>329</v>
      </c>
      <c r="B330" t="s">
        <v>18</v>
      </c>
      <c r="C330" t="s">
        <v>34</v>
      </c>
      <c r="D330" s="5" t="s">
        <v>80</v>
      </c>
      <c r="E330">
        <v>1</v>
      </c>
      <c r="F330" s="1">
        <v>4200</v>
      </c>
      <c r="G330" s="2">
        <v>4200</v>
      </c>
      <c r="H330" s="3">
        <v>1200</v>
      </c>
      <c r="I330" s="19" t="s">
        <v>47</v>
      </c>
      <c r="J330" t="s">
        <v>60</v>
      </c>
      <c r="K330" s="20">
        <f>Tablo1[[#This Row],[Ürün Kar Tutarı]]/Tablo1[[#This Row],[Birim Fiyat]]</f>
        <v>0.2857142857142857</v>
      </c>
      <c r="L330" t="str">
        <f xml:space="preserve"> RIGHT(Tablo1[[#This Row],[Urun Ad]],5)</f>
        <v>Beyaz</v>
      </c>
      <c r="M330" cm="1">
        <f t="array" aca="1" ref="M330" ca="1">IF(VEYA(M330="Aralık",M330="Ocak",M330="Şubat"),"Kış",
IF(VEYA(M330="Mart",M330="Nisan",M330="Mayıs"),"İlkbahar",
IF(VEYA(M330="Haziran",M330="Temmuz",M330="Ağustos"),"Yaz",
IF(VEYA(M330="Eylül",M330="Ekim",M330="Kasım"),"Sonbahar",""))))</f>
        <v>0</v>
      </c>
    </row>
    <row r="331" spans="1:13" x14ac:dyDescent="0.3">
      <c r="A331" s="4">
        <v>330</v>
      </c>
      <c r="B331" t="s">
        <v>14</v>
      </c>
      <c r="C331" t="s">
        <v>37</v>
      </c>
      <c r="D331" s="5" t="s">
        <v>43</v>
      </c>
      <c r="E331">
        <v>3</v>
      </c>
      <c r="F331" s="1">
        <v>1250</v>
      </c>
      <c r="G331" s="2">
        <v>3750</v>
      </c>
      <c r="H331" s="3">
        <v>1350</v>
      </c>
      <c r="I331" s="19" t="s">
        <v>47</v>
      </c>
      <c r="J331" t="s">
        <v>66</v>
      </c>
      <c r="K331" s="20">
        <f>Tablo1[[#This Row],[Ürün Kar Tutarı]]/Tablo1[[#This Row],[Birim Fiyat]]</f>
        <v>1.08</v>
      </c>
      <c r="L331" t="str">
        <f xml:space="preserve"> RIGHT(Tablo1[[#This Row],[Urun Ad]],5)</f>
        <v>Siyah</v>
      </c>
      <c r="M331" cm="1">
        <f t="array" aca="1" ref="M331" ca="1">IF(VEYA(M331="Aralık",M331="Ocak",M331="Şubat"),"Kış",
IF(VEYA(M331="Mart",M331="Nisan",M331="Mayıs"),"İlkbahar",
IF(VEYA(M331="Haziran",M331="Temmuz",M331="Ağustos"),"Yaz",
IF(VEYA(M331="Eylül",M331="Ekim",M331="Kasım"),"Sonbahar",""))))</f>
        <v>0</v>
      </c>
    </row>
    <row r="332" spans="1:13" x14ac:dyDescent="0.3">
      <c r="A332" s="4">
        <v>331</v>
      </c>
      <c r="B332" t="s">
        <v>16</v>
      </c>
      <c r="C332" t="s">
        <v>30</v>
      </c>
      <c r="D332" s="5" t="s">
        <v>83</v>
      </c>
      <c r="E332">
        <v>1</v>
      </c>
      <c r="F332" s="1">
        <v>1090</v>
      </c>
      <c r="G332" s="2">
        <v>1090</v>
      </c>
      <c r="H332" s="3">
        <v>290</v>
      </c>
      <c r="I332" s="19" t="s">
        <v>47</v>
      </c>
      <c r="J332" t="s">
        <v>60</v>
      </c>
      <c r="K332" s="20">
        <f>Tablo1[[#This Row],[Ürün Kar Tutarı]]/Tablo1[[#This Row],[Birim Fiyat]]</f>
        <v>0.26605504587155965</v>
      </c>
      <c r="L332" t="str">
        <f xml:space="preserve"> RIGHT(Tablo1[[#This Row],[Urun Ad]],5)</f>
        <v>Marka</v>
      </c>
      <c r="M332" cm="1">
        <f t="array" aca="1" ref="M332" ca="1">IF(VEYA(M332="Aralık",M332="Ocak",M332="Şubat"),"Kış",
IF(VEYA(M332="Mart",M332="Nisan",M332="Mayıs"),"İlkbahar",
IF(VEYA(M332="Haziran",M332="Temmuz",M332="Ağustos"),"Yaz",
IF(VEYA(M332="Eylül",M332="Ekim",M332="Kasım"),"Sonbahar",""))))</f>
        <v>0</v>
      </c>
    </row>
    <row r="333" spans="1:13" x14ac:dyDescent="0.3">
      <c r="A333" s="5">
        <v>332</v>
      </c>
      <c r="B333" t="s">
        <v>11</v>
      </c>
      <c r="C333" t="s">
        <v>24</v>
      </c>
      <c r="D333" s="5" t="s">
        <v>81</v>
      </c>
      <c r="E333">
        <v>1</v>
      </c>
      <c r="F333" s="1">
        <v>2180</v>
      </c>
      <c r="G333" s="2">
        <v>2180</v>
      </c>
      <c r="H333" s="3">
        <v>680</v>
      </c>
      <c r="I333" s="19" t="s">
        <v>47</v>
      </c>
      <c r="J333" t="s">
        <v>59</v>
      </c>
      <c r="K333" s="20">
        <f>Tablo1[[#This Row],[Ürün Kar Tutarı]]/Tablo1[[#This Row],[Birim Fiyat]]</f>
        <v>0.31192660550458717</v>
      </c>
      <c r="L333" t="str">
        <f xml:space="preserve"> RIGHT(Tablo1[[#This Row],[Urun Ad]],5)</f>
        <v>Marka</v>
      </c>
      <c r="M333" cm="1">
        <f t="array" aca="1" ref="M333" ca="1">IF(VEYA(M333="Aralık",M333="Ocak",M333="Şubat"),"Kış",
IF(VEYA(M333="Mart",M333="Nisan",M333="Mayıs"),"İlkbahar",
IF(VEYA(M333="Haziran",M333="Temmuz",M333="Ağustos"),"Yaz",
IF(VEYA(M333="Eylül",M333="Ekim",M333="Kasım"),"Sonbahar",""))))</f>
        <v>0</v>
      </c>
    </row>
    <row r="334" spans="1:13" x14ac:dyDescent="0.3">
      <c r="A334" s="4">
        <v>333</v>
      </c>
      <c r="B334" t="s">
        <v>19</v>
      </c>
      <c r="C334" t="s">
        <v>42</v>
      </c>
      <c r="D334" s="5" t="s">
        <v>80</v>
      </c>
      <c r="E334">
        <v>2</v>
      </c>
      <c r="F334" s="1">
        <v>3700</v>
      </c>
      <c r="G334" s="2">
        <v>7400</v>
      </c>
      <c r="H334" s="3">
        <v>1400</v>
      </c>
      <c r="I334" s="19" t="s">
        <v>47</v>
      </c>
      <c r="J334" t="s">
        <v>59</v>
      </c>
      <c r="K334" s="20">
        <f>Tablo1[[#This Row],[Ürün Kar Tutarı]]/Tablo1[[#This Row],[Birim Fiyat]]</f>
        <v>0.3783783783783784</v>
      </c>
      <c r="L334" t="str">
        <f xml:space="preserve"> RIGHT(Tablo1[[#This Row],[Urun Ad]],5)</f>
        <v>Siyah</v>
      </c>
      <c r="M334" cm="1">
        <f t="array" aca="1" ref="M334" ca="1">IF(VEYA(M334="Aralık",M334="Ocak",M334="Şubat"),"Kış",
IF(VEYA(M334="Mart",M334="Nisan",M334="Mayıs"),"İlkbahar",
IF(VEYA(M334="Haziran",M334="Temmuz",M334="Ağustos"),"Yaz",
IF(VEYA(M334="Eylül",M334="Ekim",M334="Kasım"),"Sonbahar",""))))</f>
        <v>0</v>
      </c>
    </row>
    <row r="335" spans="1:13" x14ac:dyDescent="0.3">
      <c r="A335" s="5">
        <v>334</v>
      </c>
      <c r="B335" t="s">
        <v>17</v>
      </c>
      <c r="C335" t="s">
        <v>20</v>
      </c>
      <c r="D335" s="5" t="s">
        <v>75</v>
      </c>
      <c r="E335">
        <v>2</v>
      </c>
      <c r="F335" s="1">
        <v>6000</v>
      </c>
      <c r="G335" s="2">
        <v>12000</v>
      </c>
      <c r="H335" s="3">
        <v>4000</v>
      </c>
      <c r="I335" s="19" t="s">
        <v>47</v>
      </c>
      <c r="J335" t="s">
        <v>59</v>
      </c>
      <c r="K335" s="20">
        <f>Tablo1[[#This Row],[Ürün Kar Tutarı]]/Tablo1[[#This Row],[Birim Fiyat]]</f>
        <v>0.66666666666666663</v>
      </c>
      <c r="L335" t="str">
        <f xml:space="preserve"> RIGHT(Tablo1[[#This Row],[Urun Ad]],5)</f>
        <v>Beyaz</v>
      </c>
      <c r="M335" cm="1">
        <f t="array" aca="1" ref="M335" ca="1">IF(VEYA(M335="Aralık",M335="Ocak",M335="Şubat"),"Kış",
IF(VEYA(M335="Mart",M335="Nisan",M335="Mayıs"),"İlkbahar",
IF(VEYA(M335="Haziran",M335="Temmuz",M335="Ağustos"),"Yaz",
IF(VEYA(M335="Eylül",M335="Ekim",M335="Kasım"),"Sonbahar",""))))</f>
        <v>0</v>
      </c>
    </row>
    <row r="336" spans="1:13" x14ac:dyDescent="0.3">
      <c r="A336" s="4">
        <v>335</v>
      </c>
      <c r="B336" t="s">
        <v>18</v>
      </c>
      <c r="C336" t="s">
        <v>37</v>
      </c>
      <c r="D336" s="5" t="s">
        <v>43</v>
      </c>
      <c r="E336">
        <v>2</v>
      </c>
      <c r="F336" s="1">
        <v>1250</v>
      </c>
      <c r="G336" s="2">
        <v>2500</v>
      </c>
      <c r="H336" s="3">
        <v>900</v>
      </c>
      <c r="I336" s="19" t="s">
        <v>47</v>
      </c>
      <c r="J336" t="s">
        <v>67</v>
      </c>
      <c r="K336" s="20">
        <f>Tablo1[[#This Row],[Ürün Kar Tutarı]]/Tablo1[[#This Row],[Birim Fiyat]]</f>
        <v>0.72</v>
      </c>
      <c r="L336" t="str">
        <f xml:space="preserve"> RIGHT(Tablo1[[#This Row],[Urun Ad]],5)</f>
        <v>Siyah</v>
      </c>
      <c r="M336" cm="1">
        <f t="array" aca="1" ref="M336" ca="1">IF(VEYA(M336="Aralık",M336="Ocak",M336="Şubat"),"Kış",
IF(VEYA(M336="Mart",M336="Nisan",M336="Mayıs"),"İlkbahar",
IF(VEYA(M336="Haziran",M336="Temmuz",M336="Ağustos"),"Yaz",
IF(VEYA(M336="Eylül",M336="Ekim",M336="Kasım"),"Sonbahar",""))))</f>
        <v>0</v>
      </c>
    </row>
    <row r="337" spans="1:13" x14ac:dyDescent="0.3">
      <c r="A337" s="5">
        <v>336</v>
      </c>
      <c r="B337" t="s">
        <v>19</v>
      </c>
      <c r="C337" t="s">
        <v>25</v>
      </c>
      <c r="D337" s="5" t="s">
        <v>77</v>
      </c>
      <c r="E337">
        <v>1</v>
      </c>
      <c r="F337" s="1">
        <v>7600</v>
      </c>
      <c r="G337" s="2">
        <v>7600</v>
      </c>
      <c r="H337" s="3">
        <v>1600</v>
      </c>
      <c r="I337" s="19" t="s">
        <v>47</v>
      </c>
      <c r="J337" t="s">
        <v>64</v>
      </c>
      <c r="K337" s="20">
        <f>Tablo1[[#This Row],[Ürün Kar Tutarı]]/Tablo1[[#This Row],[Birim Fiyat]]</f>
        <v>0.21052631578947367</v>
      </c>
      <c r="L337" t="str">
        <f xml:space="preserve"> RIGHT(Tablo1[[#This Row],[Urun Ad]],5)</f>
        <v>i Gri</v>
      </c>
      <c r="M337" cm="1">
        <f t="array" aca="1" ref="M337" ca="1">IF(VEYA(M337="Aralık",M337="Ocak",M337="Şubat"),"Kış",
IF(VEYA(M337="Mart",M337="Nisan",M337="Mayıs"),"İlkbahar",
IF(VEYA(M337="Haziran",M337="Temmuz",M337="Ağustos"),"Yaz",
IF(VEYA(M337="Eylül",M337="Ekim",M337="Kasım"),"Sonbahar",""))))</f>
        <v>0</v>
      </c>
    </row>
    <row r="338" spans="1:13" x14ac:dyDescent="0.3">
      <c r="A338" s="4">
        <v>337</v>
      </c>
      <c r="B338" t="s">
        <v>8</v>
      </c>
      <c r="C338" t="s">
        <v>21</v>
      </c>
      <c r="D338" s="5" t="s">
        <v>82</v>
      </c>
      <c r="E338">
        <v>2</v>
      </c>
      <c r="F338" s="1">
        <v>1400</v>
      </c>
      <c r="G338" s="2">
        <v>2800</v>
      </c>
      <c r="H338" s="3">
        <v>1200</v>
      </c>
      <c r="I338" s="19" t="s">
        <v>47</v>
      </c>
      <c r="J338" t="s">
        <v>60</v>
      </c>
      <c r="K338" s="20">
        <f>Tablo1[[#This Row],[Ürün Kar Tutarı]]/Tablo1[[#This Row],[Birim Fiyat]]</f>
        <v>0.8571428571428571</v>
      </c>
      <c r="L338" t="str">
        <f xml:space="preserve"> RIGHT(Tablo1[[#This Row],[Urun Ad]],5)</f>
        <v>Beyaz</v>
      </c>
      <c r="M338" cm="1">
        <f t="array" aca="1" ref="M338" ca="1">IF(VEYA(M338="Aralık",M338="Ocak",M338="Şubat"),"Kış",
IF(VEYA(M338="Mart",M338="Nisan",M338="Mayıs"),"İlkbahar",
IF(VEYA(M338="Haziran",M338="Temmuz",M338="Ağustos"),"Yaz",
IF(VEYA(M338="Eylül",M338="Ekim",M338="Kasım"),"Sonbahar",""))))</f>
        <v>0</v>
      </c>
    </row>
    <row r="339" spans="1:13" x14ac:dyDescent="0.3">
      <c r="A339" s="5">
        <v>338</v>
      </c>
      <c r="B339" t="s">
        <v>12</v>
      </c>
      <c r="C339" t="s">
        <v>24</v>
      </c>
      <c r="D339" s="5" t="s">
        <v>81</v>
      </c>
      <c r="E339">
        <v>2</v>
      </c>
      <c r="F339" s="1">
        <v>2180</v>
      </c>
      <c r="G339" s="2">
        <v>4360</v>
      </c>
      <c r="H339" s="3">
        <v>1360</v>
      </c>
      <c r="I339" s="19" t="s">
        <v>47</v>
      </c>
      <c r="J339" t="s">
        <v>62</v>
      </c>
      <c r="K339" s="20">
        <f>Tablo1[[#This Row],[Ürün Kar Tutarı]]/Tablo1[[#This Row],[Birim Fiyat]]</f>
        <v>0.62385321100917435</v>
      </c>
      <c r="L339" t="str">
        <f xml:space="preserve"> RIGHT(Tablo1[[#This Row],[Urun Ad]],5)</f>
        <v>Marka</v>
      </c>
      <c r="M339" cm="1">
        <f t="array" aca="1" ref="M339" ca="1">IF(VEYA(M339="Aralık",M339="Ocak",M339="Şubat"),"Kış",
IF(VEYA(M339="Mart",M339="Nisan",M339="Mayıs"),"İlkbahar",
IF(VEYA(M339="Haziran",M339="Temmuz",M339="Ağustos"),"Yaz",
IF(VEYA(M339="Eylül",M339="Ekim",M339="Kasım"),"Sonbahar",""))))</f>
        <v>0</v>
      </c>
    </row>
    <row r="340" spans="1:13" x14ac:dyDescent="0.3">
      <c r="A340" s="4">
        <v>339</v>
      </c>
      <c r="B340" t="s">
        <v>8</v>
      </c>
      <c r="C340" t="s">
        <v>29</v>
      </c>
      <c r="D340" s="5" t="s">
        <v>82</v>
      </c>
      <c r="E340">
        <v>3</v>
      </c>
      <c r="F340" s="1">
        <v>1800</v>
      </c>
      <c r="G340" s="2">
        <v>5400</v>
      </c>
      <c r="H340" s="3">
        <v>3000</v>
      </c>
      <c r="I340" s="19" t="s">
        <v>47</v>
      </c>
      <c r="J340" t="s">
        <v>61</v>
      </c>
      <c r="K340" s="20">
        <f>Tablo1[[#This Row],[Ürün Kar Tutarı]]/Tablo1[[#This Row],[Birim Fiyat]]</f>
        <v>1.6666666666666667</v>
      </c>
      <c r="L340" t="str">
        <f xml:space="preserve"> RIGHT(Tablo1[[#This Row],[Urun Ad]],5)</f>
        <v>n Gri</v>
      </c>
      <c r="M340" cm="1">
        <f t="array" aca="1" ref="M340" ca="1">IF(VEYA(M340="Aralık",M340="Ocak",M340="Şubat"),"Kış",
IF(VEYA(M340="Mart",M340="Nisan",M340="Mayıs"),"İlkbahar",
IF(VEYA(M340="Haziran",M340="Temmuz",M340="Ağustos"),"Yaz",
IF(VEYA(M340="Eylül",M340="Ekim",M340="Kasım"),"Sonbahar",""))))</f>
        <v>0</v>
      </c>
    </row>
    <row r="341" spans="1:13" x14ac:dyDescent="0.3">
      <c r="A341" s="5">
        <v>340</v>
      </c>
      <c r="B341" t="s">
        <v>10</v>
      </c>
      <c r="C341" t="s">
        <v>41</v>
      </c>
      <c r="D341" s="5" t="s">
        <v>78</v>
      </c>
      <c r="E341">
        <v>1</v>
      </c>
      <c r="F341" s="1">
        <v>1500</v>
      </c>
      <c r="G341" s="2">
        <v>1500</v>
      </c>
      <c r="H341" s="3">
        <v>700</v>
      </c>
      <c r="I341" s="19" t="s">
        <v>47</v>
      </c>
      <c r="J341" t="s">
        <v>57</v>
      </c>
      <c r="K341" s="20">
        <f>Tablo1[[#This Row],[Ürün Kar Tutarı]]/Tablo1[[#This Row],[Birim Fiyat]]</f>
        <v>0.46666666666666667</v>
      </c>
      <c r="L341" t="str">
        <f xml:space="preserve"> RIGHT(Tablo1[[#This Row],[Urun Ad]],5)</f>
        <v>Marka</v>
      </c>
      <c r="M341" cm="1">
        <f t="array" aca="1" ref="M341" ca="1">IF(VEYA(M341="Aralık",M341="Ocak",M341="Şubat"),"Kış",
IF(VEYA(M341="Mart",M341="Nisan",M341="Mayıs"),"İlkbahar",
IF(VEYA(M341="Haziran",M341="Temmuz",M341="Ağustos"),"Yaz",
IF(VEYA(M341="Eylül",M341="Ekim",M341="Kasım"),"Sonbahar",""))))</f>
        <v>0</v>
      </c>
    </row>
    <row r="342" spans="1:13" x14ac:dyDescent="0.3">
      <c r="A342" s="4">
        <v>341</v>
      </c>
      <c r="B342" t="s">
        <v>14</v>
      </c>
      <c r="C342" t="s">
        <v>22</v>
      </c>
      <c r="D342" s="5" t="s">
        <v>76</v>
      </c>
      <c r="E342">
        <v>3</v>
      </c>
      <c r="F342" s="1">
        <v>8450</v>
      </c>
      <c r="G342" s="2">
        <v>25350</v>
      </c>
      <c r="H342" s="3">
        <v>7350</v>
      </c>
      <c r="I342" s="19" t="s">
        <v>47</v>
      </c>
      <c r="J342" t="s">
        <v>56</v>
      </c>
      <c r="K342" s="20">
        <f>Tablo1[[#This Row],[Ürün Kar Tutarı]]/Tablo1[[#This Row],[Birim Fiyat]]</f>
        <v>0.86982248520710059</v>
      </c>
      <c r="L342" t="str">
        <f xml:space="preserve"> RIGHT(Tablo1[[#This Row],[Urun Ad]],5)</f>
        <v>Beyaz</v>
      </c>
      <c r="M342" cm="1">
        <f t="array" aca="1" ref="M342" ca="1">IF(VEYA(M342="Aralık",M342="Ocak",M342="Şubat"),"Kış",
IF(VEYA(M342="Mart",M342="Nisan",M342="Mayıs"),"İlkbahar",
IF(VEYA(M342="Haziran",M342="Temmuz",M342="Ağustos"),"Yaz",
IF(VEYA(M342="Eylül",M342="Ekim",M342="Kasım"),"Sonbahar",""))))</f>
        <v>0</v>
      </c>
    </row>
    <row r="343" spans="1:13" x14ac:dyDescent="0.3">
      <c r="A343" s="5">
        <v>342</v>
      </c>
      <c r="B343" t="s">
        <v>17</v>
      </c>
      <c r="C343" t="s">
        <v>41</v>
      </c>
      <c r="D343" s="5" t="s">
        <v>78</v>
      </c>
      <c r="E343">
        <v>3</v>
      </c>
      <c r="F343" s="1">
        <v>1500</v>
      </c>
      <c r="G343" s="2">
        <v>4500</v>
      </c>
      <c r="H343" s="3">
        <v>2100</v>
      </c>
      <c r="I343" s="19" t="s">
        <v>47</v>
      </c>
      <c r="J343" t="s">
        <v>66</v>
      </c>
      <c r="K343" s="20">
        <f>Tablo1[[#This Row],[Ürün Kar Tutarı]]/Tablo1[[#This Row],[Birim Fiyat]]</f>
        <v>1.4</v>
      </c>
      <c r="L343" t="str">
        <f xml:space="preserve"> RIGHT(Tablo1[[#This Row],[Urun Ad]],5)</f>
        <v>Marka</v>
      </c>
      <c r="M343" cm="1">
        <f t="array" aca="1" ref="M343" ca="1">IF(VEYA(M343="Aralık",M343="Ocak",M343="Şubat"),"Kış",
IF(VEYA(M343="Mart",M343="Nisan",M343="Mayıs"),"İlkbahar",
IF(VEYA(M343="Haziran",M343="Temmuz",M343="Ağustos"),"Yaz",
IF(VEYA(M343="Eylül",M343="Ekim",M343="Kasım"),"Sonbahar",""))))</f>
        <v>0</v>
      </c>
    </row>
    <row r="344" spans="1:13" x14ac:dyDescent="0.3">
      <c r="A344" s="4">
        <v>343</v>
      </c>
      <c r="B344" t="s">
        <v>13</v>
      </c>
      <c r="C344" t="s">
        <v>20</v>
      </c>
      <c r="D344" s="5" t="s">
        <v>75</v>
      </c>
      <c r="E344">
        <v>3</v>
      </c>
      <c r="F344" s="1">
        <v>6000</v>
      </c>
      <c r="G344" s="2">
        <v>18000</v>
      </c>
      <c r="H344" s="3">
        <v>6000</v>
      </c>
      <c r="I344" s="19" t="s">
        <v>47</v>
      </c>
      <c r="J344" t="s">
        <v>58</v>
      </c>
      <c r="K344" s="20">
        <f>Tablo1[[#This Row],[Ürün Kar Tutarı]]/Tablo1[[#This Row],[Birim Fiyat]]</f>
        <v>1</v>
      </c>
      <c r="L344" t="str">
        <f xml:space="preserve"> RIGHT(Tablo1[[#This Row],[Urun Ad]],5)</f>
        <v>Beyaz</v>
      </c>
      <c r="M344" cm="1">
        <f t="array" aca="1" ref="M344" ca="1">IF(VEYA(M344="Aralık",M344="Ocak",M344="Şubat"),"Kış",
IF(VEYA(M344="Mart",M344="Nisan",M344="Mayıs"),"İlkbahar",
IF(VEYA(M344="Haziran",M344="Temmuz",M344="Ağustos"),"Yaz",
IF(VEYA(M344="Eylül",M344="Ekim",M344="Kasım"),"Sonbahar",""))))</f>
        <v>0</v>
      </c>
    </row>
    <row r="345" spans="1:13" x14ac:dyDescent="0.3">
      <c r="A345" s="5">
        <v>344</v>
      </c>
      <c r="B345" t="s">
        <v>19</v>
      </c>
      <c r="C345" t="s">
        <v>38</v>
      </c>
      <c r="D345" s="5" t="s">
        <v>84</v>
      </c>
      <c r="E345">
        <v>1</v>
      </c>
      <c r="F345" s="1">
        <v>1200</v>
      </c>
      <c r="G345" s="2">
        <v>1200</v>
      </c>
      <c r="H345" s="3">
        <v>400</v>
      </c>
      <c r="I345" s="19" t="s">
        <v>47</v>
      </c>
      <c r="J345" t="s">
        <v>67</v>
      </c>
      <c r="K345" s="20">
        <f>Tablo1[[#This Row],[Ürün Kar Tutarı]]/Tablo1[[#This Row],[Birim Fiyat]]</f>
        <v>0.33333333333333331</v>
      </c>
      <c r="L345" t="str">
        <f xml:space="preserve"> RIGHT(Tablo1[[#This Row],[Urun Ad]],5)</f>
        <v>ü Mor</v>
      </c>
      <c r="M345" cm="1">
        <f t="array" aca="1" ref="M345" ca="1">IF(VEYA(M345="Aralık",M345="Ocak",M345="Şubat"),"Kış",
IF(VEYA(M345="Mart",M345="Nisan",M345="Mayıs"),"İlkbahar",
IF(VEYA(M345="Haziran",M345="Temmuz",M345="Ağustos"),"Yaz",
IF(VEYA(M345="Eylül",M345="Ekim",M345="Kasım"),"Sonbahar",""))))</f>
        <v>0</v>
      </c>
    </row>
    <row r="346" spans="1:13" x14ac:dyDescent="0.3">
      <c r="A346" s="4">
        <v>345</v>
      </c>
      <c r="B346" t="s">
        <v>8</v>
      </c>
      <c r="C346" t="s">
        <v>34</v>
      </c>
      <c r="D346" s="5" t="s">
        <v>80</v>
      </c>
      <c r="E346">
        <v>3</v>
      </c>
      <c r="F346" s="1">
        <v>4200</v>
      </c>
      <c r="G346" s="2">
        <v>12600</v>
      </c>
      <c r="H346" s="3">
        <v>3600</v>
      </c>
      <c r="I346" s="19" t="s">
        <v>47</v>
      </c>
      <c r="J346" t="s">
        <v>60</v>
      </c>
      <c r="K346" s="20">
        <f>Tablo1[[#This Row],[Ürün Kar Tutarı]]/Tablo1[[#This Row],[Birim Fiyat]]</f>
        <v>0.8571428571428571</v>
      </c>
      <c r="L346" t="str">
        <f xml:space="preserve"> RIGHT(Tablo1[[#This Row],[Urun Ad]],5)</f>
        <v>Beyaz</v>
      </c>
      <c r="M346" cm="1">
        <f t="array" aca="1" ref="M346" ca="1">IF(VEYA(M346="Aralık",M346="Ocak",M346="Şubat"),"Kış",
IF(VEYA(M346="Mart",M346="Nisan",M346="Mayıs"),"İlkbahar",
IF(VEYA(M346="Haziran",M346="Temmuz",M346="Ağustos"),"Yaz",
IF(VEYA(M346="Eylül",M346="Ekim",M346="Kasım"),"Sonbahar",""))))</f>
        <v>0</v>
      </c>
    </row>
    <row r="347" spans="1:13" x14ac:dyDescent="0.3">
      <c r="A347" s="5">
        <v>346</v>
      </c>
      <c r="B347" t="s">
        <v>18</v>
      </c>
      <c r="C347" t="s">
        <v>25</v>
      </c>
      <c r="D347" s="5" t="s">
        <v>77</v>
      </c>
      <c r="E347">
        <v>3</v>
      </c>
      <c r="F347" s="1">
        <v>7600</v>
      </c>
      <c r="G347" s="2">
        <v>22800</v>
      </c>
      <c r="H347" s="3">
        <v>4800</v>
      </c>
      <c r="I347" s="19" t="s">
        <v>47</v>
      </c>
      <c r="J347" t="s">
        <v>63</v>
      </c>
      <c r="K347" s="20">
        <f>Tablo1[[#This Row],[Ürün Kar Tutarı]]/Tablo1[[#This Row],[Birim Fiyat]]</f>
        <v>0.63157894736842102</v>
      </c>
      <c r="L347" t="str">
        <f xml:space="preserve"> RIGHT(Tablo1[[#This Row],[Urun Ad]],5)</f>
        <v>i Gri</v>
      </c>
      <c r="M347" cm="1">
        <f t="array" aca="1" ref="M347" ca="1">IF(VEYA(M347="Aralık",M347="Ocak",M347="Şubat"),"Kış",
IF(VEYA(M347="Mart",M347="Nisan",M347="Mayıs"),"İlkbahar",
IF(VEYA(M347="Haziran",M347="Temmuz",M347="Ağustos"),"Yaz",
IF(VEYA(M347="Eylül",M347="Ekim",M347="Kasım"),"Sonbahar",""))))</f>
        <v>0</v>
      </c>
    </row>
    <row r="348" spans="1:13" x14ac:dyDescent="0.3">
      <c r="A348" s="4">
        <v>347</v>
      </c>
      <c r="B348" t="s">
        <v>13</v>
      </c>
      <c r="C348" t="s">
        <v>26</v>
      </c>
      <c r="D348" s="5" t="s">
        <v>79</v>
      </c>
      <c r="E348">
        <v>2</v>
      </c>
      <c r="F348" s="1">
        <v>7250</v>
      </c>
      <c r="G348" s="2">
        <v>14500</v>
      </c>
      <c r="H348" s="3">
        <v>4500</v>
      </c>
      <c r="I348" s="19" t="s">
        <v>47</v>
      </c>
      <c r="J348" t="s">
        <v>56</v>
      </c>
      <c r="K348" s="20">
        <f>Tablo1[[#This Row],[Ürün Kar Tutarı]]/Tablo1[[#This Row],[Birim Fiyat]]</f>
        <v>0.62068965517241381</v>
      </c>
      <c r="L348" t="str">
        <f xml:space="preserve"> RIGHT(Tablo1[[#This Row],[Urun Ad]],5)</f>
        <v>u Gri</v>
      </c>
      <c r="M348" cm="1">
        <f t="array" aca="1" ref="M348" ca="1">IF(VEYA(M348="Aralık",M348="Ocak",M348="Şubat"),"Kış",
IF(VEYA(M348="Mart",M348="Nisan",M348="Mayıs"),"İlkbahar",
IF(VEYA(M348="Haziran",M348="Temmuz",M348="Ağustos"),"Yaz",
IF(VEYA(M348="Eylül",M348="Ekim",M348="Kasım"),"Sonbahar",""))))</f>
        <v>0</v>
      </c>
    </row>
    <row r="349" spans="1:13" x14ac:dyDescent="0.3">
      <c r="A349" s="5">
        <v>348</v>
      </c>
      <c r="B349" t="s">
        <v>9</v>
      </c>
      <c r="C349" t="s">
        <v>39</v>
      </c>
      <c r="D349" s="5" t="s">
        <v>76</v>
      </c>
      <c r="E349">
        <v>2</v>
      </c>
      <c r="F349" s="1">
        <v>7530</v>
      </c>
      <c r="G349" s="2">
        <v>15060</v>
      </c>
      <c r="H349" s="3">
        <v>3060</v>
      </c>
      <c r="I349" s="19" t="s">
        <v>47</v>
      </c>
      <c r="J349" t="s">
        <v>62</v>
      </c>
      <c r="K349" s="20">
        <f>Tablo1[[#This Row],[Ürün Kar Tutarı]]/Tablo1[[#This Row],[Birim Fiyat]]</f>
        <v>0.4063745019920319</v>
      </c>
      <c r="L349" t="str">
        <f xml:space="preserve"> RIGHT(Tablo1[[#This Row],[Urun Ad]],5)</f>
        <v>ı Gri</v>
      </c>
      <c r="M349" cm="1">
        <f t="array" aca="1" ref="M349" ca="1">IF(VEYA(M349="Aralık",M349="Ocak",M349="Şubat"),"Kış",
IF(VEYA(M349="Mart",M349="Nisan",M349="Mayıs"),"İlkbahar",
IF(VEYA(M349="Haziran",M349="Temmuz",M349="Ağustos"),"Yaz",
IF(VEYA(M349="Eylül",M349="Ekim",M349="Kasım"),"Sonbahar",""))))</f>
        <v>0</v>
      </c>
    </row>
    <row r="350" spans="1:13" x14ac:dyDescent="0.3">
      <c r="A350" s="4">
        <v>349</v>
      </c>
      <c r="B350" t="s">
        <v>10</v>
      </c>
      <c r="C350" t="s">
        <v>26</v>
      </c>
      <c r="D350" s="5" t="s">
        <v>79</v>
      </c>
      <c r="E350">
        <v>2</v>
      </c>
      <c r="F350" s="1">
        <v>7250</v>
      </c>
      <c r="G350" s="2">
        <v>14500</v>
      </c>
      <c r="H350" s="3">
        <v>4500</v>
      </c>
      <c r="I350" s="19" t="s">
        <v>47</v>
      </c>
      <c r="J350" t="s">
        <v>63</v>
      </c>
      <c r="K350" s="20">
        <f>Tablo1[[#This Row],[Ürün Kar Tutarı]]/Tablo1[[#This Row],[Birim Fiyat]]</f>
        <v>0.62068965517241381</v>
      </c>
      <c r="L350" t="str">
        <f xml:space="preserve"> RIGHT(Tablo1[[#This Row],[Urun Ad]],5)</f>
        <v>u Gri</v>
      </c>
      <c r="M350" cm="1">
        <f t="array" aca="1" ref="M350" ca="1">IF(VEYA(M350="Aralık",M350="Ocak",M350="Şubat"),"Kış",
IF(VEYA(M350="Mart",M350="Nisan",M350="Mayıs"),"İlkbahar",
IF(VEYA(M350="Haziran",M350="Temmuz",M350="Ağustos"),"Yaz",
IF(VEYA(M350="Eylül",M350="Ekim",M350="Kasım"),"Sonbahar",""))))</f>
        <v>0</v>
      </c>
    </row>
    <row r="351" spans="1:13" x14ac:dyDescent="0.3">
      <c r="A351" s="5">
        <v>350</v>
      </c>
      <c r="B351" t="s">
        <v>9</v>
      </c>
      <c r="C351" t="s">
        <v>20</v>
      </c>
      <c r="D351" s="5" t="s">
        <v>75</v>
      </c>
      <c r="E351">
        <v>1</v>
      </c>
      <c r="F351" s="1">
        <v>6000</v>
      </c>
      <c r="G351" s="2">
        <v>6000</v>
      </c>
      <c r="H351" s="3">
        <v>2000</v>
      </c>
      <c r="I351" s="19" t="s">
        <v>47</v>
      </c>
      <c r="J351" t="s">
        <v>61</v>
      </c>
      <c r="K351" s="20">
        <f>Tablo1[[#This Row],[Ürün Kar Tutarı]]/Tablo1[[#This Row],[Birim Fiyat]]</f>
        <v>0.33333333333333331</v>
      </c>
      <c r="L351" t="str">
        <f xml:space="preserve"> RIGHT(Tablo1[[#This Row],[Urun Ad]],5)</f>
        <v>Beyaz</v>
      </c>
      <c r="M351" cm="1">
        <f t="array" aca="1" ref="M351" ca="1">IF(VEYA(M351="Aralık",M351="Ocak",M351="Şubat"),"Kış",
IF(VEYA(M351="Mart",M351="Nisan",M351="Mayıs"),"İlkbahar",
IF(VEYA(M351="Haziran",M351="Temmuz",M351="Ağustos"),"Yaz",
IF(VEYA(M351="Eylül",M351="Ekim",M351="Kasım"),"Sonbahar",""))))</f>
        <v>0</v>
      </c>
    </row>
    <row r="352" spans="1:13" x14ac:dyDescent="0.3">
      <c r="A352" s="4">
        <v>351</v>
      </c>
      <c r="B352" t="s">
        <v>13</v>
      </c>
      <c r="C352" t="s">
        <v>38</v>
      </c>
      <c r="D352" s="5" t="s">
        <v>84</v>
      </c>
      <c r="E352">
        <v>3</v>
      </c>
      <c r="F352" s="1">
        <v>1200</v>
      </c>
      <c r="G352" s="2">
        <v>3600</v>
      </c>
      <c r="H352" s="3">
        <v>1200</v>
      </c>
      <c r="I352" s="19" t="s">
        <v>47</v>
      </c>
      <c r="J352" t="s">
        <v>67</v>
      </c>
      <c r="K352" s="20">
        <f>Tablo1[[#This Row],[Ürün Kar Tutarı]]/Tablo1[[#This Row],[Birim Fiyat]]</f>
        <v>1</v>
      </c>
      <c r="L352" t="str">
        <f xml:space="preserve"> RIGHT(Tablo1[[#This Row],[Urun Ad]],5)</f>
        <v>ü Mor</v>
      </c>
      <c r="M352" cm="1">
        <f t="array" aca="1" ref="M352" ca="1">IF(VEYA(M352="Aralık",M352="Ocak",M352="Şubat"),"Kış",
IF(VEYA(M352="Mart",M352="Nisan",M352="Mayıs"),"İlkbahar",
IF(VEYA(M352="Haziran",M352="Temmuz",M352="Ağustos"),"Yaz",
IF(VEYA(M352="Eylül",M352="Ekim",M352="Kasım"),"Sonbahar",""))))</f>
        <v>0</v>
      </c>
    </row>
    <row r="353" spans="1:13" x14ac:dyDescent="0.3">
      <c r="A353" s="5">
        <v>352</v>
      </c>
      <c r="B353" t="s">
        <v>19</v>
      </c>
      <c r="C353" t="s">
        <v>40</v>
      </c>
      <c r="D353" s="5" t="s">
        <v>75</v>
      </c>
      <c r="E353">
        <v>2</v>
      </c>
      <c r="F353" s="1">
        <v>5300</v>
      </c>
      <c r="G353" s="2">
        <v>10600</v>
      </c>
      <c r="H353" s="3">
        <v>2600</v>
      </c>
      <c r="I353" s="19" t="s">
        <v>47</v>
      </c>
      <c r="J353" t="s">
        <v>61</v>
      </c>
      <c r="K353" s="20">
        <f>Tablo1[[#This Row],[Ürün Kar Tutarı]]/Tablo1[[#This Row],[Birim Fiyat]]</f>
        <v>0.49056603773584906</v>
      </c>
      <c r="L353" t="str">
        <f xml:space="preserve"> RIGHT(Tablo1[[#This Row],[Urun Ad]],5)</f>
        <v>i Gri</v>
      </c>
      <c r="M353" cm="1">
        <f t="array" aca="1" ref="M353" ca="1">IF(VEYA(M353="Aralık",M353="Ocak",M353="Şubat"),"Kış",
IF(VEYA(M353="Mart",M353="Nisan",M353="Mayıs"),"İlkbahar",
IF(VEYA(M353="Haziran",M353="Temmuz",M353="Ağustos"),"Yaz",
IF(VEYA(M353="Eylül",M353="Ekim",M353="Kasım"),"Sonbahar",""))))</f>
        <v>0</v>
      </c>
    </row>
    <row r="354" spans="1:13" x14ac:dyDescent="0.3">
      <c r="A354" s="4">
        <v>353</v>
      </c>
      <c r="B354" t="s">
        <v>16</v>
      </c>
      <c r="C354" t="s">
        <v>22</v>
      </c>
      <c r="D354" s="5" t="s">
        <v>76</v>
      </c>
      <c r="E354">
        <v>2</v>
      </c>
      <c r="F354" s="1">
        <v>8450</v>
      </c>
      <c r="G354" s="2">
        <v>16900</v>
      </c>
      <c r="H354" s="3">
        <v>4900</v>
      </c>
      <c r="I354" s="19" t="s">
        <v>47</v>
      </c>
      <c r="J354" t="s">
        <v>57</v>
      </c>
      <c r="K354" s="20">
        <f>Tablo1[[#This Row],[Ürün Kar Tutarı]]/Tablo1[[#This Row],[Birim Fiyat]]</f>
        <v>0.57988165680473369</v>
      </c>
      <c r="L354" t="str">
        <f xml:space="preserve"> RIGHT(Tablo1[[#This Row],[Urun Ad]],5)</f>
        <v>Beyaz</v>
      </c>
      <c r="M354" cm="1">
        <f t="array" aca="1" ref="M354" ca="1">IF(VEYA(M354="Aralık",M354="Ocak",M354="Şubat"),"Kış",
IF(VEYA(M354="Mart",M354="Nisan",M354="Mayıs"),"İlkbahar",
IF(VEYA(M354="Haziran",M354="Temmuz",M354="Ağustos"),"Yaz",
IF(VEYA(M354="Eylül",M354="Ekim",M354="Kasım"),"Sonbahar",""))))</f>
        <v>0</v>
      </c>
    </row>
    <row r="355" spans="1:13" x14ac:dyDescent="0.3">
      <c r="A355" s="5">
        <v>354</v>
      </c>
      <c r="B355" t="s">
        <v>12</v>
      </c>
      <c r="C355" t="s">
        <v>23</v>
      </c>
      <c r="D355" s="5" t="s">
        <v>84</v>
      </c>
      <c r="E355">
        <v>1</v>
      </c>
      <c r="F355" s="1">
        <v>1350</v>
      </c>
      <c r="G355" s="2">
        <v>1350</v>
      </c>
      <c r="H355" s="3">
        <v>550</v>
      </c>
      <c r="I355" s="19" t="s">
        <v>47</v>
      </c>
      <c r="J355" t="s">
        <v>64</v>
      </c>
      <c r="K355" s="20">
        <f>Tablo1[[#This Row],[Ürün Kar Tutarı]]/Tablo1[[#This Row],[Birim Fiyat]]</f>
        <v>0.40740740740740738</v>
      </c>
      <c r="L355" t="str">
        <f xml:space="preserve"> RIGHT(Tablo1[[#This Row],[Urun Ad]],5)</f>
        <v>Siyah</v>
      </c>
      <c r="M355" cm="1">
        <f t="array" aca="1" ref="M355" ca="1">IF(VEYA(M355="Aralık",M355="Ocak",M355="Şubat"),"Kış",
IF(VEYA(M355="Mart",M355="Nisan",M355="Mayıs"),"İlkbahar",
IF(VEYA(M355="Haziran",M355="Temmuz",M355="Ağustos"),"Yaz",
IF(VEYA(M355="Eylül",M355="Ekim",M355="Kasım"),"Sonbahar",""))))</f>
        <v>0</v>
      </c>
    </row>
    <row r="356" spans="1:13" x14ac:dyDescent="0.3">
      <c r="A356" s="4">
        <v>355</v>
      </c>
      <c r="B356" t="s">
        <v>14</v>
      </c>
      <c r="C356" t="s">
        <v>30</v>
      </c>
      <c r="D356" s="5" t="s">
        <v>83</v>
      </c>
      <c r="E356">
        <v>1</v>
      </c>
      <c r="F356" s="1">
        <v>1090</v>
      </c>
      <c r="G356" s="2">
        <v>1090</v>
      </c>
      <c r="H356" s="3">
        <v>290</v>
      </c>
      <c r="I356" s="19" t="s">
        <v>47</v>
      </c>
      <c r="J356" t="s">
        <v>60</v>
      </c>
      <c r="K356" s="20">
        <f>Tablo1[[#This Row],[Ürün Kar Tutarı]]/Tablo1[[#This Row],[Birim Fiyat]]</f>
        <v>0.26605504587155965</v>
      </c>
      <c r="L356" t="str">
        <f xml:space="preserve"> RIGHT(Tablo1[[#This Row],[Urun Ad]],5)</f>
        <v>Marka</v>
      </c>
      <c r="M356" cm="1">
        <f t="array" aca="1" ref="M356" ca="1">IF(VEYA(M356="Aralık",M356="Ocak",M356="Şubat"),"Kış",
IF(VEYA(M356="Mart",M356="Nisan",M356="Mayıs"),"İlkbahar",
IF(VEYA(M356="Haziran",M356="Temmuz",M356="Ağustos"),"Yaz",
IF(VEYA(M356="Eylül",M356="Ekim",M356="Kasım"),"Sonbahar",""))))</f>
        <v>0</v>
      </c>
    </row>
    <row r="357" spans="1:13" x14ac:dyDescent="0.3">
      <c r="A357" s="4">
        <v>356</v>
      </c>
      <c r="B357" t="s">
        <v>12</v>
      </c>
      <c r="C357" t="s">
        <v>24</v>
      </c>
      <c r="D357" s="5" t="s">
        <v>81</v>
      </c>
      <c r="E357">
        <v>1</v>
      </c>
      <c r="F357" s="1">
        <v>2180</v>
      </c>
      <c r="G357" s="2">
        <v>2180</v>
      </c>
      <c r="H357" s="3">
        <v>680</v>
      </c>
      <c r="I357" s="19" t="s">
        <v>47</v>
      </c>
      <c r="J357" t="s">
        <v>66</v>
      </c>
      <c r="K357" s="20">
        <f>Tablo1[[#This Row],[Ürün Kar Tutarı]]/Tablo1[[#This Row],[Birim Fiyat]]</f>
        <v>0.31192660550458717</v>
      </c>
      <c r="L357" t="str">
        <f xml:space="preserve"> RIGHT(Tablo1[[#This Row],[Urun Ad]],5)</f>
        <v>Marka</v>
      </c>
      <c r="M357" cm="1">
        <f t="array" aca="1" ref="M357" ca="1">IF(VEYA(M357="Aralık",M357="Ocak",M357="Şubat"),"Kış",
IF(VEYA(M357="Mart",M357="Nisan",M357="Mayıs"),"İlkbahar",
IF(VEYA(M357="Haziran",M357="Temmuz",M357="Ağustos"),"Yaz",
IF(VEYA(M357="Eylül",M357="Ekim",M357="Kasım"),"Sonbahar",""))))</f>
        <v>0</v>
      </c>
    </row>
    <row r="358" spans="1:13" x14ac:dyDescent="0.3">
      <c r="A358" s="4">
        <v>357</v>
      </c>
      <c r="B358" t="s">
        <v>8</v>
      </c>
      <c r="C358" t="s">
        <v>20</v>
      </c>
      <c r="D358" s="5" t="s">
        <v>75</v>
      </c>
      <c r="E358">
        <v>2</v>
      </c>
      <c r="F358" s="1">
        <v>6000</v>
      </c>
      <c r="G358" s="2">
        <v>12000</v>
      </c>
      <c r="H358" s="3">
        <v>4000</v>
      </c>
      <c r="I358" s="19" t="s">
        <v>47</v>
      </c>
      <c r="J358" t="s">
        <v>55</v>
      </c>
      <c r="K358" s="20">
        <f>Tablo1[[#This Row],[Ürün Kar Tutarı]]/Tablo1[[#This Row],[Birim Fiyat]]</f>
        <v>0.66666666666666663</v>
      </c>
      <c r="L358" t="str">
        <f xml:space="preserve"> RIGHT(Tablo1[[#This Row],[Urun Ad]],5)</f>
        <v>Beyaz</v>
      </c>
      <c r="M358" cm="1">
        <f t="array" aca="1" ref="M358" ca="1">IF(VEYA(M358="Aralık",M358="Ocak",M358="Şubat"),"Kış",
IF(VEYA(M358="Mart",M358="Nisan",M358="Mayıs"),"İlkbahar",
IF(VEYA(M358="Haziran",M358="Temmuz",M358="Ağustos"),"Yaz",
IF(VEYA(M358="Eylül",M358="Ekim",M358="Kasım"),"Sonbahar",""))))</f>
        <v>0</v>
      </c>
    </row>
    <row r="359" spans="1:13" x14ac:dyDescent="0.3">
      <c r="A359" s="5">
        <v>358</v>
      </c>
      <c r="B359" t="s">
        <v>9</v>
      </c>
      <c r="C359" t="s">
        <v>21</v>
      </c>
      <c r="D359" s="5" t="s">
        <v>82</v>
      </c>
      <c r="E359">
        <v>2</v>
      </c>
      <c r="F359" s="1">
        <v>1400</v>
      </c>
      <c r="G359" s="2">
        <v>2800</v>
      </c>
      <c r="H359" s="3">
        <v>1200</v>
      </c>
      <c r="I359" s="19" t="s">
        <v>47</v>
      </c>
      <c r="J359" t="s">
        <v>57</v>
      </c>
      <c r="K359" s="20">
        <f>Tablo1[[#This Row],[Ürün Kar Tutarı]]/Tablo1[[#This Row],[Birim Fiyat]]</f>
        <v>0.8571428571428571</v>
      </c>
      <c r="L359" t="str">
        <f xml:space="preserve"> RIGHT(Tablo1[[#This Row],[Urun Ad]],5)</f>
        <v>Beyaz</v>
      </c>
      <c r="M359" cm="1">
        <f t="array" aca="1" ref="M359" ca="1">IF(VEYA(M359="Aralık",M359="Ocak",M359="Şubat"),"Kış",
IF(VEYA(M359="Mart",M359="Nisan",M359="Mayıs"),"İlkbahar",
IF(VEYA(M359="Haziran",M359="Temmuz",M359="Ağustos"),"Yaz",
IF(VEYA(M359="Eylül",M359="Ekim",M359="Kasım"),"Sonbahar",""))))</f>
        <v>0</v>
      </c>
    </row>
    <row r="360" spans="1:13" x14ac:dyDescent="0.3">
      <c r="A360" s="4">
        <v>359</v>
      </c>
      <c r="B360" t="s">
        <v>10</v>
      </c>
      <c r="C360" t="s">
        <v>22</v>
      </c>
      <c r="D360" s="5" t="s">
        <v>76</v>
      </c>
      <c r="E360">
        <v>2</v>
      </c>
      <c r="F360" s="1">
        <v>8450</v>
      </c>
      <c r="G360" s="2">
        <v>16900</v>
      </c>
      <c r="H360" s="3">
        <v>4900</v>
      </c>
      <c r="I360" s="19" t="s">
        <v>47</v>
      </c>
      <c r="J360" t="s">
        <v>66</v>
      </c>
      <c r="K360" s="20">
        <f>Tablo1[[#This Row],[Ürün Kar Tutarı]]/Tablo1[[#This Row],[Birim Fiyat]]</f>
        <v>0.57988165680473369</v>
      </c>
      <c r="L360" t="str">
        <f xml:space="preserve"> RIGHT(Tablo1[[#This Row],[Urun Ad]],5)</f>
        <v>Beyaz</v>
      </c>
      <c r="M360" cm="1">
        <f t="array" aca="1" ref="M360" ca="1">IF(VEYA(M360="Aralık",M360="Ocak",M360="Şubat"),"Kış",
IF(VEYA(M360="Mart",M360="Nisan",M360="Mayıs"),"İlkbahar",
IF(VEYA(M360="Haziran",M360="Temmuz",M360="Ağustos"),"Yaz",
IF(VEYA(M360="Eylül",M360="Ekim",M360="Kasım"),"Sonbahar",""))))</f>
        <v>0</v>
      </c>
    </row>
    <row r="361" spans="1:13" x14ac:dyDescent="0.3">
      <c r="A361" s="5">
        <v>360</v>
      </c>
      <c r="B361" t="s">
        <v>11</v>
      </c>
      <c r="C361" t="s">
        <v>23</v>
      </c>
      <c r="D361" s="5" t="s">
        <v>84</v>
      </c>
      <c r="E361">
        <v>3</v>
      </c>
      <c r="F361" s="1">
        <v>1350</v>
      </c>
      <c r="G361" s="2">
        <v>4050</v>
      </c>
      <c r="H361" s="3">
        <v>1650</v>
      </c>
      <c r="I361" s="19" t="s">
        <v>47</v>
      </c>
      <c r="J361" t="s">
        <v>63</v>
      </c>
      <c r="K361" s="20">
        <f>Tablo1[[#This Row],[Ürün Kar Tutarı]]/Tablo1[[#This Row],[Birim Fiyat]]</f>
        <v>1.2222222222222223</v>
      </c>
      <c r="L361" t="str">
        <f xml:space="preserve"> RIGHT(Tablo1[[#This Row],[Urun Ad]],5)</f>
        <v>Siyah</v>
      </c>
      <c r="M361" cm="1">
        <f t="array" aca="1" ref="M361" ca="1">IF(VEYA(M361="Aralık",M361="Ocak",M361="Şubat"),"Kış",
IF(VEYA(M361="Mart",M361="Nisan",M361="Mayıs"),"İlkbahar",
IF(VEYA(M361="Haziran",M361="Temmuz",M361="Ağustos"),"Yaz",
IF(VEYA(M361="Eylül",M361="Ekim",M361="Kasım"),"Sonbahar",""))))</f>
        <v>0</v>
      </c>
    </row>
    <row r="362" spans="1:13" x14ac:dyDescent="0.3">
      <c r="A362" s="4">
        <v>361</v>
      </c>
      <c r="B362" t="s">
        <v>8</v>
      </c>
      <c r="C362" t="s">
        <v>24</v>
      </c>
      <c r="D362" s="5" t="s">
        <v>81</v>
      </c>
      <c r="E362">
        <v>2</v>
      </c>
      <c r="F362" s="1">
        <v>2180</v>
      </c>
      <c r="G362" s="2">
        <v>4360</v>
      </c>
      <c r="H362" s="3">
        <v>1360</v>
      </c>
      <c r="I362" s="19" t="s">
        <v>47</v>
      </c>
      <c r="J362" t="s">
        <v>67</v>
      </c>
      <c r="K362" s="20">
        <f>Tablo1[[#This Row],[Ürün Kar Tutarı]]/Tablo1[[#This Row],[Birim Fiyat]]</f>
        <v>0.62385321100917435</v>
      </c>
      <c r="L362" t="str">
        <f xml:space="preserve"> RIGHT(Tablo1[[#This Row],[Urun Ad]],5)</f>
        <v>Marka</v>
      </c>
      <c r="M362" cm="1">
        <f t="array" aca="1" ref="M362" ca="1">IF(VEYA(M362="Aralık",M362="Ocak",M362="Şubat"),"Kış",
IF(VEYA(M362="Mart",M362="Nisan",M362="Mayıs"),"İlkbahar",
IF(VEYA(M362="Haziran",M362="Temmuz",M362="Ağustos"),"Yaz",
IF(VEYA(M362="Eylül",M362="Ekim",M362="Kasım"),"Sonbahar",""))))</f>
        <v>0</v>
      </c>
    </row>
    <row r="363" spans="1:13" x14ac:dyDescent="0.3">
      <c r="A363" s="5">
        <v>362</v>
      </c>
      <c r="B363" t="s">
        <v>12</v>
      </c>
      <c r="C363" t="s">
        <v>25</v>
      </c>
      <c r="D363" s="5" t="s">
        <v>77</v>
      </c>
      <c r="E363">
        <v>2</v>
      </c>
      <c r="F363" s="1">
        <v>7600</v>
      </c>
      <c r="G363" s="2">
        <v>15200</v>
      </c>
      <c r="H363" s="3">
        <v>3200</v>
      </c>
      <c r="I363" s="19" t="s">
        <v>47</v>
      </c>
      <c r="J363" t="s">
        <v>66</v>
      </c>
      <c r="K363" s="20">
        <f>Tablo1[[#This Row],[Ürün Kar Tutarı]]/Tablo1[[#This Row],[Birim Fiyat]]</f>
        <v>0.42105263157894735</v>
      </c>
      <c r="L363" t="str">
        <f xml:space="preserve"> RIGHT(Tablo1[[#This Row],[Urun Ad]],5)</f>
        <v>i Gri</v>
      </c>
      <c r="M363" cm="1">
        <f t="array" aca="1" ref="M363" ca="1">IF(VEYA(M363="Aralık",M363="Ocak",M363="Şubat"),"Kış",
IF(VEYA(M363="Mart",M363="Nisan",M363="Mayıs"),"İlkbahar",
IF(VEYA(M363="Haziran",M363="Temmuz",M363="Ağustos"),"Yaz",
IF(VEYA(M363="Eylül",M363="Ekim",M363="Kasım"),"Sonbahar",""))))</f>
        <v>0</v>
      </c>
    </row>
    <row r="364" spans="1:13" x14ac:dyDescent="0.3">
      <c r="A364" s="4">
        <v>363</v>
      </c>
      <c r="B364" t="s">
        <v>9</v>
      </c>
      <c r="C364" t="s">
        <v>26</v>
      </c>
      <c r="D364" s="5" t="s">
        <v>79</v>
      </c>
      <c r="E364">
        <v>2</v>
      </c>
      <c r="F364" s="1">
        <v>7250</v>
      </c>
      <c r="G364" s="2">
        <v>14500</v>
      </c>
      <c r="H364" s="3">
        <v>4500</v>
      </c>
      <c r="I364" s="19" t="s">
        <v>47</v>
      </c>
      <c r="J364" t="s">
        <v>61</v>
      </c>
      <c r="K364" s="20">
        <f>Tablo1[[#This Row],[Ürün Kar Tutarı]]/Tablo1[[#This Row],[Birim Fiyat]]</f>
        <v>0.62068965517241381</v>
      </c>
      <c r="L364" t="str">
        <f xml:space="preserve"> RIGHT(Tablo1[[#This Row],[Urun Ad]],5)</f>
        <v>u Gri</v>
      </c>
      <c r="M364" cm="1">
        <f t="array" aca="1" ref="M364" ca="1">IF(VEYA(M364="Aralık",M364="Ocak",M364="Şubat"),"Kış",
IF(VEYA(M364="Mart",M364="Nisan",M364="Mayıs"),"İlkbahar",
IF(VEYA(M364="Haziran",M364="Temmuz",M364="Ağustos"),"Yaz",
IF(VEYA(M364="Eylül",M364="Ekim",M364="Kasım"),"Sonbahar",""))))</f>
        <v>0</v>
      </c>
    </row>
    <row r="365" spans="1:13" x14ac:dyDescent="0.3">
      <c r="A365" s="5">
        <v>364</v>
      </c>
      <c r="B365" t="s">
        <v>11</v>
      </c>
      <c r="C365" t="s">
        <v>27</v>
      </c>
      <c r="D365" s="5" t="s">
        <v>43</v>
      </c>
      <c r="E365">
        <v>3</v>
      </c>
      <c r="F365" s="1">
        <v>1100</v>
      </c>
      <c r="G365" s="2">
        <v>3300</v>
      </c>
      <c r="H365" s="3">
        <v>900</v>
      </c>
      <c r="I365" s="19" t="s">
        <v>47</v>
      </c>
      <c r="J365" t="s">
        <v>56</v>
      </c>
      <c r="K365" s="20">
        <f>Tablo1[[#This Row],[Ürün Kar Tutarı]]/Tablo1[[#This Row],[Birim Fiyat]]</f>
        <v>0.81818181818181823</v>
      </c>
      <c r="L365" t="str">
        <f xml:space="preserve"> RIGHT(Tablo1[[#This Row],[Urun Ad]],5)</f>
        <v>Beyaz</v>
      </c>
      <c r="M365" cm="1">
        <f t="array" aca="1" ref="M365" ca="1">IF(VEYA(M365="Aralık",M365="Ocak",M365="Şubat"),"Kış",
IF(VEYA(M365="Mart",M365="Nisan",M365="Mayıs"),"İlkbahar",
IF(VEYA(M365="Haziran",M365="Temmuz",M365="Ağustos"),"Yaz",
IF(VEYA(M365="Eylül",M365="Ekim",M365="Kasım"),"Sonbahar",""))))</f>
        <v>0</v>
      </c>
    </row>
    <row r="366" spans="1:13" x14ac:dyDescent="0.3">
      <c r="A366" s="4">
        <v>365</v>
      </c>
      <c r="B366" t="s">
        <v>13</v>
      </c>
      <c r="C366" t="s">
        <v>20</v>
      </c>
      <c r="D366" s="5" t="s">
        <v>75</v>
      </c>
      <c r="E366">
        <v>2</v>
      </c>
      <c r="F366" s="1">
        <v>6000</v>
      </c>
      <c r="G366" s="2">
        <v>12000</v>
      </c>
      <c r="H366" s="3">
        <v>4000</v>
      </c>
      <c r="I366" s="19" t="s">
        <v>47</v>
      </c>
      <c r="J366" t="s">
        <v>55</v>
      </c>
      <c r="K366" s="20">
        <f>Tablo1[[#This Row],[Ürün Kar Tutarı]]/Tablo1[[#This Row],[Birim Fiyat]]</f>
        <v>0.66666666666666663</v>
      </c>
      <c r="L366" t="str">
        <f xml:space="preserve"> RIGHT(Tablo1[[#This Row],[Urun Ad]],5)</f>
        <v>Beyaz</v>
      </c>
      <c r="M366" cm="1">
        <f t="array" aca="1" ref="M366" ca="1">IF(VEYA(M366="Aralık",M366="Ocak",M366="Şubat"),"Kış",
IF(VEYA(M366="Mart",M366="Nisan",M366="Mayıs"),"İlkbahar",
IF(VEYA(M366="Haziran",M366="Temmuz",M366="Ağustos"),"Yaz",
IF(VEYA(M366="Eylül",M366="Ekim",M366="Kasım"),"Sonbahar",""))))</f>
        <v>0</v>
      </c>
    </row>
    <row r="367" spans="1:13" x14ac:dyDescent="0.3">
      <c r="A367" s="5">
        <v>366</v>
      </c>
      <c r="B367" t="s">
        <v>8</v>
      </c>
      <c r="C367" t="s">
        <v>28</v>
      </c>
      <c r="D367" s="5" t="s">
        <v>83</v>
      </c>
      <c r="E367">
        <v>1</v>
      </c>
      <c r="F367" s="1">
        <v>1200</v>
      </c>
      <c r="G367" s="2">
        <v>1200</v>
      </c>
      <c r="H367" s="3">
        <v>400</v>
      </c>
      <c r="I367" s="19" t="s">
        <v>47</v>
      </c>
      <c r="J367" t="s">
        <v>63</v>
      </c>
      <c r="K367" s="20">
        <f>Tablo1[[#This Row],[Ürün Kar Tutarı]]/Tablo1[[#This Row],[Birim Fiyat]]</f>
        <v>0.33333333333333331</v>
      </c>
      <c r="L367" t="str">
        <f xml:space="preserve"> RIGHT(Tablo1[[#This Row],[Urun Ad]],5)</f>
        <v>Marka</v>
      </c>
      <c r="M367" cm="1">
        <f t="array" aca="1" ref="M367" ca="1">IF(VEYA(M367="Aralık",M367="Ocak",M367="Şubat"),"Kış",
IF(VEYA(M367="Mart",M367="Nisan",M367="Mayıs"),"İlkbahar",
IF(VEYA(M367="Haziran",M367="Temmuz",M367="Ağustos"),"Yaz",
IF(VEYA(M367="Eylül",M367="Ekim",M367="Kasım"),"Sonbahar",""))))</f>
        <v>0</v>
      </c>
    </row>
    <row r="368" spans="1:13" x14ac:dyDescent="0.3">
      <c r="A368" s="4">
        <v>367</v>
      </c>
      <c r="B368" t="s">
        <v>14</v>
      </c>
      <c r="C368" t="s">
        <v>29</v>
      </c>
      <c r="D368" s="5" t="s">
        <v>82</v>
      </c>
      <c r="E368">
        <v>2</v>
      </c>
      <c r="F368" s="1">
        <v>1800</v>
      </c>
      <c r="G368" s="2">
        <v>3600</v>
      </c>
      <c r="H368" s="3">
        <v>2000</v>
      </c>
      <c r="I368" s="19" t="s">
        <v>47</v>
      </c>
      <c r="J368" t="s">
        <v>62</v>
      </c>
      <c r="K368" s="20">
        <f>Tablo1[[#This Row],[Ürün Kar Tutarı]]/Tablo1[[#This Row],[Birim Fiyat]]</f>
        <v>1.1111111111111112</v>
      </c>
      <c r="L368" t="str">
        <f xml:space="preserve"> RIGHT(Tablo1[[#This Row],[Urun Ad]],5)</f>
        <v>n Gri</v>
      </c>
      <c r="M368" cm="1">
        <f t="array" aca="1" ref="M368" ca="1">IF(VEYA(M368="Aralık",M368="Ocak",M368="Şubat"),"Kış",
IF(VEYA(M368="Mart",M368="Nisan",M368="Mayıs"),"İlkbahar",
IF(VEYA(M368="Haziran",M368="Temmuz",M368="Ağustos"),"Yaz",
IF(VEYA(M368="Eylül",M368="Ekim",M368="Kasım"),"Sonbahar",""))))</f>
        <v>0</v>
      </c>
    </row>
    <row r="369" spans="1:13" x14ac:dyDescent="0.3">
      <c r="A369" s="5">
        <v>368</v>
      </c>
      <c r="B369" t="s">
        <v>14</v>
      </c>
      <c r="C369" t="s">
        <v>30</v>
      </c>
      <c r="D369" s="5" t="s">
        <v>83</v>
      </c>
      <c r="E369">
        <v>2</v>
      </c>
      <c r="F369" s="1">
        <v>1090</v>
      </c>
      <c r="G369" s="2">
        <v>2180</v>
      </c>
      <c r="H369" s="3">
        <v>580</v>
      </c>
      <c r="I369" s="19" t="s">
        <v>47</v>
      </c>
      <c r="J369" t="s">
        <v>65</v>
      </c>
      <c r="K369" s="20">
        <f>Tablo1[[#This Row],[Ürün Kar Tutarı]]/Tablo1[[#This Row],[Birim Fiyat]]</f>
        <v>0.5321100917431193</v>
      </c>
      <c r="L369" t="str">
        <f xml:space="preserve"> RIGHT(Tablo1[[#This Row],[Urun Ad]],5)</f>
        <v>Marka</v>
      </c>
      <c r="M369" cm="1">
        <f t="array" aca="1" ref="M369" ca="1">IF(VEYA(M369="Aralık",M369="Ocak",M369="Şubat"),"Kış",
IF(VEYA(M369="Mart",M369="Nisan",M369="Mayıs"),"İlkbahar",
IF(VEYA(M369="Haziran",M369="Temmuz",M369="Ağustos"),"Yaz",
IF(VEYA(M369="Eylül",M369="Ekim",M369="Kasım"),"Sonbahar",""))))</f>
        <v>0</v>
      </c>
    </row>
    <row r="370" spans="1:13" x14ac:dyDescent="0.3">
      <c r="A370" s="4">
        <v>369</v>
      </c>
      <c r="B370" t="s">
        <v>13</v>
      </c>
      <c r="C370" t="s">
        <v>24</v>
      </c>
      <c r="D370" s="5" t="s">
        <v>81</v>
      </c>
      <c r="E370">
        <v>3</v>
      </c>
      <c r="F370" s="1">
        <v>2180</v>
      </c>
      <c r="G370" s="2">
        <v>6540</v>
      </c>
      <c r="H370" s="3">
        <v>2040</v>
      </c>
      <c r="I370" s="19" t="s">
        <v>47</v>
      </c>
      <c r="J370" t="s">
        <v>55</v>
      </c>
      <c r="K370" s="20">
        <f>Tablo1[[#This Row],[Ürün Kar Tutarı]]/Tablo1[[#This Row],[Birim Fiyat]]</f>
        <v>0.93577981651376152</v>
      </c>
      <c r="L370" t="str">
        <f xml:space="preserve"> RIGHT(Tablo1[[#This Row],[Urun Ad]],5)</f>
        <v>Marka</v>
      </c>
      <c r="M370" cm="1">
        <f t="array" aca="1" ref="M370" ca="1">IF(VEYA(M370="Aralık",M370="Ocak",M370="Şubat"),"Kış",
IF(VEYA(M370="Mart",M370="Nisan",M370="Mayıs"),"İlkbahar",
IF(VEYA(M370="Haziran",M370="Temmuz",M370="Ağustos"),"Yaz",
IF(VEYA(M370="Eylül",M370="Ekim",M370="Kasım"),"Sonbahar",""))))</f>
        <v>0</v>
      </c>
    </row>
    <row r="371" spans="1:13" x14ac:dyDescent="0.3">
      <c r="A371" s="5">
        <v>370</v>
      </c>
      <c r="B371" t="s">
        <v>15</v>
      </c>
      <c r="C371" t="s">
        <v>29</v>
      </c>
      <c r="D371" s="5" t="s">
        <v>82</v>
      </c>
      <c r="E371">
        <v>3</v>
      </c>
      <c r="F371" s="1">
        <v>1800</v>
      </c>
      <c r="G371" s="2">
        <v>5400</v>
      </c>
      <c r="H371" s="3">
        <v>3000</v>
      </c>
      <c r="I371" s="19" t="s">
        <v>47</v>
      </c>
      <c r="J371" t="s">
        <v>60</v>
      </c>
      <c r="K371" s="20">
        <f>Tablo1[[#This Row],[Ürün Kar Tutarı]]/Tablo1[[#This Row],[Birim Fiyat]]</f>
        <v>1.6666666666666667</v>
      </c>
      <c r="L371" t="str">
        <f xml:space="preserve"> RIGHT(Tablo1[[#This Row],[Urun Ad]],5)</f>
        <v>n Gri</v>
      </c>
      <c r="M371" cm="1">
        <f t="array" aca="1" ref="M371" ca="1">IF(VEYA(M371="Aralık",M371="Ocak",M371="Şubat"),"Kış",
IF(VEYA(M371="Mart",M371="Nisan",M371="Mayıs"),"İlkbahar",
IF(VEYA(M371="Haziran",M371="Temmuz",M371="Ağustos"),"Yaz",
IF(VEYA(M371="Eylül",M371="Ekim",M371="Kasım"),"Sonbahar",""))))</f>
        <v>0</v>
      </c>
    </row>
    <row r="372" spans="1:13" x14ac:dyDescent="0.3">
      <c r="A372" s="4">
        <v>371</v>
      </c>
      <c r="B372" t="s">
        <v>12</v>
      </c>
      <c r="C372" t="s">
        <v>31</v>
      </c>
      <c r="D372" s="5" t="s">
        <v>77</v>
      </c>
      <c r="E372">
        <v>3</v>
      </c>
      <c r="F372" s="1">
        <v>8000</v>
      </c>
      <c r="G372" s="2">
        <v>24000</v>
      </c>
      <c r="H372" s="3">
        <v>6000</v>
      </c>
      <c r="I372" s="19" t="s">
        <v>47</v>
      </c>
      <c r="J372" t="s">
        <v>64</v>
      </c>
      <c r="K372" s="20">
        <f>Tablo1[[#This Row],[Ürün Kar Tutarı]]/Tablo1[[#This Row],[Birim Fiyat]]</f>
        <v>0.75</v>
      </c>
      <c r="L372" t="str">
        <f xml:space="preserve"> RIGHT(Tablo1[[#This Row],[Urun Ad]],5)</f>
        <v>Beyaz</v>
      </c>
      <c r="M372" cm="1">
        <f t="array" aca="1" ref="M372" ca="1">IF(VEYA(M372="Aralık",M372="Ocak",M372="Şubat"),"Kış",
IF(VEYA(M372="Mart",M372="Nisan",M372="Mayıs"),"İlkbahar",
IF(VEYA(M372="Haziran",M372="Temmuz",M372="Ağustos"),"Yaz",
IF(VEYA(M372="Eylül",M372="Ekim",M372="Kasım"),"Sonbahar",""))))</f>
        <v>0</v>
      </c>
    </row>
    <row r="373" spans="1:13" x14ac:dyDescent="0.3">
      <c r="A373" s="5">
        <v>372</v>
      </c>
      <c r="B373" t="s">
        <v>13</v>
      </c>
      <c r="C373" t="s">
        <v>21</v>
      </c>
      <c r="D373" s="5" t="s">
        <v>82</v>
      </c>
      <c r="E373">
        <v>1</v>
      </c>
      <c r="F373" s="1">
        <v>1400</v>
      </c>
      <c r="G373" s="2">
        <v>1400</v>
      </c>
      <c r="H373" s="3">
        <v>600</v>
      </c>
      <c r="I373" s="19" t="s">
        <v>47</v>
      </c>
      <c r="J373" t="s">
        <v>60</v>
      </c>
      <c r="K373" s="20">
        <f>Tablo1[[#This Row],[Ürün Kar Tutarı]]/Tablo1[[#This Row],[Birim Fiyat]]</f>
        <v>0.42857142857142855</v>
      </c>
      <c r="L373" t="str">
        <f xml:space="preserve"> RIGHT(Tablo1[[#This Row],[Urun Ad]],5)</f>
        <v>Beyaz</v>
      </c>
      <c r="M373" cm="1">
        <f t="array" aca="1" ref="M373" ca="1">IF(VEYA(M373="Aralık",M373="Ocak",M373="Şubat"),"Kış",
IF(VEYA(M373="Mart",M373="Nisan",M373="Mayıs"),"İlkbahar",
IF(VEYA(M373="Haziran",M373="Temmuz",M373="Ağustos"),"Yaz",
IF(VEYA(M373="Eylül",M373="Ekim",M373="Kasım"),"Sonbahar",""))))</f>
        <v>0</v>
      </c>
    </row>
    <row r="374" spans="1:13" x14ac:dyDescent="0.3">
      <c r="A374" s="4">
        <v>373</v>
      </c>
      <c r="B374" t="s">
        <v>16</v>
      </c>
      <c r="C374" t="s">
        <v>32</v>
      </c>
      <c r="D374" s="5" t="s">
        <v>76</v>
      </c>
      <c r="E374">
        <v>1</v>
      </c>
      <c r="F374" s="1">
        <v>10590</v>
      </c>
      <c r="G374" s="2">
        <v>10590</v>
      </c>
      <c r="H374" s="3">
        <v>4590</v>
      </c>
      <c r="I374" s="19" t="s">
        <v>47</v>
      </c>
      <c r="J374" t="s">
        <v>62</v>
      </c>
      <c r="K374" s="20">
        <f>Tablo1[[#This Row],[Ürün Kar Tutarı]]/Tablo1[[#This Row],[Birim Fiyat]]</f>
        <v>0.43342776203966005</v>
      </c>
      <c r="L374" t="str">
        <f xml:space="preserve"> RIGHT(Tablo1[[#This Row],[Urun Ad]],5)</f>
        <v>ı Gri</v>
      </c>
      <c r="M374" cm="1">
        <f t="array" aca="1" ref="M374" ca="1">IF(VEYA(M374="Aralık",M374="Ocak",M374="Şubat"),"Kış",
IF(VEYA(M374="Mart",M374="Nisan",M374="Mayıs"),"İlkbahar",
IF(VEYA(M374="Haziran",M374="Temmuz",M374="Ağustos"),"Yaz",
IF(VEYA(M374="Eylül",M374="Ekim",M374="Kasım"),"Sonbahar",""))))</f>
        <v>0</v>
      </c>
    </row>
    <row r="375" spans="1:13" x14ac:dyDescent="0.3">
      <c r="A375" s="5">
        <v>374</v>
      </c>
      <c r="B375" t="s">
        <v>17</v>
      </c>
      <c r="C375" t="s">
        <v>23</v>
      </c>
      <c r="D375" s="5" t="s">
        <v>84</v>
      </c>
      <c r="E375">
        <v>2</v>
      </c>
      <c r="F375" s="1">
        <v>1350</v>
      </c>
      <c r="G375" s="2">
        <v>2700</v>
      </c>
      <c r="H375" s="3">
        <v>1100</v>
      </c>
      <c r="I375" s="19" t="s">
        <v>47</v>
      </c>
      <c r="J375" t="s">
        <v>55</v>
      </c>
      <c r="K375" s="20">
        <f>Tablo1[[#This Row],[Ürün Kar Tutarı]]/Tablo1[[#This Row],[Birim Fiyat]]</f>
        <v>0.81481481481481477</v>
      </c>
      <c r="L375" t="str">
        <f xml:space="preserve"> RIGHT(Tablo1[[#This Row],[Urun Ad]],5)</f>
        <v>Siyah</v>
      </c>
      <c r="M375" cm="1">
        <f t="array" aca="1" ref="M375" ca="1">IF(VEYA(M375="Aralık",M375="Ocak",M375="Şubat"),"Kış",
IF(VEYA(M375="Mart",M375="Nisan",M375="Mayıs"),"İlkbahar",
IF(VEYA(M375="Haziran",M375="Temmuz",M375="Ağustos"),"Yaz",
IF(VEYA(M375="Eylül",M375="Ekim",M375="Kasım"),"Sonbahar",""))))</f>
        <v>0</v>
      </c>
    </row>
    <row r="376" spans="1:13" x14ac:dyDescent="0.3">
      <c r="A376" s="4">
        <v>375</v>
      </c>
      <c r="B376" t="s">
        <v>14</v>
      </c>
      <c r="C376" t="s">
        <v>21</v>
      </c>
      <c r="D376" s="5" t="s">
        <v>82</v>
      </c>
      <c r="E376">
        <v>2</v>
      </c>
      <c r="F376" s="1">
        <v>1400</v>
      </c>
      <c r="G376" s="2">
        <v>2800</v>
      </c>
      <c r="H376" s="3">
        <v>1200</v>
      </c>
      <c r="I376" s="19" t="s">
        <v>47</v>
      </c>
      <c r="J376" t="s">
        <v>62</v>
      </c>
      <c r="K376" s="20">
        <f>Tablo1[[#This Row],[Ürün Kar Tutarı]]/Tablo1[[#This Row],[Birim Fiyat]]</f>
        <v>0.8571428571428571</v>
      </c>
      <c r="L376" t="str">
        <f xml:space="preserve"> RIGHT(Tablo1[[#This Row],[Urun Ad]],5)</f>
        <v>Beyaz</v>
      </c>
      <c r="M376" cm="1">
        <f t="array" aca="1" ref="M376" ca="1">IF(VEYA(M376="Aralık",M376="Ocak",M376="Şubat"),"Kış",
IF(VEYA(M376="Mart",M376="Nisan",M376="Mayıs"),"İlkbahar",
IF(VEYA(M376="Haziran",M376="Temmuz",M376="Ağustos"),"Yaz",
IF(VEYA(M376="Eylül",M376="Ekim",M376="Kasım"),"Sonbahar",""))))</f>
        <v>0</v>
      </c>
    </row>
    <row r="377" spans="1:13" x14ac:dyDescent="0.3">
      <c r="A377" s="5">
        <v>376</v>
      </c>
      <c r="B377" t="s">
        <v>11</v>
      </c>
      <c r="C377" t="s">
        <v>20</v>
      </c>
      <c r="D377" s="5" t="s">
        <v>75</v>
      </c>
      <c r="E377">
        <v>1</v>
      </c>
      <c r="F377" s="1">
        <v>6000</v>
      </c>
      <c r="G377" s="2">
        <v>6000</v>
      </c>
      <c r="H377" s="3">
        <v>2000</v>
      </c>
      <c r="I377" s="19" t="s">
        <v>47</v>
      </c>
      <c r="J377" t="s">
        <v>62</v>
      </c>
      <c r="K377" s="20">
        <f>Tablo1[[#This Row],[Ürün Kar Tutarı]]/Tablo1[[#This Row],[Birim Fiyat]]</f>
        <v>0.33333333333333331</v>
      </c>
      <c r="L377" t="str">
        <f xml:space="preserve"> RIGHT(Tablo1[[#This Row],[Urun Ad]],5)</f>
        <v>Beyaz</v>
      </c>
      <c r="M377" cm="1">
        <f t="array" aca="1" ref="M377" ca="1">IF(VEYA(M377="Aralık",M377="Ocak",M377="Şubat"),"Kış",
IF(VEYA(M377="Mart",M377="Nisan",M377="Mayıs"),"İlkbahar",
IF(VEYA(M377="Haziran",M377="Temmuz",M377="Ağustos"),"Yaz",
IF(VEYA(M377="Eylül",M377="Ekim",M377="Kasım"),"Sonbahar",""))))</f>
        <v>0</v>
      </c>
    </row>
    <row r="378" spans="1:13" x14ac:dyDescent="0.3">
      <c r="A378" s="4">
        <v>377</v>
      </c>
      <c r="B378" t="s">
        <v>16</v>
      </c>
      <c r="C378" t="s">
        <v>27</v>
      </c>
      <c r="D378" s="5" t="s">
        <v>43</v>
      </c>
      <c r="E378">
        <v>2</v>
      </c>
      <c r="F378" s="1">
        <v>1100</v>
      </c>
      <c r="G378" s="2">
        <v>2200</v>
      </c>
      <c r="H378" s="3">
        <v>600</v>
      </c>
      <c r="I378" s="19" t="s">
        <v>47</v>
      </c>
      <c r="J378" t="s">
        <v>63</v>
      </c>
      <c r="K378" s="20">
        <f>Tablo1[[#This Row],[Ürün Kar Tutarı]]/Tablo1[[#This Row],[Birim Fiyat]]</f>
        <v>0.54545454545454541</v>
      </c>
      <c r="L378" t="str">
        <f xml:space="preserve"> RIGHT(Tablo1[[#This Row],[Urun Ad]],5)</f>
        <v>Beyaz</v>
      </c>
      <c r="M378" cm="1">
        <f t="array" aca="1" ref="M378" ca="1">IF(VEYA(M378="Aralık",M378="Ocak",M378="Şubat"),"Kış",
IF(VEYA(M378="Mart",M378="Nisan",M378="Mayıs"),"İlkbahar",
IF(VEYA(M378="Haziran",M378="Temmuz",M378="Ağustos"),"Yaz",
IF(VEYA(M378="Eylül",M378="Ekim",M378="Kasım"),"Sonbahar",""))))</f>
        <v>0</v>
      </c>
    </row>
    <row r="379" spans="1:13" x14ac:dyDescent="0.3">
      <c r="A379" s="5">
        <v>378</v>
      </c>
      <c r="B379" t="s">
        <v>10</v>
      </c>
      <c r="C379" t="s">
        <v>20</v>
      </c>
      <c r="D379" s="5" t="s">
        <v>75</v>
      </c>
      <c r="E379">
        <v>2</v>
      </c>
      <c r="F379" s="1">
        <v>6000</v>
      </c>
      <c r="G379" s="2">
        <v>12000</v>
      </c>
      <c r="H379" s="3">
        <v>4000</v>
      </c>
      <c r="I379" s="19" t="s">
        <v>47</v>
      </c>
      <c r="J379" t="s">
        <v>60</v>
      </c>
      <c r="K379" s="20">
        <f>Tablo1[[#This Row],[Ürün Kar Tutarı]]/Tablo1[[#This Row],[Birim Fiyat]]</f>
        <v>0.66666666666666663</v>
      </c>
      <c r="L379" t="str">
        <f xml:space="preserve"> RIGHT(Tablo1[[#This Row],[Urun Ad]],5)</f>
        <v>Beyaz</v>
      </c>
      <c r="M379" cm="1">
        <f t="array" aca="1" ref="M379" ca="1">IF(VEYA(M379="Aralık",M379="Ocak",M379="Şubat"),"Kış",
IF(VEYA(M379="Mart",M379="Nisan",M379="Mayıs"),"İlkbahar",
IF(VEYA(M379="Haziran",M379="Temmuz",M379="Ağustos"),"Yaz",
IF(VEYA(M379="Eylül",M379="Ekim",M379="Kasım"),"Sonbahar",""))))</f>
        <v>0</v>
      </c>
    </row>
    <row r="380" spans="1:13" x14ac:dyDescent="0.3">
      <c r="A380" s="4">
        <v>379</v>
      </c>
      <c r="B380" t="s">
        <v>17</v>
      </c>
      <c r="C380" t="s">
        <v>33</v>
      </c>
      <c r="D380" s="5" t="s">
        <v>78</v>
      </c>
      <c r="E380">
        <v>1</v>
      </c>
      <c r="F380" s="1">
        <v>1490</v>
      </c>
      <c r="G380" s="2">
        <v>1490</v>
      </c>
      <c r="H380" s="3">
        <v>690</v>
      </c>
      <c r="I380" s="19" t="s">
        <v>47</v>
      </c>
      <c r="J380" t="s">
        <v>55</v>
      </c>
      <c r="K380" s="20">
        <f>Tablo1[[#This Row],[Ürün Kar Tutarı]]/Tablo1[[#This Row],[Birim Fiyat]]</f>
        <v>0.46308724832214765</v>
      </c>
      <c r="L380" t="str">
        <f xml:space="preserve"> RIGHT(Tablo1[[#This Row],[Urun Ad]],5)</f>
        <v>Marka</v>
      </c>
      <c r="M380" cm="1">
        <f t="array" aca="1" ref="M380" ca="1">IF(VEYA(M380="Aralık",M380="Ocak",M380="Şubat"),"Kış",
IF(VEYA(M380="Mart",M380="Nisan",M380="Mayıs"),"İlkbahar",
IF(VEYA(M380="Haziran",M380="Temmuz",M380="Ağustos"),"Yaz",
IF(VEYA(M380="Eylül",M380="Ekim",M380="Kasım"),"Sonbahar",""))))</f>
        <v>0</v>
      </c>
    </row>
    <row r="381" spans="1:13" x14ac:dyDescent="0.3">
      <c r="A381" s="5">
        <v>380</v>
      </c>
      <c r="B381" t="s">
        <v>16</v>
      </c>
      <c r="C381" t="s">
        <v>32</v>
      </c>
      <c r="D381" s="5" t="s">
        <v>76</v>
      </c>
      <c r="E381">
        <v>2</v>
      </c>
      <c r="F381" s="1">
        <v>10590</v>
      </c>
      <c r="G381" s="2">
        <v>21180</v>
      </c>
      <c r="H381" s="3">
        <v>9180</v>
      </c>
      <c r="I381" s="19" t="s">
        <v>47</v>
      </c>
      <c r="J381" t="s">
        <v>62</v>
      </c>
      <c r="K381" s="20">
        <f>Tablo1[[#This Row],[Ürün Kar Tutarı]]/Tablo1[[#This Row],[Birim Fiyat]]</f>
        <v>0.86685552407932009</v>
      </c>
      <c r="L381" t="str">
        <f xml:space="preserve"> RIGHT(Tablo1[[#This Row],[Urun Ad]],5)</f>
        <v>ı Gri</v>
      </c>
      <c r="M381" cm="1">
        <f t="array" aca="1" ref="M381" ca="1">IF(VEYA(M381="Aralık",M381="Ocak",M381="Şubat"),"Kış",
IF(VEYA(M381="Mart",M381="Nisan",M381="Mayıs"),"İlkbahar",
IF(VEYA(M381="Haziran",M381="Temmuz",M381="Ağustos"),"Yaz",
IF(VEYA(M381="Eylül",M381="Ekim",M381="Kasım"),"Sonbahar",""))))</f>
        <v>0</v>
      </c>
    </row>
    <row r="382" spans="1:13" x14ac:dyDescent="0.3">
      <c r="A382" s="4">
        <v>381</v>
      </c>
      <c r="B382" t="s">
        <v>10</v>
      </c>
      <c r="C382" t="s">
        <v>31</v>
      </c>
      <c r="D382" s="5" t="s">
        <v>77</v>
      </c>
      <c r="E382">
        <v>3</v>
      </c>
      <c r="F382" s="1">
        <v>8000</v>
      </c>
      <c r="G382" s="2">
        <v>24000</v>
      </c>
      <c r="H382" s="3">
        <v>6000</v>
      </c>
      <c r="I382" s="19" t="s">
        <v>47</v>
      </c>
      <c r="J382" t="s">
        <v>65</v>
      </c>
      <c r="K382" s="20">
        <f>Tablo1[[#This Row],[Ürün Kar Tutarı]]/Tablo1[[#This Row],[Birim Fiyat]]</f>
        <v>0.75</v>
      </c>
      <c r="L382" t="str">
        <f xml:space="preserve"> RIGHT(Tablo1[[#This Row],[Urun Ad]],5)</f>
        <v>Beyaz</v>
      </c>
      <c r="M382" cm="1">
        <f t="array" aca="1" ref="M382" ca="1">IF(VEYA(M382="Aralık",M382="Ocak",M382="Şubat"),"Kış",
IF(VEYA(M382="Mart",M382="Nisan",M382="Mayıs"),"İlkbahar",
IF(VEYA(M382="Haziran",M382="Temmuz",M382="Ağustos"),"Yaz",
IF(VEYA(M382="Eylül",M382="Ekim",M382="Kasım"),"Sonbahar",""))))</f>
        <v>0</v>
      </c>
    </row>
    <row r="383" spans="1:13" x14ac:dyDescent="0.3">
      <c r="A383" s="4">
        <v>382</v>
      </c>
      <c r="B383" t="s">
        <v>14</v>
      </c>
      <c r="C383" t="s">
        <v>27</v>
      </c>
      <c r="D383" s="5" t="s">
        <v>43</v>
      </c>
      <c r="E383">
        <v>1</v>
      </c>
      <c r="F383" s="1">
        <v>1100</v>
      </c>
      <c r="G383" s="2">
        <v>1100</v>
      </c>
      <c r="H383" s="3">
        <v>300</v>
      </c>
      <c r="I383" s="19" t="s">
        <v>47</v>
      </c>
      <c r="J383" t="s">
        <v>65</v>
      </c>
      <c r="K383" s="20">
        <f>Tablo1[[#This Row],[Ürün Kar Tutarı]]/Tablo1[[#This Row],[Birim Fiyat]]</f>
        <v>0.27272727272727271</v>
      </c>
      <c r="L383" t="str">
        <f xml:space="preserve"> RIGHT(Tablo1[[#This Row],[Urun Ad]],5)</f>
        <v>Beyaz</v>
      </c>
      <c r="M383" cm="1">
        <f t="array" aca="1" ref="M383" ca="1">IF(VEYA(M383="Aralık",M383="Ocak",M383="Şubat"),"Kış",
IF(VEYA(M383="Mart",M383="Nisan",M383="Mayıs"),"İlkbahar",
IF(VEYA(M383="Haziran",M383="Temmuz",M383="Ağustos"),"Yaz",
IF(VEYA(M383="Eylül",M383="Ekim",M383="Kasım"),"Sonbahar",""))))</f>
        <v>0</v>
      </c>
    </row>
    <row r="384" spans="1:13" x14ac:dyDescent="0.3">
      <c r="A384" s="4">
        <v>383</v>
      </c>
      <c r="B384" t="s">
        <v>17</v>
      </c>
      <c r="C384" t="s">
        <v>28</v>
      </c>
      <c r="D384" s="5" t="s">
        <v>83</v>
      </c>
      <c r="E384">
        <v>1</v>
      </c>
      <c r="F384" s="1">
        <v>1200</v>
      </c>
      <c r="G384" s="2">
        <v>1200</v>
      </c>
      <c r="H384" s="3">
        <v>400</v>
      </c>
      <c r="I384" s="19" t="s">
        <v>47</v>
      </c>
      <c r="J384" t="s">
        <v>64</v>
      </c>
      <c r="K384" s="20">
        <f>Tablo1[[#This Row],[Ürün Kar Tutarı]]/Tablo1[[#This Row],[Birim Fiyat]]</f>
        <v>0.33333333333333331</v>
      </c>
      <c r="L384" t="str">
        <f xml:space="preserve"> RIGHT(Tablo1[[#This Row],[Urun Ad]],5)</f>
        <v>Marka</v>
      </c>
      <c r="M384" cm="1">
        <f t="array" aca="1" ref="M384" ca="1">IF(VEYA(M384="Aralık",M384="Ocak",M384="Şubat"),"Kış",
IF(VEYA(M384="Mart",M384="Nisan",M384="Mayıs"),"İlkbahar",
IF(VEYA(M384="Haziran",M384="Temmuz",M384="Ağustos"),"Yaz",
IF(VEYA(M384="Eylül",M384="Ekim",M384="Kasım"),"Sonbahar",""))))</f>
        <v>0</v>
      </c>
    </row>
    <row r="385" spans="1:13" x14ac:dyDescent="0.3">
      <c r="A385" s="5">
        <v>384</v>
      </c>
      <c r="B385" t="s">
        <v>12</v>
      </c>
      <c r="C385" t="s">
        <v>34</v>
      </c>
      <c r="D385" s="5" t="s">
        <v>80</v>
      </c>
      <c r="E385">
        <v>2</v>
      </c>
      <c r="F385" s="1">
        <v>4200</v>
      </c>
      <c r="G385" s="2">
        <v>8400</v>
      </c>
      <c r="H385" s="3">
        <v>2400</v>
      </c>
      <c r="I385" s="19" t="s">
        <v>47</v>
      </c>
      <c r="J385" t="s">
        <v>62</v>
      </c>
      <c r="K385" s="20">
        <f>Tablo1[[#This Row],[Ürün Kar Tutarı]]/Tablo1[[#This Row],[Birim Fiyat]]</f>
        <v>0.5714285714285714</v>
      </c>
      <c r="L385" t="str">
        <f xml:space="preserve"> RIGHT(Tablo1[[#This Row],[Urun Ad]],5)</f>
        <v>Beyaz</v>
      </c>
      <c r="M385" cm="1">
        <f t="array" aca="1" ref="M385" ca="1">IF(VEYA(M385="Aralık",M385="Ocak",M385="Şubat"),"Kış",
IF(VEYA(M385="Mart",M385="Nisan",M385="Mayıs"),"İlkbahar",
IF(VEYA(M385="Haziran",M385="Temmuz",M385="Ağustos"),"Yaz",
IF(VEYA(M385="Eylül",M385="Ekim",M385="Kasım"),"Sonbahar",""))))</f>
        <v>0</v>
      </c>
    </row>
    <row r="386" spans="1:13" x14ac:dyDescent="0.3">
      <c r="A386" s="4">
        <v>385</v>
      </c>
      <c r="B386" t="s">
        <v>9</v>
      </c>
      <c r="C386" t="s">
        <v>35</v>
      </c>
      <c r="D386" s="5" t="s">
        <v>79</v>
      </c>
      <c r="E386">
        <v>3</v>
      </c>
      <c r="F386" s="1">
        <v>5775</v>
      </c>
      <c r="G386" s="2">
        <v>17325</v>
      </c>
      <c r="H386" s="3">
        <v>5325</v>
      </c>
      <c r="I386" s="19" t="s">
        <v>47</v>
      </c>
      <c r="J386" t="s">
        <v>63</v>
      </c>
      <c r="K386" s="20">
        <f>Tablo1[[#This Row],[Ürün Kar Tutarı]]/Tablo1[[#This Row],[Birim Fiyat]]</f>
        <v>0.92207792207792205</v>
      </c>
      <c r="L386" t="str">
        <f xml:space="preserve"> RIGHT(Tablo1[[#This Row],[Urun Ad]],5)</f>
        <v>Beyaz</v>
      </c>
      <c r="M386" cm="1">
        <f t="array" aca="1" ref="M386" ca="1">IF(VEYA(M386="Aralık",M386="Ocak",M386="Şubat"),"Kış",
IF(VEYA(M386="Mart",M386="Nisan",M386="Mayıs"),"İlkbahar",
IF(VEYA(M386="Haziran",M386="Temmuz",M386="Ağustos"),"Yaz",
IF(VEYA(M386="Eylül",M386="Ekim",M386="Kasım"),"Sonbahar",""))))</f>
        <v>0</v>
      </c>
    </row>
    <row r="387" spans="1:13" x14ac:dyDescent="0.3">
      <c r="A387" s="5">
        <v>386</v>
      </c>
      <c r="B387" t="s">
        <v>18</v>
      </c>
      <c r="C387" t="s">
        <v>25</v>
      </c>
      <c r="D387" s="5" t="s">
        <v>77</v>
      </c>
      <c r="E387">
        <v>3</v>
      </c>
      <c r="F387" s="1">
        <v>7600</v>
      </c>
      <c r="G387" s="2">
        <v>22800</v>
      </c>
      <c r="H387" s="3">
        <v>4800</v>
      </c>
      <c r="I387" s="19" t="s">
        <v>47</v>
      </c>
      <c r="J387" t="s">
        <v>63</v>
      </c>
      <c r="K387" s="20">
        <f>Tablo1[[#This Row],[Ürün Kar Tutarı]]/Tablo1[[#This Row],[Birim Fiyat]]</f>
        <v>0.63157894736842102</v>
      </c>
      <c r="L387" t="str">
        <f xml:space="preserve"> RIGHT(Tablo1[[#This Row],[Urun Ad]],5)</f>
        <v>i Gri</v>
      </c>
      <c r="M387" cm="1">
        <f t="array" aca="1" ref="M387" ca="1">IF(VEYA(M387="Aralık",M387="Ocak",M387="Şubat"),"Kış",
IF(VEYA(M387="Mart",M387="Nisan",M387="Mayıs"),"İlkbahar",
IF(VEYA(M387="Haziran",M387="Temmuz",M387="Ağustos"),"Yaz",
IF(VEYA(M387="Eylül",M387="Ekim",M387="Kasım"),"Sonbahar",""))))</f>
        <v>0</v>
      </c>
    </row>
    <row r="388" spans="1:13" x14ac:dyDescent="0.3">
      <c r="A388" s="4">
        <v>387</v>
      </c>
      <c r="B388" t="s">
        <v>9</v>
      </c>
      <c r="C388" t="s">
        <v>26</v>
      </c>
      <c r="D388" s="5" t="s">
        <v>79</v>
      </c>
      <c r="E388">
        <v>3</v>
      </c>
      <c r="F388" s="1">
        <v>7250</v>
      </c>
      <c r="G388" s="2">
        <v>21750</v>
      </c>
      <c r="H388" s="3">
        <v>6750</v>
      </c>
      <c r="I388" s="19" t="s">
        <v>47</v>
      </c>
      <c r="J388" t="s">
        <v>65</v>
      </c>
      <c r="K388" s="20">
        <f>Tablo1[[#This Row],[Ürün Kar Tutarı]]/Tablo1[[#This Row],[Birim Fiyat]]</f>
        <v>0.93103448275862066</v>
      </c>
      <c r="L388" t="str">
        <f xml:space="preserve"> RIGHT(Tablo1[[#This Row],[Urun Ad]],5)</f>
        <v>u Gri</v>
      </c>
      <c r="M388" cm="1">
        <f t="array" aca="1" ref="M388" ca="1">IF(VEYA(M388="Aralık",M388="Ocak",M388="Şubat"),"Kış",
IF(VEYA(M388="Mart",M388="Nisan",M388="Mayıs"),"İlkbahar",
IF(VEYA(M388="Haziran",M388="Temmuz",M388="Ağustos"),"Yaz",
IF(VEYA(M388="Eylül",M388="Ekim",M388="Kasım"),"Sonbahar",""))))</f>
        <v>0</v>
      </c>
    </row>
    <row r="389" spans="1:13" x14ac:dyDescent="0.3">
      <c r="A389" s="5">
        <v>388</v>
      </c>
      <c r="B389" t="s">
        <v>8</v>
      </c>
      <c r="C389" t="s">
        <v>26</v>
      </c>
      <c r="D389" s="5" t="s">
        <v>79</v>
      </c>
      <c r="E389">
        <v>3</v>
      </c>
      <c r="F389" s="1">
        <v>7250</v>
      </c>
      <c r="G389" s="2">
        <v>21750</v>
      </c>
      <c r="H389" s="3">
        <v>6750</v>
      </c>
      <c r="I389" s="19" t="s">
        <v>47</v>
      </c>
      <c r="J389" t="s">
        <v>56</v>
      </c>
      <c r="K389" s="20">
        <f>Tablo1[[#This Row],[Ürün Kar Tutarı]]/Tablo1[[#This Row],[Birim Fiyat]]</f>
        <v>0.93103448275862066</v>
      </c>
      <c r="L389" t="str">
        <f xml:space="preserve"> RIGHT(Tablo1[[#This Row],[Urun Ad]],5)</f>
        <v>u Gri</v>
      </c>
      <c r="M389" cm="1">
        <f t="array" aca="1" ref="M389" ca="1">IF(VEYA(M389="Aralık",M389="Ocak",M389="Şubat"),"Kış",
IF(VEYA(M389="Mart",M389="Nisan",M389="Mayıs"),"İlkbahar",
IF(VEYA(M389="Haziran",M389="Temmuz",M389="Ağustos"),"Yaz",
IF(VEYA(M389="Eylül",M389="Ekim",M389="Kasım"),"Sonbahar",""))))</f>
        <v>0</v>
      </c>
    </row>
    <row r="390" spans="1:13" x14ac:dyDescent="0.3">
      <c r="A390" s="4">
        <v>389</v>
      </c>
      <c r="B390" t="s">
        <v>16</v>
      </c>
      <c r="C390" t="s">
        <v>26</v>
      </c>
      <c r="D390" s="5" t="s">
        <v>79</v>
      </c>
      <c r="E390">
        <v>3</v>
      </c>
      <c r="F390" s="1">
        <v>7250</v>
      </c>
      <c r="G390" s="2">
        <v>21750</v>
      </c>
      <c r="H390" s="3">
        <v>6750</v>
      </c>
      <c r="I390" s="19" t="s">
        <v>47</v>
      </c>
      <c r="J390" t="s">
        <v>60</v>
      </c>
      <c r="K390" s="20">
        <f>Tablo1[[#This Row],[Ürün Kar Tutarı]]/Tablo1[[#This Row],[Birim Fiyat]]</f>
        <v>0.93103448275862066</v>
      </c>
      <c r="L390" t="str">
        <f xml:space="preserve"> RIGHT(Tablo1[[#This Row],[Urun Ad]],5)</f>
        <v>u Gri</v>
      </c>
      <c r="M390" cm="1">
        <f t="array" aca="1" ref="M390" ca="1">IF(VEYA(M390="Aralık",M390="Ocak",M390="Şubat"),"Kış",
IF(VEYA(M390="Mart",M390="Nisan",M390="Mayıs"),"İlkbahar",
IF(VEYA(M390="Haziran",M390="Temmuz",M390="Ağustos"),"Yaz",
IF(VEYA(M390="Eylül",M390="Ekim",M390="Kasım"),"Sonbahar",""))))</f>
        <v>0</v>
      </c>
    </row>
    <row r="391" spans="1:13" x14ac:dyDescent="0.3">
      <c r="A391" s="5">
        <v>390</v>
      </c>
      <c r="B391" t="s">
        <v>13</v>
      </c>
      <c r="C391" t="s">
        <v>23</v>
      </c>
      <c r="D391" s="5" t="s">
        <v>84</v>
      </c>
      <c r="E391">
        <v>1</v>
      </c>
      <c r="F391" s="1">
        <v>1350</v>
      </c>
      <c r="G391" s="2">
        <v>1350</v>
      </c>
      <c r="H391" s="3">
        <v>550</v>
      </c>
      <c r="I391" s="19" t="s">
        <v>47</v>
      </c>
      <c r="J391" t="s">
        <v>65</v>
      </c>
      <c r="K391" s="20">
        <f>Tablo1[[#This Row],[Ürün Kar Tutarı]]/Tablo1[[#This Row],[Birim Fiyat]]</f>
        <v>0.40740740740740738</v>
      </c>
      <c r="L391" t="str">
        <f xml:space="preserve"> RIGHT(Tablo1[[#This Row],[Urun Ad]],5)</f>
        <v>Siyah</v>
      </c>
      <c r="M391" cm="1">
        <f t="array" aca="1" ref="M391" ca="1">IF(VEYA(M391="Aralık",M391="Ocak",M391="Şubat"),"Kış",
IF(VEYA(M391="Mart",M391="Nisan",M391="Mayıs"),"İlkbahar",
IF(VEYA(M391="Haziran",M391="Temmuz",M391="Ağustos"),"Yaz",
IF(VEYA(M391="Eylül",M391="Ekim",M391="Kasım"),"Sonbahar",""))))</f>
        <v>0</v>
      </c>
    </row>
    <row r="392" spans="1:13" x14ac:dyDescent="0.3">
      <c r="A392" s="4">
        <v>391</v>
      </c>
      <c r="B392" t="s">
        <v>9</v>
      </c>
      <c r="C392" t="s">
        <v>26</v>
      </c>
      <c r="D392" s="5" t="s">
        <v>79</v>
      </c>
      <c r="E392">
        <v>2</v>
      </c>
      <c r="F392" s="1">
        <v>7250</v>
      </c>
      <c r="G392" s="2">
        <v>14500</v>
      </c>
      <c r="H392" s="3">
        <v>4500</v>
      </c>
      <c r="I392" s="19" t="s">
        <v>47</v>
      </c>
      <c r="J392" t="s">
        <v>66</v>
      </c>
      <c r="K392" s="20">
        <f>Tablo1[[#This Row],[Ürün Kar Tutarı]]/Tablo1[[#This Row],[Birim Fiyat]]</f>
        <v>0.62068965517241381</v>
      </c>
      <c r="L392" t="str">
        <f xml:space="preserve"> RIGHT(Tablo1[[#This Row],[Urun Ad]],5)</f>
        <v>u Gri</v>
      </c>
      <c r="M392" cm="1">
        <f t="array" aca="1" ref="M392" ca="1">IF(VEYA(M392="Aralık",M392="Ocak",M392="Şubat"),"Kış",
IF(VEYA(M392="Mart",M392="Nisan",M392="Mayıs"),"İlkbahar",
IF(VEYA(M392="Haziran",M392="Temmuz",M392="Ağustos"),"Yaz",
IF(VEYA(M392="Eylül",M392="Ekim",M392="Kasım"),"Sonbahar",""))))</f>
        <v>0</v>
      </c>
    </row>
    <row r="393" spans="1:13" x14ac:dyDescent="0.3">
      <c r="A393" s="5">
        <v>392</v>
      </c>
      <c r="B393" t="s">
        <v>14</v>
      </c>
      <c r="C393" t="s">
        <v>25</v>
      </c>
      <c r="D393" s="5" t="s">
        <v>77</v>
      </c>
      <c r="E393">
        <v>1</v>
      </c>
      <c r="F393" s="1">
        <v>7600</v>
      </c>
      <c r="G393" s="2">
        <v>7600</v>
      </c>
      <c r="H393" s="3">
        <v>1600</v>
      </c>
      <c r="I393" s="19" t="s">
        <v>47</v>
      </c>
      <c r="J393" t="s">
        <v>55</v>
      </c>
      <c r="K393" s="20">
        <f>Tablo1[[#This Row],[Ürün Kar Tutarı]]/Tablo1[[#This Row],[Birim Fiyat]]</f>
        <v>0.21052631578947367</v>
      </c>
      <c r="L393" t="str">
        <f xml:space="preserve"> RIGHT(Tablo1[[#This Row],[Urun Ad]],5)</f>
        <v>i Gri</v>
      </c>
      <c r="M393" cm="1">
        <f t="array" aca="1" ref="M393" ca="1">IF(VEYA(M393="Aralık",M393="Ocak",M393="Şubat"),"Kış",
IF(VEYA(M393="Mart",M393="Nisan",M393="Mayıs"),"İlkbahar",
IF(VEYA(M393="Haziran",M393="Temmuz",M393="Ağustos"),"Yaz",
IF(VEYA(M393="Eylül",M393="Ekim",M393="Kasım"),"Sonbahar",""))))</f>
        <v>0</v>
      </c>
    </row>
    <row r="394" spans="1:13" x14ac:dyDescent="0.3">
      <c r="A394" s="4">
        <v>393</v>
      </c>
      <c r="B394" t="s">
        <v>19</v>
      </c>
      <c r="C394" t="s">
        <v>25</v>
      </c>
      <c r="D394" s="5" t="s">
        <v>77</v>
      </c>
      <c r="E394">
        <v>3</v>
      </c>
      <c r="F394" s="1">
        <v>7600</v>
      </c>
      <c r="G394" s="2">
        <v>22800</v>
      </c>
      <c r="H394" s="3">
        <v>4800</v>
      </c>
      <c r="I394" s="19" t="s">
        <v>47</v>
      </c>
      <c r="J394" t="s">
        <v>64</v>
      </c>
      <c r="K394" s="20">
        <f>Tablo1[[#This Row],[Ürün Kar Tutarı]]/Tablo1[[#This Row],[Birim Fiyat]]</f>
        <v>0.63157894736842102</v>
      </c>
      <c r="L394" t="str">
        <f xml:space="preserve"> RIGHT(Tablo1[[#This Row],[Urun Ad]],5)</f>
        <v>i Gri</v>
      </c>
      <c r="M394" cm="1">
        <f t="array" aca="1" ref="M394" ca="1">IF(VEYA(M394="Aralık",M394="Ocak",M394="Şubat"),"Kış",
IF(VEYA(M394="Mart",M394="Nisan",M394="Mayıs"),"İlkbahar",
IF(VEYA(M394="Haziran",M394="Temmuz",M394="Ağustos"),"Yaz",
IF(VEYA(M394="Eylül",M394="Ekim",M394="Kasım"),"Sonbahar",""))))</f>
        <v>0</v>
      </c>
    </row>
    <row r="395" spans="1:13" x14ac:dyDescent="0.3">
      <c r="A395" s="5">
        <v>394</v>
      </c>
      <c r="B395" t="s">
        <v>9</v>
      </c>
      <c r="C395" t="s">
        <v>33</v>
      </c>
      <c r="D395" s="5" t="s">
        <v>78</v>
      </c>
      <c r="E395">
        <v>3</v>
      </c>
      <c r="F395" s="1">
        <v>1490</v>
      </c>
      <c r="G395" s="2">
        <v>4470</v>
      </c>
      <c r="H395" s="3">
        <v>2070</v>
      </c>
      <c r="I395" s="19" t="s">
        <v>47</v>
      </c>
      <c r="J395" t="s">
        <v>66</v>
      </c>
      <c r="K395" s="20">
        <f>Tablo1[[#This Row],[Ürün Kar Tutarı]]/Tablo1[[#This Row],[Birim Fiyat]]</f>
        <v>1.3892617449664431</v>
      </c>
      <c r="L395" t="str">
        <f xml:space="preserve"> RIGHT(Tablo1[[#This Row],[Urun Ad]],5)</f>
        <v>Marka</v>
      </c>
      <c r="M395" cm="1">
        <f t="array" aca="1" ref="M395" ca="1">IF(VEYA(M395="Aralık",M395="Ocak",M395="Şubat"),"Kış",
IF(VEYA(M395="Mart",M395="Nisan",M395="Mayıs"),"İlkbahar",
IF(VEYA(M395="Haziran",M395="Temmuz",M395="Ağustos"),"Yaz",
IF(VEYA(M395="Eylül",M395="Ekim",M395="Kasım"),"Sonbahar",""))))</f>
        <v>0</v>
      </c>
    </row>
    <row r="396" spans="1:13" x14ac:dyDescent="0.3">
      <c r="A396" s="4">
        <v>395</v>
      </c>
      <c r="B396" t="s">
        <v>13</v>
      </c>
      <c r="C396" t="s">
        <v>36</v>
      </c>
      <c r="D396" s="5" t="s">
        <v>81</v>
      </c>
      <c r="E396">
        <v>2</v>
      </c>
      <c r="F396" s="1">
        <v>2900</v>
      </c>
      <c r="G396" s="2">
        <v>5800</v>
      </c>
      <c r="H396" s="3">
        <v>1800</v>
      </c>
      <c r="I396" s="19" t="s">
        <v>47</v>
      </c>
      <c r="J396" t="s">
        <v>59</v>
      </c>
      <c r="K396" s="20">
        <f>Tablo1[[#This Row],[Ürün Kar Tutarı]]/Tablo1[[#This Row],[Birim Fiyat]]</f>
        <v>0.62068965517241381</v>
      </c>
      <c r="L396" t="str">
        <f xml:space="preserve"> RIGHT(Tablo1[[#This Row],[Urun Ad]],5)</f>
        <v>Marka</v>
      </c>
      <c r="M396" cm="1">
        <f t="array" aca="1" ref="M396" ca="1">IF(VEYA(M396="Aralık",M396="Ocak",M396="Şubat"),"Kış",
IF(VEYA(M396="Mart",M396="Nisan",M396="Mayıs"),"İlkbahar",
IF(VEYA(M396="Haziran",M396="Temmuz",M396="Ağustos"),"Yaz",
IF(VEYA(M396="Eylül",M396="Ekim",M396="Kasım"),"Sonbahar",""))))</f>
        <v>0</v>
      </c>
    </row>
    <row r="397" spans="1:13" x14ac:dyDescent="0.3">
      <c r="A397" s="5">
        <v>396</v>
      </c>
      <c r="B397" t="s">
        <v>17</v>
      </c>
      <c r="C397" t="s">
        <v>33</v>
      </c>
      <c r="D397" s="5" t="s">
        <v>78</v>
      </c>
      <c r="E397">
        <v>1</v>
      </c>
      <c r="F397" s="1">
        <v>1490</v>
      </c>
      <c r="G397" s="2">
        <v>1490</v>
      </c>
      <c r="H397" s="3">
        <v>690</v>
      </c>
      <c r="I397" s="19" t="s">
        <v>47</v>
      </c>
      <c r="J397" t="s">
        <v>55</v>
      </c>
      <c r="K397" s="20">
        <f>Tablo1[[#This Row],[Ürün Kar Tutarı]]/Tablo1[[#This Row],[Birim Fiyat]]</f>
        <v>0.46308724832214765</v>
      </c>
      <c r="L397" t="str">
        <f xml:space="preserve"> RIGHT(Tablo1[[#This Row],[Urun Ad]],5)</f>
        <v>Marka</v>
      </c>
      <c r="M397" cm="1">
        <f t="array" aca="1" ref="M397" ca="1">IF(VEYA(M397="Aralık",M397="Ocak",M397="Şubat"),"Kış",
IF(VEYA(M397="Mart",M397="Nisan",M397="Mayıs"),"İlkbahar",
IF(VEYA(M397="Haziran",M397="Temmuz",M397="Ağustos"),"Yaz",
IF(VEYA(M397="Eylül",M397="Ekim",M397="Kasım"),"Sonbahar",""))))</f>
        <v>0</v>
      </c>
    </row>
    <row r="398" spans="1:13" x14ac:dyDescent="0.3">
      <c r="A398" s="4">
        <v>397</v>
      </c>
      <c r="B398" t="s">
        <v>17</v>
      </c>
      <c r="C398" t="s">
        <v>30</v>
      </c>
      <c r="D398" s="5" t="s">
        <v>83</v>
      </c>
      <c r="E398">
        <v>2</v>
      </c>
      <c r="F398" s="1">
        <v>1090</v>
      </c>
      <c r="G398" s="2">
        <v>2180</v>
      </c>
      <c r="H398" s="3">
        <v>580</v>
      </c>
      <c r="I398" s="19" t="s">
        <v>47</v>
      </c>
      <c r="J398" t="s">
        <v>62</v>
      </c>
      <c r="K398" s="20">
        <f>Tablo1[[#This Row],[Ürün Kar Tutarı]]/Tablo1[[#This Row],[Birim Fiyat]]</f>
        <v>0.5321100917431193</v>
      </c>
      <c r="L398" t="str">
        <f xml:space="preserve"> RIGHT(Tablo1[[#This Row],[Urun Ad]],5)</f>
        <v>Marka</v>
      </c>
      <c r="M398" cm="1">
        <f t="array" aca="1" ref="M398" ca="1">IF(VEYA(M398="Aralık",M398="Ocak",M398="Şubat"),"Kış",
IF(VEYA(M398="Mart",M398="Nisan",M398="Mayıs"),"İlkbahar",
IF(VEYA(M398="Haziran",M398="Temmuz",M398="Ağustos"),"Yaz",
IF(VEYA(M398="Eylül",M398="Ekim",M398="Kasım"),"Sonbahar",""))))</f>
        <v>0</v>
      </c>
    </row>
    <row r="399" spans="1:13" x14ac:dyDescent="0.3">
      <c r="A399" s="5">
        <v>398</v>
      </c>
      <c r="B399" t="s">
        <v>13</v>
      </c>
      <c r="C399" t="s">
        <v>28</v>
      </c>
      <c r="D399" s="5" t="s">
        <v>83</v>
      </c>
      <c r="E399">
        <v>2</v>
      </c>
      <c r="F399" s="1">
        <v>1200</v>
      </c>
      <c r="G399" s="2">
        <v>2400</v>
      </c>
      <c r="H399" s="3">
        <v>800</v>
      </c>
      <c r="I399" s="19" t="s">
        <v>47</v>
      </c>
      <c r="J399" t="s">
        <v>62</v>
      </c>
      <c r="K399" s="20">
        <f>Tablo1[[#This Row],[Ürün Kar Tutarı]]/Tablo1[[#This Row],[Birim Fiyat]]</f>
        <v>0.66666666666666663</v>
      </c>
      <c r="L399" t="str">
        <f xml:space="preserve"> RIGHT(Tablo1[[#This Row],[Urun Ad]],5)</f>
        <v>Marka</v>
      </c>
      <c r="M399" cm="1">
        <f t="array" aca="1" ref="M399" ca="1">IF(VEYA(M399="Aralık",M399="Ocak",M399="Şubat"),"Kış",
IF(VEYA(M399="Mart",M399="Nisan",M399="Mayıs"),"İlkbahar",
IF(VEYA(M399="Haziran",M399="Temmuz",M399="Ağustos"),"Yaz",
IF(VEYA(M399="Eylül",M399="Ekim",M399="Kasım"),"Sonbahar",""))))</f>
        <v>0</v>
      </c>
    </row>
    <row r="400" spans="1:13" x14ac:dyDescent="0.3">
      <c r="A400" s="4">
        <v>399</v>
      </c>
      <c r="B400" t="s">
        <v>16</v>
      </c>
      <c r="C400" t="s">
        <v>32</v>
      </c>
      <c r="D400" s="5" t="s">
        <v>76</v>
      </c>
      <c r="E400">
        <v>2</v>
      </c>
      <c r="F400" s="1">
        <v>10590</v>
      </c>
      <c r="G400" s="2">
        <v>21180</v>
      </c>
      <c r="H400" s="3">
        <v>9180</v>
      </c>
      <c r="I400" s="19" t="s">
        <v>47</v>
      </c>
      <c r="J400" t="s">
        <v>62</v>
      </c>
      <c r="K400" s="20">
        <f>Tablo1[[#This Row],[Ürün Kar Tutarı]]/Tablo1[[#This Row],[Birim Fiyat]]</f>
        <v>0.86685552407932009</v>
      </c>
      <c r="L400" t="str">
        <f xml:space="preserve"> RIGHT(Tablo1[[#This Row],[Urun Ad]],5)</f>
        <v>ı Gri</v>
      </c>
      <c r="M400" cm="1">
        <f t="array" aca="1" ref="M400" ca="1">IF(VEYA(M400="Aralık",M400="Ocak",M400="Şubat"),"Kış",
IF(VEYA(M400="Mart",M400="Nisan",M400="Mayıs"),"İlkbahar",
IF(VEYA(M400="Haziran",M400="Temmuz",M400="Ağustos"),"Yaz",
IF(VEYA(M400="Eylül",M400="Ekim",M400="Kasım"),"Sonbahar",""))))</f>
        <v>0</v>
      </c>
    </row>
    <row r="401" spans="1:13" x14ac:dyDescent="0.3">
      <c r="A401" s="5">
        <v>400</v>
      </c>
      <c r="B401" t="s">
        <v>14</v>
      </c>
      <c r="C401" t="s">
        <v>34</v>
      </c>
      <c r="D401" s="5" t="s">
        <v>80</v>
      </c>
      <c r="E401">
        <v>3</v>
      </c>
      <c r="F401" s="1">
        <v>4200</v>
      </c>
      <c r="G401" s="2">
        <v>12600</v>
      </c>
      <c r="H401" s="3">
        <v>3600</v>
      </c>
      <c r="I401" s="19" t="s">
        <v>47</v>
      </c>
      <c r="J401" t="s">
        <v>61</v>
      </c>
      <c r="K401" s="20">
        <f>Tablo1[[#This Row],[Ürün Kar Tutarı]]/Tablo1[[#This Row],[Birim Fiyat]]</f>
        <v>0.8571428571428571</v>
      </c>
      <c r="L401" t="str">
        <f xml:space="preserve"> RIGHT(Tablo1[[#This Row],[Urun Ad]],5)</f>
        <v>Beyaz</v>
      </c>
      <c r="M401" cm="1">
        <f t="array" aca="1" ref="M401" ca="1">IF(VEYA(M401="Aralık",M401="Ocak",M401="Şubat"),"Kış",
IF(VEYA(M401="Mart",M401="Nisan",M401="Mayıs"),"İlkbahar",
IF(VEYA(M401="Haziran",M401="Temmuz",M401="Ağustos"),"Yaz",
IF(VEYA(M401="Eylül",M401="Ekim",M401="Kasım"),"Sonbahar",""))))</f>
        <v>0</v>
      </c>
    </row>
    <row r="402" spans="1:13" x14ac:dyDescent="0.3">
      <c r="A402" s="4">
        <v>401</v>
      </c>
      <c r="B402" t="s">
        <v>11</v>
      </c>
      <c r="C402" t="s">
        <v>34</v>
      </c>
      <c r="D402" s="5" t="s">
        <v>80</v>
      </c>
      <c r="E402">
        <v>3</v>
      </c>
      <c r="F402" s="1">
        <v>4200</v>
      </c>
      <c r="G402" s="2">
        <v>12600</v>
      </c>
      <c r="H402" s="3">
        <v>3600</v>
      </c>
      <c r="I402" s="19" t="s">
        <v>47</v>
      </c>
      <c r="J402" t="s">
        <v>64</v>
      </c>
      <c r="K402" s="20">
        <f>Tablo1[[#This Row],[Ürün Kar Tutarı]]/Tablo1[[#This Row],[Birim Fiyat]]</f>
        <v>0.8571428571428571</v>
      </c>
      <c r="L402" t="str">
        <f xml:space="preserve"> RIGHT(Tablo1[[#This Row],[Urun Ad]],5)</f>
        <v>Beyaz</v>
      </c>
      <c r="M402" cm="1">
        <f t="array" aca="1" ref="M402" ca="1">IF(VEYA(M402="Aralık",M402="Ocak",M402="Şubat"),"Kış",
IF(VEYA(M402="Mart",M402="Nisan",M402="Mayıs"),"İlkbahar",
IF(VEYA(M402="Haziran",M402="Temmuz",M402="Ağustos"),"Yaz",
IF(VEYA(M402="Eylül",M402="Ekim",M402="Kasım"),"Sonbahar",""))))</f>
        <v>0</v>
      </c>
    </row>
    <row r="403" spans="1:13" x14ac:dyDescent="0.3">
      <c r="A403" s="5">
        <v>402</v>
      </c>
      <c r="B403" t="s">
        <v>15</v>
      </c>
      <c r="C403" t="s">
        <v>32</v>
      </c>
      <c r="D403" s="5" t="s">
        <v>76</v>
      </c>
      <c r="E403">
        <v>2</v>
      </c>
      <c r="F403" s="1">
        <v>10590</v>
      </c>
      <c r="G403" s="2">
        <v>21180</v>
      </c>
      <c r="H403" s="3">
        <v>9180</v>
      </c>
      <c r="I403" s="19" t="s">
        <v>47</v>
      </c>
      <c r="J403" t="s">
        <v>66</v>
      </c>
      <c r="K403" s="20">
        <f>Tablo1[[#This Row],[Ürün Kar Tutarı]]/Tablo1[[#This Row],[Birim Fiyat]]</f>
        <v>0.86685552407932009</v>
      </c>
      <c r="L403" t="str">
        <f xml:space="preserve"> RIGHT(Tablo1[[#This Row],[Urun Ad]],5)</f>
        <v>ı Gri</v>
      </c>
      <c r="M403" cm="1">
        <f t="array" aca="1" ref="M403" ca="1">IF(VEYA(M403="Aralık",M403="Ocak",M403="Şubat"),"Kış",
IF(VEYA(M403="Mart",M403="Nisan",M403="Mayıs"),"İlkbahar",
IF(VEYA(M403="Haziran",M403="Temmuz",M403="Ağustos"),"Yaz",
IF(VEYA(M403="Eylül",M403="Ekim",M403="Kasım"),"Sonbahar",""))))</f>
        <v>0</v>
      </c>
    </row>
    <row r="404" spans="1:13" x14ac:dyDescent="0.3">
      <c r="A404" s="4">
        <v>403</v>
      </c>
      <c r="B404" t="s">
        <v>19</v>
      </c>
      <c r="C404" t="s">
        <v>37</v>
      </c>
      <c r="D404" s="5" t="s">
        <v>43</v>
      </c>
      <c r="E404">
        <v>1</v>
      </c>
      <c r="F404" s="1">
        <v>1250</v>
      </c>
      <c r="G404" s="2">
        <v>1250</v>
      </c>
      <c r="H404" s="3">
        <v>450</v>
      </c>
      <c r="I404" s="19" t="s">
        <v>47</v>
      </c>
      <c r="J404" t="s">
        <v>59</v>
      </c>
      <c r="K404" s="20">
        <f>Tablo1[[#This Row],[Ürün Kar Tutarı]]/Tablo1[[#This Row],[Birim Fiyat]]</f>
        <v>0.36</v>
      </c>
      <c r="L404" t="str">
        <f xml:space="preserve"> RIGHT(Tablo1[[#This Row],[Urun Ad]],5)</f>
        <v>Siyah</v>
      </c>
      <c r="M404" cm="1">
        <f t="array" aca="1" ref="M404" ca="1">IF(VEYA(M404="Aralık",M404="Ocak",M404="Şubat"),"Kış",
IF(VEYA(M404="Mart",M404="Nisan",M404="Mayıs"),"İlkbahar",
IF(VEYA(M404="Haziran",M404="Temmuz",M404="Ağustos"),"Yaz",
IF(VEYA(M404="Eylül",M404="Ekim",M404="Kasım"),"Sonbahar",""))))</f>
        <v>0</v>
      </c>
    </row>
    <row r="405" spans="1:13" x14ac:dyDescent="0.3">
      <c r="A405" s="5">
        <v>404</v>
      </c>
      <c r="B405" t="s">
        <v>8</v>
      </c>
      <c r="C405" t="s">
        <v>33</v>
      </c>
      <c r="D405" s="5" t="s">
        <v>78</v>
      </c>
      <c r="E405">
        <v>3</v>
      </c>
      <c r="F405" s="1">
        <v>1490</v>
      </c>
      <c r="G405" s="2">
        <v>4470</v>
      </c>
      <c r="H405" s="3">
        <v>2070</v>
      </c>
      <c r="I405" s="19" t="s">
        <v>47</v>
      </c>
      <c r="J405" t="s">
        <v>63</v>
      </c>
      <c r="K405" s="20">
        <f>Tablo1[[#This Row],[Ürün Kar Tutarı]]/Tablo1[[#This Row],[Birim Fiyat]]</f>
        <v>1.3892617449664431</v>
      </c>
      <c r="L405" t="str">
        <f xml:space="preserve"> RIGHT(Tablo1[[#This Row],[Urun Ad]],5)</f>
        <v>Marka</v>
      </c>
      <c r="M405" cm="1">
        <f t="array" aca="1" ref="M405" ca="1">IF(VEYA(M405="Aralık",M405="Ocak",M405="Şubat"),"Kış",
IF(VEYA(M405="Mart",M405="Nisan",M405="Mayıs"),"İlkbahar",
IF(VEYA(M405="Haziran",M405="Temmuz",M405="Ağustos"),"Yaz",
IF(VEYA(M405="Eylül",M405="Ekim",M405="Kasım"),"Sonbahar",""))))</f>
        <v>0</v>
      </c>
    </row>
    <row r="406" spans="1:13" x14ac:dyDescent="0.3">
      <c r="A406" s="4">
        <v>405</v>
      </c>
      <c r="B406" t="s">
        <v>14</v>
      </c>
      <c r="C406" t="s">
        <v>28</v>
      </c>
      <c r="D406" s="5" t="s">
        <v>83</v>
      </c>
      <c r="E406">
        <v>2</v>
      </c>
      <c r="F406" s="1">
        <v>1200</v>
      </c>
      <c r="G406" s="2">
        <v>2400</v>
      </c>
      <c r="H406" s="3">
        <v>800</v>
      </c>
      <c r="I406" s="19" t="s">
        <v>47</v>
      </c>
      <c r="J406" t="s">
        <v>55</v>
      </c>
      <c r="K406" s="20">
        <f>Tablo1[[#This Row],[Ürün Kar Tutarı]]/Tablo1[[#This Row],[Birim Fiyat]]</f>
        <v>0.66666666666666663</v>
      </c>
      <c r="L406" t="str">
        <f xml:space="preserve"> RIGHT(Tablo1[[#This Row],[Urun Ad]],5)</f>
        <v>Marka</v>
      </c>
      <c r="M406" cm="1">
        <f t="array" aca="1" ref="M406" ca="1">IF(VEYA(M406="Aralık",M406="Ocak",M406="Şubat"),"Kış",
IF(VEYA(M406="Mart",M406="Nisan",M406="Mayıs"),"İlkbahar",
IF(VEYA(M406="Haziran",M406="Temmuz",M406="Ağustos"),"Yaz",
IF(VEYA(M406="Eylül",M406="Ekim",M406="Kasım"),"Sonbahar",""))))</f>
        <v>0</v>
      </c>
    </row>
    <row r="407" spans="1:13" x14ac:dyDescent="0.3">
      <c r="A407" s="5">
        <v>406</v>
      </c>
      <c r="B407" t="s">
        <v>10</v>
      </c>
      <c r="C407" t="s">
        <v>24</v>
      </c>
      <c r="D407" s="5" t="s">
        <v>81</v>
      </c>
      <c r="E407">
        <v>3</v>
      </c>
      <c r="F407" s="1">
        <v>2180</v>
      </c>
      <c r="G407" s="2">
        <v>6540</v>
      </c>
      <c r="H407" s="3">
        <v>2040</v>
      </c>
      <c r="I407" s="19" t="s">
        <v>47</v>
      </c>
      <c r="J407" t="s">
        <v>65</v>
      </c>
      <c r="K407" s="20">
        <f>Tablo1[[#This Row],[Ürün Kar Tutarı]]/Tablo1[[#This Row],[Birim Fiyat]]</f>
        <v>0.93577981651376152</v>
      </c>
      <c r="L407" t="str">
        <f xml:space="preserve"> RIGHT(Tablo1[[#This Row],[Urun Ad]],5)</f>
        <v>Marka</v>
      </c>
      <c r="M407" cm="1">
        <f t="array" aca="1" ref="M407" ca="1">IF(VEYA(M407="Aralık",M407="Ocak",M407="Şubat"),"Kış",
IF(VEYA(M407="Mart",M407="Nisan",M407="Mayıs"),"İlkbahar",
IF(VEYA(M407="Haziran",M407="Temmuz",M407="Ağustos"),"Yaz",
IF(VEYA(M407="Eylül",M407="Ekim",M407="Kasım"),"Sonbahar",""))))</f>
        <v>0</v>
      </c>
    </row>
    <row r="408" spans="1:13" x14ac:dyDescent="0.3">
      <c r="A408" s="4">
        <v>407</v>
      </c>
      <c r="B408" t="s">
        <v>17</v>
      </c>
      <c r="C408" t="s">
        <v>38</v>
      </c>
      <c r="D408" s="5" t="s">
        <v>84</v>
      </c>
      <c r="E408">
        <v>3</v>
      </c>
      <c r="F408" s="1">
        <v>1200</v>
      </c>
      <c r="G408" s="2">
        <v>3600</v>
      </c>
      <c r="H408" s="3">
        <v>1200</v>
      </c>
      <c r="I408" s="19" t="s">
        <v>47</v>
      </c>
      <c r="J408" t="s">
        <v>65</v>
      </c>
      <c r="K408" s="20">
        <f>Tablo1[[#This Row],[Ürün Kar Tutarı]]/Tablo1[[#This Row],[Birim Fiyat]]</f>
        <v>1</v>
      </c>
      <c r="L408" t="str">
        <f xml:space="preserve"> RIGHT(Tablo1[[#This Row],[Urun Ad]],5)</f>
        <v>ü Mor</v>
      </c>
      <c r="M408" cm="1">
        <f t="array" aca="1" ref="M408" ca="1">IF(VEYA(M408="Aralık",M408="Ocak",M408="Şubat"),"Kış",
IF(VEYA(M408="Mart",M408="Nisan",M408="Mayıs"),"İlkbahar",
IF(VEYA(M408="Haziran",M408="Temmuz",M408="Ağustos"),"Yaz",
IF(VEYA(M408="Eylül",M408="Ekim",M408="Kasım"),"Sonbahar",""))))</f>
        <v>0</v>
      </c>
    </row>
    <row r="409" spans="1:13" x14ac:dyDescent="0.3">
      <c r="A409" s="4">
        <v>408</v>
      </c>
      <c r="B409" t="s">
        <v>8</v>
      </c>
      <c r="C409" t="s">
        <v>29</v>
      </c>
      <c r="D409" s="5" t="s">
        <v>82</v>
      </c>
      <c r="E409">
        <v>1</v>
      </c>
      <c r="F409" s="1">
        <v>1800</v>
      </c>
      <c r="G409" s="2">
        <v>1800</v>
      </c>
      <c r="H409" s="3">
        <v>1000</v>
      </c>
      <c r="I409" s="19" t="s">
        <v>47</v>
      </c>
      <c r="J409" t="s">
        <v>61</v>
      </c>
      <c r="K409" s="20">
        <f>Tablo1[[#This Row],[Ürün Kar Tutarı]]/Tablo1[[#This Row],[Birim Fiyat]]</f>
        <v>0.55555555555555558</v>
      </c>
      <c r="L409" t="str">
        <f xml:space="preserve"> RIGHT(Tablo1[[#This Row],[Urun Ad]],5)</f>
        <v>n Gri</v>
      </c>
      <c r="M409" cm="1">
        <f t="array" aca="1" ref="M409" ca="1">IF(VEYA(M409="Aralık",M409="Ocak",M409="Şubat"),"Kış",
IF(VEYA(M409="Mart",M409="Nisan",M409="Mayıs"),"İlkbahar",
IF(VEYA(M409="Haziran",M409="Temmuz",M409="Ağustos"),"Yaz",
IF(VEYA(M409="Eylül",M409="Ekim",M409="Kasım"),"Sonbahar",""))))</f>
        <v>0</v>
      </c>
    </row>
    <row r="410" spans="1:13" x14ac:dyDescent="0.3">
      <c r="A410" s="4">
        <v>409</v>
      </c>
      <c r="B410" t="s">
        <v>10</v>
      </c>
      <c r="C410" t="s">
        <v>25</v>
      </c>
      <c r="D410" s="5" t="s">
        <v>77</v>
      </c>
      <c r="E410">
        <v>1</v>
      </c>
      <c r="F410" s="1">
        <v>7600</v>
      </c>
      <c r="G410" s="2">
        <v>7600</v>
      </c>
      <c r="H410" s="3">
        <v>1600</v>
      </c>
      <c r="I410" s="19" t="s">
        <v>47</v>
      </c>
      <c r="J410" t="s">
        <v>55</v>
      </c>
      <c r="K410" s="20">
        <f>Tablo1[[#This Row],[Ürün Kar Tutarı]]/Tablo1[[#This Row],[Birim Fiyat]]</f>
        <v>0.21052631578947367</v>
      </c>
      <c r="L410" t="str">
        <f xml:space="preserve"> RIGHT(Tablo1[[#This Row],[Urun Ad]],5)</f>
        <v>i Gri</v>
      </c>
      <c r="M410" cm="1">
        <f t="array" aca="1" ref="M410" ca="1">IF(VEYA(M410="Aralık",M410="Ocak",M410="Şubat"),"Kış",
IF(VEYA(M410="Mart",M410="Nisan",M410="Mayıs"),"İlkbahar",
IF(VEYA(M410="Haziran",M410="Temmuz",M410="Ağustos"),"Yaz",
IF(VEYA(M410="Eylül",M410="Ekim",M410="Kasım"),"Sonbahar",""))))</f>
        <v>0</v>
      </c>
    </row>
    <row r="411" spans="1:13" x14ac:dyDescent="0.3">
      <c r="A411" s="5">
        <v>410</v>
      </c>
      <c r="B411" t="s">
        <v>15</v>
      </c>
      <c r="C411" t="s">
        <v>39</v>
      </c>
      <c r="D411" s="5" t="s">
        <v>76</v>
      </c>
      <c r="E411">
        <v>1</v>
      </c>
      <c r="F411" s="1">
        <v>7530</v>
      </c>
      <c r="G411" s="2">
        <v>7530</v>
      </c>
      <c r="H411" s="3">
        <v>1530</v>
      </c>
      <c r="I411" s="19" t="s">
        <v>47</v>
      </c>
      <c r="J411" t="s">
        <v>60</v>
      </c>
      <c r="K411" s="20">
        <f>Tablo1[[#This Row],[Ürün Kar Tutarı]]/Tablo1[[#This Row],[Birim Fiyat]]</f>
        <v>0.20318725099601595</v>
      </c>
      <c r="L411" t="str">
        <f xml:space="preserve"> RIGHT(Tablo1[[#This Row],[Urun Ad]],5)</f>
        <v>ı Gri</v>
      </c>
      <c r="M411" cm="1">
        <f t="array" aca="1" ref="M411" ca="1">IF(VEYA(M411="Aralık",M411="Ocak",M411="Şubat"),"Kış",
IF(VEYA(M411="Mart",M411="Nisan",M411="Mayıs"),"İlkbahar",
IF(VEYA(M411="Haziran",M411="Temmuz",M411="Ağustos"),"Yaz",
IF(VEYA(M411="Eylül",M411="Ekim",M411="Kasım"),"Sonbahar",""))))</f>
        <v>0</v>
      </c>
    </row>
    <row r="412" spans="1:13" x14ac:dyDescent="0.3">
      <c r="A412" s="4">
        <v>411</v>
      </c>
      <c r="B412" t="s">
        <v>19</v>
      </c>
      <c r="C412" t="s">
        <v>33</v>
      </c>
      <c r="D412" s="5" t="s">
        <v>78</v>
      </c>
      <c r="E412">
        <v>2</v>
      </c>
      <c r="F412" s="1">
        <v>1490</v>
      </c>
      <c r="G412" s="2">
        <v>2980</v>
      </c>
      <c r="H412" s="3">
        <v>1380</v>
      </c>
      <c r="I412" s="19" t="s">
        <v>47</v>
      </c>
      <c r="J412" t="s">
        <v>66</v>
      </c>
      <c r="K412" s="20">
        <f>Tablo1[[#This Row],[Ürün Kar Tutarı]]/Tablo1[[#This Row],[Birim Fiyat]]</f>
        <v>0.9261744966442953</v>
      </c>
      <c r="L412" t="str">
        <f xml:space="preserve"> RIGHT(Tablo1[[#This Row],[Urun Ad]],5)</f>
        <v>Marka</v>
      </c>
      <c r="M412" cm="1">
        <f t="array" aca="1" ref="M412" ca="1">IF(VEYA(M412="Aralık",M412="Ocak",M412="Şubat"),"Kış",
IF(VEYA(M412="Mart",M412="Nisan",M412="Mayıs"),"İlkbahar",
IF(VEYA(M412="Haziran",M412="Temmuz",M412="Ağustos"),"Yaz",
IF(VEYA(M412="Eylül",M412="Ekim",M412="Kasım"),"Sonbahar",""))))</f>
        <v>0</v>
      </c>
    </row>
    <row r="413" spans="1:13" x14ac:dyDescent="0.3">
      <c r="A413" s="5">
        <v>412</v>
      </c>
      <c r="B413" t="s">
        <v>8</v>
      </c>
      <c r="C413" t="s">
        <v>40</v>
      </c>
      <c r="D413" s="5" t="s">
        <v>75</v>
      </c>
      <c r="E413">
        <v>1</v>
      </c>
      <c r="F413" s="1">
        <v>5300</v>
      </c>
      <c r="G413" s="2">
        <v>5300</v>
      </c>
      <c r="H413" s="3">
        <v>1300</v>
      </c>
      <c r="I413" s="19" t="s">
        <v>47</v>
      </c>
      <c r="J413" t="s">
        <v>57</v>
      </c>
      <c r="K413" s="20">
        <f>Tablo1[[#This Row],[Ürün Kar Tutarı]]/Tablo1[[#This Row],[Birim Fiyat]]</f>
        <v>0.24528301886792453</v>
      </c>
      <c r="L413" t="str">
        <f xml:space="preserve"> RIGHT(Tablo1[[#This Row],[Urun Ad]],5)</f>
        <v>i Gri</v>
      </c>
      <c r="M413" cm="1">
        <f t="array" aca="1" ref="M413" ca="1">IF(VEYA(M413="Aralık",M413="Ocak",M413="Şubat"),"Kış",
IF(VEYA(M413="Mart",M413="Nisan",M413="Mayıs"),"İlkbahar",
IF(VEYA(M413="Haziran",M413="Temmuz",M413="Ağustos"),"Yaz",
IF(VEYA(M413="Eylül",M413="Ekim",M413="Kasım"),"Sonbahar",""))))</f>
        <v>0</v>
      </c>
    </row>
    <row r="414" spans="1:13" x14ac:dyDescent="0.3">
      <c r="A414" s="4">
        <v>413</v>
      </c>
      <c r="B414" t="s">
        <v>12</v>
      </c>
      <c r="C414" t="s">
        <v>28</v>
      </c>
      <c r="D414" s="5" t="s">
        <v>83</v>
      </c>
      <c r="E414">
        <v>2</v>
      </c>
      <c r="F414" s="1">
        <v>1200</v>
      </c>
      <c r="G414" s="2">
        <v>2400</v>
      </c>
      <c r="H414" s="3">
        <v>800</v>
      </c>
      <c r="I414" s="19" t="s">
        <v>47</v>
      </c>
      <c r="J414" t="s">
        <v>60</v>
      </c>
      <c r="K414" s="20">
        <f>Tablo1[[#This Row],[Ürün Kar Tutarı]]/Tablo1[[#This Row],[Birim Fiyat]]</f>
        <v>0.66666666666666663</v>
      </c>
      <c r="L414" t="str">
        <f xml:space="preserve"> RIGHT(Tablo1[[#This Row],[Urun Ad]],5)</f>
        <v>Marka</v>
      </c>
      <c r="M414" cm="1">
        <f t="array" aca="1" ref="M414" ca="1">IF(VEYA(M414="Aralık",M414="Ocak",M414="Şubat"),"Kış",
IF(VEYA(M414="Mart",M414="Nisan",M414="Mayıs"),"İlkbahar",
IF(VEYA(M414="Haziran",M414="Temmuz",M414="Ağustos"),"Yaz",
IF(VEYA(M414="Eylül",M414="Ekim",M414="Kasım"),"Sonbahar",""))))</f>
        <v>0</v>
      </c>
    </row>
    <row r="415" spans="1:13" x14ac:dyDescent="0.3">
      <c r="A415" s="5">
        <v>414</v>
      </c>
      <c r="B415" t="s">
        <v>17</v>
      </c>
      <c r="C415" t="s">
        <v>30</v>
      </c>
      <c r="D415" s="5" t="s">
        <v>83</v>
      </c>
      <c r="E415">
        <v>1</v>
      </c>
      <c r="F415" s="1">
        <v>1090</v>
      </c>
      <c r="G415" s="2">
        <v>1090</v>
      </c>
      <c r="H415" s="3">
        <v>290</v>
      </c>
      <c r="I415" s="19" t="s">
        <v>47</v>
      </c>
      <c r="J415" t="s">
        <v>59</v>
      </c>
      <c r="K415" s="20">
        <f>Tablo1[[#This Row],[Ürün Kar Tutarı]]/Tablo1[[#This Row],[Birim Fiyat]]</f>
        <v>0.26605504587155965</v>
      </c>
      <c r="L415" t="str">
        <f xml:space="preserve"> RIGHT(Tablo1[[#This Row],[Urun Ad]],5)</f>
        <v>Marka</v>
      </c>
      <c r="M415" cm="1">
        <f t="array" aca="1" ref="M415" ca="1">IF(VEYA(M415="Aralık",M415="Ocak",M415="Şubat"),"Kış",
IF(VEYA(M415="Mart",M415="Nisan",M415="Mayıs"),"İlkbahar",
IF(VEYA(M415="Haziran",M415="Temmuz",M415="Ağustos"),"Yaz",
IF(VEYA(M415="Eylül",M415="Ekim",M415="Kasım"),"Sonbahar",""))))</f>
        <v>0</v>
      </c>
    </row>
    <row r="416" spans="1:13" x14ac:dyDescent="0.3">
      <c r="A416" s="4">
        <v>415</v>
      </c>
      <c r="B416" t="s">
        <v>12</v>
      </c>
      <c r="C416" t="s">
        <v>26</v>
      </c>
      <c r="D416" s="5" t="s">
        <v>79</v>
      </c>
      <c r="E416">
        <v>1</v>
      </c>
      <c r="F416" s="1">
        <v>7250</v>
      </c>
      <c r="G416" s="2">
        <v>7250</v>
      </c>
      <c r="H416" s="3">
        <v>2250</v>
      </c>
      <c r="I416" s="19" t="s">
        <v>47</v>
      </c>
      <c r="J416" t="s">
        <v>57</v>
      </c>
      <c r="K416" s="20">
        <f>Tablo1[[#This Row],[Ürün Kar Tutarı]]/Tablo1[[#This Row],[Birim Fiyat]]</f>
        <v>0.31034482758620691</v>
      </c>
      <c r="L416" t="str">
        <f xml:space="preserve"> RIGHT(Tablo1[[#This Row],[Urun Ad]],5)</f>
        <v>u Gri</v>
      </c>
      <c r="M416" cm="1">
        <f t="array" aca="1" ref="M416" ca="1">IF(VEYA(M416="Aralık",M416="Ocak",M416="Şubat"),"Kış",
IF(VEYA(M416="Mart",M416="Nisan",M416="Mayıs"),"İlkbahar",
IF(VEYA(M416="Haziran",M416="Temmuz",M416="Ağustos"),"Yaz",
IF(VEYA(M416="Eylül",M416="Ekim",M416="Kasım"),"Sonbahar",""))))</f>
        <v>0</v>
      </c>
    </row>
    <row r="417" spans="1:13" x14ac:dyDescent="0.3">
      <c r="A417" s="5">
        <v>416</v>
      </c>
      <c r="B417" t="s">
        <v>18</v>
      </c>
      <c r="C417" t="s">
        <v>21</v>
      </c>
      <c r="D417" s="5" t="s">
        <v>82</v>
      </c>
      <c r="E417">
        <v>3</v>
      </c>
      <c r="F417" s="1">
        <v>1400</v>
      </c>
      <c r="G417" s="2">
        <v>4200</v>
      </c>
      <c r="H417" s="3">
        <v>1800</v>
      </c>
      <c r="I417" s="19" t="s">
        <v>47</v>
      </c>
      <c r="J417" t="s">
        <v>58</v>
      </c>
      <c r="K417" s="20">
        <f>Tablo1[[#This Row],[Ürün Kar Tutarı]]/Tablo1[[#This Row],[Birim Fiyat]]</f>
        <v>1.2857142857142858</v>
      </c>
      <c r="L417" t="str">
        <f xml:space="preserve"> RIGHT(Tablo1[[#This Row],[Urun Ad]],5)</f>
        <v>Beyaz</v>
      </c>
      <c r="M417" cm="1">
        <f t="array" aca="1" ref="M417" ca="1">IF(VEYA(M417="Aralık",M417="Ocak",M417="Şubat"),"Kış",
IF(VEYA(M417="Mart",M417="Nisan",M417="Mayıs"),"İlkbahar",
IF(VEYA(M417="Haziran",M417="Temmuz",M417="Ağustos"),"Yaz",
IF(VEYA(M417="Eylül",M417="Ekim",M417="Kasım"),"Sonbahar",""))))</f>
        <v>0</v>
      </c>
    </row>
    <row r="418" spans="1:13" x14ac:dyDescent="0.3">
      <c r="A418" s="4">
        <v>417</v>
      </c>
      <c r="B418" t="s">
        <v>10</v>
      </c>
      <c r="C418" t="s">
        <v>41</v>
      </c>
      <c r="D418" s="5" t="s">
        <v>78</v>
      </c>
      <c r="E418">
        <v>1</v>
      </c>
      <c r="F418" s="1">
        <v>1500</v>
      </c>
      <c r="G418" s="2">
        <v>1500</v>
      </c>
      <c r="H418" s="3">
        <v>700</v>
      </c>
      <c r="I418" s="19" t="s">
        <v>47</v>
      </c>
      <c r="J418" t="s">
        <v>66</v>
      </c>
      <c r="K418" s="20">
        <f>Tablo1[[#This Row],[Ürün Kar Tutarı]]/Tablo1[[#This Row],[Birim Fiyat]]</f>
        <v>0.46666666666666667</v>
      </c>
      <c r="L418" t="str">
        <f xml:space="preserve"> RIGHT(Tablo1[[#This Row],[Urun Ad]],5)</f>
        <v>Marka</v>
      </c>
      <c r="M418" cm="1">
        <f t="array" aca="1" ref="M418" ca="1">IF(VEYA(M418="Aralık",M418="Ocak",M418="Şubat"),"Kış",
IF(VEYA(M418="Mart",M418="Nisan",M418="Mayıs"),"İlkbahar",
IF(VEYA(M418="Haziran",M418="Temmuz",M418="Ağustos"),"Yaz",
IF(VEYA(M418="Eylül",M418="Ekim",M418="Kasım"),"Sonbahar",""))))</f>
        <v>0</v>
      </c>
    </row>
    <row r="419" spans="1:13" x14ac:dyDescent="0.3">
      <c r="A419" s="5">
        <v>418</v>
      </c>
      <c r="B419" t="s">
        <v>15</v>
      </c>
      <c r="C419" t="s">
        <v>23</v>
      </c>
      <c r="D419" s="5" t="s">
        <v>84</v>
      </c>
      <c r="E419">
        <v>1</v>
      </c>
      <c r="F419" s="1">
        <v>1350</v>
      </c>
      <c r="G419" s="2">
        <v>1350</v>
      </c>
      <c r="H419" s="3">
        <v>550</v>
      </c>
      <c r="I419" s="19" t="s">
        <v>47</v>
      </c>
      <c r="J419" t="s">
        <v>60</v>
      </c>
      <c r="K419" s="20">
        <f>Tablo1[[#This Row],[Ürün Kar Tutarı]]/Tablo1[[#This Row],[Birim Fiyat]]</f>
        <v>0.40740740740740738</v>
      </c>
      <c r="L419" t="str">
        <f xml:space="preserve"> RIGHT(Tablo1[[#This Row],[Urun Ad]],5)</f>
        <v>Siyah</v>
      </c>
      <c r="M419" cm="1">
        <f t="array" aca="1" ref="M419" ca="1">IF(VEYA(M419="Aralık",M419="Ocak",M419="Şubat"),"Kış",
IF(VEYA(M419="Mart",M419="Nisan",M419="Mayıs"),"İlkbahar",
IF(VEYA(M419="Haziran",M419="Temmuz",M419="Ağustos"),"Yaz",
IF(VEYA(M419="Eylül",M419="Ekim",M419="Kasım"),"Sonbahar",""))))</f>
        <v>0</v>
      </c>
    </row>
    <row r="420" spans="1:13" x14ac:dyDescent="0.3">
      <c r="A420" s="4">
        <v>419</v>
      </c>
      <c r="B420" t="s">
        <v>15</v>
      </c>
      <c r="C420" t="s">
        <v>28</v>
      </c>
      <c r="D420" s="5" t="s">
        <v>83</v>
      </c>
      <c r="E420">
        <v>3</v>
      </c>
      <c r="F420" s="1">
        <v>1200</v>
      </c>
      <c r="G420" s="2">
        <v>3600</v>
      </c>
      <c r="H420" s="3">
        <v>1200</v>
      </c>
      <c r="I420" s="19" t="s">
        <v>47</v>
      </c>
      <c r="J420" t="s">
        <v>55</v>
      </c>
      <c r="K420" s="20">
        <f>Tablo1[[#This Row],[Ürün Kar Tutarı]]/Tablo1[[#This Row],[Birim Fiyat]]</f>
        <v>1</v>
      </c>
      <c r="L420" t="str">
        <f xml:space="preserve"> RIGHT(Tablo1[[#This Row],[Urun Ad]],5)</f>
        <v>Marka</v>
      </c>
      <c r="M420" cm="1">
        <f t="array" aca="1" ref="M420" ca="1">IF(VEYA(M420="Aralık",M420="Ocak",M420="Şubat"),"Kış",
IF(VEYA(M420="Mart",M420="Nisan",M420="Mayıs"),"İlkbahar",
IF(VEYA(M420="Haziran",M420="Temmuz",M420="Ağustos"),"Yaz",
IF(VEYA(M420="Eylül",M420="Ekim",M420="Kasım"),"Sonbahar",""))))</f>
        <v>0</v>
      </c>
    </row>
    <row r="421" spans="1:13" x14ac:dyDescent="0.3">
      <c r="A421" s="5">
        <v>420</v>
      </c>
      <c r="B421" t="s">
        <v>9</v>
      </c>
      <c r="C421" t="s">
        <v>39</v>
      </c>
      <c r="D421" s="5" t="s">
        <v>76</v>
      </c>
      <c r="E421">
        <v>3</v>
      </c>
      <c r="F421" s="1">
        <v>7530</v>
      </c>
      <c r="G421" s="2">
        <v>22590</v>
      </c>
      <c r="H421" s="3">
        <v>4590</v>
      </c>
      <c r="I421" s="19" t="s">
        <v>47</v>
      </c>
      <c r="J421" t="s">
        <v>67</v>
      </c>
      <c r="K421" s="20">
        <f>Tablo1[[#This Row],[Ürün Kar Tutarı]]/Tablo1[[#This Row],[Birim Fiyat]]</f>
        <v>0.60956175298804782</v>
      </c>
      <c r="L421" t="str">
        <f xml:space="preserve"> RIGHT(Tablo1[[#This Row],[Urun Ad]],5)</f>
        <v>ı Gri</v>
      </c>
      <c r="M421" cm="1">
        <f t="array" aca="1" ref="M421" ca="1">IF(VEYA(M421="Aralık",M421="Ocak",M421="Şubat"),"Kış",
IF(VEYA(M421="Mart",M421="Nisan",M421="Mayıs"),"İlkbahar",
IF(VEYA(M421="Haziran",M421="Temmuz",M421="Ağustos"),"Yaz",
IF(VEYA(M421="Eylül",M421="Ekim",M421="Kasım"),"Sonbahar",""))))</f>
        <v>0</v>
      </c>
    </row>
    <row r="422" spans="1:13" x14ac:dyDescent="0.3">
      <c r="A422" s="4">
        <v>421</v>
      </c>
      <c r="B422" t="s">
        <v>18</v>
      </c>
      <c r="C422" t="s">
        <v>28</v>
      </c>
      <c r="D422" s="5" t="s">
        <v>83</v>
      </c>
      <c r="E422">
        <v>1</v>
      </c>
      <c r="F422" s="1">
        <v>1200</v>
      </c>
      <c r="G422" s="2">
        <v>1200</v>
      </c>
      <c r="H422" s="3">
        <v>400</v>
      </c>
      <c r="I422" s="19" t="s">
        <v>47</v>
      </c>
      <c r="J422" t="s">
        <v>60</v>
      </c>
      <c r="K422" s="20">
        <f>Tablo1[[#This Row],[Ürün Kar Tutarı]]/Tablo1[[#This Row],[Birim Fiyat]]</f>
        <v>0.33333333333333331</v>
      </c>
      <c r="L422" t="str">
        <f xml:space="preserve"> RIGHT(Tablo1[[#This Row],[Urun Ad]],5)</f>
        <v>Marka</v>
      </c>
      <c r="M422" cm="1">
        <f t="array" aca="1" ref="M422" ca="1">IF(VEYA(M422="Aralık",M422="Ocak",M422="Şubat"),"Kış",
IF(VEYA(M422="Mart",M422="Nisan",M422="Mayıs"),"İlkbahar",
IF(VEYA(M422="Haziran",M422="Temmuz",M422="Ağustos"),"Yaz",
IF(VEYA(M422="Eylül",M422="Ekim",M422="Kasım"),"Sonbahar",""))))</f>
        <v>0</v>
      </c>
    </row>
    <row r="423" spans="1:13" x14ac:dyDescent="0.3">
      <c r="A423" s="5">
        <v>422</v>
      </c>
      <c r="B423" t="s">
        <v>16</v>
      </c>
      <c r="C423" t="s">
        <v>29</v>
      </c>
      <c r="D423" s="5" t="s">
        <v>82</v>
      </c>
      <c r="E423">
        <v>3</v>
      </c>
      <c r="F423" s="1">
        <v>1800</v>
      </c>
      <c r="G423" s="2">
        <v>5400</v>
      </c>
      <c r="H423" s="3">
        <v>3000</v>
      </c>
      <c r="I423" s="19" t="s">
        <v>47</v>
      </c>
      <c r="J423" t="s">
        <v>56</v>
      </c>
      <c r="K423" s="20">
        <f>Tablo1[[#This Row],[Ürün Kar Tutarı]]/Tablo1[[#This Row],[Birim Fiyat]]</f>
        <v>1.6666666666666667</v>
      </c>
      <c r="L423" t="str">
        <f xml:space="preserve"> RIGHT(Tablo1[[#This Row],[Urun Ad]],5)</f>
        <v>n Gri</v>
      </c>
      <c r="M423" cm="1">
        <f t="array" aca="1" ref="M423" ca="1">IF(VEYA(M423="Aralık",M423="Ocak",M423="Şubat"),"Kış",
IF(VEYA(M423="Mart",M423="Nisan",M423="Mayıs"),"İlkbahar",
IF(VEYA(M423="Haziran",M423="Temmuz",M423="Ağustos"),"Yaz",
IF(VEYA(M423="Eylül",M423="Ekim",M423="Kasım"),"Sonbahar",""))))</f>
        <v>0</v>
      </c>
    </row>
    <row r="424" spans="1:13" x14ac:dyDescent="0.3">
      <c r="A424" s="4">
        <v>423</v>
      </c>
      <c r="B424" t="s">
        <v>8</v>
      </c>
      <c r="C424" t="s">
        <v>26</v>
      </c>
      <c r="D424" s="5" t="s">
        <v>79</v>
      </c>
      <c r="E424">
        <v>1</v>
      </c>
      <c r="F424" s="1">
        <v>7250</v>
      </c>
      <c r="G424" s="2">
        <v>7250</v>
      </c>
      <c r="H424" s="3">
        <v>2250</v>
      </c>
      <c r="I424" s="19" t="s">
        <v>47</v>
      </c>
      <c r="J424" t="s">
        <v>55</v>
      </c>
      <c r="K424" s="20">
        <f>Tablo1[[#This Row],[Ürün Kar Tutarı]]/Tablo1[[#This Row],[Birim Fiyat]]</f>
        <v>0.31034482758620691</v>
      </c>
      <c r="L424" t="str">
        <f xml:space="preserve"> RIGHT(Tablo1[[#This Row],[Urun Ad]],5)</f>
        <v>u Gri</v>
      </c>
      <c r="M424" cm="1">
        <f t="array" aca="1" ref="M424" ca="1">IF(VEYA(M424="Aralık",M424="Ocak",M424="Şubat"),"Kış",
IF(VEYA(M424="Mart",M424="Nisan",M424="Mayıs"),"İlkbahar",
IF(VEYA(M424="Haziran",M424="Temmuz",M424="Ağustos"),"Yaz",
IF(VEYA(M424="Eylül",M424="Ekim",M424="Kasım"),"Sonbahar",""))))</f>
        <v>0</v>
      </c>
    </row>
    <row r="425" spans="1:13" x14ac:dyDescent="0.3">
      <c r="A425" s="5">
        <v>424</v>
      </c>
      <c r="B425" t="s">
        <v>17</v>
      </c>
      <c r="C425" t="s">
        <v>33</v>
      </c>
      <c r="D425" s="5" t="s">
        <v>78</v>
      </c>
      <c r="E425">
        <v>3</v>
      </c>
      <c r="F425" s="1">
        <v>1490</v>
      </c>
      <c r="G425" s="2">
        <v>4470</v>
      </c>
      <c r="H425" s="3">
        <v>2070</v>
      </c>
      <c r="I425" s="19" t="s">
        <v>47</v>
      </c>
      <c r="J425" t="s">
        <v>63</v>
      </c>
      <c r="K425" s="20">
        <f>Tablo1[[#This Row],[Ürün Kar Tutarı]]/Tablo1[[#This Row],[Birim Fiyat]]</f>
        <v>1.3892617449664431</v>
      </c>
      <c r="L425" t="str">
        <f xml:space="preserve"> RIGHT(Tablo1[[#This Row],[Urun Ad]],5)</f>
        <v>Marka</v>
      </c>
      <c r="M425" cm="1">
        <f t="array" aca="1" ref="M425" ca="1">IF(VEYA(M425="Aralık",M425="Ocak",M425="Şubat"),"Kış",
IF(VEYA(M425="Mart",M425="Nisan",M425="Mayıs"),"İlkbahar",
IF(VEYA(M425="Haziran",M425="Temmuz",M425="Ağustos"),"Yaz",
IF(VEYA(M425="Eylül",M425="Ekim",M425="Kasım"),"Sonbahar",""))))</f>
        <v>0</v>
      </c>
    </row>
    <row r="426" spans="1:13" x14ac:dyDescent="0.3">
      <c r="A426" s="4">
        <v>425</v>
      </c>
      <c r="B426" t="s">
        <v>17</v>
      </c>
      <c r="C426" t="s">
        <v>38</v>
      </c>
      <c r="D426" s="5" t="s">
        <v>84</v>
      </c>
      <c r="E426">
        <v>1</v>
      </c>
      <c r="F426" s="1">
        <v>1200</v>
      </c>
      <c r="G426" s="2">
        <v>1200</v>
      </c>
      <c r="H426" s="3">
        <v>400</v>
      </c>
      <c r="I426" s="19" t="s">
        <v>47</v>
      </c>
      <c r="J426" t="s">
        <v>64</v>
      </c>
      <c r="K426" s="20">
        <f>Tablo1[[#This Row],[Ürün Kar Tutarı]]/Tablo1[[#This Row],[Birim Fiyat]]</f>
        <v>0.33333333333333331</v>
      </c>
      <c r="L426" t="str">
        <f xml:space="preserve"> RIGHT(Tablo1[[#This Row],[Urun Ad]],5)</f>
        <v>ü Mor</v>
      </c>
      <c r="M426" cm="1">
        <f t="array" aca="1" ref="M426" ca="1">IF(VEYA(M426="Aralık",M426="Ocak",M426="Şubat"),"Kış",
IF(VEYA(M426="Mart",M426="Nisan",M426="Mayıs"),"İlkbahar",
IF(VEYA(M426="Haziran",M426="Temmuz",M426="Ağustos"),"Yaz",
IF(VEYA(M426="Eylül",M426="Ekim",M426="Kasım"),"Sonbahar",""))))</f>
        <v>0</v>
      </c>
    </row>
    <row r="427" spans="1:13" x14ac:dyDescent="0.3">
      <c r="A427" s="5">
        <v>426</v>
      </c>
      <c r="B427" t="s">
        <v>9</v>
      </c>
      <c r="C427" t="s">
        <v>31</v>
      </c>
      <c r="D427" s="5" t="s">
        <v>77</v>
      </c>
      <c r="E427">
        <v>1</v>
      </c>
      <c r="F427" s="1">
        <v>8000</v>
      </c>
      <c r="G427" s="2">
        <v>8000</v>
      </c>
      <c r="H427" s="3">
        <v>2000</v>
      </c>
      <c r="I427" s="19" t="s">
        <v>47</v>
      </c>
      <c r="J427" t="s">
        <v>65</v>
      </c>
      <c r="K427" s="20">
        <f>Tablo1[[#This Row],[Ürün Kar Tutarı]]/Tablo1[[#This Row],[Birim Fiyat]]</f>
        <v>0.25</v>
      </c>
      <c r="L427" t="str">
        <f xml:space="preserve"> RIGHT(Tablo1[[#This Row],[Urun Ad]],5)</f>
        <v>Beyaz</v>
      </c>
      <c r="M427" cm="1">
        <f t="array" aca="1" ref="M427" ca="1">IF(VEYA(M427="Aralık",M427="Ocak",M427="Şubat"),"Kış",
IF(VEYA(M427="Mart",M427="Nisan",M427="Mayıs"),"İlkbahar",
IF(VEYA(M427="Haziran",M427="Temmuz",M427="Ağustos"),"Yaz",
IF(VEYA(M427="Eylül",M427="Ekim",M427="Kasım"),"Sonbahar",""))))</f>
        <v>0</v>
      </c>
    </row>
    <row r="428" spans="1:13" x14ac:dyDescent="0.3">
      <c r="A428" s="4">
        <v>427</v>
      </c>
      <c r="B428" t="s">
        <v>14</v>
      </c>
      <c r="C428" t="s">
        <v>21</v>
      </c>
      <c r="D428" s="5" t="s">
        <v>82</v>
      </c>
      <c r="E428">
        <v>1</v>
      </c>
      <c r="F428" s="1">
        <v>1400</v>
      </c>
      <c r="G428" s="2">
        <v>1400</v>
      </c>
      <c r="H428" s="3">
        <v>600</v>
      </c>
      <c r="I428" s="19" t="s">
        <v>47</v>
      </c>
      <c r="J428" t="s">
        <v>65</v>
      </c>
      <c r="K428" s="20">
        <f>Tablo1[[#This Row],[Ürün Kar Tutarı]]/Tablo1[[#This Row],[Birim Fiyat]]</f>
        <v>0.42857142857142855</v>
      </c>
      <c r="L428" t="str">
        <f xml:space="preserve"> RIGHT(Tablo1[[#This Row],[Urun Ad]],5)</f>
        <v>Beyaz</v>
      </c>
      <c r="M428" cm="1">
        <f t="array" aca="1" ref="M428" ca="1">IF(VEYA(M428="Aralık",M428="Ocak",M428="Şubat"),"Kış",
IF(VEYA(M428="Mart",M428="Nisan",M428="Mayıs"),"İlkbahar",
IF(VEYA(M428="Haziran",M428="Temmuz",M428="Ağustos"),"Yaz",
IF(VEYA(M428="Eylül",M428="Ekim",M428="Kasım"),"Sonbahar",""))))</f>
        <v>0</v>
      </c>
    </row>
    <row r="429" spans="1:13" x14ac:dyDescent="0.3">
      <c r="A429" s="5">
        <v>428</v>
      </c>
      <c r="B429" t="s">
        <v>13</v>
      </c>
      <c r="C429" t="s">
        <v>23</v>
      </c>
      <c r="D429" s="5" t="s">
        <v>84</v>
      </c>
      <c r="E429">
        <v>1</v>
      </c>
      <c r="F429" s="1">
        <v>1350</v>
      </c>
      <c r="G429" s="2">
        <v>1350</v>
      </c>
      <c r="H429" s="3">
        <v>550</v>
      </c>
      <c r="I429" s="19" t="s">
        <v>47</v>
      </c>
      <c r="J429" t="s">
        <v>61</v>
      </c>
      <c r="K429" s="20">
        <f>Tablo1[[#This Row],[Ürün Kar Tutarı]]/Tablo1[[#This Row],[Birim Fiyat]]</f>
        <v>0.40740740740740738</v>
      </c>
      <c r="L429" t="str">
        <f xml:space="preserve"> RIGHT(Tablo1[[#This Row],[Urun Ad]],5)</f>
        <v>Siyah</v>
      </c>
      <c r="M429" cm="1">
        <f t="array" aca="1" ref="M429" ca="1">IF(VEYA(M429="Aralık",M429="Ocak",M429="Şubat"),"Kış",
IF(VEYA(M429="Mart",M429="Nisan",M429="Mayıs"),"İlkbahar",
IF(VEYA(M429="Haziran",M429="Temmuz",M429="Ağustos"),"Yaz",
IF(VEYA(M429="Eylül",M429="Ekim",M429="Kasım"),"Sonbahar",""))))</f>
        <v>0</v>
      </c>
    </row>
    <row r="430" spans="1:13" x14ac:dyDescent="0.3">
      <c r="A430" s="4">
        <v>429</v>
      </c>
      <c r="B430" t="s">
        <v>16</v>
      </c>
      <c r="C430" t="s">
        <v>38</v>
      </c>
      <c r="D430" s="5" t="s">
        <v>84</v>
      </c>
      <c r="E430">
        <v>1</v>
      </c>
      <c r="F430" s="1">
        <v>1200</v>
      </c>
      <c r="G430" s="2">
        <v>1200</v>
      </c>
      <c r="H430" s="3">
        <v>400</v>
      </c>
      <c r="I430" s="19" t="s">
        <v>47</v>
      </c>
      <c r="J430" t="s">
        <v>61</v>
      </c>
      <c r="K430" s="20">
        <f>Tablo1[[#This Row],[Ürün Kar Tutarı]]/Tablo1[[#This Row],[Birim Fiyat]]</f>
        <v>0.33333333333333331</v>
      </c>
      <c r="L430" t="str">
        <f xml:space="preserve"> RIGHT(Tablo1[[#This Row],[Urun Ad]],5)</f>
        <v>ü Mor</v>
      </c>
      <c r="M430" cm="1">
        <f t="array" aca="1" ref="M430" ca="1">IF(VEYA(M430="Aralık",M430="Ocak",M430="Şubat"),"Kış",
IF(VEYA(M430="Mart",M430="Nisan",M430="Mayıs"),"İlkbahar",
IF(VEYA(M430="Haziran",M430="Temmuz",M430="Ağustos"),"Yaz",
IF(VEYA(M430="Eylül",M430="Ekim",M430="Kasım"),"Sonbahar",""))))</f>
        <v>0</v>
      </c>
    </row>
    <row r="431" spans="1:13" x14ac:dyDescent="0.3">
      <c r="A431" s="5">
        <v>430</v>
      </c>
      <c r="B431" t="s">
        <v>14</v>
      </c>
      <c r="C431" t="s">
        <v>40</v>
      </c>
      <c r="D431" s="5" t="s">
        <v>75</v>
      </c>
      <c r="E431">
        <v>1</v>
      </c>
      <c r="F431" s="1">
        <v>5300</v>
      </c>
      <c r="G431" s="2">
        <v>5300</v>
      </c>
      <c r="H431" s="3">
        <v>1300</v>
      </c>
      <c r="I431" s="19" t="s">
        <v>47</v>
      </c>
      <c r="J431" t="s">
        <v>59</v>
      </c>
      <c r="K431" s="20">
        <f>Tablo1[[#This Row],[Ürün Kar Tutarı]]/Tablo1[[#This Row],[Birim Fiyat]]</f>
        <v>0.24528301886792453</v>
      </c>
      <c r="L431" t="str">
        <f xml:space="preserve"> RIGHT(Tablo1[[#This Row],[Urun Ad]],5)</f>
        <v>i Gri</v>
      </c>
      <c r="M431" cm="1">
        <f t="array" aca="1" ref="M431" ca="1">IF(VEYA(M431="Aralık",M431="Ocak",M431="Şubat"),"Kış",
IF(VEYA(M431="Mart",M431="Nisan",M431="Mayıs"),"İlkbahar",
IF(VEYA(M431="Haziran",M431="Temmuz",M431="Ağustos"),"Yaz",
IF(VEYA(M431="Eylül",M431="Ekim",M431="Kasım"),"Sonbahar",""))))</f>
        <v>0</v>
      </c>
    </row>
    <row r="432" spans="1:13" x14ac:dyDescent="0.3">
      <c r="A432" s="4">
        <v>431</v>
      </c>
      <c r="B432" t="s">
        <v>17</v>
      </c>
      <c r="C432" t="s">
        <v>32</v>
      </c>
      <c r="D432" s="5" t="s">
        <v>76</v>
      </c>
      <c r="E432">
        <v>3</v>
      </c>
      <c r="F432" s="1">
        <v>10590</v>
      </c>
      <c r="G432" s="2">
        <v>31770</v>
      </c>
      <c r="H432" s="3">
        <v>13770</v>
      </c>
      <c r="I432" s="19" t="s">
        <v>47</v>
      </c>
      <c r="J432" t="s">
        <v>56</v>
      </c>
      <c r="K432" s="20">
        <f>Tablo1[[#This Row],[Ürün Kar Tutarı]]/Tablo1[[#This Row],[Birim Fiyat]]</f>
        <v>1.3002832861189801</v>
      </c>
      <c r="L432" t="str">
        <f xml:space="preserve"> RIGHT(Tablo1[[#This Row],[Urun Ad]],5)</f>
        <v>ı Gri</v>
      </c>
      <c r="M432" cm="1">
        <f t="array" aca="1" ref="M432" ca="1">IF(VEYA(M432="Aralık",M432="Ocak",M432="Şubat"),"Kış",
IF(VEYA(M432="Mart",M432="Nisan",M432="Mayıs"),"İlkbahar",
IF(VEYA(M432="Haziran",M432="Temmuz",M432="Ağustos"),"Yaz",
IF(VEYA(M432="Eylül",M432="Ekim",M432="Kasım"),"Sonbahar",""))))</f>
        <v>0</v>
      </c>
    </row>
    <row r="433" spans="1:13" x14ac:dyDescent="0.3">
      <c r="A433" s="5">
        <v>432</v>
      </c>
      <c r="B433" t="s">
        <v>12</v>
      </c>
      <c r="C433" t="s">
        <v>37</v>
      </c>
      <c r="D433" s="5" t="s">
        <v>43</v>
      </c>
      <c r="E433">
        <v>1</v>
      </c>
      <c r="F433" s="1">
        <v>1250</v>
      </c>
      <c r="G433" s="2">
        <v>1250</v>
      </c>
      <c r="H433" s="3">
        <v>450</v>
      </c>
      <c r="I433" s="19" t="s">
        <v>47</v>
      </c>
      <c r="J433" t="s">
        <v>58</v>
      </c>
      <c r="K433" s="20">
        <f>Tablo1[[#This Row],[Ürün Kar Tutarı]]/Tablo1[[#This Row],[Birim Fiyat]]</f>
        <v>0.36</v>
      </c>
      <c r="L433" t="str">
        <f xml:space="preserve"> RIGHT(Tablo1[[#This Row],[Urun Ad]],5)</f>
        <v>Siyah</v>
      </c>
      <c r="M433" cm="1">
        <f t="array" aca="1" ref="M433" ca="1">IF(VEYA(M433="Aralık",M433="Ocak",M433="Şubat"),"Kış",
IF(VEYA(M433="Mart",M433="Nisan",M433="Mayıs"),"İlkbahar",
IF(VEYA(M433="Haziran",M433="Temmuz",M433="Ağustos"),"Yaz",
IF(VEYA(M433="Eylül",M433="Ekim",M433="Kasım"),"Sonbahar",""))))</f>
        <v>0</v>
      </c>
    </row>
    <row r="434" spans="1:13" x14ac:dyDescent="0.3">
      <c r="A434" s="4">
        <v>433</v>
      </c>
      <c r="B434" t="s">
        <v>19</v>
      </c>
      <c r="C434" t="s">
        <v>38</v>
      </c>
      <c r="D434" s="5" t="s">
        <v>84</v>
      </c>
      <c r="E434">
        <v>1</v>
      </c>
      <c r="F434" s="1">
        <v>1200</v>
      </c>
      <c r="G434" s="2">
        <v>1200</v>
      </c>
      <c r="H434" s="3">
        <v>400</v>
      </c>
      <c r="I434" s="19" t="s">
        <v>48</v>
      </c>
      <c r="J434" t="s">
        <v>63</v>
      </c>
      <c r="K434" s="20">
        <f>Tablo1[[#This Row],[Ürün Kar Tutarı]]/Tablo1[[#This Row],[Birim Fiyat]]</f>
        <v>0.33333333333333331</v>
      </c>
      <c r="L434" t="str">
        <f xml:space="preserve"> RIGHT(Tablo1[[#This Row],[Urun Ad]],5)</f>
        <v>ü Mor</v>
      </c>
      <c r="M434" cm="1">
        <f t="array" aca="1" ref="M434" ca="1">IF(VEYA(M434="Aralık",M434="Ocak",M434="Şubat"),"Kış",
IF(VEYA(M434="Mart",M434="Nisan",M434="Mayıs"),"İlkbahar",
IF(VEYA(M434="Haziran",M434="Temmuz",M434="Ağustos"),"Yaz",
IF(VEYA(M434="Eylül",M434="Ekim",M434="Kasım"),"Sonbahar",""))))</f>
        <v>0</v>
      </c>
    </row>
    <row r="435" spans="1:13" x14ac:dyDescent="0.3">
      <c r="A435" s="4">
        <v>434</v>
      </c>
      <c r="B435" t="s">
        <v>12</v>
      </c>
      <c r="C435" t="s">
        <v>21</v>
      </c>
      <c r="D435" s="5" t="s">
        <v>82</v>
      </c>
      <c r="E435">
        <v>3</v>
      </c>
      <c r="F435" s="1">
        <v>1400</v>
      </c>
      <c r="G435" s="2">
        <v>4200</v>
      </c>
      <c r="H435" s="3">
        <v>1800</v>
      </c>
      <c r="I435" s="19" t="s">
        <v>48</v>
      </c>
      <c r="J435" t="s">
        <v>59</v>
      </c>
      <c r="K435" s="20">
        <f>Tablo1[[#This Row],[Ürün Kar Tutarı]]/Tablo1[[#This Row],[Birim Fiyat]]</f>
        <v>1.2857142857142858</v>
      </c>
      <c r="L435" t="str">
        <f xml:space="preserve"> RIGHT(Tablo1[[#This Row],[Urun Ad]],5)</f>
        <v>Beyaz</v>
      </c>
      <c r="M435" cm="1">
        <f t="array" aca="1" ref="M435" ca="1">IF(VEYA(M435="Aralık",M435="Ocak",M435="Şubat"),"Kış",
IF(VEYA(M435="Mart",M435="Nisan",M435="Mayıs"),"İlkbahar",
IF(VEYA(M435="Haziran",M435="Temmuz",M435="Ağustos"),"Yaz",
IF(VEYA(M435="Eylül",M435="Ekim",M435="Kasım"),"Sonbahar",""))))</f>
        <v>0</v>
      </c>
    </row>
    <row r="436" spans="1:13" x14ac:dyDescent="0.3">
      <c r="A436" s="4">
        <v>435</v>
      </c>
      <c r="B436" t="s">
        <v>19</v>
      </c>
      <c r="C436" t="s">
        <v>39</v>
      </c>
      <c r="D436" s="5" t="s">
        <v>76</v>
      </c>
      <c r="E436">
        <v>2</v>
      </c>
      <c r="F436" s="1">
        <v>7530</v>
      </c>
      <c r="G436" s="2">
        <v>15060</v>
      </c>
      <c r="H436" s="3">
        <v>3060</v>
      </c>
      <c r="I436" s="19" t="s">
        <v>48</v>
      </c>
      <c r="J436" t="s">
        <v>60</v>
      </c>
      <c r="K436" s="20">
        <f>Tablo1[[#This Row],[Ürün Kar Tutarı]]/Tablo1[[#This Row],[Birim Fiyat]]</f>
        <v>0.4063745019920319</v>
      </c>
      <c r="L436" t="str">
        <f xml:space="preserve"> RIGHT(Tablo1[[#This Row],[Urun Ad]],5)</f>
        <v>ı Gri</v>
      </c>
      <c r="M436" cm="1">
        <f t="array" aca="1" ref="M436" ca="1">IF(VEYA(M436="Aralık",M436="Ocak",M436="Şubat"),"Kış",
IF(VEYA(M436="Mart",M436="Nisan",M436="Mayıs"),"İlkbahar",
IF(VEYA(M436="Haziran",M436="Temmuz",M436="Ağustos"),"Yaz",
IF(VEYA(M436="Eylül",M436="Ekim",M436="Kasım"),"Sonbahar",""))))</f>
        <v>0</v>
      </c>
    </row>
    <row r="437" spans="1:13" x14ac:dyDescent="0.3">
      <c r="A437" s="5">
        <v>436</v>
      </c>
      <c r="B437" t="s">
        <v>14</v>
      </c>
      <c r="C437" t="s">
        <v>25</v>
      </c>
      <c r="D437" s="5" t="s">
        <v>77</v>
      </c>
      <c r="E437">
        <v>1</v>
      </c>
      <c r="F437" s="1">
        <v>7600</v>
      </c>
      <c r="G437" s="2">
        <v>7600</v>
      </c>
      <c r="H437" s="3">
        <v>1600</v>
      </c>
      <c r="I437" s="19" t="s">
        <v>48</v>
      </c>
      <c r="J437" t="s">
        <v>65</v>
      </c>
      <c r="K437" s="20">
        <f>Tablo1[[#This Row],[Ürün Kar Tutarı]]/Tablo1[[#This Row],[Birim Fiyat]]</f>
        <v>0.21052631578947367</v>
      </c>
      <c r="L437" t="str">
        <f xml:space="preserve"> RIGHT(Tablo1[[#This Row],[Urun Ad]],5)</f>
        <v>i Gri</v>
      </c>
      <c r="M437" cm="1">
        <f t="array" aca="1" ref="M437" ca="1">IF(VEYA(M437="Aralık",M437="Ocak",M437="Şubat"),"Kış",
IF(VEYA(M437="Mart",M437="Nisan",M437="Mayıs"),"İlkbahar",
IF(VEYA(M437="Haziran",M437="Temmuz",M437="Ağustos"),"Yaz",
IF(VEYA(M437="Eylül",M437="Ekim",M437="Kasım"),"Sonbahar",""))))</f>
        <v>0</v>
      </c>
    </row>
    <row r="438" spans="1:13" x14ac:dyDescent="0.3">
      <c r="A438" s="4">
        <v>437</v>
      </c>
      <c r="B438" t="s">
        <v>19</v>
      </c>
      <c r="C438" t="s">
        <v>41</v>
      </c>
      <c r="D438" s="5" t="s">
        <v>78</v>
      </c>
      <c r="E438">
        <v>1</v>
      </c>
      <c r="F438" s="1">
        <v>1500</v>
      </c>
      <c r="G438" s="2">
        <v>1500</v>
      </c>
      <c r="H438" s="3">
        <v>700</v>
      </c>
      <c r="I438" s="19" t="s">
        <v>48</v>
      </c>
      <c r="J438" t="s">
        <v>60</v>
      </c>
      <c r="K438" s="20">
        <f>Tablo1[[#This Row],[Ürün Kar Tutarı]]/Tablo1[[#This Row],[Birim Fiyat]]</f>
        <v>0.46666666666666667</v>
      </c>
      <c r="L438" t="str">
        <f xml:space="preserve"> RIGHT(Tablo1[[#This Row],[Urun Ad]],5)</f>
        <v>Marka</v>
      </c>
      <c r="M438" cm="1">
        <f t="array" aca="1" ref="M438" ca="1">IF(VEYA(M438="Aralık",M438="Ocak",M438="Şubat"),"Kış",
IF(VEYA(M438="Mart",M438="Nisan",M438="Mayıs"),"İlkbahar",
IF(VEYA(M438="Haziran",M438="Temmuz",M438="Ağustos"),"Yaz",
IF(VEYA(M438="Eylül",M438="Ekim",M438="Kasım"),"Sonbahar",""))))</f>
        <v>0</v>
      </c>
    </row>
    <row r="439" spans="1:13" x14ac:dyDescent="0.3">
      <c r="A439" s="5">
        <v>438</v>
      </c>
      <c r="B439" t="s">
        <v>17</v>
      </c>
      <c r="C439" t="s">
        <v>24</v>
      </c>
      <c r="D439" s="5" t="s">
        <v>81</v>
      </c>
      <c r="E439">
        <v>2</v>
      </c>
      <c r="F439" s="1">
        <v>2180</v>
      </c>
      <c r="G439" s="2">
        <v>4360</v>
      </c>
      <c r="H439" s="3">
        <v>1360</v>
      </c>
      <c r="I439" s="19" t="s">
        <v>48</v>
      </c>
      <c r="J439" t="s">
        <v>56</v>
      </c>
      <c r="K439" s="20">
        <f>Tablo1[[#This Row],[Ürün Kar Tutarı]]/Tablo1[[#This Row],[Birim Fiyat]]</f>
        <v>0.62385321100917435</v>
      </c>
      <c r="L439" t="str">
        <f xml:space="preserve"> RIGHT(Tablo1[[#This Row],[Urun Ad]],5)</f>
        <v>Marka</v>
      </c>
      <c r="M439" cm="1">
        <f t="array" aca="1" ref="M439" ca="1">IF(VEYA(M439="Aralık",M439="Ocak",M439="Şubat"),"Kış",
IF(VEYA(M439="Mart",M439="Nisan",M439="Mayıs"),"İlkbahar",
IF(VEYA(M439="Haziran",M439="Temmuz",M439="Ağustos"),"Yaz",
IF(VEYA(M439="Eylül",M439="Ekim",M439="Kasım"),"Sonbahar",""))))</f>
        <v>0</v>
      </c>
    </row>
    <row r="440" spans="1:13" x14ac:dyDescent="0.3">
      <c r="A440" s="4">
        <v>439</v>
      </c>
      <c r="B440" t="s">
        <v>11</v>
      </c>
      <c r="C440" t="s">
        <v>24</v>
      </c>
      <c r="D440" s="5" t="s">
        <v>81</v>
      </c>
      <c r="E440">
        <v>1</v>
      </c>
      <c r="F440" s="1">
        <v>2180</v>
      </c>
      <c r="G440" s="2">
        <v>2180</v>
      </c>
      <c r="H440" s="3">
        <v>680</v>
      </c>
      <c r="I440" s="19" t="s">
        <v>48</v>
      </c>
      <c r="J440" t="s">
        <v>62</v>
      </c>
      <c r="K440" s="20">
        <f>Tablo1[[#This Row],[Ürün Kar Tutarı]]/Tablo1[[#This Row],[Birim Fiyat]]</f>
        <v>0.31192660550458717</v>
      </c>
      <c r="L440" t="str">
        <f xml:space="preserve"> RIGHT(Tablo1[[#This Row],[Urun Ad]],5)</f>
        <v>Marka</v>
      </c>
      <c r="M440" cm="1">
        <f t="array" aca="1" ref="M440" ca="1">IF(VEYA(M440="Aralık",M440="Ocak",M440="Şubat"),"Kış",
IF(VEYA(M440="Mart",M440="Nisan",M440="Mayıs"),"İlkbahar",
IF(VEYA(M440="Haziran",M440="Temmuz",M440="Ağustos"),"Yaz",
IF(VEYA(M440="Eylül",M440="Ekim",M440="Kasım"),"Sonbahar",""))))</f>
        <v>0</v>
      </c>
    </row>
    <row r="441" spans="1:13" x14ac:dyDescent="0.3">
      <c r="A441" s="5">
        <v>440</v>
      </c>
      <c r="B441" t="s">
        <v>17</v>
      </c>
      <c r="C441" t="s">
        <v>35</v>
      </c>
      <c r="D441" s="5" t="s">
        <v>79</v>
      </c>
      <c r="E441">
        <v>1</v>
      </c>
      <c r="F441" s="1">
        <v>5775</v>
      </c>
      <c r="G441" s="2">
        <v>5775</v>
      </c>
      <c r="H441" s="3">
        <v>1775</v>
      </c>
      <c r="I441" s="19" t="s">
        <v>48</v>
      </c>
      <c r="J441" t="s">
        <v>66</v>
      </c>
      <c r="K441" s="20">
        <f>Tablo1[[#This Row],[Ürün Kar Tutarı]]/Tablo1[[#This Row],[Birim Fiyat]]</f>
        <v>0.30735930735930733</v>
      </c>
      <c r="L441" t="str">
        <f xml:space="preserve"> RIGHT(Tablo1[[#This Row],[Urun Ad]],5)</f>
        <v>Beyaz</v>
      </c>
      <c r="M441" cm="1">
        <f t="array" aca="1" ref="M441" ca="1">IF(VEYA(M441="Aralık",M441="Ocak",M441="Şubat"),"Kış",
IF(VEYA(M441="Mart",M441="Nisan",M441="Mayıs"),"İlkbahar",
IF(VEYA(M441="Haziran",M441="Temmuz",M441="Ağustos"),"Yaz",
IF(VEYA(M441="Eylül",M441="Ekim",M441="Kasım"),"Sonbahar",""))))</f>
        <v>0</v>
      </c>
    </row>
    <row r="442" spans="1:13" x14ac:dyDescent="0.3">
      <c r="A442" s="4">
        <v>441</v>
      </c>
      <c r="B442" t="s">
        <v>17</v>
      </c>
      <c r="C442" t="s">
        <v>27</v>
      </c>
      <c r="D442" s="5" t="s">
        <v>43</v>
      </c>
      <c r="E442">
        <v>3</v>
      </c>
      <c r="F442" s="1">
        <v>1100</v>
      </c>
      <c r="G442" s="2">
        <v>3300</v>
      </c>
      <c r="H442" s="3">
        <v>900</v>
      </c>
      <c r="I442" s="19" t="s">
        <v>48</v>
      </c>
      <c r="J442" t="s">
        <v>61</v>
      </c>
      <c r="K442" s="20">
        <f>Tablo1[[#This Row],[Ürün Kar Tutarı]]/Tablo1[[#This Row],[Birim Fiyat]]</f>
        <v>0.81818181818181823</v>
      </c>
      <c r="L442" t="str">
        <f xml:space="preserve"> RIGHT(Tablo1[[#This Row],[Urun Ad]],5)</f>
        <v>Beyaz</v>
      </c>
      <c r="M442" cm="1">
        <f t="array" aca="1" ref="M442" ca="1">IF(VEYA(M442="Aralık",M442="Ocak",M442="Şubat"),"Kış",
IF(VEYA(M442="Mart",M442="Nisan",M442="Mayıs"),"İlkbahar",
IF(VEYA(M442="Haziran",M442="Temmuz",M442="Ağustos"),"Yaz",
IF(VEYA(M442="Eylül",M442="Ekim",M442="Kasım"),"Sonbahar",""))))</f>
        <v>0</v>
      </c>
    </row>
    <row r="443" spans="1:13" x14ac:dyDescent="0.3">
      <c r="A443" s="5">
        <v>442</v>
      </c>
      <c r="B443" t="s">
        <v>18</v>
      </c>
      <c r="C443" t="s">
        <v>35</v>
      </c>
      <c r="D443" s="5" t="s">
        <v>79</v>
      </c>
      <c r="E443">
        <v>1</v>
      </c>
      <c r="F443" s="1">
        <v>5775</v>
      </c>
      <c r="G443" s="2">
        <v>5775</v>
      </c>
      <c r="H443" s="3">
        <v>1775</v>
      </c>
      <c r="I443" s="19" t="s">
        <v>48</v>
      </c>
      <c r="J443" t="s">
        <v>65</v>
      </c>
      <c r="K443" s="20">
        <f>Tablo1[[#This Row],[Ürün Kar Tutarı]]/Tablo1[[#This Row],[Birim Fiyat]]</f>
        <v>0.30735930735930733</v>
      </c>
      <c r="L443" t="str">
        <f xml:space="preserve"> RIGHT(Tablo1[[#This Row],[Urun Ad]],5)</f>
        <v>Beyaz</v>
      </c>
      <c r="M443" cm="1">
        <f t="array" aca="1" ref="M443" ca="1">IF(VEYA(M443="Aralık",M443="Ocak",M443="Şubat"),"Kış",
IF(VEYA(M443="Mart",M443="Nisan",M443="Mayıs"),"İlkbahar",
IF(VEYA(M443="Haziran",M443="Temmuz",M443="Ağustos"),"Yaz",
IF(VEYA(M443="Eylül",M443="Ekim",M443="Kasım"),"Sonbahar",""))))</f>
        <v>0</v>
      </c>
    </row>
    <row r="444" spans="1:13" x14ac:dyDescent="0.3">
      <c r="A444" s="4">
        <v>443</v>
      </c>
      <c r="B444" t="s">
        <v>15</v>
      </c>
      <c r="C444" t="s">
        <v>23</v>
      </c>
      <c r="D444" s="5" t="s">
        <v>84</v>
      </c>
      <c r="E444">
        <v>1</v>
      </c>
      <c r="F444" s="1">
        <v>1350</v>
      </c>
      <c r="G444" s="2">
        <v>1350</v>
      </c>
      <c r="H444" s="3">
        <v>550</v>
      </c>
      <c r="I444" s="19" t="s">
        <v>48</v>
      </c>
      <c r="J444" t="s">
        <v>57</v>
      </c>
      <c r="K444" s="20">
        <f>Tablo1[[#This Row],[Ürün Kar Tutarı]]/Tablo1[[#This Row],[Birim Fiyat]]</f>
        <v>0.40740740740740738</v>
      </c>
      <c r="L444" t="str">
        <f xml:space="preserve"> RIGHT(Tablo1[[#This Row],[Urun Ad]],5)</f>
        <v>Siyah</v>
      </c>
      <c r="M444" cm="1">
        <f t="array" aca="1" ref="M444" ca="1">IF(VEYA(M444="Aralık",M444="Ocak",M444="Şubat"),"Kış",
IF(VEYA(M444="Mart",M444="Nisan",M444="Mayıs"),"İlkbahar",
IF(VEYA(M444="Haziran",M444="Temmuz",M444="Ağustos"),"Yaz",
IF(VEYA(M444="Eylül",M444="Ekim",M444="Kasım"),"Sonbahar",""))))</f>
        <v>0</v>
      </c>
    </row>
    <row r="445" spans="1:13" x14ac:dyDescent="0.3">
      <c r="A445" s="5">
        <v>444</v>
      </c>
      <c r="B445" t="s">
        <v>8</v>
      </c>
      <c r="C445" t="s">
        <v>25</v>
      </c>
      <c r="D445" s="5" t="s">
        <v>77</v>
      </c>
      <c r="E445">
        <v>3</v>
      </c>
      <c r="F445" s="1">
        <v>7600</v>
      </c>
      <c r="G445" s="2">
        <v>22800</v>
      </c>
      <c r="H445" s="3">
        <v>4800</v>
      </c>
      <c r="I445" s="19" t="s">
        <v>48</v>
      </c>
      <c r="J445" t="s">
        <v>65</v>
      </c>
      <c r="K445" s="20">
        <f>Tablo1[[#This Row],[Ürün Kar Tutarı]]/Tablo1[[#This Row],[Birim Fiyat]]</f>
        <v>0.63157894736842102</v>
      </c>
      <c r="L445" t="str">
        <f xml:space="preserve"> RIGHT(Tablo1[[#This Row],[Urun Ad]],5)</f>
        <v>i Gri</v>
      </c>
      <c r="M445" cm="1">
        <f t="array" aca="1" ref="M445" ca="1">IF(VEYA(M445="Aralık",M445="Ocak",M445="Şubat"),"Kış",
IF(VEYA(M445="Mart",M445="Nisan",M445="Mayıs"),"İlkbahar",
IF(VEYA(M445="Haziran",M445="Temmuz",M445="Ağustos"),"Yaz",
IF(VEYA(M445="Eylül",M445="Ekim",M445="Kasım"),"Sonbahar",""))))</f>
        <v>0</v>
      </c>
    </row>
    <row r="446" spans="1:13" x14ac:dyDescent="0.3">
      <c r="A446" s="4">
        <v>445</v>
      </c>
      <c r="B446" t="s">
        <v>10</v>
      </c>
      <c r="C446" t="s">
        <v>26</v>
      </c>
      <c r="D446" s="5" t="s">
        <v>79</v>
      </c>
      <c r="E446">
        <v>3</v>
      </c>
      <c r="F446" s="1">
        <v>7250</v>
      </c>
      <c r="G446" s="2">
        <v>21750</v>
      </c>
      <c r="H446" s="3">
        <v>6750</v>
      </c>
      <c r="I446" s="19" t="s">
        <v>48</v>
      </c>
      <c r="J446" t="s">
        <v>64</v>
      </c>
      <c r="K446" s="20">
        <f>Tablo1[[#This Row],[Ürün Kar Tutarı]]/Tablo1[[#This Row],[Birim Fiyat]]</f>
        <v>0.93103448275862066</v>
      </c>
      <c r="L446" t="str">
        <f xml:space="preserve"> RIGHT(Tablo1[[#This Row],[Urun Ad]],5)</f>
        <v>u Gri</v>
      </c>
      <c r="M446" cm="1">
        <f t="array" aca="1" ref="M446" ca="1">IF(VEYA(M446="Aralık",M446="Ocak",M446="Şubat"),"Kış",
IF(VEYA(M446="Mart",M446="Nisan",M446="Mayıs"),"İlkbahar",
IF(VEYA(M446="Haziran",M446="Temmuz",M446="Ağustos"),"Yaz",
IF(VEYA(M446="Eylül",M446="Ekim",M446="Kasım"),"Sonbahar",""))))</f>
        <v>0</v>
      </c>
    </row>
    <row r="447" spans="1:13" x14ac:dyDescent="0.3">
      <c r="A447" s="5">
        <v>446</v>
      </c>
      <c r="B447" t="s">
        <v>19</v>
      </c>
      <c r="C447" t="s">
        <v>33</v>
      </c>
      <c r="D447" s="5" t="s">
        <v>78</v>
      </c>
      <c r="E447">
        <v>2</v>
      </c>
      <c r="F447" s="1">
        <v>1490</v>
      </c>
      <c r="G447" s="2">
        <v>2980</v>
      </c>
      <c r="H447" s="3">
        <v>1380</v>
      </c>
      <c r="I447" s="19" t="s">
        <v>48</v>
      </c>
      <c r="J447" t="s">
        <v>58</v>
      </c>
      <c r="K447" s="20">
        <f>Tablo1[[#This Row],[Ürün Kar Tutarı]]/Tablo1[[#This Row],[Birim Fiyat]]</f>
        <v>0.9261744966442953</v>
      </c>
      <c r="L447" t="str">
        <f xml:space="preserve"> RIGHT(Tablo1[[#This Row],[Urun Ad]],5)</f>
        <v>Marka</v>
      </c>
      <c r="M447" cm="1">
        <f t="array" aca="1" ref="M447" ca="1">IF(VEYA(M447="Aralık",M447="Ocak",M447="Şubat"),"Kış",
IF(VEYA(M447="Mart",M447="Nisan",M447="Mayıs"),"İlkbahar",
IF(VEYA(M447="Haziran",M447="Temmuz",M447="Ağustos"),"Yaz",
IF(VEYA(M447="Eylül",M447="Ekim",M447="Kasım"),"Sonbahar",""))))</f>
        <v>0</v>
      </c>
    </row>
    <row r="448" spans="1:13" x14ac:dyDescent="0.3">
      <c r="A448" s="4">
        <v>447</v>
      </c>
      <c r="B448" t="s">
        <v>11</v>
      </c>
      <c r="C448" t="s">
        <v>33</v>
      </c>
      <c r="D448" s="5" t="s">
        <v>78</v>
      </c>
      <c r="E448">
        <v>2</v>
      </c>
      <c r="F448" s="1">
        <v>1490</v>
      </c>
      <c r="G448" s="2">
        <v>2980</v>
      </c>
      <c r="H448" s="3">
        <v>1380</v>
      </c>
      <c r="I448" s="19" t="s">
        <v>48</v>
      </c>
      <c r="J448" t="s">
        <v>62</v>
      </c>
      <c r="K448" s="20">
        <f>Tablo1[[#This Row],[Ürün Kar Tutarı]]/Tablo1[[#This Row],[Birim Fiyat]]</f>
        <v>0.9261744966442953</v>
      </c>
      <c r="L448" t="str">
        <f xml:space="preserve"> RIGHT(Tablo1[[#This Row],[Urun Ad]],5)</f>
        <v>Marka</v>
      </c>
      <c r="M448" cm="1">
        <f t="array" aca="1" ref="M448" ca="1">IF(VEYA(M448="Aralık",M448="Ocak",M448="Şubat"),"Kış",
IF(VEYA(M448="Mart",M448="Nisan",M448="Mayıs"),"İlkbahar",
IF(VEYA(M448="Haziran",M448="Temmuz",M448="Ağustos"),"Yaz",
IF(VEYA(M448="Eylül",M448="Ekim",M448="Kasım"),"Sonbahar",""))))</f>
        <v>0</v>
      </c>
    </row>
    <row r="449" spans="1:13" x14ac:dyDescent="0.3">
      <c r="A449" s="5">
        <v>448</v>
      </c>
      <c r="B449" t="s">
        <v>16</v>
      </c>
      <c r="C449" t="s">
        <v>30</v>
      </c>
      <c r="D449" s="5" t="s">
        <v>83</v>
      </c>
      <c r="E449">
        <v>2</v>
      </c>
      <c r="F449" s="1">
        <v>1090</v>
      </c>
      <c r="G449" s="2">
        <v>2180</v>
      </c>
      <c r="H449" s="3">
        <v>580</v>
      </c>
      <c r="I449" s="19" t="s">
        <v>48</v>
      </c>
      <c r="J449" t="s">
        <v>60</v>
      </c>
      <c r="K449" s="20">
        <f>Tablo1[[#This Row],[Ürün Kar Tutarı]]/Tablo1[[#This Row],[Birim Fiyat]]</f>
        <v>0.5321100917431193</v>
      </c>
      <c r="L449" t="str">
        <f xml:space="preserve"> RIGHT(Tablo1[[#This Row],[Urun Ad]],5)</f>
        <v>Marka</v>
      </c>
      <c r="M449" cm="1">
        <f t="array" aca="1" ref="M449" ca="1">IF(VEYA(M449="Aralık",M449="Ocak",M449="Şubat"),"Kış",
IF(VEYA(M449="Mart",M449="Nisan",M449="Mayıs"),"İlkbahar",
IF(VEYA(M449="Haziran",M449="Temmuz",M449="Ağustos"),"Yaz",
IF(VEYA(M449="Eylül",M449="Ekim",M449="Kasım"),"Sonbahar",""))))</f>
        <v>0</v>
      </c>
    </row>
    <row r="450" spans="1:13" x14ac:dyDescent="0.3">
      <c r="A450" s="4">
        <v>449</v>
      </c>
      <c r="B450" t="s">
        <v>16</v>
      </c>
      <c r="C450" t="s">
        <v>28</v>
      </c>
      <c r="D450" s="5" t="s">
        <v>83</v>
      </c>
      <c r="E450">
        <v>3</v>
      </c>
      <c r="F450" s="1">
        <v>1200</v>
      </c>
      <c r="G450" s="2">
        <v>3600</v>
      </c>
      <c r="H450" s="3">
        <v>1200</v>
      </c>
      <c r="I450" s="19" t="s">
        <v>48</v>
      </c>
      <c r="J450" t="s">
        <v>61</v>
      </c>
      <c r="K450" s="20">
        <f>Tablo1[[#This Row],[Ürün Kar Tutarı]]/Tablo1[[#This Row],[Birim Fiyat]]</f>
        <v>1</v>
      </c>
      <c r="L450" t="str">
        <f xml:space="preserve"> RIGHT(Tablo1[[#This Row],[Urun Ad]],5)</f>
        <v>Marka</v>
      </c>
      <c r="M450" cm="1">
        <f t="array" aca="1" ref="M450" ca="1">IF(VEYA(M450="Aralık",M450="Ocak",M450="Şubat"),"Kış",
IF(VEYA(M450="Mart",M450="Nisan",M450="Mayıs"),"İlkbahar",
IF(VEYA(M450="Haziran",M450="Temmuz",M450="Ağustos"),"Yaz",
IF(VEYA(M450="Eylül",M450="Ekim",M450="Kasım"),"Sonbahar",""))))</f>
        <v>0</v>
      </c>
    </row>
    <row r="451" spans="1:13" x14ac:dyDescent="0.3">
      <c r="A451" s="5">
        <v>450</v>
      </c>
      <c r="B451" t="s">
        <v>19</v>
      </c>
      <c r="C451" t="s">
        <v>30</v>
      </c>
      <c r="D451" s="5" t="s">
        <v>83</v>
      </c>
      <c r="E451">
        <v>2</v>
      </c>
      <c r="F451" s="1">
        <v>1090</v>
      </c>
      <c r="G451" s="2">
        <v>2180</v>
      </c>
      <c r="H451" s="3">
        <v>580</v>
      </c>
      <c r="I451" s="19" t="s">
        <v>48</v>
      </c>
      <c r="J451" t="s">
        <v>63</v>
      </c>
      <c r="K451" s="20">
        <f>Tablo1[[#This Row],[Ürün Kar Tutarı]]/Tablo1[[#This Row],[Birim Fiyat]]</f>
        <v>0.5321100917431193</v>
      </c>
      <c r="L451" t="str">
        <f xml:space="preserve"> RIGHT(Tablo1[[#This Row],[Urun Ad]],5)</f>
        <v>Marka</v>
      </c>
      <c r="M451" cm="1">
        <f t="array" aca="1" ref="M451" ca="1">IF(VEYA(M451="Aralık",M451="Ocak",M451="Şubat"),"Kış",
IF(VEYA(M451="Mart",M451="Nisan",M451="Mayıs"),"İlkbahar",
IF(VEYA(M451="Haziran",M451="Temmuz",M451="Ağustos"),"Yaz",
IF(VEYA(M451="Eylül",M451="Ekim",M451="Kasım"),"Sonbahar",""))))</f>
        <v>0</v>
      </c>
    </row>
    <row r="452" spans="1:13" x14ac:dyDescent="0.3">
      <c r="A452" s="4">
        <v>451</v>
      </c>
      <c r="B452" t="s">
        <v>19</v>
      </c>
      <c r="C452" t="s">
        <v>24</v>
      </c>
      <c r="D452" s="5" t="s">
        <v>81</v>
      </c>
      <c r="E452">
        <v>3</v>
      </c>
      <c r="F452" s="1">
        <v>2180</v>
      </c>
      <c r="G452" s="2">
        <v>6540</v>
      </c>
      <c r="H452" s="3">
        <v>2040</v>
      </c>
      <c r="I452" s="19" t="s">
        <v>48</v>
      </c>
      <c r="J452" t="s">
        <v>59</v>
      </c>
      <c r="K452" s="20">
        <f>Tablo1[[#This Row],[Ürün Kar Tutarı]]/Tablo1[[#This Row],[Birim Fiyat]]</f>
        <v>0.93577981651376152</v>
      </c>
      <c r="L452" t="str">
        <f xml:space="preserve"> RIGHT(Tablo1[[#This Row],[Urun Ad]],5)</f>
        <v>Marka</v>
      </c>
      <c r="M452" cm="1">
        <f t="array" aca="1" ref="M452" ca="1">IF(VEYA(M452="Aralık",M452="Ocak",M452="Şubat"),"Kış",
IF(VEYA(M452="Mart",M452="Nisan",M452="Mayıs"),"İlkbahar",
IF(VEYA(M452="Haziran",M452="Temmuz",M452="Ağustos"),"Yaz",
IF(VEYA(M452="Eylül",M452="Ekim",M452="Kasım"),"Sonbahar",""))))</f>
        <v>0</v>
      </c>
    </row>
    <row r="453" spans="1:13" x14ac:dyDescent="0.3">
      <c r="A453" s="5">
        <v>452</v>
      </c>
      <c r="B453" t="s">
        <v>10</v>
      </c>
      <c r="C453" t="s">
        <v>40</v>
      </c>
      <c r="D453" s="5" t="s">
        <v>75</v>
      </c>
      <c r="E453">
        <v>3</v>
      </c>
      <c r="F453" s="1">
        <v>5300</v>
      </c>
      <c r="G453" s="2">
        <v>15900</v>
      </c>
      <c r="H453" s="3">
        <v>3900</v>
      </c>
      <c r="I453" s="19" t="s">
        <v>48</v>
      </c>
      <c r="J453" t="s">
        <v>61</v>
      </c>
      <c r="K453" s="20">
        <f>Tablo1[[#This Row],[Ürün Kar Tutarı]]/Tablo1[[#This Row],[Birim Fiyat]]</f>
        <v>0.73584905660377353</v>
      </c>
      <c r="L453" t="str">
        <f xml:space="preserve"> RIGHT(Tablo1[[#This Row],[Urun Ad]],5)</f>
        <v>i Gri</v>
      </c>
      <c r="M453" cm="1">
        <f t="array" aca="1" ref="M453" ca="1">IF(VEYA(M453="Aralık",M453="Ocak",M453="Şubat"),"Kış",
IF(VEYA(M453="Mart",M453="Nisan",M453="Mayıs"),"İlkbahar",
IF(VEYA(M453="Haziran",M453="Temmuz",M453="Ağustos"),"Yaz",
IF(VEYA(M453="Eylül",M453="Ekim",M453="Kasım"),"Sonbahar",""))))</f>
        <v>0</v>
      </c>
    </row>
    <row r="454" spans="1:13" x14ac:dyDescent="0.3">
      <c r="A454" s="4">
        <v>453</v>
      </c>
      <c r="B454" t="s">
        <v>19</v>
      </c>
      <c r="C454" t="s">
        <v>40</v>
      </c>
      <c r="D454" s="5" t="s">
        <v>75</v>
      </c>
      <c r="E454">
        <v>2</v>
      </c>
      <c r="F454" s="1">
        <v>5300</v>
      </c>
      <c r="G454" s="2">
        <v>10600</v>
      </c>
      <c r="H454" s="3">
        <v>2600</v>
      </c>
      <c r="I454" s="19" t="s">
        <v>48</v>
      </c>
      <c r="J454" t="s">
        <v>59</v>
      </c>
      <c r="K454" s="20">
        <f>Tablo1[[#This Row],[Ürün Kar Tutarı]]/Tablo1[[#This Row],[Birim Fiyat]]</f>
        <v>0.49056603773584906</v>
      </c>
      <c r="L454" t="str">
        <f xml:space="preserve"> RIGHT(Tablo1[[#This Row],[Urun Ad]],5)</f>
        <v>i Gri</v>
      </c>
      <c r="M454" cm="1">
        <f t="array" aca="1" ref="M454" ca="1">IF(VEYA(M454="Aralık",M454="Ocak",M454="Şubat"),"Kış",
IF(VEYA(M454="Mart",M454="Nisan",M454="Mayıs"),"İlkbahar",
IF(VEYA(M454="Haziran",M454="Temmuz",M454="Ağustos"),"Yaz",
IF(VEYA(M454="Eylül",M454="Ekim",M454="Kasım"),"Sonbahar",""))))</f>
        <v>0</v>
      </c>
    </row>
    <row r="455" spans="1:13" x14ac:dyDescent="0.3">
      <c r="A455" s="5">
        <v>454</v>
      </c>
      <c r="B455" t="s">
        <v>13</v>
      </c>
      <c r="C455" t="s">
        <v>26</v>
      </c>
      <c r="D455" s="5" t="s">
        <v>79</v>
      </c>
      <c r="E455">
        <v>2</v>
      </c>
      <c r="F455" s="1">
        <v>7250</v>
      </c>
      <c r="G455" s="2">
        <v>14500</v>
      </c>
      <c r="H455" s="3">
        <v>4500</v>
      </c>
      <c r="I455" s="19" t="s">
        <v>48</v>
      </c>
      <c r="J455" t="s">
        <v>64</v>
      </c>
      <c r="K455" s="20">
        <f>Tablo1[[#This Row],[Ürün Kar Tutarı]]/Tablo1[[#This Row],[Birim Fiyat]]</f>
        <v>0.62068965517241381</v>
      </c>
      <c r="L455" t="str">
        <f xml:space="preserve"> RIGHT(Tablo1[[#This Row],[Urun Ad]],5)</f>
        <v>u Gri</v>
      </c>
      <c r="M455" cm="1">
        <f t="array" aca="1" ref="M455" ca="1">IF(VEYA(M455="Aralık",M455="Ocak",M455="Şubat"),"Kış",
IF(VEYA(M455="Mart",M455="Nisan",M455="Mayıs"),"İlkbahar",
IF(VEYA(M455="Haziran",M455="Temmuz",M455="Ağustos"),"Yaz",
IF(VEYA(M455="Eylül",M455="Ekim",M455="Kasım"),"Sonbahar",""))))</f>
        <v>0</v>
      </c>
    </row>
    <row r="456" spans="1:13" x14ac:dyDescent="0.3">
      <c r="A456" s="4">
        <v>455</v>
      </c>
      <c r="B456" t="s">
        <v>13</v>
      </c>
      <c r="C456" t="s">
        <v>38</v>
      </c>
      <c r="D456" s="5" t="s">
        <v>84</v>
      </c>
      <c r="E456">
        <v>3</v>
      </c>
      <c r="F456" s="1">
        <v>1200</v>
      </c>
      <c r="G456" s="2">
        <v>3600</v>
      </c>
      <c r="H456" s="3">
        <v>1200</v>
      </c>
      <c r="I456" s="19" t="s">
        <v>48</v>
      </c>
      <c r="J456" t="s">
        <v>64</v>
      </c>
      <c r="K456" s="20">
        <f>Tablo1[[#This Row],[Ürün Kar Tutarı]]/Tablo1[[#This Row],[Birim Fiyat]]</f>
        <v>1</v>
      </c>
      <c r="L456" t="str">
        <f xml:space="preserve"> RIGHT(Tablo1[[#This Row],[Urun Ad]],5)</f>
        <v>ü Mor</v>
      </c>
      <c r="M456" cm="1">
        <f t="array" aca="1" ref="M456" ca="1">IF(VEYA(M456="Aralık",M456="Ocak",M456="Şubat"),"Kış",
IF(VEYA(M456="Mart",M456="Nisan",M456="Mayıs"),"İlkbahar",
IF(VEYA(M456="Haziran",M456="Temmuz",M456="Ağustos"),"Yaz",
IF(VEYA(M456="Eylül",M456="Ekim",M456="Kasım"),"Sonbahar",""))))</f>
        <v>0</v>
      </c>
    </row>
    <row r="457" spans="1:13" x14ac:dyDescent="0.3">
      <c r="A457" s="5">
        <v>456</v>
      </c>
      <c r="B457" t="s">
        <v>11</v>
      </c>
      <c r="C457" t="s">
        <v>20</v>
      </c>
      <c r="D457" s="5" t="s">
        <v>75</v>
      </c>
      <c r="E457">
        <v>1</v>
      </c>
      <c r="F457" s="1">
        <v>6000</v>
      </c>
      <c r="G457" s="2">
        <v>6000</v>
      </c>
      <c r="H457" s="3">
        <v>2000</v>
      </c>
      <c r="I457" s="19" t="s">
        <v>48</v>
      </c>
      <c r="J457" t="s">
        <v>55</v>
      </c>
      <c r="K457" s="20">
        <f>Tablo1[[#This Row],[Ürün Kar Tutarı]]/Tablo1[[#This Row],[Birim Fiyat]]</f>
        <v>0.33333333333333331</v>
      </c>
      <c r="L457" t="str">
        <f xml:space="preserve"> RIGHT(Tablo1[[#This Row],[Urun Ad]],5)</f>
        <v>Beyaz</v>
      </c>
      <c r="M457" cm="1">
        <f t="array" aca="1" ref="M457" ca="1">IF(VEYA(M457="Aralık",M457="Ocak",M457="Şubat"),"Kış",
IF(VEYA(M457="Mart",M457="Nisan",M457="Mayıs"),"İlkbahar",
IF(VEYA(M457="Haziran",M457="Temmuz",M457="Ağustos"),"Yaz",
IF(VEYA(M457="Eylül",M457="Ekim",M457="Kasım"),"Sonbahar",""))))</f>
        <v>0</v>
      </c>
    </row>
    <row r="458" spans="1:13" x14ac:dyDescent="0.3">
      <c r="A458" s="4">
        <v>457</v>
      </c>
      <c r="B458" t="s">
        <v>10</v>
      </c>
      <c r="C458" t="s">
        <v>22</v>
      </c>
      <c r="D458" s="5" t="s">
        <v>76</v>
      </c>
      <c r="E458">
        <v>3</v>
      </c>
      <c r="F458" s="1">
        <v>8450</v>
      </c>
      <c r="G458" s="2">
        <v>25350</v>
      </c>
      <c r="H458" s="3">
        <v>7350</v>
      </c>
      <c r="I458" s="19" t="s">
        <v>48</v>
      </c>
      <c r="J458" t="s">
        <v>62</v>
      </c>
      <c r="K458" s="20">
        <f>Tablo1[[#This Row],[Ürün Kar Tutarı]]/Tablo1[[#This Row],[Birim Fiyat]]</f>
        <v>0.86982248520710059</v>
      </c>
      <c r="L458" t="str">
        <f xml:space="preserve"> RIGHT(Tablo1[[#This Row],[Urun Ad]],5)</f>
        <v>Beyaz</v>
      </c>
      <c r="M458" cm="1">
        <f t="array" aca="1" ref="M458" ca="1">IF(VEYA(M458="Aralık",M458="Ocak",M458="Şubat"),"Kış",
IF(VEYA(M458="Mart",M458="Nisan",M458="Mayıs"),"İlkbahar",
IF(VEYA(M458="Haziran",M458="Temmuz",M458="Ağustos"),"Yaz",
IF(VEYA(M458="Eylül",M458="Ekim",M458="Kasım"),"Sonbahar",""))))</f>
        <v>0</v>
      </c>
    </row>
    <row r="459" spans="1:13" x14ac:dyDescent="0.3">
      <c r="A459" s="5">
        <v>458</v>
      </c>
      <c r="B459" t="s">
        <v>14</v>
      </c>
      <c r="C459" t="s">
        <v>34</v>
      </c>
      <c r="D459" s="5" t="s">
        <v>80</v>
      </c>
      <c r="E459">
        <v>1</v>
      </c>
      <c r="F459" s="1">
        <v>4200</v>
      </c>
      <c r="G459" s="2">
        <v>4200</v>
      </c>
      <c r="H459" s="3">
        <v>1200</v>
      </c>
      <c r="I459" s="19" t="s">
        <v>48</v>
      </c>
      <c r="J459" t="s">
        <v>59</v>
      </c>
      <c r="K459" s="20">
        <f>Tablo1[[#This Row],[Ürün Kar Tutarı]]/Tablo1[[#This Row],[Birim Fiyat]]</f>
        <v>0.2857142857142857</v>
      </c>
      <c r="L459" t="str">
        <f xml:space="preserve"> RIGHT(Tablo1[[#This Row],[Urun Ad]],5)</f>
        <v>Beyaz</v>
      </c>
      <c r="M459" cm="1">
        <f t="array" aca="1" ref="M459" ca="1">IF(VEYA(M459="Aralık",M459="Ocak",M459="Şubat"),"Kış",
IF(VEYA(M459="Mart",M459="Nisan",M459="Mayıs"),"İlkbahar",
IF(VEYA(M459="Haziran",M459="Temmuz",M459="Ağustos"),"Yaz",
IF(VEYA(M459="Eylül",M459="Ekim",M459="Kasım"),"Sonbahar",""))))</f>
        <v>0</v>
      </c>
    </row>
    <row r="460" spans="1:13" x14ac:dyDescent="0.3">
      <c r="A460" s="4">
        <v>459</v>
      </c>
      <c r="B460" t="s">
        <v>14</v>
      </c>
      <c r="C460" t="s">
        <v>32</v>
      </c>
      <c r="D460" s="5" t="s">
        <v>76</v>
      </c>
      <c r="E460">
        <v>3</v>
      </c>
      <c r="F460" s="1">
        <v>10590</v>
      </c>
      <c r="G460" s="2">
        <v>31770</v>
      </c>
      <c r="H460" s="3">
        <v>13770</v>
      </c>
      <c r="I460" s="19" t="s">
        <v>48</v>
      </c>
      <c r="J460" t="s">
        <v>60</v>
      </c>
      <c r="K460" s="20">
        <f>Tablo1[[#This Row],[Ürün Kar Tutarı]]/Tablo1[[#This Row],[Birim Fiyat]]</f>
        <v>1.3002832861189801</v>
      </c>
      <c r="L460" t="str">
        <f xml:space="preserve"> RIGHT(Tablo1[[#This Row],[Urun Ad]],5)</f>
        <v>ı Gri</v>
      </c>
      <c r="M460" cm="1">
        <f t="array" aca="1" ref="M460" ca="1">IF(VEYA(M460="Aralık",M460="Ocak",M460="Şubat"),"Kış",
IF(VEYA(M460="Mart",M460="Nisan",M460="Mayıs"),"İlkbahar",
IF(VEYA(M460="Haziran",M460="Temmuz",M460="Ağustos"),"Yaz",
IF(VEYA(M460="Eylül",M460="Ekim",M460="Kasım"),"Sonbahar",""))))</f>
        <v>0</v>
      </c>
    </row>
    <row r="461" spans="1:13" x14ac:dyDescent="0.3">
      <c r="A461" s="4">
        <v>460</v>
      </c>
      <c r="B461" t="s">
        <v>13</v>
      </c>
      <c r="C461" t="s">
        <v>38</v>
      </c>
      <c r="D461" s="5" t="s">
        <v>84</v>
      </c>
      <c r="E461">
        <v>1</v>
      </c>
      <c r="F461" s="1">
        <v>1200</v>
      </c>
      <c r="G461" s="2">
        <v>1200</v>
      </c>
      <c r="H461" s="3">
        <v>400</v>
      </c>
      <c r="I461" s="19" t="s">
        <v>48</v>
      </c>
      <c r="J461" t="s">
        <v>64</v>
      </c>
      <c r="K461" s="20">
        <f>Tablo1[[#This Row],[Ürün Kar Tutarı]]/Tablo1[[#This Row],[Birim Fiyat]]</f>
        <v>0.33333333333333331</v>
      </c>
      <c r="L461" t="str">
        <f xml:space="preserve"> RIGHT(Tablo1[[#This Row],[Urun Ad]],5)</f>
        <v>ü Mor</v>
      </c>
      <c r="M461" cm="1">
        <f t="array" aca="1" ref="M461" ca="1">IF(VEYA(M461="Aralık",M461="Ocak",M461="Şubat"),"Kış",
IF(VEYA(M461="Mart",M461="Nisan",M461="Mayıs"),"İlkbahar",
IF(VEYA(M461="Haziran",M461="Temmuz",M461="Ağustos"),"Yaz",
IF(VEYA(M461="Eylül",M461="Ekim",M461="Kasım"),"Sonbahar",""))))</f>
        <v>0</v>
      </c>
    </row>
    <row r="462" spans="1:13" x14ac:dyDescent="0.3">
      <c r="A462" s="4">
        <v>461</v>
      </c>
      <c r="B462" t="s">
        <v>18</v>
      </c>
      <c r="C462" t="s">
        <v>27</v>
      </c>
      <c r="D462" s="5" t="s">
        <v>43</v>
      </c>
      <c r="E462">
        <v>2</v>
      </c>
      <c r="F462" s="1">
        <v>1100</v>
      </c>
      <c r="G462" s="2">
        <v>2200</v>
      </c>
      <c r="H462" s="3">
        <v>600</v>
      </c>
      <c r="I462" s="19" t="s">
        <v>48</v>
      </c>
      <c r="J462" t="s">
        <v>65</v>
      </c>
      <c r="K462" s="20">
        <f>Tablo1[[#This Row],[Ürün Kar Tutarı]]/Tablo1[[#This Row],[Birim Fiyat]]</f>
        <v>0.54545454545454541</v>
      </c>
      <c r="L462" t="str">
        <f xml:space="preserve"> RIGHT(Tablo1[[#This Row],[Urun Ad]],5)</f>
        <v>Beyaz</v>
      </c>
      <c r="M462" cm="1">
        <f t="array" aca="1" ref="M462" ca="1">IF(VEYA(M462="Aralık",M462="Ocak",M462="Şubat"),"Kış",
IF(VEYA(M462="Mart",M462="Nisan",M462="Mayıs"),"İlkbahar",
IF(VEYA(M462="Haziran",M462="Temmuz",M462="Ağustos"),"Yaz",
IF(VEYA(M462="Eylül",M462="Ekim",M462="Kasım"),"Sonbahar",""))))</f>
        <v>0</v>
      </c>
    </row>
    <row r="463" spans="1:13" x14ac:dyDescent="0.3">
      <c r="A463" s="5">
        <v>462</v>
      </c>
      <c r="B463" t="s">
        <v>17</v>
      </c>
      <c r="C463" t="s">
        <v>42</v>
      </c>
      <c r="D463" s="5" t="s">
        <v>80</v>
      </c>
      <c r="E463">
        <v>2</v>
      </c>
      <c r="F463" s="1">
        <v>3700</v>
      </c>
      <c r="G463" s="2">
        <v>7400</v>
      </c>
      <c r="H463" s="3">
        <v>1400</v>
      </c>
      <c r="I463" s="19" t="s">
        <v>48</v>
      </c>
      <c r="J463" t="s">
        <v>56</v>
      </c>
      <c r="K463" s="20">
        <f>Tablo1[[#This Row],[Ürün Kar Tutarı]]/Tablo1[[#This Row],[Birim Fiyat]]</f>
        <v>0.3783783783783784</v>
      </c>
      <c r="L463" t="str">
        <f xml:space="preserve"> RIGHT(Tablo1[[#This Row],[Urun Ad]],5)</f>
        <v>Siyah</v>
      </c>
      <c r="M463" cm="1">
        <f t="array" aca="1" ref="M463" ca="1">IF(VEYA(M463="Aralık",M463="Ocak",M463="Şubat"),"Kış",
IF(VEYA(M463="Mart",M463="Nisan",M463="Mayıs"),"İlkbahar",
IF(VEYA(M463="Haziran",M463="Temmuz",M463="Ağustos"),"Yaz",
IF(VEYA(M463="Eylül",M463="Ekim",M463="Kasım"),"Sonbahar",""))))</f>
        <v>0</v>
      </c>
    </row>
    <row r="464" spans="1:13" x14ac:dyDescent="0.3">
      <c r="A464" s="4">
        <v>463</v>
      </c>
      <c r="B464" t="s">
        <v>9</v>
      </c>
      <c r="C464" t="s">
        <v>42</v>
      </c>
      <c r="D464" s="5" t="s">
        <v>80</v>
      </c>
      <c r="E464">
        <v>1</v>
      </c>
      <c r="F464" s="1">
        <v>3700</v>
      </c>
      <c r="G464" s="2">
        <v>3700</v>
      </c>
      <c r="H464" s="3">
        <v>700</v>
      </c>
      <c r="I464" s="19" t="s">
        <v>48</v>
      </c>
      <c r="J464" t="s">
        <v>65</v>
      </c>
      <c r="K464" s="20">
        <f>Tablo1[[#This Row],[Ürün Kar Tutarı]]/Tablo1[[#This Row],[Birim Fiyat]]</f>
        <v>0.1891891891891892</v>
      </c>
      <c r="L464" t="str">
        <f xml:space="preserve"> RIGHT(Tablo1[[#This Row],[Urun Ad]],5)</f>
        <v>Siyah</v>
      </c>
      <c r="M464" cm="1">
        <f t="array" aca="1" ref="M464" ca="1">IF(VEYA(M464="Aralık",M464="Ocak",M464="Şubat"),"Kış",
IF(VEYA(M464="Mart",M464="Nisan",M464="Mayıs"),"İlkbahar",
IF(VEYA(M464="Haziran",M464="Temmuz",M464="Ağustos"),"Yaz",
IF(VEYA(M464="Eylül",M464="Ekim",M464="Kasım"),"Sonbahar",""))))</f>
        <v>0</v>
      </c>
    </row>
    <row r="465" spans="1:13" x14ac:dyDescent="0.3">
      <c r="A465" s="5">
        <v>464</v>
      </c>
      <c r="B465" t="s">
        <v>14</v>
      </c>
      <c r="C465" t="s">
        <v>27</v>
      </c>
      <c r="D465" s="5" t="s">
        <v>43</v>
      </c>
      <c r="E465">
        <v>3</v>
      </c>
      <c r="F465" s="1">
        <v>1100</v>
      </c>
      <c r="G465" s="2">
        <v>3300</v>
      </c>
      <c r="H465" s="3">
        <v>900</v>
      </c>
      <c r="I465" s="19" t="s">
        <v>48</v>
      </c>
      <c r="J465" t="s">
        <v>63</v>
      </c>
      <c r="K465" s="20">
        <f>Tablo1[[#This Row],[Ürün Kar Tutarı]]/Tablo1[[#This Row],[Birim Fiyat]]</f>
        <v>0.81818181818181823</v>
      </c>
      <c r="L465" t="str">
        <f xml:space="preserve"> RIGHT(Tablo1[[#This Row],[Urun Ad]],5)</f>
        <v>Beyaz</v>
      </c>
      <c r="M465" cm="1">
        <f t="array" aca="1" ref="M465" ca="1">IF(VEYA(M465="Aralık",M465="Ocak",M465="Şubat"),"Kış",
IF(VEYA(M465="Mart",M465="Nisan",M465="Mayıs"),"İlkbahar",
IF(VEYA(M465="Haziran",M465="Temmuz",M465="Ağustos"),"Yaz",
IF(VEYA(M465="Eylül",M465="Ekim",M465="Kasım"),"Sonbahar",""))))</f>
        <v>0</v>
      </c>
    </row>
    <row r="466" spans="1:13" x14ac:dyDescent="0.3">
      <c r="A466" s="4">
        <v>465</v>
      </c>
      <c r="B466" t="s">
        <v>13</v>
      </c>
      <c r="C466" t="s">
        <v>42</v>
      </c>
      <c r="D466" s="5" t="s">
        <v>80</v>
      </c>
      <c r="E466">
        <v>1</v>
      </c>
      <c r="F466" s="1">
        <v>3700</v>
      </c>
      <c r="G466" s="2">
        <v>3700</v>
      </c>
      <c r="H466" s="3">
        <v>700</v>
      </c>
      <c r="I466" s="19" t="s">
        <v>48</v>
      </c>
      <c r="J466" t="s">
        <v>59</v>
      </c>
      <c r="K466" s="20">
        <f>Tablo1[[#This Row],[Ürün Kar Tutarı]]/Tablo1[[#This Row],[Birim Fiyat]]</f>
        <v>0.1891891891891892</v>
      </c>
      <c r="L466" t="str">
        <f xml:space="preserve"> RIGHT(Tablo1[[#This Row],[Urun Ad]],5)</f>
        <v>Siyah</v>
      </c>
      <c r="M466" cm="1">
        <f t="array" aca="1" ref="M466" ca="1">IF(VEYA(M466="Aralık",M466="Ocak",M466="Şubat"),"Kış",
IF(VEYA(M466="Mart",M466="Nisan",M466="Mayıs"),"İlkbahar",
IF(VEYA(M466="Haziran",M466="Temmuz",M466="Ağustos"),"Yaz",
IF(VEYA(M466="Eylül",M466="Ekim",M466="Kasım"),"Sonbahar",""))))</f>
        <v>0</v>
      </c>
    </row>
    <row r="467" spans="1:13" x14ac:dyDescent="0.3">
      <c r="A467" s="5">
        <v>466</v>
      </c>
      <c r="B467" t="s">
        <v>18</v>
      </c>
      <c r="C467" t="s">
        <v>33</v>
      </c>
      <c r="D467" s="5" t="s">
        <v>78</v>
      </c>
      <c r="E467">
        <v>1</v>
      </c>
      <c r="F467" s="1">
        <v>1490</v>
      </c>
      <c r="G467" s="2">
        <v>1490</v>
      </c>
      <c r="H467" s="3">
        <v>690</v>
      </c>
      <c r="I467" s="19" t="s">
        <v>48</v>
      </c>
      <c r="J467" t="s">
        <v>56</v>
      </c>
      <c r="K467" s="20">
        <f>Tablo1[[#This Row],[Ürün Kar Tutarı]]/Tablo1[[#This Row],[Birim Fiyat]]</f>
        <v>0.46308724832214765</v>
      </c>
      <c r="L467" t="str">
        <f xml:space="preserve"> RIGHT(Tablo1[[#This Row],[Urun Ad]],5)</f>
        <v>Marka</v>
      </c>
      <c r="M467" cm="1">
        <f t="array" aca="1" ref="M467" ca="1">IF(VEYA(M467="Aralık",M467="Ocak",M467="Şubat"),"Kış",
IF(VEYA(M467="Mart",M467="Nisan",M467="Mayıs"),"İlkbahar",
IF(VEYA(M467="Haziran",M467="Temmuz",M467="Ağustos"),"Yaz",
IF(VEYA(M467="Eylül",M467="Ekim",M467="Kasım"),"Sonbahar",""))))</f>
        <v>0</v>
      </c>
    </row>
    <row r="468" spans="1:13" x14ac:dyDescent="0.3">
      <c r="A468" s="4">
        <v>467</v>
      </c>
      <c r="B468" t="s">
        <v>17</v>
      </c>
      <c r="C468" t="s">
        <v>41</v>
      </c>
      <c r="D468" s="5" t="s">
        <v>78</v>
      </c>
      <c r="E468">
        <v>1</v>
      </c>
      <c r="F468" s="1">
        <v>1500</v>
      </c>
      <c r="G468" s="2">
        <v>1500</v>
      </c>
      <c r="H468" s="3">
        <v>700</v>
      </c>
      <c r="I468" s="19" t="s">
        <v>48</v>
      </c>
      <c r="J468" t="s">
        <v>62</v>
      </c>
      <c r="K468" s="20">
        <f>Tablo1[[#This Row],[Ürün Kar Tutarı]]/Tablo1[[#This Row],[Birim Fiyat]]</f>
        <v>0.46666666666666667</v>
      </c>
      <c r="L468" t="str">
        <f xml:space="preserve"> RIGHT(Tablo1[[#This Row],[Urun Ad]],5)</f>
        <v>Marka</v>
      </c>
      <c r="M468" cm="1">
        <f t="array" aca="1" ref="M468" ca="1">IF(VEYA(M468="Aralık",M468="Ocak",M468="Şubat"),"Kış",
IF(VEYA(M468="Mart",M468="Nisan",M468="Mayıs"),"İlkbahar",
IF(VEYA(M468="Haziran",M468="Temmuz",M468="Ağustos"),"Yaz",
IF(VEYA(M468="Eylül",M468="Ekim",M468="Kasım"),"Sonbahar",""))))</f>
        <v>0</v>
      </c>
    </row>
    <row r="469" spans="1:13" x14ac:dyDescent="0.3">
      <c r="A469" s="5">
        <v>468</v>
      </c>
      <c r="B469" t="s">
        <v>16</v>
      </c>
      <c r="C469" t="s">
        <v>30</v>
      </c>
      <c r="D469" s="5" t="s">
        <v>83</v>
      </c>
      <c r="E469">
        <v>2</v>
      </c>
      <c r="F469" s="1">
        <v>1090</v>
      </c>
      <c r="G469" s="2">
        <v>2180</v>
      </c>
      <c r="H469" s="3">
        <v>580</v>
      </c>
      <c r="I469" s="19" t="s">
        <v>48</v>
      </c>
      <c r="J469" t="s">
        <v>64</v>
      </c>
      <c r="K469" s="20">
        <f>Tablo1[[#This Row],[Ürün Kar Tutarı]]/Tablo1[[#This Row],[Birim Fiyat]]</f>
        <v>0.5321100917431193</v>
      </c>
      <c r="L469" t="str">
        <f xml:space="preserve"> RIGHT(Tablo1[[#This Row],[Urun Ad]],5)</f>
        <v>Marka</v>
      </c>
      <c r="M469" cm="1">
        <f t="array" aca="1" ref="M469" ca="1">IF(VEYA(M469="Aralık",M469="Ocak",M469="Şubat"),"Kış",
IF(VEYA(M469="Mart",M469="Nisan",M469="Mayıs"),"İlkbahar",
IF(VEYA(M469="Haziran",M469="Temmuz",M469="Ağustos"),"Yaz",
IF(VEYA(M469="Eylül",M469="Ekim",M469="Kasım"),"Sonbahar",""))))</f>
        <v>0</v>
      </c>
    </row>
    <row r="470" spans="1:13" x14ac:dyDescent="0.3">
      <c r="A470" s="4">
        <v>469</v>
      </c>
      <c r="B470" t="s">
        <v>18</v>
      </c>
      <c r="C470" t="s">
        <v>29</v>
      </c>
      <c r="D470" s="5" t="s">
        <v>82</v>
      </c>
      <c r="E470">
        <v>3</v>
      </c>
      <c r="F470" s="1">
        <v>1800</v>
      </c>
      <c r="G470" s="2">
        <v>5400</v>
      </c>
      <c r="H470" s="3">
        <v>3000</v>
      </c>
      <c r="I470" s="19" t="s">
        <v>48</v>
      </c>
      <c r="J470" t="s">
        <v>57</v>
      </c>
      <c r="K470" s="20">
        <f>Tablo1[[#This Row],[Ürün Kar Tutarı]]/Tablo1[[#This Row],[Birim Fiyat]]</f>
        <v>1.6666666666666667</v>
      </c>
      <c r="L470" t="str">
        <f xml:space="preserve"> RIGHT(Tablo1[[#This Row],[Urun Ad]],5)</f>
        <v>n Gri</v>
      </c>
      <c r="M470" cm="1">
        <f t="array" aca="1" ref="M470" ca="1">IF(VEYA(M470="Aralık",M470="Ocak",M470="Şubat"),"Kış",
IF(VEYA(M470="Mart",M470="Nisan",M470="Mayıs"),"İlkbahar",
IF(VEYA(M470="Haziran",M470="Temmuz",M470="Ağustos"),"Yaz",
IF(VEYA(M470="Eylül",M470="Ekim",M470="Kasım"),"Sonbahar",""))))</f>
        <v>0</v>
      </c>
    </row>
    <row r="471" spans="1:13" x14ac:dyDescent="0.3">
      <c r="A471" s="5">
        <v>470</v>
      </c>
      <c r="B471" t="s">
        <v>15</v>
      </c>
      <c r="C471" t="s">
        <v>39</v>
      </c>
      <c r="D471" s="5" t="s">
        <v>76</v>
      </c>
      <c r="E471">
        <v>2</v>
      </c>
      <c r="F471" s="1">
        <v>7530</v>
      </c>
      <c r="G471" s="2">
        <v>15060</v>
      </c>
      <c r="H471" s="3">
        <v>3060</v>
      </c>
      <c r="I471" s="19" t="s">
        <v>48</v>
      </c>
      <c r="J471" t="s">
        <v>58</v>
      </c>
      <c r="K471" s="20">
        <f>Tablo1[[#This Row],[Ürün Kar Tutarı]]/Tablo1[[#This Row],[Birim Fiyat]]</f>
        <v>0.4063745019920319</v>
      </c>
      <c r="L471" t="str">
        <f xml:space="preserve"> RIGHT(Tablo1[[#This Row],[Urun Ad]],5)</f>
        <v>ı Gri</v>
      </c>
      <c r="M471" cm="1">
        <f t="array" aca="1" ref="M471" ca="1">IF(VEYA(M471="Aralık",M471="Ocak",M471="Şubat"),"Kış",
IF(VEYA(M471="Mart",M471="Nisan",M471="Mayıs"),"İlkbahar",
IF(VEYA(M471="Haziran",M471="Temmuz",M471="Ağustos"),"Yaz",
IF(VEYA(M471="Eylül",M471="Ekim",M471="Kasım"),"Sonbahar",""))))</f>
        <v>0</v>
      </c>
    </row>
    <row r="472" spans="1:13" x14ac:dyDescent="0.3">
      <c r="A472" s="4">
        <v>471</v>
      </c>
      <c r="B472" t="s">
        <v>14</v>
      </c>
      <c r="C472" t="s">
        <v>27</v>
      </c>
      <c r="D472" s="5" t="s">
        <v>43</v>
      </c>
      <c r="E472">
        <v>3</v>
      </c>
      <c r="F472" s="1">
        <v>1100</v>
      </c>
      <c r="G472" s="2">
        <v>3300</v>
      </c>
      <c r="H472" s="3">
        <v>900</v>
      </c>
      <c r="I472" s="19" t="s">
        <v>48</v>
      </c>
      <c r="J472" t="s">
        <v>66</v>
      </c>
      <c r="K472" s="20">
        <f>Tablo1[[#This Row],[Ürün Kar Tutarı]]/Tablo1[[#This Row],[Birim Fiyat]]</f>
        <v>0.81818181818181823</v>
      </c>
      <c r="L472" t="str">
        <f xml:space="preserve"> RIGHT(Tablo1[[#This Row],[Urun Ad]],5)</f>
        <v>Beyaz</v>
      </c>
      <c r="M472" cm="1">
        <f t="array" aca="1" ref="M472" ca="1">IF(VEYA(M472="Aralık",M472="Ocak",M472="Şubat"),"Kış",
IF(VEYA(M472="Mart",M472="Nisan",M472="Mayıs"),"İlkbahar",
IF(VEYA(M472="Haziran",M472="Temmuz",M472="Ağustos"),"Yaz",
IF(VEYA(M472="Eylül",M472="Ekim",M472="Kasım"),"Sonbahar",""))))</f>
        <v>0</v>
      </c>
    </row>
    <row r="473" spans="1:13" x14ac:dyDescent="0.3">
      <c r="A473" s="5">
        <v>472</v>
      </c>
      <c r="B473" t="s">
        <v>17</v>
      </c>
      <c r="C473" t="s">
        <v>23</v>
      </c>
      <c r="D473" s="5" t="s">
        <v>84</v>
      </c>
      <c r="E473">
        <v>3</v>
      </c>
      <c r="F473" s="1">
        <v>1350</v>
      </c>
      <c r="G473" s="2">
        <v>4050</v>
      </c>
      <c r="H473" s="3">
        <v>1650</v>
      </c>
      <c r="I473" s="19" t="s">
        <v>48</v>
      </c>
      <c r="J473" t="s">
        <v>62</v>
      </c>
      <c r="K473" s="20">
        <f>Tablo1[[#This Row],[Ürün Kar Tutarı]]/Tablo1[[#This Row],[Birim Fiyat]]</f>
        <v>1.2222222222222223</v>
      </c>
      <c r="L473" t="str">
        <f xml:space="preserve"> RIGHT(Tablo1[[#This Row],[Urun Ad]],5)</f>
        <v>Siyah</v>
      </c>
      <c r="M473" cm="1">
        <f t="array" aca="1" ref="M473" ca="1">IF(VEYA(M473="Aralık",M473="Ocak",M473="Şubat"),"Kış",
IF(VEYA(M473="Mart",M473="Nisan",M473="Mayıs"),"İlkbahar",
IF(VEYA(M473="Haziran",M473="Temmuz",M473="Ağustos"),"Yaz",
IF(VEYA(M473="Eylül",M473="Ekim",M473="Kasım"),"Sonbahar",""))))</f>
        <v>0</v>
      </c>
    </row>
    <row r="474" spans="1:13" x14ac:dyDescent="0.3">
      <c r="A474" s="4">
        <v>473</v>
      </c>
      <c r="B474" t="s">
        <v>16</v>
      </c>
      <c r="C474" t="s">
        <v>23</v>
      </c>
      <c r="D474" s="5" t="s">
        <v>84</v>
      </c>
      <c r="E474">
        <v>1</v>
      </c>
      <c r="F474" s="1">
        <v>1350</v>
      </c>
      <c r="G474" s="2">
        <v>1350</v>
      </c>
      <c r="H474" s="3">
        <v>550</v>
      </c>
      <c r="I474" s="19" t="s">
        <v>48</v>
      </c>
      <c r="J474" t="s">
        <v>61</v>
      </c>
      <c r="K474" s="20">
        <f>Tablo1[[#This Row],[Ürün Kar Tutarı]]/Tablo1[[#This Row],[Birim Fiyat]]</f>
        <v>0.40740740740740738</v>
      </c>
      <c r="L474" t="str">
        <f xml:space="preserve"> RIGHT(Tablo1[[#This Row],[Urun Ad]],5)</f>
        <v>Siyah</v>
      </c>
      <c r="M474" cm="1">
        <f t="array" aca="1" ref="M474" ca="1">IF(VEYA(M474="Aralık",M474="Ocak",M474="Şubat"),"Kış",
IF(VEYA(M474="Mart",M474="Nisan",M474="Mayıs"),"İlkbahar",
IF(VEYA(M474="Haziran",M474="Temmuz",M474="Ağustos"),"Yaz",
IF(VEYA(M474="Eylül",M474="Ekim",M474="Kasım"),"Sonbahar",""))))</f>
        <v>0</v>
      </c>
    </row>
    <row r="475" spans="1:13" x14ac:dyDescent="0.3">
      <c r="A475" s="5">
        <v>474</v>
      </c>
      <c r="B475" t="s">
        <v>15</v>
      </c>
      <c r="C475" t="s">
        <v>30</v>
      </c>
      <c r="D475" s="5" t="s">
        <v>83</v>
      </c>
      <c r="E475">
        <v>2</v>
      </c>
      <c r="F475" s="1">
        <v>1090</v>
      </c>
      <c r="G475" s="2">
        <v>2180</v>
      </c>
      <c r="H475" s="3">
        <v>580</v>
      </c>
      <c r="I475" s="19" t="s">
        <v>48</v>
      </c>
      <c r="J475" t="s">
        <v>58</v>
      </c>
      <c r="K475" s="20">
        <f>Tablo1[[#This Row],[Ürün Kar Tutarı]]/Tablo1[[#This Row],[Birim Fiyat]]</f>
        <v>0.5321100917431193</v>
      </c>
      <c r="L475" t="str">
        <f xml:space="preserve"> RIGHT(Tablo1[[#This Row],[Urun Ad]],5)</f>
        <v>Marka</v>
      </c>
      <c r="M475" cm="1">
        <f t="array" aca="1" ref="M475" ca="1">IF(VEYA(M475="Aralık",M475="Ocak",M475="Şubat"),"Kış",
IF(VEYA(M475="Mart",M475="Nisan",M475="Mayıs"),"İlkbahar",
IF(VEYA(M475="Haziran",M475="Temmuz",M475="Ağustos"),"Yaz",
IF(VEYA(M475="Eylül",M475="Ekim",M475="Kasım"),"Sonbahar",""))))</f>
        <v>0</v>
      </c>
    </row>
    <row r="476" spans="1:13" x14ac:dyDescent="0.3">
      <c r="A476" s="4">
        <v>475</v>
      </c>
      <c r="B476" t="s">
        <v>15</v>
      </c>
      <c r="C476" t="s">
        <v>34</v>
      </c>
      <c r="D476" s="5" t="s">
        <v>80</v>
      </c>
      <c r="E476">
        <v>1</v>
      </c>
      <c r="F476" s="1">
        <v>4200</v>
      </c>
      <c r="G476" s="2">
        <v>4200</v>
      </c>
      <c r="H476" s="3">
        <v>1200</v>
      </c>
      <c r="I476" s="19" t="s">
        <v>48</v>
      </c>
      <c r="J476" t="s">
        <v>55</v>
      </c>
      <c r="K476" s="20">
        <f>Tablo1[[#This Row],[Ürün Kar Tutarı]]/Tablo1[[#This Row],[Birim Fiyat]]</f>
        <v>0.2857142857142857</v>
      </c>
      <c r="L476" t="str">
        <f xml:space="preserve"> RIGHT(Tablo1[[#This Row],[Urun Ad]],5)</f>
        <v>Beyaz</v>
      </c>
      <c r="M476" cm="1">
        <f t="array" aca="1" ref="M476" ca="1">IF(VEYA(M476="Aralık",M476="Ocak",M476="Şubat"),"Kış",
IF(VEYA(M476="Mart",M476="Nisan",M476="Mayıs"),"İlkbahar",
IF(VEYA(M476="Haziran",M476="Temmuz",M476="Ağustos"),"Yaz",
IF(VEYA(M476="Eylül",M476="Ekim",M476="Kasım"),"Sonbahar",""))))</f>
        <v>0</v>
      </c>
    </row>
    <row r="477" spans="1:13" x14ac:dyDescent="0.3">
      <c r="A477" s="5">
        <v>476</v>
      </c>
      <c r="B477" t="s">
        <v>17</v>
      </c>
      <c r="C477" t="s">
        <v>29</v>
      </c>
      <c r="D477" s="5" t="s">
        <v>82</v>
      </c>
      <c r="E477">
        <v>2</v>
      </c>
      <c r="F477" s="1">
        <v>1800</v>
      </c>
      <c r="G477" s="2">
        <v>3600</v>
      </c>
      <c r="H477" s="3">
        <v>2000</v>
      </c>
      <c r="I477" s="19" t="s">
        <v>48</v>
      </c>
      <c r="J477" t="s">
        <v>66</v>
      </c>
      <c r="K477" s="20">
        <f>Tablo1[[#This Row],[Ürün Kar Tutarı]]/Tablo1[[#This Row],[Birim Fiyat]]</f>
        <v>1.1111111111111112</v>
      </c>
      <c r="L477" t="str">
        <f xml:space="preserve"> RIGHT(Tablo1[[#This Row],[Urun Ad]],5)</f>
        <v>n Gri</v>
      </c>
      <c r="M477" cm="1">
        <f t="array" aca="1" ref="M477" ca="1">IF(VEYA(M477="Aralık",M477="Ocak",M477="Şubat"),"Kış",
IF(VEYA(M477="Mart",M477="Nisan",M477="Mayıs"),"İlkbahar",
IF(VEYA(M477="Haziran",M477="Temmuz",M477="Ağustos"),"Yaz",
IF(VEYA(M477="Eylül",M477="Ekim",M477="Kasım"),"Sonbahar",""))))</f>
        <v>0</v>
      </c>
    </row>
    <row r="478" spans="1:13" x14ac:dyDescent="0.3">
      <c r="A478" s="4">
        <v>477</v>
      </c>
      <c r="B478" t="s">
        <v>19</v>
      </c>
      <c r="C478" t="s">
        <v>30</v>
      </c>
      <c r="D478" s="5" t="s">
        <v>83</v>
      </c>
      <c r="E478">
        <v>1</v>
      </c>
      <c r="F478" s="1">
        <v>1090</v>
      </c>
      <c r="G478" s="2">
        <v>1090</v>
      </c>
      <c r="H478" s="3">
        <v>290</v>
      </c>
      <c r="I478" s="19" t="s">
        <v>48</v>
      </c>
      <c r="J478" t="s">
        <v>60</v>
      </c>
      <c r="K478" s="20">
        <f>Tablo1[[#This Row],[Ürün Kar Tutarı]]/Tablo1[[#This Row],[Birim Fiyat]]</f>
        <v>0.26605504587155965</v>
      </c>
      <c r="L478" t="str">
        <f xml:space="preserve"> RIGHT(Tablo1[[#This Row],[Urun Ad]],5)</f>
        <v>Marka</v>
      </c>
      <c r="M478" cm="1">
        <f t="array" aca="1" ref="M478" ca="1">IF(VEYA(M478="Aralık",M478="Ocak",M478="Şubat"),"Kış",
IF(VEYA(M478="Mart",M478="Nisan",M478="Mayıs"),"İlkbahar",
IF(VEYA(M478="Haziran",M478="Temmuz",M478="Ağustos"),"Yaz",
IF(VEYA(M478="Eylül",M478="Ekim",M478="Kasım"),"Sonbahar",""))))</f>
        <v>0</v>
      </c>
    </row>
    <row r="479" spans="1:13" x14ac:dyDescent="0.3">
      <c r="A479" s="5">
        <v>478</v>
      </c>
      <c r="B479" t="s">
        <v>8</v>
      </c>
      <c r="C479" t="s">
        <v>25</v>
      </c>
      <c r="D479" s="5" t="s">
        <v>77</v>
      </c>
      <c r="E479">
        <v>1</v>
      </c>
      <c r="F479" s="1">
        <v>7600</v>
      </c>
      <c r="G479" s="2">
        <v>7600</v>
      </c>
      <c r="H479" s="3">
        <v>1600</v>
      </c>
      <c r="I479" s="19" t="s">
        <v>48</v>
      </c>
      <c r="J479" t="s">
        <v>59</v>
      </c>
      <c r="K479" s="20">
        <f>Tablo1[[#This Row],[Ürün Kar Tutarı]]/Tablo1[[#This Row],[Birim Fiyat]]</f>
        <v>0.21052631578947367</v>
      </c>
      <c r="L479" t="str">
        <f xml:space="preserve"> RIGHT(Tablo1[[#This Row],[Urun Ad]],5)</f>
        <v>i Gri</v>
      </c>
      <c r="M479" cm="1">
        <f t="array" aca="1" ref="M479" ca="1">IF(VEYA(M479="Aralık",M479="Ocak",M479="Şubat"),"Kış",
IF(VEYA(M479="Mart",M479="Nisan",M479="Mayıs"),"İlkbahar",
IF(VEYA(M479="Haziran",M479="Temmuz",M479="Ağustos"),"Yaz",
IF(VEYA(M479="Eylül",M479="Ekim",M479="Kasım"),"Sonbahar",""))))</f>
        <v>0</v>
      </c>
    </row>
    <row r="480" spans="1:13" x14ac:dyDescent="0.3">
      <c r="A480" s="4">
        <v>479</v>
      </c>
      <c r="B480" t="s">
        <v>16</v>
      </c>
      <c r="C480" t="s">
        <v>25</v>
      </c>
      <c r="D480" s="5" t="s">
        <v>77</v>
      </c>
      <c r="E480">
        <v>3</v>
      </c>
      <c r="F480" s="1">
        <v>7600</v>
      </c>
      <c r="G480" s="2">
        <v>22800</v>
      </c>
      <c r="H480" s="3">
        <v>4800</v>
      </c>
      <c r="I480" s="19" t="s">
        <v>48</v>
      </c>
      <c r="J480" t="s">
        <v>56</v>
      </c>
      <c r="K480" s="20">
        <f>Tablo1[[#This Row],[Ürün Kar Tutarı]]/Tablo1[[#This Row],[Birim Fiyat]]</f>
        <v>0.63157894736842102</v>
      </c>
      <c r="L480" t="str">
        <f xml:space="preserve"> RIGHT(Tablo1[[#This Row],[Urun Ad]],5)</f>
        <v>i Gri</v>
      </c>
      <c r="M480" cm="1">
        <f t="array" aca="1" ref="M480" ca="1">IF(VEYA(M480="Aralık",M480="Ocak",M480="Şubat"),"Kış",
IF(VEYA(M480="Mart",M480="Nisan",M480="Mayıs"),"İlkbahar",
IF(VEYA(M480="Haziran",M480="Temmuz",M480="Ağustos"),"Yaz",
IF(VEYA(M480="Eylül",M480="Ekim",M480="Kasım"),"Sonbahar",""))))</f>
        <v>0</v>
      </c>
    </row>
    <row r="481" spans="1:13" x14ac:dyDescent="0.3">
      <c r="A481" s="5">
        <v>480</v>
      </c>
      <c r="B481" t="s">
        <v>10</v>
      </c>
      <c r="C481" t="s">
        <v>42</v>
      </c>
      <c r="D481" s="5" t="s">
        <v>80</v>
      </c>
      <c r="E481">
        <v>1</v>
      </c>
      <c r="F481" s="1">
        <v>3700</v>
      </c>
      <c r="G481" s="2">
        <v>3700</v>
      </c>
      <c r="H481" s="3">
        <v>700</v>
      </c>
      <c r="I481" s="19" t="s">
        <v>48</v>
      </c>
      <c r="J481" t="s">
        <v>62</v>
      </c>
      <c r="K481" s="20">
        <f>Tablo1[[#This Row],[Ürün Kar Tutarı]]/Tablo1[[#This Row],[Birim Fiyat]]</f>
        <v>0.1891891891891892</v>
      </c>
      <c r="L481" t="str">
        <f xml:space="preserve"> RIGHT(Tablo1[[#This Row],[Urun Ad]],5)</f>
        <v>Siyah</v>
      </c>
      <c r="M481" cm="1">
        <f t="array" aca="1" ref="M481" ca="1">IF(VEYA(M481="Aralık",M481="Ocak",M481="Şubat"),"Kış",
IF(VEYA(M481="Mart",M481="Nisan",M481="Mayıs"),"İlkbahar",
IF(VEYA(M481="Haziran",M481="Temmuz",M481="Ağustos"),"Yaz",
IF(VEYA(M481="Eylül",M481="Ekim",M481="Kasım"),"Sonbahar",""))))</f>
        <v>0</v>
      </c>
    </row>
    <row r="482" spans="1:13" x14ac:dyDescent="0.3">
      <c r="A482" s="4">
        <v>481</v>
      </c>
      <c r="B482" t="s">
        <v>12</v>
      </c>
      <c r="C482" t="s">
        <v>26</v>
      </c>
      <c r="D482" s="5" t="s">
        <v>79</v>
      </c>
      <c r="E482">
        <v>3</v>
      </c>
      <c r="F482" s="1">
        <v>7250</v>
      </c>
      <c r="G482" s="2">
        <v>21750</v>
      </c>
      <c r="H482" s="3">
        <v>6750</v>
      </c>
      <c r="I482" s="19" t="s">
        <v>48</v>
      </c>
      <c r="J482" t="s">
        <v>63</v>
      </c>
      <c r="K482" s="20">
        <f>Tablo1[[#This Row],[Ürün Kar Tutarı]]/Tablo1[[#This Row],[Birim Fiyat]]</f>
        <v>0.93103448275862066</v>
      </c>
      <c r="L482" t="str">
        <f xml:space="preserve"> RIGHT(Tablo1[[#This Row],[Urun Ad]],5)</f>
        <v>u Gri</v>
      </c>
      <c r="M482" cm="1">
        <f t="array" aca="1" ref="M482" ca="1">IF(VEYA(M482="Aralık",M482="Ocak",M482="Şubat"),"Kış",
IF(VEYA(M482="Mart",M482="Nisan",M482="Mayıs"),"İlkbahar",
IF(VEYA(M482="Haziran",M482="Temmuz",M482="Ağustos"),"Yaz",
IF(VEYA(M482="Eylül",M482="Ekim",M482="Kasım"),"Sonbahar",""))))</f>
        <v>0</v>
      </c>
    </row>
    <row r="483" spans="1:13" x14ac:dyDescent="0.3">
      <c r="A483" s="5">
        <v>482</v>
      </c>
      <c r="B483" t="s">
        <v>9</v>
      </c>
      <c r="C483" t="s">
        <v>25</v>
      </c>
      <c r="D483" s="5" t="s">
        <v>77</v>
      </c>
      <c r="E483">
        <v>3</v>
      </c>
      <c r="F483" s="1">
        <v>7600</v>
      </c>
      <c r="G483" s="2">
        <v>22800</v>
      </c>
      <c r="H483" s="3">
        <v>4800</v>
      </c>
      <c r="I483" s="19" t="s">
        <v>48</v>
      </c>
      <c r="J483" t="s">
        <v>63</v>
      </c>
      <c r="K483" s="20">
        <f>Tablo1[[#This Row],[Ürün Kar Tutarı]]/Tablo1[[#This Row],[Birim Fiyat]]</f>
        <v>0.63157894736842102</v>
      </c>
      <c r="L483" t="str">
        <f xml:space="preserve"> RIGHT(Tablo1[[#This Row],[Urun Ad]],5)</f>
        <v>i Gri</v>
      </c>
      <c r="M483" cm="1">
        <f t="array" aca="1" ref="M483" ca="1">IF(VEYA(M483="Aralık",M483="Ocak",M483="Şubat"),"Kış",
IF(VEYA(M483="Mart",M483="Nisan",M483="Mayıs"),"İlkbahar",
IF(VEYA(M483="Haziran",M483="Temmuz",M483="Ağustos"),"Yaz",
IF(VEYA(M483="Eylül",M483="Ekim",M483="Kasım"),"Sonbahar",""))))</f>
        <v>0</v>
      </c>
    </row>
    <row r="484" spans="1:13" x14ac:dyDescent="0.3">
      <c r="A484" s="4">
        <v>483</v>
      </c>
      <c r="B484" t="s">
        <v>18</v>
      </c>
      <c r="C484" t="s">
        <v>34</v>
      </c>
      <c r="D484" s="5" t="s">
        <v>80</v>
      </c>
      <c r="E484">
        <v>1</v>
      </c>
      <c r="F484" s="1">
        <v>4200</v>
      </c>
      <c r="G484" s="2">
        <v>4200</v>
      </c>
      <c r="H484" s="3">
        <v>1200</v>
      </c>
      <c r="I484" s="19" t="s">
        <v>48</v>
      </c>
      <c r="J484" t="s">
        <v>57</v>
      </c>
      <c r="K484" s="20">
        <f>Tablo1[[#This Row],[Ürün Kar Tutarı]]/Tablo1[[#This Row],[Birim Fiyat]]</f>
        <v>0.2857142857142857</v>
      </c>
      <c r="L484" t="str">
        <f xml:space="preserve"> RIGHT(Tablo1[[#This Row],[Urun Ad]],5)</f>
        <v>Beyaz</v>
      </c>
      <c r="M484" cm="1">
        <f t="array" aca="1" ref="M484" ca="1">IF(VEYA(M484="Aralık",M484="Ocak",M484="Şubat"),"Kış",
IF(VEYA(M484="Mart",M484="Nisan",M484="Mayıs"),"İlkbahar",
IF(VEYA(M484="Haziran",M484="Temmuz",M484="Ağustos"),"Yaz",
IF(VEYA(M484="Eylül",M484="Ekim",M484="Kasım"),"Sonbahar",""))))</f>
        <v>0</v>
      </c>
    </row>
    <row r="485" spans="1:13" x14ac:dyDescent="0.3">
      <c r="A485" s="5">
        <v>484</v>
      </c>
      <c r="B485" t="s">
        <v>14</v>
      </c>
      <c r="C485" t="s">
        <v>37</v>
      </c>
      <c r="D485" s="5" t="s">
        <v>43</v>
      </c>
      <c r="E485">
        <v>3</v>
      </c>
      <c r="F485" s="1">
        <v>1250</v>
      </c>
      <c r="G485" s="2">
        <v>3750</v>
      </c>
      <c r="H485" s="3">
        <v>1350</v>
      </c>
      <c r="I485" s="19" t="s">
        <v>48</v>
      </c>
      <c r="J485" t="s">
        <v>59</v>
      </c>
      <c r="K485" s="20">
        <f>Tablo1[[#This Row],[Ürün Kar Tutarı]]/Tablo1[[#This Row],[Birim Fiyat]]</f>
        <v>1.08</v>
      </c>
      <c r="L485" t="str">
        <f xml:space="preserve"> RIGHT(Tablo1[[#This Row],[Urun Ad]],5)</f>
        <v>Siyah</v>
      </c>
      <c r="M485" cm="1">
        <f t="array" aca="1" ref="M485" ca="1">IF(VEYA(M485="Aralık",M485="Ocak",M485="Şubat"),"Kış",
IF(VEYA(M485="Mart",M485="Nisan",M485="Mayıs"),"İlkbahar",
IF(VEYA(M485="Haziran",M485="Temmuz",M485="Ağustos"),"Yaz",
IF(VEYA(M485="Eylül",M485="Ekim",M485="Kasım"),"Sonbahar",""))))</f>
        <v>0</v>
      </c>
    </row>
    <row r="486" spans="1:13" x14ac:dyDescent="0.3">
      <c r="A486" s="4">
        <v>485</v>
      </c>
      <c r="B486" t="s">
        <v>16</v>
      </c>
      <c r="C486" t="s">
        <v>30</v>
      </c>
      <c r="D486" s="5" t="s">
        <v>83</v>
      </c>
      <c r="E486">
        <v>1</v>
      </c>
      <c r="F486" s="1">
        <v>1090</v>
      </c>
      <c r="G486" s="2">
        <v>1090</v>
      </c>
      <c r="H486" s="3">
        <v>290</v>
      </c>
      <c r="I486" s="19" t="s">
        <v>48</v>
      </c>
      <c r="J486" t="s">
        <v>65</v>
      </c>
      <c r="K486" s="20">
        <f>Tablo1[[#This Row],[Ürün Kar Tutarı]]/Tablo1[[#This Row],[Birim Fiyat]]</f>
        <v>0.26605504587155965</v>
      </c>
      <c r="L486" t="str">
        <f xml:space="preserve"> RIGHT(Tablo1[[#This Row],[Urun Ad]],5)</f>
        <v>Marka</v>
      </c>
      <c r="M486" cm="1">
        <f t="array" aca="1" ref="M486" ca="1">IF(VEYA(M486="Aralık",M486="Ocak",M486="Şubat"),"Kış",
IF(VEYA(M486="Mart",M486="Nisan",M486="Mayıs"),"İlkbahar",
IF(VEYA(M486="Haziran",M486="Temmuz",M486="Ağustos"),"Yaz",
IF(VEYA(M486="Eylül",M486="Ekim",M486="Kasım"),"Sonbahar",""))))</f>
        <v>0</v>
      </c>
    </row>
    <row r="487" spans="1:13" x14ac:dyDescent="0.3">
      <c r="A487" s="4">
        <v>486</v>
      </c>
      <c r="B487" t="s">
        <v>11</v>
      </c>
      <c r="C487" t="s">
        <v>24</v>
      </c>
      <c r="D487" s="5" t="s">
        <v>81</v>
      </c>
      <c r="E487">
        <v>1</v>
      </c>
      <c r="F487" s="1">
        <v>2180</v>
      </c>
      <c r="G487" s="2">
        <v>2180</v>
      </c>
      <c r="H487" s="3">
        <v>680</v>
      </c>
      <c r="I487" s="19" t="s">
        <v>48</v>
      </c>
      <c r="J487" t="s">
        <v>67</v>
      </c>
      <c r="K487" s="20">
        <f>Tablo1[[#This Row],[Ürün Kar Tutarı]]/Tablo1[[#This Row],[Birim Fiyat]]</f>
        <v>0.31192660550458717</v>
      </c>
      <c r="L487" t="str">
        <f xml:space="preserve"> RIGHT(Tablo1[[#This Row],[Urun Ad]],5)</f>
        <v>Marka</v>
      </c>
      <c r="M487" cm="1">
        <f t="array" aca="1" ref="M487" ca="1">IF(VEYA(M487="Aralık",M487="Ocak",M487="Şubat"),"Kış",
IF(VEYA(M487="Mart",M487="Nisan",M487="Mayıs"),"İlkbahar",
IF(VEYA(M487="Haziran",M487="Temmuz",M487="Ağustos"),"Yaz",
IF(VEYA(M487="Eylül",M487="Ekim",M487="Kasım"),"Sonbahar",""))))</f>
        <v>0</v>
      </c>
    </row>
    <row r="488" spans="1:13" x14ac:dyDescent="0.3">
      <c r="A488" s="4">
        <v>487</v>
      </c>
      <c r="B488" t="s">
        <v>19</v>
      </c>
      <c r="C488" t="s">
        <v>42</v>
      </c>
      <c r="D488" s="5" t="s">
        <v>80</v>
      </c>
      <c r="E488">
        <v>2</v>
      </c>
      <c r="F488" s="1">
        <v>3700</v>
      </c>
      <c r="G488" s="2">
        <v>7400</v>
      </c>
      <c r="H488" s="3">
        <v>1400</v>
      </c>
      <c r="I488" s="19" t="s">
        <v>48</v>
      </c>
      <c r="J488" t="s">
        <v>58</v>
      </c>
      <c r="K488" s="20">
        <f>Tablo1[[#This Row],[Ürün Kar Tutarı]]/Tablo1[[#This Row],[Birim Fiyat]]</f>
        <v>0.3783783783783784</v>
      </c>
      <c r="L488" t="str">
        <f xml:space="preserve"> RIGHT(Tablo1[[#This Row],[Urun Ad]],5)</f>
        <v>Siyah</v>
      </c>
      <c r="M488" cm="1">
        <f t="array" aca="1" ref="M488" ca="1">IF(VEYA(M488="Aralık",M488="Ocak",M488="Şubat"),"Kış",
IF(VEYA(M488="Mart",M488="Nisan",M488="Mayıs"),"İlkbahar",
IF(VEYA(M488="Haziran",M488="Temmuz",M488="Ağustos"),"Yaz",
IF(VEYA(M488="Eylül",M488="Ekim",M488="Kasım"),"Sonbahar",""))))</f>
        <v>0</v>
      </c>
    </row>
    <row r="489" spans="1:13" x14ac:dyDescent="0.3">
      <c r="A489" s="5">
        <v>488</v>
      </c>
      <c r="B489" t="s">
        <v>17</v>
      </c>
      <c r="C489" t="s">
        <v>20</v>
      </c>
      <c r="D489" s="5" t="s">
        <v>75</v>
      </c>
      <c r="E489">
        <v>2</v>
      </c>
      <c r="F489" s="1">
        <v>6000</v>
      </c>
      <c r="G489" s="2">
        <v>12000</v>
      </c>
      <c r="H489" s="3">
        <v>4000</v>
      </c>
      <c r="I489" s="19" t="s">
        <v>48</v>
      </c>
      <c r="J489" t="s">
        <v>67</v>
      </c>
      <c r="K489" s="20">
        <f>Tablo1[[#This Row],[Ürün Kar Tutarı]]/Tablo1[[#This Row],[Birim Fiyat]]</f>
        <v>0.66666666666666663</v>
      </c>
      <c r="L489" t="str">
        <f xml:space="preserve"> RIGHT(Tablo1[[#This Row],[Urun Ad]],5)</f>
        <v>Beyaz</v>
      </c>
      <c r="M489" cm="1">
        <f t="array" aca="1" ref="M489" ca="1">IF(VEYA(M489="Aralık",M489="Ocak",M489="Şubat"),"Kış",
IF(VEYA(M489="Mart",M489="Nisan",M489="Mayıs"),"İlkbahar",
IF(VEYA(M489="Haziran",M489="Temmuz",M489="Ağustos"),"Yaz",
IF(VEYA(M489="Eylül",M489="Ekim",M489="Kasım"),"Sonbahar",""))))</f>
        <v>0</v>
      </c>
    </row>
    <row r="490" spans="1:13" x14ac:dyDescent="0.3">
      <c r="A490" s="4">
        <v>489</v>
      </c>
      <c r="B490" t="s">
        <v>18</v>
      </c>
      <c r="C490" t="s">
        <v>37</v>
      </c>
      <c r="D490" s="5" t="s">
        <v>43</v>
      </c>
      <c r="E490">
        <v>2</v>
      </c>
      <c r="F490" s="1">
        <v>1250</v>
      </c>
      <c r="G490" s="2">
        <v>2500</v>
      </c>
      <c r="H490" s="3">
        <v>900</v>
      </c>
      <c r="I490" s="19" t="s">
        <v>48</v>
      </c>
      <c r="J490" t="s">
        <v>59</v>
      </c>
      <c r="K490" s="20">
        <f>Tablo1[[#This Row],[Ürün Kar Tutarı]]/Tablo1[[#This Row],[Birim Fiyat]]</f>
        <v>0.72</v>
      </c>
      <c r="L490" t="str">
        <f xml:space="preserve"> RIGHT(Tablo1[[#This Row],[Urun Ad]],5)</f>
        <v>Siyah</v>
      </c>
      <c r="M490" cm="1">
        <f t="array" aca="1" ref="M490" ca="1">IF(VEYA(M490="Aralık",M490="Ocak",M490="Şubat"),"Kış",
IF(VEYA(M490="Mart",M490="Nisan",M490="Mayıs"),"İlkbahar",
IF(VEYA(M490="Haziran",M490="Temmuz",M490="Ağustos"),"Yaz",
IF(VEYA(M490="Eylül",M490="Ekim",M490="Kasım"),"Sonbahar",""))))</f>
        <v>0</v>
      </c>
    </row>
    <row r="491" spans="1:13" x14ac:dyDescent="0.3">
      <c r="A491" s="5">
        <v>490</v>
      </c>
      <c r="B491" t="s">
        <v>19</v>
      </c>
      <c r="C491" t="s">
        <v>25</v>
      </c>
      <c r="D491" s="5" t="s">
        <v>77</v>
      </c>
      <c r="E491">
        <v>1</v>
      </c>
      <c r="F491" s="1">
        <v>7600</v>
      </c>
      <c r="G491" s="2">
        <v>7600</v>
      </c>
      <c r="H491" s="3">
        <v>1600</v>
      </c>
      <c r="I491" s="19" t="s">
        <v>48</v>
      </c>
      <c r="J491" t="s">
        <v>67</v>
      </c>
      <c r="K491" s="20">
        <f>Tablo1[[#This Row],[Ürün Kar Tutarı]]/Tablo1[[#This Row],[Birim Fiyat]]</f>
        <v>0.21052631578947367</v>
      </c>
      <c r="L491" t="str">
        <f xml:space="preserve"> RIGHT(Tablo1[[#This Row],[Urun Ad]],5)</f>
        <v>i Gri</v>
      </c>
      <c r="M491" cm="1">
        <f t="array" aca="1" ref="M491" ca="1">IF(VEYA(M491="Aralık",M491="Ocak",M491="Şubat"),"Kış",
IF(VEYA(M491="Mart",M491="Nisan",M491="Mayıs"),"İlkbahar",
IF(VEYA(M491="Haziran",M491="Temmuz",M491="Ağustos"),"Yaz",
IF(VEYA(M491="Eylül",M491="Ekim",M491="Kasım"),"Sonbahar",""))))</f>
        <v>0</v>
      </c>
    </row>
    <row r="492" spans="1:13" x14ac:dyDescent="0.3">
      <c r="A492" s="4">
        <v>491</v>
      </c>
      <c r="B492" t="s">
        <v>8</v>
      </c>
      <c r="C492" t="s">
        <v>21</v>
      </c>
      <c r="D492" s="5" t="s">
        <v>82</v>
      </c>
      <c r="E492">
        <v>2</v>
      </c>
      <c r="F492" s="1">
        <v>1400</v>
      </c>
      <c r="G492" s="2">
        <v>2800</v>
      </c>
      <c r="H492" s="3">
        <v>1200</v>
      </c>
      <c r="I492" s="19" t="s">
        <v>48</v>
      </c>
      <c r="J492" t="s">
        <v>63</v>
      </c>
      <c r="K492" s="20">
        <f>Tablo1[[#This Row],[Ürün Kar Tutarı]]/Tablo1[[#This Row],[Birim Fiyat]]</f>
        <v>0.8571428571428571</v>
      </c>
      <c r="L492" t="str">
        <f xml:space="preserve"> RIGHT(Tablo1[[#This Row],[Urun Ad]],5)</f>
        <v>Beyaz</v>
      </c>
      <c r="M492" cm="1">
        <f t="array" aca="1" ref="M492" ca="1">IF(VEYA(M492="Aralık",M492="Ocak",M492="Şubat"),"Kış",
IF(VEYA(M492="Mart",M492="Nisan",M492="Mayıs"),"İlkbahar",
IF(VEYA(M492="Haziran",M492="Temmuz",M492="Ağustos"),"Yaz",
IF(VEYA(M492="Eylül",M492="Ekim",M492="Kasım"),"Sonbahar",""))))</f>
        <v>0</v>
      </c>
    </row>
    <row r="493" spans="1:13" x14ac:dyDescent="0.3">
      <c r="A493" s="5">
        <v>492</v>
      </c>
      <c r="B493" t="s">
        <v>12</v>
      </c>
      <c r="C493" t="s">
        <v>24</v>
      </c>
      <c r="D493" s="5" t="s">
        <v>81</v>
      </c>
      <c r="E493">
        <v>2</v>
      </c>
      <c r="F493" s="1">
        <v>2180</v>
      </c>
      <c r="G493" s="2">
        <v>4360</v>
      </c>
      <c r="H493" s="3">
        <v>1360</v>
      </c>
      <c r="I493" s="19" t="s">
        <v>48</v>
      </c>
      <c r="J493" t="s">
        <v>63</v>
      </c>
      <c r="K493" s="20">
        <f>Tablo1[[#This Row],[Ürün Kar Tutarı]]/Tablo1[[#This Row],[Birim Fiyat]]</f>
        <v>0.62385321100917435</v>
      </c>
      <c r="L493" t="str">
        <f xml:space="preserve"> RIGHT(Tablo1[[#This Row],[Urun Ad]],5)</f>
        <v>Marka</v>
      </c>
      <c r="M493" cm="1">
        <f t="array" aca="1" ref="M493" ca="1">IF(VEYA(M493="Aralık",M493="Ocak",M493="Şubat"),"Kış",
IF(VEYA(M493="Mart",M493="Nisan",M493="Mayıs"),"İlkbahar",
IF(VEYA(M493="Haziran",M493="Temmuz",M493="Ağustos"),"Yaz",
IF(VEYA(M493="Eylül",M493="Ekim",M493="Kasım"),"Sonbahar",""))))</f>
        <v>0</v>
      </c>
    </row>
    <row r="494" spans="1:13" x14ac:dyDescent="0.3">
      <c r="A494" s="4">
        <v>493</v>
      </c>
      <c r="B494" t="s">
        <v>8</v>
      </c>
      <c r="C494" t="s">
        <v>29</v>
      </c>
      <c r="D494" s="5" t="s">
        <v>82</v>
      </c>
      <c r="E494">
        <v>3</v>
      </c>
      <c r="F494" s="1">
        <v>1800</v>
      </c>
      <c r="G494" s="2">
        <v>5400</v>
      </c>
      <c r="H494" s="3">
        <v>3000</v>
      </c>
      <c r="I494" s="19" t="s">
        <v>48</v>
      </c>
      <c r="J494" t="s">
        <v>58</v>
      </c>
      <c r="K494" s="20">
        <f>Tablo1[[#This Row],[Ürün Kar Tutarı]]/Tablo1[[#This Row],[Birim Fiyat]]</f>
        <v>1.6666666666666667</v>
      </c>
      <c r="L494" t="str">
        <f xml:space="preserve"> RIGHT(Tablo1[[#This Row],[Urun Ad]],5)</f>
        <v>n Gri</v>
      </c>
      <c r="M494" cm="1">
        <f t="array" aca="1" ref="M494" ca="1">IF(VEYA(M494="Aralık",M494="Ocak",M494="Şubat"),"Kış",
IF(VEYA(M494="Mart",M494="Nisan",M494="Mayıs"),"İlkbahar",
IF(VEYA(M494="Haziran",M494="Temmuz",M494="Ağustos"),"Yaz",
IF(VEYA(M494="Eylül",M494="Ekim",M494="Kasım"),"Sonbahar",""))))</f>
        <v>0</v>
      </c>
    </row>
    <row r="495" spans="1:13" x14ac:dyDescent="0.3">
      <c r="A495" s="5">
        <v>494</v>
      </c>
      <c r="B495" t="s">
        <v>10</v>
      </c>
      <c r="C495" t="s">
        <v>41</v>
      </c>
      <c r="D495" s="5" t="s">
        <v>78</v>
      </c>
      <c r="E495">
        <v>1</v>
      </c>
      <c r="F495" s="1">
        <v>1500</v>
      </c>
      <c r="G495" s="2">
        <v>1500</v>
      </c>
      <c r="H495" s="3">
        <v>700</v>
      </c>
      <c r="I495" s="19" t="s">
        <v>48</v>
      </c>
      <c r="J495" t="s">
        <v>61</v>
      </c>
      <c r="K495" s="20">
        <f>Tablo1[[#This Row],[Ürün Kar Tutarı]]/Tablo1[[#This Row],[Birim Fiyat]]</f>
        <v>0.46666666666666667</v>
      </c>
      <c r="L495" t="str">
        <f xml:space="preserve"> RIGHT(Tablo1[[#This Row],[Urun Ad]],5)</f>
        <v>Marka</v>
      </c>
      <c r="M495" cm="1">
        <f t="array" aca="1" ref="M495" ca="1">IF(VEYA(M495="Aralık",M495="Ocak",M495="Şubat"),"Kış",
IF(VEYA(M495="Mart",M495="Nisan",M495="Mayıs"),"İlkbahar",
IF(VEYA(M495="Haziran",M495="Temmuz",M495="Ağustos"),"Yaz",
IF(VEYA(M495="Eylül",M495="Ekim",M495="Kasım"),"Sonbahar",""))))</f>
        <v>0</v>
      </c>
    </row>
    <row r="496" spans="1:13" x14ac:dyDescent="0.3">
      <c r="A496" s="4">
        <v>495</v>
      </c>
      <c r="B496" t="s">
        <v>14</v>
      </c>
      <c r="C496" t="s">
        <v>22</v>
      </c>
      <c r="D496" s="5" t="s">
        <v>76</v>
      </c>
      <c r="E496">
        <v>3</v>
      </c>
      <c r="F496" s="1">
        <v>8450</v>
      </c>
      <c r="G496" s="2">
        <v>25350</v>
      </c>
      <c r="H496" s="3">
        <v>7350</v>
      </c>
      <c r="I496" s="19" t="s">
        <v>48</v>
      </c>
      <c r="J496" t="s">
        <v>65</v>
      </c>
      <c r="K496" s="20">
        <f>Tablo1[[#This Row],[Ürün Kar Tutarı]]/Tablo1[[#This Row],[Birim Fiyat]]</f>
        <v>0.86982248520710059</v>
      </c>
      <c r="L496" t="str">
        <f xml:space="preserve"> RIGHT(Tablo1[[#This Row],[Urun Ad]],5)</f>
        <v>Beyaz</v>
      </c>
      <c r="M496" cm="1">
        <f t="array" aca="1" ref="M496" ca="1">IF(VEYA(M496="Aralık",M496="Ocak",M496="Şubat"),"Kış",
IF(VEYA(M496="Mart",M496="Nisan",M496="Mayıs"),"İlkbahar",
IF(VEYA(M496="Haziran",M496="Temmuz",M496="Ağustos"),"Yaz",
IF(VEYA(M496="Eylül",M496="Ekim",M496="Kasım"),"Sonbahar",""))))</f>
        <v>0</v>
      </c>
    </row>
    <row r="497" spans="1:13" x14ac:dyDescent="0.3">
      <c r="A497" s="5">
        <v>496</v>
      </c>
      <c r="B497" t="s">
        <v>17</v>
      </c>
      <c r="C497" t="s">
        <v>41</v>
      </c>
      <c r="D497" s="5" t="s">
        <v>78</v>
      </c>
      <c r="E497">
        <v>3</v>
      </c>
      <c r="F497" s="1">
        <v>1500</v>
      </c>
      <c r="G497" s="2">
        <v>4500</v>
      </c>
      <c r="H497" s="3">
        <v>2100</v>
      </c>
      <c r="I497" s="19" t="s">
        <v>48</v>
      </c>
      <c r="J497" t="s">
        <v>61</v>
      </c>
      <c r="K497" s="20">
        <f>Tablo1[[#This Row],[Ürün Kar Tutarı]]/Tablo1[[#This Row],[Birim Fiyat]]</f>
        <v>1.4</v>
      </c>
      <c r="L497" t="str">
        <f xml:space="preserve"> RIGHT(Tablo1[[#This Row],[Urun Ad]],5)</f>
        <v>Marka</v>
      </c>
      <c r="M497" cm="1">
        <f t="array" aca="1" ref="M497" ca="1">IF(VEYA(M497="Aralık",M497="Ocak",M497="Şubat"),"Kış",
IF(VEYA(M497="Mart",M497="Nisan",M497="Mayıs"),"İlkbahar",
IF(VEYA(M497="Haziran",M497="Temmuz",M497="Ağustos"),"Yaz",
IF(VEYA(M497="Eylül",M497="Ekim",M497="Kasım"),"Sonbahar",""))))</f>
        <v>0</v>
      </c>
    </row>
    <row r="498" spans="1:13" x14ac:dyDescent="0.3">
      <c r="A498" s="4">
        <v>497</v>
      </c>
      <c r="B498" t="s">
        <v>13</v>
      </c>
      <c r="C498" t="s">
        <v>20</v>
      </c>
      <c r="D498" s="5" t="s">
        <v>75</v>
      </c>
      <c r="E498">
        <v>3</v>
      </c>
      <c r="F498" s="1">
        <v>6000</v>
      </c>
      <c r="G498" s="2">
        <v>18000</v>
      </c>
      <c r="H498" s="3">
        <v>6000</v>
      </c>
      <c r="I498" s="19" t="s">
        <v>48</v>
      </c>
      <c r="J498" t="s">
        <v>60</v>
      </c>
      <c r="K498" s="20">
        <f>Tablo1[[#This Row],[Ürün Kar Tutarı]]/Tablo1[[#This Row],[Birim Fiyat]]</f>
        <v>1</v>
      </c>
      <c r="L498" t="str">
        <f xml:space="preserve"> RIGHT(Tablo1[[#This Row],[Urun Ad]],5)</f>
        <v>Beyaz</v>
      </c>
      <c r="M498" cm="1">
        <f t="array" aca="1" ref="M498" ca="1">IF(VEYA(M498="Aralık",M498="Ocak",M498="Şubat"),"Kış",
IF(VEYA(M498="Mart",M498="Nisan",M498="Mayıs"),"İlkbahar",
IF(VEYA(M498="Haziran",M498="Temmuz",M498="Ağustos"),"Yaz",
IF(VEYA(M498="Eylül",M498="Ekim",M498="Kasım"),"Sonbahar",""))))</f>
        <v>0</v>
      </c>
    </row>
    <row r="499" spans="1:13" x14ac:dyDescent="0.3">
      <c r="A499" s="5">
        <v>498</v>
      </c>
      <c r="B499" t="s">
        <v>19</v>
      </c>
      <c r="C499" t="s">
        <v>38</v>
      </c>
      <c r="D499" s="5" t="s">
        <v>84</v>
      </c>
      <c r="E499">
        <v>1</v>
      </c>
      <c r="F499" s="1">
        <v>1200</v>
      </c>
      <c r="G499" s="2">
        <v>1200</v>
      </c>
      <c r="H499" s="3">
        <v>400</v>
      </c>
      <c r="I499" s="19" t="s">
        <v>48</v>
      </c>
      <c r="J499" t="s">
        <v>62</v>
      </c>
      <c r="K499" s="20">
        <f>Tablo1[[#This Row],[Ürün Kar Tutarı]]/Tablo1[[#This Row],[Birim Fiyat]]</f>
        <v>0.33333333333333331</v>
      </c>
      <c r="L499" t="str">
        <f xml:space="preserve"> RIGHT(Tablo1[[#This Row],[Urun Ad]],5)</f>
        <v>ü Mor</v>
      </c>
      <c r="M499" cm="1">
        <f t="array" aca="1" ref="M499" ca="1">IF(VEYA(M499="Aralık",M499="Ocak",M499="Şubat"),"Kış",
IF(VEYA(M499="Mart",M499="Nisan",M499="Mayıs"),"İlkbahar",
IF(VEYA(M499="Haziran",M499="Temmuz",M499="Ağustos"),"Yaz",
IF(VEYA(M499="Eylül",M499="Ekim",M499="Kasım"),"Sonbahar",""))))</f>
        <v>0</v>
      </c>
    </row>
    <row r="500" spans="1:13" x14ac:dyDescent="0.3">
      <c r="A500" s="4">
        <v>499</v>
      </c>
      <c r="B500" t="s">
        <v>8</v>
      </c>
      <c r="C500" t="s">
        <v>34</v>
      </c>
      <c r="D500" s="5" t="s">
        <v>80</v>
      </c>
      <c r="E500">
        <v>3</v>
      </c>
      <c r="F500" s="1">
        <v>4200</v>
      </c>
      <c r="G500" s="2">
        <v>12600</v>
      </c>
      <c r="H500" s="3">
        <v>3600</v>
      </c>
      <c r="I500" s="19" t="s">
        <v>48</v>
      </c>
      <c r="J500" t="s">
        <v>65</v>
      </c>
      <c r="K500" s="20">
        <f>Tablo1[[#This Row],[Ürün Kar Tutarı]]/Tablo1[[#This Row],[Birim Fiyat]]</f>
        <v>0.8571428571428571</v>
      </c>
      <c r="L500" t="str">
        <f xml:space="preserve"> RIGHT(Tablo1[[#This Row],[Urun Ad]],5)</f>
        <v>Beyaz</v>
      </c>
      <c r="M500" cm="1">
        <f t="array" aca="1" ref="M500" ca="1">IF(VEYA(M500="Aralık",M500="Ocak",M500="Şubat"),"Kış",
IF(VEYA(M500="Mart",M500="Nisan",M500="Mayıs"),"İlkbahar",
IF(VEYA(M500="Haziran",M500="Temmuz",M500="Ağustos"),"Yaz",
IF(VEYA(M500="Eylül",M500="Ekim",M500="Kasım"),"Sonbahar",""))))</f>
        <v>0</v>
      </c>
    </row>
    <row r="501" spans="1:13" x14ac:dyDescent="0.3">
      <c r="A501" s="5">
        <v>500</v>
      </c>
      <c r="B501" t="s">
        <v>18</v>
      </c>
      <c r="C501" t="s">
        <v>25</v>
      </c>
      <c r="D501" s="5" t="s">
        <v>77</v>
      </c>
      <c r="E501">
        <v>3</v>
      </c>
      <c r="F501" s="1">
        <v>7600</v>
      </c>
      <c r="G501" s="2">
        <v>22800</v>
      </c>
      <c r="H501" s="3">
        <v>4800</v>
      </c>
      <c r="I501" s="19" t="s">
        <v>48</v>
      </c>
      <c r="J501" t="s">
        <v>63</v>
      </c>
      <c r="K501" s="20">
        <f>Tablo1[[#This Row],[Ürün Kar Tutarı]]/Tablo1[[#This Row],[Birim Fiyat]]</f>
        <v>0.63157894736842102</v>
      </c>
      <c r="L501" t="str">
        <f xml:space="preserve"> RIGHT(Tablo1[[#This Row],[Urun Ad]],5)</f>
        <v>i Gri</v>
      </c>
      <c r="M501" cm="1">
        <f t="array" aca="1" ref="M501" ca="1">IF(VEYA(M501="Aralık",M501="Ocak",M501="Şubat"),"Kış",
IF(VEYA(M501="Mart",M501="Nisan",M501="Mayıs"),"İlkbahar",
IF(VEYA(M501="Haziran",M501="Temmuz",M501="Ağustos"),"Yaz",
IF(VEYA(M501="Eylül",M501="Ekim",M501="Kasım"),"Sonbahar",""))))</f>
        <v>0</v>
      </c>
    </row>
    <row r="502" spans="1:13" x14ac:dyDescent="0.3">
      <c r="A502" s="4">
        <v>501</v>
      </c>
      <c r="B502" t="s">
        <v>13</v>
      </c>
      <c r="C502" t="s">
        <v>26</v>
      </c>
      <c r="D502" s="5" t="s">
        <v>79</v>
      </c>
      <c r="E502">
        <v>2</v>
      </c>
      <c r="F502" s="1">
        <v>7250</v>
      </c>
      <c r="G502" s="2">
        <v>14500</v>
      </c>
      <c r="H502" s="3">
        <v>4500</v>
      </c>
      <c r="I502" s="19" t="s">
        <v>48</v>
      </c>
      <c r="J502" t="s">
        <v>59</v>
      </c>
      <c r="K502" s="20">
        <f>Tablo1[[#This Row],[Ürün Kar Tutarı]]/Tablo1[[#This Row],[Birim Fiyat]]</f>
        <v>0.62068965517241381</v>
      </c>
      <c r="L502" t="str">
        <f xml:space="preserve"> RIGHT(Tablo1[[#This Row],[Urun Ad]],5)</f>
        <v>u Gri</v>
      </c>
      <c r="M502" cm="1">
        <f t="array" aca="1" ref="M502" ca="1">IF(VEYA(M502="Aralık",M502="Ocak",M502="Şubat"),"Kış",
IF(VEYA(M502="Mart",M502="Nisan",M502="Mayıs"),"İlkbahar",
IF(VEYA(M502="Haziran",M502="Temmuz",M502="Ağustos"),"Yaz",
IF(VEYA(M502="Eylül",M502="Ekim",M502="Kasım"),"Sonbahar",""))))</f>
        <v>0</v>
      </c>
    </row>
    <row r="503" spans="1:13" x14ac:dyDescent="0.3">
      <c r="A503" s="5">
        <v>502</v>
      </c>
      <c r="B503" t="s">
        <v>9</v>
      </c>
      <c r="C503" t="s">
        <v>39</v>
      </c>
      <c r="D503" s="5" t="s">
        <v>76</v>
      </c>
      <c r="E503">
        <v>2</v>
      </c>
      <c r="F503" s="1">
        <v>7530</v>
      </c>
      <c r="G503" s="2">
        <v>15060</v>
      </c>
      <c r="H503" s="3">
        <v>3060</v>
      </c>
      <c r="I503" s="19" t="s">
        <v>48</v>
      </c>
      <c r="J503" t="s">
        <v>57</v>
      </c>
      <c r="K503" s="20">
        <f>Tablo1[[#This Row],[Ürün Kar Tutarı]]/Tablo1[[#This Row],[Birim Fiyat]]</f>
        <v>0.4063745019920319</v>
      </c>
      <c r="L503" t="str">
        <f xml:space="preserve"> RIGHT(Tablo1[[#This Row],[Urun Ad]],5)</f>
        <v>ı Gri</v>
      </c>
      <c r="M503" cm="1">
        <f t="array" aca="1" ref="M503" ca="1">IF(VEYA(M503="Aralık",M503="Ocak",M503="Şubat"),"Kış",
IF(VEYA(M503="Mart",M503="Nisan",M503="Mayıs"),"İlkbahar",
IF(VEYA(M503="Haziran",M503="Temmuz",M503="Ağustos"),"Yaz",
IF(VEYA(M503="Eylül",M503="Ekim",M503="Kasım"),"Sonbahar",""))))</f>
        <v>0</v>
      </c>
    </row>
    <row r="504" spans="1:13" x14ac:dyDescent="0.3">
      <c r="A504" s="4">
        <v>503</v>
      </c>
      <c r="B504" t="s">
        <v>10</v>
      </c>
      <c r="C504" t="s">
        <v>26</v>
      </c>
      <c r="D504" s="5" t="s">
        <v>79</v>
      </c>
      <c r="E504">
        <v>2</v>
      </c>
      <c r="F504" s="1">
        <v>7250</v>
      </c>
      <c r="G504" s="2">
        <v>14500</v>
      </c>
      <c r="H504" s="3">
        <v>4500</v>
      </c>
      <c r="I504" s="19" t="s">
        <v>48</v>
      </c>
      <c r="J504" t="s">
        <v>59</v>
      </c>
      <c r="K504" s="20">
        <f>Tablo1[[#This Row],[Ürün Kar Tutarı]]/Tablo1[[#This Row],[Birim Fiyat]]</f>
        <v>0.62068965517241381</v>
      </c>
      <c r="L504" t="str">
        <f xml:space="preserve"> RIGHT(Tablo1[[#This Row],[Urun Ad]],5)</f>
        <v>u Gri</v>
      </c>
      <c r="M504" cm="1">
        <f t="array" aca="1" ref="M504" ca="1">IF(VEYA(M504="Aralık",M504="Ocak",M504="Şubat"),"Kış",
IF(VEYA(M504="Mart",M504="Nisan",M504="Mayıs"),"İlkbahar",
IF(VEYA(M504="Haziran",M504="Temmuz",M504="Ağustos"),"Yaz",
IF(VEYA(M504="Eylül",M504="Ekim",M504="Kasım"),"Sonbahar",""))))</f>
        <v>0</v>
      </c>
    </row>
    <row r="505" spans="1:13" x14ac:dyDescent="0.3">
      <c r="A505" s="5">
        <v>504</v>
      </c>
      <c r="B505" t="s">
        <v>9</v>
      </c>
      <c r="C505" t="s">
        <v>20</v>
      </c>
      <c r="D505" s="5" t="s">
        <v>75</v>
      </c>
      <c r="E505">
        <v>1</v>
      </c>
      <c r="F505" s="1">
        <v>6000</v>
      </c>
      <c r="G505" s="2">
        <v>6000</v>
      </c>
      <c r="H505" s="3">
        <v>2000</v>
      </c>
      <c r="I505" s="19" t="s">
        <v>48</v>
      </c>
      <c r="J505" t="s">
        <v>65</v>
      </c>
      <c r="K505" s="20">
        <f>Tablo1[[#This Row],[Ürün Kar Tutarı]]/Tablo1[[#This Row],[Birim Fiyat]]</f>
        <v>0.33333333333333331</v>
      </c>
      <c r="L505" t="str">
        <f xml:space="preserve"> RIGHT(Tablo1[[#This Row],[Urun Ad]],5)</f>
        <v>Beyaz</v>
      </c>
      <c r="M505" cm="1">
        <f t="array" aca="1" ref="M505" ca="1">IF(VEYA(M505="Aralık",M505="Ocak",M505="Şubat"),"Kış",
IF(VEYA(M505="Mart",M505="Nisan",M505="Mayıs"),"İlkbahar",
IF(VEYA(M505="Haziran",M505="Temmuz",M505="Ağustos"),"Yaz",
IF(VEYA(M505="Eylül",M505="Ekim",M505="Kasım"),"Sonbahar",""))))</f>
        <v>0</v>
      </c>
    </row>
    <row r="506" spans="1:13" x14ac:dyDescent="0.3">
      <c r="A506" s="4">
        <v>505</v>
      </c>
      <c r="B506" t="s">
        <v>13</v>
      </c>
      <c r="C506" t="s">
        <v>38</v>
      </c>
      <c r="D506" s="5" t="s">
        <v>84</v>
      </c>
      <c r="E506">
        <v>3</v>
      </c>
      <c r="F506" s="1">
        <v>1200</v>
      </c>
      <c r="G506" s="2">
        <v>3600</v>
      </c>
      <c r="H506" s="3">
        <v>1200</v>
      </c>
      <c r="I506" s="19" t="s">
        <v>48</v>
      </c>
      <c r="J506" t="s">
        <v>65</v>
      </c>
      <c r="K506" s="20">
        <f>Tablo1[[#This Row],[Ürün Kar Tutarı]]/Tablo1[[#This Row],[Birim Fiyat]]</f>
        <v>1</v>
      </c>
      <c r="L506" t="str">
        <f xml:space="preserve"> RIGHT(Tablo1[[#This Row],[Urun Ad]],5)</f>
        <v>ü Mor</v>
      </c>
      <c r="M506" cm="1">
        <f t="array" aca="1" ref="M506" ca="1">IF(VEYA(M506="Aralık",M506="Ocak",M506="Şubat"),"Kış",
IF(VEYA(M506="Mart",M506="Nisan",M506="Mayıs"),"İlkbahar",
IF(VEYA(M506="Haziran",M506="Temmuz",M506="Ağustos"),"Yaz",
IF(VEYA(M506="Eylül",M506="Ekim",M506="Kasım"),"Sonbahar",""))))</f>
        <v>0</v>
      </c>
    </row>
    <row r="507" spans="1:13" x14ac:dyDescent="0.3">
      <c r="A507" s="5">
        <v>506</v>
      </c>
      <c r="B507" t="s">
        <v>19</v>
      </c>
      <c r="C507" t="s">
        <v>40</v>
      </c>
      <c r="D507" s="5" t="s">
        <v>75</v>
      </c>
      <c r="E507">
        <v>2</v>
      </c>
      <c r="F507" s="1">
        <v>5300</v>
      </c>
      <c r="G507" s="2">
        <v>10600</v>
      </c>
      <c r="H507" s="3">
        <v>2600</v>
      </c>
      <c r="I507" s="19" t="s">
        <v>48</v>
      </c>
      <c r="J507" t="s">
        <v>67</v>
      </c>
      <c r="K507" s="20">
        <f>Tablo1[[#This Row],[Ürün Kar Tutarı]]/Tablo1[[#This Row],[Birim Fiyat]]</f>
        <v>0.49056603773584906</v>
      </c>
      <c r="L507" t="str">
        <f xml:space="preserve"> RIGHT(Tablo1[[#This Row],[Urun Ad]],5)</f>
        <v>i Gri</v>
      </c>
      <c r="M507" cm="1">
        <f t="array" aca="1" ref="M507" ca="1">IF(VEYA(M507="Aralık",M507="Ocak",M507="Şubat"),"Kış",
IF(VEYA(M507="Mart",M507="Nisan",M507="Mayıs"),"İlkbahar",
IF(VEYA(M507="Haziran",M507="Temmuz",M507="Ağustos"),"Yaz",
IF(VEYA(M507="Eylül",M507="Ekim",M507="Kasım"),"Sonbahar",""))))</f>
        <v>0</v>
      </c>
    </row>
    <row r="508" spans="1:13" x14ac:dyDescent="0.3">
      <c r="A508" s="4">
        <v>507</v>
      </c>
      <c r="B508" t="s">
        <v>16</v>
      </c>
      <c r="C508" t="s">
        <v>22</v>
      </c>
      <c r="D508" s="5" t="s">
        <v>76</v>
      </c>
      <c r="E508">
        <v>2</v>
      </c>
      <c r="F508" s="1">
        <v>8450</v>
      </c>
      <c r="G508" s="2">
        <v>16900</v>
      </c>
      <c r="H508" s="3">
        <v>4900</v>
      </c>
      <c r="I508" s="19" t="s">
        <v>48</v>
      </c>
      <c r="J508" t="s">
        <v>58</v>
      </c>
      <c r="K508" s="20">
        <f>Tablo1[[#This Row],[Ürün Kar Tutarı]]/Tablo1[[#This Row],[Birim Fiyat]]</f>
        <v>0.57988165680473369</v>
      </c>
      <c r="L508" t="str">
        <f xml:space="preserve"> RIGHT(Tablo1[[#This Row],[Urun Ad]],5)</f>
        <v>Beyaz</v>
      </c>
      <c r="M508" cm="1">
        <f t="array" aca="1" ref="M508" ca="1">IF(VEYA(M508="Aralık",M508="Ocak",M508="Şubat"),"Kış",
IF(VEYA(M508="Mart",M508="Nisan",M508="Mayıs"),"İlkbahar",
IF(VEYA(M508="Haziran",M508="Temmuz",M508="Ağustos"),"Yaz",
IF(VEYA(M508="Eylül",M508="Ekim",M508="Kasım"),"Sonbahar",""))))</f>
        <v>0</v>
      </c>
    </row>
    <row r="509" spans="1:13" x14ac:dyDescent="0.3">
      <c r="A509" s="5">
        <v>508</v>
      </c>
      <c r="B509" t="s">
        <v>12</v>
      </c>
      <c r="C509" t="s">
        <v>23</v>
      </c>
      <c r="D509" s="5" t="s">
        <v>84</v>
      </c>
      <c r="E509">
        <v>1</v>
      </c>
      <c r="F509" s="1">
        <v>1350</v>
      </c>
      <c r="G509" s="2">
        <v>1350</v>
      </c>
      <c r="H509" s="3">
        <v>550</v>
      </c>
      <c r="I509" s="19" t="s">
        <v>48</v>
      </c>
      <c r="J509" t="s">
        <v>59</v>
      </c>
      <c r="K509" s="20">
        <f>Tablo1[[#This Row],[Ürün Kar Tutarı]]/Tablo1[[#This Row],[Birim Fiyat]]</f>
        <v>0.40740740740740738</v>
      </c>
      <c r="L509" t="str">
        <f xml:space="preserve"> RIGHT(Tablo1[[#This Row],[Urun Ad]],5)</f>
        <v>Siyah</v>
      </c>
      <c r="M509" cm="1">
        <f t="array" aca="1" ref="M509" ca="1">IF(VEYA(M509="Aralık",M509="Ocak",M509="Şubat"),"Kış",
IF(VEYA(M509="Mart",M509="Nisan",M509="Mayıs"),"İlkbahar",
IF(VEYA(M509="Haziran",M509="Temmuz",M509="Ağustos"),"Yaz",
IF(VEYA(M509="Eylül",M509="Ekim",M509="Kasım"),"Sonbahar",""))))</f>
        <v>0</v>
      </c>
    </row>
    <row r="510" spans="1:13" x14ac:dyDescent="0.3">
      <c r="A510" s="4">
        <v>509</v>
      </c>
      <c r="B510" t="s">
        <v>14</v>
      </c>
      <c r="C510" t="s">
        <v>30</v>
      </c>
      <c r="D510" s="5" t="s">
        <v>83</v>
      </c>
      <c r="E510">
        <v>1</v>
      </c>
      <c r="F510" s="1">
        <v>1090</v>
      </c>
      <c r="G510" s="2">
        <v>1090</v>
      </c>
      <c r="H510" s="3">
        <v>290</v>
      </c>
      <c r="I510" s="19" t="s">
        <v>48</v>
      </c>
      <c r="J510" t="s">
        <v>55</v>
      </c>
      <c r="K510" s="20">
        <f>Tablo1[[#This Row],[Ürün Kar Tutarı]]/Tablo1[[#This Row],[Birim Fiyat]]</f>
        <v>0.26605504587155965</v>
      </c>
      <c r="L510" t="str">
        <f xml:space="preserve"> RIGHT(Tablo1[[#This Row],[Urun Ad]],5)</f>
        <v>Marka</v>
      </c>
      <c r="M510" cm="1">
        <f t="array" aca="1" ref="M510" ca="1">IF(VEYA(M510="Aralık",M510="Ocak",M510="Şubat"),"Kış",
IF(VEYA(M510="Mart",M510="Nisan",M510="Mayıs"),"İlkbahar",
IF(VEYA(M510="Haziran",M510="Temmuz",M510="Ağustos"),"Yaz",
IF(VEYA(M510="Eylül",M510="Ekim",M510="Kasım"),"Sonbahar",""))))</f>
        <v>0</v>
      </c>
    </row>
    <row r="511" spans="1:13" x14ac:dyDescent="0.3">
      <c r="A511" s="5">
        <v>510</v>
      </c>
      <c r="B511" t="s">
        <v>12</v>
      </c>
      <c r="C511" t="s">
        <v>24</v>
      </c>
      <c r="D511" s="5" t="s">
        <v>81</v>
      </c>
      <c r="E511">
        <v>1</v>
      </c>
      <c r="F511" s="1">
        <v>2180</v>
      </c>
      <c r="G511" s="2">
        <v>2180</v>
      </c>
      <c r="H511" s="3">
        <v>680</v>
      </c>
      <c r="I511" s="19" t="s">
        <v>48</v>
      </c>
      <c r="J511" t="s">
        <v>62</v>
      </c>
      <c r="K511" s="20">
        <f>Tablo1[[#This Row],[Ürün Kar Tutarı]]/Tablo1[[#This Row],[Birim Fiyat]]</f>
        <v>0.31192660550458717</v>
      </c>
      <c r="L511" t="str">
        <f xml:space="preserve"> RIGHT(Tablo1[[#This Row],[Urun Ad]],5)</f>
        <v>Marka</v>
      </c>
      <c r="M511" cm="1">
        <f t="array" aca="1" ref="M511" ca="1">IF(VEYA(M511="Aralık",M511="Ocak",M511="Şubat"),"Kış",
IF(VEYA(M511="Mart",M511="Nisan",M511="Mayıs"),"İlkbahar",
IF(VEYA(M511="Haziran",M511="Temmuz",M511="Ağustos"),"Yaz",
IF(VEYA(M511="Eylül",M511="Ekim",M511="Kasım"),"Sonbahar",""))))</f>
        <v>0</v>
      </c>
    </row>
    <row r="512" spans="1:13" x14ac:dyDescent="0.3">
      <c r="A512" s="4">
        <v>511</v>
      </c>
      <c r="B512" t="s">
        <v>9</v>
      </c>
      <c r="C512" t="s">
        <v>42</v>
      </c>
      <c r="D512" s="5" t="s">
        <v>80</v>
      </c>
      <c r="E512">
        <v>1</v>
      </c>
      <c r="F512" s="1">
        <v>3700</v>
      </c>
      <c r="G512" s="2">
        <v>3700</v>
      </c>
      <c r="H512" s="3">
        <v>700</v>
      </c>
      <c r="I512" s="19" t="s">
        <v>48</v>
      </c>
      <c r="J512" t="s">
        <v>67</v>
      </c>
      <c r="K512" s="20">
        <f>Tablo1[[#This Row],[Ürün Kar Tutarı]]/Tablo1[[#This Row],[Birim Fiyat]]</f>
        <v>0.1891891891891892</v>
      </c>
      <c r="L512" t="str">
        <f xml:space="preserve"> RIGHT(Tablo1[[#This Row],[Urun Ad]],5)</f>
        <v>Siyah</v>
      </c>
      <c r="M512" cm="1">
        <f t="array" aca="1" ref="M512" ca="1">IF(VEYA(M512="Aralık",M512="Ocak",M512="Şubat"),"Kış",
IF(VEYA(M512="Mart",M512="Nisan",M512="Mayıs"),"İlkbahar",
IF(VEYA(M512="Haziran",M512="Temmuz",M512="Ağustos"),"Yaz",
IF(VEYA(M512="Eylül",M512="Ekim",M512="Kasım"),"Sonbahar",""))))</f>
        <v>0</v>
      </c>
    </row>
    <row r="513" spans="1:13" x14ac:dyDescent="0.3">
      <c r="A513" s="4">
        <v>512</v>
      </c>
      <c r="B513" t="s">
        <v>14</v>
      </c>
      <c r="C513" t="s">
        <v>27</v>
      </c>
      <c r="D513" s="5" t="s">
        <v>43</v>
      </c>
      <c r="E513">
        <v>3</v>
      </c>
      <c r="F513" s="1">
        <v>1100</v>
      </c>
      <c r="G513" s="2">
        <v>3300</v>
      </c>
      <c r="H513" s="3">
        <v>900</v>
      </c>
      <c r="I513" s="19" t="s">
        <v>48</v>
      </c>
      <c r="J513" t="s">
        <v>65</v>
      </c>
      <c r="K513" s="20">
        <f>Tablo1[[#This Row],[Ürün Kar Tutarı]]/Tablo1[[#This Row],[Birim Fiyat]]</f>
        <v>0.81818181818181823</v>
      </c>
      <c r="L513" t="str">
        <f xml:space="preserve"> RIGHT(Tablo1[[#This Row],[Urun Ad]],5)</f>
        <v>Beyaz</v>
      </c>
      <c r="M513" cm="1">
        <f t="array" aca="1" ref="M513" ca="1">IF(VEYA(M513="Aralık",M513="Ocak",M513="Şubat"),"Kış",
IF(VEYA(M513="Mart",M513="Nisan",M513="Mayıs"),"İlkbahar",
IF(VEYA(M513="Haziran",M513="Temmuz",M513="Ağustos"),"Yaz",
IF(VEYA(M513="Eylül",M513="Ekim",M513="Kasım"),"Sonbahar",""))))</f>
        <v>0</v>
      </c>
    </row>
    <row r="514" spans="1:13" x14ac:dyDescent="0.3">
      <c r="A514" s="4">
        <v>513</v>
      </c>
      <c r="B514" t="s">
        <v>13</v>
      </c>
      <c r="C514" t="s">
        <v>42</v>
      </c>
      <c r="D514" s="5" t="s">
        <v>80</v>
      </c>
      <c r="E514">
        <v>1</v>
      </c>
      <c r="F514" s="1">
        <v>3700</v>
      </c>
      <c r="G514" s="2">
        <v>3700</v>
      </c>
      <c r="H514" s="3">
        <v>700</v>
      </c>
      <c r="I514" s="19" t="s">
        <v>48</v>
      </c>
      <c r="J514" t="s">
        <v>56</v>
      </c>
      <c r="K514" s="20">
        <f>Tablo1[[#This Row],[Ürün Kar Tutarı]]/Tablo1[[#This Row],[Birim Fiyat]]</f>
        <v>0.1891891891891892</v>
      </c>
      <c r="L514" t="str">
        <f xml:space="preserve"> RIGHT(Tablo1[[#This Row],[Urun Ad]],5)</f>
        <v>Siyah</v>
      </c>
      <c r="M514" cm="1">
        <f t="array" aca="1" ref="M514" ca="1">IF(VEYA(M514="Aralık",M514="Ocak",M514="Şubat"),"Kış",
IF(VEYA(M514="Mart",M514="Nisan",M514="Mayıs"),"İlkbahar",
IF(VEYA(M514="Haziran",M514="Temmuz",M514="Ağustos"),"Yaz",
IF(VEYA(M514="Eylül",M514="Ekim",M514="Kasım"),"Sonbahar",""))))</f>
        <v>0</v>
      </c>
    </row>
    <row r="515" spans="1:13" x14ac:dyDescent="0.3">
      <c r="A515" s="5">
        <v>514</v>
      </c>
      <c r="B515" t="s">
        <v>18</v>
      </c>
      <c r="C515" t="s">
        <v>33</v>
      </c>
      <c r="D515" s="5" t="s">
        <v>78</v>
      </c>
      <c r="E515">
        <v>1</v>
      </c>
      <c r="F515" s="1">
        <v>1490</v>
      </c>
      <c r="G515" s="2">
        <v>1490</v>
      </c>
      <c r="H515" s="3">
        <v>690</v>
      </c>
      <c r="I515" s="19" t="s">
        <v>48</v>
      </c>
      <c r="J515" t="s">
        <v>58</v>
      </c>
      <c r="K515" s="20">
        <f>Tablo1[[#This Row],[Ürün Kar Tutarı]]/Tablo1[[#This Row],[Birim Fiyat]]</f>
        <v>0.46308724832214765</v>
      </c>
      <c r="L515" t="str">
        <f xml:space="preserve"> RIGHT(Tablo1[[#This Row],[Urun Ad]],5)</f>
        <v>Marka</v>
      </c>
      <c r="M515" cm="1">
        <f t="array" aca="1" ref="M515" ca="1">IF(VEYA(M515="Aralık",M515="Ocak",M515="Şubat"),"Kış",
IF(VEYA(M515="Mart",M515="Nisan",M515="Mayıs"),"İlkbahar",
IF(VEYA(M515="Haziran",M515="Temmuz",M515="Ağustos"),"Yaz",
IF(VEYA(M515="Eylül",M515="Ekim",M515="Kasım"),"Sonbahar",""))))</f>
        <v>0</v>
      </c>
    </row>
    <row r="516" spans="1:13" x14ac:dyDescent="0.3">
      <c r="A516" s="4">
        <v>515</v>
      </c>
      <c r="B516" t="s">
        <v>17</v>
      </c>
      <c r="C516" t="s">
        <v>41</v>
      </c>
      <c r="D516" s="5" t="s">
        <v>78</v>
      </c>
      <c r="E516">
        <v>1</v>
      </c>
      <c r="F516" s="1">
        <v>1500</v>
      </c>
      <c r="G516" s="2">
        <v>1500</v>
      </c>
      <c r="H516" s="3">
        <v>700</v>
      </c>
      <c r="I516" s="19" t="s">
        <v>48</v>
      </c>
      <c r="J516" t="s">
        <v>58</v>
      </c>
      <c r="K516" s="20">
        <f>Tablo1[[#This Row],[Ürün Kar Tutarı]]/Tablo1[[#This Row],[Birim Fiyat]]</f>
        <v>0.46666666666666667</v>
      </c>
      <c r="L516" t="str">
        <f xml:space="preserve"> RIGHT(Tablo1[[#This Row],[Urun Ad]],5)</f>
        <v>Marka</v>
      </c>
      <c r="M516" cm="1">
        <f t="array" aca="1" ref="M516" ca="1">IF(VEYA(M516="Aralık",M516="Ocak",M516="Şubat"),"Kış",
IF(VEYA(M516="Mart",M516="Nisan",M516="Mayıs"),"İlkbahar",
IF(VEYA(M516="Haziran",M516="Temmuz",M516="Ağustos"),"Yaz",
IF(VEYA(M516="Eylül",M516="Ekim",M516="Kasım"),"Sonbahar",""))))</f>
        <v>0</v>
      </c>
    </row>
    <row r="517" spans="1:13" x14ac:dyDescent="0.3">
      <c r="A517" s="5">
        <v>516</v>
      </c>
      <c r="B517" t="s">
        <v>16</v>
      </c>
      <c r="C517" t="s">
        <v>30</v>
      </c>
      <c r="D517" s="5" t="s">
        <v>83</v>
      </c>
      <c r="E517">
        <v>2</v>
      </c>
      <c r="F517" s="1">
        <v>1090</v>
      </c>
      <c r="G517" s="2">
        <v>2180</v>
      </c>
      <c r="H517" s="3">
        <v>580</v>
      </c>
      <c r="I517" s="19" t="s">
        <v>48</v>
      </c>
      <c r="J517" t="s">
        <v>67</v>
      </c>
      <c r="K517" s="20">
        <f>Tablo1[[#This Row],[Ürün Kar Tutarı]]/Tablo1[[#This Row],[Birim Fiyat]]</f>
        <v>0.5321100917431193</v>
      </c>
      <c r="L517" t="str">
        <f xml:space="preserve"> RIGHT(Tablo1[[#This Row],[Urun Ad]],5)</f>
        <v>Marka</v>
      </c>
      <c r="M517" cm="1">
        <f t="array" aca="1" ref="M517" ca="1">IF(VEYA(M517="Aralık",M517="Ocak",M517="Şubat"),"Kış",
IF(VEYA(M517="Mart",M517="Nisan",M517="Mayıs"),"İlkbahar",
IF(VEYA(M517="Haziran",M517="Temmuz",M517="Ağustos"),"Yaz",
IF(VEYA(M517="Eylül",M517="Ekim",M517="Kasım"),"Sonbahar",""))))</f>
        <v>0</v>
      </c>
    </row>
    <row r="518" spans="1:13" x14ac:dyDescent="0.3">
      <c r="A518" s="4">
        <v>517</v>
      </c>
      <c r="B518" t="s">
        <v>18</v>
      </c>
      <c r="C518" t="s">
        <v>29</v>
      </c>
      <c r="D518" s="5" t="s">
        <v>82</v>
      </c>
      <c r="E518">
        <v>3</v>
      </c>
      <c r="F518" s="1">
        <v>1800</v>
      </c>
      <c r="G518" s="2">
        <v>5400</v>
      </c>
      <c r="H518" s="3">
        <v>3000</v>
      </c>
      <c r="I518" s="19" t="s">
        <v>48</v>
      </c>
      <c r="J518" t="s">
        <v>63</v>
      </c>
      <c r="K518" s="20">
        <f>Tablo1[[#This Row],[Ürün Kar Tutarı]]/Tablo1[[#This Row],[Birim Fiyat]]</f>
        <v>1.6666666666666667</v>
      </c>
      <c r="L518" t="str">
        <f xml:space="preserve"> RIGHT(Tablo1[[#This Row],[Urun Ad]],5)</f>
        <v>n Gri</v>
      </c>
      <c r="M518" cm="1">
        <f t="array" aca="1" ref="M518" ca="1">IF(VEYA(M518="Aralık",M518="Ocak",M518="Şubat"),"Kış",
IF(VEYA(M518="Mart",M518="Nisan",M518="Mayıs"),"İlkbahar",
IF(VEYA(M518="Haziran",M518="Temmuz",M518="Ağustos"),"Yaz",
IF(VEYA(M518="Eylül",M518="Ekim",M518="Kasım"),"Sonbahar",""))))</f>
        <v>0</v>
      </c>
    </row>
    <row r="519" spans="1:13" x14ac:dyDescent="0.3">
      <c r="A519" s="5">
        <v>518</v>
      </c>
      <c r="B519" t="s">
        <v>15</v>
      </c>
      <c r="C519" t="s">
        <v>39</v>
      </c>
      <c r="D519" s="5" t="s">
        <v>76</v>
      </c>
      <c r="E519">
        <v>2</v>
      </c>
      <c r="F519" s="1">
        <v>7530</v>
      </c>
      <c r="G519" s="2">
        <v>15060</v>
      </c>
      <c r="H519" s="3">
        <v>3060</v>
      </c>
      <c r="I519" s="19" t="s">
        <v>48</v>
      </c>
      <c r="J519" t="s">
        <v>61</v>
      </c>
      <c r="K519" s="20">
        <f>Tablo1[[#This Row],[Ürün Kar Tutarı]]/Tablo1[[#This Row],[Birim Fiyat]]</f>
        <v>0.4063745019920319</v>
      </c>
      <c r="L519" t="str">
        <f xml:space="preserve"> RIGHT(Tablo1[[#This Row],[Urun Ad]],5)</f>
        <v>ı Gri</v>
      </c>
      <c r="M519" cm="1">
        <f t="array" aca="1" ref="M519" ca="1">IF(VEYA(M519="Aralık",M519="Ocak",M519="Şubat"),"Kış",
IF(VEYA(M519="Mart",M519="Nisan",M519="Mayıs"),"İlkbahar",
IF(VEYA(M519="Haziran",M519="Temmuz",M519="Ağustos"),"Yaz",
IF(VEYA(M519="Eylül",M519="Ekim",M519="Kasım"),"Sonbahar",""))))</f>
        <v>0</v>
      </c>
    </row>
    <row r="520" spans="1:13" x14ac:dyDescent="0.3">
      <c r="A520" s="4">
        <v>519</v>
      </c>
      <c r="B520" t="s">
        <v>14</v>
      </c>
      <c r="C520" t="s">
        <v>27</v>
      </c>
      <c r="D520" s="5" t="s">
        <v>43</v>
      </c>
      <c r="E520">
        <v>3</v>
      </c>
      <c r="F520" s="1">
        <v>1100</v>
      </c>
      <c r="G520" s="2">
        <v>3300</v>
      </c>
      <c r="H520" s="3">
        <v>900</v>
      </c>
      <c r="I520" s="19" t="s">
        <v>48</v>
      </c>
      <c r="J520" t="s">
        <v>61</v>
      </c>
      <c r="K520" s="20">
        <f>Tablo1[[#This Row],[Ürün Kar Tutarı]]/Tablo1[[#This Row],[Birim Fiyat]]</f>
        <v>0.81818181818181823</v>
      </c>
      <c r="L520" t="str">
        <f xml:space="preserve"> RIGHT(Tablo1[[#This Row],[Urun Ad]],5)</f>
        <v>Beyaz</v>
      </c>
      <c r="M520" cm="1">
        <f t="array" aca="1" ref="M520" ca="1">IF(VEYA(M520="Aralık",M520="Ocak",M520="Şubat"),"Kış",
IF(VEYA(M520="Mart",M520="Nisan",M520="Mayıs"),"İlkbahar",
IF(VEYA(M520="Haziran",M520="Temmuz",M520="Ağustos"),"Yaz",
IF(VEYA(M520="Eylül",M520="Ekim",M520="Kasım"),"Sonbahar",""))))</f>
        <v>0</v>
      </c>
    </row>
    <row r="521" spans="1:13" x14ac:dyDescent="0.3">
      <c r="A521" s="5">
        <v>520</v>
      </c>
      <c r="B521" t="s">
        <v>17</v>
      </c>
      <c r="C521" t="s">
        <v>23</v>
      </c>
      <c r="D521" s="5" t="s">
        <v>84</v>
      </c>
      <c r="E521">
        <v>3</v>
      </c>
      <c r="F521" s="1">
        <v>1350</v>
      </c>
      <c r="G521" s="2">
        <v>4050</v>
      </c>
      <c r="H521" s="3">
        <v>1650</v>
      </c>
      <c r="I521" s="19" t="s">
        <v>48</v>
      </c>
      <c r="J521" t="s">
        <v>56</v>
      </c>
      <c r="K521" s="20">
        <f>Tablo1[[#This Row],[Ürün Kar Tutarı]]/Tablo1[[#This Row],[Birim Fiyat]]</f>
        <v>1.2222222222222223</v>
      </c>
      <c r="L521" t="str">
        <f xml:space="preserve"> RIGHT(Tablo1[[#This Row],[Urun Ad]],5)</f>
        <v>Siyah</v>
      </c>
      <c r="M521" cm="1">
        <f t="array" aca="1" ref="M521" ca="1">IF(VEYA(M521="Aralık",M521="Ocak",M521="Şubat"),"Kış",
IF(VEYA(M521="Mart",M521="Nisan",M521="Mayıs"),"İlkbahar",
IF(VEYA(M521="Haziran",M521="Temmuz",M521="Ağustos"),"Yaz",
IF(VEYA(M521="Eylül",M521="Ekim",M521="Kasım"),"Sonbahar",""))))</f>
        <v>0</v>
      </c>
    </row>
    <row r="522" spans="1:13" x14ac:dyDescent="0.3">
      <c r="A522" s="4">
        <v>521</v>
      </c>
      <c r="B522" t="s">
        <v>16</v>
      </c>
      <c r="C522" t="s">
        <v>23</v>
      </c>
      <c r="D522" s="5" t="s">
        <v>84</v>
      </c>
      <c r="E522">
        <v>1</v>
      </c>
      <c r="F522" s="1">
        <v>1350</v>
      </c>
      <c r="G522" s="2">
        <v>1350</v>
      </c>
      <c r="H522" s="3">
        <v>550</v>
      </c>
      <c r="I522" s="19" t="s">
        <v>48</v>
      </c>
      <c r="J522" t="s">
        <v>62</v>
      </c>
      <c r="K522" s="20">
        <f>Tablo1[[#This Row],[Ürün Kar Tutarı]]/Tablo1[[#This Row],[Birim Fiyat]]</f>
        <v>0.40740740740740738</v>
      </c>
      <c r="L522" t="str">
        <f xml:space="preserve"> RIGHT(Tablo1[[#This Row],[Urun Ad]],5)</f>
        <v>Siyah</v>
      </c>
      <c r="M522" cm="1">
        <f t="array" aca="1" ref="M522" ca="1">IF(VEYA(M522="Aralık",M522="Ocak",M522="Şubat"),"Kış",
IF(VEYA(M522="Mart",M522="Nisan",M522="Mayıs"),"İlkbahar",
IF(VEYA(M522="Haziran",M522="Temmuz",M522="Ağustos"),"Yaz",
IF(VEYA(M522="Eylül",M522="Ekim",M522="Kasım"),"Sonbahar",""))))</f>
        <v>0</v>
      </c>
    </row>
    <row r="523" spans="1:13" x14ac:dyDescent="0.3">
      <c r="A523" s="5">
        <v>522</v>
      </c>
      <c r="B523" t="s">
        <v>15</v>
      </c>
      <c r="C523" t="s">
        <v>30</v>
      </c>
      <c r="D523" s="5" t="s">
        <v>83</v>
      </c>
      <c r="E523">
        <v>2</v>
      </c>
      <c r="F523" s="1">
        <v>1090</v>
      </c>
      <c r="G523" s="2">
        <v>2180</v>
      </c>
      <c r="H523" s="3">
        <v>580</v>
      </c>
      <c r="I523" s="19" t="s">
        <v>48</v>
      </c>
      <c r="J523" t="s">
        <v>55</v>
      </c>
      <c r="K523" s="20">
        <f>Tablo1[[#This Row],[Ürün Kar Tutarı]]/Tablo1[[#This Row],[Birim Fiyat]]</f>
        <v>0.5321100917431193</v>
      </c>
      <c r="L523" t="str">
        <f xml:space="preserve"> RIGHT(Tablo1[[#This Row],[Urun Ad]],5)</f>
        <v>Marka</v>
      </c>
      <c r="M523" cm="1">
        <f t="array" aca="1" ref="M523" ca="1">IF(VEYA(M523="Aralık",M523="Ocak",M523="Şubat"),"Kış",
IF(VEYA(M523="Mart",M523="Nisan",M523="Mayıs"),"İlkbahar",
IF(VEYA(M523="Haziran",M523="Temmuz",M523="Ağustos"),"Yaz",
IF(VEYA(M523="Eylül",M523="Ekim",M523="Kasım"),"Sonbahar",""))))</f>
        <v>0</v>
      </c>
    </row>
    <row r="524" spans="1:13" x14ac:dyDescent="0.3">
      <c r="A524" s="4">
        <v>523</v>
      </c>
      <c r="B524" t="s">
        <v>15</v>
      </c>
      <c r="C524" t="s">
        <v>34</v>
      </c>
      <c r="D524" s="5" t="s">
        <v>80</v>
      </c>
      <c r="E524">
        <v>1</v>
      </c>
      <c r="F524" s="1">
        <v>4200</v>
      </c>
      <c r="G524" s="2">
        <v>4200</v>
      </c>
      <c r="H524" s="3">
        <v>1200</v>
      </c>
      <c r="I524" s="19" t="s">
        <v>48</v>
      </c>
      <c r="J524" t="s">
        <v>61</v>
      </c>
      <c r="K524" s="20">
        <f>Tablo1[[#This Row],[Ürün Kar Tutarı]]/Tablo1[[#This Row],[Birim Fiyat]]</f>
        <v>0.2857142857142857</v>
      </c>
      <c r="L524" t="str">
        <f xml:space="preserve"> RIGHT(Tablo1[[#This Row],[Urun Ad]],5)</f>
        <v>Beyaz</v>
      </c>
      <c r="M524" cm="1">
        <f t="array" aca="1" ref="M524" ca="1">IF(VEYA(M524="Aralık",M524="Ocak",M524="Şubat"),"Kış",
IF(VEYA(M524="Mart",M524="Nisan",M524="Mayıs"),"İlkbahar",
IF(VEYA(M524="Haziran",M524="Temmuz",M524="Ağustos"),"Yaz",
IF(VEYA(M524="Eylül",M524="Ekim",M524="Kasım"),"Sonbahar",""))))</f>
        <v>0</v>
      </c>
    </row>
    <row r="525" spans="1:13" x14ac:dyDescent="0.3">
      <c r="A525" s="5">
        <v>524</v>
      </c>
      <c r="B525" t="s">
        <v>17</v>
      </c>
      <c r="C525" t="s">
        <v>29</v>
      </c>
      <c r="D525" s="5" t="s">
        <v>82</v>
      </c>
      <c r="E525">
        <v>2</v>
      </c>
      <c r="F525" s="1">
        <v>1800</v>
      </c>
      <c r="G525" s="2">
        <v>3600</v>
      </c>
      <c r="H525" s="3">
        <v>2000</v>
      </c>
      <c r="I525" s="19" t="s">
        <v>48</v>
      </c>
      <c r="J525" t="s">
        <v>55</v>
      </c>
      <c r="K525" s="20">
        <f>Tablo1[[#This Row],[Ürün Kar Tutarı]]/Tablo1[[#This Row],[Birim Fiyat]]</f>
        <v>1.1111111111111112</v>
      </c>
      <c r="L525" t="str">
        <f xml:space="preserve"> RIGHT(Tablo1[[#This Row],[Urun Ad]],5)</f>
        <v>n Gri</v>
      </c>
      <c r="M525" cm="1">
        <f t="array" aca="1" ref="M525" ca="1">IF(VEYA(M525="Aralık",M525="Ocak",M525="Şubat"),"Kış",
IF(VEYA(M525="Mart",M525="Nisan",M525="Mayıs"),"İlkbahar",
IF(VEYA(M525="Haziran",M525="Temmuz",M525="Ağustos"),"Yaz",
IF(VEYA(M525="Eylül",M525="Ekim",M525="Kasım"),"Sonbahar",""))))</f>
        <v>0</v>
      </c>
    </row>
    <row r="526" spans="1:13" x14ac:dyDescent="0.3">
      <c r="A526" s="4">
        <v>525</v>
      </c>
      <c r="B526" t="s">
        <v>19</v>
      </c>
      <c r="C526" t="s">
        <v>30</v>
      </c>
      <c r="D526" s="5" t="s">
        <v>83</v>
      </c>
      <c r="E526">
        <v>1</v>
      </c>
      <c r="F526" s="1">
        <v>1090</v>
      </c>
      <c r="G526" s="2">
        <v>1090</v>
      </c>
      <c r="H526" s="3">
        <v>290</v>
      </c>
      <c r="I526" s="19" t="s">
        <v>48</v>
      </c>
      <c r="J526" t="s">
        <v>67</v>
      </c>
      <c r="K526" s="20">
        <f>Tablo1[[#This Row],[Ürün Kar Tutarı]]/Tablo1[[#This Row],[Birim Fiyat]]</f>
        <v>0.26605504587155965</v>
      </c>
      <c r="L526" t="str">
        <f xml:space="preserve"> RIGHT(Tablo1[[#This Row],[Urun Ad]],5)</f>
        <v>Marka</v>
      </c>
      <c r="M526" cm="1">
        <f t="array" aca="1" ref="M526" ca="1">IF(VEYA(M526="Aralık",M526="Ocak",M526="Şubat"),"Kış",
IF(VEYA(M526="Mart",M526="Nisan",M526="Mayıs"),"İlkbahar",
IF(VEYA(M526="Haziran",M526="Temmuz",M526="Ağustos"),"Yaz",
IF(VEYA(M526="Eylül",M526="Ekim",M526="Kasım"),"Sonbahar",""))))</f>
        <v>0</v>
      </c>
    </row>
    <row r="527" spans="1:13" x14ac:dyDescent="0.3">
      <c r="A527" s="5">
        <v>526</v>
      </c>
      <c r="B527" t="s">
        <v>8</v>
      </c>
      <c r="C527" t="s">
        <v>25</v>
      </c>
      <c r="D527" s="5" t="s">
        <v>77</v>
      </c>
      <c r="E527">
        <v>1</v>
      </c>
      <c r="F527" s="1">
        <v>7600</v>
      </c>
      <c r="G527" s="2">
        <v>7600</v>
      </c>
      <c r="H527" s="3">
        <v>1600</v>
      </c>
      <c r="I527" s="19" t="s">
        <v>48</v>
      </c>
      <c r="J527" t="s">
        <v>55</v>
      </c>
      <c r="K527" s="20">
        <f>Tablo1[[#This Row],[Ürün Kar Tutarı]]/Tablo1[[#This Row],[Birim Fiyat]]</f>
        <v>0.21052631578947367</v>
      </c>
      <c r="L527" t="str">
        <f xml:space="preserve"> RIGHT(Tablo1[[#This Row],[Urun Ad]],5)</f>
        <v>i Gri</v>
      </c>
      <c r="M527" cm="1">
        <f t="array" aca="1" ref="M527" ca="1">IF(VEYA(M527="Aralık",M527="Ocak",M527="Şubat"),"Kış",
IF(VEYA(M527="Mart",M527="Nisan",M527="Mayıs"),"İlkbahar",
IF(VEYA(M527="Haziran",M527="Temmuz",M527="Ağustos"),"Yaz",
IF(VEYA(M527="Eylül",M527="Ekim",M527="Kasım"),"Sonbahar",""))))</f>
        <v>0</v>
      </c>
    </row>
    <row r="528" spans="1:13" x14ac:dyDescent="0.3">
      <c r="A528" s="4">
        <v>527</v>
      </c>
      <c r="B528" t="s">
        <v>16</v>
      </c>
      <c r="C528" t="s">
        <v>25</v>
      </c>
      <c r="D528" s="5" t="s">
        <v>77</v>
      </c>
      <c r="E528">
        <v>3</v>
      </c>
      <c r="F528" s="1">
        <v>7600</v>
      </c>
      <c r="G528" s="2">
        <v>22800</v>
      </c>
      <c r="H528" s="3">
        <v>4800</v>
      </c>
      <c r="I528" s="19" t="s">
        <v>48</v>
      </c>
      <c r="J528" t="s">
        <v>58</v>
      </c>
      <c r="K528" s="20">
        <f>Tablo1[[#This Row],[Ürün Kar Tutarı]]/Tablo1[[#This Row],[Birim Fiyat]]</f>
        <v>0.63157894736842102</v>
      </c>
      <c r="L528" t="str">
        <f xml:space="preserve"> RIGHT(Tablo1[[#This Row],[Urun Ad]],5)</f>
        <v>i Gri</v>
      </c>
      <c r="M528" cm="1">
        <f t="array" aca="1" ref="M528" ca="1">IF(VEYA(M528="Aralık",M528="Ocak",M528="Şubat"),"Kış",
IF(VEYA(M528="Mart",M528="Nisan",M528="Mayıs"),"İlkbahar",
IF(VEYA(M528="Haziran",M528="Temmuz",M528="Ağustos"),"Yaz",
IF(VEYA(M528="Eylül",M528="Ekim",M528="Kasım"),"Sonbahar",""))))</f>
        <v>0</v>
      </c>
    </row>
    <row r="529" spans="1:13" x14ac:dyDescent="0.3">
      <c r="A529" s="5">
        <v>528</v>
      </c>
      <c r="B529" t="s">
        <v>10</v>
      </c>
      <c r="C529" t="s">
        <v>42</v>
      </c>
      <c r="D529" s="5" t="s">
        <v>80</v>
      </c>
      <c r="E529">
        <v>1</v>
      </c>
      <c r="F529" s="1">
        <v>3700</v>
      </c>
      <c r="G529" s="2">
        <v>3700</v>
      </c>
      <c r="H529" s="3">
        <v>700</v>
      </c>
      <c r="I529" s="19" t="s">
        <v>48</v>
      </c>
      <c r="J529" t="s">
        <v>67</v>
      </c>
      <c r="K529" s="20">
        <f>Tablo1[[#This Row],[Ürün Kar Tutarı]]/Tablo1[[#This Row],[Birim Fiyat]]</f>
        <v>0.1891891891891892</v>
      </c>
      <c r="L529" t="str">
        <f xml:space="preserve"> RIGHT(Tablo1[[#This Row],[Urun Ad]],5)</f>
        <v>Siyah</v>
      </c>
      <c r="M529" cm="1">
        <f t="array" aca="1" ref="M529" ca="1">IF(VEYA(M529="Aralık",M529="Ocak",M529="Şubat"),"Kış",
IF(VEYA(M529="Mart",M529="Nisan",M529="Mayıs"),"İlkbahar",
IF(VEYA(M529="Haziran",M529="Temmuz",M529="Ağustos"),"Yaz",
IF(VEYA(M529="Eylül",M529="Ekim",M529="Kasım"),"Sonbahar",""))))</f>
        <v>0</v>
      </c>
    </row>
    <row r="530" spans="1:13" x14ac:dyDescent="0.3">
      <c r="A530" s="4">
        <v>529</v>
      </c>
      <c r="B530" t="s">
        <v>12</v>
      </c>
      <c r="C530" t="s">
        <v>26</v>
      </c>
      <c r="D530" s="5" t="s">
        <v>79</v>
      </c>
      <c r="E530">
        <v>3</v>
      </c>
      <c r="F530" s="1">
        <v>7250</v>
      </c>
      <c r="G530" s="2">
        <v>21750</v>
      </c>
      <c r="H530" s="3">
        <v>6750</v>
      </c>
      <c r="I530" s="19" t="s">
        <v>48</v>
      </c>
      <c r="J530" t="s">
        <v>60</v>
      </c>
      <c r="K530" s="20">
        <f>Tablo1[[#This Row],[Ürün Kar Tutarı]]/Tablo1[[#This Row],[Birim Fiyat]]</f>
        <v>0.93103448275862066</v>
      </c>
      <c r="L530" t="str">
        <f xml:space="preserve"> RIGHT(Tablo1[[#This Row],[Urun Ad]],5)</f>
        <v>u Gri</v>
      </c>
      <c r="M530" cm="1">
        <f t="array" aca="1" ref="M530" ca="1">IF(VEYA(M530="Aralık",M530="Ocak",M530="Şubat"),"Kış",
IF(VEYA(M530="Mart",M530="Nisan",M530="Mayıs"),"İlkbahar",
IF(VEYA(M530="Haziran",M530="Temmuz",M530="Ağustos"),"Yaz",
IF(VEYA(M530="Eylül",M530="Ekim",M530="Kasım"),"Sonbahar",""))))</f>
        <v>0</v>
      </c>
    </row>
    <row r="531" spans="1:13" x14ac:dyDescent="0.3">
      <c r="A531" s="5">
        <v>530</v>
      </c>
      <c r="B531" t="s">
        <v>9</v>
      </c>
      <c r="C531" t="s">
        <v>25</v>
      </c>
      <c r="D531" s="5" t="s">
        <v>77</v>
      </c>
      <c r="E531">
        <v>3</v>
      </c>
      <c r="F531" s="1">
        <v>7600</v>
      </c>
      <c r="G531" s="2">
        <v>22800</v>
      </c>
      <c r="H531" s="3">
        <v>4800</v>
      </c>
      <c r="I531" s="19" t="s">
        <v>48</v>
      </c>
      <c r="J531" t="s">
        <v>66</v>
      </c>
      <c r="K531" s="20">
        <f>Tablo1[[#This Row],[Ürün Kar Tutarı]]/Tablo1[[#This Row],[Birim Fiyat]]</f>
        <v>0.63157894736842102</v>
      </c>
      <c r="L531" t="str">
        <f xml:space="preserve"> RIGHT(Tablo1[[#This Row],[Urun Ad]],5)</f>
        <v>i Gri</v>
      </c>
      <c r="M531" cm="1">
        <f t="array" aca="1" ref="M531" ca="1">IF(VEYA(M531="Aralık",M531="Ocak",M531="Şubat"),"Kış",
IF(VEYA(M531="Mart",M531="Nisan",M531="Mayıs"),"İlkbahar",
IF(VEYA(M531="Haziran",M531="Temmuz",M531="Ağustos"),"Yaz",
IF(VEYA(M531="Eylül",M531="Ekim",M531="Kasım"),"Sonbahar",""))))</f>
        <v>0</v>
      </c>
    </row>
    <row r="532" spans="1:13" x14ac:dyDescent="0.3">
      <c r="A532" s="4">
        <v>531</v>
      </c>
      <c r="B532" t="s">
        <v>18</v>
      </c>
      <c r="C532" t="s">
        <v>34</v>
      </c>
      <c r="D532" s="5" t="s">
        <v>80</v>
      </c>
      <c r="E532">
        <v>1</v>
      </c>
      <c r="F532" s="1">
        <v>4200</v>
      </c>
      <c r="G532" s="2">
        <v>4200</v>
      </c>
      <c r="H532" s="3">
        <v>1200</v>
      </c>
      <c r="I532" s="19" t="s">
        <v>48</v>
      </c>
      <c r="J532" t="s">
        <v>66</v>
      </c>
      <c r="K532" s="20">
        <f>Tablo1[[#This Row],[Ürün Kar Tutarı]]/Tablo1[[#This Row],[Birim Fiyat]]</f>
        <v>0.2857142857142857</v>
      </c>
      <c r="L532" t="str">
        <f xml:space="preserve"> RIGHT(Tablo1[[#This Row],[Urun Ad]],5)</f>
        <v>Beyaz</v>
      </c>
      <c r="M532" cm="1">
        <f t="array" aca="1" ref="M532" ca="1">IF(VEYA(M532="Aralık",M532="Ocak",M532="Şubat"),"Kış",
IF(VEYA(M532="Mart",M532="Nisan",M532="Mayıs"),"İlkbahar",
IF(VEYA(M532="Haziran",M532="Temmuz",M532="Ağustos"),"Yaz",
IF(VEYA(M532="Eylül",M532="Ekim",M532="Kasım"),"Sonbahar",""))))</f>
        <v>0</v>
      </c>
    </row>
    <row r="533" spans="1:13" x14ac:dyDescent="0.3">
      <c r="A533" s="5">
        <v>532</v>
      </c>
      <c r="B533" t="s">
        <v>14</v>
      </c>
      <c r="C533" t="s">
        <v>37</v>
      </c>
      <c r="D533" s="5" t="s">
        <v>43</v>
      </c>
      <c r="E533">
        <v>3</v>
      </c>
      <c r="F533" s="1">
        <v>1250</v>
      </c>
      <c r="G533" s="2">
        <v>3750</v>
      </c>
      <c r="H533" s="3">
        <v>1350</v>
      </c>
      <c r="I533" s="19" t="s">
        <v>48</v>
      </c>
      <c r="J533" t="s">
        <v>64</v>
      </c>
      <c r="K533" s="20">
        <f>Tablo1[[#This Row],[Ürün Kar Tutarı]]/Tablo1[[#This Row],[Birim Fiyat]]</f>
        <v>1.08</v>
      </c>
      <c r="L533" t="str">
        <f xml:space="preserve"> RIGHT(Tablo1[[#This Row],[Urun Ad]],5)</f>
        <v>Siyah</v>
      </c>
      <c r="M533" cm="1">
        <f t="array" aca="1" ref="M533" ca="1">IF(VEYA(M533="Aralık",M533="Ocak",M533="Şubat"),"Kış",
IF(VEYA(M533="Mart",M533="Nisan",M533="Mayıs"),"İlkbahar",
IF(VEYA(M533="Haziran",M533="Temmuz",M533="Ağustos"),"Yaz",
IF(VEYA(M533="Eylül",M533="Ekim",M533="Kasım"),"Sonbahar",""))))</f>
        <v>0</v>
      </c>
    </row>
    <row r="534" spans="1:13" x14ac:dyDescent="0.3">
      <c r="A534" s="4">
        <v>533</v>
      </c>
      <c r="B534" t="s">
        <v>16</v>
      </c>
      <c r="C534" t="s">
        <v>30</v>
      </c>
      <c r="D534" s="5" t="s">
        <v>83</v>
      </c>
      <c r="E534">
        <v>1</v>
      </c>
      <c r="F534" s="1">
        <v>1090</v>
      </c>
      <c r="G534" s="2">
        <v>1090</v>
      </c>
      <c r="H534" s="3">
        <v>290</v>
      </c>
      <c r="I534" s="19" t="s">
        <v>48</v>
      </c>
      <c r="J534" t="s">
        <v>63</v>
      </c>
      <c r="K534" s="20">
        <f>Tablo1[[#This Row],[Ürün Kar Tutarı]]/Tablo1[[#This Row],[Birim Fiyat]]</f>
        <v>0.26605504587155965</v>
      </c>
      <c r="L534" t="str">
        <f xml:space="preserve"> RIGHT(Tablo1[[#This Row],[Urun Ad]],5)</f>
        <v>Marka</v>
      </c>
      <c r="M534" cm="1">
        <f t="array" aca="1" ref="M534" ca="1">IF(VEYA(M534="Aralık",M534="Ocak",M534="Şubat"),"Kış",
IF(VEYA(M534="Mart",M534="Nisan",M534="Mayıs"),"İlkbahar",
IF(VEYA(M534="Haziran",M534="Temmuz",M534="Ağustos"),"Yaz",
IF(VEYA(M534="Eylül",M534="Ekim",M534="Kasım"),"Sonbahar",""))))</f>
        <v>0</v>
      </c>
    </row>
    <row r="535" spans="1:13" x14ac:dyDescent="0.3">
      <c r="A535" s="5">
        <v>534</v>
      </c>
      <c r="B535" t="s">
        <v>11</v>
      </c>
      <c r="C535" t="s">
        <v>24</v>
      </c>
      <c r="D535" s="5" t="s">
        <v>81</v>
      </c>
      <c r="E535">
        <v>1</v>
      </c>
      <c r="F535" s="1">
        <v>2180</v>
      </c>
      <c r="G535" s="2">
        <v>2180</v>
      </c>
      <c r="H535" s="3">
        <v>680</v>
      </c>
      <c r="I535" s="19" t="s">
        <v>48</v>
      </c>
      <c r="J535" t="s">
        <v>59</v>
      </c>
      <c r="K535" s="20">
        <f>Tablo1[[#This Row],[Ürün Kar Tutarı]]/Tablo1[[#This Row],[Birim Fiyat]]</f>
        <v>0.31192660550458717</v>
      </c>
      <c r="L535" t="str">
        <f xml:space="preserve"> RIGHT(Tablo1[[#This Row],[Urun Ad]],5)</f>
        <v>Marka</v>
      </c>
      <c r="M535" cm="1">
        <f t="array" aca="1" ref="M535" ca="1">IF(VEYA(M535="Aralık",M535="Ocak",M535="Şubat"),"Kış",
IF(VEYA(M535="Mart",M535="Nisan",M535="Mayıs"),"İlkbahar",
IF(VEYA(M535="Haziran",M535="Temmuz",M535="Ağustos"),"Yaz",
IF(VEYA(M535="Eylül",M535="Ekim",M535="Kasım"),"Sonbahar",""))))</f>
        <v>0</v>
      </c>
    </row>
    <row r="536" spans="1:13" x14ac:dyDescent="0.3">
      <c r="A536" s="4">
        <v>535</v>
      </c>
      <c r="B536" t="s">
        <v>19</v>
      </c>
      <c r="C536" t="s">
        <v>42</v>
      </c>
      <c r="D536" s="5" t="s">
        <v>80</v>
      </c>
      <c r="E536">
        <v>2</v>
      </c>
      <c r="F536" s="1">
        <v>3700</v>
      </c>
      <c r="G536" s="2">
        <v>7400</v>
      </c>
      <c r="H536" s="3">
        <v>1400</v>
      </c>
      <c r="I536" s="19" t="s">
        <v>48</v>
      </c>
      <c r="J536" t="s">
        <v>67</v>
      </c>
      <c r="K536" s="20">
        <f>Tablo1[[#This Row],[Ürün Kar Tutarı]]/Tablo1[[#This Row],[Birim Fiyat]]</f>
        <v>0.3783783783783784</v>
      </c>
      <c r="L536" t="str">
        <f xml:space="preserve"> RIGHT(Tablo1[[#This Row],[Urun Ad]],5)</f>
        <v>Siyah</v>
      </c>
      <c r="M536" cm="1">
        <f t="array" aca="1" ref="M536" ca="1">IF(VEYA(M536="Aralık",M536="Ocak",M536="Şubat"),"Kış",
IF(VEYA(M536="Mart",M536="Nisan",M536="Mayıs"),"İlkbahar",
IF(VEYA(M536="Haziran",M536="Temmuz",M536="Ağustos"),"Yaz",
IF(VEYA(M536="Eylül",M536="Ekim",M536="Kasım"),"Sonbahar",""))))</f>
        <v>0</v>
      </c>
    </row>
    <row r="537" spans="1:13" x14ac:dyDescent="0.3">
      <c r="A537" s="5">
        <v>536</v>
      </c>
      <c r="B537" t="s">
        <v>17</v>
      </c>
      <c r="C537" t="s">
        <v>20</v>
      </c>
      <c r="D537" s="5" t="s">
        <v>75</v>
      </c>
      <c r="E537">
        <v>2</v>
      </c>
      <c r="F537" s="1">
        <v>6000</v>
      </c>
      <c r="G537" s="2">
        <v>12000</v>
      </c>
      <c r="H537" s="3">
        <v>4000</v>
      </c>
      <c r="I537" s="19" t="s">
        <v>48</v>
      </c>
      <c r="J537" t="s">
        <v>58</v>
      </c>
      <c r="K537" s="20">
        <f>Tablo1[[#This Row],[Ürün Kar Tutarı]]/Tablo1[[#This Row],[Birim Fiyat]]</f>
        <v>0.66666666666666663</v>
      </c>
      <c r="L537" t="str">
        <f xml:space="preserve"> RIGHT(Tablo1[[#This Row],[Urun Ad]],5)</f>
        <v>Beyaz</v>
      </c>
      <c r="M537" cm="1">
        <f t="array" aca="1" ref="M537" ca="1">IF(VEYA(M537="Aralık",M537="Ocak",M537="Şubat"),"Kış",
IF(VEYA(M537="Mart",M537="Nisan",M537="Mayıs"),"İlkbahar",
IF(VEYA(M537="Haziran",M537="Temmuz",M537="Ağustos"),"Yaz",
IF(VEYA(M537="Eylül",M537="Ekim",M537="Kasım"),"Sonbahar",""))))</f>
        <v>0</v>
      </c>
    </row>
    <row r="538" spans="1:13" x14ac:dyDescent="0.3">
      <c r="A538" s="4">
        <v>537</v>
      </c>
      <c r="B538" t="s">
        <v>18</v>
      </c>
      <c r="C538" t="s">
        <v>37</v>
      </c>
      <c r="D538" s="5" t="s">
        <v>43</v>
      </c>
      <c r="E538">
        <v>2</v>
      </c>
      <c r="F538" s="1">
        <v>1250</v>
      </c>
      <c r="G538" s="2">
        <v>2500</v>
      </c>
      <c r="H538" s="3">
        <v>900</v>
      </c>
      <c r="I538" s="19" t="s">
        <v>48</v>
      </c>
      <c r="J538" t="s">
        <v>60</v>
      </c>
      <c r="K538" s="20">
        <f>Tablo1[[#This Row],[Ürün Kar Tutarı]]/Tablo1[[#This Row],[Birim Fiyat]]</f>
        <v>0.72</v>
      </c>
      <c r="L538" t="str">
        <f xml:space="preserve"> RIGHT(Tablo1[[#This Row],[Urun Ad]],5)</f>
        <v>Siyah</v>
      </c>
      <c r="M538" cm="1">
        <f t="array" aca="1" ref="M538" ca="1">IF(VEYA(M538="Aralık",M538="Ocak",M538="Şubat"),"Kış",
IF(VEYA(M538="Mart",M538="Nisan",M538="Mayıs"),"İlkbahar",
IF(VEYA(M538="Haziran",M538="Temmuz",M538="Ağustos"),"Yaz",
IF(VEYA(M538="Eylül",M538="Ekim",M538="Kasım"),"Sonbahar",""))))</f>
        <v>0</v>
      </c>
    </row>
    <row r="539" spans="1:13" x14ac:dyDescent="0.3">
      <c r="A539" s="4">
        <v>538</v>
      </c>
      <c r="B539" t="s">
        <v>19</v>
      </c>
      <c r="C539" t="s">
        <v>25</v>
      </c>
      <c r="D539" s="5" t="s">
        <v>77</v>
      </c>
      <c r="E539">
        <v>1</v>
      </c>
      <c r="F539" s="1">
        <v>7600</v>
      </c>
      <c r="G539" s="2">
        <v>7600</v>
      </c>
      <c r="H539" s="3">
        <v>1600</v>
      </c>
      <c r="I539" s="19" t="s">
        <v>48</v>
      </c>
      <c r="J539" t="s">
        <v>59</v>
      </c>
      <c r="K539" s="20">
        <f>Tablo1[[#This Row],[Ürün Kar Tutarı]]/Tablo1[[#This Row],[Birim Fiyat]]</f>
        <v>0.21052631578947367</v>
      </c>
      <c r="L539" t="str">
        <f xml:space="preserve"> RIGHT(Tablo1[[#This Row],[Urun Ad]],5)</f>
        <v>i Gri</v>
      </c>
      <c r="M539" cm="1">
        <f t="array" aca="1" ref="M539" ca="1">IF(VEYA(M539="Aralık",M539="Ocak",M539="Şubat"),"Kış",
IF(VEYA(M539="Mart",M539="Nisan",M539="Mayıs"),"İlkbahar",
IF(VEYA(M539="Haziran",M539="Temmuz",M539="Ağustos"),"Yaz",
IF(VEYA(M539="Eylül",M539="Ekim",M539="Kasım"),"Sonbahar",""))))</f>
        <v>0</v>
      </c>
    </row>
    <row r="540" spans="1:13" x14ac:dyDescent="0.3">
      <c r="A540" s="4">
        <v>539</v>
      </c>
      <c r="B540" t="s">
        <v>8</v>
      </c>
      <c r="C540" t="s">
        <v>21</v>
      </c>
      <c r="D540" s="5" t="s">
        <v>82</v>
      </c>
      <c r="E540">
        <v>2</v>
      </c>
      <c r="F540" s="1">
        <v>1400</v>
      </c>
      <c r="G540" s="2">
        <v>2800</v>
      </c>
      <c r="H540" s="3">
        <v>1200</v>
      </c>
      <c r="I540" s="19" t="s">
        <v>48</v>
      </c>
      <c r="J540" t="s">
        <v>58</v>
      </c>
      <c r="K540" s="20">
        <f>Tablo1[[#This Row],[Ürün Kar Tutarı]]/Tablo1[[#This Row],[Birim Fiyat]]</f>
        <v>0.8571428571428571</v>
      </c>
      <c r="L540" t="str">
        <f xml:space="preserve"> RIGHT(Tablo1[[#This Row],[Urun Ad]],5)</f>
        <v>Beyaz</v>
      </c>
      <c r="M540" cm="1">
        <f t="array" aca="1" ref="M540" ca="1">IF(VEYA(M540="Aralık",M540="Ocak",M540="Şubat"),"Kış",
IF(VEYA(M540="Mart",M540="Nisan",M540="Mayıs"),"İlkbahar",
IF(VEYA(M540="Haziran",M540="Temmuz",M540="Ağustos"),"Yaz",
IF(VEYA(M540="Eylül",M540="Ekim",M540="Kasım"),"Sonbahar",""))))</f>
        <v>0</v>
      </c>
    </row>
    <row r="541" spans="1:13" x14ac:dyDescent="0.3">
      <c r="A541" s="5">
        <v>540</v>
      </c>
      <c r="B541" t="s">
        <v>12</v>
      </c>
      <c r="C541" t="s">
        <v>24</v>
      </c>
      <c r="D541" s="5" t="s">
        <v>81</v>
      </c>
      <c r="E541">
        <v>2</v>
      </c>
      <c r="F541" s="1">
        <v>2180</v>
      </c>
      <c r="G541" s="2">
        <v>4360</v>
      </c>
      <c r="H541" s="3">
        <v>1360</v>
      </c>
      <c r="I541" s="19" t="s">
        <v>48</v>
      </c>
      <c r="J541" t="s">
        <v>67</v>
      </c>
      <c r="K541" s="20">
        <f>Tablo1[[#This Row],[Ürün Kar Tutarı]]/Tablo1[[#This Row],[Birim Fiyat]]</f>
        <v>0.62385321100917435</v>
      </c>
      <c r="L541" t="str">
        <f xml:space="preserve"> RIGHT(Tablo1[[#This Row],[Urun Ad]],5)</f>
        <v>Marka</v>
      </c>
      <c r="M541" cm="1">
        <f t="array" aca="1" ref="M541" ca="1">IF(VEYA(M541="Aralık",M541="Ocak",M541="Şubat"),"Kış",
IF(VEYA(M541="Mart",M541="Nisan",M541="Mayıs"),"İlkbahar",
IF(VEYA(M541="Haziran",M541="Temmuz",M541="Ağustos"),"Yaz",
IF(VEYA(M541="Eylül",M541="Ekim",M541="Kasım"),"Sonbahar",""))))</f>
        <v>0</v>
      </c>
    </row>
    <row r="542" spans="1:13" x14ac:dyDescent="0.3">
      <c r="A542" s="4">
        <v>541</v>
      </c>
      <c r="B542" t="s">
        <v>8</v>
      </c>
      <c r="C542" t="s">
        <v>29</v>
      </c>
      <c r="D542" s="5" t="s">
        <v>82</v>
      </c>
      <c r="E542">
        <v>3</v>
      </c>
      <c r="F542" s="1">
        <v>1800</v>
      </c>
      <c r="G542" s="2">
        <v>5400</v>
      </c>
      <c r="H542" s="3">
        <v>3000</v>
      </c>
      <c r="I542" s="19" t="s">
        <v>48</v>
      </c>
      <c r="J542" t="s">
        <v>64</v>
      </c>
      <c r="K542" s="20">
        <f>Tablo1[[#This Row],[Ürün Kar Tutarı]]/Tablo1[[#This Row],[Birim Fiyat]]</f>
        <v>1.6666666666666667</v>
      </c>
      <c r="L542" t="str">
        <f xml:space="preserve"> RIGHT(Tablo1[[#This Row],[Urun Ad]],5)</f>
        <v>n Gri</v>
      </c>
      <c r="M542" cm="1">
        <f t="array" aca="1" ref="M542" ca="1">IF(VEYA(M542="Aralık",M542="Ocak",M542="Şubat"),"Kış",
IF(VEYA(M542="Mart",M542="Nisan",M542="Mayıs"),"İlkbahar",
IF(VEYA(M542="Haziran",M542="Temmuz",M542="Ağustos"),"Yaz",
IF(VEYA(M542="Eylül",M542="Ekim",M542="Kasım"),"Sonbahar",""))))</f>
        <v>0</v>
      </c>
    </row>
    <row r="543" spans="1:13" x14ac:dyDescent="0.3">
      <c r="A543" s="5">
        <v>542</v>
      </c>
      <c r="B543" t="s">
        <v>10</v>
      </c>
      <c r="C543" t="s">
        <v>41</v>
      </c>
      <c r="D543" s="5" t="s">
        <v>78</v>
      </c>
      <c r="E543">
        <v>1</v>
      </c>
      <c r="F543" s="1">
        <v>1500</v>
      </c>
      <c r="G543" s="2">
        <v>1500</v>
      </c>
      <c r="H543" s="3">
        <v>700</v>
      </c>
      <c r="I543" s="19" t="s">
        <v>48</v>
      </c>
      <c r="J543" t="s">
        <v>62</v>
      </c>
      <c r="K543" s="20">
        <f>Tablo1[[#This Row],[Ürün Kar Tutarı]]/Tablo1[[#This Row],[Birim Fiyat]]</f>
        <v>0.46666666666666667</v>
      </c>
      <c r="L543" t="str">
        <f xml:space="preserve"> RIGHT(Tablo1[[#This Row],[Urun Ad]],5)</f>
        <v>Marka</v>
      </c>
      <c r="M543" cm="1">
        <f t="array" aca="1" ref="M543" ca="1">IF(VEYA(M543="Aralık",M543="Ocak",M543="Şubat"),"Kış",
IF(VEYA(M543="Mart",M543="Nisan",M543="Mayıs"),"İlkbahar",
IF(VEYA(M543="Haziran",M543="Temmuz",M543="Ağustos"),"Yaz",
IF(VEYA(M543="Eylül",M543="Ekim",M543="Kasım"),"Sonbahar",""))))</f>
        <v>0</v>
      </c>
    </row>
    <row r="544" spans="1:13" x14ac:dyDescent="0.3">
      <c r="A544" s="4">
        <v>543</v>
      </c>
      <c r="B544" t="s">
        <v>14</v>
      </c>
      <c r="C544" t="s">
        <v>22</v>
      </c>
      <c r="D544" s="5" t="s">
        <v>76</v>
      </c>
      <c r="E544">
        <v>3</v>
      </c>
      <c r="F544" s="1">
        <v>8450</v>
      </c>
      <c r="G544" s="2">
        <v>25350</v>
      </c>
      <c r="H544" s="3">
        <v>7350</v>
      </c>
      <c r="I544" s="19" t="s">
        <v>48</v>
      </c>
      <c r="J544" t="s">
        <v>55</v>
      </c>
      <c r="K544" s="20">
        <f>Tablo1[[#This Row],[Ürün Kar Tutarı]]/Tablo1[[#This Row],[Birim Fiyat]]</f>
        <v>0.86982248520710059</v>
      </c>
      <c r="L544" t="str">
        <f xml:space="preserve"> RIGHT(Tablo1[[#This Row],[Urun Ad]],5)</f>
        <v>Beyaz</v>
      </c>
      <c r="M544" cm="1">
        <f t="array" aca="1" ref="M544" ca="1">IF(VEYA(M544="Aralık",M544="Ocak",M544="Şubat"),"Kış",
IF(VEYA(M544="Mart",M544="Nisan",M544="Mayıs"),"İlkbahar",
IF(VEYA(M544="Haziran",M544="Temmuz",M544="Ağustos"),"Yaz",
IF(VEYA(M544="Eylül",M544="Ekim",M544="Kasım"),"Sonbahar",""))))</f>
        <v>0</v>
      </c>
    </row>
    <row r="545" spans="1:13" x14ac:dyDescent="0.3">
      <c r="A545" s="5">
        <v>544</v>
      </c>
      <c r="B545" t="s">
        <v>17</v>
      </c>
      <c r="C545" t="s">
        <v>41</v>
      </c>
      <c r="D545" s="5" t="s">
        <v>78</v>
      </c>
      <c r="E545">
        <v>3</v>
      </c>
      <c r="F545" s="1">
        <v>1500</v>
      </c>
      <c r="G545" s="2">
        <v>4500</v>
      </c>
      <c r="H545" s="3">
        <v>2100</v>
      </c>
      <c r="I545" s="19" t="s">
        <v>48</v>
      </c>
      <c r="J545" t="s">
        <v>62</v>
      </c>
      <c r="K545" s="20">
        <f>Tablo1[[#This Row],[Ürün Kar Tutarı]]/Tablo1[[#This Row],[Birim Fiyat]]</f>
        <v>1.4</v>
      </c>
      <c r="L545" t="str">
        <f xml:space="preserve"> RIGHT(Tablo1[[#This Row],[Urun Ad]],5)</f>
        <v>Marka</v>
      </c>
      <c r="M545" cm="1">
        <f t="array" aca="1" ref="M545" ca="1">IF(VEYA(M545="Aralık",M545="Ocak",M545="Şubat"),"Kış",
IF(VEYA(M545="Mart",M545="Nisan",M545="Mayıs"),"İlkbahar",
IF(VEYA(M545="Haziran",M545="Temmuz",M545="Ağustos"),"Yaz",
IF(VEYA(M545="Eylül",M545="Ekim",M545="Kasım"),"Sonbahar",""))))</f>
        <v>0</v>
      </c>
    </row>
    <row r="546" spans="1:13" x14ac:dyDescent="0.3">
      <c r="A546" s="4">
        <v>545</v>
      </c>
      <c r="B546" t="s">
        <v>13</v>
      </c>
      <c r="C546" t="s">
        <v>20</v>
      </c>
      <c r="D546" s="5" t="s">
        <v>75</v>
      </c>
      <c r="E546">
        <v>3</v>
      </c>
      <c r="F546" s="1">
        <v>6000</v>
      </c>
      <c r="G546" s="2">
        <v>18000</v>
      </c>
      <c r="H546" s="3">
        <v>6000</v>
      </c>
      <c r="I546" s="19" t="s">
        <v>48</v>
      </c>
      <c r="J546" t="s">
        <v>64</v>
      </c>
      <c r="K546" s="20">
        <f>Tablo1[[#This Row],[Ürün Kar Tutarı]]/Tablo1[[#This Row],[Birim Fiyat]]</f>
        <v>1</v>
      </c>
      <c r="L546" t="str">
        <f xml:space="preserve"> RIGHT(Tablo1[[#This Row],[Urun Ad]],5)</f>
        <v>Beyaz</v>
      </c>
      <c r="M546" cm="1">
        <f t="array" aca="1" ref="M546" ca="1">IF(VEYA(M546="Aralık",M546="Ocak",M546="Şubat"),"Kış",
IF(VEYA(M546="Mart",M546="Nisan",M546="Mayıs"),"İlkbahar",
IF(VEYA(M546="Haziran",M546="Temmuz",M546="Ağustos"),"Yaz",
IF(VEYA(M546="Eylül",M546="Ekim",M546="Kasım"),"Sonbahar",""))))</f>
        <v>0</v>
      </c>
    </row>
    <row r="547" spans="1:13" x14ac:dyDescent="0.3">
      <c r="A547" s="5">
        <v>546</v>
      </c>
      <c r="B547" t="s">
        <v>19</v>
      </c>
      <c r="C547" t="s">
        <v>38</v>
      </c>
      <c r="D547" s="5" t="s">
        <v>84</v>
      </c>
      <c r="E547">
        <v>1</v>
      </c>
      <c r="F547" s="1">
        <v>1200</v>
      </c>
      <c r="G547" s="2">
        <v>1200</v>
      </c>
      <c r="H547" s="3">
        <v>400</v>
      </c>
      <c r="I547" s="19" t="s">
        <v>48</v>
      </c>
      <c r="J547" t="s">
        <v>61</v>
      </c>
      <c r="K547" s="20">
        <f>Tablo1[[#This Row],[Ürün Kar Tutarı]]/Tablo1[[#This Row],[Birim Fiyat]]</f>
        <v>0.33333333333333331</v>
      </c>
      <c r="L547" t="str">
        <f xml:space="preserve"> RIGHT(Tablo1[[#This Row],[Urun Ad]],5)</f>
        <v>ü Mor</v>
      </c>
      <c r="M547" cm="1">
        <f t="array" aca="1" ref="M547" ca="1">IF(VEYA(M547="Aralık",M547="Ocak",M547="Şubat"),"Kış",
IF(VEYA(M547="Mart",M547="Nisan",M547="Mayıs"),"İlkbahar",
IF(VEYA(M547="Haziran",M547="Temmuz",M547="Ağustos"),"Yaz",
IF(VEYA(M547="Eylül",M547="Ekim",M547="Kasım"),"Sonbahar",""))))</f>
        <v>0</v>
      </c>
    </row>
    <row r="548" spans="1:13" x14ac:dyDescent="0.3">
      <c r="A548" s="4">
        <v>547</v>
      </c>
      <c r="B548" t="s">
        <v>8</v>
      </c>
      <c r="C548" t="s">
        <v>34</v>
      </c>
      <c r="D548" s="5" t="s">
        <v>80</v>
      </c>
      <c r="E548">
        <v>3</v>
      </c>
      <c r="F548" s="1">
        <v>4200</v>
      </c>
      <c r="G548" s="2">
        <v>12600</v>
      </c>
      <c r="H548" s="3">
        <v>3600</v>
      </c>
      <c r="I548" s="19" t="s">
        <v>48</v>
      </c>
      <c r="J548" t="s">
        <v>63</v>
      </c>
      <c r="K548" s="20">
        <f>Tablo1[[#This Row],[Ürün Kar Tutarı]]/Tablo1[[#This Row],[Birim Fiyat]]</f>
        <v>0.8571428571428571</v>
      </c>
      <c r="L548" t="str">
        <f xml:space="preserve"> RIGHT(Tablo1[[#This Row],[Urun Ad]],5)</f>
        <v>Beyaz</v>
      </c>
      <c r="M548" cm="1">
        <f t="array" aca="1" ref="M548" ca="1">IF(VEYA(M548="Aralık",M548="Ocak",M548="Şubat"),"Kış",
IF(VEYA(M548="Mart",M548="Nisan",M548="Mayıs"),"İlkbahar",
IF(VEYA(M548="Haziran",M548="Temmuz",M548="Ağustos"),"Yaz",
IF(VEYA(M548="Eylül",M548="Ekim",M548="Kasım"),"Sonbahar",""))))</f>
        <v>0</v>
      </c>
    </row>
    <row r="549" spans="1:13" x14ac:dyDescent="0.3">
      <c r="A549" s="5">
        <v>548</v>
      </c>
      <c r="B549" t="s">
        <v>18</v>
      </c>
      <c r="C549" t="s">
        <v>25</v>
      </c>
      <c r="D549" s="5" t="s">
        <v>77</v>
      </c>
      <c r="E549">
        <v>3</v>
      </c>
      <c r="F549" s="1">
        <v>7600</v>
      </c>
      <c r="G549" s="2">
        <v>22800</v>
      </c>
      <c r="H549" s="3">
        <v>4800</v>
      </c>
      <c r="I549" s="19" t="s">
        <v>48</v>
      </c>
      <c r="J549" t="s">
        <v>56</v>
      </c>
      <c r="K549" s="20">
        <f>Tablo1[[#This Row],[Ürün Kar Tutarı]]/Tablo1[[#This Row],[Birim Fiyat]]</f>
        <v>0.63157894736842102</v>
      </c>
      <c r="L549" t="str">
        <f xml:space="preserve"> RIGHT(Tablo1[[#This Row],[Urun Ad]],5)</f>
        <v>i Gri</v>
      </c>
      <c r="M549" cm="1">
        <f t="array" aca="1" ref="M549" ca="1">IF(VEYA(M549="Aralık",M549="Ocak",M549="Şubat"),"Kış",
IF(VEYA(M549="Mart",M549="Nisan",M549="Mayıs"),"İlkbahar",
IF(VEYA(M549="Haziran",M549="Temmuz",M549="Ağustos"),"Yaz",
IF(VEYA(M549="Eylül",M549="Ekim",M549="Kasım"),"Sonbahar",""))))</f>
        <v>0</v>
      </c>
    </row>
    <row r="550" spans="1:13" x14ac:dyDescent="0.3">
      <c r="A550" s="4">
        <v>549</v>
      </c>
      <c r="B550" t="s">
        <v>13</v>
      </c>
      <c r="C550" t="s">
        <v>26</v>
      </c>
      <c r="D550" s="5" t="s">
        <v>79</v>
      </c>
      <c r="E550">
        <v>2</v>
      </c>
      <c r="F550" s="1">
        <v>7250</v>
      </c>
      <c r="G550" s="2">
        <v>14500</v>
      </c>
      <c r="H550" s="3">
        <v>4500</v>
      </c>
      <c r="I550" s="19" t="s">
        <v>48</v>
      </c>
      <c r="J550" t="s">
        <v>63</v>
      </c>
      <c r="K550" s="20">
        <f>Tablo1[[#This Row],[Ürün Kar Tutarı]]/Tablo1[[#This Row],[Birim Fiyat]]</f>
        <v>0.62068965517241381</v>
      </c>
      <c r="L550" t="str">
        <f xml:space="preserve"> RIGHT(Tablo1[[#This Row],[Urun Ad]],5)</f>
        <v>u Gri</v>
      </c>
      <c r="M550" cm="1">
        <f t="array" aca="1" ref="M550" ca="1">IF(VEYA(M550="Aralık",M550="Ocak",M550="Şubat"),"Kış",
IF(VEYA(M550="Mart",M550="Nisan",M550="Mayıs"),"İlkbahar",
IF(VEYA(M550="Haziran",M550="Temmuz",M550="Ağustos"),"Yaz",
IF(VEYA(M550="Eylül",M550="Ekim",M550="Kasım"),"Sonbahar",""))))</f>
        <v>0</v>
      </c>
    </row>
    <row r="551" spans="1:13" x14ac:dyDescent="0.3">
      <c r="A551" s="5">
        <v>550</v>
      </c>
      <c r="B551" t="s">
        <v>9</v>
      </c>
      <c r="C551" t="s">
        <v>39</v>
      </c>
      <c r="D551" s="5" t="s">
        <v>76</v>
      </c>
      <c r="E551">
        <v>2</v>
      </c>
      <c r="F551" s="1">
        <v>7530</v>
      </c>
      <c r="G551" s="2">
        <v>15060</v>
      </c>
      <c r="H551" s="3">
        <v>3060</v>
      </c>
      <c r="I551" s="19" t="s">
        <v>48</v>
      </c>
      <c r="J551" t="s">
        <v>61</v>
      </c>
      <c r="K551" s="20">
        <f>Tablo1[[#This Row],[Ürün Kar Tutarı]]/Tablo1[[#This Row],[Birim Fiyat]]</f>
        <v>0.4063745019920319</v>
      </c>
      <c r="L551" t="str">
        <f xml:space="preserve"> RIGHT(Tablo1[[#This Row],[Urun Ad]],5)</f>
        <v>ı Gri</v>
      </c>
      <c r="M551" cm="1">
        <f t="array" aca="1" ref="M551" ca="1">IF(VEYA(M551="Aralık",M551="Ocak",M551="Şubat"),"Kış",
IF(VEYA(M551="Mart",M551="Nisan",M551="Mayıs"),"İlkbahar",
IF(VEYA(M551="Haziran",M551="Temmuz",M551="Ağustos"),"Yaz",
IF(VEYA(M551="Eylül",M551="Ekim",M551="Kasım"),"Sonbahar",""))))</f>
        <v>0</v>
      </c>
    </row>
    <row r="552" spans="1:13" x14ac:dyDescent="0.3">
      <c r="A552" s="4">
        <v>551</v>
      </c>
      <c r="B552" t="s">
        <v>10</v>
      </c>
      <c r="C552" t="s">
        <v>26</v>
      </c>
      <c r="D552" s="5" t="s">
        <v>79</v>
      </c>
      <c r="E552">
        <v>2</v>
      </c>
      <c r="F552" s="1">
        <v>7250</v>
      </c>
      <c r="G552" s="2">
        <v>14500</v>
      </c>
      <c r="H552" s="3">
        <v>4500</v>
      </c>
      <c r="I552" s="19" t="s">
        <v>48</v>
      </c>
      <c r="J552" t="s">
        <v>60</v>
      </c>
      <c r="K552" s="20">
        <f>Tablo1[[#This Row],[Ürün Kar Tutarı]]/Tablo1[[#This Row],[Birim Fiyat]]</f>
        <v>0.62068965517241381</v>
      </c>
      <c r="L552" t="str">
        <f xml:space="preserve"> RIGHT(Tablo1[[#This Row],[Urun Ad]],5)</f>
        <v>u Gri</v>
      </c>
      <c r="M552" cm="1">
        <f t="array" aca="1" ref="M552" ca="1">IF(VEYA(M552="Aralık",M552="Ocak",M552="Şubat"),"Kış",
IF(VEYA(M552="Mart",M552="Nisan",M552="Mayıs"),"İlkbahar",
IF(VEYA(M552="Haziran",M552="Temmuz",M552="Ağustos"),"Yaz",
IF(VEYA(M552="Eylül",M552="Ekim",M552="Kasım"),"Sonbahar",""))))</f>
        <v>0</v>
      </c>
    </row>
    <row r="553" spans="1:13" x14ac:dyDescent="0.3">
      <c r="A553" s="5">
        <v>552</v>
      </c>
      <c r="B553" t="s">
        <v>9</v>
      </c>
      <c r="C553" t="s">
        <v>20</v>
      </c>
      <c r="D553" s="5" t="s">
        <v>75</v>
      </c>
      <c r="E553">
        <v>1</v>
      </c>
      <c r="F553" s="1">
        <v>6000</v>
      </c>
      <c r="G553" s="2">
        <v>6000</v>
      </c>
      <c r="H553" s="3">
        <v>2000</v>
      </c>
      <c r="I553" s="19" t="s">
        <v>48</v>
      </c>
      <c r="J553" t="s">
        <v>62</v>
      </c>
      <c r="K553" s="20">
        <f>Tablo1[[#This Row],[Ürün Kar Tutarı]]/Tablo1[[#This Row],[Birim Fiyat]]</f>
        <v>0.33333333333333331</v>
      </c>
      <c r="L553" t="str">
        <f xml:space="preserve"> RIGHT(Tablo1[[#This Row],[Urun Ad]],5)</f>
        <v>Beyaz</v>
      </c>
      <c r="M553" cm="1">
        <f t="array" aca="1" ref="M553" ca="1">IF(VEYA(M553="Aralık",M553="Ocak",M553="Şubat"),"Kış",
IF(VEYA(M553="Mart",M553="Nisan",M553="Mayıs"),"İlkbahar",
IF(VEYA(M553="Haziran",M553="Temmuz",M553="Ağustos"),"Yaz",
IF(VEYA(M553="Eylül",M553="Ekim",M553="Kasım"),"Sonbahar",""))))</f>
        <v>0</v>
      </c>
    </row>
    <row r="554" spans="1:13" x14ac:dyDescent="0.3">
      <c r="A554" s="4">
        <v>553</v>
      </c>
      <c r="B554" t="s">
        <v>13</v>
      </c>
      <c r="C554" t="s">
        <v>38</v>
      </c>
      <c r="D554" s="5" t="s">
        <v>84</v>
      </c>
      <c r="E554">
        <v>3</v>
      </c>
      <c r="F554" s="1">
        <v>1200</v>
      </c>
      <c r="G554" s="2">
        <v>3600</v>
      </c>
      <c r="H554" s="3">
        <v>1200</v>
      </c>
      <c r="I554" s="19" t="s">
        <v>48</v>
      </c>
      <c r="J554" t="s">
        <v>59</v>
      </c>
      <c r="K554" s="20">
        <f>Tablo1[[#This Row],[Ürün Kar Tutarı]]/Tablo1[[#This Row],[Birim Fiyat]]</f>
        <v>1</v>
      </c>
      <c r="L554" t="str">
        <f xml:space="preserve"> RIGHT(Tablo1[[#This Row],[Urun Ad]],5)</f>
        <v>ü Mor</v>
      </c>
      <c r="M554" cm="1">
        <f t="array" aca="1" ref="M554" ca="1">IF(VEYA(M554="Aralık",M554="Ocak",M554="Şubat"),"Kış",
IF(VEYA(M554="Mart",M554="Nisan",M554="Mayıs"),"İlkbahar",
IF(VEYA(M554="Haziran",M554="Temmuz",M554="Ağustos"),"Yaz",
IF(VEYA(M554="Eylül",M554="Ekim",M554="Kasım"),"Sonbahar",""))))</f>
        <v>0</v>
      </c>
    </row>
    <row r="555" spans="1:13" x14ac:dyDescent="0.3">
      <c r="A555" s="5">
        <v>554</v>
      </c>
      <c r="B555" t="s">
        <v>19</v>
      </c>
      <c r="C555" t="s">
        <v>40</v>
      </c>
      <c r="D555" s="5" t="s">
        <v>75</v>
      </c>
      <c r="E555">
        <v>2</v>
      </c>
      <c r="F555" s="1">
        <v>5300</v>
      </c>
      <c r="G555" s="2">
        <v>10600</v>
      </c>
      <c r="H555" s="3">
        <v>2600</v>
      </c>
      <c r="I555" s="19" t="s">
        <v>48</v>
      </c>
      <c r="J555" t="s">
        <v>65</v>
      </c>
      <c r="K555" s="20">
        <f>Tablo1[[#This Row],[Ürün Kar Tutarı]]/Tablo1[[#This Row],[Birim Fiyat]]</f>
        <v>0.49056603773584906</v>
      </c>
      <c r="L555" t="str">
        <f xml:space="preserve"> RIGHT(Tablo1[[#This Row],[Urun Ad]],5)</f>
        <v>i Gri</v>
      </c>
      <c r="M555" cm="1">
        <f t="array" aca="1" ref="M555" ca="1">IF(VEYA(M555="Aralık",M555="Ocak",M555="Şubat"),"Kış",
IF(VEYA(M555="Mart",M555="Nisan",M555="Mayıs"),"İlkbahar",
IF(VEYA(M555="Haziran",M555="Temmuz",M555="Ağustos"),"Yaz",
IF(VEYA(M555="Eylül",M555="Ekim",M555="Kasım"),"Sonbahar",""))))</f>
        <v>0</v>
      </c>
    </row>
    <row r="556" spans="1:13" x14ac:dyDescent="0.3">
      <c r="A556" s="4">
        <v>555</v>
      </c>
      <c r="B556" t="s">
        <v>16</v>
      </c>
      <c r="C556" t="s">
        <v>22</v>
      </c>
      <c r="D556" s="5" t="s">
        <v>76</v>
      </c>
      <c r="E556">
        <v>2</v>
      </c>
      <c r="F556" s="1">
        <v>8450</v>
      </c>
      <c r="G556" s="2">
        <v>16900</v>
      </c>
      <c r="H556" s="3">
        <v>4900</v>
      </c>
      <c r="I556" s="19" t="s">
        <v>48</v>
      </c>
      <c r="J556" t="s">
        <v>55</v>
      </c>
      <c r="K556" s="20">
        <f>Tablo1[[#This Row],[Ürün Kar Tutarı]]/Tablo1[[#This Row],[Birim Fiyat]]</f>
        <v>0.57988165680473369</v>
      </c>
      <c r="L556" t="str">
        <f xml:space="preserve"> RIGHT(Tablo1[[#This Row],[Urun Ad]],5)</f>
        <v>Beyaz</v>
      </c>
      <c r="M556" cm="1">
        <f t="array" aca="1" ref="M556" ca="1">IF(VEYA(M556="Aralık",M556="Ocak",M556="Şubat"),"Kış",
IF(VEYA(M556="Mart",M556="Nisan",M556="Mayıs"),"İlkbahar",
IF(VEYA(M556="Haziran",M556="Temmuz",M556="Ağustos"),"Yaz",
IF(VEYA(M556="Eylül",M556="Ekim",M556="Kasım"),"Sonbahar",""))))</f>
        <v>0</v>
      </c>
    </row>
    <row r="557" spans="1:13" x14ac:dyDescent="0.3">
      <c r="A557" s="5">
        <v>556</v>
      </c>
      <c r="B557" t="s">
        <v>12</v>
      </c>
      <c r="C557" t="s">
        <v>23</v>
      </c>
      <c r="D557" s="5" t="s">
        <v>84</v>
      </c>
      <c r="E557">
        <v>1</v>
      </c>
      <c r="F557" s="1">
        <v>1350</v>
      </c>
      <c r="G557" s="2">
        <v>1350</v>
      </c>
      <c r="H557" s="3">
        <v>550</v>
      </c>
      <c r="I557" s="19" t="s">
        <v>48</v>
      </c>
      <c r="J557" t="s">
        <v>58</v>
      </c>
      <c r="K557" s="20">
        <f>Tablo1[[#This Row],[Ürün Kar Tutarı]]/Tablo1[[#This Row],[Birim Fiyat]]</f>
        <v>0.40740740740740738</v>
      </c>
      <c r="L557" t="str">
        <f xml:space="preserve"> RIGHT(Tablo1[[#This Row],[Urun Ad]],5)</f>
        <v>Siyah</v>
      </c>
      <c r="M557" cm="1">
        <f t="array" aca="1" ref="M557" ca="1">IF(VEYA(M557="Aralık",M557="Ocak",M557="Şubat"),"Kış",
IF(VEYA(M557="Mart",M557="Nisan",M557="Mayıs"),"İlkbahar",
IF(VEYA(M557="Haziran",M557="Temmuz",M557="Ağustos"),"Yaz",
IF(VEYA(M557="Eylül",M557="Ekim",M557="Kasım"),"Sonbahar",""))))</f>
        <v>0</v>
      </c>
    </row>
    <row r="558" spans="1:13" x14ac:dyDescent="0.3">
      <c r="A558" s="4">
        <v>557</v>
      </c>
      <c r="B558" t="s">
        <v>14</v>
      </c>
      <c r="C558" t="s">
        <v>30</v>
      </c>
      <c r="D558" s="5" t="s">
        <v>83</v>
      </c>
      <c r="E558">
        <v>1</v>
      </c>
      <c r="F558" s="1">
        <v>1090</v>
      </c>
      <c r="G558" s="2">
        <v>1090</v>
      </c>
      <c r="H558" s="3">
        <v>290</v>
      </c>
      <c r="I558" s="19" t="s">
        <v>48</v>
      </c>
      <c r="J558" t="s">
        <v>64</v>
      </c>
      <c r="K558" s="20">
        <f>Tablo1[[#This Row],[Ürün Kar Tutarı]]/Tablo1[[#This Row],[Birim Fiyat]]</f>
        <v>0.26605504587155965</v>
      </c>
      <c r="L558" t="str">
        <f xml:space="preserve"> RIGHT(Tablo1[[#This Row],[Urun Ad]],5)</f>
        <v>Marka</v>
      </c>
      <c r="M558" cm="1">
        <f t="array" aca="1" ref="M558" ca="1">IF(VEYA(M558="Aralık",M558="Ocak",M558="Şubat"),"Kış",
IF(VEYA(M558="Mart",M558="Nisan",M558="Mayıs"),"İlkbahar",
IF(VEYA(M558="Haziran",M558="Temmuz",M558="Ağustos"),"Yaz",
IF(VEYA(M558="Eylül",M558="Ekim",M558="Kasım"),"Sonbahar",""))))</f>
        <v>0</v>
      </c>
    </row>
    <row r="559" spans="1:13" x14ac:dyDescent="0.3">
      <c r="A559" s="5">
        <v>558</v>
      </c>
      <c r="B559" t="s">
        <v>12</v>
      </c>
      <c r="C559" t="s">
        <v>24</v>
      </c>
      <c r="D559" s="5" t="s">
        <v>81</v>
      </c>
      <c r="E559">
        <v>1</v>
      </c>
      <c r="F559" s="1">
        <v>2180</v>
      </c>
      <c r="G559" s="2">
        <v>2180</v>
      </c>
      <c r="H559" s="3">
        <v>680</v>
      </c>
      <c r="I559" s="19" t="s">
        <v>48</v>
      </c>
      <c r="J559" t="s">
        <v>65</v>
      </c>
      <c r="K559" s="20">
        <f>Tablo1[[#This Row],[Ürün Kar Tutarı]]/Tablo1[[#This Row],[Birim Fiyat]]</f>
        <v>0.31192660550458717</v>
      </c>
      <c r="L559" t="str">
        <f xml:space="preserve"> RIGHT(Tablo1[[#This Row],[Urun Ad]],5)</f>
        <v>Marka</v>
      </c>
      <c r="M559" cm="1">
        <f t="array" aca="1" ref="M559" ca="1">IF(VEYA(M559="Aralık",M559="Ocak",M559="Şubat"),"Kış",
IF(VEYA(M559="Mart",M559="Nisan",M559="Mayıs"),"İlkbahar",
IF(VEYA(M559="Haziran",M559="Temmuz",M559="Ağustos"),"Yaz",
IF(VEYA(M559="Eylül",M559="Ekim",M559="Kasım"),"Sonbahar",""))))</f>
        <v>0</v>
      </c>
    </row>
    <row r="560" spans="1:13" x14ac:dyDescent="0.3">
      <c r="A560" s="4">
        <v>559</v>
      </c>
      <c r="B560" t="s">
        <v>8</v>
      </c>
      <c r="C560" t="s">
        <v>20</v>
      </c>
      <c r="D560" s="5" t="s">
        <v>75</v>
      </c>
      <c r="E560">
        <v>2</v>
      </c>
      <c r="F560" s="1">
        <v>6000</v>
      </c>
      <c r="G560" s="2">
        <v>12000</v>
      </c>
      <c r="H560" s="3">
        <v>4000</v>
      </c>
      <c r="I560" s="19" t="s">
        <v>48</v>
      </c>
      <c r="J560" t="s">
        <v>66</v>
      </c>
      <c r="K560" s="20">
        <f>Tablo1[[#This Row],[Ürün Kar Tutarı]]/Tablo1[[#This Row],[Birim Fiyat]]</f>
        <v>0.66666666666666663</v>
      </c>
      <c r="L560" t="str">
        <f xml:space="preserve"> RIGHT(Tablo1[[#This Row],[Urun Ad]],5)</f>
        <v>Beyaz</v>
      </c>
      <c r="M560" cm="1">
        <f t="array" aca="1" ref="M560" ca="1">IF(VEYA(M560="Aralık",M560="Ocak",M560="Şubat"),"Kış",
IF(VEYA(M560="Mart",M560="Nisan",M560="Mayıs"),"İlkbahar",
IF(VEYA(M560="Haziran",M560="Temmuz",M560="Ağustos"),"Yaz",
IF(VEYA(M560="Eylül",M560="Ekim",M560="Kasım"),"Sonbahar",""))))</f>
        <v>0</v>
      </c>
    </row>
    <row r="561" spans="1:13" x14ac:dyDescent="0.3">
      <c r="A561" s="5">
        <v>560</v>
      </c>
      <c r="B561" t="s">
        <v>9</v>
      </c>
      <c r="C561" t="s">
        <v>21</v>
      </c>
      <c r="D561" s="5" t="s">
        <v>82</v>
      </c>
      <c r="E561">
        <v>2</v>
      </c>
      <c r="F561" s="1">
        <v>1400</v>
      </c>
      <c r="G561" s="2">
        <v>2800</v>
      </c>
      <c r="H561" s="3">
        <v>1200</v>
      </c>
      <c r="I561" s="19" t="s">
        <v>48</v>
      </c>
      <c r="J561" t="s">
        <v>63</v>
      </c>
      <c r="K561" s="20">
        <f>Tablo1[[#This Row],[Ürün Kar Tutarı]]/Tablo1[[#This Row],[Birim Fiyat]]</f>
        <v>0.8571428571428571</v>
      </c>
      <c r="L561" t="str">
        <f xml:space="preserve"> RIGHT(Tablo1[[#This Row],[Urun Ad]],5)</f>
        <v>Beyaz</v>
      </c>
      <c r="M561" cm="1">
        <f t="array" aca="1" ref="M561" ca="1">IF(VEYA(M561="Aralık",M561="Ocak",M561="Şubat"),"Kış",
IF(VEYA(M561="Mart",M561="Nisan",M561="Mayıs"),"İlkbahar",
IF(VEYA(M561="Haziran",M561="Temmuz",M561="Ağustos"),"Yaz",
IF(VEYA(M561="Eylül",M561="Ekim",M561="Kasım"),"Sonbahar",""))))</f>
        <v>0</v>
      </c>
    </row>
    <row r="562" spans="1:13" x14ac:dyDescent="0.3">
      <c r="A562" s="4">
        <v>561</v>
      </c>
      <c r="B562" t="s">
        <v>10</v>
      </c>
      <c r="C562" t="s">
        <v>22</v>
      </c>
      <c r="D562" s="5" t="s">
        <v>76</v>
      </c>
      <c r="E562">
        <v>2</v>
      </c>
      <c r="F562" s="1">
        <v>8450</v>
      </c>
      <c r="G562" s="2">
        <v>16900</v>
      </c>
      <c r="H562" s="3">
        <v>4900</v>
      </c>
      <c r="I562" s="19" t="s">
        <v>48</v>
      </c>
      <c r="J562" t="s">
        <v>65</v>
      </c>
      <c r="K562" s="20">
        <f>Tablo1[[#This Row],[Ürün Kar Tutarı]]/Tablo1[[#This Row],[Birim Fiyat]]</f>
        <v>0.57988165680473369</v>
      </c>
      <c r="L562" t="str">
        <f xml:space="preserve"> RIGHT(Tablo1[[#This Row],[Urun Ad]],5)</f>
        <v>Beyaz</v>
      </c>
      <c r="M562" cm="1">
        <f t="array" aca="1" ref="M562" ca="1">IF(VEYA(M562="Aralık",M562="Ocak",M562="Şubat"),"Kış",
IF(VEYA(M562="Mart",M562="Nisan",M562="Mayıs"),"İlkbahar",
IF(VEYA(M562="Haziran",M562="Temmuz",M562="Ağustos"),"Yaz",
IF(VEYA(M562="Eylül",M562="Ekim",M562="Kasım"),"Sonbahar",""))))</f>
        <v>0</v>
      </c>
    </row>
    <row r="563" spans="1:13" x14ac:dyDescent="0.3">
      <c r="A563" s="5">
        <v>562</v>
      </c>
      <c r="B563" t="s">
        <v>11</v>
      </c>
      <c r="C563" t="s">
        <v>23</v>
      </c>
      <c r="D563" s="5" t="s">
        <v>84</v>
      </c>
      <c r="E563">
        <v>3</v>
      </c>
      <c r="F563" s="1">
        <v>1350</v>
      </c>
      <c r="G563" s="2">
        <v>4050</v>
      </c>
      <c r="H563" s="3">
        <v>1650</v>
      </c>
      <c r="I563" s="19" t="s">
        <v>48</v>
      </c>
      <c r="J563" t="s">
        <v>66</v>
      </c>
      <c r="K563" s="20">
        <f>Tablo1[[#This Row],[Ürün Kar Tutarı]]/Tablo1[[#This Row],[Birim Fiyat]]</f>
        <v>1.2222222222222223</v>
      </c>
      <c r="L563" t="str">
        <f xml:space="preserve"> RIGHT(Tablo1[[#This Row],[Urun Ad]],5)</f>
        <v>Siyah</v>
      </c>
      <c r="M563" cm="1">
        <f t="array" aca="1" ref="M563" ca="1">IF(VEYA(M563="Aralık",M563="Ocak",M563="Şubat"),"Kış",
IF(VEYA(M563="Mart",M563="Nisan",M563="Mayıs"),"İlkbahar",
IF(VEYA(M563="Haziran",M563="Temmuz",M563="Ağustos"),"Yaz",
IF(VEYA(M563="Eylül",M563="Ekim",M563="Kasım"),"Sonbahar",""))))</f>
        <v>0</v>
      </c>
    </row>
    <row r="564" spans="1:13" x14ac:dyDescent="0.3">
      <c r="A564" s="4">
        <v>563</v>
      </c>
      <c r="B564" t="s">
        <v>8</v>
      </c>
      <c r="C564" t="s">
        <v>24</v>
      </c>
      <c r="D564" s="5" t="s">
        <v>81</v>
      </c>
      <c r="E564">
        <v>2</v>
      </c>
      <c r="F564" s="1">
        <v>2180</v>
      </c>
      <c r="G564" s="2">
        <v>4360</v>
      </c>
      <c r="H564" s="3">
        <v>1360</v>
      </c>
      <c r="I564" s="19" t="s">
        <v>48</v>
      </c>
      <c r="J564" t="s">
        <v>65</v>
      </c>
      <c r="K564" s="20">
        <f>Tablo1[[#This Row],[Ürün Kar Tutarı]]/Tablo1[[#This Row],[Birim Fiyat]]</f>
        <v>0.62385321100917435</v>
      </c>
      <c r="L564" t="str">
        <f xml:space="preserve"> RIGHT(Tablo1[[#This Row],[Urun Ad]],5)</f>
        <v>Marka</v>
      </c>
      <c r="M564" cm="1">
        <f t="array" aca="1" ref="M564" ca="1">IF(VEYA(M564="Aralık",M564="Ocak",M564="Şubat"),"Kış",
IF(VEYA(M564="Mart",M564="Nisan",M564="Mayıs"),"İlkbahar",
IF(VEYA(M564="Haziran",M564="Temmuz",M564="Ağustos"),"Yaz",
IF(VEYA(M564="Eylül",M564="Ekim",M564="Kasım"),"Sonbahar",""))))</f>
        <v>0</v>
      </c>
    </row>
    <row r="565" spans="1:13" x14ac:dyDescent="0.3">
      <c r="A565" s="4">
        <v>564</v>
      </c>
      <c r="B565" t="s">
        <v>12</v>
      </c>
      <c r="C565" t="s">
        <v>25</v>
      </c>
      <c r="D565" s="5" t="s">
        <v>77</v>
      </c>
      <c r="E565">
        <v>2</v>
      </c>
      <c r="F565" s="1">
        <v>7600</v>
      </c>
      <c r="G565" s="2">
        <v>15200</v>
      </c>
      <c r="H565" s="3">
        <v>3200</v>
      </c>
      <c r="I565" s="19" t="s">
        <v>48</v>
      </c>
      <c r="J565" t="s">
        <v>55</v>
      </c>
      <c r="K565" s="20">
        <f>Tablo1[[#This Row],[Ürün Kar Tutarı]]/Tablo1[[#This Row],[Birim Fiyat]]</f>
        <v>0.42105263157894735</v>
      </c>
      <c r="L565" t="str">
        <f xml:space="preserve"> RIGHT(Tablo1[[#This Row],[Urun Ad]],5)</f>
        <v>i Gri</v>
      </c>
      <c r="M565" cm="1">
        <f t="array" aca="1" ref="M565" ca="1">IF(VEYA(M565="Aralık",M565="Ocak",M565="Şubat"),"Kış",
IF(VEYA(M565="Mart",M565="Nisan",M565="Mayıs"),"İlkbahar",
IF(VEYA(M565="Haziran",M565="Temmuz",M565="Ağustos"),"Yaz",
IF(VEYA(M565="Eylül",M565="Ekim",M565="Kasım"),"Sonbahar",""))))</f>
        <v>0</v>
      </c>
    </row>
    <row r="566" spans="1:13" x14ac:dyDescent="0.3">
      <c r="A566" s="4">
        <v>565</v>
      </c>
      <c r="B566" t="s">
        <v>9</v>
      </c>
      <c r="C566" t="s">
        <v>26</v>
      </c>
      <c r="D566" s="5" t="s">
        <v>79</v>
      </c>
      <c r="E566">
        <v>2</v>
      </c>
      <c r="F566" s="1">
        <v>7250</v>
      </c>
      <c r="G566" s="2">
        <v>14500</v>
      </c>
      <c r="H566" s="3">
        <v>4500</v>
      </c>
      <c r="I566" s="19" t="s">
        <v>48</v>
      </c>
      <c r="J566" t="s">
        <v>59</v>
      </c>
      <c r="K566" s="20">
        <f>Tablo1[[#This Row],[Ürün Kar Tutarı]]/Tablo1[[#This Row],[Birim Fiyat]]</f>
        <v>0.62068965517241381</v>
      </c>
      <c r="L566" t="str">
        <f xml:space="preserve"> RIGHT(Tablo1[[#This Row],[Urun Ad]],5)</f>
        <v>u Gri</v>
      </c>
      <c r="M566" cm="1">
        <f t="array" aca="1" ref="M566" ca="1">IF(VEYA(M566="Aralık",M566="Ocak",M566="Şubat"),"Kış",
IF(VEYA(M566="Mart",M566="Nisan",M566="Mayıs"),"İlkbahar",
IF(VEYA(M566="Haziran",M566="Temmuz",M566="Ağustos"),"Yaz",
IF(VEYA(M566="Eylül",M566="Ekim",M566="Kasım"),"Sonbahar",""))))</f>
        <v>0</v>
      </c>
    </row>
    <row r="567" spans="1:13" x14ac:dyDescent="0.3">
      <c r="A567" s="5">
        <v>566</v>
      </c>
      <c r="B567" t="s">
        <v>11</v>
      </c>
      <c r="C567" t="s">
        <v>27</v>
      </c>
      <c r="D567" s="5" t="s">
        <v>43</v>
      </c>
      <c r="E567">
        <v>3</v>
      </c>
      <c r="F567" s="1">
        <v>1100</v>
      </c>
      <c r="G567" s="2">
        <v>3300</v>
      </c>
      <c r="H567" s="3">
        <v>900</v>
      </c>
      <c r="I567" s="19" t="s">
        <v>48</v>
      </c>
      <c r="J567" t="s">
        <v>61</v>
      </c>
      <c r="K567" s="20">
        <f>Tablo1[[#This Row],[Ürün Kar Tutarı]]/Tablo1[[#This Row],[Birim Fiyat]]</f>
        <v>0.81818181818181823</v>
      </c>
      <c r="L567" t="str">
        <f xml:space="preserve"> RIGHT(Tablo1[[#This Row],[Urun Ad]],5)</f>
        <v>Beyaz</v>
      </c>
      <c r="M567" cm="1">
        <f t="array" aca="1" ref="M567" ca="1">IF(VEYA(M567="Aralık",M567="Ocak",M567="Şubat"),"Kış",
IF(VEYA(M567="Mart",M567="Nisan",M567="Mayıs"),"İlkbahar",
IF(VEYA(M567="Haziran",M567="Temmuz",M567="Ağustos"),"Yaz",
IF(VEYA(M567="Eylül",M567="Ekim",M567="Kasım"),"Sonbahar",""))))</f>
        <v>0</v>
      </c>
    </row>
    <row r="568" spans="1:13" x14ac:dyDescent="0.3">
      <c r="A568" s="4">
        <v>567</v>
      </c>
      <c r="B568" t="s">
        <v>13</v>
      </c>
      <c r="C568" t="s">
        <v>20</v>
      </c>
      <c r="D568" s="5" t="s">
        <v>75</v>
      </c>
      <c r="E568">
        <v>2</v>
      </c>
      <c r="F568" s="1">
        <v>6000</v>
      </c>
      <c r="G568" s="2">
        <v>12000</v>
      </c>
      <c r="H568" s="3">
        <v>4000</v>
      </c>
      <c r="I568" s="19" t="s">
        <v>48</v>
      </c>
      <c r="J568" t="s">
        <v>66</v>
      </c>
      <c r="K568" s="20">
        <f>Tablo1[[#This Row],[Ürün Kar Tutarı]]/Tablo1[[#This Row],[Birim Fiyat]]</f>
        <v>0.66666666666666663</v>
      </c>
      <c r="L568" t="str">
        <f xml:space="preserve"> RIGHT(Tablo1[[#This Row],[Urun Ad]],5)</f>
        <v>Beyaz</v>
      </c>
      <c r="M568" cm="1">
        <f t="array" aca="1" ref="M568" ca="1">IF(VEYA(M568="Aralık",M568="Ocak",M568="Şubat"),"Kış",
IF(VEYA(M568="Mart",M568="Nisan",M568="Mayıs"),"İlkbahar",
IF(VEYA(M568="Haziran",M568="Temmuz",M568="Ağustos"),"Yaz",
IF(VEYA(M568="Eylül",M568="Ekim",M568="Kasım"),"Sonbahar",""))))</f>
        <v>0</v>
      </c>
    </row>
    <row r="569" spans="1:13" x14ac:dyDescent="0.3">
      <c r="A569" s="5">
        <v>568</v>
      </c>
      <c r="B569" t="s">
        <v>8</v>
      </c>
      <c r="C569" t="s">
        <v>28</v>
      </c>
      <c r="D569" s="5" t="s">
        <v>83</v>
      </c>
      <c r="E569">
        <v>1</v>
      </c>
      <c r="F569" s="1">
        <v>1200</v>
      </c>
      <c r="G569" s="2">
        <v>1200</v>
      </c>
      <c r="H569" s="3">
        <v>400</v>
      </c>
      <c r="I569" s="19" t="s">
        <v>48</v>
      </c>
      <c r="J569" t="s">
        <v>60</v>
      </c>
      <c r="K569" s="20">
        <f>Tablo1[[#This Row],[Ürün Kar Tutarı]]/Tablo1[[#This Row],[Birim Fiyat]]</f>
        <v>0.33333333333333331</v>
      </c>
      <c r="L569" t="str">
        <f xml:space="preserve"> RIGHT(Tablo1[[#This Row],[Urun Ad]],5)</f>
        <v>Marka</v>
      </c>
      <c r="M569" cm="1">
        <f t="array" aca="1" ref="M569" ca="1">IF(VEYA(M569="Aralık",M569="Ocak",M569="Şubat"),"Kış",
IF(VEYA(M569="Mart",M569="Nisan",M569="Mayıs"),"İlkbahar",
IF(VEYA(M569="Haziran",M569="Temmuz",M569="Ağustos"),"Yaz",
IF(VEYA(M569="Eylül",M569="Ekim",M569="Kasım"),"Sonbahar",""))))</f>
        <v>0</v>
      </c>
    </row>
    <row r="570" spans="1:13" x14ac:dyDescent="0.3">
      <c r="A570" s="4">
        <v>569</v>
      </c>
      <c r="B570" t="s">
        <v>14</v>
      </c>
      <c r="C570" t="s">
        <v>29</v>
      </c>
      <c r="D570" s="5" t="s">
        <v>82</v>
      </c>
      <c r="E570">
        <v>2</v>
      </c>
      <c r="F570" s="1">
        <v>1800</v>
      </c>
      <c r="G570" s="2">
        <v>3600</v>
      </c>
      <c r="H570" s="3">
        <v>2000</v>
      </c>
      <c r="I570" s="19" t="s">
        <v>48</v>
      </c>
      <c r="J570" t="s">
        <v>61</v>
      </c>
      <c r="K570" s="20">
        <f>Tablo1[[#This Row],[Ürün Kar Tutarı]]/Tablo1[[#This Row],[Birim Fiyat]]</f>
        <v>1.1111111111111112</v>
      </c>
      <c r="L570" t="str">
        <f xml:space="preserve"> RIGHT(Tablo1[[#This Row],[Urun Ad]],5)</f>
        <v>n Gri</v>
      </c>
      <c r="M570" cm="1">
        <f t="array" aca="1" ref="M570" ca="1">IF(VEYA(M570="Aralık",M570="Ocak",M570="Şubat"),"Kış",
IF(VEYA(M570="Mart",M570="Nisan",M570="Mayıs"),"İlkbahar",
IF(VEYA(M570="Haziran",M570="Temmuz",M570="Ağustos"),"Yaz",
IF(VEYA(M570="Eylül",M570="Ekim",M570="Kasım"),"Sonbahar",""))))</f>
        <v>0</v>
      </c>
    </row>
    <row r="571" spans="1:13" x14ac:dyDescent="0.3">
      <c r="A571" s="5">
        <v>570</v>
      </c>
      <c r="B571" t="s">
        <v>14</v>
      </c>
      <c r="C571" t="s">
        <v>30</v>
      </c>
      <c r="D571" s="5" t="s">
        <v>83</v>
      </c>
      <c r="E571">
        <v>2</v>
      </c>
      <c r="F571" s="1">
        <v>1090</v>
      </c>
      <c r="G571" s="2">
        <v>2180</v>
      </c>
      <c r="H571" s="3">
        <v>580</v>
      </c>
      <c r="I571" s="19" t="s">
        <v>48</v>
      </c>
      <c r="J571" t="s">
        <v>65</v>
      </c>
      <c r="K571" s="20">
        <f>Tablo1[[#This Row],[Ürün Kar Tutarı]]/Tablo1[[#This Row],[Birim Fiyat]]</f>
        <v>0.5321100917431193</v>
      </c>
      <c r="L571" t="str">
        <f xml:space="preserve"> RIGHT(Tablo1[[#This Row],[Urun Ad]],5)</f>
        <v>Marka</v>
      </c>
      <c r="M571" cm="1">
        <f t="array" aca="1" ref="M571" ca="1">IF(VEYA(M571="Aralık",M571="Ocak",M571="Şubat"),"Kış",
IF(VEYA(M571="Mart",M571="Nisan",M571="Mayıs"),"İlkbahar",
IF(VEYA(M571="Haziran",M571="Temmuz",M571="Ağustos"),"Yaz",
IF(VEYA(M571="Eylül",M571="Ekim",M571="Kasım"),"Sonbahar",""))))</f>
        <v>0</v>
      </c>
    </row>
    <row r="572" spans="1:13" x14ac:dyDescent="0.3">
      <c r="A572" s="4">
        <v>571</v>
      </c>
      <c r="B572" t="s">
        <v>13</v>
      </c>
      <c r="C572" t="s">
        <v>24</v>
      </c>
      <c r="D572" s="5" t="s">
        <v>81</v>
      </c>
      <c r="E572">
        <v>3</v>
      </c>
      <c r="F572" s="1">
        <v>2180</v>
      </c>
      <c r="G572" s="2">
        <v>6540</v>
      </c>
      <c r="H572" s="3">
        <v>2040</v>
      </c>
      <c r="I572" s="19" t="s">
        <v>48</v>
      </c>
      <c r="J572" t="s">
        <v>58</v>
      </c>
      <c r="K572" s="20">
        <f>Tablo1[[#This Row],[Ürün Kar Tutarı]]/Tablo1[[#This Row],[Birim Fiyat]]</f>
        <v>0.93577981651376152</v>
      </c>
      <c r="L572" t="str">
        <f xml:space="preserve"> RIGHT(Tablo1[[#This Row],[Urun Ad]],5)</f>
        <v>Marka</v>
      </c>
      <c r="M572" cm="1">
        <f t="array" aca="1" ref="M572" ca="1">IF(VEYA(M572="Aralık",M572="Ocak",M572="Şubat"),"Kış",
IF(VEYA(M572="Mart",M572="Nisan",M572="Mayıs"),"İlkbahar",
IF(VEYA(M572="Haziran",M572="Temmuz",M572="Ağustos"),"Yaz",
IF(VEYA(M572="Eylül",M572="Ekim",M572="Kasım"),"Sonbahar",""))))</f>
        <v>0</v>
      </c>
    </row>
    <row r="573" spans="1:13" x14ac:dyDescent="0.3">
      <c r="A573" s="5">
        <v>572</v>
      </c>
      <c r="B573" t="s">
        <v>15</v>
      </c>
      <c r="C573" t="s">
        <v>29</v>
      </c>
      <c r="D573" s="5" t="s">
        <v>82</v>
      </c>
      <c r="E573">
        <v>3</v>
      </c>
      <c r="F573" s="1">
        <v>1800</v>
      </c>
      <c r="G573" s="2">
        <v>5400</v>
      </c>
      <c r="H573" s="3">
        <v>3000</v>
      </c>
      <c r="I573" s="19" t="s">
        <v>48</v>
      </c>
      <c r="J573" t="s">
        <v>63</v>
      </c>
      <c r="K573" s="20">
        <f>Tablo1[[#This Row],[Ürün Kar Tutarı]]/Tablo1[[#This Row],[Birim Fiyat]]</f>
        <v>1.6666666666666667</v>
      </c>
      <c r="L573" t="str">
        <f xml:space="preserve"> RIGHT(Tablo1[[#This Row],[Urun Ad]],5)</f>
        <v>n Gri</v>
      </c>
      <c r="M573" cm="1">
        <f t="array" aca="1" ref="M573" ca="1">IF(VEYA(M573="Aralık",M573="Ocak",M573="Şubat"),"Kış",
IF(VEYA(M573="Mart",M573="Nisan",M573="Mayıs"),"İlkbahar",
IF(VEYA(M573="Haziran",M573="Temmuz",M573="Ağustos"),"Yaz",
IF(VEYA(M573="Eylül",M573="Ekim",M573="Kasım"),"Sonbahar",""))))</f>
        <v>0</v>
      </c>
    </row>
    <row r="574" spans="1:13" x14ac:dyDescent="0.3">
      <c r="A574" s="4">
        <v>573</v>
      </c>
      <c r="B574" t="s">
        <v>12</v>
      </c>
      <c r="C574" t="s">
        <v>31</v>
      </c>
      <c r="D574" s="5" t="s">
        <v>77</v>
      </c>
      <c r="E574">
        <v>3</v>
      </c>
      <c r="F574" s="1">
        <v>8000</v>
      </c>
      <c r="G574" s="2">
        <v>24000</v>
      </c>
      <c r="H574" s="3">
        <v>6000</v>
      </c>
      <c r="I574" s="19" t="s">
        <v>48</v>
      </c>
      <c r="J574" t="s">
        <v>62</v>
      </c>
      <c r="K574" s="20">
        <f>Tablo1[[#This Row],[Ürün Kar Tutarı]]/Tablo1[[#This Row],[Birim Fiyat]]</f>
        <v>0.75</v>
      </c>
      <c r="L574" t="str">
        <f xml:space="preserve"> RIGHT(Tablo1[[#This Row],[Urun Ad]],5)</f>
        <v>Beyaz</v>
      </c>
      <c r="M574" cm="1">
        <f t="array" aca="1" ref="M574" ca="1">IF(VEYA(M574="Aralık",M574="Ocak",M574="Şubat"),"Kış",
IF(VEYA(M574="Mart",M574="Nisan",M574="Mayıs"),"İlkbahar",
IF(VEYA(M574="Haziran",M574="Temmuz",M574="Ağustos"),"Yaz",
IF(VEYA(M574="Eylül",M574="Ekim",M574="Kasım"),"Sonbahar",""))))</f>
        <v>0</v>
      </c>
    </row>
    <row r="575" spans="1:13" x14ac:dyDescent="0.3">
      <c r="A575" s="5">
        <v>574</v>
      </c>
      <c r="B575" t="s">
        <v>13</v>
      </c>
      <c r="C575" t="s">
        <v>21</v>
      </c>
      <c r="D575" s="5" t="s">
        <v>82</v>
      </c>
      <c r="E575">
        <v>1</v>
      </c>
      <c r="F575" s="1">
        <v>1400</v>
      </c>
      <c r="G575" s="2">
        <v>1400</v>
      </c>
      <c r="H575" s="3">
        <v>600</v>
      </c>
      <c r="I575" s="19" t="s">
        <v>48</v>
      </c>
      <c r="J575" t="s">
        <v>64</v>
      </c>
      <c r="K575" s="20">
        <f>Tablo1[[#This Row],[Ürün Kar Tutarı]]/Tablo1[[#This Row],[Birim Fiyat]]</f>
        <v>0.42857142857142855</v>
      </c>
      <c r="L575" t="str">
        <f xml:space="preserve"> RIGHT(Tablo1[[#This Row],[Urun Ad]],5)</f>
        <v>Beyaz</v>
      </c>
      <c r="M575" cm="1">
        <f t="array" aca="1" ref="M575" ca="1">IF(VEYA(M575="Aralık",M575="Ocak",M575="Şubat"),"Kış",
IF(VEYA(M575="Mart",M575="Nisan",M575="Mayıs"),"İlkbahar",
IF(VEYA(M575="Haziran",M575="Temmuz",M575="Ağustos"),"Yaz",
IF(VEYA(M575="Eylül",M575="Ekim",M575="Kasım"),"Sonbahar",""))))</f>
        <v>0</v>
      </c>
    </row>
    <row r="576" spans="1:13" x14ac:dyDescent="0.3">
      <c r="A576" s="4">
        <v>575</v>
      </c>
      <c r="B576" t="s">
        <v>16</v>
      </c>
      <c r="C576" t="s">
        <v>32</v>
      </c>
      <c r="D576" s="5" t="s">
        <v>76</v>
      </c>
      <c r="E576">
        <v>1</v>
      </c>
      <c r="F576" s="1">
        <v>10590</v>
      </c>
      <c r="G576" s="2">
        <v>10590</v>
      </c>
      <c r="H576" s="3">
        <v>4590</v>
      </c>
      <c r="I576" s="19" t="s">
        <v>48</v>
      </c>
      <c r="J576" t="s">
        <v>61</v>
      </c>
      <c r="K576" s="20">
        <f>Tablo1[[#This Row],[Ürün Kar Tutarı]]/Tablo1[[#This Row],[Birim Fiyat]]</f>
        <v>0.43342776203966005</v>
      </c>
      <c r="L576" t="str">
        <f xml:space="preserve"> RIGHT(Tablo1[[#This Row],[Urun Ad]],5)</f>
        <v>ı Gri</v>
      </c>
      <c r="M576" cm="1">
        <f t="array" aca="1" ref="M576" ca="1">IF(VEYA(M576="Aralık",M576="Ocak",M576="Şubat"),"Kış",
IF(VEYA(M576="Mart",M576="Nisan",M576="Mayıs"),"İlkbahar",
IF(VEYA(M576="Haziran",M576="Temmuz",M576="Ağustos"),"Yaz",
IF(VEYA(M576="Eylül",M576="Ekim",M576="Kasım"),"Sonbahar",""))))</f>
        <v>0</v>
      </c>
    </row>
    <row r="577" spans="1:13" x14ac:dyDescent="0.3">
      <c r="A577" s="5">
        <v>576</v>
      </c>
      <c r="B577" t="s">
        <v>17</v>
      </c>
      <c r="C577" t="s">
        <v>23</v>
      </c>
      <c r="D577" s="5" t="s">
        <v>84</v>
      </c>
      <c r="E577">
        <v>2</v>
      </c>
      <c r="F577" s="1">
        <v>1350</v>
      </c>
      <c r="G577" s="2">
        <v>2700</v>
      </c>
      <c r="H577" s="3">
        <v>1100</v>
      </c>
      <c r="I577" s="19" t="s">
        <v>48</v>
      </c>
      <c r="J577" t="s">
        <v>64</v>
      </c>
      <c r="K577" s="20">
        <f>Tablo1[[#This Row],[Ürün Kar Tutarı]]/Tablo1[[#This Row],[Birim Fiyat]]</f>
        <v>0.81481481481481477</v>
      </c>
      <c r="L577" t="str">
        <f xml:space="preserve"> RIGHT(Tablo1[[#This Row],[Urun Ad]],5)</f>
        <v>Siyah</v>
      </c>
      <c r="M577" cm="1">
        <f t="array" aca="1" ref="M577" ca="1">IF(VEYA(M577="Aralık",M577="Ocak",M577="Şubat"),"Kış",
IF(VEYA(M577="Mart",M577="Nisan",M577="Mayıs"),"İlkbahar",
IF(VEYA(M577="Haziran",M577="Temmuz",M577="Ağustos"),"Yaz",
IF(VEYA(M577="Eylül",M577="Ekim",M577="Kasım"),"Sonbahar",""))))</f>
        <v>0</v>
      </c>
    </row>
    <row r="578" spans="1:13" x14ac:dyDescent="0.3">
      <c r="A578" s="4">
        <v>577</v>
      </c>
      <c r="B578" t="s">
        <v>14</v>
      </c>
      <c r="C578" t="s">
        <v>21</v>
      </c>
      <c r="D578" s="5" t="s">
        <v>82</v>
      </c>
      <c r="E578">
        <v>2</v>
      </c>
      <c r="F578" s="1">
        <v>1400</v>
      </c>
      <c r="G578" s="2">
        <v>2800</v>
      </c>
      <c r="H578" s="3">
        <v>1200</v>
      </c>
      <c r="I578" s="19" t="s">
        <v>48</v>
      </c>
      <c r="J578" t="s">
        <v>66</v>
      </c>
      <c r="K578" s="20">
        <f>Tablo1[[#This Row],[Ürün Kar Tutarı]]/Tablo1[[#This Row],[Birim Fiyat]]</f>
        <v>0.8571428571428571</v>
      </c>
      <c r="L578" t="str">
        <f xml:space="preserve"> RIGHT(Tablo1[[#This Row],[Urun Ad]],5)</f>
        <v>Beyaz</v>
      </c>
      <c r="M578" cm="1">
        <f t="array" aca="1" ref="M578" ca="1">IF(VEYA(M578="Aralık",M578="Ocak",M578="Şubat"),"Kış",
IF(VEYA(M578="Mart",M578="Nisan",M578="Mayıs"),"İlkbahar",
IF(VEYA(M578="Haziran",M578="Temmuz",M578="Ağustos"),"Yaz",
IF(VEYA(M578="Eylül",M578="Ekim",M578="Kasım"),"Sonbahar",""))))</f>
        <v>0</v>
      </c>
    </row>
    <row r="579" spans="1:13" x14ac:dyDescent="0.3">
      <c r="A579" s="5">
        <v>578</v>
      </c>
      <c r="B579" t="s">
        <v>11</v>
      </c>
      <c r="C579" t="s">
        <v>20</v>
      </c>
      <c r="D579" s="5" t="s">
        <v>75</v>
      </c>
      <c r="E579">
        <v>1</v>
      </c>
      <c r="F579" s="1">
        <v>6000</v>
      </c>
      <c r="G579" s="2">
        <v>6000</v>
      </c>
      <c r="H579" s="3">
        <v>2000</v>
      </c>
      <c r="I579" s="19" t="s">
        <v>48</v>
      </c>
      <c r="J579" t="s">
        <v>65</v>
      </c>
      <c r="K579" s="20">
        <f>Tablo1[[#This Row],[Ürün Kar Tutarı]]/Tablo1[[#This Row],[Birim Fiyat]]</f>
        <v>0.33333333333333331</v>
      </c>
      <c r="L579" t="str">
        <f xml:space="preserve"> RIGHT(Tablo1[[#This Row],[Urun Ad]],5)</f>
        <v>Beyaz</v>
      </c>
      <c r="M579" cm="1">
        <f t="array" aca="1" ref="M579" ca="1">IF(VEYA(M579="Aralık",M579="Ocak",M579="Şubat"),"Kış",
IF(VEYA(M579="Mart",M579="Nisan",M579="Mayıs"),"İlkbahar",
IF(VEYA(M579="Haziran",M579="Temmuz",M579="Ağustos"),"Yaz",
IF(VEYA(M579="Eylül",M579="Ekim",M579="Kasım"),"Sonbahar",""))))</f>
        <v>0</v>
      </c>
    </row>
    <row r="580" spans="1:13" x14ac:dyDescent="0.3">
      <c r="A580" s="4">
        <v>579</v>
      </c>
      <c r="B580" t="s">
        <v>16</v>
      </c>
      <c r="C580" t="s">
        <v>27</v>
      </c>
      <c r="D580" s="5" t="s">
        <v>43</v>
      </c>
      <c r="E580">
        <v>2</v>
      </c>
      <c r="F580" s="1">
        <v>1100</v>
      </c>
      <c r="G580" s="2">
        <v>2200</v>
      </c>
      <c r="H580" s="3">
        <v>600</v>
      </c>
      <c r="I580" s="19" t="s">
        <v>48</v>
      </c>
      <c r="J580" t="s">
        <v>56</v>
      </c>
      <c r="K580" s="20">
        <f>Tablo1[[#This Row],[Ürün Kar Tutarı]]/Tablo1[[#This Row],[Birim Fiyat]]</f>
        <v>0.54545454545454541</v>
      </c>
      <c r="L580" t="str">
        <f xml:space="preserve"> RIGHT(Tablo1[[#This Row],[Urun Ad]],5)</f>
        <v>Beyaz</v>
      </c>
      <c r="M580" cm="1">
        <f t="array" aca="1" ref="M580" ca="1">IF(VEYA(M580="Aralık",M580="Ocak",M580="Şubat"),"Kış",
IF(VEYA(M580="Mart",M580="Nisan",M580="Mayıs"),"İlkbahar",
IF(VEYA(M580="Haziran",M580="Temmuz",M580="Ağustos"),"Yaz",
IF(VEYA(M580="Eylül",M580="Ekim",M580="Kasım"),"Sonbahar",""))))</f>
        <v>0</v>
      </c>
    </row>
    <row r="581" spans="1:13" x14ac:dyDescent="0.3">
      <c r="A581" s="5">
        <v>580</v>
      </c>
      <c r="B581" t="s">
        <v>10</v>
      </c>
      <c r="C581" t="s">
        <v>20</v>
      </c>
      <c r="D581" s="5" t="s">
        <v>75</v>
      </c>
      <c r="E581">
        <v>2</v>
      </c>
      <c r="F581" s="1">
        <v>6000</v>
      </c>
      <c r="G581" s="2">
        <v>12000</v>
      </c>
      <c r="H581" s="3">
        <v>4000</v>
      </c>
      <c r="I581" s="19" t="s">
        <v>48</v>
      </c>
      <c r="J581" t="s">
        <v>61</v>
      </c>
      <c r="K581" s="20">
        <f>Tablo1[[#This Row],[Ürün Kar Tutarı]]/Tablo1[[#This Row],[Birim Fiyat]]</f>
        <v>0.66666666666666663</v>
      </c>
      <c r="L581" t="str">
        <f xml:space="preserve"> RIGHT(Tablo1[[#This Row],[Urun Ad]],5)</f>
        <v>Beyaz</v>
      </c>
      <c r="M581" cm="1">
        <f t="array" aca="1" ref="M581" ca="1">IF(VEYA(M581="Aralık",M581="Ocak",M581="Şubat"),"Kış",
IF(VEYA(M581="Mart",M581="Nisan",M581="Mayıs"),"İlkbahar",
IF(VEYA(M581="Haziran",M581="Temmuz",M581="Ağustos"),"Yaz",
IF(VEYA(M581="Eylül",M581="Ekim",M581="Kasım"),"Sonbahar",""))))</f>
        <v>0</v>
      </c>
    </row>
    <row r="582" spans="1:13" x14ac:dyDescent="0.3">
      <c r="A582" s="4">
        <v>581</v>
      </c>
      <c r="B582" t="s">
        <v>17</v>
      </c>
      <c r="C582" t="s">
        <v>33</v>
      </c>
      <c r="D582" s="5" t="s">
        <v>78</v>
      </c>
      <c r="E582">
        <v>1</v>
      </c>
      <c r="F582" s="1">
        <v>1490</v>
      </c>
      <c r="G582" s="2">
        <v>1490</v>
      </c>
      <c r="H582" s="3">
        <v>690</v>
      </c>
      <c r="I582" s="19" t="s">
        <v>48</v>
      </c>
      <c r="J582" t="s">
        <v>57</v>
      </c>
      <c r="K582" s="20">
        <f>Tablo1[[#This Row],[Ürün Kar Tutarı]]/Tablo1[[#This Row],[Birim Fiyat]]</f>
        <v>0.46308724832214765</v>
      </c>
      <c r="L582" t="str">
        <f xml:space="preserve"> RIGHT(Tablo1[[#This Row],[Urun Ad]],5)</f>
        <v>Marka</v>
      </c>
      <c r="M582" cm="1">
        <f t="array" aca="1" ref="M582" ca="1">IF(VEYA(M582="Aralık",M582="Ocak",M582="Şubat"),"Kış",
IF(VEYA(M582="Mart",M582="Nisan",M582="Mayıs"),"İlkbahar",
IF(VEYA(M582="Haziran",M582="Temmuz",M582="Ağustos"),"Yaz",
IF(VEYA(M582="Eylül",M582="Ekim",M582="Kasım"),"Sonbahar",""))))</f>
        <v>0</v>
      </c>
    </row>
    <row r="583" spans="1:13" x14ac:dyDescent="0.3">
      <c r="A583" s="5">
        <v>582</v>
      </c>
      <c r="B583" t="s">
        <v>16</v>
      </c>
      <c r="C583" t="s">
        <v>32</v>
      </c>
      <c r="D583" s="5" t="s">
        <v>76</v>
      </c>
      <c r="E583">
        <v>2</v>
      </c>
      <c r="F583" s="1">
        <v>10590</v>
      </c>
      <c r="G583" s="2">
        <v>21180</v>
      </c>
      <c r="H583" s="3">
        <v>9180</v>
      </c>
      <c r="I583" s="19" t="s">
        <v>48</v>
      </c>
      <c r="J583" t="s">
        <v>62</v>
      </c>
      <c r="K583" s="20">
        <f>Tablo1[[#This Row],[Ürün Kar Tutarı]]/Tablo1[[#This Row],[Birim Fiyat]]</f>
        <v>0.86685552407932009</v>
      </c>
      <c r="L583" t="str">
        <f xml:space="preserve"> RIGHT(Tablo1[[#This Row],[Urun Ad]],5)</f>
        <v>ı Gri</v>
      </c>
      <c r="M583" cm="1">
        <f t="array" aca="1" ref="M583" ca="1">IF(VEYA(M583="Aralık",M583="Ocak",M583="Şubat"),"Kış",
IF(VEYA(M583="Mart",M583="Nisan",M583="Mayıs"),"İlkbahar",
IF(VEYA(M583="Haziran",M583="Temmuz",M583="Ağustos"),"Yaz",
IF(VEYA(M583="Eylül",M583="Ekim",M583="Kasım"),"Sonbahar",""))))</f>
        <v>0</v>
      </c>
    </row>
    <row r="584" spans="1:13" x14ac:dyDescent="0.3">
      <c r="A584" s="4">
        <v>583</v>
      </c>
      <c r="B584" t="s">
        <v>10</v>
      </c>
      <c r="C584" t="s">
        <v>31</v>
      </c>
      <c r="D584" s="5" t="s">
        <v>77</v>
      </c>
      <c r="E584">
        <v>3</v>
      </c>
      <c r="F584" s="1">
        <v>8000</v>
      </c>
      <c r="G584" s="2">
        <v>24000</v>
      </c>
      <c r="H584" s="3">
        <v>6000</v>
      </c>
      <c r="I584" s="19" t="s">
        <v>48</v>
      </c>
      <c r="J584" t="s">
        <v>57</v>
      </c>
      <c r="K584" s="20">
        <f>Tablo1[[#This Row],[Ürün Kar Tutarı]]/Tablo1[[#This Row],[Birim Fiyat]]</f>
        <v>0.75</v>
      </c>
      <c r="L584" t="str">
        <f xml:space="preserve"> RIGHT(Tablo1[[#This Row],[Urun Ad]],5)</f>
        <v>Beyaz</v>
      </c>
      <c r="M584" cm="1">
        <f t="array" aca="1" ref="M584" ca="1">IF(VEYA(M584="Aralık",M584="Ocak",M584="Şubat"),"Kış",
IF(VEYA(M584="Mart",M584="Nisan",M584="Mayıs"),"İlkbahar",
IF(VEYA(M584="Haziran",M584="Temmuz",M584="Ağustos"),"Yaz",
IF(VEYA(M584="Eylül",M584="Ekim",M584="Kasım"),"Sonbahar",""))))</f>
        <v>0</v>
      </c>
    </row>
    <row r="585" spans="1:13" x14ac:dyDescent="0.3">
      <c r="A585" s="5">
        <v>584</v>
      </c>
      <c r="B585" t="s">
        <v>14</v>
      </c>
      <c r="C585" t="s">
        <v>27</v>
      </c>
      <c r="D585" s="5" t="s">
        <v>43</v>
      </c>
      <c r="E585">
        <v>1</v>
      </c>
      <c r="F585" s="1">
        <v>1100</v>
      </c>
      <c r="G585" s="2">
        <v>1100</v>
      </c>
      <c r="H585" s="3">
        <v>300</v>
      </c>
      <c r="I585" s="19" t="s">
        <v>48</v>
      </c>
      <c r="J585" t="s">
        <v>57</v>
      </c>
      <c r="K585" s="20">
        <f>Tablo1[[#This Row],[Ürün Kar Tutarı]]/Tablo1[[#This Row],[Birim Fiyat]]</f>
        <v>0.27272727272727271</v>
      </c>
      <c r="L585" t="str">
        <f xml:space="preserve"> RIGHT(Tablo1[[#This Row],[Urun Ad]],5)</f>
        <v>Beyaz</v>
      </c>
      <c r="M585" cm="1">
        <f t="array" aca="1" ref="M585" ca="1">IF(VEYA(M585="Aralık",M585="Ocak",M585="Şubat"),"Kış",
IF(VEYA(M585="Mart",M585="Nisan",M585="Mayıs"),"İlkbahar",
IF(VEYA(M585="Haziran",M585="Temmuz",M585="Ağustos"),"Yaz",
IF(VEYA(M585="Eylül",M585="Ekim",M585="Kasım"),"Sonbahar",""))))</f>
        <v>0</v>
      </c>
    </row>
    <row r="586" spans="1:13" x14ac:dyDescent="0.3">
      <c r="A586" s="4">
        <v>585</v>
      </c>
      <c r="B586" t="s">
        <v>17</v>
      </c>
      <c r="C586" t="s">
        <v>28</v>
      </c>
      <c r="D586" s="5" t="s">
        <v>83</v>
      </c>
      <c r="E586">
        <v>1</v>
      </c>
      <c r="F586" s="1">
        <v>1200</v>
      </c>
      <c r="G586" s="2">
        <v>1200</v>
      </c>
      <c r="H586" s="3">
        <v>400</v>
      </c>
      <c r="I586" s="19" t="s">
        <v>48</v>
      </c>
      <c r="J586" t="s">
        <v>64</v>
      </c>
      <c r="K586" s="20">
        <f>Tablo1[[#This Row],[Ürün Kar Tutarı]]/Tablo1[[#This Row],[Birim Fiyat]]</f>
        <v>0.33333333333333331</v>
      </c>
      <c r="L586" t="str">
        <f xml:space="preserve"> RIGHT(Tablo1[[#This Row],[Urun Ad]],5)</f>
        <v>Marka</v>
      </c>
      <c r="M586" cm="1">
        <f t="array" aca="1" ref="M586" ca="1">IF(VEYA(M586="Aralık",M586="Ocak",M586="Şubat"),"Kış",
IF(VEYA(M586="Mart",M586="Nisan",M586="Mayıs"),"İlkbahar",
IF(VEYA(M586="Haziran",M586="Temmuz",M586="Ağustos"),"Yaz",
IF(VEYA(M586="Eylül",M586="Ekim",M586="Kasım"),"Sonbahar",""))))</f>
        <v>0</v>
      </c>
    </row>
    <row r="587" spans="1:13" x14ac:dyDescent="0.3">
      <c r="A587" s="5">
        <v>586</v>
      </c>
      <c r="B587" t="s">
        <v>12</v>
      </c>
      <c r="C587" t="s">
        <v>34</v>
      </c>
      <c r="D587" s="5" t="s">
        <v>80</v>
      </c>
      <c r="E587">
        <v>2</v>
      </c>
      <c r="F587" s="1">
        <v>4200</v>
      </c>
      <c r="G587" s="2">
        <v>8400</v>
      </c>
      <c r="H587" s="3">
        <v>2400</v>
      </c>
      <c r="I587" s="19" t="s">
        <v>48</v>
      </c>
      <c r="J587" t="s">
        <v>63</v>
      </c>
      <c r="K587" s="20">
        <f>Tablo1[[#This Row],[Ürün Kar Tutarı]]/Tablo1[[#This Row],[Birim Fiyat]]</f>
        <v>0.5714285714285714</v>
      </c>
      <c r="L587" t="str">
        <f xml:space="preserve"> RIGHT(Tablo1[[#This Row],[Urun Ad]],5)</f>
        <v>Beyaz</v>
      </c>
      <c r="M587" cm="1">
        <f t="array" aca="1" ref="M587" ca="1">IF(VEYA(M587="Aralık",M587="Ocak",M587="Şubat"),"Kış",
IF(VEYA(M587="Mart",M587="Nisan",M587="Mayıs"),"İlkbahar",
IF(VEYA(M587="Haziran",M587="Temmuz",M587="Ağustos"),"Yaz",
IF(VEYA(M587="Eylül",M587="Ekim",M587="Kasım"),"Sonbahar",""))))</f>
        <v>0</v>
      </c>
    </row>
    <row r="588" spans="1:13" x14ac:dyDescent="0.3">
      <c r="A588" s="4">
        <v>587</v>
      </c>
      <c r="B588" t="s">
        <v>9</v>
      </c>
      <c r="C588" t="s">
        <v>35</v>
      </c>
      <c r="D588" s="5" t="s">
        <v>79</v>
      </c>
      <c r="E588">
        <v>3</v>
      </c>
      <c r="F588" s="1">
        <v>5775</v>
      </c>
      <c r="G588" s="2">
        <v>17325</v>
      </c>
      <c r="H588" s="3">
        <v>5325</v>
      </c>
      <c r="I588" s="19" t="s">
        <v>48</v>
      </c>
      <c r="J588" t="s">
        <v>67</v>
      </c>
      <c r="K588" s="20">
        <f>Tablo1[[#This Row],[Ürün Kar Tutarı]]/Tablo1[[#This Row],[Birim Fiyat]]</f>
        <v>0.92207792207792205</v>
      </c>
      <c r="L588" t="str">
        <f xml:space="preserve"> RIGHT(Tablo1[[#This Row],[Urun Ad]],5)</f>
        <v>Beyaz</v>
      </c>
      <c r="M588" cm="1">
        <f t="array" aca="1" ref="M588" ca="1">IF(VEYA(M588="Aralık",M588="Ocak",M588="Şubat"),"Kış",
IF(VEYA(M588="Mart",M588="Nisan",M588="Mayıs"),"İlkbahar",
IF(VEYA(M588="Haziran",M588="Temmuz",M588="Ağustos"),"Yaz",
IF(VEYA(M588="Eylül",M588="Ekim",M588="Kasım"),"Sonbahar",""))))</f>
        <v>0</v>
      </c>
    </row>
    <row r="589" spans="1:13" x14ac:dyDescent="0.3">
      <c r="A589" s="5">
        <v>588</v>
      </c>
      <c r="B589" t="s">
        <v>18</v>
      </c>
      <c r="C589" t="s">
        <v>25</v>
      </c>
      <c r="D589" s="5" t="s">
        <v>77</v>
      </c>
      <c r="E589">
        <v>3</v>
      </c>
      <c r="F589" s="1">
        <v>7600</v>
      </c>
      <c r="G589" s="2">
        <v>22800</v>
      </c>
      <c r="H589" s="3">
        <v>4800</v>
      </c>
      <c r="I589" s="19" t="s">
        <v>48</v>
      </c>
      <c r="J589" t="s">
        <v>55</v>
      </c>
      <c r="K589" s="20">
        <f>Tablo1[[#This Row],[Ürün Kar Tutarı]]/Tablo1[[#This Row],[Birim Fiyat]]</f>
        <v>0.63157894736842102</v>
      </c>
      <c r="L589" t="str">
        <f xml:space="preserve"> RIGHT(Tablo1[[#This Row],[Urun Ad]],5)</f>
        <v>i Gri</v>
      </c>
      <c r="M589" cm="1">
        <f t="array" aca="1" ref="M589" ca="1">IF(VEYA(M589="Aralık",M589="Ocak",M589="Şubat"),"Kış",
IF(VEYA(M589="Mart",M589="Nisan",M589="Mayıs"),"İlkbahar",
IF(VEYA(M589="Haziran",M589="Temmuz",M589="Ağustos"),"Yaz",
IF(VEYA(M589="Eylül",M589="Ekim",M589="Kasım"),"Sonbahar",""))))</f>
        <v>0</v>
      </c>
    </row>
    <row r="590" spans="1:13" x14ac:dyDescent="0.3">
      <c r="A590" s="4">
        <v>589</v>
      </c>
      <c r="B590" t="s">
        <v>9</v>
      </c>
      <c r="C590" t="s">
        <v>26</v>
      </c>
      <c r="D590" s="5" t="s">
        <v>79</v>
      </c>
      <c r="E590">
        <v>3</v>
      </c>
      <c r="F590" s="1">
        <v>7250</v>
      </c>
      <c r="G590" s="2">
        <v>21750</v>
      </c>
      <c r="H590" s="3">
        <v>6750</v>
      </c>
      <c r="I590" s="19" t="s">
        <v>48</v>
      </c>
      <c r="J590" t="s">
        <v>58</v>
      </c>
      <c r="K590" s="20">
        <f>Tablo1[[#This Row],[Ürün Kar Tutarı]]/Tablo1[[#This Row],[Birim Fiyat]]</f>
        <v>0.93103448275862066</v>
      </c>
      <c r="L590" t="str">
        <f xml:space="preserve"> RIGHT(Tablo1[[#This Row],[Urun Ad]],5)</f>
        <v>u Gri</v>
      </c>
      <c r="M590" cm="1">
        <f t="array" aca="1" ref="M590" ca="1">IF(VEYA(M590="Aralık",M590="Ocak",M590="Şubat"),"Kış",
IF(VEYA(M590="Mart",M590="Nisan",M590="Mayıs"),"İlkbahar",
IF(VEYA(M590="Haziran",M590="Temmuz",M590="Ağustos"),"Yaz",
IF(VEYA(M590="Eylül",M590="Ekim",M590="Kasım"),"Sonbahar",""))))</f>
        <v>0</v>
      </c>
    </row>
    <row r="591" spans="1:13" x14ac:dyDescent="0.3">
      <c r="A591" s="4">
        <v>590</v>
      </c>
      <c r="B591" t="s">
        <v>8</v>
      </c>
      <c r="C591" t="s">
        <v>26</v>
      </c>
      <c r="D591" s="5" t="s">
        <v>79</v>
      </c>
      <c r="E591">
        <v>3</v>
      </c>
      <c r="F591" s="1">
        <v>7250</v>
      </c>
      <c r="G591" s="2">
        <v>21750</v>
      </c>
      <c r="H591" s="3">
        <v>6750</v>
      </c>
      <c r="I591" s="19" t="s">
        <v>48</v>
      </c>
      <c r="J591" t="s">
        <v>61</v>
      </c>
      <c r="K591" s="20">
        <f>Tablo1[[#This Row],[Ürün Kar Tutarı]]/Tablo1[[#This Row],[Birim Fiyat]]</f>
        <v>0.93103448275862066</v>
      </c>
      <c r="L591" t="str">
        <f xml:space="preserve"> RIGHT(Tablo1[[#This Row],[Urun Ad]],5)</f>
        <v>u Gri</v>
      </c>
      <c r="M591" cm="1">
        <f t="array" aca="1" ref="M591" ca="1">IF(VEYA(M591="Aralık",M591="Ocak",M591="Şubat"),"Kış",
IF(VEYA(M591="Mart",M591="Nisan",M591="Mayıs"),"İlkbahar",
IF(VEYA(M591="Haziran",M591="Temmuz",M591="Ağustos"),"Yaz",
IF(VEYA(M591="Eylül",M591="Ekim",M591="Kasım"),"Sonbahar",""))))</f>
        <v>0</v>
      </c>
    </row>
    <row r="592" spans="1:13" x14ac:dyDescent="0.3">
      <c r="A592" s="4">
        <v>591</v>
      </c>
      <c r="B592" t="s">
        <v>16</v>
      </c>
      <c r="C592" t="s">
        <v>26</v>
      </c>
      <c r="D592" s="5" t="s">
        <v>79</v>
      </c>
      <c r="E592">
        <v>3</v>
      </c>
      <c r="F592" s="1">
        <v>7250</v>
      </c>
      <c r="G592" s="2">
        <v>21750</v>
      </c>
      <c r="H592" s="3">
        <v>6750</v>
      </c>
      <c r="I592" s="19" t="s">
        <v>48</v>
      </c>
      <c r="J592" t="s">
        <v>63</v>
      </c>
      <c r="K592" s="20">
        <f>Tablo1[[#This Row],[Ürün Kar Tutarı]]/Tablo1[[#This Row],[Birim Fiyat]]</f>
        <v>0.93103448275862066</v>
      </c>
      <c r="L592" t="str">
        <f xml:space="preserve"> RIGHT(Tablo1[[#This Row],[Urun Ad]],5)</f>
        <v>u Gri</v>
      </c>
      <c r="M592" cm="1">
        <f t="array" aca="1" ref="M592" ca="1">IF(VEYA(M592="Aralık",M592="Ocak",M592="Şubat"),"Kış",
IF(VEYA(M592="Mart",M592="Nisan",M592="Mayıs"),"İlkbahar",
IF(VEYA(M592="Haziran",M592="Temmuz",M592="Ağustos"),"Yaz",
IF(VEYA(M592="Eylül",M592="Ekim",M592="Kasım"),"Sonbahar",""))))</f>
        <v>0</v>
      </c>
    </row>
    <row r="593" spans="1:13" x14ac:dyDescent="0.3">
      <c r="A593" s="5">
        <v>592</v>
      </c>
      <c r="B593" t="s">
        <v>13</v>
      </c>
      <c r="C593" t="s">
        <v>23</v>
      </c>
      <c r="D593" s="5" t="s">
        <v>84</v>
      </c>
      <c r="E593">
        <v>1</v>
      </c>
      <c r="F593" s="1">
        <v>1350</v>
      </c>
      <c r="G593" s="2">
        <v>1350</v>
      </c>
      <c r="H593" s="3">
        <v>550</v>
      </c>
      <c r="I593" s="19" t="s">
        <v>48</v>
      </c>
      <c r="J593" t="s">
        <v>62</v>
      </c>
      <c r="K593" s="20">
        <f>Tablo1[[#This Row],[Ürün Kar Tutarı]]/Tablo1[[#This Row],[Birim Fiyat]]</f>
        <v>0.40740740740740738</v>
      </c>
      <c r="L593" t="str">
        <f xml:space="preserve"> RIGHT(Tablo1[[#This Row],[Urun Ad]],5)</f>
        <v>Siyah</v>
      </c>
      <c r="M593" cm="1">
        <f t="array" aca="1" ref="M593" ca="1">IF(VEYA(M593="Aralık",M593="Ocak",M593="Şubat"),"Kış",
IF(VEYA(M593="Mart",M593="Nisan",M593="Mayıs"),"İlkbahar",
IF(VEYA(M593="Haziran",M593="Temmuz",M593="Ağustos"),"Yaz",
IF(VEYA(M593="Eylül",M593="Ekim",M593="Kasım"),"Sonbahar",""))))</f>
        <v>0</v>
      </c>
    </row>
    <row r="594" spans="1:13" x14ac:dyDescent="0.3">
      <c r="A594" s="4">
        <v>593</v>
      </c>
      <c r="B594" t="s">
        <v>9</v>
      </c>
      <c r="C594" t="s">
        <v>26</v>
      </c>
      <c r="D594" s="5" t="s">
        <v>79</v>
      </c>
      <c r="E594">
        <v>2</v>
      </c>
      <c r="F594" s="1">
        <v>7250</v>
      </c>
      <c r="G594" s="2">
        <v>14500</v>
      </c>
      <c r="H594" s="3">
        <v>4500</v>
      </c>
      <c r="I594" s="19" t="s">
        <v>48</v>
      </c>
      <c r="J594" t="s">
        <v>67</v>
      </c>
      <c r="K594" s="20">
        <f>Tablo1[[#This Row],[Ürün Kar Tutarı]]/Tablo1[[#This Row],[Birim Fiyat]]</f>
        <v>0.62068965517241381</v>
      </c>
      <c r="L594" t="str">
        <f xml:space="preserve"> RIGHT(Tablo1[[#This Row],[Urun Ad]],5)</f>
        <v>u Gri</v>
      </c>
      <c r="M594" cm="1">
        <f t="array" aca="1" ref="M594" ca="1">IF(VEYA(M594="Aralık",M594="Ocak",M594="Şubat"),"Kış",
IF(VEYA(M594="Mart",M594="Nisan",M594="Mayıs"),"İlkbahar",
IF(VEYA(M594="Haziran",M594="Temmuz",M594="Ağustos"),"Yaz",
IF(VEYA(M594="Eylül",M594="Ekim",M594="Kasım"),"Sonbahar",""))))</f>
        <v>0</v>
      </c>
    </row>
    <row r="595" spans="1:13" x14ac:dyDescent="0.3">
      <c r="A595" s="5">
        <v>594</v>
      </c>
      <c r="B595" t="s">
        <v>14</v>
      </c>
      <c r="C595" t="s">
        <v>25</v>
      </c>
      <c r="D595" s="5" t="s">
        <v>77</v>
      </c>
      <c r="E595">
        <v>1</v>
      </c>
      <c r="F595" s="1">
        <v>7600</v>
      </c>
      <c r="G595" s="2">
        <v>7600</v>
      </c>
      <c r="H595" s="3">
        <v>1600</v>
      </c>
      <c r="I595" s="19" t="s">
        <v>48</v>
      </c>
      <c r="J595" t="s">
        <v>61</v>
      </c>
      <c r="K595" s="20">
        <f>Tablo1[[#This Row],[Ürün Kar Tutarı]]/Tablo1[[#This Row],[Birim Fiyat]]</f>
        <v>0.21052631578947367</v>
      </c>
      <c r="L595" t="str">
        <f xml:space="preserve"> RIGHT(Tablo1[[#This Row],[Urun Ad]],5)</f>
        <v>i Gri</v>
      </c>
      <c r="M595" cm="1">
        <f t="array" aca="1" ref="M595" ca="1">IF(VEYA(M595="Aralık",M595="Ocak",M595="Şubat"),"Kış",
IF(VEYA(M595="Mart",M595="Nisan",M595="Mayıs"),"İlkbahar",
IF(VEYA(M595="Haziran",M595="Temmuz",M595="Ağustos"),"Yaz",
IF(VEYA(M595="Eylül",M595="Ekim",M595="Kasım"),"Sonbahar",""))))</f>
        <v>0</v>
      </c>
    </row>
    <row r="596" spans="1:13" x14ac:dyDescent="0.3">
      <c r="A596" s="4">
        <v>595</v>
      </c>
      <c r="B596" t="s">
        <v>19</v>
      </c>
      <c r="C596" t="s">
        <v>25</v>
      </c>
      <c r="D596" s="5" t="s">
        <v>77</v>
      </c>
      <c r="E596">
        <v>3</v>
      </c>
      <c r="F596" s="1">
        <v>7600</v>
      </c>
      <c r="G596" s="2">
        <v>22800</v>
      </c>
      <c r="H596" s="3">
        <v>4800</v>
      </c>
      <c r="I596" s="19" t="s">
        <v>48</v>
      </c>
      <c r="J596" t="s">
        <v>65</v>
      </c>
      <c r="K596" s="20">
        <f>Tablo1[[#This Row],[Ürün Kar Tutarı]]/Tablo1[[#This Row],[Birim Fiyat]]</f>
        <v>0.63157894736842102</v>
      </c>
      <c r="L596" t="str">
        <f xml:space="preserve"> RIGHT(Tablo1[[#This Row],[Urun Ad]],5)</f>
        <v>i Gri</v>
      </c>
      <c r="M596" cm="1">
        <f t="array" aca="1" ref="M596" ca="1">IF(VEYA(M596="Aralık",M596="Ocak",M596="Şubat"),"Kış",
IF(VEYA(M596="Mart",M596="Nisan",M596="Mayıs"),"İlkbahar",
IF(VEYA(M596="Haziran",M596="Temmuz",M596="Ağustos"),"Yaz",
IF(VEYA(M596="Eylül",M596="Ekim",M596="Kasım"),"Sonbahar",""))))</f>
        <v>0</v>
      </c>
    </row>
    <row r="597" spans="1:13" x14ac:dyDescent="0.3">
      <c r="A597" s="5">
        <v>596</v>
      </c>
      <c r="B597" t="s">
        <v>9</v>
      </c>
      <c r="C597" t="s">
        <v>33</v>
      </c>
      <c r="D597" s="5" t="s">
        <v>78</v>
      </c>
      <c r="E597">
        <v>3</v>
      </c>
      <c r="F597" s="1">
        <v>1490</v>
      </c>
      <c r="G597" s="2">
        <v>4470</v>
      </c>
      <c r="H597" s="3">
        <v>2070</v>
      </c>
      <c r="I597" s="19" t="s">
        <v>48</v>
      </c>
      <c r="J597" t="s">
        <v>55</v>
      </c>
      <c r="K597" s="20">
        <f>Tablo1[[#This Row],[Ürün Kar Tutarı]]/Tablo1[[#This Row],[Birim Fiyat]]</f>
        <v>1.3892617449664431</v>
      </c>
      <c r="L597" t="str">
        <f xml:space="preserve"> RIGHT(Tablo1[[#This Row],[Urun Ad]],5)</f>
        <v>Marka</v>
      </c>
      <c r="M597" cm="1">
        <f t="array" aca="1" ref="M597" ca="1">IF(VEYA(M597="Aralık",M597="Ocak",M597="Şubat"),"Kış",
IF(VEYA(M597="Mart",M597="Nisan",M597="Mayıs"),"İlkbahar",
IF(VEYA(M597="Haziran",M597="Temmuz",M597="Ağustos"),"Yaz",
IF(VEYA(M597="Eylül",M597="Ekim",M597="Kasım"),"Sonbahar",""))))</f>
        <v>0</v>
      </c>
    </row>
    <row r="598" spans="1:13" x14ac:dyDescent="0.3">
      <c r="A598" s="4">
        <v>597</v>
      </c>
      <c r="B598" t="s">
        <v>13</v>
      </c>
      <c r="C598" t="s">
        <v>36</v>
      </c>
      <c r="D598" s="5" t="s">
        <v>81</v>
      </c>
      <c r="E598">
        <v>2</v>
      </c>
      <c r="F598" s="1">
        <v>2900</v>
      </c>
      <c r="G598" s="2">
        <v>5800</v>
      </c>
      <c r="H598" s="3">
        <v>1800</v>
      </c>
      <c r="I598" s="19" t="s">
        <v>48</v>
      </c>
      <c r="J598" t="s">
        <v>59</v>
      </c>
      <c r="K598" s="20">
        <f>Tablo1[[#This Row],[Ürün Kar Tutarı]]/Tablo1[[#This Row],[Birim Fiyat]]</f>
        <v>0.62068965517241381</v>
      </c>
      <c r="L598" t="str">
        <f xml:space="preserve"> RIGHT(Tablo1[[#This Row],[Urun Ad]],5)</f>
        <v>Marka</v>
      </c>
      <c r="M598" cm="1">
        <f t="array" aca="1" ref="M598" ca="1">IF(VEYA(M598="Aralık",M598="Ocak",M598="Şubat"),"Kış",
IF(VEYA(M598="Mart",M598="Nisan",M598="Mayıs"),"İlkbahar",
IF(VEYA(M598="Haziran",M598="Temmuz",M598="Ağustos"),"Yaz",
IF(VEYA(M598="Eylül",M598="Ekim",M598="Kasım"),"Sonbahar",""))))</f>
        <v>0</v>
      </c>
    </row>
    <row r="599" spans="1:13" x14ac:dyDescent="0.3">
      <c r="A599" s="5">
        <v>598</v>
      </c>
      <c r="B599" t="s">
        <v>17</v>
      </c>
      <c r="C599" t="s">
        <v>33</v>
      </c>
      <c r="D599" s="5" t="s">
        <v>78</v>
      </c>
      <c r="E599">
        <v>1</v>
      </c>
      <c r="F599" s="1">
        <v>1490</v>
      </c>
      <c r="G599" s="2">
        <v>1490</v>
      </c>
      <c r="H599" s="3">
        <v>690</v>
      </c>
      <c r="I599" s="19" t="s">
        <v>48</v>
      </c>
      <c r="J599" t="s">
        <v>62</v>
      </c>
      <c r="K599" s="20">
        <f>Tablo1[[#This Row],[Ürün Kar Tutarı]]/Tablo1[[#This Row],[Birim Fiyat]]</f>
        <v>0.46308724832214765</v>
      </c>
      <c r="L599" t="str">
        <f xml:space="preserve"> RIGHT(Tablo1[[#This Row],[Urun Ad]],5)</f>
        <v>Marka</v>
      </c>
      <c r="M599" cm="1">
        <f t="array" aca="1" ref="M599" ca="1">IF(VEYA(M599="Aralık",M599="Ocak",M599="Şubat"),"Kış",
IF(VEYA(M599="Mart",M599="Nisan",M599="Mayıs"),"İlkbahar",
IF(VEYA(M599="Haziran",M599="Temmuz",M599="Ağustos"),"Yaz",
IF(VEYA(M599="Eylül",M599="Ekim",M599="Kasım"),"Sonbahar",""))))</f>
        <v>0</v>
      </c>
    </row>
    <row r="600" spans="1:13" x14ac:dyDescent="0.3">
      <c r="A600" s="4">
        <v>599</v>
      </c>
      <c r="B600" t="s">
        <v>17</v>
      </c>
      <c r="C600" t="s">
        <v>30</v>
      </c>
      <c r="D600" s="5" t="s">
        <v>83</v>
      </c>
      <c r="E600">
        <v>2</v>
      </c>
      <c r="F600" s="1">
        <v>1090</v>
      </c>
      <c r="G600" s="2">
        <v>2180</v>
      </c>
      <c r="H600" s="3">
        <v>580</v>
      </c>
      <c r="I600" s="19" t="s">
        <v>48</v>
      </c>
      <c r="J600" t="s">
        <v>59</v>
      </c>
      <c r="K600" s="20">
        <f>Tablo1[[#This Row],[Ürün Kar Tutarı]]/Tablo1[[#This Row],[Birim Fiyat]]</f>
        <v>0.5321100917431193</v>
      </c>
      <c r="L600" t="str">
        <f xml:space="preserve"> RIGHT(Tablo1[[#This Row],[Urun Ad]],5)</f>
        <v>Marka</v>
      </c>
      <c r="M600" cm="1">
        <f t="array" aca="1" ref="M600" ca="1">IF(VEYA(M600="Aralık",M600="Ocak",M600="Şubat"),"Kış",
IF(VEYA(M600="Mart",M600="Nisan",M600="Mayıs"),"İlkbahar",
IF(VEYA(M600="Haziran",M600="Temmuz",M600="Ağustos"),"Yaz",
IF(VEYA(M600="Eylül",M600="Ekim",M600="Kasım"),"Sonbahar",""))))</f>
        <v>0</v>
      </c>
    </row>
    <row r="601" spans="1:13" x14ac:dyDescent="0.3">
      <c r="A601" s="5">
        <v>600</v>
      </c>
      <c r="B601" t="s">
        <v>13</v>
      </c>
      <c r="C601" t="s">
        <v>28</v>
      </c>
      <c r="D601" s="5" t="s">
        <v>83</v>
      </c>
      <c r="E601">
        <v>2</v>
      </c>
      <c r="F601" s="1">
        <v>1200</v>
      </c>
      <c r="G601" s="2">
        <v>2400</v>
      </c>
      <c r="H601" s="3">
        <v>800</v>
      </c>
      <c r="I601" s="19" t="s">
        <v>48</v>
      </c>
      <c r="J601" t="s">
        <v>66</v>
      </c>
      <c r="K601" s="20">
        <f>Tablo1[[#This Row],[Ürün Kar Tutarı]]/Tablo1[[#This Row],[Birim Fiyat]]</f>
        <v>0.66666666666666663</v>
      </c>
      <c r="L601" t="str">
        <f xml:space="preserve"> RIGHT(Tablo1[[#This Row],[Urun Ad]],5)</f>
        <v>Marka</v>
      </c>
      <c r="M601" cm="1">
        <f t="array" aca="1" ref="M601" ca="1">IF(VEYA(M601="Aralık",M601="Ocak",M601="Şubat"),"Kış",
IF(VEYA(M601="Mart",M601="Nisan",M601="Mayıs"),"İlkbahar",
IF(VEYA(M601="Haziran",M601="Temmuz",M601="Ağustos"),"Yaz",
IF(VEYA(M601="Eylül",M601="Ekim",M601="Kasım"),"Sonbahar",""))))</f>
        <v>0</v>
      </c>
    </row>
    <row r="602" spans="1:13" x14ac:dyDescent="0.3">
      <c r="A602" s="4">
        <v>601</v>
      </c>
      <c r="B602" t="s">
        <v>16</v>
      </c>
      <c r="C602" t="s">
        <v>32</v>
      </c>
      <c r="D602" s="5" t="s">
        <v>76</v>
      </c>
      <c r="E602">
        <v>2</v>
      </c>
      <c r="F602" s="1">
        <v>10590</v>
      </c>
      <c r="G602" s="2">
        <v>21180</v>
      </c>
      <c r="H602" s="3">
        <v>9180</v>
      </c>
      <c r="I602" s="19" t="s">
        <v>48</v>
      </c>
      <c r="J602" t="s">
        <v>64</v>
      </c>
      <c r="K602" s="20">
        <f>Tablo1[[#This Row],[Ürün Kar Tutarı]]/Tablo1[[#This Row],[Birim Fiyat]]</f>
        <v>0.86685552407932009</v>
      </c>
      <c r="L602" t="str">
        <f xml:space="preserve"> RIGHT(Tablo1[[#This Row],[Urun Ad]],5)</f>
        <v>ı Gri</v>
      </c>
      <c r="M602" cm="1">
        <f t="array" aca="1" ref="M602" ca="1">IF(VEYA(M602="Aralık",M602="Ocak",M602="Şubat"),"Kış",
IF(VEYA(M602="Mart",M602="Nisan",M602="Mayıs"),"İlkbahar",
IF(VEYA(M602="Haziran",M602="Temmuz",M602="Ağustos"),"Yaz",
IF(VEYA(M602="Eylül",M602="Ekim",M602="Kasım"),"Sonbahar",""))))</f>
        <v>0</v>
      </c>
    </row>
    <row r="603" spans="1:13" x14ac:dyDescent="0.3">
      <c r="A603" s="5">
        <v>602</v>
      </c>
      <c r="B603" t="s">
        <v>14</v>
      </c>
      <c r="C603" t="s">
        <v>34</v>
      </c>
      <c r="D603" s="5" t="s">
        <v>80</v>
      </c>
      <c r="E603">
        <v>3</v>
      </c>
      <c r="F603" s="1">
        <v>4200</v>
      </c>
      <c r="G603" s="2">
        <v>12600</v>
      </c>
      <c r="H603" s="3">
        <v>3600</v>
      </c>
      <c r="I603" s="19" t="s">
        <v>48</v>
      </c>
      <c r="J603" t="s">
        <v>57</v>
      </c>
      <c r="K603" s="20">
        <f>Tablo1[[#This Row],[Ürün Kar Tutarı]]/Tablo1[[#This Row],[Birim Fiyat]]</f>
        <v>0.8571428571428571</v>
      </c>
      <c r="L603" t="str">
        <f xml:space="preserve"> RIGHT(Tablo1[[#This Row],[Urun Ad]],5)</f>
        <v>Beyaz</v>
      </c>
      <c r="M603" cm="1">
        <f t="array" aca="1" ref="M603" ca="1">IF(VEYA(M603="Aralık",M603="Ocak",M603="Şubat"),"Kış",
IF(VEYA(M603="Mart",M603="Nisan",M603="Mayıs"),"İlkbahar",
IF(VEYA(M603="Haziran",M603="Temmuz",M603="Ağustos"),"Yaz",
IF(VEYA(M603="Eylül",M603="Ekim",M603="Kasım"),"Sonbahar",""))))</f>
        <v>0</v>
      </c>
    </row>
    <row r="604" spans="1:13" x14ac:dyDescent="0.3">
      <c r="A604" s="4">
        <v>603</v>
      </c>
      <c r="B604" t="s">
        <v>11</v>
      </c>
      <c r="C604" t="s">
        <v>34</v>
      </c>
      <c r="D604" s="5" t="s">
        <v>80</v>
      </c>
      <c r="E604">
        <v>3</v>
      </c>
      <c r="F604" s="1">
        <v>4200</v>
      </c>
      <c r="G604" s="2">
        <v>12600</v>
      </c>
      <c r="H604" s="3">
        <v>3600</v>
      </c>
      <c r="I604" s="19" t="s">
        <v>48</v>
      </c>
      <c r="J604" t="s">
        <v>65</v>
      </c>
      <c r="K604" s="20">
        <f>Tablo1[[#This Row],[Ürün Kar Tutarı]]/Tablo1[[#This Row],[Birim Fiyat]]</f>
        <v>0.8571428571428571</v>
      </c>
      <c r="L604" t="str">
        <f xml:space="preserve"> RIGHT(Tablo1[[#This Row],[Urun Ad]],5)</f>
        <v>Beyaz</v>
      </c>
      <c r="M604" cm="1">
        <f t="array" aca="1" ref="M604" ca="1">IF(VEYA(M604="Aralık",M604="Ocak",M604="Şubat"),"Kış",
IF(VEYA(M604="Mart",M604="Nisan",M604="Mayıs"),"İlkbahar",
IF(VEYA(M604="Haziran",M604="Temmuz",M604="Ağustos"),"Yaz",
IF(VEYA(M604="Eylül",M604="Ekim",M604="Kasım"),"Sonbahar",""))))</f>
        <v>0</v>
      </c>
    </row>
    <row r="605" spans="1:13" x14ac:dyDescent="0.3">
      <c r="A605" s="5">
        <v>604</v>
      </c>
      <c r="B605" t="s">
        <v>15</v>
      </c>
      <c r="C605" t="s">
        <v>32</v>
      </c>
      <c r="D605" s="5" t="s">
        <v>76</v>
      </c>
      <c r="E605">
        <v>2</v>
      </c>
      <c r="F605" s="1">
        <v>10590</v>
      </c>
      <c r="G605" s="2">
        <v>21180</v>
      </c>
      <c r="H605" s="3">
        <v>9180</v>
      </c>
      <c r="I605" s="19" t="s">
        <v>48</v>
      </c>
      <c r="J605" t="s">
        <v>57</v>
      </c>
      <c r="K605" s="20">
        <f>Tablo1[[#This Row],[Ürün Kar Tutarı]]/Tablo1[[#This Row],[Birim Fiyat]]</f>
        <v>0.86685552407932009</v>
      </c>
      <c r="L605" t="str">
        <f xml:space="preserve"> RIGHT(Tablo1[[#This Row],[Urun Ad]],5)</f>
        <v>ı Gri</v>
      </c>
      <c r="M605" cm="1">
        <f t="array" aca="1" ref="M605" ca="1">IF(VEYA(M605="Aralık",M605="Ocak",M605="Şubat"),"Kış",
IF(VEYA(M605="Mart",M605="Nisan",M605="Mayıs"),"İlkbahar",
IF(VEYA(M605="Haziran",M605="Temmuz",M605="Ağustos"),"Yaz",
IF(VEYA(M605="Eylül",M605="Ekim",M605="Kasım"),"Sonbahar",""))))</f>
        <v>0</v>
      </c>
    </row>
    <row r="606" spans="1:13" x14ac:dyDescent="0.3">
      <c r="A606" s="4">
        <v>605</v>
      </c>
      <c r="B606" t="s">
        <v>19</v>
      </c>
      <c r="C606" t="s">
        <v>37</v>
      </c>
      <c r="D606" s="5" t="s">
        <v>43</v>
      </c>
      <c r="E606">
        <v>1</v>
      </c>
      <c r="F606" s="1">
        <v>1250</v>
      </c>
      <c r="G606" s="2">
        <v>1250</v>
      </c>
      <c r="H606" s="3">
        <v>450</v>
      </c>
      <c r="I606" s="19" t="s">
        <v>48</v>
      </c>
      <c r="J606" t="s">
        <v>65</v>
      </c>
      <c r="K606" s="20">
        <f>Tablo1[[#This Row],[Ürün Kar Tutarı]]/Tablo1[[#This Row],[Birim Fiyat]]</f>
        <v>0.36</v>
      </c>
      <c r="L606" t="str">
        <f xml:space="preserve"> RIGHT(Tablo1[[#This Row],[Urun Ad]],5)</f>
        <v>Siyah</v>
      </c>
      <c r="M606" cm="1">
        <f t="array" aca="1" ref="M606" ca="1">IF(VEYA(M606="Aralık",M606="Ocak",M606="Şubat"),"Kış",
IF(VEYA(M606="Mart",M606="Nisan",M606="Mayıs"),"İlkbahar",
IF(VEYA(M606="Haziran",M606="Temmuz",M606="Ağustos"),"Yaz",
IF(VEYA(M606="Eylül",M606="Ekim",M606="Kasım"),"Sonbahar",""))))</f>
        <v>0</v>
      </c>
    </row>
    <row r="607" spans="1:13" x14ac:dyDescent="0.3">
      <c r="A607" s="5">
        <v>606</v>
      </c>
      <c r="B607" t="s">
        <v>8</v>
      </c>
      <c r="C607" t="s">
        <v>33</v>
      </c>
      <c r="D607" s="5" t="s">
        <v>78</v>
      </c>
      <c r="E607">
        <v>3</v>
      </c>
      <c r="F607" s="1">
        <v>1490</v>
      </c>
      <c r="G607" s="2">
        <v>4470</v>
      </c>
      <c r="H607" s="3">
        <v>2070</v>
      </c>
      <c r="I607" s="19" t="s">
        <v>48</v>
      </c>
      <c r="J607" t="s">
        <v>60</v>
      </c>
      <c r="K607" s="20">
        <f>Tablo1[[#This Row],[Ürün Kar Tutarı]]/Tablo1[[#This Row],[Birim Fiyat]]</f>
        <v>1.3892617449664431</v>
      </c>
      <c r="L607" t="str">
        <f xml:space="preserve"> RIGHT(Tablo1[[#This Row],[Urun Ad]],5)</f>
        <v>Marka</v>
      </c>
      <c r="M607" cm="1">
        <f t="array" aca="1" ref="M607" ca="1">IF(VEYA(M607="Aralık",M607="Ocak",M607="Şubat"),"Kış",
IF(VEYA(M607="Mart",M607="Nisan",M607="Mayıs"),"İlkbahar",
IF(VEYA(M607="Haziran",M607="Temmuz",M607="Ağustos"),"Yaz",
IF(VEYA(M607="Eylül",M607="Ekim",M607="Kasım"),"Sonbahar",""))))</f>
        <v>0</v>
      </c>
    </row>
    <row r="608" spans="1:13" x14ac:dyDescent="0.3">
      <c r="A608" s="4">
        <v>607</v>
      </c>
      <c r="B608" t="s">
        <v>14</v>
      </c>
      <c r="C608" t="s">
        <v>28</v>
      </c>
      <c r="D608" s="5" t="s">
        <v>83</v>
      </c>
      <c r="E608">
        <v>2</v>
      </c>
      <c r="F608" s="1">
        <v>1200</v>
      </c>
      <c r="G608" s="2">
        <v>2400</v>
      </c>
      <c r="H608" s="3">
        <v>800</v>
      </c>
      <c r="I608" s="19" t="s">
        <v>48</v>
      </c>
      <c r="J608" t="s">
        <v>60</v>
      </c>
      <c r="K608" s="20">
        <f>Tablo1[[#This Row],[Ürün Kar Tutarı]]/Tablo1[[#This Row],[Birim Fiyat]]</f>
        <v>0.66666666666666663</v>
      </c>
      <c r="L608" t="str">
        <f xml:space="preserve"> RIGHT(Tablo1[[#This Row],[Urun Ad]],5)</f>
        <v>Marka</v>
      </c>
      <c r="M608" cm="1">
        <f t="array" aca="1" ref="M608" ca="1">IF(VEYA(M608="Aralık",M608="Ocak",M608="Şubat"),"Kış",
IF(VEYA(M608="Mart",M608="Nisan",M608="Mayıs"),"İlkbahar",
IF(VEYA(M608="Haziran",M608="Temmuz",M608="Ağustos"),"Yaz",
IF(VEYA(M608="Eylül",M608="Ekim",M608="Kasım"),"Sonbahar",""))))</f>
        <v>0</v>
      </c>
    </row>
    <row r="609" spans="1:13" x14ac:dyDescent="0.3">
      <c r="A609" s="5">
        <v>608</v>
      </c>
      <c r="B609" t="s">
        <v>10</v>
      </c>
      <c r="C609" t="s">
        <v>24</v>
      </c>
      <c r="D609" s="5" t="s">
        <v>81</v>
      </c>
      <c r="E609">
        <v>3</v>
      </c>
      <c r="F609" s="1">
        <v>2180</v>
      </c>
      <c r="G609" s="2">
        <v>6540</v>
      </c>
      <c r="H609" s="3">
        <v>2040</v>
      </c>
      <c r="I609" s="19" t="s">
        <v>48</v>
      </c>
      <c r="J609" t="s">
        <v>64</v>
      </c>
      <c r="K609" s="20">
        <f>Tablo1[[#This Row],[Ürün Kar Tutarı]]/Tablo1[[#This Row],[Birim Fiyat]]</f>
        <v>0.93577981651376152</v>
      </c>
      <c r="L609" t="str">
        <f xml:space="preserve"> RIGHT(Tablo1[[#This Row],[Urun Ad]],5)</f>
        <v>Marka</v>
      </c>
      <c r="M609" cm="1">
        <f t="array" aca="1" ref="M609" ca="1">IF(VEYA(M609="Aralık",M609="Ocak",M609="Şubat"),"Kış",
IF(VEYA(M609="Mart",M609="Nisan",M609="Mayıs"),"İlkbahar",
IF(VEYA(M609="Haziran",M609="Temmuz",M609="Ağustos"),"Yaz",
IF(VEYA(M609="Eylül",M609="Ekim",M609="Kasım"),"Sonbahar",""))))</f>
        <v>0</v>
      </c>
    </row>
    <row r="610" spans="1:13" x14ac:dyDescent="0.3">
      <c r="A610" s="4">
        <v>609</v>
      </c>
      <c r="B610" t="s">
        <v>17</v>
      </c>
      <c r="C610" t="s">
        <v>38</v>
      </c>
      <c r="D610" s="5" t="s">
        <v>84</v>
      </c>
      <c r="E610">
        <v>3</v>
      </c>
      <c r="F610" s="1">
        <v>1200</v>
      </c>
      <c r="G610" s="2">
        <v>3600</v>
      </c>
      <c r="H610" s="3">
        <v>1200</v>
      </c>
      <c r="I610" s="19" t="s">
        <v>48</v>
      </c>
      <c r="J610" t="s">
        <v>56</v>
      </c>
      <c r="K610" s="20">
        <f>Tablo1[[#This Row],[Ürün Kar Tutarı]]/Tablo1[[#This Row],[Birim Fiyat]]</f>
        <v>1</v>
      </c>
      <c r="L610" t="str">
        <f xml:space="preserve"> RIGHT(Tablo1[[#This Row],[Urun Ad]],5)</f>
        <v>ü Mor</v>
      </c>
      <c r="M610" cm="1">
        <f t="array" aca="1" ref="M610" ca="1">IF(VEYA(M610="Aralık",M610="Ocak",M610="Şubat"),"Kış",
IF(VEYA(M610="Mart",M610="Nisan",M610="Mayıs"),"İlkbahar",
IF(VEYA(M610="Haziran",M610="Temmuz",M610="Ağustos"),"Yaz",
IF(VEYA(M610="Eylül",M610="Ekim",M610="Kasım"),"Sonbahar",""))))</f>
        <v>0</v>
      </c>
    </row>
    <row r="611" spans="1:13" x14ac:dyDescent="0.3">
      <c r="A611" s="5">
        <v>610</v>
      </c>
      <c r="B611" t="s">
        <v>8</v>
      </c>
      <c r="C611" t="s">
        <v>29</v>
      </c>
      <c r="D611" s="5" t="s">
        <v>82</v>
      </c>
      <c r="E611">
        <v>1</v>
      </c>
      <c r="F611" s="1">
        <v>1800</v>
      </c>
      <c r="G611" s="2">
        <v>1800</v>
      </c>
      <c r="H611" s="3">
        <v>1000</v>
      </c>
      <c r="I611" s="19" t="s">
        <v>48</v>
      </c>
      <c r="J611" t="s">
        <v>59</v>
      </c>
      <c r="K611" s="20">
        <f>Tablo1[[#This Row],[Ürün Kar Tutarı]]/Tablo1[[#This Row],[Birim Fiyat]]</f>
        <v>0.55555555555555558</v>
      </c>
      <c r="L611" t="str">
        <f xml:space="preserve"> RIGHT(Tablo1[[#This Row],[Urun Ad]],5)</f>
        <v>n Gri</v>
      </c>
      <c r="M611" cm="1">
        <f t="array" aca="1" ref="M611" ca="1">IF(VEYA(M611="Aralık",M611="Ocak",M611="Şubat"),"Kış",
IF(VEYA(M611="Mart",M611="Nisan",M611="Mayıs"),"İlkbahar",
IF(VEYA(M611="Haziran",M611="Temmuz",M611="Ağustos"),"Yaz",
IF(VEYA(M611="Eylül",M611="Ekim",M611="Kasım"),"Sonbahar",""))))</f>
        <v>0</v>
      </c>
    </row>
    <row r="612" spans="1:13" x14ac:dyDescent="0.3">
      <c r="A612" s="4">
        <v>611</v>
      </c>
      <c r="B612" t="s">
        <v>10</v>
      </c>
      <c r="C612" t="s">
        <v>25</v>
      </c>
      <c r="D612" s="5" t="s">
        <v>77</v>
      </c>
      <c r="E612">
        <v>1</v>
      </c>
      <c r="F612" s="1">
        <v>7600</v>
      </c>
      <c r="G612" s="2">
        <v>7600</v>
      </c>
      <c r="H612" s="3">
        <v>1600</v>
      </c>
      <c r="I612" s="19" t="s">
        <v>49</v>
      </c>
      <c r="J612" t="s">
        <v>62</v>
      </c>
      <c r="K612" s="20">
        <f>Tablo1[[#This Row],[Ürün Kar Tutarı]]/Tablo1[[#This Row],[Birim Fiyat]]</f>
        <v>0.21052631578947367</v>
      </c>
      <c r="L612" t="str">
        <f xml:space="preserve"> RIGHT(Tablo1[[#This Row],[Urun Ad]],5)</f>
        <v>i Gri</v>
      </c>
      <c r="M612" cm="1">
        <f t="array" aca="1" ref="M612" ca="1">IF(VEYA(M612="Aralık",M612="Ocak",M612="Şubat"),"Kış",
IF(VEYA(M612="Mart",M612="Nisan",M612="Mayıs"),"İlkbahar",
IF(VEYA(M612="Haziran",M612="Temmuz",M612="Ağustos"),"Yaz",
IF(VEYA(M612="Eylül",M612="Ekim",M612="Kasım"),"Sonbahar",""))))</f>
        <v>0</v>
      </c>
    </row>
    <row r="613" spans="1:13" x14ac:dyDescent="0.3">
      <c r="A613" s="5">
        <v>612</v>
      </c>
      <c r="B613" t="s">
        <v>15</v>
      </c>
      <c r="C613" t="s">
        <v>39</v>
      </c>
      <c r="D613" s="5" t="s">
        <v>76</v>
      </c>
      <c r="E613">
        <v>1</v>
      </c>
      <c r="F613" s="1">
        <v>7530</v>
      </c>
      <c r="G613" s="2">
        <v>7530</v>
      </c>
      <c r="H613" s="3">
        <v>1530</v>
      </c>
      <c r="I613" s="19" t="s">
        <v>49</v>
      </c>
      <c r="J613" t="s">
        <v>58</v>
      </c>
      <c r="K613" s="20">
        <f>Tablo1[[#This Row],[Ürün Kar Tutarı]]/Tablo1[[#This Row],[Birim Fiyat]]</f>
        <v>0.20318725099601595</v>
      </c>
      <c r="L613" t="str">
        <f xml:space="preserve"> RIGHT(Tablo1[[#This Row],[Urun Ad]],5)</f>
        <v>ı Gri</v>
      </c>
      <c r="M613" cm="1">
        <f t="array" aca="1" ref="M613" ca="1">IF(VEYA(M613="Aralık",M613="Ocak",M613="Şubat"),"Kış",
IF(VEYA(M613="Mart",M613="Nisan",M613="Mayıs"),"İlkbahar",
IF(VEYA(M613="Haziran",M613="Temmuz",M613="Ağustos"),"Yaz",
IF(VEYA(M613="Eylül",M613="Ekim",M613="Kasım"),"Sonbahar",""))))</f>
        <v>0</v>
      </c>
    </row>
    <row r="614" spans="1:13" x14ac:dyDescent="0.3">
      <c r="A614" s="4">
        <v>613</v>
      </c>
      <c r="B614" t="s">
        <v>19</v>
      </c>
      <c r="C614" t="s">
        <v>33</v>
      </c>
      <c r="D614" s="5" t="s">
        <v>78</v>
      </c>
      <c r="E614">
        <v>2</v>
      </c>
      <c r="F614" s="1">
        <v>1490</v>
      </c>
      <c r="G614" s="2">
        <v>2980</v>
      </c>
      <c r="H614" s="3">
        <v>1380</v>
      </c>
      <c r="I614" s="19" t="s">
        <v>49</v>
      </c>
      <c r="J614" t="s">
        <v>56</v>
      </c>
      <c r="K614" s="20">
        <f>Tablo1[[#This Row],[Ürün Kar Tutarı]]/Tablo1[[#This Row],[Birim Fiyat]]</f>
        <v>0.9261744966442953</v>
      </c>
      <c r="L614" t="str">
        <f xml:space="preserve"> RIGHT(Tablo1[[#This Row],[Urun Ad]],5)</f>
        <v>Marka</v>
      </c>
      <c r="M614" cm="1">
        <f t="array" aca="1" ref="M614" ca="1">IF(VEYA(M614="Aralık",M614="Ocak",M614="Şubat"),"Kış",
IF(VEYA(M614="Mart",M614="Nisan",M614="Mayıs"),"İlkbahar",
IF(VEYA(M614="Haziran",M614="Temmuz",M614="Ağustos"),"Yaz",
IF(VEYA(M614="Eylül",M614="Ekim",M614="Kasım"),"Sonbahar",""))))</f>
        <v>0</v>
      </c>
    </row>
    <row r="615" spans="1:13" x14ac:dyDescent="0.3">
      <c r="A615" s="5">
        <v>614</v>
      </c>
      <c r="B615" t="s">
        <v>8</v>
      </c>
      <c r="C615" t="s">
        <v>40</v>
      </c>
      <c r="D615" s="5" t="s">
        <v>75</v>
      </c>
      <c r="E615">
        <v>1</v>
      </c>
      <c r="F615" s="1">
        <v>5300</v>
      </c>
      <c r="G615" s="2">
        <v>5300</v>
      </c>
      <c r="H615" s="3">
        <v>1300</v>
      </c>
      <c r="I615" s="19" t="s">
        <v>49</v>
      </c>
      <c r="J615" t="s">
        <v>66</v>
      </c>
      <c r="K615" s="20">
        <f>Tablo1[[#This Row],[Ürün Kar Tutarı]]/Tablo1[[#This Row],[Birim Fiyat]]</f>
        <v>0.24528301886792453</v>
      </c>
      <c r="L615" t="str">
        <f xml:space="preserve"> RIGHT(Tablo1[[#This Row],[Urun Ad]],5)</f>
        <v>i Gri</v>
      </c>
      <c r="M615" cm="1">
        <f t="array" aca="1" ref="M615" ca="1">IF(VEYA(M615="Aralık",M615="Ocak",M615="Şubat"),"Kış",
IF(VEYA(M615="Mart",M615="Nisan",M615="Mayıs"),"İlkbahar",
IF(VEYA(M615="Haziran",M615="Temmuz",M615="Ağustos"),"Yaz",
IF(VEYA(M615="Eylül",M615="Ekim",M615="Kasım"),"Sonbahar",""))))</f>
        <v>0</v>
      </c>
    </row>
    <row r="616" spans="1:13" x14ac:dyDescent="0.3">
      <c r="A616" s="4">
        <v>615</v>
      </c>
      <c r="B616" t="s">
        <v>12</v>
      </c>
      <c r="C616" t="s">
        <v>36</v>
      </c>
      <c r="D616" s="5" t="s">
        <v>81</v>
      </c>
      <c r="E616">
        <v>2</v>
      </c>
      <c r="F616" s="1">
        <v>1200</v>
      </c>
      <c r="G616" s="2">
        <v>2400</v>
      </c>
      <c r="H616" s="3">
        <v>800</v>
      </c>
      <c r="I616" s="19" t="s">
        <v>49</v>
      </c>
      <c r="J616" t="s">
        <v>62</v>
      </c>
      <c r="K616" s="20">
        <f>Tablo1[[#This Row],[Ürün Kar Tutarı]]/Tablo1[[#This Row],[Birim Fiyat]]</f>
        <v>0.66666666666666663</v>
      </c>
      <c r="L616" t="str">
        <f xml:space="preserve"> RIGHT(Tablo1[[#This Row],[Urun Ad]],5)</f>
        <v>Marka</v>
      </c>
      <c r="M616" cm="1">
        <f t="array" aca="1" ref="M616" ca="1">IF(VEYA(M616="Aralık",M616="Ocak",M616="Şubat"),"Kış",
IF(VEYA(M616="Mart",M616="Nisan",M616="Mayıs"),"İlkbahar",
IF(VEYA(M616="Haziran",M616="Temmuz",M616="Ağustos"),"Yaz",
IF(VEYA(M616="Eylül",M616="Ekim",M616="Kasım"),"Sonbahar",""))))</f>
        <v>0</v>
      </c>
    </row>
    <row r="617" spans="1:13" x14ac:dyDescent="0.3">
      <c r="A617" s="4">
        <v>616</v>
      </c>
      <c r="B617" t="s">
        <v>17</v>
      </c>
      <c r="C617" t="s">
        <v>30</v>
      </c>
      <c r="D617" s="5" t="s">
        <v>83</v>
      </c>
      <c r="E617">
        <v>1</v>
      </c>
      <c r="F617" s="1">
        <v>1090</v>
      </c>
      <c r="G617" s="2">
        <v>1090</v>
      </c>
      <c r="H617" s="3">
        <v>290</v>
      </c>
      <c r="I617" s="19" t="s">
        <v>49</v>
      </c>
      <c r="J617" t="s">
        <v>63</v>
      </c>
      <c r="K617" s="20">
        <f>Tablo1[[#This Row],[Ürün Kar Tutarı]]/Tablo1[[#This Row],[Birim Fiyat]]</f>
        <v>0.26605504587155965</v>
      </c>
      <c r="L617" t="str">
        <f xml:space="preserve"> RIGHT(Tablo1[[#This Row],[Urun Ad]],5)</f>
        <v>Marka</v>
      </c>
      <c r="M617" cm="1">
        <f t="array" aca="1" ref="M617" ca="1">IF(VEYA(M617="Aralık",M617="Ocak",M617="Şubat"),"Kış",
IF(VEYA(M617="Mart",M617="Nisan",M617="Mayıs"),"İlkbahar",
IF(VEYA(M617="Haziran",M617="Temmuz",M617="Ağustos"),"Yaz",
IF(VEYA(M617="Eylül",M617="Ekim",M617="Kasım"),"Sonbahar",""))))</f>
        <v>0</v>
      </c>
    </row>
    <row r="618" spans="1:13" x14ac:dyDescent="0.3">
      <c r="A618" s="4">
        <v>617</v>
      </c>
      <c r="B618" t="s">
        <v>12</v>
      </c>
      <c r="C618" t="s">
        <v>26</v>
      </c>
      <c r="D618" s="5" t="s">
        <v>79</v>
      </c>
      <c r="E618">
        <v>1</v>
      </c>
      <c r="F618" s="1">
        <v>7250</v>
      </c>
      <c r="G618" s="2">
        <v>7250</v>
      </c>
      <c r="H618" s="3">
        <v>2250</v>
      </c>
      <c r="I618" s="19" t="s">
        <v>49</v>
      </c>
      <c r="J618" t="s">
        <v>58</v>
      </c>
      <c r="K618" s="20">
        <f>Tablo1[[#This Row],[Ürün Kar Tutarı]]/Tablo1[[#This Row],[Birim Fiyat]]</f>
        <v>0.31034482758620691</v>
      </c>
      <c r="L618" t="str">
        <f xml:space="preserve"> RIGHT(Tablo1[[#This Row],[Urun Ad]],5)</f>
        <v>u Gri</v>
      </c>
      <c r="M618" cm="1">
        <f t="array" aca="1" ref="M618" ca="1">IF(VEYA(M618="Aralık",M618="Ocak",M618="Şubat"),"Kış",
IF(VEYA(M618="Mart",M618="Nisan",M618="Mayıs"),"İlkbahar",
IF(VEYA(M618="Haziran",M618="Temmuz",M618="Ağustos"),"Yaz",
IF(VEYA(M618="Eylül",M618="Ekim",M618="Kasım"),"Sonbahar",""))))</f>
        <v>0</v>
      </c>
    </row>
    <row r="619" spans="1:13" x14ac:dyDescent="0.3">
      <c r="A619" s="5">
        <v>618</v>
      </c>
      <c r="B619" t="s">
        <v>18</v>
      </c>
      <c r="C619" t="s">
        <v>21</v>
      </c>
      <c r="D619" s="5" t="s">
        <v>82</v>
      </c>
      <c r="E619">
        <v>3</v>
      </c>
      <c r="F619" s="1">
        <v>1400</v>
      </c>
      <c r="G619" s="2">
        <v>4200</v>
      </c>
      <c r="H619" s="3">
        <v>1800</v>
      </c>
      <c r="I619" s="19" t="s">
        <v>49</v>
      </c>
      <c r="J619" t="s">
        <v>59</v>
      </c>
      <c r="K619" s="20">
        <f>Tablo1[[#This Row],[Ürün Kar Tutarı]]/Tablo1[[#This Row],[Birim Fiyat]]</f>
        <v>1.2857142857142858</v>
      </c>
      <c r="L619" t="str">
        <f xml:space="preserve"> RIGHT(Tablo1[[#This Row],[Urun Ad]],5)</f>
        <v>Beyaz</v>
      </c>
      <c r="M619" cm="1">
        <f t="array" aca="1" ref="M619" ca="1">IF(VEYA(M619="Aralık",M619="Ocak",M619="Şubat"),"Kış",
IF(VEYA(M619="Mart",M619="Nisan",M619="Mayıs"),"İlkbahar",
IF(VEYA(M619="Haziran",M619="Temmuz",M619="Ağustos"),"Yaz",
IF(VEYA(M619="Eylül",M619="Ekim",M619="Kasım"),"Sonbahar",""))))</f>
        <v>0</v>
      </c>
    </row>
    <row r="620" spans="1:13" x14ac:dyDescent="0.3">
      <c r="A620" s="4">
        <v>619</v>
      </c>
      <c r="B620" t="s">
        <v>10</v>
      </c>
      <c r="C620" t="s">
        <v>41</v>
      </c>
      <c r="D620" s="5" t="s">
        <v>78</v>
      </c>
      <c r="E620">
        <v>1</v>
      </c>
      <c r="F620" s="1">
        <v>1500</v>
      </c>
      <c r="G620" s="2">
        <v>1500</v>
      </c>
      <c r="H620" s="3">
        <v>700</v>
      </c>
      <c r="I620" s="19" t="s">
        <v>49</v>
      </c>
      <c r="J620" t="s">
        <v>65</v>
      </c>
      <c r="K620" s="20">
        <f>Tablo1[[#This Row],[Ürün Kar Tutarı]]/Tablo1[[#This Row],[Birim Fiyat]]</f>
        <v>0.46666666666666667</v>
      </c>
      <c r="L620" t="str">
        <f xml:space="preserve"> RIGHT(Tablo1[[#This Row],[Urun Ad]],5)</f>
        <v>Marka</v>
      </c>
      <c r="M620" cm="1">
        <f t="array" aca="1" ref="M620" ca="1">IF(VEYA(M620="Aralık",M620="Ocak",M620="Şubat"),"Kış",
IF(VEYA(M620="Mart",M620="Nisan",M620="Mayıs"),"İlkbahar",
IF(VEYA(M620="Haziran",M620="Temmuz",M620="Ağustos"),"Yaz",
IF(VEYA(M620="Eylül",M620="Ekim",M620="Kasım"),"Sonbahar",""))))</f>
        <v>0</v>
      </c>
    </row>
    <row r="621" spans="1:13" x14ac:dyDescent="0.3">
      <c r="A621" s="5">
        <v>620</v>
      </c>
      <c r="B621" t="s">
        <v>15</v>
      </c>
      <c r="C621" t="s">
        <v>23</v>
      </c>
      <c r="D621" s="5" t="s">
        <v>84</v>
      </c>
      <c r="E621">
        <v>1</v>
      </c>
      <c r="F621" s="1">
        <v>1350</v>
      </c>
      <c r="G621" s="2">
        <v>1350</v>
      </c>
      <c r="H621" s="3">
        <v>550</v>
      </c>
      <c r="I621" s="19" t="s">
        <v>49</v>
      </c>
      <c r="J621" t="s">
        <v>63</v>
      </c>
      <c r="K621" s="20">
        <f>Tablo1[[#This Row],[Ürün Kar Tutarı]]/Tablo1[[#This Row],[Birim Fiyat]]</f>
        <v>0.40740740740740738</v>
      </c>
      <c r="L621" t="str">
        <f xml:space="preserve"> RIGHT(Tablo1[[#This Row],[Urun Ad]],5)</f>
        <v>Siyah</v>
      </c>
      <c r="M621" cm="1">
        <f t="array" aca="1" ref="M621" ca="1">IF(VEYA(M621="Aralık",M621="Ocak",M621="Şubat"),"Kış",
IF(VEYA(M621="Mart",M621="Nisan",M621="Mayıs"),"İlkbahar",
IF(VEYA(M621="Haziran",M621="Temmuz",M621="Ağustos"),"Yaz",
IF(VEYA(M621="Eylül",M621="Ekim",M621="Kasım"),"Sonbahar",""))))</f>
        <v>0</v>
      </c>
    </row>
    <row r="622" spans="1:13" x14ac:dyDescent="0.3">
      <c r="A622" s="4">
        <v>621</v>
      </c>
      <c r="B622" t="s">
        <v>15</v>
      </c>
      <c r="C622" t="s">
        <v>28</v>
      </c>
      <c r="D622" s="5" t="s">
        <v>83</v>
      </c>
      <c r="E622">
        <v>3</v>
      </c>
      <c r="F622" s="1">
        <v>1200</v>
      </c>
      <c r="G622" s="2">
        <v>3600</v>
      </c>
      <c r="H622" s="3">
        <v>1200</v>
      </c>
      <c r="I622" s="19" t="s">
        <v>49</v>
      </c>
      <c r="J622" t="s">
        <v>62</v>
      </c>
      <c r="K622" s="20">
        <f>Tablo1[[#This Row],[Ürün Kar Tutarı]]/Tablo1[[#This Row],[Birim Fiyat]]</f>
        <v>1</v>
      </c>
      <c r="L622" t="str">
        <f xml:space="preserve"> RIGHT(Tablo1[[#This Row],[Urun Ad]],5)</f>
        <v>Marka</v>
      </c>
      <c r="M622" cm="1">
        <f t="array" aca="1" ref="M622" ca="1">IF(VEYA(M622="Aralık",M622="Ocak",M622="Şubat"),"Kış",
IF(VEYA(M622="Mart",M622="Nisan",M622="Mayıs"),"İlkbahar",
IF(VEYA(M622="Haziran",M622="Temmuz",M622="Ağustos"),"Yaz",
IF(VEYA(M622="Eylül",M622="Ekim",M622="Kasım"),"Sonbahar",""))))</f>
        <v>0</v>
      </c>
    </row>
    <row r="623" spans="1:13" x14ac:dyDescent="0.3">
      <c r="A623" s="5">
        <v>622</v>
      </c>
      <c r="B623" t="s">
        <v>9</v>
      </c>
      <c r="C623" t="s">
        <v>39</v>
      </c>
      <c r="D623" s="5" t="s">
        <v>76</v>
      </c>
      <c r="E623">
        <v>3</v>
      </c>
      <c r="F623" s="1">
        <v>7530</v>
      </c>
      <c r="G623" s="2">
        <v>22590</v>
      </c>
      <c r="H623" s="3">
        <v>4590</v>
      </c>
      <c r="I623" s="19" t="s">
        <v>49</v>
      </c>
      <c r="J623" t="s">
        <v>59</v>
      </c>
      <c r="K623" s="20">
        <f>Tablo1[[#This Row],[Ürün Kar Tutarı]]/Tablo1[[#This Row],[Birim Fiyat]]</f>
        <v>0.60956175298804782</v>
      </c>
      <c r="L623" t="str">
        <f xml:space="preserve"> RIGHT(Tablo1[[#This Row],[Urun Ad]],5)</f>
        <v>ı Gri</v>
      </c>
      <c r="M623" cm="1">
        <f t="array" aca="1" ref="M623" ca="1">IF(VEYA(M623="Aralık",M623="Ocak",M623="Şubat"),"Kış",
IF(VEYA(M623="Mart",M623="Nisan",M623="Mayıs"),"İlkbahar",
IF(VEYA(M623="Haziran",M623="Temmuz",M623="Ağustos"),"Yaz",
IF(VEYA(M623="Eylül",M623="Ekim",M623="Kasım"),"Sonbahar",""))))</f>
        <v>0</v>
      </c>
    </row>
    <row r="624" spans="1:13" x14ac:dyDescent="0.3">
      <c r="A624" s="4">
        <v>623</v>
      </c>
      <c r="B624" t="s">
        <v>18</v>
      </c>
      <c r="C624" t="s">
        <v>28</v>
      </c>
      <c r="D624" s="5" t="s">
        <v>83</v>
      </c>
      <c r="E624">
        <v>1</v>
      </c>
      <c r="F624" s="1">
        <v>1200</v>
      </c>
      <c r="G624" s="2">
        <v>1200</v>
      </c>
      <c r="H624" s="3">
        <v>400</v>
      </c>
      <c r="I624" s="19" t="s">
        <v>49</v>
      </c>
      <c r="J624" t="s">
        <v>67</v>
      </c>
      <c r="K624" s="20">
        <f>Tablo1[[#This Row],[Ürün Kar Tutarı]]/Tablo1[[#This Row],[Birim Fiyat]]</f>
        <v>0.33333333333333331</v>
      </c>
      <c r="L624" t="str">
        <f xml:space="preserve"> RIGHT(Tablo1[[#This Row],[Urun Ad]],5)</f>
        <v>Marka</v>
      </c>
      <c r="M624" cm="1">
        <f t="array" aca="1" ref="M624" ca="1">IF(VEYA(M624="Aralık",M624="Ocak",M624="Şubat"),"Kış",
IF(VEYA(M624="Mart",M624="Nisan",M624="Mayıs"),"İlkbahar",
IF(VEYA(M624="Haziran",M624="Temmuz",M624="Ağustos"),"Yaz",
IF(VEYA(M624="Eylül",M624="Ekim",M624="Kasım"),"Sonbahar",""))))</f>
        <v>0</v>
      </c>
    </row>
    <row r="625" spans="1:13" x14ac:dyDescent="0.3">
      <c r="A625" s="5">
        <v>624</v>
      </c>
      <c r="B625" t="s">
        <v>16</v>
      </c>
      <c r="C625" t="s">
        <v>29</v>
      </c>
      <c r="D625" s="5" t="s">
        <v>82</v>
      </c>
      <c r="E625">
        <v>3</v>
      </c>
      <c r="F625" s="1">
        <v>1800</v>
      </c>
      <c r="G625" s="2">
        <v>5400</v>
      </c>
      <c r="H625" s="3">
        <v>3000</v>
      </c>
      <c r="I625" s="19" t="s">
        <v>49</v>
      </c>
      <c r="J625" t="s">
        <v>66</v>
      </c>
      <c r="K625" s="20">
        <f>Tablo1[[#This Row],[Ürün Kar Tutarı]]/Tablo1[[#This Row],[Birim Fiyat]]</f>
        <v>1.6666666666666667</v>
      </c>
      <c r="L625" t="str">
        <f xml:space="preserve"> RIGHT(Tablo1[[#This Row],[Urun Ad]],5)</f>
        <v>n Gri</v>
      </c>
      <c r="M625" cm="1">
        <f t="array" aca="1" ref="M625" ca="1">IF(VEYA(M625="Aralık",M625="Ocak",M625="Şubat"),"Kış",
IF(VEYA(M625="Mart",M625="Nisan",M625="Mayıs"),"İlkbahar",
IF(VEYA(M625="Haziran",M625="Temmuz",M625="Ağustos"),"Yaz",
IF(VEYA(M625="Eylül",M625="Ekim",M625="Kasım"),"Sonbahar",""))))</f>
        <v>0</v>
      </c>
    </row>
    <row r="626" spans="1:13" x14ac:dyDescent="0.3">
      <c r="A626" s="4">
        <v>625</v>
      </c>
      <c r="B626" t="s">
        <v>8</v>
      </c>
      <c r="C626" t="s">
        <v>26</v>
      </c>
      <c r="D626" s="5" t="s">
        <v>79</v>
      </c>
      <c r="E626">
        <v>1</v>
      </c>
      <c r="F626" s="1">
        <v>7250</v>
      </c>
      <c r="G626" s="2">
        <v>7250</v>
      </c>
      <c r="H626" s="3">
        <v>2250</v>
      </c>
      <c r="I626" s="19" t="s">
        <v>49</v>
      </c>
      <c r="J626" t="s">
        <v>62</v>
      </c>
      <c r="K626" s="20">
        <f>Tablo1[[#This Row],[Ürün Kar Tutarı]]/Tablo1[[#This Row],[Birim Fiyat]]</f>
        <v>0.31034482758620691</v>
      </c>
      <c r="L626" t="str">
        <f xml:space="preserve"> RIGHT(Tablo1[[#This Row],[Urun Ad]],5)</f>
        <v>u Gri</v>
      </c>
      <c r="M626" cm="1">
        <f t="array" aca="1" ref="M626" ca="1">IF(VEYA(M626="Aralık",M626="Ocak",M626="Şubat"),"Kış",
IF(VEYA(M626="Mart",M626="Nisan",M626="Mayıs"),"İlkbahar",
IF(VEYA(M626="Haziran",M626="Temmuz",M626="Ağustos"),"Yaz",
IF(VEYA(M626="Eylül",M626="Ekim",M626="Kasım"),"Sonbahar",""))))</f>
        <v>0</v>
      </c>
    </row>
    <row r="627" spans="1:13" x14ac:dyDescent="0.3">
      <c r="A627" s="5">
        <v>626</v>
      </c>
      <c r="B627" t="s">
        <v>17</v>
      </c>
      <c r="C627" t="s">
        <v>33</v>
      </c>
      <c r="D627" s="5" t="s">
        <v>78</v>
      </c>
      <c r="E627">
        <v>3</v>
      </c>
      <c r="F627" s="1">
        <v>1490</v>
      </c>
      <c r="G627" s="2">
        <v>4470</v>
      </c>
      <c r="H627" s="3">
        <v>2070</v>
      </c>
      <c r="I627" s="19" t="s">
        <v>49</v>
      </c>
      <c r="J627" t="s">
        <v>62</v>
      </c>
      <c r="K627" s="20">
        <f>Tablo1[[#This Row],[Ürün Kar Tutarı]]/Tablo1[[#This Row],[Birim Fiyat]]</f>
        <v>1.3892617449664431</v>
      </c>
      <c r="L627" t="str">
        <f xml:space="preserve"> RIGHT(Tablo1[[#This Row],[Urun Ad]],5)</f>
        <v>Marka</v>
      </c>
      <c r="M627" cm="1">
        <f t="array" aca="1" ref="M627" ca="1">IF(VEYA(M627="Aralık",M627="Ocak",M627="Şubat"),"Kış",
IF(VEYA(M627="Mart",M627="Nisan",M627="Mayıs"),"İlkbahar",
IF(VEYA(M627="Haziran",M627="Temmuz",M627="Ağustos"),"Yaz",
IF(VEYA(M627="Eylül",M627="Ekim",M627="Kasım"),"Sonbahar",""))))</f>
        <v>0</v>
      </c>
    </row>
    <row r="628" spans="1:13" x14ac:dyDescent="0.3">
      <c r="A628" s="4">
        <v>627</v>
      </c>
      <c r="B628" t="s">
        <v>17</v>
      </c>
      <c r="C628" t="s">
        <v>38</v>
      </c>
      <c r="D628" s="5" t="s">
        <v>84</v>
      </c>
      <c r="E628">
        <v>1</v>
      </c>
      <c r="F628" s="1">
        <v>1200</v>
      </c>
      <c r="G628" s="2">
        <v>1200</v>
      </c>
      <c r="H628" s="3">
        <v>400</v>
      </c>
      <c r="I628" s="19" t="s">
        <v>49</v>
      </c>
      <c r="J628" t="s">
        <v>67</v>
      </c>
      <c r="K628" s="20">
        <f>Tablo1[[#This Row],[Ürün Kar Tutarı]]/Tablo1[[#This Row],[Birim Fiyat]]</f>
        <v>0.33333333333333331</v>
      </c>
      <c r="L628" t="str">
        <f xml:space="preserve"> RIGHT(Tablo1[[#This Row],[Urun Ad]],5)</f>
        <v>ü Mor</v>
      </c>
      <c r="M628" cm="1">
        <f t="array" aca="1" ref="M628" ca="1">IF(VEYA(M628="Aralık",M628="Ocak",M628="Şubat"),"Kış",
IF(VEYA(M628="Mart",M628="Nisan",M628="Mayıs"),"İlkbahar",
IF(VEYA(M628="Haziran",M628="Temmuz",M628="Ağustos"),"Yaz",
IF(VEYA(M628="Eylül",M628="Ekim",M628="Kasım"),"Sonbahar",""))))</f>
        <v>0</v>
      </c>
    </row>
    <row r="629" spans="1:13" x14ac:dyDescent="0.3">
      <c r="A629" s="5">
        <v>628</v>
      </c>
      <c r="B629" t="s">
        <v>9</v>
      </c>
      <c r="C629" t="s">
        <v>31</v>
      </c>
      <c r="D629" s="5" t="s">
        <v>77</v>
      </c>
      <c r="E629">
        <v>1</v>
      </c>
      <c r="F629" s="1">
        <v>8000</v>
      </c>
      <c r="G629" s="2">
        <v>8000</v>
      </c>
      <c r="H629" s="3">
        <v>2000</v>
      </c>
      <c r="I629" s="19" t="s">
        <v>49</v>
      </c>
      <c r="J629" t="s">
        <v>66</v>
      </c>
      <c r="K629" s="20">
        <f>Tablo1[[#This Row],[Ürün Kar Tutarı]]/Tablo1[[#This Row],[Birim Fiyat]]</f>
        <v>0.25</v>
      </c>
      <c r="L629" t="str">
        <f xml:space="preserve"> RIGHT(Tablo1[[#This Row],[Urun Ad]],5)</f>
        <v>Beyaz</v>
      </c>
      <c r="M629" cm="1">
        <f t="array" aca="1" ref="M629" ca="1">IF(VEYA(M629="Aralık",M629="Ocak",M629="Şubat"),"Kış",
IF(VEYA(M629="Mart",M629="Nisan",M629="Mayıs"),"İlkbahar",
IF(VEYA(M629="Haziran",M629="Temmuz",M629="Ağustos"),"Yaz",
IF(VEYA(M629="Eylül",M629="Ekim",M629="Kasım"),"Sonbahar",""))))</f>
        <v>0</v>
      </c>
    </row>
    <row r="630" spans="1:13" x14ac:dyDescent="0.3">
      <c r="A630" s="4">
        <v>629</v>
      </c>
      <c r="B630" t="s">
        <v>14</v>
      </c>
      <c r="C630" t="s">
        <v>21</v>
      </c>
      <c r="D630" s="5" t="s">
        <v>82</v>
      </c>
      <c r="E630">
        <v>1</v>
      </c>
      <c r="F630" s="1">
        <v>1400</v>
      </c>
      <c r="G630" s="2">
        <v>1400</v>
      </c>
      <c r="H630" s="3">
        <v>600</v>
      </c>
      <c r="I630" s="19" t="s">
        <v>49</v>
      </c>
      <c r="J630" t="s">
        <v>58</v>
      </c>
      <c r="K630" s="20">
        <f>Tablo1[[#This Row],[Ürün Kar Tutarı]]/Tablo1[[#This Row],[Birim Fiyat]]</f>
        <v>0.42857142857142855</v>
      </c>
      <c r="L630" t="str">
        <f xml:space="preserve"> RIGHT(Tablo1[[#This Row],[Urun Ad]],5)</f>
        <v>Beyaz</v>
      </c>
      <c r="M630" cm="1">
        <f t="array" aca="1" ref="M630" ca="1">IF(VEYA(M630="Aralık",M630="Ocak",M630="Şubat"),"Kış",
IF(VEYA(M630="Mart",M630="Nisan",M630="Mayıs"),"İlkbahar",
IF(VEYA(M630="Haziran",M630="Temmuz",M630="Ağustos"),"Yaz",
IF(VEYA(M630="Eylül",M630="Ekim",M630="Kasım"),"Sonbahar",""))))</f>
        <v>0</v>
      </c>
    </row>
    <row r="631" spans="1:13" x14ac:dyDescent="0.3">
      <c r="A631" s="5">
        <v>630</v>
      </c>
      <c r="B631" t="s">
        <v>13</v>
      </c>
      <c r="C631" t="s">
        <v>23</v>
      </c>
      <c r="D631" s="5" t="s">
        <v>84</v>
      </c>
      <c r="E631">
        <v>1</v>
      </c>
      <c r="F631" s="1">
        <v>1350</v>
      </c>
      <c r="G631" s="2">
        <v>1350</v>
      </c>
      <c r="H631" s="3">
        <v>550</v>
      </c>
      <c r="I631" s="19" t="s">
        <v>49</v>
      </c>
      <c r="J631" t="s">
        <v>65</v>
      </c>
      <c r="K631" s="20">
        <f>Tablo1[[#This Row],[Ürün Kar Tutarı]]/Tablo1[[#This Row],[Birim Fiyat]]</f>
        <v>0.40740740740740738</v>
      </c>
      <c r="L631" t="str">
        <f xml:space="preserve"> RIGHT(Tablo1[[#This Row],[Urun Ad]],5)</f>
        <v>Siyah</v>
      </c>
      <c r="M631" cm="1">
        <f t="array" aca="1" ref="M631" ca="1">IF(VEYA(M631="Aralık",M631="Ocak",M631="Şubat"),"Kış",
IF(VEYA(M631="Mart",M631="Nisan",M631="Mayıs"),"İlkbahar",
IF(VEYA(M631="Haziran",M631="Temmuz",M631="Ağustos"),"Yaz",
IF(VEYA(M631="Eylül",M631="Ekim",M631="Kasım"),"Sonbahar",""))))</f>
        <v>0</v>
      </c>
    </row>
    <row r="632" spans="1:13" x14ac:dyDescent="0.3">
      <c r="A632" s="4">
        <v>631</v>
      </c>
      <c r="B632" t="s">
        <v>16</v>
      </c>
      <c r="C632" t="s">
        <v>38</v>
      </c>
      <c r="D632" s="5" t="s">
        <v>84</v>
      </c>
      <c r="E632">
        <v>1</v>
      </c>
      <c r="F632" s="1">
        <v>1200</v>
      </c>
      <c r="G632" s="2">
        <v>1200</v>
      </c>
      <c r="H632" s="3">
        <v>400</v>
      </c>
      <c r="I632" s="19" t="s">
        <v>49</v>
      </c>
      <c r="J632" t="s">
        <v>59</v>
      </c>
      <c r="K632" s="20">
        <f>Tablo1[[#This Row],[Ürün Kar Tutarı]]/Tablo1[[#This Row],[Birim Fiyat]]</f>
        <v>0.33333333333333331</v>
      </c>
      <c r="L632" t="str">
        <f xml:space="preserve"> RIGHT(Tablo1[[#This Row],[Urun Ad]],5)</f>
        <v>ü Mor</v>
      </c>
      <c r="M632" cm="1">
        <f t="array" aca="1" ref="M632" ca="1">IF(VEYA(M632="Aralık",M632="Ocak",M632="Şubat"),"Kış",
IF(VEYA(M632="Mart",M632="Nisan",M632="Mayıs"),"İlkbahar",
IF(VEYA(M632="Haziran",M632="Temmuz",M632="Ağustos"),"Yaz",
IF(VEYA(M632="Eylül",M632="Ekim",M632="Kasım"),"Sonbahar",""))))</f>
        <v>0</v>
      </c>
    </row>
    <row r="633" spans="1:13" x14ac:dyDescent="0.3">
      <c r="A633" s="5">
        <v>632</v>
      </c>
      <c r="B633" t="s">
        <v>14</v>
      </c>
      <c r="C633" t="s">
        <v>40</v>
      </c>
      <c r="D633" s="5" t="s">
        <v>75</v>
      </c>
      <c r="E633">
        <v>1</v>
      </c>
      <c r="F633" s="1">
        <v>5300</v>
      </c>
      <c r="G633" s="2">
        <v>5300</v>
      </c>
      <c r="H633" s="3">
        <v>1300</v>
      </c>
      <c r="I633" s="19" t="s">
        <v>49</v>
      </c>
      <c r="J633" t="s">
        <v>56</v>
      </c>
      <c r="K633" s="20">
        <f>Tablo1[[#This Row],[Ürün Kar Tutarı]]/Tablo1[[#This Row],[Birim Fiyat]]</f>
        <v>0.24528301886792453</v>
      </c>
      <c r="L633" t="str">
        <f xml:space="preserve"> RIGHT(Tablo1[[#This Row],[Urun Ad]],5)</f>
        <v>i Gri</v>
      </c>
      <c r="M633" cm="1">
        <f t="array" aca="1" ref="M633" ca="1">IF(VEYA(M633="Aralık",M633="Ocak",M633="Şubat"),"Kış",
IF(VEYA(M633="Mart",M633="Nisan",M633="Mayıs"),"İlkbahar",
IF(VEYA(M633="Haziran",M633="Temmuz",M633="Ağustos"),"Yaz",
IF(VEYA(M633="Eylül",M633="Ekim",M633="Kasım"),"Sonbahar",""))))</f>
        <v>0</v>
      </c>
    </row>
    <row r="634" spans="1:13" x14ac:dyDescent="0.3">
      <c r="A634" s="4">
        <v>633</v>
      </c>
      <c r="B634" t="s">
        <v>17</v>
      </c>
      <c r="C634" t="s">
        <v>32</v>
      </c>
      <c r="D634" s="5" t="s">
        <v>76</v>
      </c>
      <c r="E634">
        <v>3</v>
      </c>
      <c r="F634" s="1">
        <v>10590</v>
      </c>
      <c r="G634" s="2">
        <v>31770</v>
      </c>
      <c r="H634" s="3">
        <v>13770</v>
      </c>
      <c r="I634" s="19" t="s">
        <v>49</v>
      </c>
      <c r="J634" t="s">
        <v>60</v>
      </c>
      <c r="K634" s="20">
        <f>Tablo1[[#This Row],[Ürün Kar Tutarı]]/Tablo1[[#This Row],[Birim Fiyat]]</f>
        <v>1.3002832861189801</v>
      </c>
      <c r="L634" t="str">
        <f xml:space="preserve"> RIGHT(Tablo1[[#This Row],[Urun Ad]],5)</f>
        <v>ı Gri</v>
      </c>
      <c r="M634" cm="1">
        <f t="array" aca="1" ref="M634" ca="1">IF(VEYA(M634="Aralık",M634="Ocak",M634="Şubat"),"Kış",
IF(VEYA(M634="Mart",M634="Nisan",M634="Mayıs"),"İlkbahar",
IF(VEYA(M634="Haziran",M634="Temmuz",M634="Ağustos"),"Yaz",
IF(VEYA(M634="Eylül",M634="Ekim",M634="Kasım"),"Sonbahar",""))))</f>
        <v>0</v>
      </c>
    </row>
    <row r="635" spans="1:13" x14ac:dyDescent="0.3">
      <c r="A635" s="5">
        <v>634</v>
      </c>
      <c r="B635" t="s">
        <v>12</v>
      </c>
      <c r="C635" t="s">
        <v>37</v>
      </c>
      <c r="D635" s="5" t="s">
        <v>43</v>
      </c>
      <c r="E635">
        <v>1</v>
      </c>
      <c r="F635" s="1">
        <v>1250</v>
      </c>
      <c r="G635" s="2">
        <v>1250</v>
      </c>
      <c r="H635" s="3">
        <v>450</v>
      </c>
      <c r="I635" s="19" t="s">
        <v>49</v>
      </c>
      <c r="J635" t="s">
        <v>65</v>
      </c>
      <c r="K635" s="20">
        <f>Tablo1[[#This Row],[Ürün Kar Tutarı]]/Tablo1[[#This Row],[Birim Fiyat]]</f>
        <v>0.36</v>
      </c>
      <c r="L635" t="str">
        <f xml:space="preserve"> RIGHT(Tablo1[[#This Row],[Urun Ad]],5)</f>
        <v>Siyah</v>
      </c>
      <c r="M635" cm="1">
        <f t="array" aca="1" ref="M635" ca="1">IF(VEYA(M635="Aralık",M635="Ocak",M635="Şubat"),"Kış",
IF(VEYA(M635="Mart",M635="Nisan",M635="Mayıs"),"İlkbahar",
IF(VEYA(M635="Haziran",M635="Temmuz",M635="Ağustos"),"Yaz",
IF(VEYA(M635="Eylül",M635="Ekim",M635="Kasım"),"Sonbahar",""))))</f>
        <v>0</v>
      </c>
    </row>
    <row r="636" spans="1:13" x14ac:dyDescent="0.3">
      <c r="A636" s="4">
        <v>635</v>
      </c>
      <c r="B636" t="s">
        <v>19</v>
      </c>
      <c r="C636" t="s">
        <v>38</v>
      </c>
      <c r="D636" s="5" t="s">
        <v>84</v>
      </c>
      <c r="E636">
        <v>1</v>
      </c>
      <c r="F636" s="1">
        <v>1200</v>
      </c>
      <c r="G636" s="2">
        <v>1200</v>
      </c>
      <c r="H636" s="3">
        <v>400</v>
      </c>
      <c r="I636" s="19" t="s">
        <v>49</v>
      </c>
      <c r="J636" t="s">
        <v>65</v>
      </c>
      <c r="K636" s="20">
        <f>Tablo1[[#This Row],[Ürün Kar Tutarı]]/Tablo1[[#This Row],[Birim Fiyat]]</f>
        <v>0.33333333333333331</v>
      </c>
      <c r="L636" t="str">
        <f xml:space="preserve"> RIGHT(Tablo1[[#This Row],[Urun Ad]],5)</f>
        <v>ü Mor</v>
      </c>
      <c r="M636" cm="1">
        <f t="array" aca="1" ref="M636" ca="1">IF(VEYA(M636="Aralık",M636="Ocak",M636="Şubat"),"Kış",
IF(VEYA(M636="Mart",M636="Nisan",M636="Mayıs"),"İlkbahar",
IF(VEYA(M636="Haziran",M636="Temmuz",M636="Ağustos"),"Yaz",
IF(VEYA(M636="Eylül",M636="Ekim",M636="Kasım"),"Sonbahar",""))))</f>
        <v>0</v>
      </c>
    </row>
    <row r="637" spans="1:13" x14ac:dyDescent="0.3">
      <c r="A637" s="5">
        <v>636</v>
      </c>
      <c r="B637" t="s">
        <v>12</v>
      </c>
      <c r="C637" t="s">
        <v>21</v>
      </c>
      <c r="D637" s="5" t="s">
        <v>82</v>
      </c>
      <c r="E637">
        <v>3</v>
      </c>
      <c r="F637" s="1">
        <v>1400</v>
      </c>
      <c r="G637" s="2">
        <v>4200</v>
      </c>
      <c r="H637" s="3">
        <v>1800</v>
      </c>
      <c r="I637" s="19" t="s">
        <v>49</v>
      </c>
      <c r="J637" t="s">
        <v>63</v>
      </c>
      <c r="K637" s="20">
        <f>Tablo1[[#This Row],[Ürün Kar Tutarı]]/Tablo1[[#This Row],[Birim Fiyat]]</f>
        <v>1.2857142857142858</v>
      </c>
      <c r="L637" t="str">
        <f xml:space="preserve"> RIGHT(Tablo1[[#This Row],[Urun Ad]],5)</f>
        <v>Beyaz</v>
      </c>
      <c r="M637" cm="1">
        <f t="array" aca="1" ref="M637" ca="1">IF(VEYA(M637="Aralık",M637="Ocak",M637="Şubat"),"Kış",
IF(VEYA(M637="Mart",M637="Nisan",M637="Mayıs"),"İlkbahar",
IF(VEYA(M637="Haziran",M637="Temmuz",M637="Ağustos"),"Yaz",
IF(VEYA(M637="Eylül",M637="Ekim",M637="Kasım"),"Sonbahar",""))))</f>
        <v>0</v>
      </c>
    </row>
    <row r="638" spans="1:13" x14ac:dyDescent="0.3">
      <c r="A638" s="4">
        <v>637</v>
      </c>
      <c r="B638" t="s">
        <v>19</v>
      </c>
      <c r="C638" t="s">
        <v>39</v>
      </c>
      <c r="D638" s="5" t="s">
        <v>76</v>
      </c>
      <c r="E638">
        <v>2</v>
      </c>
      <c r="F638" s="1">
        <v>7530</v>
      </c>
      <c r="G638" s="2">
        <v>15060</v>
      </c>
      <c r="H638" s="3">
        <v>3060</v>
      </c>
      <c r="I638" s="19" t="s">
        <v>49</v>
      </c>
      <c r="J638" t="s">
        <v>66</v>
      </c>
      <c r="K638" s="20">
        <f>Tablo1[[#This Row],[Ürün Kar Tutarı]]/Tablo1[[#This Row],[Birim Fiyat]]</f>
        <v>0.4063745019920319</v>
      </c>
      <c r="L638" t="str">
        <f xml:space="preserve"> RIGHT(Tablo1[[#This Row],[Urun Ad]],5)</f>
        <v>ı Gri</v>
      </c>
      <c r="M638" cm="1">
        <f t="array" aca="1" ref="M638" ca="1">IF(VEYA(M638="Aralık",M638="Ocak",M638="Şubat"),"Kış",
IF(VEYA(M638="Mart",M638="Nisan",M638="Mayıs"),"İlkbahar",
IF(VEYA(M638="Haziran",M638="Temmuz",M638="Ağustos"),"Yaz",
IF(VEYA(M638="Eylül",M638="Ekim",M638="Kasım"),"Sonbahar",""))))</f>
        <v>0</v>
      </c>
    </row>
    <row r="639" spans="1:13" x14ac:dyDescent="0.3">
      <c r="A639" s="5">
        <v>638</v>
      </c>
      <c r="B639" t="s">
        <v>14</v>
      </c>
      <c r="C639" t="s">
        <v>25</v>
      </c>
      <c r="D639" s="5" t="s">
        <v>77</v>
      </c>
      <c r="E639">
        <v>1</v>
      </c>
      <c r="F639" s="1">
        <v>7600</v>
      </c>
      <c r="G639" s="2">
        <v>7600</v>
      </c>
      <c r="H639" s="3">
        <v>1600</v>
      </c>
      <c r="I639" s="19" t="s">
        <v>49</v>
      </c>
      <c r="J639" t="s">
        <v>59</v>
      </c>
      <c r="K639" s="20">
        <f>Tablo1[[#This Row],[Ürün Kar Tutarı]]/Tablo1[[#This Row],[Birim Fiyat]]</f>
        <v>0.21052631578947367</v>
      </c>
      <c r="L639" t="str">
        <f xml:space="preserve"> RIGHT(Tablo1[[#This Row],[Urun Ad]],5)</f>
        <v>i Gri</v>
      </c>
      <c r="M639" cm="1">
        <f t="array" aca="1" ref="M639" ca="1">IF(VEYA(M639="Aralık",M639="Ocak",M639="Şubat"),"Kış",
IF(VEYA(M639="Mart",M639="Nisan",M639="Mayıs"),"İlkbahar",
IF(VEYA(M639="Haziran",M639="Temmuz",M639="Ağustos"),"Yaz",
IF(VEYA(M639="Eylül",M639="Ekim",M639="Kasım"),"Sonbahar",""))))</f>
        <v>0</v>
      </c>
    </row>
    <row r="640" spans="1:13" x14ac:dyDescent="0.3">
      <c r="A640" s="4">
        <v>639</v>
      </c>
      <c r="B640" t="s">
        <v>19</v>
      </c>
      <c r="C640" t="s">
        <v>41</v>
      </c>
      <c r="D640" s="5" t="s">
        <v>78</v>
      </c>
      <c r="E640">
        <v>1</v>
      </c>
      <c r="F640" s="1">
        <v>1500</v>
      </c>
      <c r="G640" s="2">
        <v>1500</v>
      </c>
      <c r="H640" s="3">
        <v>700</v>
      </c>
      <c r="I640" s="19" t="s">
        <v>49</v>
      </c>
      <c r="J640" t="s">
        <v>61</v>
      </c>
      <c r="K640" s="20">
        <f>Tablo1[[#This Row],[Ürün Kar Tutarı]]/Tablo1[[#This Row],[Birim Fiyat]]</f>
        <v>0.46666666666666667</v>
      </c>
      <c r="L640" t="str">
        <f xml:space="preserve"> RIGHT(Tablo1[[#This Row],[Urun Ad]],5)</f>
        <v>Marka</v>
      </c>
      <c r="M640" cm="1">
        <f t="array" aca="1" ref="M640" ca="1">IF(VEYA(M640="Aralık",M640="Ocak",M640="Şubat"),"Kış",
IF(VEYA(M640="Mart",M640="Nisan",M640="Mayıs"),"İlkbahar",
IF(VEYA(M640="Haziran",M640="Temmuz",M640="Ağustos"),"Yaz",
IF(VEYA(M640="Eylül",M640="Ekim",M640="Kasım"),"Sonbahar",""))))</f>
        <v>0</v>
      </c>
    </row>
    <row r="641" spans="1:13" x14ac:dyDescent="0.3">
      <c r="A641" s="5">
        <v>640</v>
      </c>
      <c r="B641" t="s">
        <v>17</v>
      </c>
      <c r="C641" t="s">
        <v>24</v>
      </c>
      <c r="D641" s="5" t="s">
        <v>81</v>
      </c>
      <c r="E641">
        <v>2</v>
      </c>
      <c r="F641" s="1">
        <v>2180</v>
      </c>
      <c r="G641" s="2">
        <v>4360</v>
      </c>
      <c r="H641" s="3">
        <v>1360</v>
      </c>
      <c r="I641" s="19" t="s">
        <v>49</v>
      </c>
      <c r="J641" t="s">
        <v>57</v>
      </c>
      <c r="K641" s="20">
        <f>Tablo1[[#This Row],[Ürün Kar Tutarı]]/Tablo1[[#This Row],[Birim Fiyat]]</f>
        <v>0.62385321100917435</v>
      </c>
      <c r="L641" t="str">
        <f xml:space="preserve"> RIGHT(Tablo1[[#This Row],[Urun Ad]],5)</f>
        <v>Marka</v>
      </c>
      <c r="M641" cm="1">
        <f t="array" aca="1" ref="M641" ca="1">IF(VEYA(M641="Aralık",M641="Ocak",M641="Şubat"),"Kış",
IF(VEYA(M641="Mart",M641="Nisan",M641="Mayıs"),"İlkbahar",
IF(VEYA(M641="Haziran",M641="Temmuz",M641="Ağustos"),"Yaz",
IF(VEYA(M641="Eylül",M641="Ekim",M641="Kasım"),"Sonbahar",""))))</f>
        <v>0</v>
      </c>
    </row>
    <row r="642" spans="1:13" x14ac:dyDescent="0.3">
      <c r="A642" s="4">
        <v>641</v>
      </c>
      <c r="B642" t="s">
        <v>11</v>
      </c>
      <c r="C642" t="s">
        <v>24</v>
      </c>
      <c r="D642" s="5" t="s">
        <v>81</v>
      </c>
      <c r="E642">
        <v>1</v>
      </c>
      <c r="F642" s="1">
        <v>2180</v>
      </c>
      <c r="G642" s="2">
        <v>2180</v>
      </c>
      <c r="H642" s="3">
        <v>680</v>
      </c>
      <c r="I642" s="19" t="s">
        <v>49</v>
      </c>
      <c r="J642" t="s">
        <v>59</v>
      </c>
      <c r="K642" s="20">
        <f>Tablo1[[#This Row],[Ürün Kar Tutarı]]/Tablo1[[#This Row],[Birim Fiyat]]</f>
        <v>0.31192660550458717</v>
      </c>
      <c r="L642" t="str">
        <f xml:space="preserve"> RIGHT(Tablo1[[#This Row],[Urun Ad]],5)</f>
        <v>Marka</v>
      </c>
      <c r="M642" cm="1">
        <f t="array" aca="1" ref="M642" ca="1">IF(VEYA(M642="Aralık",M642="Ocak",M642="Şubat"),"Kış",
IF(VEYA(M642="Mart",M642="Nisan",M642="Mayıs"),"İlkbahar",
IF(VEYA(M642="Haziran",M642="Temmuz",M642="Ağustos"),"Yaz",
IF(VEYA(M642="Eylül",M642="Ekim",M642="Kasım"),"Sonbahar",""))))</f>
        <v>0</v>
      </c>
    </row>
    <row r="643" spans="1:13" x14ac:dyDescent="0.3">
      <c r="A643" s="4">
        <v>642</v>
      </c>
      <c r="B643" t="s">
        <v>17</v>
      </c>
      <c r="C643" t="s">
        <v>35</v>
      </c>
      <c r="D643" s="5" t="s">
        <v>79</v>
      </c>
      <c r="E643">
        <v>1</v>
      </c>
      <c r="F643" s="1">
        <v>5775</v>
      </c>
      <c r="G643" s="2">
        <v>5775</v>
      </c>
      <c r="H643" s="3">
        <v>1775</v>
      </c>
      <c r="I643" s="19" t="s">
        <v>49</v>
      </c>
      <c r="J643" t="s">
        <v>64</v>
      </c>
      <c r="K643" s="20">
        <f>Tablo1[[#This Row],[Ürün Kar Tutarı]]/Tablo1[[#This Row],[Birim Fiyat]]</f>
        <v>0.30735930735930733</v>
      </c>
      <c r="L643" t="str">
        <f xml:space="preserve"> RIGHT(Tablo1[[#This Row],[Urun Ad]],5)</f>
        <v>Beyaz</v>
      </c>
      <c r="M643" cm="1">
        <f t="array" aca="1" ref="M643" ca="1">IF(VEYA(M643="Aralık",M643="Ocak",M643="Şubat"),"Kış",
IF(VEYA(M643="Mart",M643="Nisan",M643="Mayıs"),"İlkbahar",
IF(VEYA(M643="Haziran",M643="Temmuz",M643="Ağustos"),"Yaz",
IF(VEYA(M643="Eylül",M643="Ekim",M643="Kasım"),"Sonbahar",""))))</f>
        <v>0</v>
      </c>
    </row>
    <row r="644" spans="1:13" x14ac:dyDescent="0.3">
      <c r="A644" s="4">
        <v>643</v>
      </c>
      <c r="B644" t="s">
        <v>17</v>
      </c>
      <c r="C644" t="s">
        <v>27</v>
      </c>
      <c r="D644" s="5" t="s">
        <v>43</v>
      </c>
      <c r="E644">
        <v>3</v>
      </c>
      <c r="F644" s="1">
        <v>1100</v>
      </c>
      <c r="G644" s="2">
        <v>3300</v>
      </c>
      <c r="H644" s="3">
        <v>900</v>
      </c>
      <c r="I644" s="19" t="s">
        <v>49</v>
      </c>
      <c r="J644" t="s">
        <v>66</v>
      </c>
      <c r="K644" s="20">
        <f>Tablo1[[#This Row],[Ürün Kar Tutarı]]/Tablo1[[#This Row],[Birim Fiyat]]</f>
        <v>0.81818181818181823</v>
      </c>
      <c r="L644" t="str">
        <f xml:space="preserve"> RIGHT(Tablo1[[#This Row],[Urun Ad]],5)</f>
        <v>Beyaz</v>
      </c>
      <c r="M644" cm="1">
        <f t="array" aca="1" ref="M644" ca="1">IF(VEYA(M644="Aralık",M644="Ocak",M644="Şubat"),"Kış",
IF(VEYA(M644="Mart",M644="Nisan",M644="Mayıs"),"İlkbahar",
IF(VEYA(M644="Haziran",M644="Temmuz",M644="Ağustos"),"Yaz",
IF(VEYA(M644="Eylül",M644="Ekim",M644="Kasım"),"Sonbahar",""))))</f>
        <v>0</v>
      </c>
    </row>
    <row r="645" spans="1:13" x14ac:dyDescent="0.3">
      <c r="A645" s="5">
        <v>644</v>
      </c>
      <c r="B645" t="s">
        <v>18</v>
      </c>
      <c r="C645" t="s">
        <v>35</v>
      </c>
      <c r="D645" s="5" t="s">
        <v>79</v>
      </c>
      <c r="E645">
        <v>1</v>
      </c>
      <c r="F645" s="1">
        <v>5775</v>
      </c>
      <c r="G645" s="2">
        <v>5775</v>
      </c>
      <c r="H645" s="3">
        <v>1775</v>
      </c>
      <c r="I645" s="19" t="s">
        <v>49</v>
      </c>
      <c r="J645" t="s">
        <v>63</v>
      </c>
      <c r="K645" s="20">
        <f>Tablo1[[#This Row],[Ürün Kar Tutarı]]/Tablo1[[#This Row],[Birim Fiyat]]</f>
        <v>0.30735930735930733</v>
      </c>
      <c r="L645" t="str">
        <f xml:space="preserve"> RIGHT(Tablo1[[#This Row],[Urun Ad]],5)</f>
        <v>Beyaz</v>
      </c>
      <c r="M645" cm="1">
        <f t="array" aca="1" ref="M645" ca="1">IF(VEYA(M645="Aralık",M645="Ocak",M645="Şubat"),"Kış",
IF(VEYA(M645="Mart",M645="Nisan",M645="Mayıs"),"İlkbahar",
IF(VEYA(M645="Haziran",M645="Temmuz",M645="Ağustos"),"Yaz",
IF(VEYA(M645="Eylül",M645="Ekim",M645="Kasım"),"Sonbahar",""))))</f>
        <v>0</v>
      </c>
    </row>
    <row r="646" spans="1:13" x14ac:dyDescent="0.3">
      <c r="A646" s="4">
        <v>645</v>
      </c>
      <c r="B646" t="s">
        <v>15</v>
      </c>
      <c r="C646" t="s">
        <v>23</v>
      </c>
      <c r="D646" s="5" t="s">
        <v>84</v>
      </c>
      <c r="E646">
        <v>1</v>
      </c>
      <c r="F646" s="1">
        <v>1350</v>
      </c>
      <c r="G646" s="2">
        <v>1350</v>
      </c>
      <c r="H646" s="3">
        <v>550</v>
      </c>
      <c r="I646" s="19" t="s">
        <v>49</v>
      </c>
      <c r="J646" t="s">
        <v>62</v>
      </c>
      <c r="K646" s="20">
        <f>Tablo1[[#This Row],[Ürün Kar Tutarı]]/Tablo1[[#This Row],[Birim Fiyat]]</f>
        <v>0.40740740740740738</v>
      </c>
      <c r="L646" t="str">
        <f xml:space="preserve"> RIGHT(Tablo1[[#This Row],[Urun Ad]],5)</f>
        <v>Siyah</v>
      </c>
      <c r="M646" cm="1">
        <f t="array" aca="1" ref="M646" ca="1">IF(VEYA(M646="Aralık",M646="Ocak",M646="Şubat"),"Kış",
IF(VEYA(M646="Mart",M646="Nisan",M646="Mayıs"),"İlkbahar",
IF(VEYA(M646="Haziran",M646="Temmuz",M646="Ağustos"),"Yaz",
IF(VEYA(M646="Eylül",M646="Ekim",M646="Kasım"),"Sonbahar",""))))</f>
        <v>0</v>
      </c>
    </row>
    <row r="647" spans="1:13" x14ac:dyDescent="0.3">
      <c r="A647" s="5">
        <v>646</v>
      </c>
      <c r="B647" t="s">
        <v>8</v>
      </c>
      <c r="C647" t="s">
        <v>25</v>
      </c>
      <c r="D647" s="5" t="s">
        <v>77</v>
      </c>
      <c r="E647">
        <v>3</v>
      </c>
      <c r="F647" s="1">
        <v>7600</v>
      </c>
      <c r="G647" s="2">
        <v>22800</v>
      </c>
      <c r="H647" s="3">
        <v>4800</v>
      </c>
      <c r="I647" s="19" t="s">
        <v>49</v>
      </c>
      <c r="J647" t="s">
        <v>57</v>
      </c>
      <c r="K647" s="20">
        <f>Tablo1[[#This Row],[Ürün Kar Tutarı]]/Tablo1[[#This Row],[Birim Fiyat]]</f>
        <v>0.63157894736842102</v>
      </c>
      <c r="L647" t="str">
        <f xml:space="preserve"> RIGHT(Tablo1[[#This Row],[Urun Ad]],5)</f>
        <v>i Gri</v>
      </c>
      <c r="M647" cm="1">
        <f t="array" aca="1" ref="M647" ca="1">IF(VEYA(M647="Aralık",M647="Ocak",M647="Şubat"),"Kış",
IF(VEYA(M647="Mart",M647="Nisan",M647="Mayıs"),"İlkbahar",
IF(VEYA(M647="Haziran",M647="Temmuz",M647="Ağustos"),"Yaz",
IF(VEYA(M647="Eylül",M647="Ekim",M647="Kasım"),"Sonbahar",""))))</f>
        <v>0</v>
      </c>
    </row>
    <row r="648" spans="1:13" x14ac:dyDescent="0.3">
      <c r="A648" s="4">
        <v>647</v>
      </c>
      <c r="B648" t="s">
        <v>10</v>
      </c>
      <c r="C648" t="s">
        <v>26</v>
      </c>
      <c r="D648" s="5" t="s">
        <v>79</v>
      </c>
      <c r="E648">
        <v>3</v>
      </c>
      <c r="F648" s="1">
        <v>7250</v>
      </c>
      <c r="G648" s="2">
        <v>21750</v>
      </c>
      <c r="H648" s="3">
        <v>6750</v>
      </c>
      <c r="I648" s="19" t="s">
        <v>49</v>
      </c>
      <c r="J648" t="s">
        <v>62</v>
      </c>
      <c r="K648" s="20">
        <f>Tablo1[[#This Row],[Ürün Kar Tutarı]]/Tablo1[[#This Row],[Birim Fiyat]]</f>
        <v>0.93103448275862066</v>
      </c>
      <c r="L648" t="str">
        <f xml:space="preserve"> RIGHT(Tablo1[[#This Row],[Urun Ad]],5)</f>
        <v>u Gri</v>
      </c>
      <c r="M648" cm="1">
        <f t="array" aca="1" ref="M648" ca="1">IF(VEYA(M648="Aralık",M648="Ocak",M648="Şubat"),"Kış",
IF(VEYA(M648="Mart",M648="Nisan",M648="Mayıs"),"İlkbahar",
IF(VEYA(M648="Haziran",M648="Temmuz",M648="Ağustos"),"Yaz",
IF(VEYA(M648="Eylül",M648="Ekim",M648="Kasım"),"Sonbahar",""))))</f>
        <v>0</v>
      </c>
    </row>
    <row r="649" spans="1:13" x14ac:dyDescent="0.3">
      <c r="A649" s="5">
        <v>648</v>
      </c>
      <c r="B649" t="s">
        <v>19</v>
      </c>
      <c r="C649" t="s">
        <v>33</v>
      </c>
      <c r="D649" s="5" t="s">
        <v>78</v>
      </c>
      <c r="E649">
        <v>2</v>
      </c>
      <c r="F649" s="1">
        <v>1490</v>
      </c>
      <c r="G649" s="2">
        <v>2980</v>
      </c>
      <c r="H649" s="3">
        <v>1380</v>
      </c>
      <c r="I649" s="19" t="s">
        <v>49</v>
      </c>
      <c r="J649" t="s">
        <v>56</v>
      </c>
      <c r="K649" s="20">
        <f>Tablo1[[#This Row],[Ürün Kar Tutarı]]/Tablo1[[#This Row],[Birim Fiyat]]</f>
        <v>0.9261744966442953</v>
      </c>
      <c r="L649" t="str">
        <f xml:space="preserve"> RIGHT(Tablo1[[#This Row],[Urun Ad]],5)</f>
        <v>Marka</v>
      </c>
      <c r="M649" cm="1">
        <f t="array" aca="1" ref="M649" ca="1">IF(VEYA(M649="Aralık",M649="Ocak",M649="Şubat"),"Kış",
IF(VEYA(M649="Mart",M649="Nisan",M649="Mayıs"),"İlkbahar",
IF(VEYA(M649="Haziran",M649="Temmuz",M649="Ağustos"),"Yaz",
IF(VEYA(M649="Eylül",M649="Ekim",M649="Kasım"),"Sonbahar",""))))</f>
        <v>0</v>
      </c>
    </row>
    <row r="650" spans="1:13" x14ac:dyDescent="0.3">
      <c r="A650" s="4">
        <v>649</v>
      </c>
      <c r="B650" t="s">
        <v>11</v>
      </c>
      <c r="C650" t="s">
        <v>33</v>
      </c>
      <c r="D650" s="5" t="s">
        <v>78</v>
      </c>
      <c r="E650">
        <v>2</v>
      </c>
      <c r="F650" s="1">
        <v>1490</v>
      </c>
      <c r="G650" s="2">
        <v>2980</v>
      </c>
      <c r="H650" s="3">
        <v>1380</v>
      </c>
      <c r="I650" s="19" t="s">
        <v>49</v>
      </c>
      <c r="J650" t="s">
        <v>60</v>
      </c>
      <c r="K650" s="20">
        <f>Tablo1[[#This Row],[Ürün Kar Tutarı]]/Tablo1[[#This Row],[Birim Fiyat]]</f>
        <v>0.9261744966442953</v>
      </c>
      <c r="L650" t="str">
        <f xml:space="preserve"> RIGHT(Tablo1[[#This Row],[Urun Ad]],5)</f>
        <v>Marka</v>
      </c>
      <c r="M650" cm="1">
        <f t="array" aca="1" ref="M650" ca="1">IF(VEYA(M650="Aralık",M650="Ocak",M650="Şubat"),"Kış",
IF(VEYA(M650="Mart",M650="Nisan",M650="Mayıs"),"İlkbahar",
IF(VEYA(M650="Haziran",M650="Temmuz",M650="Ağustos"),"Yaz",
IF(VEYA(M650="Eylül",M650="Ekim",M650="Kasım"),"Sonbahar",""))))</f>
        <v>0</v>
      </c>
    </row>
    <row r="651" spans="1:13" x14ac:dyDescent="0.3">
      <c r="A651" s="5">
        <v>650</v>
      </c>
      <c r="B651" t="s">
        <v>16</v>
      </c>
      <c r="C651" t="s">
        <v>30</v>
      </c>
      <c r="D651" s="5" t="s">
        <v>83</v>
      </c>
      <c r="E651">
        <v>2</v>
      </c>
      <c r="F651" s="1">
        <v>1090</v>
      </c>
      <c r="G651" s="2">
        <v>2180</v>
      </c>
      <c r="H651" s="3">
        <v>580</v>
      </c>
      <c r="I651" s="19" t="s">
        <v>49</v>
      </c>
      <c r="J651" t="s">
        <v>62</v>
      </c>
      <c r="K651" s="20">
        <f>Tablo1[[#This Row],[Ürün Kar Tutarı]]/Tablo1[[#This Row],[Birim Fiyat]]</f>
        <v>0.5321100917431193</v>
      </c>
      <c r="L651" t="str">
        <f xml:space="preserve"> RIGHT(Tablo1[[#This Row],[Urun Ad]],5)</f>
        <v>Marka</v>
      </c>
      <c r="M651" cm="1">
        <f t="array" aca="1" ref="M651" ca="1">IF(VEYA(M651="Aralık",M651="Ocak",M651="Şubat"),"Kış",
IF(VEYA(M651="Mart",M651="Nisan",M651="Mayıs"),"İlkbahar",
IF(VEYA(M651="Haziran",M651="Temmuz",M651="Ağustos"),"Yaz",
IF(VEYA(M651="Eylül",M651="Ekim",M651="Kasım"),"Sonbahar",""))))</f>
        <v>0</v>
      </c>
    </row>
    <row r="652" spans="1:13" x14ac:dyDescent="0.3">
      <c r="A652" s="4">
        <v>651</v>
      </c>
      <c r="B652" t="s">
        <v>16</v>
      </c>
      <c r="C652" t="s">
        <v>28</v>
      </c>
      <c r="D652" s="5" t="s">
        <v>83</v>
      </c>
      <c r="E652">
        <v>3</v>
      </c>
      <c r="F652" s="1">
        <v>1200</v>
      </c>
      <c r="G652" s="2">
        <v>3600</v>
      </c>
      <c r="H652" s="3">
        <v>1200</v>
      </c>
      <c r="I652" s="19" t="s">
        <v>49</v>
      </c>
      <c r="J652" t="s">
        <v>59</v>
      </c>
      <c r="K652" s="20">
        <f>Tablo1[[#This Row],[Ürün Kar Tutarı]]/Tablo1[[#This Row],[Birim Fiyat]]</f>
        <v>1</v>
      </c>
      <c r="L652" t="str">
        <f xml:space="preserve"> RIGHT(Tablo1[[#This Row],[Urun Ad]],5)</f>
        <v>Marka</v>
      </c>
      <c r="M652" cm="1">
        <f t="array" aca="1" ref="M652" ca="1">IF(VEYA(M652="Aralık",M652="Ocak",M652="Şubat"),"Kış",
IF(VEYA(M652="Mart",M652="Nisan",M652="Mayıs"),"İlkbahar",
IF(VEYA(M652="Haziran",M652="Temmuz",M652="Ağustos"),"Yaz",
IF(VEYA(M652="Eylül",M652="Ekim",M652="Kasım"),"Sonbahar",""))))</f>
        <v>0</v>
      </c>
    </row>
    <row r="653" spans="1:13" x14ac:dyDescent="0.3">
      <c r="A653" s="5">
        <v>652</v>
      </c>
      <c r="B653" t="s">
        <v>19</v>
      </c>
      <c r="C653" t="s">
        <v>30</v>
      </c>
      <c r="D653" s="5" t="s">
        <v>83</v>
      </c>
      <c r="E653">
        <v>2</v>
      </c>
      <c r="F653" s="1">
        <v>1090</v>
      </c>
      <c r="G653" s="2">
        <v>2180</v>
      </c>
      <c r="H653" s="3">
        <v>580</v>
      </c>
      <c r="I653" s="19" t="s">
        <v>49</v>
      </c>
      <c r="J653" t="s">
        <v>55</v>
      </c>
      <c r="K653" s="20">
        <f>Tablo1[[#This Row],[Ürün Kar Tutarı]]/Tablo1[[#This Row],[Birim Fiyat]]</f>
        <v>0.5321100917431193</v>
      </c>
      <c r="L653" t="str">
        <f xml:space="preserve"> RIGHT(Tablo1[[#This Row],[Urun Ad]],5)</f>
        <v>Marka</v>
      </c>
      <c r="M653" cm="1">
        <f t="array" aca="1" ref="M653" ca="1">IF(VEYA(M653="Aralık",M653="Ocak",M653="Şubat"),"Kış",
IF(VEYA(M653="Mart",M653="Nisan",M653="Mayıs"),"İlkbahar",
IF(VEYA(M653="Haziran",M653="Temmuz",M653="Ağustos"),"Yaz",
IF(VEYA(M653="Eylül",M653="Ekim",M653="Kasım"),"Sonbahar",""))))</f>
        <v>0</v>
      </c>
    </row>
    <row r="654" spans="1:13" x14ac:dyDescent="0.3">
      <c r="A654" s="4">
        <v>653</v>
      </c>
      <c r="B654" t="s">
        <v>19</v>
      </c>
      <c r="C654" t="s">
        <v>24</v>
      </c>
      <c r="D654" s="5" t="s">
        <v>81</v>
      </c>
      <c r="E654">
        <v>3</v>
      </c>
      <c r="F654" s="1">
        <v>2180</v>
      </c>
      <c r="G654" s="2">
        <v>6540</v>
      </c>
      <c r="H654" s="3">
        <v>2040</v>
      </c>
      <c r="I654" s="19" t="s">
        <v>49</v>
      </c>
      <c r="J654" t="s">
        <v>57</v>
      </c>
      <c r="K654" s="20">
        <f>Tablo1[[#This Row],[Ürün Kar Tutarı]]/Tablo1[[#This Row],[Birim Fiyat]]</f>
        <v>0.93577981651376152</v>
      </c>
      <c r="L654" t="str">
        <f xml:space="preserve"> RIGHT(Tablo1[[#This Row],[Urun Ad]],5)</f>
        <v>Marka</v>
      </c>
      <c r="M654" cm="1">
        <f t="array" aca="1" ref="M654" ca="1">IF(VEYA(M654="Aralık",M654="Ocak",M654="Şubat"),"Kış",
IF(VEYA(M654="Mart",M654="Nisan",M654="Mayıs"),"İlkbahar",
IF(VEYA(M654="Haziran",M654="Temmuz",M654="Ağustos"),"Yaz",
IF(VEYA(M654="Eylül",M654="Ekim",M654="Kasım"),"Sonbahar",""))))</f>
        <v>0</v>
      </c>
    </row>
    <row r="655" spans="1:13" x14ac:dyDescent="0.3">
      <c r="A655" s="5">
        <v>654</v>
      </c>
      <c r="B655" t="s">
        <v>10</v>
      </c>
      <c r="C655" t="s">
        <v>40</v>
      </c>
      <c r="D655" s="5" t="s">
        <v>75</v>
      </c>
      <c r="E655">
        <v>3</v>
      </c>
      <c r="F655" s="1">
        <v>5300</v>
      </c>
      <c r="G655" s="2">
        <v>15900</v>
      </c>
      <c r="H655" s="3">
        <v>3900</v>
      </c>
      <c r="I655" s="19" t="s">
        <v>49</v>
      </c>
      <c r="J655" t="s">
        <v>67</v>
      </c>
      <c r="K655" s="20">
        <f>Tablo1[[#This Row],[Ürün Kar Tutarı]]/Tablo1[[#This Row],[Birim Fiyat]]</f>
        <v>0.73584905660377353</v>
      </c>
      <c r="L655" t="str">
        <f xml:space="preserve"> RIGHT(Tablo1[[#This Row],[Urun Ad]],5)</f>
        <v>i Gri</v>
      </c>
      <c r="M655" cm="1">
        <f t="array" aca="1" ref="M655" ca="1">IF(VEYA(M655="Aralık",M655="Ocak",M655="Şubat"),"Kış",
IF(VEYA(M655="Mart",M655="Nisan",M655="Mayıs"),"İlkbahar",
IF(VEYA(M655="Haziran",M655="Temmuz",M655="Ağustos"),"Yaz",
IF(VEYA(M655="Eylül",M655="Ekim",M655="Kasım"),"Sonbahar",""))))</f>
        <v>0</v>
      </c>
    </row>
    <row r="656" spans="1:13" x14ac:dyDescent="0.3">
      <c r="A656" s="4">
        <v>655</v>
      </c>
      <c r="B656" t="s">
        <v>19</v>
      </c>
      <c r="C656" t="s">
        <v>40</v>
      </c>
      <c r="D656" s="5" t="s">
        <v>75</v>
      </c>
      <c r="E656">
        <v>2</v>
      </c>
      <c r="F656" s="1">
        <v>5300</v>
      </c>
      <c r="G656" s="2">
        <v>10600</v>
      </c>
      <c r="H656" s="3">
        <v>2600</v>
      </c>
      <c r="I656" s="19" t="s">
        <v>49</v>
      </c>
      <c r="J656" t="s">
        <v>57</v>
      </c>
      <c r="K656" s="20">
        <f>Tablo1[[#This Row],[Ürün Kar Tutarı]]/Tablo1[[#This Row],[Birim Fiyat]]</f>
        <v>0.49056603773584906</v>
      </c>
      <c r="L656" t="str">
        <f xml:space="preserve"> RIGHT(Tablo1[[#This Row],[Urun Ad]],5)</f>
        <v>i Gri</v>
      </c>
      <c r="M656" cm="1">
        <f t="array" aca="1" ref="M656" ca="1">IF(VEYA(M656="Aralık",M656="Ocak",M656="Şubat"),"Kış",
IF(VEYA(M656="Mart",M656="Nisan",M656="Mayıs"),"İlkbahar",
IF(VEYA(M656="Haziran",M656="Temmuz",M656="Ağustos"),"Yaz",
IF(VEYA(M656="Eylül",M656="Ekim",M656="Kasım"),"Sonbahar",""))))</f>
        <v>0</v>
      </c>
    </row>
    <row r="657" spans="1:13" x14ac:dyDescent="0.3">
      <c r="A657" s="5">
        <v>656</v>
      </c>
      <c r="B657" t="s">
        <v>13</v>
      </c>
      <c r="C657" t="s">
        <v>26</v>
      </c>
      <c r="D657" s="5" t="s">
        <v>79</v>
      </c>
      <c r="E657">
        <v>2</v>
      </c>
      <c r="F657" s="1">
        <v>7250</v>
      </c>
      <c r="G657" s="2">
        <v>14500</v>
      </c>
      <c r="H657" s="3">
        <v>4500</v>
      </c>
      <c r="I657" s="19" t="s">
        <v>49</v>
      </c>
      <c r="J657" t="s">
        <v>60</v>
      </c>
      <c r="K657" s="20">
        <f>Tablo1[[#This Row],[Ürün Kar Tutarı]]/Tablo1[[#This Row],[Birim Fiyat]]</f>
        <v>0.62068965517241381</v>
      </c>
      <c r="L657" t="str">
        <f xml:space="preserve"> RIGHT(Tablo1[[#This Row],[Urun Ad]],5)</f>
        <v>u Gri</v>
      </c>
      <c r="M657" cm="1">
        <f t="array" aca="1" ref="M657" ca="1">IF(VEYA(M657="Aralık",M657="Ocak",M657="Şubat"),"Kış",
IF(VEYA(M657="Mart",M657="Nisan",M657="Mayıs"),"İlkbahar",
IF(VEYA(M657="Haziran",M657="Temmuz",M657="Ağustos"),"Yaz",
IF(VEYA(M657="Eylül",M657="Ekim",M657="Kasım"),"Sonbahar",""))))</f>
        <v>0</v>
      </c>
    </row>
    <row r="658" spans="1:13" x14ac:dyDescent="0.3">
      <c r="A658" s="4">
        <v>657</v>
      </c>
      <c r="B658" t="s">
        <v>13</v>
      </c>
      <c r="C658" t="s">
        <v>38</v>
      </c>
      <c r="D658" s="5" t="s">
        <v>84</v>
      </c>
      <c r="E658">
        <v>3</v>
      </c>
      <c r="F658" s="1">
        <v>1200</v>
      </c>
      <c r="G658" s="2">
        <v>3600</v>
      </c>
      <c r="H658" s="3">
        <v>1200</v>
      </c>
      <c r="I658" s="19" t="s">
        <v>49</v>
      </c>
      <c r="J658" t="s">
        <v>64</v>
      </c>
      <c r="K658" s="20">
        <f>Tablo1[[#This Row],[Ürün Kar Tutarı]]/Tablo1[[#This Row],[Birim Fiyat]]</f>
        <v>1</v>
      </c>
      <c r="L658" t="str">
        <f xml:space="preserve"> RIGHT(Tablo1[[#This Row],[Urun Ad]],5)</f>
        <v>ü Mor</v>
      </c>
      <c r="M658" cm="1">
        <f t="array" aca="1" ref="M658" ca="1">IF(VEYA(M658="Aralık",M658="Ocak",M658="Şubat"),"Kış",
IF(VEYA(M658="Mart",M658="Nisan",M658="Mayıs"),"İlkbahar",
IF(VEYA(M658="Haziran",M658="Temmuz",M658="Ağustos"),"Yaz",
IF(VEYA(M658="Eylül",M658="Ekim",M658="Kasım"),"Sonbahar",""))))</f>
        <v>0</v>
      </c>
    </row>
    <row r="659" spans="1:13" x14ac:dyDescent="0.3">
      <c r="A659" s="5">
        <v>658</v>
      </c>
      <c r="B659" t="s">
        <v>11</v>
      </c>
      <c r="C659" t="s">
        <v>20</v>
      </c>
      <c r="D659" s="5" t="s">
        <v>75</v>
      </c>
      <c r="E659">
        <v>1</v>
      </c>
      <c r="F659" s="1">
        <v>6000</v>
      </c>
      <c r="G659" s="2">
        <v>6000</v>
      </c>
      <c r="H659" s="3">
        <v>2000</v>
      </c>
      <c r="I659" s="19" t="s">
        <v>49</v>
      </c>
      <c r="J659" t="s">
        <v>60</v>
      </c>
      <c r="K659" s="20">
        <f>Tablo1[[#This Row],[Ürün Kar Tutarı]]/Tablo1[[#This Row],[Birim Fiyat]]</f>
        <v>0.33333333333333331</v>
      </c>
      <c r="L659" t="str">
        <f xml:space="preserve"> RIGHT(Tablo1[[#This Row],[Urun Ad]],5)</f>
        <v>Beyaz</v>
      </c>
      <c r="M659" cm="1">
        <f t="array" aca="1" ref="M659" ca="1">IF(VEYA(M659="Aralık",M659="Ocak",M659="Şubat"),"Kış",
IF(VEYA(M659="Mart",M659="Nisan",M659="Mayıs"),"İlkbahar",
IF(VEYA(M659="Haziran",M659="Temmuz",M659="Ağustos"),"Yaz",
IF(VEYA(M659="Eylül",M659="Ekim",M659="Kasım"),"Sonbahar",""))))</f>
        <v>0</v>
      </c>
    </row>
    <row r="660" spans="1:13" x14ac:dyDescent="0.3">
      <c r="A660" s="4">
        <v>659</v>
      </c>
      <c r="B660" t="s">
        <v>10</v>
      </c>
      <c r="C660" t="s">
        <v>22</v>
      </c>
      <c r="D660" s="5" t="s">
        <v>76</v>
      </c>
      <c r="E660">
        <v>3</v>
      </c>
      <c r="F660" s="1">
        <v>8450</v>
      </c>
      <c r="G660" s="2">
        <v>25350</v>
      </c>
      <c r="H660" s="3">
        <v>7350</v>
      </c>
      <c r="I660" s="19" t="s">
        <v>49</v>
      </c>
      <c r="J660" t="s">
        <v>55</v>
      </c>
      <c r="K660" s="20">
        <f>Tablo1[[#This Row],[Ürün Kar Tutarı]]/Tablo1[[#This Row],[Birim Fiyat]]</f>
        <v>0.86982248520710059</v>
      </c>
      <c r="L660" t="str">
        <f xml:space="preserve"> RIGHT(Tablo1[[#This Row],[Urun Ad]],5)</f>
        <v>Beyaz</v>
      </c>
      <c r="M660" cm="1">
        <f t="array" aca="1" ref="M660" ca="1">IF(VEYA(M660="Aralık",M660="Ocak",M660="Şubat"),"Kış",
IF(VEYA(M660="Mart",M660="Nisan",M660="Mayıs"),"İlkbahar",
IF(VEYA(M660="Haziran",M660="Temmuz",M660="Ağustos"),"Yaz",
IF(VEYA(M660="Eylül",M660="Ekim",M660="Kasım"),"Sonbahar",""))))</f>
        <v>0</v>
      </c>
    </row>
    <row r="661" spans="1:13" x14ac:dyDescent="0.3">
      <c r="A661" s="5">
        <v>660</v>
      </c>
      <c r="B661" t="s">
        <v>14</v>
      </c>
      <c r="C661" t="s">
        <v>34</v>
      </c>
      <c r="D661" s="5" t="s">
        <v>80</v>
      </c>
      <c r="E661">
        <v>1</v>
      </c>
      <c r="F661" s="1">
        <v>4200</v>
      </c>
      <c r="G661" s="2">
        <v>4200</v>
      </c>
      <c r="H661" s="3">
        <v>1200</v>
      </c>
      <c r="I661" s="19" t="s">
        <v>49</v>
      </c>
      <c r="J661" t="s">
        <v>66</v>
      </c>
      <c r="K661" s="20">
        <f>Tablo1[[#This Row],[Ürün Kar Tutarı]]/Tablo1[[#This Row],[Birim Fiyat]]</f>
        <v>0.2857142857142857</v>
      </c>
      <c r="L661" t="str">
        <f xml:space="preserve"> RIGHT(Tablo1[[#This Row],[Urun Ad]],5)</f>
        <v>Beyaz</v>
      </c>
      <c r="M661" cm="1">
        <f t="array" aca="1" ref="M661" ca="1">IF(VEYA(M661="Aralık",M661="Ocak",M661="Şubat"),"Kış",
IF(VEYA(M661="Mart",M661="Nisan",M661="Mayıs"),"İlkbahar",
IF(VEYA(M661="Haziran",M661="Temmuz",M661="Ağustos"),"Yaz",
IF(VEYA(M661="Eylül",M661="Ekim",M661="Kasım"),"Sonbahar",""))))</f>
        <v>0</v>
      </c>
    </row>
    <row r="662" spans="1:13" x14ac:dyDescent="0.3">
      <c r="A662" s="4">
        <v>661</v>
      </c>
      <c r="B662" t="s">
        <v>14</v>
      </c>
      <c r="C662" t="s">
        <v>32</v>
      </c>
      <c r="D662" s="5" t="s">
        <v>76</v>
      </c>
      <c r="E662">
        <v>3</v>
      </c>
      <c r="F662" s="1">
        <v>10590</v>
      </c>
      <c r="G662" s="2">
        <v>31770</v>
      </c>
      <c r="H662" s="3">
        <v>13770</v>
      </c>
      <c r="I662" s="19" t="s">
        <v>49</v>
      </c>
      <c r="J662" t="s">
        <v>56</v>
      </c>
      <c r="K662" s="20">
        <f>Tablo1[[#This Row],[Ürün Kar Tutarı]]/Tablo1[[#This Row],[Birim Fiyat]]</f>
        <v>1.3002832861189801</v>
      </c>
      <c r="L662" t="str">
        <f xml:space="preserve"> RIGHT(Tablo1[[#This Row],[Urun Ad]],5)</f>
        <v>ı Gri</v>
      </c>
      <c r="M662" cm="1">
        <f t="array" aca="1" ref="M662" ca="1">IF(VEYA(M662="Aralık",M662="Ocak",M662="Şubat"),"Kış",
IF(VEYA(M662="Mart",M662="Nisan",M662="Mayıs"),"İlkbahar",
IF(VEYA(M662="Haziran",M662="Temmuz",M662="Ağustos"),"Yaz",
IF(VEYA(M662="Eylül",M662="Ekim",M662="Kasım"),"Sonbahar",""))))</f>
        <v>0</v>
      </c>
    </row>
    <row r="663" spans="1:13" x14ac:dyDescent="0.3">
      <c r="A663" s="5">
        <v>662</v>
      </c>
      <c r="B663" t="s">
        <v>13</v>
      </c>
      <c r="C663" t="s">
        <v>38</v>
      </c>
      <c r="D663" s="5" t="s">
        <v>84</v>
      </c>
      <c r="E663">
        <v>1</v>
      </c>
      <c r="F663" s="1">
        <v>1200</v>
      </c>
      <c r="G663" s="2">
        <v>1200</v>
      </c>
      <c r="H663" s="3">
        <v>400</v>
      </c>
      <c r="I663" s="19" t="s">
        <v>49</v>
      </c>
      <c r="J663" t="s">
        <v>59</v>
      </c>
      <c r="K663" s="20">
        <f>Tablo1[[#This Row],[Ürün Kar Tutarı]]/Tablo1[[#This Row],[Birim Fiyat]]</f>
        <v>0.33333333333333331</v>
      </c>
      <c r="L663" t="str">
        <f xml:space="preserve"> RIGHT(Tablo1[[#This Row],[Urun Ad]],5)</f>
        <v>ü Mor</v>
      </c>
      <c r="M663" cm="1">
        <f t="array" aca="1" ref="M663" ca="1">IF(VEYA(M663="Aralık",M663="Ocak",M663="Şubat"),"Kış",
IF(VEYA(M663="Mart",M663="Nisan",M663="Mayıs"),"İlkbahar",
IF(VEYA(M663="Haziran",M663="Temmuz",M663="Ağustos"),"Yaz",
IF(VEYA(M663="Eylül",M663="Ekim",M663="Kasım"),"Sonbahar",""))))</f>
        <v>0</v>
      </c>
    </row>
    <row r="664" spans="1:13" x14ac:dyDescent="0.3">
      <c r="A664" s="4">
        <v>663</v>
      </c>
      <c r="B664" t="s">
        <v>18</v>
      </c>
      <c r="C664" t="s">
        <v>27</v>
      </c>
      <c r="D664" s="5" t="s">
        <v>43</v>
      </c>
      <c r="E664">
        <v>2</v>
      </c>
      <c r="F664" s="1">
        <v>1100</v>
      </c>
      <c r="G664" s="2">
        <v>2200</v>
      </c>
      <c r="H664" s="3">
        <v>600</v>
      </c>
      <c r="I664" s="19" t="s">
        <v>49</v>
      </c>
      <c r="J664" t="s">
        <v>57</v>
      </c>
      <c r="K664" s="20">
        <f>Tablo1[[#This Row],[Ürün Kar Tutarı]]/Tablo1[[#This Row],[Birim Fiyat]]</f>
        <v>0.54545454545454541</v>
      </c>
      <c r="L664" t="str">
        <f xml:space="preserve"> RIGHT(Tablo1[[#This Row],[Urun Ad]],5)</f>
        <v>Beyaz</v>
      </c>
      <c r="M664" cm="1">
        <f t="array" aca="1" ref="M664" ca="1">IF(VEYA(M664="Aralık",M664="Ocak",M664="Şubat"),"Kış",
IF(VEYA(M664="Mart",M664="Nisan",M664="Mayıs"),"İlkbahar",
IF(VEYA(M664="Haziran",M664="Temmuz",M664="Ağustos"),"Yaz",
IF(VEYA(M664="Eylül",M664="Ekim",M664="Kasım"),"Sonbahar",""))))</f>
        <v>0</v>
      </c>
    </row>
    <row r="665" spans="1:13" x14ac:dyDescent="0.3">
      <c r="A665" s="5">
        <v>664</v>
      </c>
      <c r="B665" t="s">
        <v>17</v>
      </c>
      <c r="C665" t="s">
        <v>42</v>
      </c>
      <c r="D665" s="5" t="s">
        <v>80</v>
      </c>
      <c r="E665">
        <v>2</v>
      </c>
      <c r="F665" s="1">
        <v>3700</v>
      </c>
      <c r="G665" s="2">
        <v>7400</v>
      </c>
      <c r="H665" s="3">
        <v>1400</v>
      </c>
      <c r="I665" s="19" t="s">
        <v>49</v>
      </c>
      <c r="J665" t="s">
        <v>66</v>
      </c>
      <c r="K665" s="20">
        <f>Tablo1[[#This Row],[Ürün Kar Tutarı]]/Tablo1[[#This Row],[Birim Fiyat]]</f>
        <v>0.3783783783783784</v>
      </c>
      <c r="L665" t="str">
        <f xml:space="preserve"> RIGHT(Tablo1[[#This Row],[Urun Ad]],5)</f>
        <v>Siyah</v>
      </c>
      <c r="M665" cm="1">
        <f t="array" aca="1" ref="M665" ca="1">IF(VEYA(M665="Aralık",M665="Ocak",M665="Şubat"),"Kış",
IF(VEYA(M665="Mart",M665="Nisan",M665="Mayıs"),"İlkbahar",
IF(VEYA(M665="Haziran",M665="Temmuz",M665="Ağustos"),"Yaz",
IF(VEYA(M665="Eylül",M665="Ekim",M665="Kasım"),"Sonbahar",""))))</f>
        <v>0</v>
      </c>
    </row>
    <row r="666" spans="1:13" x14ac:dyDescent="0.3">
      <c r="A666" s="4">
        <v>665</v>
      </c>
      <c r="B666" t="s">
        <v>9</v>
      </c>
      <c r="C666" t="s">
        <v>42</v>
      </c>
      <c r="D666" s="5" t="s">
        <v>80</v>
      </c>
      <c r="E666">
        <v>1</v>
      </c>
      <c r="F666" s="1">
        <v>3700</v>
      </c>
      <c r="G666" s="2">
        <v>3700</v>
      </c>
      <c r="H666" s="3">
        <v>700</v>
      </c>
      <c r="I666" s="19" t="s">
        <v>49</v>
      </c>
      <c r="J666" t="s">
        <v>57</v>
      </c>
      <c r="K666" s="20">
        <f>Tablo1[[#This Row],[Ürün Kar Tutarı]]/Tablo1[[#This Row],[Birim Fiyat]]</f>
        <v>0.1891891891891892</v>
      </c>
      <c r="L666" t="str">
        <f xml:space="preserve"> RIGHT(Tablo1[[#This Row],[Urun Ad]],5)</f>
        <v>Siyah</v>
      </c>
      <c r="M666" cm="1">
        <f t="array" aca="1" ref="M666" ca="1">IF(VEYA(M666="Aralık",M666="Ocak",M666="Şubat"),"Kış",
IF(VEYA(M666="Mart",M666="Nisan",M666="Mayıs"),"İlkbahar",
IF(VEYA(M666="Haziran",M666="Temmuz",M666="Ağustos"),"Yaz",
IF(VEYA(M666="Eylül",M666="Ekim",M666="Kasım"),"Sonbahar",""))))</f>
        <v>0</v>
      </c>
    </row>
    <row r="667" spans="1:13" x14ac:dyDescent="0.3">
      <c r="A667" s="5">
        <v>666</v>
      </c>
      <c r="B667" t="s">
        <v>14</v>
      </c>
      <c r="C667" t="s">
        <v>27</v>
      </c>
      <c r="D667" s="5" t="s">
        <v>43</v>
      </c>
      <c r="E667">
        <v>3</v>
      </c>
      <c r="F667" s="1">
        <v>1100</v>
      </c>
      <c r="G667" s="2">
        <v>3300</v>
      </c>
      <c r="H667" s="3">
        <v>900</v>
      </c>
      <c r="I667" s="19" t="s">
        <v>49</v>
      </c>
      <c r="J667" t="s">
        <v>60</v>
      </c>
      <c r="K667" s="20">
        <f>Tablo1[[#This Row],[Ürün Kar Tutarı]]/Tablo1[[#This Row],[Birim Fiyat]]</f>
        <v>0.81818181818181823</v>
      </c>
      <c r="L667" t="str">
        <f xml:space="preserve"> RIGHT(Tablo1[[#This Row],[Urun Ad]],5)</f>
        <v>Beyaz</v>
      </c>
      <c r="M667" cm="1">
        <f t="array" aca="1" ref="M667" ca="1">IF(VEYA(M667="Aralık",M667="Ocak",M667="Şubat"),"Kış",
IF(VEYA(M667="Mart",M667="Nisan",M667="Mayıs"),"İlkbahar",
IF(VEYA(M667="Haziran",M667="Temmuz",M667="Ağustos"),"Yaz",
IF(VEYA(M667="Eylül",M667="Ekim",M667="Kasım"),"Sonbahar",""))))</f>
        <v>0</v>
      </c>
    </row>
    <row r="668" spans="1:13" x14ac:dyDescent="0.3">
      <c r="A668" s="4">
        <v>667</v>
      </c>
      <c r="B668" t="s">
        <v>13</v>
      </c>
      <c r="C668" t="s">
        <v>42</v>
      </c>
      <c r="D668" s="5" t="s">
        <v>80</v>
      </c>
      <c r="E668">
        <v>1</v>
      </c>
      <c r="F668" s="1">
        <v>3700</v>
      </c>
      <c r="G668" s="2">
        <v>3700</v>
      </c>
      <c r="H668" s="3">
        <v>700</v>
      </c>
      <c r="I668" s="19" t="s">
        <v>49</v>
      </c>
      <c r="J668" t="s">
        <v>57</v>
      </c>
      <c r="K668" s="20">
        <f>Tablo1[[#This Row],[Ürün Kar Tutarı]]/Tablo1[[#This Row],[Birim Fiyat]]</f>
        <v>0.1891891891891892</v>
      </c>
      <c r="L668" t="str">
        <f xml:space="preserve"> RIGHT(Tablo1[[#This Row],[Urun Ad]],5)</f>
        <v>Siyah</v>
      </c>
      <c r="M668" cm="1">
        <f t="array" aca="1" ref="M668" ca="1">IF(VEYA(M668="Aralık",M668="Ocak",M668="Şubat"),"Kış",
IF(VEYA(M668="Mart",M668="Nisan",M668="Mayıs"),"İlkbahar",
IF(VEYA(M668="Haziran",M668="Temmuz",M668="Ağustos"),"Yaz",
IF(VEYA(M668="Eylül",M668="Ekim",M668="Kasım"),"Sonbahar",""))))</f>
        <v>0</v>
      </c>
    </row>
    <row r="669" spans="1:13" x14ac:dyDescent="0.3">
      <c r="A669" s="4">
        <v>668</v>
      </c>
      <c r="B669" t="s">
        <v>18</v>
      </c>
      <c r="C669" t="s">
        <v>33</v>
      </c>
      <c r="D669" s="5" t="s">
        <v>78</v>
      </c>
      <c r="E669">
        <v>1</v>
      </c>
      <c r="F669" s="1">
        <v>1490</v>
      </c>
      <c r="G669" s="2">
        <v>1490</v>
      </c>
      <c r="H669" s="3">
        <v>690</v>
      </c>
      <c r="I669" s="19" t="s">
        <v>49</v>
      </c>
      <c r="J669" t="s">
        <v>55</v>
      </c>
      <c r="K669" s="20">
        <f>Tablo1[[#This Row],[Ürün Kar Tutarı]]/Tablo1[[#This Row],[Birim Fiyat]]</f>
        <v>0.46308724832214765</v>
      </c>
      <c r="L669" t="str">
        <f xml:space="preserve"> RIGHT(Tablo1[[#This Row],[Urun Ad]],5)</f>
        <v>Marka</v>
      </c>
      <c r="M669" cm="1">
        <f t="array" aca="1" ref="M669" ca="1">IF(VEYA(M669="Aralık",M669="Ocak",M669="Şubat"),"Kış",
IF(VEYA(M669="Mart",M669="Nisan",M669="Mayıs"),"İlkbahar",
IF(VEYA(M669="Haziran",M669="Temmuz",M669="Ağustos"),"Yaz",
IF(VEYA(M669="Eylül",M669="Ekim",M669="Kasım"),"Sonbahar",""))))</f>
        <v>0</v>
      </c>
    </row>
    <row r="670" spans="1:13" x14ac:dyDescent="0.3">
      <c r="A670" s="4">
        <v>669</v>
      </c>
      <c r="B670" t="s">
        <v>17</v>
      </c>
      <c r="C670" t="s">
        <v>41</v>
      </c>
      <c r="D670" s="5" t="s">
        <v>78</v>
      </c>
      <c r="E670">
        <v>1</v>
      </c>
      <c r="F670" s="1">
        <v>1500</v>
      </c>
      <c r="G670" s="2">
        <v>1500</v>
      </c>
      <c r="H670" s="3">
        <v>700</v>
      </c>
      <c r="I670" s="19" t="s">
        <v>49</v>
      </c>
      <c r="J670" t="s">
        <v>59</v>
      </c>
      <c r="K670" s="20">
        <f>Tablo1[[#This Row],[Ürün Kar Tutarı]]/Tablo1[[#This Row],[Birim Fiyat]]</f>
        <v>0.46666666666666667</v>
      </c>
      <c r="L670" t="str">
        <f xml:space="preserve"> RIGHT(Tablo1[[#This Row],[Urun Ad]],5)</f>
        <v>Marka</v>
      </c>
      <c r="M670" cm="1">
        <f t="array" aca="1" ref="M670" ca="1">IF(VEYA(M670="Aralık",M670="Ocak",M670="Şubat"),"Kış",
IF(VEYA(M670="Mart",M670="Nisan",M670="Mayıs"),"İlkbahar",
IF(VEYA(M670="Haziran",M670="Temmuz",M670="Ağustos"),"Yaz",
IF(VEYA(M670="Eylül",M670="Ekim",M670="Kasım"),"Sonbahar",""))))</f>
        <v>0</v>
      </c>
    </row>
    <row r="671" spans="1:13" x14ac:dyDescent="0.3">
      <c r="A671" s="5">
        <v>670</v>
      </c>
      <c r="B671" t="s">
        <v>16</v>
      </c>
      <c r="C671" t="s">
        <v>30</v>
      </c>
      <c r="D671" s="5" t="s">
        <v>83</v>
      </c>
      <c r="E671">
        <v>2</v>
      </c>
      <c r="F671" s="1">
        <v>1090</v>
      </c>
      <c r="G671" s="2">
        <v>2180</v>
      </c>
      <c r="H671" s="3">
        <v>580</v>
      </c>
      <c r="I671" s="19" t="s">
        <v>49</v>
      </c>
      <c r="J671" t="s">
        <v>63</v>
      </c>
      <c r="K671" s="20">
        <f>Tablo1[[#This Row],[Ürün Kar Tutarı]]/Tablo1[[#This Row],[Birim Fiyat]]</f>
        <v>0.5321100917431193</v>
      </c>
      <c r="L671" t="str">
        <f xml:space="preserve"> RIGHT(Tablo1[[#This Row],[Urun Ad]],5)</f>
        <v>Marka</v>
      </c>
      <c r="M671" cm="1">
        <f t="array" aca="1" ref="M671" ca="1">IF(VEYA(M671="Aralık",M671="Ocak",M671="Şubat"),"Kış",
IF(VEYA(M671="Mart",M671="Nisan",M671="Mayıs"),"İlkbahar",
IF(VEYA(M671="Haziran",M671="Temmuz",M671="Ağustos"),"Yaz",
IF(VEYA(M671="Eylül",M671="Ekim",M671="Kasım"),"Sonbahar",""))))</f>
        <v>0</v>
      </c>
    </row>
    <row r="672" spans="1:13" x14ac:dyDescent="0.3">
      <c r="A672" s="4">
        <v>671</v>
      </c>
      <c r="B672" t="s">
        <v>18</v>
      </c>
      <c r="C672" t="s">
        <v>29</v>
      </c>
      <c r="D672" s="5" t="s">
        <v>82</v>
      </c>
      <c r="E672">
        <v>3</v>
      </c>
      <c r="F672" s="1">
        <v>1800</v>
      </c>
      <c r="G672" s="2">
        <v>5400</v>
      </c>
      <c r="H672" s="3">
        <v>3000</v>
      </c>
      <c r="I672" s="19" t="s">
        <v>49</v>
      </c>
      <c r="J672" t="s">
        <v>56</v>
      </c>
      <c r="K672" s="20">
        <f>Tablo1[[#This Row],[Ürün Kar Tutarı]]/Tablo1[[#This Row],[Birim Fiyat]]</f>
        <v>1.6666666666666667</v>
      </c>
      <c r="L672" t="str">
        <f xml:space="preserve"> RIGHT(Tablo1[[#This Row],[Urun Ad]],5)</f>
        <v>n Gri</v>
      </c>
      <c r="M672" cm="1">
        <f t="array" aca="1" ref="M672" ca="1">IF(VEYA(M672="Aralık",M672="Ocak",M672="Şubat"),"Kış",
IF(VEYA(M672="Mart",M672="Nisan",M672="Mayıs"),"İlkbahar",
IF(VEYA(M672="Haziran",M672="Temmuz",M672="Ağustos"),"Yaz",
IF(VEYA(M672="Eylül",M672="Ekim",M672="Kasım"),"Sonbahar",""))))</f>
        <v>0</v>
      </c>
    </row>
    <row r="673" spans="1:13" x14ac:dyDescent="0.3">
      <c r="A673" s="5">
        <v>672</v>
      </c>
      <c r="B673" t="s">
        <v>15</v>
      </c>
      <c r="C673" t="s">
        <v>39</v>
      </c>
      <c r="D673" s="5" t="s">
        <v>76</v>
      </c>
      <c r="E673">
        <v>2</v>
      </c>
      <c r="F673" s="1">
        <v>7530</v>
      </c>
      <c r="G673" s="2">
        <v>15060</v>
      </c>
      <c r="H673" s="3">
        <v>3060</v>
      </c>
      <c r="I673" s="19" t="s">
        <v>49</v>
      </c>
      <c r="J673" t="s">
        <v>64</v>
      </c>
      <c r="K673" s="20">
        <f>Tablo1[[#This Row],[Ürün Kar Tutarı]]/Tablo1[[#This Row],[Birim Fiyat]]</f>
        <v>0.4063745019920319</v>
      </c>
      <c r="L673" t="str">
        <f xml:space="preserve"> RIGHT(Tablo1[[#This Row],[Urun Ad]],5)</f>
        <v>ı Gri</v>
      </c>
      <c r="M673" cm="1">
        <f t="array" aca="1" ref="M673" ca="1">IF(VEYA(M673="Aralık",M673="Ocak",M673="Şubat"),"Kış",
IF(VEYA(M673="Mart",M673="Nisan",M673="Mayıs"),"İlkbahar",
IF(VEYA(M673="Haziran",M673="Temmuz",M673="Ağustos"),"Yaz",
IF(VEYA(M673="Eylül",M673="Ekim",M673="Kasım"),"Sonbahar",""))))</f>
        <v>0</v>
      </c>
    </row>
    <row r="674" spans="1:13" x14ac:dyDescent="0.3">
      <c r="A674" s="4">
        <v>673</v>
      </c>
      <c r="B674" t="s">
        <v>14</v>
      </c>
      <c r="C674" t="s">
        <v>27</v>
      </c>
      <c r="D674" s="5" t="s">
        <v>43</v>
      </c>
      <c r="E674">
        <v>3</v>
      </c>
      <c r="F674" s="1">
        <v>1100</v>
      </c>
      <c r="G674" s="2">
        <v>3300</v>
      </c>
      <c r="H674" s="3">
        <v>900</v>
      </c>
      <c r="I674" s="19" t="s">
        <v>49</v>
      </c>
      <c r="J674" t="s">
        <v>63</v>
      </c>
      <c r="K674" s="20">
        <f>Tablo1[[#This Row],[Ürün Kar Tutarı]]/Tablo1[[#This Row],[Birim Fiyat]]</f>
        <v>0.81818181818181823</v>
      </c>
      <c r="L674" t="str">
        <f xml:space="preserve"> RIGHT(Tablo1[[#This Row],[Urun Ad]],5)</f>
        <v>Beyaz</v>
      </c>
      <c r="M674" cm="1">
        <f t="array" aca="1" ref="M674" ca="1">IF(VEYA(M674="Aralık",M674="Ocak",M674="Şubat"),"Kış",
IF(VEYA(M674="Mart",M674="Nisan",M674="Mayıs"),"İlkbahar",
IF(VEYA(M674="Haziran",M674="Temmuz",M674="Ağustos"),"Yaz",
IF(VEYA(M674="Eylül",M674="Ekim",M674="Kasım"),"Sonbahar",""))))</f>
        <v>0</v>
      </c>
    </row>
    <row r="675" spans="1:13" x14ac:dyDescent="0.3">
      <c r="A675" s="5">
        <v>674</v>
      </c>
      <c r="B675" t="s">
        <v>17</v>
      </c>
      <c r="C675" t="s">
        <v>23</v>
      </c>
      <c r="D675" s="5" t="s">
        <v>84</v>
      </c>
      <c r="E675">
        <v>3</v>
      </c>
      <c r="F675" s="1">
        <v>1350</v>
      </c>
      <c r="G675" s="2">
        <v>4050</v>
      </c>
      <c r="H675" s="3">
        <v>1650</v>
      </c>
      <c r="I675" s="19" t="s">
        <v>49</v>
      </c>
      <c r="J675" t="s">
        <v>55</v>
      </c>
      <c r="K675" s="20">
        <f>Tablo1[[#This Row],[Ürün Kar Tutarı]]/Tablo1[[#This Row],[Birim Fiyat]]</f>
        <v>1.2222222222222223</v>
      </c>
      <c r="L675" t="str">
        <f xml:space="preserve"> RIGHT(Tablo1[[#This Row],[Urun Ad]],5)</f>
        <v>Siyah</v>
      </c>
      <c r="M675" cm="1">
        <f t="array" aca="1" ref="M675" ca="1">IF(VEYA(M675="Aralık",M675="Ocak",M675="Şubat"),"Kış",
IF(VEYA(M675="Mart",M675="Nisan",M675="Mayıs"),"İlkbahar",
IF(VEYA(M675="Haziran",M675="Temmuz",M675="Ağustos"),"Yaz",
IF(VEYA(M675="Eylül",M675="Ekim",M675="Kasım"),"Sonbahar",""))))</f>
        <v>0</v>
      </c>
    </row>
    <row r="676" spans="1:13" x14ac:dyDescent="0.3">
      <c r="A676" s="4">
        <v>675</v>
      </c>
      <c r="B676" t="s">
        <v>16</v>
      </c>
      <c r="C676" t="s">
        <v>23</v>
      </c>
      <c r="D676" s="5" t="s">
        <v>84</v>
      </c>
      <c r="E676">
        <v>1</v>
      </c>
      <c r="F676" s="1">
        <v>1350</v>
      </c>
      <c r="G676" s="2">
        <v>1350</v>
      </c>
      <c r="H676" s="3">
        <v>550</v>
      </c>
      <c r="I676" s="19" t="s">
        <v>49</v>
      </c>
      <c r="J676" t="s">
        <v>62</v>
      </c>
      <c r="K676" s="20">
        <f>Tablo1[[#This Row],[Ürün Kar Tutarı]]/Tablo1[[#This Row],[Birim Fiyat]]</f>
        <v>0.40740740740740738</v>
      </c>
      <c r="L676" t="str">
        <f xml:space="preserve"> RIGHT(Tablo1[[#This Row],[Urun Ad]],5)</f>
        <v>Siyah</v>
      </c>
      <c r="M676" cm="1">
        <f t="array" aca="1" ref="M676" ca="1">IF(VEYA(M676="Aralık",M676="Ocak",M676="Şubat"),"Kış",
IF(VEYA(M676="Mart",M676="Nisan",M676="Mayıs"),"İlkbahar",
IF(VEYA(M676="Haziran",M676="Temmuz",M676="Ağustos"),"Yaz",
IF(VEYA(M676="Eylül",M676="Ekim",M676="Kasım"),"Sonbahar",""))))</f>
        <v>0</v>
      </c>
    </row>
    <row r="677" spans="1:13" x14ac:dyDescent="0.3">
      <c r="A677" s="5">
        <v>676</v>
      </c>
      <c r="B677" t="s">
        <v>15</v>
      </c>
      <c r="C677" t="s">
        <v>30</v>
      </c>
      <c r="D677" s="5" t="s">
        <v>83</v>
      </c>
      <c r="E677">
        <v>2</v>
      </c>
      <c r="F677" s="1">
        <v>1090</v>
      </c>
      <c r="G677" s="2">
        <v>2180</v>
      </c>
      <c r="H677" s="3">
        <v>580</v>
      </c>
      <c r="I677" s="19" t="s">
        <v>49</v>
      </c>
      <c r="J677" t="s">
        <v>56</v>
      </c>
      <c r="K677" s="20">
        <f>Tablo1[[#This Row],[Ürün Kar Tutarı]]/Tablo1[[#This Row],[Birim Fiyat]]</f>
        <v>0.5321100917431193</v>
      </c>
      <c r="L677" t="str">
        <f xml:space="preserve"> RIGHT(Tablo1[[#This Row],[Urun Ad]],5)</f>
        <v>Marka</v>
      </c>
      <c r="M677" cm="1">
        <f t="array" aca="1" ref="M677" ca="1">IF(VEYA(M677="Aralık",M677="Ocak",M677="Şubat"),"Kış",
IF(VEYA(M677="Mart",M677="Nisan",M677="Mayıs"),"İlkbahar",
IF(VEYA(M677="Haziran",M677="Temmuz",M677="Ağustos"),"Yaz",
IF(VEYA(M677="Eylül",M677="Ekim",M677="Kasım"),"Sonbahar",""))))</f>
        <v>0</v>
      </c>
    </row>
    <row r="678" spans="1:13" x14ac:dyDescent="0.3">
      <c r="A678" s="4">
        <v>677</v>
      </c>
      <c r="B678" t="s">
        <v>15</v>
      </c>
      <c r="C678" t="s">
        <v>34</v>
      </c>
      <c r="D678" s="5" t="s">
        <v>80</v>
      </c>
      <c r="E678">
        <v>1</v>
      </c>
      <c r="F678" s="1">
        <v>4200</v>
      </c>
      <c r="G678" s="2">
        <v>4200</v>
      </c>
      <c r="H678" s="3">
        <v>1200</v>
      </c>
      <c r="I678" s="19" t="s">
        <v>49</v>
      </c>
      <c r="J678" t="s">
        <v>59</v>
      </c>
      <c r="K678" s="20">
        <f>Tablo1[[#This Row],[Ürün Kar Tutarı]]/Tablo1[[#This Row],[Birim Fiyat]]</f>
        <v>0.2857142857142857</v>
      </c>
      <c r="L678" t="str">
        <f xml:space="preserve"> RIGHT(Tablo1[[#This Row],[Urun Ad]],5)</f>
        <v>Beyaz</v>
      </c>
      <c r="M678" cm="1">
        <f t="array" aca="1" ref="M678" ca="1">IF(VEYA(M678="Aralık",M678="Ocak",M678="Şubat"),"Kış",
IF(VEYA(M678="Mart",M678="Nisan",M678="Mayıs"),"İlkbahar",
IF(VEYA(M678="Haziran",M678="Temmuz",M678="Ağustos"),"Yaz",
IF(VEYA(M678="Eylül",M678="Ekim",M678="Kasım"),"Sonbahar",""))))</f>
        <v>0</v>
      </c>
    </row>
    <row r="679" spans="1:13" x14ac:dyDescent="0.3">
      <c r="A679" s="5">
        <v>678</v>
      </c>
      <c r="B679" t="s">
        <v>17</v>
      </c>
      <c r="C679" t="s">
        <v>29</v>
      </c>
      <c r="D679" s="5" t="s">
        <v>82</v>
      </c>
      <c r="E679">
        <v>2</v>
      </c>
      <c r="F679" s="1">
        <v>1800</v>
      </c>
      <c r="G679" s="2">
        <v>3600</v>
      </c>
      <c r="H679" s="3">
        <v>2000</v>
      </c>
      <c r="I679" s="19" t="s">
        <v>49</v>
      </c>
      <c r="J679" t="s">
        <v>66</v>
      </c>
      <c r="K679" s="20">
        <f>Tablo1[[#This Row],[Ürün Kar Tutarı]]/Tablo1[[#This Row],[Birim Fiyat]]</f>
        <v>1.1111111111111112</v>
      </c>
      <c r="L679" t="str">
        <f xml:space="preserve"> RIGHT(Tablo1[[#This Row],[Urun Ad]],5)</f>
        <v>n Gri</v>
      </c>
      <c r="M679" cm="1">
        <f t="array" aca="1" ref="M679" ca="1">IF(VEYA(M679="Aralık",M679="Ocak",M679="Şubat"),"Kış",
IF(VEYA(M679="Mart",M679="Nisan",M679="Mayıs"),"İlkbahar",
IF(VEYA(M679="Haziran",M679="Temmuz",M679="Ağustos"),"Yaz",
IF(VEYA(M679="Eylül",M679="Ekim",M679="Kasım"),"Sonbahar",""))))</f>
        <v>0</v>
      </c>
    </row>
    <row r="680" spans="1:13" x14ac:dyDescent="0.3">
      <c r="A680" s="4">
        <v>679</v>
      </c>
      <c r="B680" t="s">
        <v>19</v>
      </c>
      <c r="C680" t="s">
        <v>30</v>
      </c>
      <c r="D680" s="5" t="s">
        <v>83</v>
      </c>
      <c r="E680">
        <v>1</v>
      </c>
      <c r="F680" s="1">
        <v>1090</v>
      </c>
      <c r="G680" s="2">
        <v>1090</v>
      </c>
      <c r="H680" s="3">
        <v>290</v>
      </c>
      <c r="I680" s="19" t="s">
        <v>49</v>
      </c>
      <c r="J680" t="s">
        <v>65</v>
      </c>
      <c r="K680" s="20">
        <f>Tablo1[[#This Row],[Ürün Kar Tutarı]]/Tablo1[[#This Row],[Birim Fiyat]]</f>
        <v>0.26605504587155965</v>
      </c>
      <c r="L680" t="str">
        <f xml:space="preserve"> RIGHT(Tablo1[[#This Row],[Urun Ad]],5)</f>
        <v>Marka</v>
      </c>
      <c r="M680" cm="1">
        <f t="array" aca="1" ref="M680" ca="1">IF(VEYA(M680="Aralık",M680="Ocak",M680="Şubat"),"Kış",
IF(VEYA(M680="Mart",M680="Nisan",M680="Mayıs"),"İlkbahar",
IF(VEYA(M680="Haziran",M680="Temmuz",M680="Ağustos"),"Yaz",
IF(VEYA(M680="Eylül",M680="Ekim",M680="Kasım"),"Sonbahar",""))))</f>
        <v>0</v>
      </c>
    </row>
    <row r="681" spans="1:13" x14ac:dyDescent="0.3">
      <c r="A681" s="5">
        <v>680</v>
      </c>
      <c r="B681" t="s">
        <v>8</v>
      </c>
      <c r="C681" t="s">
        <v>25</v>
      </c>
      <c r="D681" s="5" t="s">
        <v>77</v>
      </c>
      <c r="E681">
        <v>1</v>
      </c>
      <c r="F681" s="1">
        <v>7600</v>
      </c>
      <c r="G681" s="2">
        <v>7600</v>
      </c>
      <c r="H681" s="3">
        <v>1600</v>
      </c>
      <c r="I681" s="19" t="s">
        <v>49</v>
      </c>
      <c r="J681" t="s">
        <v>58</v>
      </c>
      <c r="K681" s="20">
        <f>Tablo1[[#This Row],[Ürün Kar Tutarı]]/Tablo1[[#This Row],[Birim Fiyat]]</f>
        <v>0.21052631578947367</v>
      </c>
      <c r="L681" t="str">
        <f xml:space="preserve"> RIGHT(Tablo1[[#This Row],[Urun Ad]],5)</f>
        <v>i Gri</v>
      </c>
      <c r="M681" cm="1">
        <f t="array" aca="1" ref="M681" ca="1">IF(VEYA(M681="Aralık",M681="Ocak",M681="Şubat"),"Kış",
IF(VEYA(M681="Mart",M681="Nisan",M681="Mayıs"),"İlkbahar",
IF(VEYA(M681="Haziran",M681="Temmuz",M681="Ağustos"),"Yaz",
IF(VEYA(M681="Eylül",M681="Ekim",M681="Kasım"),"Sonbahar",""))))</f>
        <v>0</v>
      </c>
    </row>
    <row r="682" spans="1:13" x14ac:dyDescent="0.3">
      <c r="A682" s="4">
        <v>681</v>
      </c>
      <c r="B682" t="s">
        <v>16</v>
      </c>
      <c r="C682" t="s">
        <v>25</v>
      </c>
      <c r="D682" s="5" t="s">
        <v>77</v>
      </c>
      <c r="E682">
        <v>3</v>
      </c>
      <c r="F682" s="1">
        <v>7600</v>
      </c>
      <c r="G682" s="2">
        <v>22800</v>
      </c>
      <c r="H682" s="3">
        <v>4800</v>
      </c>
      <c r="I682" s="19" t="s">
        <v>49</v>
      </c>
      <c r="J682" t="s">
        <v>55</v>
      </c>
      <c r="K682" s="20">
        <f>Tablo1[[#This Row],[Ürün Kar Tutarı]]/Tablo1[[#This Row],[Birim Fiyat]]</f>
        <v>0.63157894736842102</v>
      </c>
      <c r="L682" t="str">
        <f xml:space="preserve"> RIGHT(Tablo1[[#This Row],[Urun Ad]],5)</f>
        <v>i Gri</v>
      </c>
      <c r="M682" cm="1">
        <f t="array" aca="1" ref="M682" ca="1">IF(VEYA(M682="Aralık",M682="Ocak",M682="Şubat"),"Kış",
IF(VEYA(M682="Mart",M682="Nisan",M682="Mayıs"),"İlkbahar",
IF(VEYA(M682="Haziran",M682="Temmuz",M682="Ağustos"),"Yaz",
IF(VEYA(M682="Eylül",M682="Ekim",M682="Kasım"),"Sonbahar",""))))</f>
        <v>0</v>
      </c>
    </row>
    <row r="683" spans="1:13" x14ac:dyDescent="0.3">
      <c r="A683" s="5">
        <v>682</v>
      </c>
      <c r="B683" t="s">
        <v>10</v>
      </c>
      <c r="C683" t="s">
        <v>42</v>
      </c>
      <c r="D683" s="5" t="s">
        <v>80</v>
      </c>
      <c r="E683">
        <v>1</v>
      </c>
      <c r="F683" s="1">
        <v>3700</v>
      </c>
      <c r="G683" s="2">
        <v>3700</v>
      </c>
      <c r="H683" s="3">
        <v>700</v>
      </c>
      <c r="I683" s="19" t="s">
        <v>49</v>
      </c>
      <c r="J683" t="s">
        <v>63</v>
      </c>
      <c r="K683" s="20">
        <f>Tablo1[[#This Row],[Ürün Kar Tutarı]]/Tablo1[[#This Row],[Birim Fiyat]]</f>
        <v>0.1891891891891892</v>
      </c>
      <c r="L683" t="str">
        <f xml:space="preserve"> RIGHT(Tablo1[[#This Row],[Urun Ad]],5)</f>
        <v>Siyah</v>
      </c>
      <c r="M683" cm="1">
        <f t="array" aca="1" ref="M683" ca="1">IF(VEYA(M683="Aralık",M683="Ocak",M683="Şubat"),"Kış",
IF(VEYA(M683="Mart",M683="Nisan",M683="Mayıs"),"İlkbahar",
IF(VEYA(M683="Haziran",M683="Temmuz",M683="Ağustos"),"Yaz",
IF(VEYA(M683="Eylül",M683="Ekim",M683="Kasım"),"Sonbahar",""))))</f>
        <v>0</v>
      </c>
    </row>
    <row r="684" spans="1:13" x14ac:dyDescent="0.3">
      <c r="A684" s="4">
        <v>683</v>
      </c>
      <c r="B684" t="s">
        <v>12</v>
      </c>
      <c r="C684" t="s">
        <v>26</v>
      </c>
      <c r="D684" s="5" t="s">
        <v>79</v>
      </c>
      <c r="E684">
        <v>3</v>
      </c>
      <c r="F684" s="1">
        <v>7250</v>
      </c>
      <c r="G684" s="2">
        <v>21750</v>
      </c>
      <c r="H684" s="3">
        <v>6750</v>
      </c>
      <c r="I684" s="19" t="s">
        <v>49</v>
      </c>
      <c r="J684" t="s">
        <v>65</v>
      </c>
      <c r="K684" s="20">
        <f>Tablo1[[#This Row],[Ürün Kar Tutarı]]/Tablo1[[#This Row],[Birim Fiyat]]</f>
        <v>0.93103448275862066</v>
      </c>
      <c r="L684" t="str">
        <f xml:space="preserve"> RIGHT(Tablo1[[#This Row],[Urun Ad]],5)</f>
        <v>u Gri</v>
      </c>
      <c r="M684" cm="1">
        <f t="array" aca="1" ref="M684" ca="1">IF(VEYA(M684="Aralık",M684="Ocak",M684="Şubat"),"Kış",
IF(VEYA(M684="Mart",M684="Nisan",M684="Mayıs"),"İlkbahar",
IF(VEYA(M684="Haziran",M684="Temmuz",M684="Ağustos"),"Yaz",
IF(VEYA(M684="Eylül",M684="Ekim",M684="Kasım"),"Sonbahar",""))))</f>
        <v>0</v>
      </c>
    </row>
    <row r="685" spans="1:13" x14ac:dyDescent="0.3">
      <c r="A685" s="5">
        <v>684</v>
      </c>
      <c r="B685" t="s">
        <v>9</v>
      </c>
      <c r="C685" t="s">
        <v>25</v>
      </c>
      <c r="D685" s="5" t="s">
        <v>77</v>
      </c>
      <c r="E685">
        <v>3</v>
      </c>
      <c r="F685" s="1">
        <v>7600</v>
      </c>
      <c r="G685" s="2">
        <v>22800</v>
      </c>
      <c r="H685" s="3">
        <v>4800</v>
      </c>
      <c r="I685" s="19" t="s">
        <v>49</v>
      </c>
      <c r="J685" t="s">
        <v>60</v>
      </c>
      <c r="K685" s="20">
        <f>Tablo1[[#This Row],[Ürün Kar Tutarı]]/Tablo1[[#This Row],[Birim Fiyat]]</f>
        <v>0.63157894736842102</v>
      </c>
      <c r="L685" t="str">
        <f xml:space="preserve"> RIGHT(Tablo1[[#This Row],[Urun Ad]],5)</f>
        <v>i Gri</v>
      </c>
      <c r="M685" cm="1">
        <f t="array" aca="1" ref="M685" ca="1">IF(VEYA(M685="Aralık",M685="Ocak",M685="Şubat"),"Kış",
IF(VEYA(M685="Mart",M685="Nisan",M685="Mayıs"),"İlkbahar",
IF(VEYA(M685="Haziran",M685="Temmuz",M685="Ağustos"),"Yaz",
IF(VEYA(M685="Eylül",M685="Ekim",M685="Kasım"),"Sonbahar",""))))</f>
        <v>0</v>
      </c>
    </row>
    <row r="686" spans="1:13" x14ac:dyDescent="0.3">
      <c r="A686" s="4">
        <v>685</v>
      </c>
      <c r="B686" t="s">
        <v>18</v>
      </c>
      <c r="C686" t="s">
        <v>34</v>
      </c>
      <c r="D686" s="5" t="s">
        <v>80</v>
      </c>
      <c r="E686">
        <v>1</v>
      </c>
      <c r="F686" s="1">
        <v>4200</v>
      </c>
      <c r="G686" s="2">
        <v>4200</v>
      </c>
      <c r="H686" s="3">
        <v>1200</v>
      </c>
      <c r="I686" s="19" t="s">
        <v>49</v>
      </c>
      <c r="J686" t="s">
        <v>65</v>
      </c>
      <c r="K686" s="20">
        <f>Tablo1[[#This Row],[Ürün Kar Tutarı]]/Tablo1[[#This Row],[Birim Fiyat]]</f>
        <v>0.2857142857142857</v>
      </c>
      <c r="L686" t="str">
        <f xml:space="preserve"> RIGHT(Tablo1[[#This Row],[Urun Ad]],5)</f>
        <v>Beyaz</v>
      </c>
      <c r="M686" cm="1">
        <f t="array" aca="1" ref="M686" ca="1">IF(VEYA(M686="Aralık",M686="Ocak",M686="Şubat"),"Kış",
IF(VEYA(M686="Mart",M686="Nisan",M686="Mayıs"),"İlkbahar",
IF(VEYA(M686="Haziran",M686="Temmuz",M686="Ağustos"),"Yaz",
IF(VEYA(M686="Eylül",M686="Ekim",M686="Kasım"),"Sonbahar",""))))</f>
        <v>0</v>
      </c>
    </row>
    <row r="687" spans="1:13" x14ac:dyDescent="0.3">
      <c r="A687" s="5">
        <v>686</v>
      </c>
      <c r="B687" t="s">
        <v>14</v>
      </c>
      <c r="C687" t="s">
        <v>37</v>
      </c>
      <c r="D687" s="5" t="s">
        <v>43</v>
      </c>
      <c r="E687">
        <v>3</v>
      </c>
      <c r="F687" s="1">
        <v>1250</v>
      </c>
      <c r="G687" s="2">
        <v>3750</v>
      </c>
      <c r="H687" s="3">
        <v>1350</v>
      </c>
      <c r="I687" s="19" t="s">
        <v>49</v>
      </c>
      <c r="J687" t="s">
        <v>57</v>
      </c>
      <c r="K687" s="20">
        <f>Tablo1[[#This Row],[Ürün Kar Tutarı]]/Tablo1[[#This Row],[Birim Fiyat]]</f>
        <v>1.08</v>
      </c>
      <c r="L687" t="str">
        <f xml:space="preserve"> RIGHT(Tablo1[[#This Row],[Urun Ad]],5)</f>
        <v>Siyah</v>
      </c>
      <c r="M687" cm="1">
        <f t="array" aca="1" ref="M687" ca="1">IF(VEYA(M687="Aralık",M687="Ocak",M687="Şubat"),"Kış",
IF(VEYA(M687="Mart",M687="Nisan",M687="Mayıs"),"İlkbahar",
IF(VEYA(M687="Haziran",M687="Temmuz",M687="Ağustos"),"Yaz",
IF(VEYA(M687="Eylül",M687="Ekim",M687="Kasım"),"Sonbahar",""))))</f>
        <v>0</v>
      </c>
    </row>
    <row r="688" spans="1:13" x14ac:dyDescent="0.3">
      <c r="A688" s="4">
        <v>687</v>
      </c>
      <c r="B688" t="s">
        <v>16</v>
      </c>
      <c r="C688" t="s">
        <v>30</v>
      </c>
      <c r="D688" s="5" t="s">
        <v>83</v>
      </c>
      <c r="E688">
        <v>1</v>
      </c>
      <c r="F688" s="1">
        <v>1090</v>
      </c>
      <c r="G688" s="2">
        <v>1090</v>
      </c>
      <c r="H688" s="3">
        <v>290</v>
      </c>
      <c r="I688" s="19" t="s">
        <v>49</v>
      </c>
      <c r="J688" t="s">
        <v>59</v>
      </c>
      <c r="K688" s="20">
        <f>Tablo1[[#This Row],[Ürün Kar Tutarı]]/Tablo1[[#This Row],[Birim Fiyat]]</f>
        <v>0.26605504587155965</v>
      </c>
      <c r="L688" t="str">
        <f xml:space="preserve"> RIGHT(Tablo1[[#This Row],[Urun Ad]],5)</f>
        <v>Marka</v>
      </c>
      <c r="M688" cm="1">
        <f t="array" aca="1" ref="M688" ca="1">IF(VEYA(M688="Aralık",M688="Ocak",M688="Şubat"),"Kış",
IF(VEYA(M688="Mart",M688="Nisan",M688="Mayıs"),"İlkbahar",
IF(VEYA(M688="Haziran",M688="Temmuz",M688="Ağustos"),"Yaz",
IF(VEYA(M688="Eylül",M688="Ekim",M688="Kasım"),"Sonbahar",""))))</f>
        <v>0</v>
      </c>
    </row>
    <row r="689" spans="1:13" x14ac:dyDescent="0.3">
      <c r="A689" s="5">
        <v>688</v>
      </c>
      <c r="B689" t="s">
        <v>11</v>
      </c>
      <c r="C689" t="s">
        <v>24</v>
      </c>
      <c r="D689" s="5" t="s">
        <v>81</v>
      </c>
      <c r="E689">
        <v>1</v>
      </c>
      <c r="F689" s="1">
        <v>2180</v>
      </c>
      <c r="G689" s="2">
        <v>2180</v>
      </c>
      <c r="H689" s="3">
        <v>680</v>
      </c>
      <c r="I689" s="19" t="s">
        <v>49</v>
      </c>
      <c r="J689" t="s">
        <v>64</v>
      </c>
      <c r="K689" s="20">
        <f>Tablo1[[#This Row],[Ürün Kar Tutarı]]/Tablo1[[#This Row],[Birim Fiyat]]</f>
        <v>0.31192660550458717</v>
      </c>
      <c r="L689" t="str">
        <f xml:space="preserve"> RIGHT(Tablo1[[#This Row],[Urun Ad]],5)</f>
        <v>Marka</v>
      </c>
      <c r="M689" cm="1">
        <f t="array" aca="1" ref="M689" ca="1">IF(VEYA(M689="Aralık",M689="Ocak",M689="Şubat"),"Kış",
IF(VEYA(M689="Mart",M689="Nisan",M689="Mayıs"),"İlkbahar",
IF(VEYA(M689="Haziran",M689="Temmuz",M689="Ağustos"),"Yaz",
IF(VEYA(M689="Eylül",M689="Ekim",M689="Kasım"),"Sonbahar",""))))</f>
        <v>0</v>
      </c>
    </row>
    <row r="690" spans="1:13" x14ac:dyDescent="0.3">
      <c r="A690" s="4">
        <v>689</v>
      </c>
      <c r="B690" t="s">
        <v>19</v>
      </c>
      <c r="C690" t="s">
        <v>42</v>
      </c>
      <c r="D690" s="5" t="s">
        <v>80</v>
      </c>
      <c r="E690">
        <v>2</v>
      </c>
      <c r="F690" s="1">
        <v>3700</v>
      </c>
      <c r="G690" s="2">
        <v>7400</v>
      </c>
      <c r="H690" s="3">
        <v>1400</v>
      </c>
      <c r="I690" s="19" t="s">
        <v>49</v>
      </c>
      <c r="J690" t="s">
        <v>64</v>
      </c>
      <c r="K690" s="20">
        <f>Tablo1[[#This Row],[Ürün Kar Tutarı]]/Tablo1[[#This Row],[Birim Fiyat]]</f>
        <v>0.3783783783783784</v>
      </c>
      <c r="L690" t="str">
        <f xml:space="preserve"> RIGHT(Tablo1[[#This Row],[Urun Ad]],5)</f>
        <v>Siyah</v>
      </c>
      <c r="M690" cm="1">
        <f t="array" aca="1" ref="M690" ca="1">IF(VEYA(M690="Aralık",M690="Ocak",M690="Şubat"),"Kış",
IF(VEYA(M690="Mart",M690="Nisan",M690="Mayıs"),"İlkbahar",
IF(VEYA(M690="Haziran",M690="Temmuz",M690="Ağustos"),"Yaz",
IF(VEYA(M690="Eylül",M690="Ekim",M690="Kasım"),"Sonbahar",""))))</f>
        <v>0</v>
      </c>
    </row>
    <row r="691" spans="1:13" x14ac:dyDescent="0.3">
      <c r="A691" s="5">
        <v>690</v>
      </c>
      <c r="B691" t="s">
        <v>17</v>
      </c>
      <c r="C691" t="s">
        <v>20</v>
      </c>
      <c r="D691" s="5" t="s">
        <v>75</v>
      </c>
      <c r="E691">
        <v>2</v>
      </c>
      <c r="F691" s="1">
        <v>6000</v>
      </c>
      <c r="G691" s="2">
        <v>12000</v>
      </c>
      <c r="H691" s="3">
        <v>4000</v>
      </c>
      <c r="I691" s="19" t="s">
        <v>49</v>
      </c>
      <c r="J691" t="s">
        <v>63</v>
      </c>
      <c r="K691" s="20">
        <f>Tablo1[[#This Row],[Ürün Kar Tutarı]]/Tablo1[[#This Row],[Birim Fiyat]]</f>
        <v>0.66666666666666663</v>
      </c>
      <c r="L691" t="str">
        <f xml:space="preserve"> RIGHT(Tablo1[[#This Row],[Urun Ad]],5)</f>
        <v>Beyaz</v>
      </c>
      <c r="M691" cm="1">
        <f t="array" aca="1" ref="M691" ca="1">IF(VEYA(M691="Aralık",M691="Ocak",M691="Şubat"),"Kış",
IF(VEYA(M691="Mart",M691="Nisan",M691="Mayıs"),"İlkbahar",
IF(VEYA(M691="Haziran",M691="Temmuz",M691="Ağustos"),"Yaz",
IF(VEYA(M691="Eylül",M691="Ekim",M691="Kasım"),"Sonbahar",""))))</f>
        <v>0</v>
      </c>
    </row>
    <row r="692" spans="1:13" x14ac:dyDescent="0.3">
      <c r="A692" s="4">
        <v>691</v>
      </c>
      <c r="B692" t="s">
        <v>18</v>
      </c>
      <c r="C692" t="s">
        <v>37</v>
      </c>
      <c r="D692" s="5" t="s">
        <v>43</v>
      </c>
      <c r="E692">
        <v>2</v>
      </c>
      <c r="F692" s="1">
        <v>1250</v>
      </c>
      <c r="G692" s="2">
        <v>2500</v>
      </c>
      <c r="H692" s="3">
        <v>900</v>
      </c>
      <c r="I692" s="19" t="s">
        <v>49</v>
      </c>
      <c r="J692" t="s">
        <v>57</v>
      </c>
      <c r="K692" s="20">
        <f>Tablo1[[#This Row],[Ürün Kar Tutarı]]/Tablo1[[#This Row],[Birim Fiyat]]</f>
        <v>0.72</v>
      </c>
      <c r="L692" t="str">
        <f xml:space="preserve"> RIGHT(Tablo1[[#This Row],[Urun Ad]],5)</f>
        <v>Siyah</v>
      </c>
      <c r="M692" cm="1">
        <f t="array" aca="1" ref="M692" ca="1">IF(VEYA(M692="Aralık",M692="Ocak",M692="Şubat"),"Kış",
IF(VEYA(M692="Mart",M692="Nisan",M692="Mayıs"),"İlkbahar",
IF(VEYA(M692="Haziran",M692="Temmuz",M692="Ağustos"),"Yaz",
IF(VEYA(M692="Eylül",M692="Ekim",M692="Kasım"),"Sonbahar",""))))</f>
        <v>0</v>
      </c>
    </row>
    <row r="693" spans="1:13" x14ac:dyDescent="0.3">
      <c r="A693" s="5">
        <v>692</v>
      </c>
      <c r="B693" t="s">
        <v>19</v>
      </c>
      <c r="C693" t="s">
        <v>25</v>
      </c>
      <c r="D693" s="5" t="s">
        <v>77</v>
      </c>
      <c r="E693">
        <v>1</v>
      </c>
      <c r="F693" s="1">
        <v>7600</v>
      </c>
      <c r="G693" s="2">
        <v>7600</v>
      </c>
      <c r="H693" s="3">
        <v>1600</v>
      </c>
      <c r="I693" s="19" t="s">
        <v>49</v>
      </c>
      <c r="J693" t="s">
        <v>65</v>
      </c>
      <c r="K693" s="20">
        <f>Tablo1[[#This Row],[Ürün Kar Tutarı]]/Tablo1[[#This Row],[Birim Fiyat]]</f>
        <v>0.21052631578947367</v>
      </c>
      <c r="L693" t="str">
        <f xml:space="preserve"> RIGHT(Tablo1[[#This Row],[Urun Ad]],5)</f>
        <v>i Gri</v>
      </c>
      <c r="M693" cm="1">
        <f t="array" aca="1" ref="M693" ca="1">IF(VEYA(M693="Aralık",M693="Ocak",M693="Şubat"),"Kış",
IF(VEYA(M693="Mart",M693="Nisan",M693="Mayıs"),"İlkbahar",
IF(VEYA(M693="Haziran",M693="Temmuz",M693="Ağustos"),"Yaz",
IF(VEYA(M693="Eylül",M693="Ekim",M693="Kasım"),"Sonbahar",""))))</f>
        <v>0</v>
      </c>
    </row>
    <row r="694" spans="1:13" x14ac:dyDescent="0.3">
      <c r="A694" s="4">
        <v>693</v>
      </c>
      <c r="B694" t="s">
        <v>8</v>
      </c>
      <c r="C694" t="s">
        <v>21</v>
      </c>
      <c r="D694" s="5" t="s">
        <v>82</v>
      </c>
      <c r="E694">
        <v>2</v>
      </c>
      <c r="F694" s="1">
        <v>1400</v>
      </c>
      <c r="G694" s="2">
        <v>2800</v>
      </c>
      <c r="H694" s="3">
        <v>1200</v>
      </c>
      <c r="I694" s="19" t="s">
        <v>49</v>
      </c>
      <c r="J694" t="s">
        <v>64</v>
      </c>
      <c r="K694" s="20">
        <f>Tablo1[[#This Row],[Ürün Kar Tutarı]]/Tablo1[[#This Row],[Birim Fiyat]]</f>
        <v>0.8571428571428571</v>
      </c>
      <c r="L694" t="str">
        <f xml:space="preserve"> RIGHT(Tablo1[[#This Row],[Urun Ad]],5)</f>
        <v>Beyaz</v>
      </c>
      <c r="M694" cm="1">
        <f t="array" aca="1" ref="M694" ca="1">IF(VEYA(M694="Aralık",M694="Ocak",M694="Şubat"),"Kış",
IF(VEYA(M694="Mart",M694="Nisan",M694="Mayıs"),"İlkbahar",
IF(VEYA(M694="Haziran",M694="Temmuz",M694="Ağustos"),"Yaz",
IF(VEYA(M694="Eylül",M694="Ekim",M694="Kasım"),"Sonbahar",""))))</f>
        <v>0</v>
      </c>
    </row>
    <row r="695" spans="1:13" x14ac:dyDescent="0.3">
      <c r="A695" s="4">
        <v>694</v>
      </c>
      <c r="B695" t="s">
        <v>12</v>
      </c>
      <c r="C695" t="s">
        <v>24</v>
      </c>
      <c r="D695" s="5" t="s">
        <v>81</v>
      </c>
      <c r="E695">
        <v>2</v>
      </c>
      <c r="F695" s="1">
        <v>2180</v>
      </c>
      <c r="G695" s="2">
        <v>4360</v>
      </c>
      <c r="H695" s="3">
        <v>1360</v>
      </c>
      <c r="I695" s="19" t="s">
        <v>49</v>
      </c>
      <c r="J695" t="s">
        <v>66</v>
      </c>
      <c r="K695" s="20">
        <f>Tablo1[[#This Row],[Ürün Kar Tutarı]]/Tablo1[[#This Row],[Birim Fiyat]]</f>
        <v>0.62385321100917435</v>
      </c>
      <c r="L695" t="str">
        <f xml:space="preserve"> RIGHT(Tablo1[[#This Row],[Urun Ad]],5)</f>
        <v>Marka</v>
      </c>
      <c r="M695" cm="1">
        <f t="array" aca="1" ref="M695" ca="1">IF(VEYA(M695="Aralık",M695="Ocak",M695="Şubat"),"Kış",
IF(VEYA(M695="Mart",M695="Nisan",M695="Mayıs"),"İlkbahar",
IF(VEYA(M695="Haziran",M695="Temmuz",M695="Ağustos"),"Yaz",
IF(VEYA(M695="Eylül",M695="Ekim",M695="Kasım"),"Sonbahar",""))))</f>
        <v>0</v>
      </c>
    </row>
    <row r="696" spans="1:13" x14ac:dyDescent="0.3">
      <c r="A696" s="4">
        <v>695</v>
      </c>
      <c r="B696" t="s">
        <v>8</v>
      </c>
      <c r="C696" t="s">
        <v>29</v>
      </c>
      <c r="D696" s="5" t="s">
        <v>82</v>
      </c>
      <c r="E696">
        <v>3</v>
      </c>
      <c r="F696" s="1">
        <v>1800</v>
      </c>
      <c r="G696" s="2">
        <v>5400</v>
      </c>
      <c r="H696" s="3">
        <v>3000</v>
      </c>
      <c r="I696" s="19" t="s">
        <v>49</v>
      </c>
      <c r="J696" t="s">
        <v>57</v>
      </c>
      <c r="K696" s="20">
        <f>Tablo1[[#This Row],[Ürün Kar Tutarı]]/Tablo1[[#This Row],[Birim Fiyat]]</f>
        <v>1.6666666666666667</v>
      </c>
      <c r="L696" t="str">
        <f xml:space="preserve"> RIGHT(Tablo1[[#This Row],[Urun Ad]],5)</f>
        <v>n Gri</v>
      </c>
      <c r="M696" cm="1">
        <f t="array" aca="1" ref="M696" ca="1">IF(VEYA(M696="Aralık",M696="Ocak",M696="Şubat"),"Kış",
IF(VEYA(M696="Mart",M696="Nisan",M696="Mayıs"),"İlkbahar",
IF(VEYA(M696="Haziran",M696="Temmuz",M696="Ağustos"),"Yaz",
IF(VEYA(M696="Eylül",M696="Ekim",M696="Kasım"),"Sonbahar",""))))</f>
        <v>0</v>
      </c>
    </row>
    <row r="697" spans="1:13" x14ac:dyDescent="0.3">
      <c r="A697" s="5">
        <v>696</v>
      </c>
      <c r="B697" t="s">
        <v>10</v>
      </c>
      <c r="C697" t="s">
        <v>41</v>
      </c>
      <c r="D697" s="5" t="s">
        <v>78</v>
      </c>
      <c r="E697">
        <v>1</v>
      </c>
      <c r="F697" s="1">
        <v>1500</v>
      </c>
      <c r="G697" s="2">
        <v>1500</v>
      </c>
      <c r="H697" s="3">
        <v>700</v>
      </c>
      <c r="I697" s="19" t="s">
        <v>49</v>
      </c>
      <c r="J697" t="s">
        <v>65</v>
      </c>
      <c r="K697" s="20">
        <f>Tablo1[[#This Row],[Ürün Kar Tutarı]]/Tablo1[[#This Row],[Birim Fiyat]]</f>
        <v>0.46666666666666667</v>
      </c>
      <c r="L697" t="str">
        <f xml:space="preserve"> RIGHT(Tablo1[[#This Row],[Urun Ad]],5)</f>
        <v>Marka</v>
      </c>
      <c r="M697" cm="1">
        <f t="array" aca="1" ref="M697" ca="1">IF(VEYA(M697="Aralık",M697="Ocak",M697="Şubat"),"Kış",
IF(VEYA(M697="Mart",M697="Nisan",M697="Mayıs"),"İlkbahar",
IF(VEYA(M697="Haziran",M697="Temmuz",M697="Ağustos"),"Yaz",
IF(VEYA(M697="Eylül",M697="Ekim",M697="Kasım"),"Sonbahar",""))))</f>
        <v>0</v>
      </c>
    </row>
    <row r="698" spans="1:13" x14ac:dyDescent="0.3">
      <c r="A698" s="4">
        <v>697</v>
      </c>
      <c r="B698" t="s">
        <v>14</v>
      </c>
      <c r="C698" t="s">
        <v>22</v>
      </c>
      <c r="D698" s="5" t="s">
        <v>76</v>
      </c>
      <c r="E698">
        <v>3</v>
      </c>
      <c r="F698" s="1">
        <v>8450</v>
      </c>
      <c r="G698" s="2">
        <v>25350</v>
      </c>
      <c r="H698" s="3">
        <v>7350</v>
      </c>
      <c r="I698" s="19" t="s">
        <v>49</v>
      </c>
      <c r="J698" t="s">
        <v>60</v>
      </c>
      <c r="K698" s="20">
        <f>Tablo1[[#This Row],[Ürün Kar Tutarı]]/Tablo1[[#This Row],[Birim Fiyat]]</f>
        <v>0.86982248520710059</v>
      </c>
      <c r="L698" t="str">
        <f xml:space="preserve"> RIGHT(Tablo1[[#This Row],[Urun Ad]],5)</f>
        <v>Beyaz</v>
      </c>
      <c r="M698" cm="1">
        <f t="array" aca="1" ref="M698" ca="1">IF(VEYA(M698="Aralık",M698="Ocak",M698="Şubat"),"Kış",
IF(VEYA(M698="Mart",M698="Nisan",M698="Mayıs"),"İlkbahar",
IF(VEYA(M698="Haziran",M698="Temmuz",M698="Ağustos"),"Yaz",
IF(VEYA(M698="Eylül",M698="Ekim",M698="Kasım"),"Sonbahar",""))))</f>
        <v>0</v>
      </c>
    </row>
    <row r="699" spans="1:13" x14ac:dyDescent="0.3">
      <c r="A699" s="5">
        <v>698</v>
      </c>
      <c r="B699" t="s">
        <v>17</v>
      </c>
      <c r="C699" t="s">
        <v>41</v>
      </c>
      <c r="D699" s="5" t="s">
        <v>78</v>
      </c>
      <c r="E699">
        <v>3</v>
      </c>
      <c r="F699" s="1">
        <v>1500</v>
      </c>
      <c r="G699" s="2">
        <v>4500</v>
      </c>
      <c r="H699" s="3">
        <v>2100</v>
      </c>
      <c r="I699" s="19" t="s">
        <v>49</v>
      </c>
      <c r="J699" t="s">
        <v>62</v>
      </c>
      <c r="K699" s="20">
        <f>Tablo1[[#This Row],[Ürün Kar Tutarı]]/Tablo1[[#This Row],[Birim Fiyat]]</f>
        <v>1.4</v>
      </c>
      <c r="L699" t="str">
        <f xml:space="preserve"> RIGHT(Tablo1[[#This Row],[Urun Ad]],5)</f>
        <v>Marka</v>
      </c>
      <c r="M699" cm="1">
        <f t="array" aca="1" ref="M699" ca="1">IF(VEYA(M699="Aralık",M699="Ocak",M699="Şubat"),"Kış",
IF(VEYA(M699="Mart",M699="Nisan",M699="Mayıs"),"İlkbahar",
IF(VEYA(M699="Haziran",M699="Temmuz",M699="Ağustos"),"Yaz",
IF(VEYA(M699="Eylül",M699="Ekim",M699="Kasım"),"Sonbahar",""))))</f>
        <v>0</v>
      </c>
    </row>
    <row r="700" spans="1:13" x14ac:dyDescent="0.3">
      <c r="A700" s="4">
        <v>699</v>
      </c>
      <c r="B700" t="s">
        <v>13</v>
      </c>
      <c r="C700" t="s">
        <v>20</v>
      </c>
      <c r="D700" s="5" t="s">
        <v>75</v>
      </c>
      <c r="E700">
        <v>3</v>
      </c>
      <c r="F700" s="1">
        <v>6000</v>
      </c>
      <c r="G700" s="2">
        <v>18000</v>
      </c>
      <c r="H700" s="3">
        <v>6000</v>
      </c>
      <c r="I700" s="19" t="s">
        <v>49</v>
      </c>
      <c r="J700" t="s">
        <v>58</v>
      </c>
      <c r="K700" s="20">
        <f>Tablo1[[#This Row],[Ürün Kar Tutarı]]/Tablo1[[#This Row],[Birim Fiyat]]</f>
        <v>1</v>
      </c>
      <c r="L700" t="str">
        <f xml:space="preserve"> RIGHT(Tablo1[[#This Row],[Urun Ad]],5)</f>
        <v>Beyaz</v>
      </c>
      <c r="M700" cm="1">
        <f t="array" aca="1" ref="M700" ca="1">IF(VEYA(M700="Aralık",M700="Ocak",M700="Şubat"),"Kış",
IF(VEYA(M700="Mart",M700="Nisan",M700="Mayıs"),"İlkbahar",
IF(VEYA(M700="Haziran",M700="Temmuz",M700="Ağustos"),"Yaz",
IF(VEYA(M700="Eylül",M700="Ekim",M700="Kasım"),"Sonbahar",""))))</f>
        <v>0</v>
      </c>
    </row>
    <row r="701" spans="1:13" x14ac:dyDescent="0.3">
      <c r="A701" s="5">
        <v>700</v>
      </c>
      <c r="B701" t="s">
        <v>19</v>
      </c>
      <c r="C701" t="s">
        <v>38</v>
      </c>
      <c r="D701" s="5" t="s">
        <v>84</v>
      </c>
      <c r="E701">
        <v>1</v>
      </c>
      <c r="F701" s="1">
        <v>1200</v>
      </c>
      <c r="G701" s="2">
        <v>1200</v>
      </c>
      <c r="H701" s="3">
        <v>400</v>
      </c>
      <c r="I701" s="19" t="s">
        <v>49</v>
      </c>
      <c r="J701" t="s">
        <v>63</v>
      </c>
      <c r="K701" s="20">
        <f>Tablo1[[#This Row],[Ürün Kar Tutarı]]/Tablo1[[#This Row],[Birim Fiyat]]</f>
        <v>0.33333333333333331</v>
      </c>
      <c r="L701" t="str">
        <f xml:space="preserve"> RIGHT(Tablo1[[#This Row],[Urun Ad]],5)</f>
        <v>ü Mor</v>
      </c>
      <c r="M701" cm="1">
        <f t="array" aca="1" ref="M701" ca="1">IF(VEYA(M701="Aralık",M701="Ocak",M701="Şubat"),"Kış",
IF(VEYA(M701="Mart",M701="Nisan",M701="Mayıs"),"İlkbahar",
IF(VEYA(M701="Haziran",M701="Temmuz",M701="Ağustos"),"Yaz",
IF(VEYA(M701="Eylül",M701="Ekim",M701="Kasım"),"Sonbahar",""))))</f>
        <v>0</v>
      </c>
    </row>
    <row r="702" spans="1:13" x14ac:dyDescent="0.3">
      <c r="A702" s="4">
        <v>701</v>
      </c>
      <c r="B702" t="s">
        <v>8</v>
      </c>
      <c r="C702" t="s">
        <v>34</v>
      </c>
      <c r="D702" s="5" t="s">
        <v>80</v>
      </c>
      <c r="E702">
        <v>3</v>
      </c>
      <c r="F702" s="1">
        <v>4200</v>
      </c>
      <c r="G702" s="2">
        <v>12600</v>
      </c>
      <c r="H702" s="3">
        <v>3600</v>
      </c>
      <c r="I702" s="19" t="s">
        <v>49</v>
      </c>
      <c r="J702" t="s">
        <v>67</v>
      </c>
      <c r="K702" s="20">
        <f>Tablo1[[#This Row],[Ürün Kar Tutarı]]/Tablo1[[#This Row],[Birim Fiyat]]</f>
        <v>0.8571428571428571</v>
      </c>
      <c r="L702" t="str">
        <f xml:space="preserve"> RIGHT(Tablo1[[#This Row],[Urun Ad]],5)</f>
        <v>Beyaz</v>
      </c>
      <c r="M702" cm="1">
        <f t="array" aca="1" ref="M702" ca="1">IF(VEYA(M702="Aralık",M702="Ocak",M702="Şubat"),"Kış",
IF(VEYA(M702="Mart",M702="Nisan",M702="Mayıs"),"İlkbahar",
IF(VEYA(M702="Haziran",M702="Temmuz",M702="Ağustos"),"Yaz",
IF(VEYA(M702="Eylül",M702="Ekim",M702="Kasım"),"Sonbahar",""))))</f>
        <v>0</v>
      </c>
    </row>
    <row r="703" spans="1:13" x14ac:dyDescent="0.3">
      <c r="A703" s="5">
        <v>702</v>
      </c>
      <c r="B703" t="s">
        <v>18</v>
      </c>
      <c r="C703" t="s">
        <v>25</v>
      </c>
      <c r="D703" s="5" t="s">
        <v>77</v>
      </c>
      <c r="E703">
        <v>3</v>
      </c>
      <c r="F703" s="1">
        <v>7600</v>
      </c>
      <c r="G703" s="2">
        <v>22800</v>
      </c>
      <c r="H703" s="3">
        <v>4800</v>
      </c>
      <c r="I703" s="19" t="s">
        <v>49</v>
      </c>
      <c r="J703" t="s">
        <v>64</v>
      </c>
      <c r="K703" s="20">
        <f>Tablo1[[#This Row],[Ürün Kar Tutarı]]/Tablo1[[#This Row],[Birim Fiyat]]</f>
        <v>0.63157894736842102</v>
      </c>
      <c r="L703" t="str">
        <f xml:space="preserve"> RIGHT(Tablo1[[#This Row],[Urun Ad]],5)</f>
        <v>i Gri</v>
      </c>
      <c r="M703" cm="1">
        <f t="array" aca="1" ref="M703" ca="1">IF(VEYA(M703="Aralık",M703="Ocak",M703="Şubat"),"Kış",
IF(VEYA(M703="Mart",M703="Nisan",M703="Mayıs"),"İlkbahar",
IF(VEYA(M703="Haziran",M703="Temmuz",M703="Ağustos"),"Yaz",
IF(VEYA(M703="Eylül",M703="Ekim",M703="Kasım"),"Sonbahar",""))))</f>
        <v>0</v>
      </c>
    </row>
    <row r="704" spans="1:13" x14ac:dyDescent="0.3">
      <c r="A704" s="4">
        <v>703</v>
      </c>
      <c r="B704" t="s">
        <v>13</v>
      </c>
      <c r="C704" t="s">
        <v>26</v>
      </c>
      <c r="D704" s="5" t="s">
        <v>79</v>
      </c>
      <c r="E704">
        <v>2</v>
      </c>
      <c r="F704" s="1">
        <v>7250</v>
      </c>
      <c r="G704" s="2">
        <v>14500</v>
      </c>
      <c r="H704" s="3">
        <v>4500</v>
      </c>
      <c r="I704" s="19" t="s">
        <v>49</v>
      </c>
      <c r="J704" t="s">
        <v>65</v>
      </c>
      <c r="K704" s="20">
        <f>Tablo1[[#This Row],[Ürün Kar Tutarı]]/Tablo1[[#This Row],[Birim Fiyat]]</f>
        <v>0.62068965517241381</v>
      </c>
      <c r="L704" t="str">
        <f xml:space="preserve"> RIGHT(Tablo1[[#This Row],[Urun Ad]],5)</f>
        <v>u Gri</v>
      </c>
      <c r="M704" cm="1">
        <f t="array" aca="1" ref="M704" ca="1">IF(VEYA(M704="Aralık",M704="Ocak",M704="Şubat"),"Kış",
IF(VEYA(M704="Mart",M704="Nisan",M704="Mayıs"),"İlkbahar",
IF(VEYA(M704="Haziran",M704="Temmuz",M704="Ağustos"),"Yaz",
IF(VEYA(M704="Eylül",M704="Ekim",M704="Kasım"),"Sonbahar",""))))</f>
        <v>0</v>
      </c>
    </row>
    <row r="705" spans="1:13" x14ac:dyDescent="0.3">
      <c r="A705" s="5">
        <v>704</v>
      </c>
      <c r="B705" t="s">
        <v>9</v>
      </c>
      <c r="C705" t="s">
        <v>39</v>
      </c>
      <c r="D705" s="5" t="s">
        <v>76</v>
      </c>
      <c r="E705">
        <v>2</v>
      </c>
      <c r="F705" s="1">
        <v>7530</v>
      </c>
      <c r="G705" s="2">
        <v>15060</v>
      </c>
      <c r="H705" s="3">
        <v>3060</v>
      </c>
      <c r="I705" s="19" t="s">
        <v>49</v>
      </c>
      <c r="J705" t="s">
        <v>56</v>
      </c>
      <c r="K705" s="20">
        <f>Tablo1[[#This Row],[Ürün Kar Tutarı]]/Tablo1[[#This Row],[Birim Fiyat]]</f>
        <v>0.4063745019920319</v>
      </c>
      <c r="L705" t="str">
        <f xml:space="preserve"> RIGHT(Tablo1[[#This Row],[Urun Ad]],5)</f>
        <v>ı Gri</v>
      </c>
      <c r="M705" cm="1">
        <f t="array" aca="1" ref="M705" ca="1">IF(VEYA(M705="Aralık",M705="Ocak",M705="Şubat"),"Kış",
IF(VEYA(M705="Mart",M705="Nisan",M705="Mayıs"),"İlkbahar",
IF(VEYA(M705="Haziran",M705="Temmuz",M705="Ağustos"),"Yaz",
IF(VEYA(M705="Eylül",M705="Ekim",M705="Kasım"),"Sonbahar",""))))</f>
        <v>0</v>
      </c>
    </row>
    <row r="706" spans="1:13" x14ac:dyDescent="0.3">
      <c r="A706" s="4">
        <v>705</v>
      </c>
      <c r="B706" t="s">
        <v>10</v>
      </c>
      <c r="C706" t="s">
        <v>26</v>
      </c>
      <c r="D706" s="5" t="s">
        <v>79</v>
      </c>
      <c r="E706">
        <v>2</v>
      </c>
      <c r="F706" s="1">
        <v>7250</v>
      </c>
      <c r="G706" s="2">
        <v>14500</v>
      </c>
      <c r="H706" s="3">
        <v>4500</v>
      </c>
      <c r="I706" s="19" t="s">
        <v>49</v>
      </c>
      <c r="J706" t="s">
        <v>58</v>
      </c>
      <c r="K706" s="20">
        <f>Tablo1[[#This Row],[Ürün Kar Tutarı]]/Tablo1[[#This Row],[Birim Fiyat]]</f>
        <v>0.62068965517241381</v>
      </c>
      <c r="L706" t="str">
        <f xml:space="preserve"> RIGHT(Tablo1[[#This Row],[Urun Ad]],5)</f>
        <v>u Gri</v>
      </c>
      <c r="M706" cm="1">
        <f t="array" aca="1" ref="M706" ca="1">IF(VEYA(M706="Aralık",M706="Ocak",M706="Şubat"),"Kış",
IF(VEYA(M706="Mart",M706="Nisan",M706="Mayıs"),"İlkbahar",
IF(VEYA(M706="Haziran",M706="Temmuz",M706="Ağustos"),"Yaz",
IF(VEYA(M706="Eylül",M706="Ekim",M706="Kasım"),"Sonbahar",""))))</f>
        <v>0</v>
      </c>
    </row>
    <row r="707" spans="1:13" x14ac:dyDescent="0.3">
      <c r="A707" s="5">
        <v>706</v>
      </c>
      <c r="B707" t="s">
        <v>9</v>
      </c>
      <c r="C707" t="s">
        <v>20</v>
      </c>
      <c r="D707" s="5" t="s">
        <v>75</v>
      </c>
      <c r="E707">
        <v>1</v>
      </c>
      <c r="F707" s="1">
        <v>6000</v>
      </c>
      <c r="G707" s="2">
        <v>6000</v>
      </c>
      <c r="H707" s="3">
        <v>2000</v>
      </c>
      <c r="I707" s="19" t="s">
        <v>49</v>
      </c>
      <c r="J707" t="s">
        <v>61</v>
      </c>
      <c r="K707" s="20">
        <f>Tablo1[[#This Row],[Ürün Kar Tutarı]]/Tablo1[[#This Row],[Birim Fiyat]]</f>
        <v>0.33333333333333331</v>
      </c>
      <c r="L707" t="str">
        <f xml:space="preserve"> RIGHT(Tablo1[[#This Row],[Urun Ad]],5)</f>
        <v>Beyaz</v>
      </c>
      <c r="M707" cm="1">
        <f t="array" aca="1" ref="M707" ca="1">IF(VEYA(M707="Aralık",M707="Ocak",M707="Şubat"),"Kış",
IF(VEYA(M707="Mart",M707="Nisan",M707="Mayıs"),"İlkbahar",
IF(VEYA(M707="Haziran",M707="Temmuz",M707="Ağustos"),"Yaz",
IF(VEYA(M707="Eylül",M707="Ekim",M707="Kasım"),"Sonbahar",""))))</f>
        <v>0</v>
      </c>
    </row>
    <row r="708" spans="1:13" x14ac:dyDescent="0.3">
      <c r="A708" s="4">
        <v>707</v>
      </c>
      <c r="B708" t="s">
        <v>13</v>
      </c>
      <c r="C708" t="s">
        <v>38</v>
      </c>
      <c r="D708" s="5" t="s">
        <v>84</v>
      </c>
      <c r="E708">
        <v>3</v>
      </c>
      <c r="F708" s="1">
        <v>1200</v>
      </c>
      <c r="G708" s="2">
        <v>3600</v>
      </c>
      <c r="H708" s="3">
        <v>1200</v>
      </c>
      <c r="I708" s="19" t="s">
        <v>50</v>
      </c>
      <c r="J708" t="s">
        <v>60</v>
      </c>
      <c r="K708" s="20">
        <f>Tablo1[[#This Row],[Ürün Kar Tutarı]]/Tablo1[[#This Row],[Birim Fiyat]]</f>
        <v>1</v>
      </c>
      <c r="L708" t="str">
        <f xml:space="preserve"> RIGHT(Tablo1[[#This Row],[Urun Ad]],5)</f>
        <v>ü Mor</v>
      </c>
      <c r="M708" cm="1">
        <f t="array" aca="1" ref="M708" ca="1">IF(VEYA(M708="Aralık",M708="Ocak",M708="Şubat"),"Kış",
IF(VEYA(M708="Mart",M708="Nisan",M708="Mayıs"),"İlkbahar",
IF(VEYA(M708="Haziran",M708="Temmuz",M708="Ağustos"),"Yaz",
IF(VEYA(M708="Eylül",M708="Ekim",M708="Kasım"),"Sonbahar",""))))</f>
        <v>0</v>
      </c>
    </row>
    <row r="709" spans="1:13" x14ac:dyDescent="0.3">
      <c r="A709" s="5">
        <v>708</v>
      </c>
      <c r="B709" t="s">
        <v>19</v>
      </c>
      <c r="C709" t="s">
        <v>40</v>
      </c>
      <c r="D709" s="5" t="s">
        <v>75</v>
      </c>
      <c r="E709">
        <v>2</v>
      </c>
      <c r="F709" s="1">
        <v>5300</v>
      </c>
      <c r="G709" s="2">
        <v>10600</v>
      </c>
      <c r="H709" s="3">
        <v>2600</v>
      </c>
      <c r="I709" s="19" t="s">
        <v>50</v>
      </c>
      <c r="J709" t="s">
        <v>66</v>
      </c>
      <c r="K709" s="20">
        <f>Tablo1[[#This Row],[Ürün Kar Tutarı]]/Tablo1[[#This Row],[Birim Fiyat]]</f>
        <v>0.49056603773584906</v>
      </c>
      <c r="L709" t="str">
        <f xml:space="preserve"> RIGHT(Tablo1[[#This Row],[Urun Ad]],5)</f>
        <v>i Gri</v>
      </c>
      <c r="M709" cm="1">
        <f t="array" aca="1" ref="M709" ca="1">IF(VEYA(M709="Aralık",M709="Ocak",M709="Şubat"),"Kış",
IF(VEYA(M709="Mart",M709="Nisan",M709="Mayıs"),"İlkbahar",
IF(VEYA(M709="Haziran",M709="Temmuz",M709="Ağustos"),"Yaz",
IF(VEYA(M709="Eylül",M709="Ekim",M709="Kasım"),"Sonbahar",""))))</f>
        <v>0</v>
      </c>
    </row>
    <row r="710" spans="1:13" x14ac:dyDescent="0.3">
      <c r="A710" s="4">
        <v>709</v>
      </c>
      <c r="B710" t="s">
        <v>16</v>
      </c>
      <c r="C710" t="s">
        <v>22</v>
      </c>
      <c r="D710" s="5" t="s">
        <v>76</v>
      </c>
      <c r="E710">
        <v>2</v>
      </c>
      <c r="F710" s="1">
        <v>8450</v>
      </c>
      <c r="G710" s="2">
        <v>16900</v>
      </c>
      <c r="H710" s="3">
        <v>4900</v>
      </c>
      <c r="I710" s="19" t="s">
        <v>50</v>
      </c>
      <c r="J710" t="s">
        <v>60</v>
      </c>
      <c r="K710" s="20">
        <f>Tablo1[[#This Row],[Ürün Kar Tutarı]]/Tablo1[[#This Row],[Birim Fiyat]]</f>
        <v>0.57988165680473369</v>
      </c>
      <c r="L710" t="str">
        <f xml:space="preserve"> RIGHT(Tablo1[[#This Row],[Urun Ad]],5)</f>
        <v>Beyaz</v>
      </c>
      <c r="M710" cm="1">
        <f t="array" aca="1" ref="M710" ca="1">IF(VEYA(M710="Aralık",M710="Ocak",M710="Şubat"),"Kış",
IF(VEYA(M710="Mart",M710="Nisan",M710="Mayıs"),"İlkbahar",
IF(VEYA(M710="Haziran",M710="Temmuz",M710="Ağustos"),"Yaz",
IF(VEYA(M710="Eylül",M710="Ekim",M710="Kasım"),"Sonbahar",""))))</f>
        <v>0</v>
      </c>
    </row>
    <row r="711" spans="1:13" x14ac:dyDescent="0.3">
      <c r="A711" s="5">
        <v>710</v>
      </c>
      <c r="B711" t="s">
        <v>12</v>
      </c>
      <c r="C711" t="s">
        <v>23</v>
      </c>
      <c r="D711" s="5" t="s">
        <v>84</v>
      </c>
      <c r="E711">
        <v>1</v>
      </c>
      <c r="F711" s="1">
        <v>1350</v>
      </c>
      <c r="G711" s="2">
        <v>1350</v>
      </c>
      <c r="H711" s="3">
        <v>550</v>
      </c>
      <c r="I711" s="19" t="s">
        <v>50</v>
      </c>
      <c r="J711" t="s">
        <v>60</v>
      </c>
      <c r="K711" s="20">
        <f>Tablo1[[#This Row],[Ürün Kar Tutarı]]/Tablo1[[#This Row],[Birim Fiyat]]</f>
        <v>0.40740740740740738</v>
      </c>
      <c r="L711" t="str">
        <f xml:space="preserve"> RIGHT(Tablo1[[#This Row],[Urun Ad]],5)</f>
        <v>Siyah</v>
      </c>
      <c r="M711" cm="1">
        <f t="array" aca="1" ref="M711" ca="1">IF(VEYA(M711="Aralık",M711="Ocak",M711="Şubat"),"Kış",
IF(VEYA(M711="Mart",M711="Nisan",M711="Mayıs"),"İlkbahar",
IF(VEYA(M711="Haziran",M711="Temmuz",M711="Ağustos"),"Yaz",
IF(VEYA(M711="Eylül",M711="Ekim",M711="Kasım"),"Sonbahar",""))))</f>
        <v>0</v>
      </c>
    </row>
    <row r="712" spans="1:13" x14ac:dyDescent="0.3">
      <c r="A712" s="4">
        <v>711</v>
      </c>
      <c r="B712" t="s">
        <v>14</v>
      </c>
      <c r="C712" t="s">
        <v>30</v>
      </c>
      <c r="D712" s="5" t="s">
        <v>83</v>
      </c>
      <c r="E712">
        <v>1</v>
      </c>
      <c r="F712" s="1">
        <v>1090</v>
      </c>
      <c r="G712" s="2">
        <v>1090</v>
      </c>
      <c r="H712" s="3">
        <v>290</v>
      </c>
      <c r="I712" s="19" t="s">
        <v>50</v>
      </c>
      <c r="J712" t="s">
        <v>55</v>
      </c>
      <c r="K712" s="20">
        <f>Tablo1[[#This Row],[Ürün Kar Tutarı]]/Tablo1[[#This Row],[Birim Fiyat]]</f>
        <v>0.26605504587155965</v>
      </c>
      <c r="L712" t="str">
        <f xml:space="preserve"> RIGHT(Tablo1[[#This Row],[Urun Ad]],5)</f>
        <v>Marka</v>
      </c>
      <c r="M712" cm="1">
        <f t="array" aca="1" ref="M712" ca="1">IF(VEYA(M712="Aralık",M712="Ocak",M712="Şubat"),"Kış",
IF(VEYA(M712="Mart",M712="Nisan",M712="Mayıs"),"İlkbahar",
IF(VEYA(M712="Haziran",M712="Temmuz",M712="Ağustos"),"Yaz",
IF(VEYA(M712="Eylül",M712="Ekim",M712="Kasım"),"Sonbahar",""))))</f>
        <v>0</v>
      </c>
    </row>
    <row r="713" spans="1:13" x14ac:dyDescent="0.3">
      <c r="A713" s="5">
        <v>712</v>
      </c>
      <c r="B713" t="s">
        <v>12</v>
      </c>
      <c r="C713" t="s">
        <v>24</v>
      </c>
      <c r="D713" s="5" t="s">
        <v>81</v>
      </c>
      <c r="E713">
        <v>1</v>
      </c>
      <c r="F713" s="1">
        <v>2180</v>
      </c>
      <c r="G713" s="2">
        <v>2180</v>
      </c>
      <c r="H713" s="3">
        <v>680</v>
      </c>
      <c r="I713" s="19" t="s">
        <v>50</v>
      </c>
      <c r="J713" t="s">
        <v>61</v>
      </c>
      <c r="K713" s="20">
        <f>Tablo1[[#This Row],[Ürün Kar Tutarı]]/Tablo1[[#This Row],[Birim Fiyat]]</f>
        <v>0.31192660550458717</v>
      </c>
      <c r="L713" t="str">
        <f xml:space="preserve"> RIGHT(Tablo1[[#This Row],[Urun Ad]],5)</f>
        <v>Marka</v>
      </c>
      <c r="M713" cm="1">
        <f t="array" aca="1" ref="M713" ca="1">IF(VEYA(M713="Aralık",M713="Ocak",M713="Şubat"),"Kış",
IF(VEYA(M713="Mart",M713="Nisan",M713="Mayıs"),"İlkbahar",
IF(VEYA(M713="Haziran",M713="Temmuz",M713="Ağustos"),"Yaz",
IF(VEYA(M713="Eylül",M713="Ekim",M713="Kasım"),"Sonbahar",""))))</f>
        <v>0</v>
      </c>
    </row>
    <row r="714" spans="1:13" x14ac:dyDescent="0.3">
      <c r="A714" s="4">
        <v>713</v>
      </c>
      <c r="B714" t="s">
        <v>8</v>
      </c>
      <c r="C714" t="s">
        <v>20</v>
      </c>
      <c r="D714" s="5" t="s">
        <v>75</v>
      </c>
      <c r="E714">
        <v>2</v>
      </c>
      <c r="F714" s="1">
        <v>6000</v>
      </c>
      <c r="G714" s="2">
        <v>12000</v>
      </c>
      <c r="H714" s="3">
        <v>4000</v>
      </c>
      <c r="I714" s="19" t="s">
        <v>50</v>
      </c>
      <c r="J714" t="s">
        <v>65</v>
      </c>
      <c r="K714" s="20">
        <f>Tablo1[[#This Row],[Ürün Kar Tutarı]]/Tablo1[[#This Row],[Birim Fiyat]]</f>
        <v>0.66666666666666663</v>
      </c>
      <c r="L714" t="str">
        <f xml:space="preserve"> RIGHT(Tablo1[[#This Row],[Urun Ad]],5)</f>
        <v>Beyaz</v>
      </c>
      <c r="M714" cm="1">
        <f t="array" aca="1" ref="M714" ca="1">IF(VEYA(M714="Aralık",M714="Ocak",M714="Şubat"),"Kış",
IF(VEYA(M714="Mart",M714="Nisan",M714="Mayıs"),"İlkbahar",
IF(VEYA(M714="Haziran",M714="Temmuz",M714="Ağustos"),"Yaz",
IF(VEYA(M714="Eylül",M714="Ekim",M714="Kasım"),"Sonbahar",""))))</f>
        <v>0</v>
      </c>
    </row>
    <row r="715" spans="1:13" x14ac:dyDescent="0.3">
      <c r="A715" s="5">
        <v>714</v>
      </c>
      <c r="B715" t="s">
        <v>9</v>
      </c>
      <c r="C715" t="s">
        <v>21</v>
      </c>
      <c r="D715" s="5" t="s">
        <v>82</v>
      </c>
      <c r="E715">
        <v>2</v>
      </c>
      <c r="F715" s="1">
        <v>1400</v>
      </c>
      <c r="G715" s="2">
        <v>2800</v>
      </c>
      <c r="H715" s="3">
        <v>1200</v>
      </c>
      <c r="I715" s="19" t="s">
        <v>50</v>
      </c>
      <c r="J715" t="s">
        <v>57</v>
      </c>
      <c r="K715" s="20">
        <f>Tablo1[[#This Row],[Ürün Kar Tutarı]]/Tablo1[[#This Row],[Birim Fiyat]]</f>
        <v>0.8571428571428571</v>
      </c>
      <c r="L715" t="str">
        <f xml:space="preserve"> RIGHT(Tablo1[[#This Row],[Urun Ad]],5)</f>
        <v>Beyaz</v>
      </c>
      <c r="M715" cm="1">
        <f t="array" aca="1" ref="M715" ca="1">IF(VEYA(M715="Aralık",M715="Ocak",M715="Şubat"),"Kış",
IF(VEYA(M715="Mart",M715="Nisan",M715="Mayıs"),"İlkbahar",
IF(VEYA(M715="Haziran",M715="Temmuz",M715="Ağustos"),"Yaz",
IF(VEYA(M715="Eylül",M715="Ekim",M715="Kasım"),"Sonbahar",""))))</f>
        <v>0</v>
      </c>
    </row>
    <row r="716" spans="1:13" x14ac:dyDescent="0.3">
      <c r="A716" s="4">
        <v>715</v>
      </c>
      <c r="B716" t="s">
        <v>10</v>
      </c>
      <c r="C716" t="s">
        <v>22</v>
      </c>
      <c r="D716" s="5" t="s">
        <v>76</v>
      </c>
      <c r="E716">
        <v>2</v>
      </c>
      <c r="F716" s="1">
        <v>8450</v>
      </c>
      <c r="G716" s="2">
        <v>16900</v>
      </c>
      <c r="H716" s="3">
        <v>4900</v>
      </c>
      <c r="I716" s="19" t="s">
        <v>50</v>
      </c>
      <c r="J716" t="s">
        <v>61</v>
      </c>
      <c r="K716" s="20">
        <f>Tablo1[[#This Row],[Ürün Kar Tutarı]]/Tablo1[[#This Row],[Birim Fiyat]]</f>
        <v>0.57988165680473369</v>
      </c>
      <c r="L716" t="str">
        <f xml:space="preserve"> RIGHT(Tablo1[[#This Row],[Urun Ad]],5)</f>
        <v>Beyaz</v>
      </c>
      <c r="M716" cm="1">
        <f t="array" aca="1" ref="M716" ca="1">IF(VEYA(M716="Aralık",M716="Ocak",M716="Şubat"),"Kış",
IF(VEYA(M716="Mart",M716="Nisan",M716="Mayıs"),"İlkbahar",
IF(VEYA(M716="Haziran",M716="Temmuz",M716="Ağustos"),"Yaz",
IF(VEYA(M716="Eylül",M716="Ekim",M716="Kasım"),"Sonbahar",""))))</f>
        <v>0</v>
      </c>
    </row>
    <row r="717" spans="1:13" x14ac:dyDescent="0.3">
      <c r="A717" s="5">
        <v>716</v>
      </c>
      <c r="B717" t="s">
        <v>11</v>
      </c>
      <c r="C717" t="s">
        <v>23</v>
      </c>
      <c r="D717" s="5" t="s">
        <v>84</v>
      </c>
      <c r="E717">
        <v>3</v>
      </c>
      <c r="F717" s="1">
        <v>1350</v>
      </c>
      <c r="G717" s="2">
        <v>4050</v>
      </c>
      <c r="H717" s="3">
        <v>1650</v>
      </c>
      <c r="I717" s="19" t="s">
        <v>50</v>
      </c>
      <c r="J717" t="s">
        <v>65</v>
      </c>
      <c r="K717" s="20">
        <f>Tablo1[[#This Row],[Ürün Kar Tutarı]]/Tablo1[[#This Row],[Birim Fiyat]]</f>
        <v>1.2222222222222223</v>
      </c>
      <c r="L717" t="str">
        <f xml:space="preserve"> RIGHT(Tablo1[[#This Row],[Urun Ad]],5)</f>
        <v>Siyah</v>
      </c>
      <c r="M717" cm="1">
        <f t="array" aca="1" ref="M717" ca="1">IF(VEYA(M717="Aralık",M717="Ocak",M717="Şubat"),"Kış",
IF(VEYA(M717="Mart",M717="Nisan",M717="Mayıs"),"İlkbahar",
IF(VEYA(M717="Haziran",M717="Temmuz",M717="Ağustos"),"Yaz",
IF(VEYA(M717="Eylül",M717="Ekim",M717="Kasım"),"Sonbahar",""))))</f>
        <v>0</v>
      </c>
    </row>
    <row r="718" spans="1:13" x14ac:dyDescent="0.3">
      <c r="A718" s="4">
        <v>717</v>
      </c>
      <c r="B718" t="s">
        <v>8</v>
      </c>
      <c r="C718" t="s">
        <v>24</v>
      </c>
      <c r="D718" s="5" t="s">
        <v>81</v>
      </c>
      <c r="E718">
        <v>2</v>
      </c>
      <c r="F718" s="1">
        <v>2180</v>
      </c>
      <c r="G718" s="2">
        <v>4360</v>
      </c>
      <c r="H718" s="3">
        <v>1360</v>
      </c>
      <c r="I718" s="19" t="s">
        <v>50</v>
      </c>
      <c r="J718" t="s">
        <v>55</v>
      </c>
      <c r="K718" s="20">
        <f>Tablo1[[#This Row],[Ürün Kar Tutarı]]/Tablo1[[#This Row],[Birim Fiyat]]</f>
        <v>0.62385321100917435</v>
      </c>
      <c r="L718" t="str">
        <f xml:space="preserve"> RIGHT(Tablo1[[#This Row],[Urun Ad]],5)</f>
        <v>Marka</v>
      </c>
      <c r="M718" cm="1">
        <f t="array" aca="1" ref="M718" ca="1">IF(VEYA(M718="Aralık",M718="Ocak",M718="Şubat"),"Kış",
IF(VEYA(M718="Mart",M718="Nisan",M718="Mayıs"),"İlkbahar",
IF(VEYA(M718="Haziran",M718="Temmuz",M718="Ağustos"),"Yaz",
IF(VEYA(M718="Eylül",M718="Ekim",M718="Kasım"),"Sonbahar",""))))</f>
        <v>0</v>
      </c>
    </row>
    <row r="719" spans="1:13" x14ac:dyDescent="0.3">
      <c r="A719" s="5">
        <v>718</v>
      </c>
      <c r="B719" t="s">
        <v>12</v>
      </c>
      <c r="C719" t="s">
        <v>25</v>
      </c>
      <c r="D719" s="5" t="s">
        <v>77</v>
      </c>
      <c r="E719">
        <v>2</v>
      </c>
      <c r="F719" s="1">
        <v>7600</v>
      </c>
      <c r="G719" s="2">
        <v>15200</v>
      </c>
      <c r="H719" s="3">
        <v>3200</v>
      </c>
      <c r="I719" s="19" t="s">
        <v>50</v>
      </c>
      <c r="J719" t="s">
        <v>61</v>
      </c>
      <c r="K719" s="20">
        <f>Tablo1[[#This Row],[Ürün Kar Tutarı]]/Tablo1[[#This Row],[Birim Fiyat]]</f>
        <v>0.42105263157894735</v>
      </c>
      <c r="L719" t="str">
        <f xml:space="preserve"> RIGHT(Tablo1[[#This Row],[Urun Ad]],5)</f>
        <v>i Gri</v>
      </c>
      <c r="M719" cm="1">
        <f t="array" aca="1" ref="M719" ca="1">IF(VEYA(M719="Aralık",M719="Ocak",M719="Şubat"),"Kış",
IF(VEYA(M719="Mart",M719="Nisan",M719="Mayıs"),"İlkbahar",
IF(VEYA(M719="Haziran",M719="Temmuz",M719="Ağustos"),"Yaz",
IF(VEYA(M719="Eylül",M719="Ekim",M719="Kasım"),"Sonbahar",""))))</f>
        <v>0</v>
      </c>
    </row>
    <row r="720" spans="1:13" x14ac:dyDescent="0.3">
      <c r="A720" s="4">
        <v>719</v>
      </c>
      <c r="B720" t="s">
        <v>9</v>
      </c>
      <c r="C720" t="s">
        <v>26</v>
      </c>
      <c r="D720" s="5" t="s">
        <v>79</v>
      </c>
      <c r="E720">
        <v>2</v>
      </c>
      <c r="F720" s="1">
        <v>7250</v>
      </c>
      <c r="G720" s="2">
        <v>14500</v>
      </c>
      <c r="H720" s="3">
        <v>4500</v>
      </c>
      <c r="I720" s="19" t="s">
        <v>50</v>
      </c>
      <c r="J720" t="s">
        <v>61</v>
      </c>
      <c r="K720" s="20">
        <f>Tablo1[[#This Row],[Ürün Kar Tutarı]]/Tablo1[[#This Row],[Birim Fiyat]]</f>
        <v>0.62068965517241381</v>
      </c>
      <c r="L720" t="str">
        <f xml:space="preserve"> RIGHT(Tablo1[[#This Row],[Urun Ad]],5)</f>
        <v>u Gri</v>
      </c>
      <c r="M720" cm="1">
        <f t="array" aca="1" ref="M720" ca="1">IF(VEYA(M720="Aralık",M720="Ocak",M720="Şubat"),"Kış",
IF(VEYA(M720="Mart",M720="Nisan",M720="Mayıs"),"İlkbahar",
IF(VEYA(M720="Haziran",M720="Temmuz",M720="Ağustos"),"Yaz",
IF(VEYA(M720="Eylül",M720="Ekim",M720="Kasım"),"Sonbahar",""))))</f>
        <v>0</v>
      </c>
    </row>
    <row r="721" spans="1:13" x14ac:dyDescent="0.3">
      <c r="A721" s="4">
        <v>720</v>
      </c>
      <c r="B721" t="s">
        <v>11</v>
      </c>
      <c r="C721" t="s">
        <v>27</v>
      </c>
      <c r="D721" s="5" t="s">
        <v>43</v>
      </c>
      <c r="E721">
        <v>3</v>
      </c>
      <c r="F721" s="1">
        <v>1100</v>
      </c>
      <c r="G721" s="2">
        <v>3300</v>
      </c>
      <c r="H721" s="3">
        <v>900</v>
      </c>
      <c r="I721" s="19" t="s">
        <v>50</v>
      </c>
      <c r="J721" t="s">
        <v>59</v>
      </c>
      <c r="K721" s="20">
        <f>Tablo1[[#This Row],[Ürün Kar Tutarı]]/Tablo1[[#This Row],[Birim Fiyat]]</f>
        <v>0.81818181818181823</v>
      </c>
      <c r="L721" t="str">
        <f xml:space="preserve"> RIGHT(Tablo1[[#This Row],[Urun Ad]],5)</f>
        <v>Beyaz</v>
      </c>
      <c r="M721" cm="1">
        <f t="array" aca="1" ref="M721" ca="1">IF(VEYA(M721="Aralık",M721="Ocak",M721="Şubat"),"Kış",
IF(VEYA(M721="Mart",M721="Nisan",M721="Mayıs"),"İlkbahar",
IF(VEYA(M721="Haziran",M721="Temmuz",M721="Ağustos"),"Yaz",
IF(VEYA(M721="Eylül",M721="Ekim",M721="Kasım"),"Sonbahar",""))))</f>
        <v>0</v>
      </c>
    </row>
    <row r="722" spans="1:13" x14ac:dyDescent="0.3">
      <c r="A722" s="4">
        <v>721</v>
      </c>
      <c r="B722" t="s">
        <v>13</v>
      </c>
      <c r="C722" t="s">
        <v>20</v>
      </c>
      <c r="D722" s="5" t="s">
        <v>75</v>
      </c>
      <c r="E722">
        <v>2</v>
      </c>
      <c r="F722" s="1">
        <v>6000</v>
      </c>
      <c r="G722" s="2">
        <v>12000</v>
      </c>
      <c r="H722" s="3">
        <v>4000</v>
      </c>
      <c r="I722" s="19" t="s">
        <v>50</v>
      </c>
      <c r="J722" t="s">
        <v>57</v>
      </c>
      <c r="K722" s="20">
        <f>Tablo1[[#This Row],[Ürün Kar Tutarı]]/Tablo1[[#This Row],[Birim Fiyat]]</f>
        <v>0.66666666666666663</v>
      </c>
      <c r="L722" t="str">
        <f xml:space="preserve"> RIGHT(Tablo1[[#This Row],[Urun Ad]],5)</f>
        <v>Beyaz</v>
      </c>
      <c r="M722" cm="1">
        <f t="array" aca="1" ref="M722" ca="1">IF(VEYA(M722="Aralık",M722="Ocak",M722="Şubat"),"Kış",
IF(VEYA(M722="Mart",M722="Nisan",M722="Mayıs"),"İlkbahar",
IF(VEYA(M722="Haziran",M722="Temmuz",M722="Ağustos"),"Yaz",
IF(VEYA(M722="Eylül",M722="Ekim",M722="Kasım"),"Sonbahar",""))))</f>
        <v>0</v>
      </c>
    </row>
    <row r="723" spans="1:13" x14ac:dyDescent="0.3">
      <c r="A723" s="5">
        <v>722</v>
      </c>
      <c r="B723" t="s">
        <v>8</v>
      </c>
      <c r="C723" t="s">
        <v>28</v>
      </c>
      <c r="D723" s="5" t="s">
        <v>83</v>
      </c>
      <c r="E723">
        <v>1</v>
      </c>
      <c r="F723" s="1">
        <v>1200</v>
      </c>
      <c r="G723" s="2">
        <v>1200</v>
      </c>
      <c r="H723" s="3">
        <v>400</v>
      </c>
      <c r="I723" s="19" t="s">
        <v>50</v>
      </c>
      <c r="J723" t="s">
        <v>55</v>
      </c>
      <c r="K723" s="20">
        <f>Tablo1[[#This Row],[Ürün Kar Tutarı]]/Tablo1[[#This Row],[Birim Fiyat]]</f>
        <v>0.33333333333333331</v>
      </c>
      <c r="L723" t="str">
        <f xml:space="preserve"> RIGHT(Tablo1[[#This Row],[Urun Ad]],5)</f>
        <v>Marka</v>
      </c>
      <c r="M723" cm="1">
        <f t="array" aca="1" ref="M723" ca="1">IF(VEYA(M723="Aralık",M723="Ocak",M723="Şubat"),"Kış",
IF(VEYA(M723="Mart",M723="Nisan",M723="Mayıs"),"İlkbahar",
IF(VEYA(M723="Haziran",M723="Temmuz",M723="Ağustos"),"Yaz",
IF(VEYA(M723="Eylül",M723="Ekim",M723="Kasım"),"Sonbahar",""))))</f>
        <v>0</v>
      </c>
    </row>
    <row r="724" spans="1:13" x14ac:dyDescent="0.3">
      <c r="A724" s="4">
        <v>723</v>
      </c>
      <c r="B724" t="s">
        <v>14</v>
      </c>
      <c r="C724" t="s">
        <v>29</v>
      </c>
      <c r="D724" s="5" t="s">
        <v>82</v>
      </c>
      <c r="E724">
        <v>2</v>
      </c>
      <c r="F724" s="1">
        <v>1800</v>
      </c>
      <c r="G724" s="2">
        <v>3600</v>
      </c>
      <c r="H724" s="3">
        <v>2000</v>
      </c>
      <c r="I724" s="19" t="s">
        <v>50</v>
      </c>
      <c r="J724" t="s">
        <v>65</v>
      </c>
      <c r="K724" s="20">
        <f>Tablo1[[#This Row],[Ürün Kar Tutarı]]/Tablo1[[#This Row],[Birim Fiyat]]</f>
        <v>1.1111111111111112</v>
      </c>
      <c r="L724" t="str">
        <f xml:space="preserve"> RIGHT(Tablo1[[#This Row],[Urun Ad]],5)</f>
        <v>n Gri</v>
      </c>
      <c r="M724" cm="1">
        <f t="array" aca="1" ref="M724" ca="1">IF(VEYA(M724="Aralık",M724="Ocak",M724="Şubat"),"Kış",
IF(VEYA(M724="Mart",M724="Nisan",M724="Mayıs"),"İlkbahar",
IF(VEYA(M724="Haziran",M724="Temmuz",M724="Ağustos"),"Yaz",
IF(VEYA(M724="Eylül",M724="Ekim",M724="Kasım"),"Sonbahar",""))))</f>
        <v>0</v>
      </c>
    </row>
    <row r="725" spans="1:13" x14ac:dyDescent="0.3">
      <c r="A725" s="5">
        <v>724</v>
      </c>
      <c r="B725" t="s">
        <v>14</v>
      </c>
      <c r="C725" t="s">
        <v>30</v>
      </c>
      <c r="D725" s="5" t="s">
        <v>83</v>
      </c>
      <c r="E725">
        <v>2</v>
      </c>
      <c r="F725" s="1">
        <v>1090</v>
      </c>
      <c r="G725" s="2">
        <v>2180</v>
      </c>
      <c r="H725" s="3">
        <v>580</v>
      </c>
      <c r="I725" s="19" t="s">
        <v>50</v>
      </c>
      <c r="J725" t="s">
        <v>60</v>
      </c>
      <c r="K725" s="20">
        <f>Tablo1[[#This Row],[Ürün Kar Tutarı]]/Tablo1[[#This Row],[Birim Fiyat]]</f>
        <v>0.5321100917431193</v>
      </c>
      <c r="L725" t="str">
        <f xml:space="preserve"> RIGHT(Tablo1[[#This Row],[Urun Ad]],5)</f>
        <v>Marka</v>
      </c>
      <c r="M725" cm="1">
        <f t="array" aca="1" ref="M725" ca="1">IF(VEYA(M725="Aralık",M725="Ocak",M725="Şubat"),"Kış",
IF(VEYA(M725="Mart",M725="Nisan",M725="Mayıs"),"İlkbahar",
IF(VEYA(M725="Haziran",M725="Temmuz",M725="Ağustos"),"Yaz",
IF(VEYA(M725="Eylül",M725="Ekim",M725="Kasım"),"Sonbahar",""))))</f>
        <v>0</v>
      </c>
    </row>
    <row r="726" spans="1:13" x14ac:dyDescent="0.3">
      <c r="A726" s="4">
        <v>725</v>
      </c>
      <c r="B726" t="s">
        <v>13</v>
      </c>
      <c r="C726" t="s">
        <v>24</v>
      </c>
      <c r="D726" s="5" t="s">
        <v>81</v>
      </c>
      <c r="E726">
        <v>3</v>
      </c>
      <c r="F726" s="1">
        <v>2180</v>
      </c>
      <c r="G726" s="2">
        <v>6540</v>
      </c>
      <c r="H726" s="3">
        <v>2040</v>
      </c>
      <c r="I726" s="19" t="s">
        <v>50</v>
      </c>
      <c r="J726" t="s">
        <v>65</v>
      </c>
      <c r="K726" s="20">
        <f>Tablo1[[#This Row],[Ürün Kar Tutarı]]/Tablo1[[#This Row],[Birim Fiyat]]</f>
        <v>0.93577981651376152</v>
      </c>
      <c r="L726" t="str">
        <f xml:space="preserve"> RIGHT(Tablo1[[#This Row],[Urun Ad]],5)</f>
        <v>Marka</v>
      </c>
      <c r="M726" cm="1">
        <f t="array" aca="1" ref="M726" ca="1">IF(VEYA(M726="Aralık",M726="Ocak",M726="Şubat"),"Kış",
IF(VEYA(M726="Mart",M726="Nisan",M726="Mayıs"),"İlkbahar",
IF(VEYA(M726="Haziran",M726="Temmuz",M726="Ağustos"),"Yaz",
IF(VEYA(M726="Eylül",M726="Ekim",M726="Kasım"),"Sonbahar",""))))</f>
        <v>0</v>
      </c>
    </row>
    <row r="727" spans="1:13" x14ac:dyDescent="0.3">
      <c r="A727" s="5">
        <v>726</v>
      </c>
      <c r="B727" t="s">
        <v>15</v>
      </c>
      <c r="C727" t="s">
        <v>29</v>
      </c>
      <c r="D727" s="5" t="s">
        <v>82</v>
      </c>
      <c r="E727">
        <v>3</v>
      </c>
      <c r="F727" s="1">
        <v>1800</v>
      </c>
      <c r="G727" s="2">
        <v>5400</v>
      </c>
      <c r="H727" s="3">
        <v>3000</v>
      </c>
      <c r="I727" s="19" t="s">
        <v>50</v>
      </c>
      <c r="J727" t="s">
        <v>55</v>
      </c>
      <c r="K727" s="20">
        <f>Tablo1[[#This Row],[Ürün Kar Tutarı]]/Tablo1[[#This Row],[Birim Fiyat]]</f>
        <v>1.6666666666666667</v>
      </c>
      <c r="L727" t="str">
        <f xml:space="preserve"> RIGHT(Tablo1[[#This Row],[Urun Ad]],5)</f>
        <v>n Gri</v>
      </c>
      <c r="M727" cm="1">
        <f t="array" aca="1" ref="M727" ca="1">IF(VEYA(M727="Aralık",M727="Ocak",M727="Şubat"),"Kış",
IF(VEYA(M727="Mart",M727="Nisan",M727="Mayıs"),"İlkbahar",
IF(VEYA(M727="Haziran",M727="Temmuz",M727="Ağustos"),"Yaz",
IF(VEYA(M727="Eylül",M727="Ekim",M727="Kasım"),"Sonbahar",""))))</f>
        <v>0</v>
      </c>
    </row>
    <row r="728" spans="1:13" x14ac:dyDescent="0.3">
      <c r="A728" s="4">
        <v>727</v>
      </c>
      <c r="B728" t="s">
        <v>12</v>
      </c>
      <c r="C728" t="s">
        <v>31</v>
      </c>
      <c r="D728" s="5" t="s">
        <v>77</v>
      </c>
      <c r="E728">
        <v>3</v>
      </c>
      <c r="F728" s="1">
        <v>8000</v>
      </c>
      <c r="G728" s="2">
        <v>24000</v>
      </c>
      <c r="H728" s="3">
        <v>6000</v>
      </c>
      <c r="I728" s="19" t="s">
        <v>50</v>
      </c>
      <c r="J728" t="s">
        <v>65</v>
      </c>
      <c r="K728" s="20">
        <f>Tablo1[[#This Row],[Ürün Kar Tutarı]]/Tablo1[[#This Row],[Birim Fiyat]]</f>
        <v>0.75</v>
      </c>
      <c r="L728" t="str">
        <f xml:space="preserve"> RIGHT(Tablo1[[#This Row],[Urun Ad]],5)</f>
        <v>Beyaz</v>
      </c>
      <c r="M728" cm="1">
        <f t="array" aca="1" ref="M728" ca="1">IF(VEYA(M728="Aralık",M728="Ocak",M728="Şubat"),"Kış",
IF(VEYA(M728="Mart",M728="Nisan",M728="Mayıs"),"İlkbahar",
IF(VEYA(M728="Haziran",M728="Temmuz",M728="Ağustos"),"Yaz",
IF(VEYA(M728="Eylül",M728="Ekim",M728="Kasım"),"Sonbahar",""))))</f>
        <v>0</v>
      </c>
    </row>
    <row r="729" spans="1:13" x14ac:dyDescent="0.3">
      <c r="A729" s="5">
        <v>728</v>
      </c>
      <c r="B729" t="s">
        <v>13</v>
      </c>
      <c r="C729" t="s">
        <v>21</v>
      </c>
      <c r="D729" s="5" t="s">
        <v>82</v>
      </c>
      <c r="E729">
        <v>1</v>
      </c>
      <c r="F729" s="1">
        <v>1400</v>
      </c>
      <c r="G729" s="2">
        <v>1400</v>
      </c>
      <c r="H729" s="3">
        <v>600</v>
      </c>
      <c r="I729" s="19" t="s">
        <v>50</v>
      </c>
      <c r="J729" t="s">
        <v>59</v>
      </c>
      <c r="K729" s="20">
        <f>Tablo1[[#This Row],[Ürün Kar Tutarı]]/Tablo1[[#This Row],[Birim Fiyat]]</f>
        <v>0.42857142857142855</v>
      </c>
      <c r="L729" t="str">
        <f xml:space="preserve"> RIGHT(Tablo1[[#This Row],[Urun Ad]],5)</f>
        <v>Beyaz</v>
      </c>
      <c r="M729" cm="1">
        <f t="array" aca="1" ref="M729" ca="1">IF(VEYA(M729="Aralık",M729="Ocak",M729="Şubat"),"Kış",
IF(VEYA(M729="Mart",M729="Nisan",M729="Mayıs"),"İlkbahar",
IF(VEYA(M729="Haziran",M729="Temmuz",M729="Ağustos"),"Yaz",
IF(VEYA(M729="Eylül",M729="Ekim",M729="Kasım"),"Sonbahar",""))))</f>
        <v>0</v>
      </c>
    </row>
    <row r="730" spans="1:13" x14ac:dyDescent="0.3">
      <c r="A730" s="4">
        <v>729</v>
      </c>
      <c r="B730" t="s">
        <v>16</v>
      </c>
      <c r="C730" t="s">
        <v>32</v>
      </c>
      <c r="D730" s="5" t="s">
        <v>76</v>
      </c>
      <c r="E730">
        <v>1</v>
      </c>
      <c r="F730" s="1">
        <v>10590</v>
      </c>
      <c r="G730" s="2">
        <v>10590</v>
      </c>
      <c r="H730" s="3">
        <v>4590</v>
      </c>
      <c r="I730" s="19" t="s">
        <v>50</v>
      </c>
      <c r="J730" t="s">
        <v>57</v>
      </c>
      <c r="K730" s="20">
        <f>Tablo1[[#This Row],[Ürün Kar Tutarı]]/Tablo1[[#This Row],[Birim Fiyat]]</f>
        <v>0.43342776203966005</v>
      </c>
      <c r="L730" t="str">
        <f xml:space="preserve"> RIGHT(Tablo1[[#This Row],[Urun Ad]],5)</f>
        <v>ı Gri</v>
      </c>
      <c r="M730" cm="1">
        <f t="array" aca="1" ref="M730" ca="1">IF(VEYA(M730="Aralık",M730="Ocak",M730="Şubat"),"Kış",
IF(VEYA(M730="Mart",M730="Nisan",M730="Mayıs"),"İlkbahar",
IF(VEYA(M730="Haziran",M730="Temmuz",M730="Ağustos"),"Yaz",
IF(VEYA(M730="Eylül",M730="Ekim",M730="Kasım"),"Sonbahar",""))))</f>
        <v>0</v>
      </c>
    </row>
    <row r="731" spans="1:13" x14ac:dyDescent="0.3">
      <c r="A731" s="5">
        <v>730</v>
      </c>
      <c r="B731" t="s">
        <v>17</v>
      </c>
      <c r="C731" t="s">
        <v>23</v>
      </c>
      <c r="D731" s="5" t="s">
        <v>84</v>
      </c>
      <c r="E731">
        <v>2</v>
      </c>
      <c r="F731" s="1">
        <v>1350</v>
      </c>
      <c r="G731" s="2">
        <v>2700</v>
      </c>
      <c r="H731" s="3">
        <v>1100</v>
      </c>
      <c r="I731" s="19" t="s">
        <v>50</v>
      </c>
      <c r="J731" t="s">
        <v>58</v>
      </c>
      <c r="K731" s="20">
        <f>Tablo1[[#This Row],[Ürün Kar Tutarı]]/Tablo1[[#This Row],[Birim Fiyat]]</f>
        <v>0.81481481481481477</v>
      </c>
      <c r="L731" t="str">
        <f xml:space="preserve"> RIGHT(Tablo1[[#This Row],[Urun Ad]],5)</f>
        <v>Siyah</v>
      </c>
      <c r="M731" cm="1">
        <f t="array" aca="1" ref="M731" ca="1">IF(VEYA(M731="Aralık",M731="Ocak",M731="Şubat"),"Kış",
IF(VEYA(M731="Mart",M731="Nisan",M731="Mayıs"),"İlkbahar",
IF(VEYA(M731="Haziran",M731="Temmuz",M731="Ağustos"),"Yaz",
IF(VEYA(M731="Eylül",M731="Ekim",M731="Kasım"),"Sonbahar",""))))</f>
        <v>0</v>
      </c>
    </row>
    <row r="732" spans="1:13" x14ac:dyDescent="0.3">
      <c r="A732" s="4">
        <v>731</v>
      </c>
      <c r="B732" t="s">
        <v>14</v>
      </c>
      <c r="C732" t="s">
        <v>21</v>
      </c>
      <c r="D732" s="5" t="s">
        <v>82</v>
      </c>
      <c r="E732">
        <v>2</v>
      </c>
      <c r="F732" s="1">
        <v>1400</v>
      </c>
      <c r="G732" s="2">
        <v>2800</v>
      </c>
      <c r="H732" s="3">
        <v>1200</v>
      </c>
      <c r="I732" s="19" t="s">
        <v>50</v>
      </c>
      <c r="J732" t="s">
        <v>56</v>
      </c>
      <c r="K732" s="20">
        <f>Tablo1[[#This Row],[Ürün Kar Tutarı]]/Tablo1[[#This Row],[Birim Fiyat]]</f>
        <v>0.8571428571428571</v>
      </c>
      <c r="L732" t="str">
        <f xml:space="preserve"> RIGHT(Tablo1[[#This Row],[Urun Ad]],5)</f>
        <v>Beyaz</v>
      </c>
      <c r="M732" cm="1">
        <f t="array" aca="1" ref="M732" ca="1">IF(VEYA(M732="Aralık",M732="Ocak",M732="Şubat"),"Kış",
IF(VEYA(M732="Mart",M732="Nisan",M732="Mayıs"),"İlkbahar",
IF(VEYA(M732="Haziran",M732="Temmuz",M732="Ağustos"),"Yaz",
IF(VEYA(M732="Eylül",M732="Ekim",M732="Kasım"),"Sonbahar",""))))</f>
        <v>0</v>
      </c>
    </row>
    <row r="733" spans="1:13" x14ac:dyDescent="0.3">
      <c r="A733" s="5">
        <v>732</v>
      </c>
      <c r="B733" t="s">
        <v>11</v>
      </c>
      <c r="C733" t="s">
        <v>20</v>
      </c>
      <c r="D733" s="5" t="s">
        <v>75</v>
      </c>
      <c r="E733">
        <v>1</v>
      </c>
      <c r="F733" s="1">
        <v>6000</v>
      </c>
      <c r="G733" s="2">
        <v>6000</v>
      </c>
      <c r="H733" s="3">
        <v>2000</v>
      </c>
      <c r="I733" s="19" t="s">
        <v>50</v>
      </c>
      <c r="J733" t="s">
        <v>55</v>
      </c>
      <c r="K733" s="20">
        <f>Tablo1[[#This Row],[Ürün Kar Tutarı]]/Tablo1[[#This Row],[Birim Fiyat]]</f>
        <v>0.33333333333333331</v>
      </c>
      <c r="L733" t="str">
        <f xml:space="preserve"> RIGHT(Tablo1[[#This Row],[Urun Ad]],5)</f>
        <v>Beyaz</v>
      </c>
      <c r="M733" cm="1">
        <f t="array" aca="1" ref="M733" ca="1">IF(VEYA(M733="Aralık",M733="Ocak",M733="Şubat"),"Kış",
IF(VEYA(M733="Mart",M733="Nisan",M733="Mayıs"),"İlkbahar",
IF(VEYA(M733="Haziran",M733="Temmuz",M733="Ağustos"),"Yaz",
IF(VEYA(M733="Eylül",M733="Ekim",M733="Kasım"),"Sonbahar",""))))</f>
        <v>0</v>
      </c>
    </row>
    <row r="734" spans="1:13" x14ac:dyDescent="0.3">
      <c r="A734" s="4">
        <v>733</v>
      </c>
      <c r="B734" t="s">
        <v>16</v>
      </c>
      <c r="C734" t="s">
        <v>27</v>
      </c>
      <c r="D734" s="5" t="s">
        <v>43</v>
      </c>
      <c r="E734">
        <v>2</v>
      </c>
      <c r="F734" s="1">
        <v>1100</v>
      </c>
      <c r="G734" s="2">
        <v>2200</v>
      </c>
      <c r="H734" s="3">
        <v>600</v>
      </c>
      <c r="I734" s="19" t="s">
        <v>50</v>
      </c>
      <c r="J734" t="s">
        <v>63</v>
      </c>
      <c r="K734" s="20">
        <f>Tablo1[[#This Row],[Ürün Kar Tutarı]]/Tablo1[[#This Row],[Birim Fiyat]]</f>
        <v>0.54545454545454541</v>
      </c>
      <c r="L734" t="str">
        <f xml:space="preserve"> RIGHT(Tablo1[[#This Row],[Urun Ad]],5)</f>
        <v>Beyaz</v>
      </c>
      <c r="M734" cm="1">
        <f t="array" aca="1" ref="M734" ca="1">IF(VEYA(M734="Aralık",M734="Ocak",M734="Şubat"),"Kış",
IF(VEYA(M734="Mart",M734="Nisan",M734="Mayıs"),"İlkbahar",
IF(VEYA(M734="Haziran",M734="Temmuz",M734="Ağustos"),"Yaz",
IF(VEYA(M734="Eylül",M734="Ekim",M734="Kasım"),"Sonbahar",""))))</f>
        <v>0</v>
      </c>
    </row>
    <row r="735" spans="1:13" x14ac:dyDescent="0.3">
      <c r="A735" s="5">
        <v>734</v>
      </c>
      <c r="B735" t="s">
        <v>10</v>
      </c>
      <c r="C735" t="s">
        <v>20</v>
      </c>
      <c r="D735" s="5" t="s">
        <v>75</v>
      </c>
      <c r="E735">
        <v>2</v>
      </c>
      <c r="F735" s="1">
        <v>6000</v>
      </c>
      <c r="G735" s="2">
        <v>12000</v>
      </c>
      <c r="H735" s="3">
        <v>4000</v>
      </c>
      <c r="I735" s="19" t="s">
        <v>50</v>
      </c>
      <c r="J735" t="s">
        <v>63</v>
      </c>
      <c r="K735" s="20">
        <f>Tablo1[[#This Row],[Ürün Kar Tutarı]]/Tablo1[[#This Row],[Birim Fiyat]]</f>
        <v>0.66666666666666663</v>
      </c>
      <c r="L735" t="str">
        <f xml:space="preserve"> RIGHT(Tablo1[[#This Row],[Urun Ad]],5)</f>
        <v>Beyaz</v>
      </c>
      <c r="M735" cm="1">
        <f t="array" aca="1" ref="M735" ca="1">IF(VEYA(M735="Aralık",M735="Ocak",M735="Şubat"),"Kış",
IF(VEYA(M735="Mart",M735="Nisan",M735="Mayıs"),"İlkbahar",
IF(VEYA(M735="Haziran",M735="Temmuz",M735="Ağustos"),"Yaz",
IF(VEYA(M735="Eylül",M735="Ekim",M735="Kasım"),"Sonbahar",""))))</f>
        <v>0</v>
      </c>
    </row>
    <row r="736" spans="1:13" x14ac:dyDescent="0.3">
      <c r="A736" s="4">
        <v>735</v>
      </c>
      <c r="B736" t="s">
        <v>17</v>
      </c>
      <c r="C736" t="s">
        <v>33</v>
      </c>
      <c r="D736" s="5" t="s">
        <v>78</v>
      </c>
      <c r="E736">
        <v>1</v>
      </c>
      <c r="F736" s="1">
        <v>1490</v>
      </c>
      <c r="G736" s="2">
        <v>1490</v>
      </c>
      <c r="H736" s="3">
        <v>690</v>
      </c>
      <c r="I736" s="19" t="s">
        <v>50</v>
      </c>
      <c r="J736" t="s">
        <v>62</v>
      </c>
      <c r="K736" s="20">
        <f>Tablo1[[#This Row],[Ürün Kar Tutarı]]/Tablo1[[#This Row],[Birim Fiyat]]</f>
        <v>0.46308724832214765</v>
      </c>
      <c r="L736" t="str">
        <f xml:space="preserve"> RIGHT(Tablo1[[#This Row],[Urun Ad]],5)</f>
        <v>Marka</v>
      </c>
      <c r="M736" cm="1">
        <f t="array" aca="1" ref="M736" ca="1">IF(VEYA(M736="Aralık",M736="Ocak",M736="Şubat"),"Kış",
IF(VEYA(M736="Mart",M736="Nisan",M736="Mayıs"),"İlkbahar",
IF(VEYA(M736="Haziran",M736="Temmuz",M736="Ağustos"),"Yaz",
IF(VEYA(M736="Eylül",M736="Ekim",M736="Kasım"),"Sonbahar",""))))</f>
        <v>0</v>
      </c>
    </row>
    <row r="737" spans="1:13" x14ac:dyDescent="0.3">
      <c r="A737" s="5">
        <v>736</v>
      </c>
      <c r="B737" t="s">
        <v>16</v>
      </c>
      <c r="C737" t="s">
        <v>32</v>
      </c>
      <c r="D737" s="5" t="s">
        <v>76</v>
      </c>
      <c r="E737">
        <v>2</v>
      </c>
      <c r="F737" s="1">
        <v>10590</v>
      </c>
      <c r="G737" s="2">
        <v>21180</v>
      </c>
      <c r="H737" s="3">
        <v>9180</v>
      </c>
      <c r="I737" s="19" t="s">
        <v>50</v>
      </c>
      <c r="J737" t="s">
        <v>65</v>
      </c>
      <c r="K737" s="20">
        <f>Tablo1[[#This Row],[Ürün Kar Tutarı]]/Tablo1[[#This Row],[Birim Fiyat]]</f>
        <v>0.86685552407932009</v>
      </c>
      <c r="L737" t="str">
        <f xml:space="preserve"> RIGHT(Tablo1[[#This Row],[Urun Ad]],5)</f>
        <v>ı Gri</v>
      </c>
      <c r="M737" cm="1">
        <f t="array" aca="1" ref="M737" ca="1">IF(VEYA(M737="Aralık",M737="Ocak",M737="Şubat"),"Kış",
IF(VEYA(M737="Mart",M737="Nisan",M737="Mayıs"),"İlkbahar",
IF(VEYA(M737="Haziran",M737="Temmuz",M737="Ağustos"),"Yaz",
IF(VEYA(M737="Eylül",M737="Ekim",M737="Kasım"),"Sonbahar",""))))</f>
        <v>0</v>
      </c>
    </row>
    <row r="738" spans="1:13" x14ac:dyDescent="0.3">
      <c r="A738" s="4">
        <v>737</v>
      </c>
      <c r="B738" t="s">
        <v>10</v>
      </c>
      <c r="C738" t="s">
        <v>31</v>
      </c>
      <c r="D738" s="5" t="s">
        <v>77</v>
      </c>
      <c r="E738">
        <v>3</v>
      </c>
      <c r="F738" s="1">
        <v>8000</v>
      </c>
      <c r="G738" s="2">
        <v>24000</v>
      </c>
      <c r="H738" s="3">
        <v>6000</v>
      </c>
      <c r="I738" s="19" t="s">
        <v>50</v>
      </c>
      <c r="J738" t="s">
        <v>61</v>
      </c>
      <c r="K738" s="20">
        <f>Tablo1[[#This Row],[Ürün Kar Tutarı]]/Tablo1[[#This Row],[Birim Fiyat]]</f>
        <v>0.75</v>
      </c>
      <c r="L738" t="str">
        <f xml:space="preserve"> RIGHT(Tablo1[[#This Row],[Urun Ad]],5)</f>
        <v>Beyaz</v>
      </c>
      <c r="M738" cm="1">
        <f t="array" aca="1" ref="M738" ca="1">IF(VEYA(M738="Aralık",M738="Ocak",M738="Şubat"),"Kış",
IF(VEYA(M738="Mart",M738="Nisan",M738="Mayıs"),"İlkbahar",
IF(VEYA(M738="Haziran",M738="Temmuz",M738="Ağustos"),"Yaz",
IF(VEYA(M738="Eylül",M738="Ekim",M738="Kasım"),"Sonbahar",""))))</f>
        <v>0</v>
      </c>
    </row>
    <row r="739" spans="1:13" x14ac:dyDescent="0.3">
      <c r="A739" s="5">
        <v>738</v>
      </c>
      <c r="B739" t="s">
        <v>14</v>
      </c>
      <c r="C739" t="s">
        <v>27</v>
      </c>
      <c r="D739" s="5" t="s">
        <v>43</v>
      </c>
      <c r="E739">
        <v>1</v>
      </c>
      <c r="F739" s="1">
        <v>1100</v>
      </c>
      <c r="G739" s="2">
        <v>1100</v>
      </c>
      <c r="H739" s="3">
        <v>300</v>
      </c>
      <c r="I739" s="19" t="s">
        <v>50</v>
      </c>
      <c r="J739" t="s">
        <v>56</v>
      </c>
      <c r="K739" s="20">
        <f>Tablo1[[#This Row],[Ürün Kar Tutarı]]/Tablo1[[#This Row],[Birim Fiyat]]</f>
        <v>0.27272727272727271</v>
      </c>
      <c r="L739" t="str">
        <f xml:space="preserve"> RIGHT(Tablo1[[#This Row],[Urun Ad]],5)</f>
        <v>Beyaz</v>
      </c>
      <c r="M739" cm="1">
        <f t="array" aca="1" ref="M739" ca="1">IF(VEYA(M739="Aralık",M739="Ocak",M739="Şubat"),"Kış",
IF(VEYA(M739="Mart",M739="Nisan",M739="Mayıs"),"İlkbahar",
IF(VEYA(M739="Haziran",M739="Temmuz",M739="Ağustos"),"Yaz",
IF(VEYA(M739="Eylül",M739="Ekim",M739="Kasım"),"Sonbahar",""))))</f>
        <v>0</v>
      </c>
    </row>
    <row r="740" spans="1:13" x14ac:dyDescent="0.3">
      <c r="A740" s="4">
        <v>739</v>
      </c>
      <c r="B740" t="s">
        <v>17</v>
      </c>
      <c r="C740" t="s">
        <v>28</v>
      </c>
      <c r="D740" s="5" t="s">
        <v>83</v>
      </c>
      <c r="E740">
        <v>1</v>
      </c>
      <c r="F740" s="1">
        <v>1200</v>
      </c>
      <c r="G740" s="2">
        <v>1200</v>
      </c>
      <c r="H740" s="3">
        <v>400</v>
      </c>
      <c r="I740" s="19" t="s">
        <v>50</v>
      </c>
      <c r="J740" t="s">
        <v>59</v>
      </c>
      <c r="K740" s="20">
        <f>Tablo1[[#This Row],[Ürün Kar Tutarı]]/Tablo1[[#This Row],[Birim Fiyat]]</f>
        <v>0.33333333333333331</v>
      </c>
      <c r="L740" t="str">
        <f xml:space="preserve"> RIGHT(Tablo1[[#This Row],[Urun Ad]],5)</f>
        <v>Marka</v>
      </c>
      <c r="M740" cm="1">
        <f t="array" aca="1" ref="M740" ca="1">IF(VEYA(M740="Aralık",M740="Ocak",M740="Şubat"),"Kış",
IF(VEYA(M740="Mart",M740="Nisan",M740="Mayıs"),"İlkbahar",
IF(VEYA(M740="Haziran",M740="Temmuz",M740="Ağustos"),"Yaz",
IF(VEYA(M740="Eylül",M740="Ekim",M740="Kasım"),"Sonbahar",""))))</f>
        <v>0</v>
      </c>
    </row>
    <row r="741" spans="1:13" x14ac:dyDescent="0.3">
      <c r="A741" s="5">
        <v>740</v>
      </c>
      <c r="B741" t="s">
        <v>12</v>
      </c>
      <c r="C741" t="s">
        <v>34</v>
      </c>
      <c r="D741" s="5" t="s">
        <v>80</v>
      </c>
      <c r="E741">
        <v>2</v>
      </c>
      <c r="F741" s="1">
        <v>4200</v>
      </c>
      <c r="G741" s="2">
        <v>8400</v>
      </c>
      <c r="H741" s="3">
        <v>2400</v>
      </c>
      <c r="I741" s="19" t="s">
        <v>50</v>
      </c>
      <c r="J741" t="s">
        <v>65</v>
      </c>
      <c r="K741" s="20">
        <f>Tablo1[[#This Row],[Ürün Kar Tutarı]]/Tablo1[[#This Row],[Birim Fiyat]]</f>
        <v>0.5714285714285714</v>
      </c>
      <c r="L741" t="str">
        <f xml:space="preserve"> RIGHT(Tablo1[[#This Row],[Urun Ad]],5)</f>
        <v>Beyaz</v>
      </c>
      <c r="M741" cm="1">
        <f t="array" aca="1" ref="M741" ca="1">IF(VEYA(M741="Aralık",M741="Ocak",M741="Şubat"),"Kış",
IF(VEYA(M741="Mart",M741="Nisan",M741="Mayıs"),"İlkbahar",
IF(VEYA(M741="Haziran",M741="Temmuz",M741="Ağustos"),"Yaz",
IF(VEYA(M741="Eylül",M741="Ekim",M741="Kasım"),"Sonbahar",""))))</f>
        <v>0</v>
      </c>
    </row>
    <row r="742" spans="1:13" x14ac:dyDescent="0.3">
      <c r="A742" s="4">
        <v>741</v>
      </c>
      <c r="B742" t="s">
        <v>9</v>
      </c>
      <c r="C742" t="s">
        <v>35</v>
      </c>
      <c r="D742" s="5" t="s">
        <v>79</v>
      </c>
      <c r="E742">
        <v>3</v>
      </c>
      <c r="F742" s="1">
        <v>5775</v>
      </c>
      <c r="G742" s="2">
        <v>17325</v>
      </c>
      <c r="H742" s="3">
        <v>5325</v>
      </c>
      <c r="I742" s="19" t="s">
        <v>50</v>
      </c>
      <c r="J742" t="s">
        <v>63</v>
      </c>
      <c r="K742" s="20">
        <f>Tablo1[[#This Row],[Ürün Kar Tutarı]]/Tablo1[[#This Row],[Birim Fiyat]]</f>
        <v>0.92207792207792205</v>
      </c>
      <c r="L742" t="str">
        <f xml:space="preserve"> RIGHT(Tablo1[[#This Row],[Urun Ad]],5)</f>
        <v>Beyaz</v>
      </c>
      <c r="M742" cm="1">
        <f t="array" aca="1" ref="M742" ca="1">IF(VEYA(M742="Aralık",M742="Ocak",M742="Şubat"),"Kış",
IF(VEYA(M742="Mart",M742="Nisan",M742="Mayıs"),"İlkbahar",
IF(VEYA(M742="Haziran",M742="Temmuz",M742="Ağustos"),"Yaz",
IF(VEYA(M742="Eylül",M742="Ekim",M742="Kasım"),"Sonbahar",""))))</f>
        <v>0</v>
      </c>
    </row>
    <row r="743" spans="1:13" x14ac:dyDescent="0.3">
      <c r="A743" s="5">
        <v>742</v>
      </c>
      <c r="B743" t="s">
        <v>18</v>
      </c>
      <c r="C743" t="s">
        <v>25</v>
      </c>
      <c r="D743" s="5" t="s">
        <v>77</v>
      </c>
      <c r="E743">
        <v>3</v>
      </c>
      <c r="F743" s="1">
        <v>7600</v>
      </c>
      <c r="G743" s="2">
        <v>22800</v>
      </c>
      <c r="H743" s="3">
        <v>4800</v>
      </c>
      <c r="I743" s="19" t="s">
        <v>50</v>
      </c>
      <c r="J743" t="s">
        <v>67</v>
      </c>
      <c r="K743" s="20">
        <f>Tablo1[[#This Row],[Ürün Kar Tutarı]]/Tablo1[[#This Row],[Birim Fiyat]]</f>
        <v>0.63157894736842102</v>
      </c>
      <c r="L743" t="str">
        <f xml:space="preserve"> RIGHT(Tablo1[[#This Row],[Urun Ad]],5)</f>
        <v>i Gri</v>
      </c>
      <c r="M743" cm="1">
        <f t="array" aca="1" ref="M743" ca="1">IF(VEYA(M743="Aralık",M743="Ocak",M743="Şubat"),"Kış",
IF(VEYA(M743="Mart",M743="Nisan",M743="Mayıs"),"İlkbahar",
IF(VEYA(M743="Haziran",M743="Temmuz",M743="Ağustos"),"Yaz",
IF(VEYA(M743="Eylül",M743="Ekim",M743="Kasım"),"Sonbahar",""))))</f>
        <v>0</v>
      </c>
    </row>
    <row r="744" spans="1:13" x14ac:dyDescent="0.3">
      <c r="A744" s="4">
        <v>743</v>
      </c>
      <c r="B744" t="s">
        <v>9</v>
      </c>
      <c r="C744" t="s">
        <v>26</v>
      </c>
      <c r="D744" s="5" t="s">
        <v>79</v>
      </c>
      <c r="E744">
        <v>3</v>
      </c>
      <c r="F744" s="1">
        <v>7250</v>
      </c>
      <c r="G744" s="2">
        <v>21750</v>
      </c>
      <c r="H744" s="3">
        <v>6750</v>
      </c>
      <c r="I744" s="19" t="s">
        <v>50</v>
      </c>
      <c r="J744" t="s">
        <v>65</v>
      </c>
      <c r="K744" s="20">
        <f>Tablo1[[#This Row],[Ürün Kar Tutarı]]/Tablo1[[#This Row],[Birim Fiyat]]</f>
        <v>0.93103448275862066</v>
      </c>
      <c r="L744" t="str">
        <f xml:space="preserve"> RIGHT(Tablo1[[#This Row],[Urun Ad]],5)</f>
        <v>u Gri</v>
      </c>
      <c r="M744" cm="1">
        <f t="array" aca="1" ref="M744" ca="1">IF(VEYA(M744="Aralık",M744="Ocak",M744="Şubat"),"Kış",
IF(VEYA(M744="Mart",M744="Nisan",M744="Mayıs"),"İlkbahar",
IF(VEYA(M744="Haziran",M744="Temmuz",M744="Ağustos"),"Yaz",
IF(VEYA(M744="Eylül",M744="Ekim",M744="Kasım"),"Sonbahar",""))))</f>
        <v>0</v>
      </c>
    </row>
    <row r="745" spans="1:13" x14ac:dyDescent="0.3">
      <c r="A745" s="5">
        <v>744</v>
      </c>
      <c r="B745" t="s">
        <v>8</v>
      </c>
      <c r="C745" t="s">
        <v>26</v>
      </c>
      <c r="D745" s="5" t="s">
        <v>79</v>
      </c>
      <c r="E745">
        <v>3</v>
      </c>
      <c r="F745" s="1">
        <v>7250</v>
      </c>
      <c r="G745" s="2">
        <v>21750</v>
      </c>
      <c r="H745" s="3">
        <v>6750</v>
      </c>
      <c r="I745" s="19" t="s">
        <v>50</v>
      </c>
      <c r="J745" t="s">
        <v>57</v>
      </c>
      <c r="K745" s="20">
        <f>Tablo1[[#This Row],[Ürün Kar Tutarı]]/Tablo1[[#This Row],[Birim Fiyat]]</f>
        <v>0.93103448275862066</v>
      </c>
      <c r="L745" t="str">
        <f xml:space="preserve"> RIGHT(Tablo1[[#This Row],[Urun Ad]],5)</f>
        <v>u Gri</v>
      </c>
      <c r="M745" cm="1">
        <f t="array" aca="1" ref="M745" ca="1">IF(VEYA(M745="Aralık",M745="Ocak",M745="Şubat"),"Kış",
IF(VEYA(M745="Mart",M745="Nisan",M745="Mayıs"),"İlkbahar",
IF(VEYA(M745="Haziran",M745="Temmuz",M745="Ağustos"),"Yaz",
IF(VEYA(M745="Eylül",M745="Ekim",M745="Kasım"),"Sonbahar",""))))</f>
        <v>0</v>
      </c>
    </row>
    <row r="746" spans="1:13" x14ac:dyDescent="0.3">
      <c r="A746" s="4">
        <v>745</v>
      </c>
      <c r="B746" t="s">
        <v>16</v>
      </c>
      <c r="C746" t="s">
        <v>26</v>
      </c>
      <c r="D746" s="5" t="s">
        <v>79</v>
      </c>
      <c r="E746">
        <v>3</v>
      </c>
      <c r="F746" s="1">
        <v>7250</v>
      </c>
      <c r="G746" s="2">
        <v>21750</v>
      </c>
      <c r="H746" s="3">
        <v>6750</v>
      </c>
      <c r="I746" s="19" t="s">
        <v>50</v>
      </c>
      <c r="J746" t="s">
        <v>55</v>
      </c>
      <c r="K746" s="20">
        <f>Tablo1[[#This Row],[Ürün Kar Tutarı]]/Tablo1[[#This Row],[Birim Fiyat]]</f>
        <v>0.93103448275862066</v>
      </c>
      <c r="L746" t="str">
        <f xml:space="preserve"> RIGHT(Tablo1[[#This Row],[Urun Ad]],5)</f>
        <v>u Gri</v>
      </c>
      <c r="M746" cm="1">
        <f t="array" aca="1" ref="M746" ca="1">IF(VEYA(M746="Aralık",M746="Ocak",M746="Şubat"),"Kış",
IF(VEYA(M746="Mart",M746="Nisan",M746="Mayıs"),"İlkbahar",
IF(VEYA(M746="Haziran",M746="Temmuz",M746="Ağustos"),"Yaz",
IF(VEYA(M746="Eylül",M746="Ekim",M746="Kasım"),"Sonbahar",""))))</f>
        <v>0</v>
      </c>
    </row>
    <row r="747" spans="1:13" x14ac:dyDescent="0.3">
      <c r="A747" s="4">
        <v>746</v>
      </c>
      <c r="B747" t="s">
        <v>13</v>
      </c>
      <c r="C747" t="s">
        <v>23</v>
      </c>
      <c r="D747" s="5" t="s">
        <v>84</v>
      </c>
      <c r="E747">
        <v>1</v>
      </c>
      <c r="F747" s="1">
        <v>1350</v>
      </c>
      <c r="G747" s="2">
        <v>1350</v>
      </c>
      <c r="H747" s="3">
        <v>550</v>
      </c>
      <c r="I747" s="19" t="s">
        <v>50</v>
      </c>
      <c r="J747" t="s">
        <v>67</v>
      </c>
      <c r="K747" s="20">
        <f>Tablo1[[#This Row],[Ürün Kar Tutarı]]/Tablo1[[#This Row],[Birim Fiyat]]</f>
        <v>0.40740740740740738</v>
      </c>
      <c r="L747" t="str">
        <f xml:space="preserve"> RIGHT(Tablo1[[#This Row],[Urun Ad]],5)</f>
        <v>Siyah</v>
      </c>
      <c r="M747" cm="1">
        <f t="array" aca="1" ref="M747" ca="1">IF(VEYA(M747="Aralık",M747="Ocak",M747="Şubat"),"Kış",
IF(VEYA(M747="Mart",M747="Nisan",M747="Mayıs"),"İlkbahar",
IF(VEYA(M747="Haziran",M747="Temmuz",M747="Ağustos"),"Yaz",
IF(VEYA(M747="Eylül",M747="Ekim",M747="Kasım"),"Sonbahar",""))))</f>
        <v>0</v>
      </c>
    </row>
    <row r="748" spans="1:13" x14ac:dyDescent="0.3">
      <c r="A748" s="4">
        <v>747</v>
      </c>
      <c r="B748" t="s">
        <v>9</v>
      </c>
      <c r="C748" t="s">
        <v>26</v>
      </c>
      <c r="D748" s="5" t="s">
        <v>79</v>
      </c>
      <c r="E748">
        <v>2</v>
      </c>
      <c r="F748" s="1">
        <v>7250</v>
      </c>
      <c r="G748" s="2">
        <v>14500</v>
      </c>
      <c r="H748" s="3">
        <v>4500</v>
      </c>
      <c r="I748" s="19" t="s">
        <v>50</v>
      </c>
      <c r="J748" t="s">
        <v>62</v>
      </c>
      <c r="K748" s="20">
        <f>Tablo1[[#This Row],[Ürün Kar Tutarı]]/Tablo1[[#This Row],[Birim Fiyat]]</f>
        <v>0.62068965517241381</v>
      </c>
      <c r="L748" t="str">
        <f xml:space="preserve"> RIGHT(Tablo1[[#This Row],[Urun Ad]],5)</f>
        <v>u Gri</v>
      </c>
      <c r="M748" cm="1">
        <f t="array" aca="1" ref="M748" ca="1">IF(VEYA(M748="Aralık",M748="Ocak",M748="Şubat"),"Kış",
IF(VEYA(M748="Mart",M748="Nisan",M748="Mayıs"),"İlkbahar",
IF(VEYA(M748="Haziran",M748="Temmuz",M748="Ağustos"),"Yaz",
IF(VEYA(M748="Eylül",M748="Ekim",M748="Kasım"),"Sonbahar",""))))</f>
        <v>0</v>
      </c>
    </row>
    <row r="749" spans="1:13" x14ac:dyDescent="0.3">
      <c r="A749" s="5">
        <v>748</v>
      </c>
      <c r="B749" t="s">
        <v>14</v>
      </c>
      <c r="C749" t="s">
        <v>25</v>
      </c>
      <c r="D749" s="5" t="s">
        <v>77</v>
      </c>
      <c r="E749">
        <v>1</v>
      </c>
      <c r="F749" s="1">
        <v>7600</v>
      </c>
      <c r="G749" s="2">
        <v>7600</v>
      </c>
      <c r="H749" s="3">
        <v>1600</v>
      </c>
      <c r="I749" s="19" t="s">
        <v>50</v>
      </c>
      <c r="J749" t="s">
        <v>58</v>
      </c>
      <c r="K749" s="20">
        <f>Tablo1[[#This Row],[Ürün Kar Tutarı]]/Tablo1[[#This Row],[Birim Fiyat]]</f>
        <v>0.21052631578947367</v>
      </c>
      <c r="L749" t="str">
        <f xml:space="preserve"> RIGHT(Tablo1[[#This Row],[Urun Ad]],5)</f>
        <v>i Gri</v>
      </c>
      <c r="M749" cm="1">
        <f t="array" aca="1" ref="M749" ca="1">IF(VEYA(M749="Aralık",M749="Ocak",M749="Şubat"),"Kış",
IF(VEYA(M749="Mart",M749="Nisan",M749="Mayıs"),"İlkbahar",
IF(VEYA(M749="Haziran",M749="Temmuz",M749="Ağustos"),"Yaz",
IF(VEYA(M749="Eylül",M749="Ekim",M749="Kasım"),"Sonbahar",""))))</f>
        <v>0</v>
      </c>
    </row>
    <row r="750" spans="1:13" x14ac:dyDescent="0.3">
      <c r="A750" s="4">
        <v>749</v>
      </c>
      <c r="B750" t="s">
        <v>19</v>
      </c>
      <c r="C750" t="s">
        <v>25</v>
      </c>
      <c r="D750" s="5" t="s">
        <v>77</v>
      </c>
      <c r="E750">
        <v>3</v>
      </c>
      <c r="F750" s="1">
        <v>7600</v>
      </c>
      <c r="G750" s="2">
        <v>22800</v>
      </c>
      <c r="H750" s="3">
        <v>4800</v>
      </c>
      <c r="I750" s="19" t="s">
        <v>50</v>
      </c>
      <c r="J750" t="s">
        <v>65</v>
      </c>
      <c r="K750" s="20">
        <f>Tablo1[[#This Row],[Ürün Kar Tutarı]]/Tablo1[[#This Row],[Birim Fiyat]]</f>
        <v>0.63157894736842102</v>
      </c>
      <c r="L750" t="str">
        <f xml:space="preserve"> RIGHT(Tablo1[[#This Row],[Urun Ad]],5)</f>
        <v>i Gri</v>
      </c>
      <c r="M750" cm="1">
        <f t="array" aca="1" ref="M750" ca="1">IF(VEYA(M750="Aralık",M750="Ocak",M750="Şubat"),"Kış",
IF(VEYA(M750="Mart",M750="Nisan",M750="Mayıs"),"İlkbahar",
IF(VEYA(M750="Haziran",M750="Temmuz",M750="Ağustos"),"Yaz",
IF(VEYA(M750="Eylül",M750="Ekim",M750="Kasım"),"Sonbahar",""))))</f>
        <v>0</v>
      </c>
    </row>
    <row r="751" spans="1:13" x14ac:dyDescent="0.3">
      <c r="A751" s="5">
        <v>750</v>
      </c>
      <c r="B751" t="s">
        <v>9</v>
      </c>
      <c r="C751" t="s">
        <v>33</v>
      </c>
      <c r="D751" s="5" t="s">
        <v>78</v>
      </c>
      <c r="E751">
        <v>3</v>
      </c>
      <c r="F751" s="1">
        <v>1490</v>
      </c>
      <c r="G751" s="2">
        <v>4470</v>
      </c>
      <c r="H751" s="3">
        <v>2070</v>
      </c>
      <c r="I751" s="19" t="s">
        <v>50</v>
      </c>
      <c r="J751" t="s">
        <v>65</v>
      </c>
      <c r="K751" s="20">
        <f>Tablo1[[#This Row],[Ürün Kar Tutarı]]/Tablo1[[#This Row],[Birim Fiyat]]</f>
        <v>1.3892617449664431</v>
      </c>
      <c r="L751" t="str">
        <f xml:space="preserve"> RIGHT(Tablo1[[#This Row],[Urun Ad]],5)</f>
        <v>Marka</v>
      </c>
      <c r="M751" cm="1">
        <f t="array" aca="1" ref="M751" ca="1">IF(VEYA(M751="Aralık",M751="Ocak",M751="Şubat"),"Kış",
IF(VEYA(M751="Mart",M751="Nisan",M751="Mayıs"),"İlkbahar",
IF(VEYA(M751="Haziran",M751="Temmuz",M751="Ağustos"),"Yaz",
IF(VEYA(M751="Eylül",M751="Ekim",M751="Kasım"),"Sonbahar",""))))</f>
        <v>0</v>
      </c>
    </row>
    <row r="752" spans="1:13" x14ac:dyDescent="0.3">
      <c r="A752" s="4">
        <v>751</v>
      </c>
      <c r="B752" t="s">
        <v>13</v>
      </c>
      <c r="C752" t="s">
        <v>36</v>
      </c>
      <c r="D752" s="5" t="s">
        <v>81</v>
      </c>
      <c r="E752">
        <v>2</v>
      </c>
      <c r="F752" s="1">
        <v>2900</v>
      </c>
      <c r="G752" s="2">
        <v>5800</v>
      </c>
      <c r="H752" s="3">
        <v>1800</v>
      </c>
      <c r="I752" s="19" t="s">
        <v>50</v>
      </c>
      <c r="J752" t="s">
        <v>57</v>
      </c>
      <c r="K752" s="20">
        <f>Tablo1[[#This Row],[Ürün Kar Tutarı]]/Tablo1[[#This Row],[Birim Fiyat]]</f>
        <v>0.62068965517241381</v>
      </c>
      <c r="L752" t="str">
        <f xml:space="preserve"> RIGHT(Tablo1[[#This Row],[Urun Ad]],5)</f>
        <v>Marka</v>
      </c>
      <c r="M752" cm="1">
        <f t="array" aca="1" ref="M752" ca="1">IF(VEYA(M752="Aralık",M752="Ocak",M752="Şubat"),"Kış",
IF(VEYA(M752="Mart",M752="Nisan",M752="Mayıs"),"İlkbahar",
IF(VEYA(M752="Haziran",M752="Temmuz",M752="Ağustos"),"Yaz",
IF(VEYA(M752="Eylül",M752="Ekim",M752="Kasım"),"Sonbahar",""))))</f>
        <v>0</v>
      </c>
    </row>
    <row r="753" spans="1:13" x14ac:dyDescent="0.3">
      <c r="A753" s="5">
        <v>752</v>
      </c>
      <c r="B753" t="s">
        <v>17</v>
      </c>
      <c r="C753" t="s">
        <v>33</v>
      </c>
      <c r="D753" s="5" t="s">
        <v>78</v>
      </c>
      <c r="E753">
        <v>1</v>
      </c>
      <c r="F753" s="1">
        <v>1490</v>
      </c>
      <c r="G753" s="2">
        <v>1490</v>
      </c>
      <c r="H753" s="3">
        <v>690</v>
      </c>
      <c r="I753" s="19" t="s">
        <v>50</v>
      </c>
      <c r="J753" t="s">
        <v>66</v>
      </c>
      <c r="K753" s="20">
        <f>Tablo1[[#This Row],[Ürün Kar Tutarı]]/Tablo1[[#This Row],[Birim Fiyat]]</f>
        <v>0.46308724832214765</v>
      </c>
      <c r="L753" t="str">
        <f xml:space="preserve"> RIGHT(Tablo1[[#This Row],[Urun Ad]],5)</f>
        <v>Marka</v>
      </c>
      <c r="M753" cm="1">
        <f t="array" aca="1" ref="M753" ca="1">IF(VEYA(M753="Aralık",M753="Ocak",M753="Şubat"),"Kış",
IF(VEYA(M753="Mart",M753="Nisan",M753="Mayıs"),"İlkbahar",
IF(VEYA(M753="Haziran",M753="Temmuz",M753="Ağustos"),"Yaz",
IF(VEYA(M753="Eylül",M753="Ekim",M753="Kasım"),"Sonbahar",""))))</f>
        <v>0</v>
      </c>
    </row>
    <row r="754" spans="1:13" x14ac:dyDescent="0.3">
      <c r="A754" s="4">
        <v>753</v>
      </c>
      <c r="B754" t="s">
        <v>17</v>
      </c>
      <c r="C754" t="s">
        <v>30</v>
      </c>
      <c r="D754" s="5" t="s">
        <v>83</v>
      </c>
      <c r="E754">
        <v>2</v>
      </c>
      <c r="F754" s="1">
        <v>1090</v>
      </c>
      <c r="G754" s="2">
        <v>2180</v>
      </c>
      <c r="H754" s="3">
        <v>580</v>
      </c>
      <c r="I754" s="19" t="s">
        <v>50</v>
      </c>
      <c r="J754" t="s">
        <v>57</v>
      </c>
      <c r="K754" s="20">
        <f>Tablo1[[#This Row],[Ürün Kar Tutarı]]/Tablo1[[#This Row],[Birim Fiyat]]</f>
        <v>0.5321100917431193</v>
      </c>
      <c r="L754" t="str">
        <f xml:space="preserve"> RIGHT(Tablo1[[#This Row],[Urun Ad]],5)</f>
        <v>Marka</v>
      </c>
      <c r="M754" cm="1">
        <f t="array" aca="1" ref="M754" ca="1">IF(VEYA(M754="Aralık",M754="Ocak",M754="Şubat"),"Kış",
IF(VEYA(M754="Mart",M754="Nisan",M754="Mayıs"),"İlkbahar",
IF(VEYA(M754="Haziran",M754="Temmuz",M754="Ağustos"),"Yaz",
IF(VEYA(M754="Eylül",M754="Ekim",M754="Kasım"),"Sonbahar",""))))</f>
        <v>0</v>
      </c>
    </row>
    <row r="755" spans="1:13" x14ac:dyDescent="0.3">
      <c r="A755" s="5">
        <v>754</v>
      </c>
      <c r="B755" t="s">
        <v>13</v>
      </c>
      <c r="C755" t="s">
        <v>28</v>
      </c>
      <c r="D755" s="5" t="s">
        <v>83</v>
      </c>
      <c r="E755">
        <v>2</v>
      </c>
      <c r="F755" s="1">
        <v>1200</v>
      </c>
      <c r="G755" s="2">
        <v>2400</v>
      </c>
      <c r="H755" s="3">
        <v>800</v>
      </c>
      <c r="I755" s="19" t="s">
        <v>50</v>
      </c>
      <c r="J755" t="s">
        <v>59</v>
      </c>
      <c r="K755" s="20">
        <f>Tablo1[[#This Row],[Ürün Kar Tutarı]]/Tablo1[[#This Row],[Birim Fiyat]]</f>
        <v>0.66666666666666663</v>
      </c>
      <c r="L755" t="str">
        <f xml:space="preserve"> RIGHT(Tablo1[[#This Row],[Urun Ad]],5)</f>
        <v>Marka</v>
      </c>
      <c r="M755" cm="1">
        <f t="array" aca="1" ref="M755" ca="1">IF(VEYA(M755="Aralık",M755="Ocak",M755="Şubat"),"Kış",
IF(VEYA(M755="Mart",M755="Nisan",M755="Mayıs"),"İlkbahar",
IF(VEYA(M755="Haziran",M755="Temmuz",M755="Ağustos"),"Yaz",
IF(VEYA(M755="Eylül",M755="Ekim",M755="Kasım"),"Sonbahar",""))))</f>
        <v>0</v>
      </c>
    </row>
    <row r="756" spans="1:13" x14ac:dyDescent="0.3">
      <c r="A756" s="4">
        <v>755</v>
      </c>
      <c r="B756" t="s">
        <v>16</v>
      </c>
      <c r="C756" t="s">
        <v>32</v>
      </c>
      <c r="D756" s="5" t="s">
        <v>76</v>
      </c>
      <c r="E756">
        <v>2</v>
      </c>
      <c r="F756" s="1">
        <v>10590</v>
      </c>
      <c r="G756" s="2">
        <v>21180</v>
      </c>
      <c r="H756" s="3">
        <v>9180</v>
      </c>
      <c r="I756" s="19" t="s">
        <v>50</v>
      </c>
      <c r="J756" t="s">
        <v>63</v>
      </c>
      <c r="K756" s="20">
        <f>Tablo1[[#This Row],[Ürün Kar Tutarı]]/Tablo1[[#This Row],[Birim Fiyat]]</f>
        <v>0.86685552407932009</v>
      </c>
      <c r="L756" t="str">
        <f xml:space="preserve"> RIGHT(Tablo1[[#This Row],[Urun Ad]],5)</f>
        <v>ı Gri</v>
      </c>
      <c r="M756" cm="1">
        <f t="array" aca="1" ref="M756" ca="1">IF(VEYA(M756="Aralık",M756="Ocak",M756="Şubat"),"Kış",
IF(VEYA(M756="Mart",M756="Nisan",M756="Mayıs"),"İlkbahar",
IF(VEYA(M756="Haziran",M756="Temmuz",M756="Ağustos"),"Yaz",
IF(VEYA(M756="Eylül",M756="Ekim",M756="Kasım"),"Sonbahar",""))))</f>
        <v>0</v>
      </c>
    </row>
    <row r="757" spans="1:13" x14ac:dyDescent="0.3">
      <c r="A757" s="5">
        <v>756</v>
      </c>
      <c r="B757" t="s">
        <v>14</v>
      </c>
      <c r="C757" t="s">
        <v>34</v>
      </c>
      <c r="D757" s="5" t="s">
        <v>80</v>
      </c>
      <c r="E757">
        <v>3</v>
      </c>
      <c r="F757" s="1">
        <v>4200</v>
      </c>
      <c r="G757" s="2">
        <v>12600</v>
      </c>
      <c r="H757" s="3">
        <v>3600</v>
      </c>
      <c r="I757" s="19" t="s">
        <v>50</v>
      </c>
      <c r="J757" t="s">
        <v>58</v>
      </c>
      <c r="K757" s="20">
        <f>Tablo1[[#This Row],[Ürün Kar Tutarı]]/Tablo1[[#This Row],[Birim Fiyat]]</f>
        <v>0.8571428571428571</v>
      </c>
      <c r="L757" t="str">
        <f xml:space="preserve"> RIGHT(Tablo1[[#This Row],[Urun Ad]],5)</f>
        <v>Beyaz</v>
      </c>
      <c r="M757" cm="1">
        <f t="array" aca="1" ref="M757" ca="1">IF(VEYA(M757="Aralık",M757="Ocak",M757="Şubat"),"Kış",
IF(VEYA(M757="Mart",M757="Nisan",M757="Mayıs"),"İlkbahar",
IF(VEYA(M757="Haziran",M757="Temmuz",M757="Ağustos"),"Yaz",
IF(VEYA(M757="Eylül",M757="Ekim",M757="Kasım"),"Sonbahar",""))))</f>
        <v>0</v>
      </c>
    </row>
    <row r="758" spans="1:13" x14ac:dyDescent="0.3">
      <c r="A758" s="4">
        <v>757</v>
      </c>
      <c r="B758" t="s">
        <v>11</v>
      </c>
      <c r="C758" t="s">
        <v>34</v>
      </c>
      <c r="D758" s="5" t="s">
        <v>80</v>
      </c>
      <c r="E758">
        <v>3</v>
      </c>
      <c r="F758" s="1">
        <v>4200</v>
      </c>
      <c r="G758" s="2">
        <v>12600</v>
      </c>
      <c r="H758" s="3">
        <v>3600</v>
      </c>
      <c r="I758" s="19" t="s">
        <v>50</v>
      </c>
      <c r="J758" t="s">
        <v>55</v>
      </c>
      <c r="K758" s="20">
        <f>Tablo1[[#This Row],[Ürün Kar Tutarı]]/Tablo1[[#This Row],[Birim Fiyat]]</f>
        <v>0.8571428571428571</v>
      </c>
      <c r="L758" t="str">
        <f xml:space="preserve"> RIGHT(Tablo1[[#This Row],[Urun Ad]],5)</f>
        <v>Beyaz</v>
      </c>
      <c r="M758" cm="1">
        <f t="array" aca="1" ref="M758" ca="1">IF(VEYA(M758="Aralık",M758="Ocak",M758="Şubat"),"Kış",
IF(VEYA(M758="Mart",M758="Nisan",M758="Mayıs"),"İlkbahar",
IF(VEYA(M758="Haziran",M758="Temmuz",M758="Ağustos"),"Yaz",
IF(VEYA(M758="Eylül",M758="Ekim",M758="Kasım"),"Sonbahar",""))))</f>
        <v>0</v>
      </c>
    </row>
    <row r="759" spans="1:13" x14ac:dyDescent="0.3">
      <c r="A759" s="5">
        <v>758</v>
      </c>
      <c r="B759" t="s">
        <v>15</v>
      </c>
      <c r="C759" t="s">
        <v>32</v>
      </c>
      <c r="D759" s="5" t="s">
        <v>76</v>
      </c>
      <c r="E759">
        <v>2</v>
      </c>
      <c r="F759" s="1">
        <v>10590</v>
      </c>
      <c r="G759" s="2">
        <v>21180</v>
      </c>
      <c r="H759" s="3">
        <v>9180</v>
      </c>
      <c r="I759" s="19" t="s">
        <v>50</v>
      </c>
      <c r="J759" t="s">
        <v>58</v>
      </c>
      <c r="K759" s="20">
        <f>Tablo1[[#This Row],[Ürün Kar Tutarı]]/Tablo1[[#This Row],[Birim Fiyat]]</f>
        <v>0.86685552407932009</v>
      </c>
      <c r="L759" t="str">
        <f xml:space="preserve"> RIGHT(Tablo1[[#This Row],[Urun Ad]],5)</f>
        <v>ı Gri</v>
      </c>
      <c r="M759" cm="1">
        <f t="array" aca="1" ref="M759" ca="1">IF(VEYA(M759="Aralık",M759="Ocak",M759="Şubat"),"Kış",
IF(VEYA(M759="Mart",M759="Nisan",M759="Mayıs"),"İlkbahar",
IF(VEYA(M759="Haziran",M759="Temmuz",M759="Ağustos"),"Yaz",
IF(VEYA(M759="Eylül",M759="Ekim",M759="Kasım"),"Sonbahar",""))))</f>
        <v>0</v>
      </c>
    </row>
    <row r="760" spans="1:13" x14ac:dyDescent="0.3">
      <c r="A760" s="4">
        <v>759</v>
      </c>
      <c r="B760" t="s">
        <v>19</v>
      </c>
      <c r="C760" t="s">
        <v>37</v>
      </c>
      <c r="D760" s="5" t="s">
        <v>43</v>
      </c>
      <c r="E760">
        <v>1</v>
      </c>
      <c r="F760" s="1">
        <v>1250</v>
      </c>
      <c r="G760" s="2">
        <v>1250</v>
      </c>
      <c r="H760" s="3">
        <v>450</v>
      </c>
      <c r="I760" s="19" t="s">
        <v>50</v>
      </c>
      <c r="J760" t="s">
        <v>63</v>
      </c>
      <c r="K760" s="20">
        <f>Tablo1[[#This Row],[Ürün Kar Tutarı]]/Tablo1[[#This Row],[Birim Fiyat]]</f>
        <v>0.36</v>
      </c>
      <c r="L760" t="str">
        <f xml:space="preserve"> RIGHT(Tablo1[[#This Row],[Urun Ad]],5)</f>
        <v>Siyah</v>
      </c>
      <c r="M760" cm="1">
        <f t="array" aca="1" ref="M760" ca="1">IF(VEYA(M760="Aralık",M760="Ocak",M760="Şubat"),"Kış",
IF(VEYA(M760="Mart",M760="Nisan",M760="Mayıs"),"İlkbahar",
IF(VEYA(M760="Haziran",M760="Temmuz",M760="Ağustos"),"Yaz",
IF(VEYA(M760="Eylül",M760="Ekim",M760="Kasım"),"Sonbahar",""))))</f>
        <v>0</v>
      </c>
    </row>
    <row r="761" spans="1:13" x14ac:dyDescent="0.3">
      <c r="A761" s="5">
        <v>760</v>
      </c>
      <c r="B761" t="s">
        <v>8</v>
      </c>
      <c r="C761" t="s">
        <v>33</v>
      </c>
      <c r="D761" s="5" t="s">
        <v>78</v>
      </c>
      <c r="E761">
        <v>3</v>
      </c>
      <c r="F761" s="1">
        <v>1490</v>
      </c>
      <c r="G761" s="2">
        <v>4470</v>
      </c>
      <c r="H761" s="3">
        <v>2070</v>
      </c>
      <c r="I761" s="19" t="s">
        <v>50</v>
      </c>
      <c r="J761" t="s">
        <v>55</v>
      </c>
      <c r="K761" s="20">
        <f>Tablo1[[#This Row],[Ürün Kar Tutarı]]/Tablo1[[#This Row],[Birim Fiyat]]</f>
        <v>1.3892617449664431</v>
      </c>
      <c r="L761" t="str">
        <f xml:space="preserve"> RIGHT(Tablo1[[#This Row],[Urun Ad]],5)</f>
        <v>Marka</v>
      </c>
      <c r="M761" cm="1">
        <f t="array" aca="1" ref="M761" ca="1">IF(VEYA(M761="Aralık",M761="Ocak",M761="Şubat"),"Kış",
IF(VEYA(M761="Mart",M761="Nisan",M761="Mayıs"),"İlkbahar",
IF(VEYA(M761="Haziran",M761="Temmuz",M761="Ağustos"),"Yaz",
IF(VEYA(M761="Eylül",M761="Ekim",M761="Kasım"),"Sonbahar",""))))</f>
        <v>0</v>
      </c>
    </row>
    <row r="762" spans="1:13" x14ac:dyDescent="0.3">
      <c r="A762" s="4">
        <v>761</v>
      </c>
      <c r="B762" t="s">
        <v>14</v>
      </c>
      <c r="C762" t="s">
        <v>28</v>
      </c>
      <c r="D762" s="5" t="s">
        <v>83</v>
      </c>
      <c r="E762">
        <v>2</v>
      </c>
      <c r="F762" s="1">
        <v>1200</v>
      </c>
      <c r="G762" s="2">
        <v>2400</v>
      </c>
      <c r="H762" s="3">
        <v>800</v>
      </c>
      <c r="I762" s="19" t="s">
        <v>50</v>
      </c>
      <c r="J762" t="s">
        <v>64</v>
      </c>
      <c r="K762" s="20">
        <f>Tablo1[[#This Row],[Ürün Kar Tutarı]]/Tablo1[[#This Row],[Birim Fiyat]]</f>
        <v>0.66666666666666663</v>
      </c>
      <c r="L762" t="str">
        <f xml:space="preserve"> RIGHT(Tablo1[[#This Row],[Urun Ad]],5)</f>
        <v>Marka</v>
      </c>
      <c r="M762" cm="1">
        <f t="array" aca="1" ref="M762" ca="1">IF(VEYA(M762="Aralık",M762="Ocak",M762="Şubat"),"Kış",
IF(VEYA(M762="Mart",M762="Nisan",M762="Mayıs"),"İlkbahar",
IF(VEYA(M762="Haziran",M762="Temmuz",M762="Ağustos"),"Yaz",
IF(VEYA(M762="Eylül",M762="Ekim",M762="Kasım"),"Sonbahar",""))))</f>
        <v>0</v>
      </c>
    </row>
    <row r="763" spans="1:13" x14ac:dyDescent="0.3">
      <c r="A763" s="5">
        <v>762</v>
      </c>
      <c r="B763" t="s">
        <v>10</v>
      </c>
      <c r="C763" t="s">
        <v>24</v>
      </c>
      <c r="D763" s="5" t="s">
        <v>81</v>
      </c>
      <c r="E763">
        <v>3</v>
      </c>
      <c r="F763" s="1">
        <v>2180</v>
      </c>
      <c r="G763" s="2">
        <v>6540</v>
      </c>
      <c r="H763" s="3">
        <v>2040</v>
      </c>
      <c r="I763" s="19" t="s">
        <v>50</v>
      </c>
      <c r="J763" t="s">
        <v>62</v>
      </c>
      <c r="K763" s="20">
        <f>Tablo1[[#This Row],[Ürün Kar Tutarı]]/Tablo1[[#This Row],[Birim Fiyat]]</f>
        <v>0.93577981651376152</v>
      </c>
      <c r="L763" t="str">
        <f xml:space="preserve"> RIGHT(Tablo1[[#This Row],[Urun Ad]],5)</f>
        <v>Marka</v>
      </c>
      <c r="M763" cm="1">
        <f t="array" aca="1" ref="M763" ca="1">IF(VEYA(M763="Aralık",M763="Ocak",M763="Şubat"),"Kış",
IF(VEYA(M763="Mart",M763="Nisan",M763="Mayıs"),"İlkbahar",
IF(VEYA(M763="Haziran",M763="Temmuz",M763="Ağustos"),"Yaz",
IF(VEYA(M763="Eylül",M763="Ekim",M763="Kasım"),"Sonbahar",""))))</f>
        <v>0</v>
      </c>
    </row>
    <row r="764" spans="1:13" x14ac:dyDescent="0.3">
      <c r="A764" s="4">
        <v>763</v>
      </c>
      <c r="B764" t="s">
        <v>17</v>
      </c>
      <c r="C764" t="s">
        <v>38</v>
      </c>
      <c r="D764" s="5" t="s">
        <v>84</v>
      </c>
      <c r="E764">
        <v>3</v>
      </c>
      <c r="F764" s="1">
        <v>1200</v>
      </c>
      <c r="G764" s="2">
        <v>3600</v>
      </c>
      <c r="H764" s="3">
        <v>1200</v>
      </c>
      <c r="I764" s="19" t="s">
        <v>50</v>
      </c>
      <c r="J764" t="s">
        <v>63</v>
      </c>
      <c r="K764" s="20">
        <f>Tablo1[[#This Row],[Ürün Kar Tutarı]]/Tablo1[[#This Row],[Birim Fiyat]]</f>
        <v>1</v>
      </c>
      <c r="L764" t="str">
        <f xml:space="preserve"> RIGHT(Tablo1[[#This Row],[Urun Ad]],5)</f>
        <v>ü Mor</v>
      </c>
      <c r="M764" cm="1">
        <f t="array" aca="1" ref="M764" ca="1">IF(VEYA(M764="Aralık",M764="Ocak",M764="Şubat"),"Kış",
IF(VEYA(M764="Mart",M764="Nisan",M764="Mayıs"),"İlkbahar",
IF(VEYA(M764="Haziran",M764="Temmuz",M764="Ağustos"),"Yaz",
IF(VEYA(M764="Eylül",M764="Ekim",M764="Kasım"),"Sonbahar",""))))</f>
        <v>0</v>
      </c>
    </row>
    <row r="765" spans="1:13" x14ac:dyDescent="0.3">
      <c r="A765" s="5">
        <v>764</v>
      </c>
      <c r="B765" t="s">
        <v>8</v>
      </c>
      <c r="C765" t="s">
        <v>29</v>
      </c>
      <c r="D765" s="5" t="s">
        <v>82</v>
      </c>
      <c r="E765">
        <v>1</v>
      </c>
      <c r="F765" s="1">
        <v>1800</v>
      </c>
      <c r="G765" s="2">
        <v>1800</v>
      </c>
      <c r="H765" s="3">
        <v>1000</v>
      </c>
      <c r="I765" s="19" t="s">
        <v>50</v>
      </c>
      <c r="J765" t="s">
        <v>60</v>
      </c>
      <c r="K765" s="20">
        <f>Tablo1[[#This Row],[Ürün Kar Tutarı]]/Tablo1[[#This Row],[Birim Fiyat]]</f>
        <v>0.55555555555555558</v>
      </c>
      <c r="L765" t="str">
        <f xml:space="preserve"> RIGHT(Tablo1[[#This Row],[Urun Ad]],5)</f>
        <v>n Gri</v>
      </c>
      <c r="M765" cm="1">
        <f t="array" aca="1" ref="M765" ca="1">IF(VEYA(M765="Aralık",M765="Ocak",M765="Şubat"),"Kış",
IF(VEYA(M765="Mart",M765="Nisan",M765="Mayıs"),"İlkbahar",
IF(VEYA(M765="Haziran",M765="Temmuz",M765="Ağustos"),"Yaz",
IF(VEYA(M765="Eylül",M765="Ekim",M765="Kasım"),"Sonbahar",""))))</f>
        <v>0</v>
      </c>
    </row>
    <row r="766" spans="1:13" x14ac:dyDescent="0.3">
      <c r="A766" s="4">
        <v>765</v>
      </c>
      <c r="B766" t="s">
        <v>10</v>
      </c>
      <c r="C766" t="s">
        <v>25</v>
      </c>
      <c r="D766" s="5" t="s">
        <v>77</v>
      </c>
      <c r="E766">
        <v>1</v>
      </c>
      <c r="F766" s="1">
        <v>7600</v>
      </c>
      <c r="G766" s="2">
        <v>7600</v>
      </c>
      <c r="H766" s="3">
        <v>1600</v>
      </c>
      <c r="I766" s="19" t="s">
        <v>50</v>
      </c>
      <c r="J766" t="s">
        <v>58</v>
      </c>
      <c r="K766" s="20">
        <f>Tablo1[[#This Row],[Ürün Kar Tutarı]]/Tablo1[[#This Row],[Birim Fiyat]]</f>
        <v>0.21052631578947367</v>
      </c>
      <c r="L766" t="str">
        <f xml:space="preserve"> RIGHT(Tablo1[[#This Row],[Urun Ad]],5)</f>
        <v>i Gri</v>
      </c>
      <c r="M766" cm="1">
        <f t="array" aca="1" ref="M766" ca="1">IF(VEYA(M766="Aralık",M766="Ocak",M766="Şubat"),"Kış",
IF(VEYA(M766="Mart",M766="Nisan",M766="Mayıs"),"İlkbahar",
IF(VEYA(M766="Haziran",M766="Temmuz",M766="Ağustos"),"Yaz",
IF(VEYA(M766="Eylül",M766="Ekim",M766="Kasım"),"Sonbahar",""))))</f>
        <v>0</v>
      </c>
    </row>
    <row r="767" spans="1:13" x14ac:dyDescent="0.3">
      <c r="A767" s="5">
        <v>766</v>
      </c>
      <c r="B767" t="s">
        <v>15</v>
      </c>
      <c r="C767" t="s">
        <v>39</v>
      </c>
      <c r="D767" s="5" t="s">
        <v>76</v>
      </c>
      <c r="E767">
        <v>1</v>
      </c>
      <c r="F767" s="1">
        <v>7530</v>
      </c>
      <c r="G767" s="2">
        <v>7530</v>
      </c>
      <c r="H767" s="3">
        <v>1530</v>
      </c>
      <c r="I767" s="19" t="s">
        <v>50</v>
      </c>
      <c r="J767" t="s">
        <v>58</v>
      </c>
      <c r="K767" s="20">
        <f>Tablo1[[#This Row],[Ürün Kar Tutarı]]/Tablo1[[#This Row],[Birim Fiyat]]</f>
        <v>0.20318725099601595</v>
      </c>
      <c r="L767" t="str">
        <f xml:space="preserve"> RIGHT(Tablo1[[#This Row],[Urun Ad]],5)</f>
        <v>ı Gri</v>
      </c>
      <c r="M767" cm="1">
        <f t="array" aca="1" ref="M767" ca="1">IF(VEYA(M767="Aralık",M767="Ocak",M767="Şubat"),"Kış",
IF(VEYA(M767="Mart",M767="Nisan",M767="Mayıs"),"İlkbahar",
IF(VEYA(M767="Haziran",M767="Temmuz",M767="Ağustos"),"Yaz",
IF(VEYA(M767="Eylül",M767="Ekim",M767="Kasım"),"Sonbahar",""))))</f>
        <v>0</v>
      </c>
    </row>
    <row r="768" spans="1:13" x14ac:dyDescent="0.3">
      <c r="A768" s="4">
        <v>767</v>
      </c>
      <c r="B768" t="s">
        <v>19</v>
      </c>
      <c r="C768" t="s">
        <v>33</v>
      </c>
      <c r="D768" s="5" t="s">
        <v>78</v>
      </c>
      <c r="E768">
        <v>2</v>
      </c>
      <c r="F768" s="1">
        <v>1490</v>
      </c>
      <c r="G768" s="2">
        <v>2980</v>
      </c>
      <c r="H768" s="3">
        <v>1380</v>
      </c>
      <c r="I768" s="19" t="s">
        <v>50</v>
      </c>
      <c r="J768" t="s">
        <v>55</v>
      </c>
      <c r="K768" s="20">
        <f>Tablo1[[#This Row],[Ürün Kar Tutarı]]/Tablo1[[#This Row],[Birim Fiyat]]</f>
        <v>0.9261744966442953</v>
      </c>
      <c r="L768" t="str">
        <f xml:space="preserve"> RIGHT(Tablo1[[#This Row],[Urun Ad]],5)</f>
        <v>Marka</v>
      </c>
      <c r="M768" cm="1">
        <f t="array" aca="1" ref="M768" ca="1">IF(VEYA(M768="Aralık",M768="Ocak",M768="Şubat"),"Kış",
IF(VEYA(M768="Mart",M768="Nisan",M768="Mayıs"),"İlkbahar",
IF(VEYA(M768="Haziran",M768="Temmuz",M768="Ağustos"),"Yaz",
IF(VEYA(M768="Eylül",M768="Ekim",M768="Kasım"),"Sonbahar",""))))</f>
        <v>0</v>
      </c>
    </row>
    <row r="769" spans="1:13" x14ac:dyDescent="0.3">
      <c r="A769" s="5">
        <v>768</v>
      </c>
      <c r="B769" t="s">
        <v>8</v>
      </c>
      <c r="C769" t="s">
        <v>40</v>
      </c>
      <c r="D769" s="5" t="s">
        <v>75</v>
      </c>
      <c r="E769">
        <v>1</v>
      </c>
      <c r="F769" s="1">
        <v>5300</v>
      </c>
      <c r="G769" s="2">
        <v>5300</v>
      </c>
      <c r="H769" s="3">
        <v>1300</v>
      </c>
      <c r="I769" s="19" t="s">
        <v>50</v>
      </c>
      <c r="J769" t="s">
        <v>58</v>
      </c>
      <c r="K769" s="20">
        <f>Tablo1[[#This Row],[Ürün Kar Tutarı]]/Tablo1[[#This Row],[Birim Fiyat]]</f>
        <v>0.24528301886792453</v>
      </c>
      <c r="L769" t="str">
        <f xml:space="preserve"> RIGHT(Tablo1[[#This Row],[Urun Ad]],5)</f>
        <v>i Gri</v>
      </c>
      <c r="M769" cm="1">
        <f t="array" aca="1" ref="M769" ca="1">IF(VEYA(M769="Aralık",M769="Ocak",M769="Şubat"),"Kış",
IF(VEYA(M769="Mart",M769="Nisan",M769="Mayıs"),"İlkbahar",
IF(VEYA(M769="Haziran",M769="Temmuz",M769="Ağustos"),"Yaz",
IF(VEYA(M769="Eylül",M769="Ekim",M769="Kasım"),"Sonbahar",""))))</f>
        <v>0</v>
      </c>
    </row>
    <row r="770" spans="1:13" x14ac:dyDescent="0.3">
      <c r="A770" s="4">
        <v>769</v>
      </c>
      <c r="B770" t="s">
        <v>12</v>
      </c>
      <c r="C770" t="s">
        <v>28</v>
      </c>
      <c r="D770" s="5" t="s">
        <v>83</v>
      </c>
      <c r="E770">
        <v>2</v>
      </c>
      <c r="F770" s="1">
        <v>1200</v>
      </c>
      <c r="G770" s="2">
        <v>2400</v>
      </c>
      <c r="H770" s="3">
        <v>800</v>
      </c>
      <c r="I770" s="19" t="s">
        <v>50</v>
      </c>
      <c r="J770" t="s">
        <v>60</v>
      </c>
      <c r="K770" s="20">
        <f>Tablo1[[#This Row],[Ürün Kar Tutarı]]/Tablo1[[#This Row],[Birim Fiyat]]</f>
        <v>0.66666666666666663</v>
      </c>
      <c r="L770" t="str">
        <f xml:space="preserve"> RIGHT(Tablo1[[#This Row],[Urun Ad]],5)</f>
        <v>Marka</v>
      </c>
      <c r="M770" cm="1">
        <f t="array" aca="1" ref="M770" ca="1">IF(VEYA(M770="Aralık",M770="Ocak",M770="Şubat"),"Kış",
IF(VEYA(M770="Mart",M770="Nisan",M770="Mayıs"),"İlkbahar",
IF(VEYA(M770="Haziran",M770="Temmuz",M770="Ağustos"),"Yaz",
IF(VEYA(M770="Eylül",M770="Ekim",M770="Kasım"),"Sonbahar",""))))</f>
        <v>0</v>
      </c>
    </row>
    <row r="771" spans="1:13" x14ac:dyDescent="0.3">
      <c r="A771" s="5">
        <v>770</v>
      </c>
      <c r="B771" t="s">
        <v>17</v>
      </c>
      <c r="C771" t="s">
        <v>30</v>
      </c>
      <c r="D771" s="5" t="s">
        <v>83</v>
      </c>
      <c r="E771">
        <v>1</v>
      </c>
      <c r="F771" s="1">
        <v>1090</v>
      </c>
      <c r="G771" s="2">
        <v>1090</v>
      </c>
      <c r="H771" s="3">
        <v>290</v>
      </c>
      <c r="I771" s="19" t="s">
        <v>50</v>
      </c>
      <c r="J771" t="s">
        <v>60</v>
      </c>
      <c r="K771" s="20">
        <f>Tablo1[[#This Row],[Ürün Kar Tutarı]]/Tablo1[[#This Row],[Birim Fiyat]]</f>
        <v>0.26605504587155965</v>
      </c>
      <c r="L771" t="str">
        <f xml:space="preserve"> RIGHT(Tablo1[[#This Row],[Urun Ad]],5)</f>
        <v>Marka</v>
      </c>
      <c r="M771" cm="1">
        <f t="array" aca="1" ref="M771" ca="1">IF(VEYA(M771="Aralık",M771="Ocak",M771="Şubat"),"Kış",
IF(VEYA(M771="Mart",M771="Nisan",M771="Mayıs"),"İlkbahar",
IF(VEYA(M771="Haziran",M771="Temmuz",M771="Ağustos"),"Yaz",
IF(VEYA(M771="Eylül",M771="Ekim",M771="Kasım"),"Sonbahar",""))))</f>
        <v>0</v>
      </c>
    </row>
    <row r="772" spans="1:13" x14ac:dyDescent="0.3">
      <c r="A772" s="4">
        <v>771</v>
      </c>
      <c r="B772" t="s">
        <v>12</v>
      </c>
      <c r="C772" t="s">
        <v>26</v>
      </c>
      <c r="D772" s="5" t="s">
        <v>79</v>
      </c>
      <c r="E772">
        <v>1</v>
      </c>
      <c r="F772" s="1">
        <v>7250</v>
      </c>
      <c r="G772" s="2">
        <v>7250</v>
      </c>
      <c r="H772" s="3">
        <v>2250</v>
      </c>
      <c r="I772" s="19" t="s">
        <v>50</v>
      </c>
      <c r="J772" t="s">
        <v>55</v>
      </c>
      <c r="K772" s="20">
        <f>Tablo1[[#This Row],[Ürün Kar Tutarı]]/Tablo1[[#This Row],[Birim Fiyat]]</f>
        <v>0.31034482758620691</v>
      </c>
      <c r="L772" t="str">
        <f xml:space="preserve"> RIGHT(Tablo1[[#This Row],[Urun Ad]],5)</f>
        <v>u Gri</v>
      </c>
      <c r="M772" cm="1">
        <f t="array" aca="1" ref="M772" ca="1">IF(VEYA(M772="Aralık",M772="Ocak",M772="Şubat"),"Kış",
IF(VEYA(M772="Mart",M772="Nisan",M772="Mayıs"),"İlkbahar",
IF(VEYA(M772="Haziran",M772="Temmuz",M772="Ağustos"),"Yaz",
IF(VEYA(M772="Eylül",M772="Ekim",M772="Kasım"),"Sonbahar",""))))</f>
        <v>0</v>
      </c>
    </row>
    <row r="773" spans="1:13" x14ac:dyDescent="0.3">
      <c r="A773" s="4">
        <v>772</v>
      </c>
      <c r="B773" t="s">
        <v>18</v>
      </c>
      <c r="C773" t="s">
        <v>21</v>
      </c>
      <c r="D773" s="5" t="s">
        <v>82</v>
      </c>
      <c r="E773">
        <v>3</v>
      </c>
      <c r="F773" s="1">
        <v>1400</v>
      </c>
      <c r="G773" s="2">
        <v>4200</v>
      </c>
      <c r="H773" s="3">
        <v>1800</v>
      </c>
      <c r="I773" s="19" t="s">
        <v>50</v>
      </c>
      <c r="J773" t="s">
        <v>60</v>
      </c>
      <c r="K773" s="20">
        <f>Tablo1[[#This Row],[Ürün Kar Tutarı]]/Tablo1[[#This Row],[Birim Fiyat]]</f>
        <v>1.2857142857142858</v>
      </c>
      <c r="L773" t="str">
        <f xml:space="preserve"> RIGHT(Tablo1[[#This Row],[Urun Ad]],5)</f>
        <v>Beyaz</v>
      </c>
      <c r="M773" cm="1">
        <f t="array" aca="1" ref="M773" ca="1">IF(VEYA(M773="Aralık",M773="Ocak",M773="Şubat"),"Kış",
IF(VEYA(M773="Mart",M773="Nisan",M773="Mayıs"),"İlkbahar",
IF(VEYA(M773="Haziran",M773="Temmuz",M773="Ağustos"),"Yaz",
IF(VEYA(M773="Eylül",M773="Ekim",M773="Kasım"),"Sonbahar",""))))</f>
        <v>0</v>
      </c>
    </row>
    <row r="774" spans="1:13" x14ac:dyDescent="0.3">
      <c r="A774" s="4">
        <v>773</v>
      </c>
      <c r="B774" t="s">
        <v>10</v>
      </c>
      <c r="C774" t="s">
        <v>41</v>
      </c>
      <c r="D774" s="5" t="s">
        <v>78</v>
      </c>
      <c r="E774">
        <v>1</v>
      </c>
      <c r="F774" s="1">
        <v>1500</v>
      </c>
      <c r="G774" s="2">
        <v>1500</v>
      </c>
      <c r="H774" s="3">
        <v>700</v>
      </c>
      <c r="I774" s="19" t="s">
        <v>50</v>
      </c>
      <c r="J774" t="s">
        <v>66</v>
      </c>
      <c r="K774" s="20">
        <f>Tablo1[[#This Row],[Ürün Kar Tutarı]]/Tablo1[[#This Row],[Birim Fiyat]]</f>
        <v>0.46666666666666667</v>
      </c>
      <c r="L774" t="str">
        <f xml:space="preserve"> RIGHT(Tablo1[[#This Row],[Urun Ad]],5)</f>
        <v>Marka</v>
      </c>
      <c r="M774" cm="1">
        <f t="array" aca="1" ref="M774" ca="1">IF(VEYA(M774="Aralık",M774="Ocak",M774="Şubat"),"Kış",
IF(VEYA(M774="Mart",M774="Nisan",M774="Mayıs"),"İlkbahar",
IF(VEYA(M774="Haziran",M774="Temmuz",M774="Ağustos"),"Yaz",
IF(VEYA(M774="Eylül",M774="Ekim",M774="Kasım"),"Sonbahar",""))))</f>
        <v>0</v>
      </c>
    </row>
    <row r="775" spans="1:13" x14ac:dyDescent="0.3">
      <c r="A775" s="5">
        <v>774</v>
      </c>
      <c r="B775" t="s">
        <v>15</v>
      </c>
      <c r="C775" t="s">
        <v>23</v>
      </c>
      <c r="D775" s="5" t="s">
        <v>84</v>
      </c>
      <c r="E775">
        <v>1</v>
      </c>
      <c r="F775" s="1">
        <v>1350</v>
      </c>
      <c r="G775" s="2">
        <v>1350</v>
      </c>
      <c r="H775" s="3">
        <v>550</v>
      </c>
      <c r="I775" s="19" t="s">
        <v>50</v>
      </c>
      <c r="J775" t="s">
        <v>62</v>
      </c>
      <c r="K775" s="20">
        <f>Tablo1[[#This Row],[Ürün Kar Tutarı]]/Tablo1[[#This Row],[Birim Fiyat]]</f>
        <v>0.40740740740740738</v>
      </c>
      <c r="L775" t="str">
        <f xml:space="preserve"> RIGHT(Tablo1[[#This Row],[Urun Ad]],5)</f>
        <v>Siyah</v>
      </c>
      <c r="M775" cm="1">
        <f t="array" aca="1" ref="M775" ca="1">IF(VEYA(M775="Aralık",M775="Ocak",M775="Şubat"),"Kış",
IF(VEYA(M775="Mart",M775="Nisan",M775="Mayıs"),"İlkbahar",
IF(VEYA(M775="Haziran",M775="Temmuz",M775="Ağustos"),"Yaz",
IF(VEYA(M775="Eylül",M775="Ekim",M775="Kasım"),"Sonbahar",""))))</f>
        <v>0</v>
      </c>
    </row>
    <row r="776" spans="1:13" x14ac:dyDescent="0.3">
      <c r="A776" s="4">
        <v>775</v>
      </c>
      <c r="B776" t="s">
        <v>15</v>
      </c>
      <c r="C776" t="s">
        <v>28</v>
      </c>
      <c r="D776" s="5" t="s">
        <v>83</v>
      </c>
      <c r="E776">
        <v>3</v>
      </c>
      <c r="F776" s="1">
        <v>1200</v>
      </c>
      <c r="G776" s="2">
        <v>3600</v>
      </c>
      <c r="H776" s="3">
        <v>1200</v>
      </c>
      <c r="I776" s="19" t="s">
        <v>50</v>
      </c>
      <c r="J776" t="s">
        <v>67</v>
      </c>
      <c r="K776" s="20">
        <f>Tablo1[[#This Row],[Ürün Kar Tutarı]]/Tablo1[[#This Row],[Birim Fiyat]]</f>
        <v>1</v>
      </c>
      <c r="L776" t="str">
        <f xml:space="preserve"> RIGHT(Tablo1[[#This Row],[Urun Ad]],5)</f>
        <v>Marka</v>
      </c>
      <c r="M776" cm="1">
        <f t="array" aca="1" ref="M776" ca="1">IF(VEYA(M776="Aralık",M776="Ocak",M776="Şubat"),"Kış",
IF(VEYA(M776="Mart",M776="Nisan",M776="Mayıs"),"İlkbahar",
IF(VEYA(M776="Haziran",M776="Temmuz",M776="Ağustos"),"Yaz",
IF(VEYA(M776="Eylül",M776="Ekim",M776="Kasım"),"Sonbahar",""))))</f>
        <v>0</v>
      </c>
    </row>
    <row r="777" spans="1:13" x14ac:dyDescent="0.3">
      <c r="A777" s="5">
        <v>776</v>
      </c>
      <c r="B777" t="s">
        <v>9</v>
      </c>
      <c r="C777" t="s">
        <v>39</v>
      </c>
      <c r="D777" s="5" t="s">
        <v>76</v>
      </c>
      <c r="E777">
        <v>3</v>
      </c>
      <c r="F777" s="1">
        <v>7530</v>
      </c>
      <c r="G777" s="2">
        <v>22590</v>
      </c>
      <c r="H777" s="3">
        <v>4590</v>
      </c>
      <c r="I777" s="19" t="s">
        <v>50</v>
      </c>
      <c r="J777" t="s">
        <v>65</v>
      </c>
      <c r="K777" s="20">
        <f>Tablo1[[#This Row],[Ürün Kar Tutarı]]/Tablo1[[#This Row],[Birim Fiyat]]</f>
        <v>0.60956175298804782</v>
      </c>
      <c r="L777" t="str">
        <f xml:space="preserve"> RIGHT(Tablo1[[#This Row],[Urun Ad]],5)</f>
        <v>ı Gri</v>
      </c>
      <c r="M777" cm="1">
        <f t="array" aca="1" ref="M777" ca="1">IF(VEYA(M777="Aralık",M777="Ocak",M777="Şubat"),"Kış",
IF(VEYA(M777="Mart",M777="Nisan",M777="Mayıs"),"İlkbahar",
IF(VEYA(M777="Haziran",M777="Temmuz",M777="Ağustos"),"Yaz",
IF(VEYA(M777="Eylül",M777="Ekim",M777="Kasım"),"Sonbahar",""))))</f>
        <v>0</v>
      </c>
    </row>
    <row r="778" spans="1:13" x14ac:dyDescent="0.3">
      <c r="A778" s="4">
        <v>777</v>
      </c>
      <c r="B778" t="s">
        <v>18</v>
      </c>
      <c r="C778" t="s">
        <v>28</v>
      </c>
      <c r="D778" s="5" t="s">
        <v>83</v>
      </c>
      <c r="E778">
        <v>1</v>
      </c>
      <c r="F778" s="1">
        <v>1200</v>
      </c>
      <c r="G778" s="2">
        <v>1200</v>
      </c>
      <c r="H778" s="3">
        <v>400</v>
      </c>
      <c r="I778" s="19" t="s">
        <v>50</v>
      </c>
      <c r="J778" t="s">
        <v>57</v>
      </c>
      <c r="K778" s="20">
        <f>Tablo1[[#This Row],[Ürün Kar Tutarı]]/Tablo1[[#This Row],[Birim Fiyat]]</f>
        <v>0.33333333333333331</v>
      </c>
      <c r="L778" t="str">
        <f xml:space="preserve"> RIGHT(Tablo1[[#This Row],[Urun Ad]],5)</f>
        <v>Marka</v>
      </c>
      <c r="M778" cm="1">
        <f t="array" aca="1" ref="M778" ca="1">IF(VEYA(M778="Aralık",M778="Ocak",M778="Şubat"),"Kış",
IF(VEYA(M778="Mart",M778="Nisan",M778="Mayıs"),"İlkbahar",
IF(VEYA(M778="Haziran",M778="Temmuz",M778="Ağustos"),"Yaz",
IF(VEYA(M778="Eylül",M778="Ekim",M778="Kasım"),"Sonbahar",""))))</f>
        <v>0</v>
      </c>
    </row>
    <row r="779" spans="1:13" x14ac:dyDescent="0.3">
      <c r="A779" s="5">
        <v>778</v>
      </c>
      <c r="B779" t="s">
        <v>16</v>
      </c>
      <c r="C779" t="s">
        <v>29</v>
      </c>
      <c r="D779" s="5" t="s">
        <v>82</v>
      </c>
      <c r="E779">
        <v>3</v>
      </c>
      <c r="F779" s="1">
        <v>1800</v>
      </c>
      <c r="G779" s="2">
        <v>5400</v>
      </c>
      <c r="H779" s="3">
        <v>3000</v>
      </c>
      <c r="I779" s="19" t="s">
        <v>50</v>
      </c>
      <c r="J779" t="s">
        <v>56</v>
      </c>
      <c r="K779" s="20">
        <f>Tablo1[[#This Row],[Ürün Kar Tutarı]]/Tablo1[[#This Row],[Birim Fiyat]]</f>
        <v>1.6666666666666667</v>
      </c>
      <c r="L779" t="str">
        <f xml:space="preserve"> RIGHT(Tablo1[[#This Row],[Urun Ad]],5)</f>
        <v>n Gri</v>
      </c>
      <c r="M779" cm="1">
        <f t="array" aca="1" ref="M779" ca="1">IF(VEYA(M779="Aralık",M779="Ocak",M779="Şubat"),"Kış",
IF(VEYA(M779="Mart",M779="Nisan",M779="Mayıs"),"İlkbahar",
IF(VEYA(M779="Haziran",M779="Temmuz",M779="Ağustos"),"Yaz",
IF(VEYA(M779="Eylül",M779="Ekim",M779="Kasım"),"Sonbahar",""))))</f>
        <v>0</v>
      </c>
    </row>
    <row r="780" spans="1:13" x14ac:dyDescent="0.3">
      <c r="A780" s="4">
        <v>779</v>
      </c>
      <c r="B780" t="s">
        <v>8</v>
      </c>
      <c r="C780" t="s">
        <v>26</v>
      </c>
      <c r="D780" s="5" t="s">
        <v>79</v>
      </c>
      <c r="E780">
        <v>1</v>
      </c>
      <c r="F780" s="1">
        <v>7250</v>
      </c>
      <c r="G780" s="2">
        <v>7250</v>
      </c>
      <c r="H780" s="3">
        <v>2250</v>
      </c>
      <c r="I780" s="19" t="s">
        <v>50</v>
      </c>
      <c r="J780" t="s">
        <v>62</v>
      </c>
      <c r="K780" s="20">
        <f>Tablo1[[#This Row],[Ürün Kar Tutarı]]/Tablo1[[#This Row],[Birim Fiyat]]</f>
        <v>0.31034482758620691</v>
      </c>
      <c r="L780" t="str">
        <f xml:space="preserve"> RIGHT(Tablo1[[#This Row],[Urun Ad]],5)</f>
        <v>u Gri</v>
      </c>
      <c r="M780" cm="1">
        <f t="array" aca="1" ref="M780" ca="1">IF(VEYA(M780="Aralık",M780="Ocak",M780="Şubat"),"Kış",
IF(VEYA(M780="Mart",M780="Nisan",M780="Mayıs"),"İlkbahar",
IF(VEYA(M780="Haziran",M780="Temmuz",M780="Ağustos"),"Yaz",
IF(VEYA(M780="Eylül",M780="Ekim",M780="Kasım"),"Sonbahar",""))))</f>
        <v>0</v>
      </c>
    </row>
    <row r="781" spans="1:13" x14ac:dyDescent="0.3">
      <c r="A781" s="5">
        <v>780</v>
      </c>
      <c r="B781" t="s">
        <v>17</v>
      </c>
      <c r="C781" t="s">
        <v>33</v>
      </c>
      <c r="D781" s="5" t="s">
        <v>78</v>
      </c>
      <c r="E781">
        <v>3</v>
      </c>
      <c r="F781" s="1">
        <v>1490</v>
      </c>
      <c r="G781" s="2">
        <v>4470</v>
      </c>
      <c r="H781" s="3">
        <v>2070</v>
      </c>
      <c r="I781" s="19" t="s">
        <v>50</v>
      </c>
      <c r="J781" t="s">
        <v>60</v>
      </c>
      <c r="K781" s="20">
        <f>Tablo1[[#This Row],[Ürün Kar Tutarı]]/Tablo1[[#This Row],[Birim Fiyat]]</f>
        <v>1.3892617449664431</v>
      </c>
      <c r="L781" t="str">
        <f xml:space="preserve"> RIGHT(Tablo1[[#This Row],[Urun Ad]],5)</f>
        <v>Marka</v>
      </c>
      <c r="M781" cm="1">
        <f t="array" aca="1" ref="M781" ca="1">IF(VEYA(M781="Aralık",M781="Ocak",M781="Şubat"),"Kış",
IF(VEYA(M781="Mart",M781="Nisan",M781="Mayıs"),"İlkbahar",
IF(VEYA(M781="Haziran",M781="Temmuz",M781="Ağustos"),"Yaz",
IF(VEYA(M781="Eylül",M781="Ekim",M781="Kasım"),"Sonbahar",""))))</f>
        <v>0</v>
      </c>
    </row>
    <row r="782" spans="1:13" x14ac:dyDescent="0.3">
      <c r="A782" s="4">
        <v>781</v>
      </c>
      <c r="B782" t="s">
        <v>17</v>
      </c>
      <c r="C782" t="s">
        <v>38</v>
      </c>
      <c r="D782" s="5" t="s">
        <v>84</v>
      </c>
      <c r="E782">
        <v>1</v>
      </c>
      <c r="F782" s="1">
        <v>1200</v>
      </c>
      <c r="G782" s="2">
        <v>1200</v>
      </c>
      <c r="H782" s="3">
        <v>400</v>
      </c>
      <c r="I782" s="19" t="s">
        <v>50</v>
      </c>
      <c r="J782" t="s">
        <v>67</v>
      </c>
      <c r="K782" s="20">
        <f>Tablo1[[#This Row],[Ürün Kar Tutarı]]/Tablo1[[#This Row],[Birim Fiyat]]</f>
        <v>0.33333333333333331</v>
      </c>
      <c r="L782" t="str">
        <f xml:space="preserve"> RIGHT(Tablo1[[#This Row],[Urun Ad]],5)</f>
        <v>ü Mor</v>
      </c>
      <c r="M782" cm="1">
        <f t="array" aca="1" ref="M782" ca="1">IF(VEYA(M782="Aralık",M782="Ocak",M782="Şubat"),"Kış",
IF(VEYA(M782="Mart",M782="Nisan",M782="Mayıs"),"İlkbahar",
IF(VEYA(M782="Haziran",M782="Temmuz",M782="Ağustos"),"Yaz",
IF(VEYA(M782="Eylül",M782="Ekim",M782="Kasım"),"Sonbahar",""))))</f>
        <v>0</v>
      </c>
    </row>
    <row r="783" spans="1:13" x14ac:dyDescent="0.3">
      <c r="A783" s="5">
        <v>782</v>
      </c>
      <c r="B783" t="s">
        <v>9</v>
      </c>
      <c r="C783" t="s">
        <v>31</v>
      </c>
      <c r="D783" s="5" t="s">
        <v>77</v>
      </c>
      <c r="E783">
        <v>1</v>
      </c>
      <c r="F783" s="1">
        <v>8000</v>
      </c>
      <c r="G783" s="2">
        <v>8000</v>
      </c>
      <c r="H783" s="3">
        <v>2000</v>
      </c>
      <c r="I783" s="19" t="s">
        <v>50</v>
      </c>
      <c r="J783" t="s">
        <v>59</v>
      </c>
      <c r="K783" s="20">
        <f>Tablo1[[#This Row],[Ürün Kar Tutarı]]/Tablo1[[#This Row],[Birim Fiyat]]</f>
        <v>0.25</v>
      </c>
      <c r="L783" t="str">
        <f xml:space="preserve"> RIGHT(Tablo1[[#This Row],[Urun Ad]],5)</f>
        <v>Beyaz</v>
      </c>
      <c r="M783" cm="1">
        <f t="array" aca="1" ref="M783" ca="1">IF(VEYA(M783="Aralık",M783="Ocak",M783="Şubat"),"Kış",
IF(VEYA(M783="Mart",M783="Nisan",M783="Mayıs"),"İlkbahar",
IF(VEYA(M783="Haziran",M783="Temmuz",M783="Ağustos"),"Yaz",
IF(VEYA(M783="Eylül",M783="Ekim",M783="Kasım"),"Sonbahar",""))))</f>
        <v>0</v>
      </c>
    </row>
    <row r="784" spans="1:13" x14ac:dyDescent="0.3">
      <c r="A784" s="4">
        <v>783</v>
      </c>
      <c r="B784" t="s">
        <v>14</v>
      </c>
      <c r="C784" t="s">
        <v>21</v>
      </c>
      <c r="D784" s="5" t="s">
        <v>82</v>
      </c>
      <c r="E784">
        <v>1</v>
      </c>
      <c r="F784" s="1">
        <v>1400</v>
      </c>
      <c r="G784" s="2">
        <v>1400</v>
      </c>
      <c r="H784" s="3">
        <v>600</v>
      </c>
      <c r="I784" s="19" t="s">
        <v>50</v>
      </c>
      <c r="J784" t="s">
        <v>55</v>
      </c>
      <c r="K784" s="20">
        <f>Tablo1[[#This Row],[Ürün Kar Tutarı]]/Tablo1[[#This Row],[Birim Fiyat]]</f>
        <v>0.42857142857142855</v>
      </c>
      <c r="L784" t="str">
        <f xml:space="preserve"> RIGHT(Tablo1[[#This Row],[Urun Ad]],5)</f>
        <v>Beyaz</v>
      </c>
      <c r="M784" cm="1">
        <f t="array" aca="1" ref="M784" ca="1">IF(VEYA(M784="Aralık",M784="Ocak",M784="Şubat"),"Kış",
IF(VEYA(M784="Mart",M784="Nisan",M784="Mayıs"),"İlkbahar",
IF(VEYA(M784="Haziran",M784="Temmuz",M784="Ağustos"),"Yaz",
IF(VEYA(M784="Eylül",M784="Ekim",M784="Kasım"),"Sonbahar",""))))</f>
        <v>0</v>
      </c>
    </row>
    <row r="785" spans="1:13" x14ac:dyDescent="0.3">
      <c r="A785" s="5">
        <v>784</v>
      </c>
      <c r="B785" t="s">
        <v>13</v>
      </c>
      <c r="C785" t="s">
        <v>23</v>
      </c>
      <c r="D785" s="5" t="s">
        <v>84</v>
      </c>
      <c r="E785">
        <v>1</v>
      </c>
      <c r="F785" s="1">
        <v>1350</v>
      </c>
      <c r="G785" s="2">
        <v>1350</v>
      </c>
      <c r="H785" s="3">
        <v>550</v>
      </c>
      <c r="I785" s="19" t="s">
        <v>50</v>
      </c>
      <c r="J785" t="s">
        <v>59</v>
      </c>
      <c r="K785" s="20">
        <f>Tablo1[[#This Row],[Ürün Kar Tutarı]]/Tablo1[[#This Row],[Birim Fiyat]]</f>
        <v>0.40740740740740738</v>
      </c>
      <c r="L785" t="str">
        <f xml:space="preserve"> RIGHT(Tablo1[[#This Row],[Urun Ad]],5)</f>
        <v>Siyah</v>
      </c>
      <c r="M785" cm="1">
        <f t="array" aca="1" ref="M785" ca="1">IF(VEYA(M785="Aralık",M785="Ocak",M785="Şubat"),"Kış",
IF(VEYA(M785="Mart",M785="Nisan",M785="Mayıs"),"İlkbahar",
IF(VEYA(M785="Haziran",M785="Temmuz",M785="Ağustos"),"Yaz",
IF(VEYA(M785="Eylül",M785="Ekim",M785="Kasım"),"Sonbahar",""))))</f>
        <v>0</v>
      </c>
    </row>
    <row r="786" spans="1:13" x14ac:dyDescent="0.3">
      <c r="A786" s="4">
        <v>785</v>
      </c>
      <c r="B786" t="s">
        <v>16</v>
      </c>
      <c r="C786" t="s">
        <v>38</v>
      </c>
      <c r="D786" s="5" t="s">
        <v>84</v>
      </c>
      <c r="E786">
        <v>1</v>
      </c>
      <c r="F786" s="1">
        <v>1200</v>
      </c>
      <c r="G786" s="2">
        <v>1200</v>
      </c>
      <c r="H786" s="3">
        <v>400</v>
      </c>
      <c r="I786" s="19" t="s">
        <v>50</v>
      </c>
      <c r="J786" t="s">
        <v>65</v>
      </c>
      <c r="K786" s="20">
        <f>Tablo1[[#This Row],[Ürün Kar Tutarı]]/Tablo1[[#This Row],[Birim Fiyat]]</f>
        <v>0.33333333333333331</v>
      </c>
      <c r="L786" t="str">
        <f xml:space="preserve"> RIGHT(Tablo1[[#This Row],[Urun Ad]],5)</f>
        <v>ü Mor</v>
      </c>
      <c r="M786" cm="1">
        <f t="array" aca="1" ref="M786" ca="1">IF(VEYA(M786="Aralık",M786="Ocak",M786="Şubat"),"Kış",
IF(VEYA(M786="Mart",M786="Nisan",M786="Mayıs"),"İlkbahar",
IF(VEYA(M786="Haziran",M786="Temmuz",M786="Ağustos"),"Yaz",
IF(VEYA(M786="Eylül",M786="Ekim",M786="Kasım"),"Sonbahar",""))))</f>
        <v>0</v>
      </c>
    </row>
    <row r="787" spans="1:13" x14ac:dyDescent="0.3">
      <c r="A787" s="5">
        <v>786</v>
      </c>
      <c r="B787" t="s">
        <v>14</v>
      </c>
      <c r="C787" t="s">
        <v>40</v>
      </c>
      <c r="D787" s="5" t="s">
        <v>75</v>
      </c>
      <c r="E787">
        <v>1</v>
      </c>
      <c r="F787" s="1">
        <v>5300</v>
      </c>
      <c r="G787" s="2">
        <v>5300</v>
      </c>
      <c r="H787" s="3">
        <v>1300</v>
      </c>
      <c r="I787" s="19" t="s">
        <v>50</v>
      </c>
      <c r="J787" t="s">
        <v>65</v>
      </c>
      <c r="K787" s="20">
        <f>Tablo1[[#This Row],[Ürün Kar Tutarı]]/Tablo1[[#This Row],[Birim Fiyat]]</f>
        <v>0.24528301886792453</v>
      </c>
      <c r="L787" t="str">
        <f xml:space="preserve"> RIGHT(Tablo1[[#This Row],[Urun Ad]],5)</f>
        <v>i Gri</v>
      </c>
      <c r="M787" cm="1">
        <f t="array" aca="1" ref="M787" ca="1">IF(VEYA(M787="Aralık",M787="Ocak",M787="Şubat"),"Kış",
IF(VEYA(M787="Mart",M787="Nisan",M787="Mayıs"),"İlkbahar",
IF(VEYA(M787="Haziran",M787="Temmuz",M787="Ağustos"),"Yaz",
IF(VEYA(M787="Eylül",M787="Ekim",M787="Kasım"),"Sonbahar",""))))</f>
        <v>0</v>
      </c>
    </row>
    <row r="788" spans="1:13" x14ac:dyDescent="0.3">
      <c r="A788" s="4">
        <v>787</v>
      </c>
      <c r="B788" t="s">
        <v>17</v>
      </c>
      <c r="C788" t="s">
        <v>32</v>
      </c>
      <c r="D788" s="5" t="s">
        <v>76</v>
      </c>
      <c r="E788">
        <v>3</v>
      </c>
      <c r="F788" s="1">
        <v>10590</v>
      </c>
      <c r="G788" s="2">
        <v>31770</v>
      </c>
      <c r="H788" s="3">
        <v>13770</v>
      </c>
      <c r="I788" s="19" t="s">
        <v>50</v>
      </c>
      <c r="J788" t="s">
        <v>55</v>
      </c>
      <c r="K788" s="20">
        <f>Tablo1[[#This Row],[Ürün Kar Tutarı]]/Tablo1[[#This Row],[Birim Fiyat]]</f>
        <v>1.3002832861189801</v>
      </c>
      <c r="L788" t="str">
        <f xml:space="preserve"> RIGHT(Tablo1[[#This Row],[Urun Ad]],5)</f>
        <v>ı Gri</v>
      </c>
      <c r="M788" cm="1">
        <f t="array" aca="1" ref="M788" ca="1">IF(VEYA(M788="Aralık",M788="Ocak",M788="Şubat"),"Kış",
IF(VEYA(M788="Mart",M788="Nisan",M788="Mayıs"),"İlkbahar",
IF(VEYA(M788="Haziran",M788="Temmuz",M788="Ağustos"),"Yaz",
IF(VEYA(M788="Eylül",M788="Ekim",M788="Kasım"),"Sonbahar",""))))</f>
        <v>0</v>
      </c>
    </row>
    <row r="789" spans="1:13" x14ac:dyDescent="0.3">
      <c r="A789" s="5">
        <v>788</v>
      </c>
      <c r="B789" t="s">
        <v>12</v>
      </c>
      <c r="C789" t="s">
        <v>37</v>
      </c>
      <c r="D789" s="5" t="s">
        <v>43</v>
      </c>
      <c r="E789">
        <v>1</v>
      </c>
      <c r="F789" s="1">
        <v>1250</v>
      </c>
      <c r="G789" s="2">
        <v>1250</v>
      </c>
      <c r="H789" s="3">
        <v>450</v>
      </c>
      <c r="I789" s="19" t="s">
        <v>50</v>
      </c>
      <c r="J789" t="s">
        <v>60</v>
      </c>
      <c r="K789" s="20">
        <f>Tablo1[[#This Row],[Ürün Kar Tutarı]]/Tablo1[[#This Row],[Birim Fiyat]]</f>
        <v>0.36</v>
      </c>
      <c r="L789" t="str">
        <f xml:space="preserve"> RIGHT(Tablo1[[#This Row],[Urun Ad]],5)</f>
        <v>Siyah</v>
      </c>
      <c r="M789" cm="1">
        <f t="array" aca="1" ref="M789" ca="1">IF(VEYA(M789="Aralık",M789="Ocak",M789="Şubat"),"Kış",
IF(VEYA(M789="Mart",M789="Nisan",M789="Mayıs"),"İlkbahar",
IF(VEYA(M789="Haziran",M789="Temmuz",M789="Ağustos"),"Yaz",
IF(VEYA(M789="Eylül",M789="Ekim",M789="Kasım"),"Sonbahar",""))))</f>
        <v>0</v>
      </c>
    </row>
    <row r="790" spans="1:13" x14ac:dyDescent="0.3">
      <c r="A790" s="4">
        <v>789</v>
      </c>
      <c r="B790" t="s">
        <v>19</v>
      </c>
      <c r="C790" t="s">
        <v>38</v>
      </c>
      <c r="D790" s="5" t="s">
        <v>84</v>
      </c>
      <c r="E790">
        <v>1</v>
      </c>
      <c r="F790" s="1">
        <v>1200</v>
      </c>
      <c r="G790" s="2">
        <v>1200</v>
      </c>
      <c r="H790" s="3">
        <v>400</v>
      </c>
      <c r="I790" s="19" t="s">
        <v>50</v>
      </c>
      <c r="J790" t="s">
        <v>57</v>
      </c>
      <c r="K790" s="20">
        <f>Tablo1[[#This Row],[Ürün Kar Tutarı]]/Tablo1[[#This Row],[Birim Fiyat]]</f>
        <v>0.33333333333333331</v>
      </c>
      <c r="L790" t="str">
        <f xml:space="preserve"> RIGHT(Tablo1[[#This Row],[Urun Ad]],5)</f>
        <v>ü Mor</v>
      </c>
      <c r="M790" cm="1">
        <f t="array" aca="1" ref="M790" ca="1">IF(VEYA(M790="Aralık",M790="Ocak",M790="Şubat"),"Kış",
IF(VEYA(M790="Mart",M790="Nisan",M790="Mayıs"),"İlkbahar",
IF(VEYA(M790="Haziran",M790="Temmuz",M790="Ağustos"),"Yaz",
IF(VEYA(M790="Eylül",M790="Ekim",M790="Kasım"),"Sonbahar",""))))</f>
        <v>0</v>
      </c>
    </row>
    <row r="791" spans="1:13" x14ac:dyDescent="0.3">
      <c r="A791" s="5">
        <v>790</v>
      </c>
      <c r="B791" t="s">
        <v>12</v>
      </c>
      <c r="C791" t="s">
        <v>21</v>
      </c>
      <c r="D791" s="5" t="s">
        <v>82</v>
      </c>
      <c r="E791">
        <v>3</v>
      </c>
      <c r="F791" s="1">
        <v>1400</v>
      </c>
      <c r="G791" s="2">
        <v>4200</v>
      </c>
      <c r="H791" s="3">
        <v>1800</v>
      </c>
      <c r="I791" s="19" t="s">
        <v>50</v>
      </c>
      <c r="J791" t="s">
        <v>56</v>
      </c>
      <c r="K791" s="20">
        <f>Tablo1[[#This Row],[Ürün Kar Tutarı]]/Tablo1[[#This Row],[Birim Fiyat]]</f>
        <v>1.2857142857142858</v>
      </c>
      <c r="L791" t="str">
        <f xml:space="preserve"> RIGHT(Tablo1[[#This Row],[Urun Ad]],5)</f>
        <v>Beyaz</v>
      </c>
      <c r="M791" cm="1">
        <f t="array" aca="1" ref="M791" ca="1">IF(VEYA(M791="Aralık",M791="Ocak",M791="Şubat"),"Kış",
IF(VEYA(M791="Mart",M791="Nisan",M791="Mayıs"),"İlkbahar",
IF(VEYA(M791="Haziran",M791="Temmuz",M791="Ağustos"),"Yaz",
IF(VEYA(M791="Eylül",M791="Ekim",M791="Kasım"),"Sonbahar",""))))</f>
        <v>0</v>
      </c>
    </row>
    <row r="792" spans="1:13" x14ac:dyDescent="0.3">
      <c r="A792" s="4">
        <v>791</v>
      </c>
      <c r="B792" t="s">
        <v>19</v>
      </c>
      <c r="C792" t="s">
        <v>39</v>
      </c>
      <c r="D792" s="5" t="s">
        <v>76</v>
      </c>
      <c r="E792">
        <v>2</v>
      </c>
      <c r="F792" s="1">
        <v>7530</v>
      </c>
      <c r="G792" s="2">
        <v>15060</v>
      </c>
      <c r="H792" s="3">
        <v>3060</v>
      </c>
      <c r="I792" s="19" t="s">
        <v>50</v>
      </c>
      <c r="J792" t="s">
        <v>59</v>
      </c>
      <c r="K792" s="20">
        <f>Tablo1[[#This Row],[Ürün Kar Tutarı]]/Tablo1[[#This Row],[Birim Fiyat]]</f>
        <v>0.4063745019920319</v>
      </c>
      <c r="L792" t="str">
        <f xml:space="preserve"> RIGHT(Tablo1[[#This Row],[Urun Ad]],5)</f>
        <v>ı Gri</v>
      </c>
      <c r="M792" cm="1">
        <f t="array" aca="1" ref="M792" ca="1">IF(VEYA(M792="Aralık",M792="Ocak",M792="Şubat"),"Kış",
IF(VEYA(M792="Mart",M792="Nisan",M792="Mayıs"),"İlkbahar",
IF(VEYA(M792="Haziran",M792="Temmuz",M792="Ağustos"),"Yaz",
IF(VEYA(M792="Eylül",M792="Ekim",M792="Kasım"),"Sonbahar",""))))</f>
        <v>0</v>
      </c>
    </row>
    <row r="793" spans="1:13" x14ac:dyDescent="0.3">
      <c r="A793" s="5">
        <v>792</v>
      </c>
      <c r="B793" t="s">
        <v>14</v>
      </c>
      <c r="C793" t="s">
        <v>25</v>
      </c>
      <c r="D793" s="5" t="s">
        <v>77</v>
      </c>
      <c r="E793">
        <v>1</v>
      </c>
      <c r="F793" s="1">
        <v>7600</v>
      </c>
      <c r="G793" s="2">
        <v>7600</v>
      </c>
      <c r="H793" s="3">
        <v>1600</v>
      </c>
      <c r="I793" s="19" t="s">
        <v>50</v>
      </c>
      <c r="J793" t="s">
        <v>61</v>
      </c>
      <c r="K793" s="20">
        <f>Tablo1[[#This Row],[Ürün Kar Tutarı]]/Tablo1[[#This Row],[Birim Fiyat]]</f>
        <v>0.21052631578947367</v>
      </c>
      <c r="L793" t="str">
        <f xml:space="preserve"> RIGHT(Tablo1[[#This Row],[Urun Ad]],5)</f>
        <v>i Gri</v>
      </c>
      <c r="M793" cm="1">
        <f t="array" aca="1" ref="M793" ca="1">IF(VEYA(M793="Aralık",M793="Ocak",M793="Şubat"),"Kış",
IF(VEYA(M793="Mart",M793="Nisan",M793="Mayıs"),"İlkbahar",
IF(VEYA(M793="Haziran",M793="Temmuz",M793="Ağustos"),"Yaz",
IF(VEYA(M793="Eylül",M793="Ekim",M793="Kasım"),"Sonbahar",""))))</f>
        <v>0</v>
      </c>
    </row>
    <row r="794" spans="1:13" x14ac:dyDescent="0.3">
      <c r="A794" s="4">
        <v>793</v>
      </c>
      <c r="B794" t="s">
        <v>19</v>
      </c>
      <c r="C794" t="s">
        <v>41</v>
      </c>
      <c r="D794" s="5" t="s">
        <v>78</v>
      </c>
      <c r="E794">
        <v>1</v>
      </c>
      <c r="F794" s="1">
        <v>1500</v>
      </c>
      <c r="G794" s="2">
        <v>1500</v>
      </c>
      <c r="H794" s="3">
        <v>700</v>
      </c>
      <c r="I794" s="19" t="s">
        <v>50</v>
      </c>
      <c r="J794" t="s">
        <v>64</v>
      </c>
      <c r="K794" s="20">
        <f>Tablo1[[#This Row],[Ürün Kar Tutarı]]/Tablo1[[#This Row],[Birim Fiyat]]</f>
        <v>0.46666666666666667</v>
      </c>
      <c r="L794" t="str">
        <f xml:space="preserve"> RIGHT(Tablo1[[#This Row],[Urun Ad]],5)</f>
        <v>Marka</v>
      </c>
      <c r="M794" cm="1">
        <f t="array" aca="1" ref="M794" ca="1">IF(VEYA(M794="Aralık",M794="Ocak",M794="Şubat"),"Kış",
IF(VEYA(M794="Mart",M794="Nisan",M794="Mayıs"),"İlkbahar",
IF(VEYA(M794="Haziran",M794="Temmuz",M794="Ağustos"),"Yaz",
IF(VEYA(M794="Eylül",M794="Ekim",M794="Kasım"),"Sonbahar",""))))</f>
        <v>0</v>
      </c>
    </row>
    <row r="795" spans="1:13" x14ac:dyDescent="0.3">
      <c r="A795" s="5">
        <v>794</v>
      </c>
      <c r="B795" t="s">
        <v>17</v>
      </c>
      <c r="C795" t="s">
        <v>24</v>
      </c>
      <c r="D795" s="5" t="s">
        <v>81</v>
      </c>
      <c r="E795">
        <v>2</v>
      </c>
      <c r="F795" s="1">
        <v>2180</v>
      </c>
      <c r="G795" s="2">
        <v>4360</v>
      </c>
      <c r="H795" s="3">
        <v>1360</v>
      </c>
      <c r="I795" s="19" t="s">
        <v>50</v>
      </c>
      <c r="J795" t="s">
        <v>63</v>
      </c>
      <c r="K795" s="20">
        <f>Tablo1[[#This Row],[Ürün Kar Tutarı]]/Tablo1[[#This Row],[Birim Fiyat]]</f>
        <v>0.62385321100917435</v>
      </c>
      <c r="L795" t="str">
        <f xml:space="preserve"> RIGHT(Tablo1[[#This Row],[Urun Ad]],5)</f>
        <v>Marka</v>
      </c>
      <c r="M795" cm="1">
        <f t="array" aca="1" ref="M795" ca="1">IF(VEYA(M795="Aralık",M795="Ocak",M795="Şubat"),"Kış",
IF(VEYA(M795="Mart",M795="Nisan",M795="Mayıs"),"İlkbahar",
IF(VEYA(M795="Haziran",M795="Temmuz",M795="Ağustos"),"Yaz",
IF(VEYA(M795="Eylül",M795="Ekim",M795="Kasım"),"Sonbahar",""))))</f>
        <v>0</v>
      </c>
    </row>
    <row r="796" spans="1:13" x14ac:dyDescent="0.3">
      <c r="A796" s="4">
        <v>795</v>
      </c>
      <c r="B796" t="s">
        <v>11</v>
      </c>
      <c r="C796" t="s">
        <v>24</v>
      </c>
      <c r="D796" s="5" t="s">
        <v>81</v>
      </c>
      <c r="E796">
        <v>1</v>
      </c>
      <c r="F796" s="1">
        <v>2180</v>
      </c>
      <c r="G796" s="2">
        <v>2180</v>
      </c>
      <c r="H796" s="3">
        <v>680</v>
      </c>
      <c r="I796" s="19" t="s">
        <v>50</v>
      </c>
      <c r="J796" t="s">
        <v>56</v>
      </c>
      <c r="K796" s="20">
        <f>Tablo1[[#This Row],[Ürün Kar Tutarı]]/Tablo1[[#This Row],[Birim Fiyat]]</f>
        <v>0.31192660550458717</v>
      </c>
      <c r="L796" t="str">
        <f xml:space="preserve"> RIGHT(Tablo1[[#This Row],[Urun Ad]],5)</f>
        <v>Marka</v>
      </c>
      <c r="M796" cm="1">
        <f t="array" aca="1" ref="M796" ca="1">IF(VEYA(M796="Aralık",M796="Ocak",M796="Şubat"),"Kış",
IF(VEYA(M796="Mart",M796="Nisan",M796="Mayıs"),"İlkbahar",
IF(VEYA(M796="Haziran",M796="Temmuz",M796="Ağustos"),"Yaz",
IF(VEYA(M796="Eylül",M796="Ekim",M796="Kasım"),"Sonbahar",""))))</f>
        <v>0</v>
      </c>
    </row>
    <row r="797" spans="1:13" x14ac:dyDescent="0.3">
      <c r="A797" s="5">
        <v>796</v>
      </c>
      <c r="B797" t="s">
        <v>17</v>
      </c>
      <c r="C797" t="s">
        <v>35</v>
      </c>
      <c r="D797" s="5" t="s">
        <v>79</v>
      </c>
      <c r="E797">
        <v>1</v>
      </c>
      <c r="F797" s="1">
        <v>5775</v>
      </c>
      <c r="G797" s="2">
        <v>5775</v>
      </c>
      <c r="H797" s="3">
        <v>1775</v>
      </c>
      <c r="I797" s="19" t="s">
        <v>50</v>
      </c>
      <c r="J797" t="s">
        <v>58</v>
      </c>
      <c r="K797" s="20">
        <f>Tablo1[[#This Row],[Ürün Kar Tutarı]]/Tablo1[[#This Row],[Birim Fiyat]]</f>
        <v>0.30735930735930733</v>
      </c>
      <c r="L797" t="str">
        <f xml:space="preserve"> RIGHT(Tablo1[[#This Row],[Urun Ad]],5)</f>
        <v>Beyaz</v>
      </c>
      <c r="M797" cm="1">
        <f t="array" aca="1" ref="M797" ca="1">IF(VEYA(M797="Aralık",M797="Ocak",M797="Şubat"),"Kış",
IF(VEYA(M797="Mart",M797="Nisan",M797="Mayıs"),"İlkbahar",
IF(VEYA(M797="Haziran",M797="Temmuz",M797="Ağustos"),"Yaz",
IF(VEYA(M797="Eylül",M797="Ekim",M797="Kasım"),"Sonbahar",""))))</f>
        <v>0</v>
      </c>
    </row>
    <row r="798" spans="1:13" x14ac:dyDescent="0.3">
      <c r="A798" s="4">
        <v>797</v>
      </c>
      <c r="B798" t="s">
        <v>17</v>
      </c>
      <c r="C798" t="s">
        <v>27</v>
      </c>
      <c r="D798" s="5" t="s">
        <v>43</v>
      </c>
      <c r="E798">
        <v>3</v>
      </c>
      <c r="F798" s="1">
        <v>1100</v>
      </c>
      <c r="G798" s="2">
        <v>3300</v>
      </c>
      <c r="H798" s="3">
        <v>900</v>
      </c>
      <c r="I798" s="19" t="s">
        <v>50</v>
      </c>
      <c r="J798" t="s">
        <v>61</v>
      </c>
      <c r="K798" s="20">
        <f>Tablo1[[#This Row],[Ürün Kar Tutarı]]/Tablo1[[#This Row],[Birim Fiyat]]</f>
        <v>0.81818181818181823</v>
      </c>
      <c r="L798" t="str">
        <f xml:space="preserve"> RIGHT(Tablo1[[#This Row],[Urun Ad]],5)</f>
        <v>Beyaz</v>
      </c>
      <c r="M798" cm="1">
        <f t="array" aca="1" ref="M798" ca="1">IF(VEYA(M798="Aralık",M798="Ocak",M798="Şubat"),"Kış",
IF(VEYA(M798="Mart",M798="Nisan",M798="Mayıs"),"İlkbahar",
IF(VEYA(M798="Haziran",M798="Temmuz",M798="Ağustos"),"Yaz",
IF(VEYA(M798="Eylül",M798="Ekim",M798="Kasım"),"Sonbahar",""))))</f>
        <v>0</v>
      </c>
    </row>
    <row r="799" spans="1:13" x14ac:dyDescent="0.3">
      <c r="A799" s="4">
        <v>798</v>
      </c>
      <c r="B799" t="s">
        <v>18</v>
      </c>
      <c r="C799" t="s">
        <v>35</v>
      </c>
      <c r="D799" s="5" t="s">
        <v>79</v>
      </c>
      <c r="E799">
        <v>1</v>
      </c>
      <c r="F799" s="1">
        <v>5775</v>
      </c>
      <c r="G799" s="2">
        <v>5775</v>
      </c>
      <c r="H799" s="3">
        <v>1775</v>
      </c>
      <c r="I799" s="19" t="s">
        <v>50</v>
      </c>
      <c r="J799" t="s">
        <v>55</v>
      </c>
      <c r="K799" s="20">
        <f>Tablo1[[#This Row],[Ürün Kar Tutarı]]/Tablo1[[#This Row],[Birim Fiyat]]</f>
        <v>0.30735930735930733</v>
      </c>
      <c r="L799" t="str">
        <f xml:space="preserve"> RIGHT(Tablo1[[#This Row],[Urun Ad]],5)</f>
        <v>Beyaz</v>
      </c>
      <c r="M799" cm="1">
        <f t="array" aca="1" ref="M799" ca="1">IF(VEYA(M799="Aralık",M799="Ocak",M799="Şubat"),"Kış",
IF(VEYA(M799="Mart",M799="Nisan",M799="Mayıs"),"İlkbahar",
IF(VEYA(M799="Haziran",M799="Temmuz",M799="Ağustos"),"Yaz",
IF(VEYA(M799="Eylül",M799="Ekim",M799="Kasım"),"Sonbahar",""))))</f>
        <v>0</v>
      </c>
    </row>
    <row r="800" spans="1:13" x14ac:dyDescent="0.3">
      <c r="A800" s="4">
        <v>799</v>
      </c>
      <c r="B800" t="s">
        <v>15</v>
      </c>
      <c r="C800" t="s">
        <v>23</v>
      </c>
      <c r="D800" s="5" t="s">
        <v>84</v>
      </c>
      <c r="E800">
        <v>1</v>
      </c>
      <c r="F800" s="1">
        <v>1350</v>
      </c>
      <c r="G800" s="2">
        <v>1350</v>
      </c>
      <c r="H800" s="3">
        <v>550</v>
      </c>
      <c r="I800" s="19" t="s">
        <v>50</v>
      </c>
      <c r="J800" t="s">
        <v>59</v>
      </c>
      <c r="K800" s="20">
        <f>Tablo1[[#This Row],[Ürün Kar Tutarı]]/Tablo1[[#This Row],[Birim Fiyat]]</f>
        <v>0.40740740740740738</v>
      </c>
      <c r="L800" t="str">
        <f xml:space="preserve"> RIGHT(Tablo1[[#This Row],[Urun Ad]],5)</f>
        <v>Siyah</v>
      </c>
      <c r="M800" cm="1">
        <f t="array" aca="1" ref="M800" ca="1">IF(VEYA(M800="Aralık",M800="Ocak",M800="Şubat"),"Kış",
IF(VEYA(M800="Mart",M800="Nisan",M800="Mayıs"),"İlkbahar",
IF(VEYA(M800="Haziran",M800="Temmuz",M800="Ağustos"),"Yaz",
IF(VEYA(M800="Eylül",M800="Ekim",M800="Kasım"),"Sonbahar",""))))</f>
        <v>0</v>
      </c>
    </row>
    <row r="801" spans="1:13" x14ac:dyDescent="0.3">
      <c r="A801" s="5">
        <v>800</v>
      </c>
      <c r="B801" t="s">
        <v>8</v>
      </c>
      <c r="C801" t="s">
        <v>25</v>
      </c>
      <c r="D801" s="5" t="s">
        <v>77</v>
      </c>
      <c r="E801">
        <v>3</v>
      </c>
      <c r="F801" s="1">
        <v>7600</v>
      </c>
      <c r="G801" s="2">
        <v>22800</v>
      </c>
      <c r="H801" s="3">
        <v>4800</v>
      </c>
      <c r="I801" s="19" t="s">
        <v>50</v>
      </c>
      <c r="J801" t="s">
        <v>61</v>
      </c>
      <c r="K801" s="20">
        <f>Tablo1[[#This Row],[Ürün Kar Tutarı]]/Tablo1[[#This Row],[Birim Fiyat]]</f>
        <v>0.63157894736842102</v>
      </c>
      <c r="L801" t="str">
        <f xml:space="preserve"> RIGHT(Tablo1[[#This Row],[Urun Ad]],5)</f>
        <v>i Gri</v>
      </c>
      <c r="M801" cm="1">
        <f t="array" aca="1" ref="M801" ca="1">IF(VEYA(M801="Aralık",M801="Ocak",M801="Şubat"),"Kış",
IF(VEYA(M801="Mart",M801="Nisan",M801="Mayıs"),"İlkbahar",
IF(VEYA(M801="Haziran",M801="Temmuz",M801="Ağustos"),"Yaz",
IF(VEYA(M801="Eylül",M801="Ekim",M801="Kasım"),"Sonbahar",""))))</f>
        <v>0</v>
      </c>
    </row>
    <row r="802" spans="1:13" x14ac:dyDescent="0.3">
      <c r="A802" s="4">
        <v>801</v>
      </c>
      <c r="B802" t="s">
        <v>10</v>
      </c>
      <c r="C802" t="s">
        <v>26</v>
      </c>
      <c r="D802" s="5" t="s">
        <v>79</v>
      </c>
      <c r="E802">
        <v>3</v>
      </c>
      <c r="F802" s="1">
        <v>7250</v>
      </c>
      <c r="G802" s="2">
        <v>21750</v>
      </c>
      <c r="H802" s="3">
        <v>6750</v>
      </c>
      <c r="I802" s="19" t="s">
        <v>50</v>
      </c>
      <c r="J802" t="s">
        <v>60</v>
      </c>
      <c r="K802" s="20">
        <f>Tablo1[[#This Row],[Ürün Kar Tutarı]]/Tablo1[[#This Row],[Birim Fiyat]]</f>
        <v>0.93103448275862066</v>
      </c>
      <c r="L802" t="str">
        <f xml:space="preserve"> RIGHT(Tablo1[[#This Row],[Urun Ad]],5)</f>
        <v>u Gri</v>
      </c>
      <c r="M802" cm="1">
        <f t="array" aca="1" ref="M802" ca="1">IF(VEYA(M802="Aralık",M802="Ocak",M802="Şubat"),"Kış",
IF(VEYA(M802="Mart",M802="Nisan",M802="Mayıs"),"İlkbahar",
IF(VEYA(M802="Haziran",M802="Temmuz",M802="Ağustos"),"Yaz",
IF(VEYA(M802="Eylül",M802="Ekim",M802="Kasım"),"Sonbahar",""))))</f>
        <v>0</v>
      </c>
    </row>
    <row r="803" spans="1:13" x14ac:dyDescent="0.3">
      <c r="A803" s="5">
        <v>802</v>
      </c>
      <c r="B803" t="s">
        <v>19</v>
      </c>
      <c r="C803" t="s">
        <v>33</v>
      </c>
      <c r="D803" s="5" t="s">
        <v>78</v>
      </c>
      <c r="E803">
        <v>2</v>
      </c>
      <c r="F803" s="1">
        <v>1490</v>
      </c>
      <c r="G803" s="2">
        <v>2980</v>
      </c>
      <c r="H803" s="3">
        <v>1380</v>
      </c>
      <c r="I803" s="19" t="s">
        <v>50</v>
      </c>
      <c r="J803" t="s">
        <v>57</v>
      </c>
      <c r="K803" s="20">
        <f>Tablo1[[#This Row],[Ürün Kar Tutarı]]/Tablo1[[#This Row],[Birim Fiyat]]</f>
        <v>0.9261744966442953</v>
      </c>
      <c r="L803" t="str">
        <f xml:space="preserve"> RIGHT(Tablo1[[#This Row],[Urun Ad]],5)</f>
        <v>Marka</v>
      </c>
      <c r="M803" cm="1">
        <f t="array" aca="1" ref="M803" ca="1">IF(VEYA(M803="Aralık",M803="Ocak",M803="Şubat"),"Kış",
IF(VEYA(M803="Mart",M803="Nisan",M803="Mayıs"),"İlkbahar",
IF(VEYA(M803="Haziran",M803="Temmuz",M803="Ağustos"),"Yaz",
IF(VEYA(M803="Eylül",M803="Ekim",M803="Kasım"),"Sonbahar",""))))</f>
        <v>0</v>
      </c>
    </row>
    <row r="804" spans="1:13" x14ac:dyDescent="0.3">
      <c r="A804" s="4">
        <v>803</v>
      </c>
      <c r="B804" t="s">
        <v>11</v>
      </c>
      <c r="C804" t="s">
        <v>33</v>
      </c>
      <c r="D804" s="5" t="s">
        <v>78</v>
      </c>
      <c r="E804">
        <v>2</v>
      </c>
      <c r="F804" s="1">
        <v>1490</v>
      </c>
      <c r="G804" s="2">
        <v>2980</v>
      </c>
      <c r="H804" s="3">
        <v>1380</v>
      </c>
      <c r="I804" s="19" t="s">
        <v>50</v>
      </c>
      <c r="J804" t="s">
        <v>55</v>
      </c>
      <c r="K804" s="20">
        <f>Tablo1[[#This Row],[Ürün Kar Tutarı]]/Tablo1[[#This Row],[Birim Fiyat]]</f>
        <v>0.9261744966442953</v>
      </c>
      <c r="L804" t="str">
        <f xml:space="preserve"> RIGHT(Tablo1[[#This Row],[Urun Ad]],5)</f>
        <v>Marka</v>
      </c>
      <c r="M804" cm="1">
        <f t="array" aca="1" ref="M804" ca="1">IF(VEYA(M804="Aralık",M804="Ocak",M804="Şubat"),"Kış",
IF(VEYA(M804="Mart",M804="Nisan",M804="Mayıs"),"İlkbahar",
IF(VEYA(M804="Haziran",M804="Temmuz",M804="Ağustos"),"Yaz",
IF(VEYA(M804="Eylül",M804="Ekim",M804="Kasım"),"Sonbahar",""))))</f>
        <v>0</v>
      </c>
    </row>
    <row r="805" spans="1:13" x14ac:dyDescent="0.3">
      <c r="A805" s="5">
        <v>804</v>
      </c>
      <c r="B805" t="s">
        <v>16</v>
      </c>
      <c r="C805" t="s">
        <v>30</v>
      </c>
      <c r="D805" s="5" t="s">
        <v>83</v>
      </c>
      <c r="E805">
        <v>2</v>
      </c>
      <c r="F805" s="1">
        <v>1090</v>
      </c>
      <c r="G805" s="2">
        <v>2180</v>
      </c>
      <c r="H805" s="3">
        <v>580</v>
      </c>
      <c r="I805" s="19" t="s">
        <v>50</v>
      </c>
      <c r="J805" t="s">
        <v>57</v>
      </c>
      <c r="K805" s="20">
        <f>Tablo1[[#This Row],[Ürün Kar Tutarı]]/Tablo1[[#This Row],[Birim Fiyat]]</f>
        <v>0.5321100917431193</v>
      </c>
      <c r="L805" t="str">
        <f xml:space="preserve"> RIGHT(Tablo1[[#This Row],[Urun Ad]],5)</f>
        <v>Marka</v>
      </c>
      <c r="M805" cm="1">
        <f t="array" aca="1" ref="M805" ca="1">IF(VEYA(M805="Aralık",M805="Ocak",M805="Şubat"),"Kış",
IF(VEYA(M805="Mart",M805="Nisan",M805="Mayıs"),"İlkbahar",
IF(VEYA(M805="Haziran",M805="Temmuz",M805="Ağustos"),"Yaz",
IF(VEYA(M805="Eylül",M805="Ekim",M805="Kasım"),"Sonbahar",""))))</f>
        <v>0</v>
      </c>
    </row>
    <row r="806" spans="1:13" x14ac:dyDescent="0.3">
      <c r="A806" s="4">
        <v>805</v>
      </c>
      <c r="B806" t="s">
        <v>16</v>
      </c>
      <c r="C806" t="s">
        <v>28</v>
      </c>
      <c r="D806" s="5" t="s">
        <v>83</v>
      </c>
      <c r="E806">
        <v>3</v>
      </c>
      <c r="F806" s="1">
        <v>1200</v>
      </c>
      <c r="G806" s="2">
        <v>3600</v>
      </c>
      <c r="H806" s="3">
        <v>1200</v>
      </c>
      <c r="I806" s="19" t="s">
        <v>50</v>
      </c>
      <c r="J806" t="s">
        <v>60</v>
      </c>
      <c r="K806" s="20">
        <f>Tablo1[[#This Row],[Ürün Kar Tutarı]]/Tablo1[[#This Row],[Birim Fiyat]]</f>
        <v>1</v>
      </c>
      <c r="L806" t="str">
        <f xml:space="preserve"> RIGHT(Tablo1[[#This Row],[Urun Ad]],5)</f>
        <v>Marka</v>
      </c>
      <c r="M806" cm="1">
        <f t="array" aca="1" ref="M806" ca="1">IF(VEYA(M806="Aralık",M806="Ocak",M806="Şubat"),"Kış",
IF(VEYA(M806="Mart",M806="Nisan",M806="Mayıs"),"İlkbahar",
IF(VEYA(M806="Haziran",M806="Temmuz",M806="Ağustos"),"Yaz",
IF(VEYA(M806="Eylül",M806="Ekim",M806="Kasım"),"Sonbahar",""))))</f>
        <v>0</v>
      </c>
    </row>
    <row r="807" spans="1:13" x14ac:dyDescent="0.3">
      <c r="A807" s="5">
        <v>806</v>
      </c>
      <c r="B807" t="s">
        <v>19</v>
      </c>
      <c r="C807" t="s">
        <v>30</v>
      </c>
      <c r="D807" s="5" t="s">
        <v>83</v>
      </c>
      <c r="E807">
        <v>2</v>
      </c>
      <c r="F807" s="1">
        <v>1090</v>
      </c>
      <c r="G807" s="2">
        <v>2180</v>
      </c>
      <c r="H807" s="3">
        <v>580</v>
      </c>
      <c r="I807" s="19" t="s">
        <v>50</v>
      </c>
      <c r="J807" t="s">
        <v>56</v>
      </c>
      <c r="K807" s="20">
        <f>Tablo1[[#This Row],[Ürün Kar Tutarı]]/Tablo1[[#This Row],[Birim Fiyat]]</f>
        <v>0.5321100917431193</v>
      </c>
      <c r="L807" t="str">
        <f xml:space="preserve"> RIGHT(Tablo1[[#This Row],[Urun Ad]],5)</f>
        <v>Marka</v>
      </c>
      <c r="M807" cm="1">
        <f t="array" aca="1" ref="M807" ca="1">IF(VEYA(M807="Aralık",M807="Ocak",M807="Şubat"),"Kış",
IF(VEYA(M807="Mart",M807="Nisan",M807="Mayıs"),"İlkbahar",
IF(VEYA(M807="Haziran",M807="Temmuz",M807="Ağustos"),"Yaz",
IF(VEYA(M807="Eylül",M807="Ekim",M807="Kasım"),"Sonbahar",""))))</f>
        <v>0</v>
      </c>
    </row>
    <row r="808" spans="1:13" x14ac:dyDescent="0.3">
      <c r="A808" s="4">
        <v>807</v>
      </c>
      <c r="B808" t="s">
        <v>19</v>
      </c>
      <c r="C808" t="s">
        <v>24</v>
      </c>
      <c r="D808" s="5" t="s">
        <v>81</v>
      </c>
      <c r="E808">
        <v>3</v>
      </c>
      <c r="F808" s="1">
        <v>2180</v>
      </c>
      <c r="G808" s="2">
        <v>6540</v>
      </c>
      <c r="H808" s="3">
        <v>2040</v>
      </c>
      <c r="I808" s="19" t="s">
        <v>50</v>
      </c>
      <c r="J808" t="s">
        <v>58</v>
      </c>
      <c r="K808" s="20">
        <f>Tablo1[[#This Row],[Ürün Kar Tutarı]]/Tablo1[[#This Row],[Birim Fiyat]]</f>
        <v>0.93577981651376152</v>
      </c>
      <c r="L808" t="str">
        <f xml:space="preserve"> RIGHT(Tablo1[[#This Row],[Urun Ad]],5)</f>
        <v>Marka</v>
      </c>
      <c r="M808" cm="1">
        <f t="array" aca="1" ref="M808" ca="1">IF(VEYA(M808="Aralık",M808="Ocak",M808="Şubat"),"Kış",
IF(VEYA(M808="Mart",M808="Nisan",M808="Mayıs"),"İlkbahar",
IF(VEYA(M808="Haziran",M808="Temmuz",M808="Ağustos"),"Yaz",
IF(VEYA(M808="Eylül",M808="Ekim",M808="Kasım"),"Sonbahar",""))))</f>
        <v>0</v>
      </c>
    </row>
    <row r="809" spans="1:13" x14ac:dyDescent="0.3">
      <c r="A809" s="5">
        <v>808</v>
      </c>
      <c r="B809" t="s">
        <v>10</v>
      </c>
      <c r="C809" t="s">
        <v>40</v>
      </c>
      <c r="D809" s="5" t="s">
        <v>75</v>
      </c>
      <c r="E809">
        <v>3</v>
      </c>
      <c r="F809" s="1">
        <v>5300</v>
      </c>
      <c r="G809" s="2">
        <v>15900</v>
      </c>
      <c r="H809" s="3">
        <v>3900</v>
      </c>
      <c r="I809" s="19" t="s">
        <v>50</v>
      </c>
      <c r="J809" t="s">
        <v>65</v>
      </c>
      <c r="K809" s="20">
        <f>Tablo1[[#This Row],[Ürün Kar Tutarı]]/Tablo1[[#This Row],[Birim Fiyat]]</f>
        <v>0.73584905660377353</v>
      </c>
      <c r="L809" t="str">
        <f xml:space="preserve"> RIGHT(Tablo1[[#This Row],[Urun Ad]],5)</f>
        <v>i Gri</v>
      </c>
      <c r="M809" cm="1">
        <f t="array" aca="1" ref="M809" ca="1">IF(VEYA(M809="Aralık",M809="Ocak",M809="Şubat"),"Kış",
IF(VEYA(M809="Mart",M809="Nisan",M809="Mayıs"),"İlkbahar",
IF(VEYA(M809="Haziran",M809="Temmuz",M809="Ağustos"),"Yaz",
IF(VEYA(M809="Eylül",M809="Ekim",M809="Kasım"),"Sonbahar",""))))</f>
        <v>0</v>
      </c>
    </row>
    <row r="810" spans="1:13" x14ac:dyDescent="0.3">
      <c r="A810" s="4">
        <v>809</v>
      </c>
      <c r="B810" t="s">
        <v>19</v>
      </c>
      <c r="C810" t="s">
        <v>40</v>
      </c>
      <c r="D810" s="5" t="s">
        <v>75</v>
      </c>
      <c r="E810">
        <v>2</v>
      </c>
      <c r="F810" s="1">
        <v>5300</v>
      </c>
      <c r="G810" s="2">
        <v>10600</v>
      </c>
      <c r="H810" s="3">
        <v>2600</v>
      </c>
      <c r="I810" s="19" t="s">
        <v>50</v>
      </c>
      <c r="J810" t="s">
        <v>55</v>
      </c>
      <c r="K810" s="20">
        <f>Tablo1[[#This Row],[Ürün Kar Tutarı]]/Tablo1[[#This Row],[Birim Fiyat]]</f>
        <v>0.49056603773584906</v>
      </c>
      <c r="L810" t="str">
        <f xml:space="preserve"> RIGHT(Tablo1[[#This Row],[Urun Ad]],5)</f>
        <v>i Gri</v>
      </c>
      <c r="M810" cm="1">
        <f t="array" aca="1" ref="M810" ca="1">IF(VEYA(M810="Aralık",M810="Ocak",M810="Şubat"),"Kış",
IF(VEYA(M810="Mart",M810="Nisan",M810="Mayıs"),"İlkbahar",
IF(VEYA(M810="Haziran",M810="Temmuz",M810="Ağustos"),"Yaz",
IF(VEYA(M810="Eylül",M810="Ekim",M810="Kasım"),"Sonbahar",""))))</f>
        <v>0</v>
      </c>
    </row>
    <row r="811" spans="1:13" x14ac:dyDescent="0.3">
      <c r="A811" s="5">
        <v>810</v>
      </c>
      <c r="B811" t="s">
        <v>13</v>
      </c>
      <c r="C811" t="s">
        <v>26</v>
      </c>
      <c r="D811" s="5" t="s">
        <v>79</v>
      </c>
      <c r="E811">
        <v>2</v>
      </c>
      <c r="F811" s="1">
        <v>7250</v>
      </c>
      <c r="G811" s="2">
        <v>14500</v>
      </c>
      <c r="H811" s="3">
        <v>4500</v>
      </c>
      <c r="I811" s="19" t="s">
        <v>50</v>
      </c>
      <c r="J811" t="s">
        <v>58</v>
      </c>
      <c r="K811" s="20">
        <f>Tablo1[[#This Row],[Ürün Kar Tutarı]]/Tablo1[[#This Row],[Birim Fiyat]]</f>
        <v>0.62068965517241381</v>
      </c>
      <c r="L811" t="str">
        <f xml:space="preserve"> RIGHT(Tablo1[[#This Row],[Urun Ad]],5)</f>
        <v>u Gri</v>
      </c>
      <c r="M811" cm="1">
        <f t="array" aca="1" ref="M811" ca="1">IF(VEYA(M811="Aralık",M811="Ocak",M811="Şubat"),"Kış",
IF(VEYA(M811="Mart",M811="Nisan",M811="Mayıs"),"İlkbahar",
IF(VEYA(M811="Haziran",M811="Temmuz",M811="Ağustos"),"Yaz",
IF(VEYA(M811="Eylül",M811="Ekim",M811="Kasım"),"Sonbahar",""))))</f>
        <v>0</v>
      </c>
    </row>
    <row r="812" spans="1:13" x14ac:dyDescent="0.3">
      <c r="A812" s="4">
        <v>811</v>
      </c>
      <c r="B812" t="s">
        <v>13</v>
      </c>
      <c r="C812" t="s">
        <v>38</v>
      </c>
      <c r="D812" s="5" t="s">
        <v>84</v>
      </c>
      <c r="E812">
        <v>3</v>
      </c>
      <c r="F812" s="1">
        <v>1200</v>
      </c>
      <c r="G812" s="2">
        <v>3600</v>
      </c>
      <c r="H812" s="3">
        <v>1200</v>
      </c>
      <c r="I812" s="19" t="s">
        <v>50</v>
      </c>
      <c r="J812" t="s">
        <v>56</v>
      </c>
      <c r="K812" s="20">
        <f>Tablo1[[#This Row],[Ürün Kar Tutarı]]/Tablo1[[#This Row],[Birim Fiyat]]</f>
        <v>1</v>
      </c>
      <c r="L812" t="str">
        <f xml:space="preserve"> RIGHT(Tablo1[[#This Row],[Urun Ad]],5)</f>
        <v>ü Mor</v>
      </c>
      <c r="M812" cm="1">
        <f t="array" aca="1" ref="M812" ca="1">IF(VEYA(M812="Aralık",M812="Ocak",M812="Şubat"),"Kış",
IF(VEYA(M812="Mart",M812="Nisan",M812="Mayıs"),"İlkbahar",
IF(VEYA(M812="Haziran",M812="Temmuz",M812="Ağustos"),"Yaz",
IF(VEYA(M812="Eylül",M812="Ekim",M812="Kasım"),"Sonbahar",""))))</f>
        <v>0</v>
      </c>
    </row>
    <row r="813" spans="1:13" x14ac:dyDescent="0.3">
      <c r="A813" s="5">
        <v>812</v>
      </c>
      <c r="B813" t="s">
        <v>11</v>
      </c>
      <c r="C813" t="s">
        <v>20</v>
      </c>
      <c r="D813" s="5" t="s">
        <v>75</v>
      </c>
      <c r="E813">
        <v>1</v>
      </c>
      <c r="F813" s="1">
        <v>6000</v>
      </c>
      <c r="G813" s="2">
        <v>6000</v>
      </c>
      <c r="H813" s="3">
        <v>2000</v>
      </c>
      <c r="I813" s="19" t="s">
        <v>50</v>
      </c>
      <c r="J813" t="s">
        <v>66</v>
      </c>
      <c r="K813" s="20">
        <f>Tablo1[[#This Row],[Ürün Kar Tutarı]]/Tablo1[[#This Row],[Birim Fiyat]]</f>
        <v>0.33333333333333331</v>
      </c>
      <c r="L813" t="str">
        <f xml:space="preserve"> RIGHT(Tablo1[[#This Row],[Urun Ad]],5)</f>
        <v>Beyaz</v>
      </c>
      <c r="M813" cm="1">
        <f t="array" aca="1" ref="M813" ca="1">IF(VEYA(M813="Aralık",M813="Ocak",M813="Şubat"),"Kış",
IF(VEYA(M813="Mart",M813="Nisan",M813="Mayıs"),"İlkbahar",
IF(VEYA(M813="Haziran",M813="Temmuz",M813="Ağustos"),"Yaz",
IF(VEYA(M813="Eylül",M813="Ekim",M813="Kasım"),"Sonbahar",""))))</f>
        <v>0</v>
      </c>
    </row>
    <row r="814" spans="1:13" x14ac:dyDescent="0.3">
      <c r="A814" s="4">
        <v>813</v>
      </c>
      <c r="B814" t="s">
        <v>10</v>
      </c>
      <c r="C814" t="s">
        <v>22</v>
      </c>
      <c r="D814" s="5" t="s">
        <v>76</v>
      </c>
      <c r="E814">
        <v>3</v>
      </c>
      <c r="F814" s="1">
        <v>8450</v>
      </c>
      <c r="G814" s="2">
        <v>25350</v>
      </c>
      <c r="H814" s="3">
        <v>7350</v>
      </c>
      <c r="I814" s="19" t="s">
        <v>50</v>
      </c>
      <c r="J814" t="s">
        <v>55</v>
      </c>
      <c r="K814" s="20">
        <f>Tablo1[[#This Row],[Ürün Kar Tutarı]]/Tablo1[[#This Row],[Birim Fiyat]]</f>
        <v>0.86982248520710059</v>
      </c>
      <c r="L814" t="str">
        <f xml:space="preserve"> RIGHT(Tablo1[[#This Row],[Urun Ad]],5)</f>
        <v>Beyaz</v>
      </c>
      <c r="M814" cm="1">
        <f t="array" aca="1" ref="M814" ca="1">IF(VEYA(M814="Aralık",M814="Ocak",M814="Şubat"),"Kış",
IF(VEYA(M814="Mart",M814="Nisan",M814="Mayıs"),"İlkbahar",
IF(VEYA(M814="Haziran",M814="Temmuz",M814="Ağustos"),"Yaz",
IF(VEYA(M814="Eylül",M814="Ekim",M814="Kasım"),"Sonbahar",""))))</f>
        <v>0</v>
      </c>
    </row>
    <row r="815" spans="1:13" x14ac:dyDescent="0.3">
      <c r="A815" s="5">
        <v>814</v>
      </c>
      <c r="B815" t="s">
        <v>14</v>
      </c>
      <c r="C815" t="s">
        <v>34</v>
      </c>
      <c r="D815" s="5" t="s">
        <v>80</v>
      </c>
      <c r="E815">
        <v>1</v>
      </c>
      <c r="F815" s="1">
        <v>4200</v>
      </c>
      <c r="G815" s="2">
        <v>4200</v>
      </c>
      <c r="H815" s="3">
        <v>1200</v>
      </c>
      <c r="I815" s="19" t="s">
        <v>50</v>
      </c>
      <c r="J815" t="s">
        <v>59</v>
      </c>
      <c r="K815" s="20">
        <f>Tablo1[[#This Row],[Ürün Kar Tutarı]]/Tablo1[[#This Row],[Birim Fiyat]]</f>
        <v>0.2857142857142857</v>
      </c>
      <c r="L815" t="str">
        <f xml:space="preserve"> RIGHT(Tablo1[[#This Row],[Urun Ad]],5)</f>
        <v>Beyaz</v>
      </c>
      <c r="M815" cm="1">
        <f t="array" aca="1" ref="M815" ca="1">IF(VEYA(M815="Aralık",M815="Ocak",M815="Şubat"),"Kış",
IF(VEYA(M815="Mart",M815="Nisan",M815="Mayıs"),"İlkbahar",
IF(VEYA(M815="Haziran",M815="Temmuz",M815="Ağustos"),"Yaz",
IF(VEYA(M815="Eylül",M815="Ekim",M815="Kasım"),"Sonbahar",""))))</f>
        <v>0</v>
      </c>
    </row>
    <row r="816" spans="1:13" x14ac:dyDescent="0.3">
      <c r="A816" s="4">
        <v>815</v>
      </c>
      <c r="B816" t="s">
        <v>14</v>
      </c>
      <c r="C816" t="s">
        <v>32</v>
      </c>
      <c r="D816" s="5" t="s">
        <v>76</v>
      </c>
      <c r="E816">
        <v>3</v>
      </c>
      <c r="F816" s="1">
        <v>10590</v>
      </c>
      <c r="G816" s="2">
        <v>31770</v>
      </c>
      <c r="H816" s="3">
        <v>13770</v>
      </c>
      <c r="I816" s="19" t="s">
        <v>50</v>
      </c>
      <c r="J816" t="s">
        <v>66</v>
      </c>
      <c r="K816" s="20">
        <f>Tablo1[[#This Row],[Ürün Kar Tutarı]]/Tablo1[[#This Row],[Birim Fiyat]]</f>
        <v>1.3002832861189801</v>
      </c>
      <c r="L816" t="str">
        <f xml:space="preserve"> RIGHT(Tablo1[[#This Row],[Urun Ad]],5)</f>
        <v>ı Gri</v>
      </c>
      <c r="M816" cm="1">
        <f t="array" aca="1" ref="M816" ca="1">IF(VEYA(M816="Aralık",M816="Ocak",M816="Şubat"),"Kış",
IF(VEYA(M816="Mart",M816="Nisan",M816="Mayıs"),"İlkbahar",
IF(VEYA(M816="Haziran",M816="Temmuz",M816="Ağustos"),"Yaz",
IF(VEYA(M816="Eylül",M816="Ekim",M816="Kasım"),"Sonbahar",""))))</f>
        <v>0</v>
      </c>
    </row>
    <row r="817" spans="1:13" x14ac:dyDescent="0.3">
      <c r="A817" s="5">
        <v>816</v>
      </c>
      <c r="B817" t="s">
        <v>13</v>
      </c>
      <c r="C817" t="s">
        <v>38</v>
      </c>
      <c r="D817" s="5" t="s">
        <v>84</v>
      </c>
      <c r="E817">
        <v>1</v>
      </c>
      <c r="F817" s="1">
        <v>1200</v>
      </c>
      <c r="G817" s="2">
        <v>1200</v>
      </c>
      <c r="H817" s="3">
        <v>400</v>
      </c>
      <c r="I817" s="19" t="s">
        <v>50</v>
      </c>
      <c r="J817" t="s">
        <v>56</v>
      </c>
      <c r="K817" s="20">
        <f>Tablo1[[#This Row],[Ürün Kar Tutarı]]/Tablo1[[#This Row],[Birim Fiyat]]</f>
        <v>0.33333333333333331</v>
      </c>
      <c r="L817" t="str">
        <f xml:space="preserve"> RIGHT(Tablo1[[#This Row],[Urun Ad]],5)</f>
        <v>ü Mor</v>
      </c>
      <c r="M817" cm="1">
        <f t="array" aca="1" ref="M817" ca="1">IF(VEYA(M817="Aralık",M817="Ocak",M817="Şubat"),"Kış",
IF(VEYA(M817="Mart",M817="Nisan",M817="Mayıs"),"İlkbahar",
IF(VEYA(M817="Haziran",M817="Temmuz",M817="Ağustos"),"Yaz",
IF(VEYA(M817="Eylül",M817="Ekim",M817="Kasım"),"Sonbahar",""))))</f>
        <v>0</v>
      </c>
    </row>
    <row r="818" spans="1:13" x14ac:dyDescent="0.3">
      <c r="A818" s="4">
        <v>817</v>
      </c>
      <c r="B818" t="s">
        <v>18</v>
      </c>
      <c r="C818" t="s">
        <v>27</v>
      </c>
      <c r="D818" s="5" t="s">
        <v>43</v>
      </c>
      <c r="E818">
        <v>2</v>
      </c>
      <c r="F818" s="1">
        <v>1100</v>
      </c>
      <c r="G818" s="2">
        <v>2200</v>
      </c>
      <c r="H818" s="3">
        <v>600</v>
      </c>
      <c r="I818" s="19" t="s">
        <v>50</v>
      </c>
      <c r="J818" t="s">
        <v>59</v>
      </c>
      <c r="K818" s="20">
        <f>Tablo1[[#This Row],[Ürün Kar Tutarı]]/Tablo1[[#This Row],[Birim Fiyat]]</f>
        <v>0.54545454545454541</v>
      </c>
      <c r="L818" t="str">
        <f xml:space="preserve"> RIGHT(Tablo1[[#This Row],[Urun Ad]],5)</f>
        <v>Beyaz</v>
      </c>
      <c r="M818" cm="1">
        <f t="array" aca="1" ref="M818" ca="1">IF(VEYA(M818="Aralık",M818="Ocak",M818="Şubat"),"Kış",
IF(VEYA(M818="Mart",M818="Nisan",M818="Mayıs"),"İlkbahar",
IF(VEYA(M818="Haziran",M818="Temmuz",M818="Ağustos"),"Yaz",
IF(VEYA(M818="Eylül",M818="Ekim",M818="Kasım"),"Sonbahar",""))))</f>
        <v>0</v>
      </c>
    </row>
    <row r="819" spans="1:13" x14ac:dyDescent="0.3">
      <c r="A819" s="5">
        <v>818</v>
      </c>
      <c r="B819" t="s">
        <v>17</v>
      </c>
      <c r="C819" t="s">
        <v>42</v>
      </c>
      <c r="D819" s="5" t="s">
        <v>80</v>
      </c>
      <c r="E819">
        <v>2</v>
      </c>
      <c r="F819" s="1">
        <v>3700</v>
      </c>
      <c r="G819" s="2">
        <v>7400</v>
      </c>
      <c r="H819" s="3">
        <v>1400</v>
      </c>
      <c r="I819" s="19" t="s">
        <v>50</v>
      </c>
      <c r="J819" t="s">
        <v>66</v>
      </c>
      <c r="K819" s="20">
        <f>Tablo1[[#This Row],[Ürün Kar Tutarı]]/Tablo1[[#This Row],[Birim Fiyat]]</f>
        <v>0.3783783783783784</v>
      </c>
      <c r="L819" t="str">
        <f xml:space="preserve"> RIGHT(Tablo1[[#This Row],[Urun Ad]],5)</f>
        <v>Siyah</v>
      </c>
      <c r="M819" cm="1">
        <f t="array" aca="1" ref="M819" ca="1">IF(VEYA(M819="Aralık",M819="Ocak",M819="Şubat"),"Kış",
IF(VEYA(M819="Mart",M819="Nisan",M819="Mayıs"),"İlkbahar",
IF(VEYA(M819="Haziran",M819="Temmuz",M819="Ağustos"),"Yaz",
IF(VEYA(M819="Eylül",M819="Ekim",M819="Kasım"),"Sonbahar",""))))</f>
        <v>0</v>
      </c>
    </row>
    <row r="820" spans="1:13" x14ac:dyDescent="0.3">
      <c r="A820" s="4">
        <v>819</v>
      </c>
      <c r="B820" t="s">
        <v>9</v>
      </c>
      <c r="C820" t="s">
        <v>42</v>
      </c>
      <c r="D820" s="5" t="s">
        <v>80</v>
      </c>
      <c r="E820">
        <v>1</v>
      </c>
      <c r="F820" s="1">
        <v>3700</v>
      </c>
      <c r="G820" s="2">
        <v>3700</v>
      </c>
      <c r="H820" s="3">
        <v>700</v>
      </c>
      <c r="I820" s="19" t="s">
        <v>50</v>
      </c>
      <c r="J820" t="s">
        <v>56</v>
      </c>
      <c r="K820" s="20">
        <f>Tablo1[[#This Row],[Ürün Kar Tutarı]]/Tablo1[[#This Row],[Birim Fiyat]]</f>
        <v>0.1891891891891892</v>
      </c>
      <c r="L820" t="str">
        <f xml:space="preserve"> RIGHT(Tablo1[[#This Row],[Urun Ad]],5)</f>
        <v>Siyah</v>
      </c>
      <c r="M820" cm="1">
        <f t="array" aca="1" ref="M820" ca="1">IF(VEYA(M820="Aralık",M820="Ocak",M820="Şubat"),"Kış",
IF(VEYA(M820="Mart",M820="Nisan",M820="Mayıs"),"İlkbahar",
IF(VEYA(M820="Haziran",M820="Temmuz",M820="Ağustos"),"Yaz",
IF(VEYA(M820="Eylül",M820="Ekim",M820="Kasım"),"Sonbahar",""))))</f>
        <v>0</v>
      </c>
    </row>
    <row r="821" spans="1:13" x14ac:dyDescent="0.3">
      <c r="A821" s="5">
        <v>820</v>
      </c>
      <c r="B821" t="s">
        <v>14</v>
      </c>
      <c r="C821" t="s">
        <v>27</v>
      </c>
      <c r="D821" s="5" t="s">
        <v>43</v>
      </c>
      <c r="E821">
        <v>3</v>
      </c>
      <c r="F821" s="1">
        <v>1100</v>
      </c>
      <c r="G821" s="2">
        <v>3300</v>
      </c>
      <c r="H821" s="3">
        <v>900</v>
      </c>
      <c r="I821" s="19" t="s">
        <v>50</v>
      </c>
      <c r="J821" t="s">
        <v>66</v>
      </c>
      <c r="K821" s="20">
        <f>Tablo1[[#This Row],[Ürün Kar Tutarı]]/Tablo1[[#This Row],[Birim Fiyat]]</f>
        <v>0.81818181818181823</v>
      </c>
      <c r="L821" t="str">
        <f xml:space="preserve"> RIGHT(Tablo1[[#This Row],[Urun Ad]],5)</f>
        <v>Beyaz</v>
      </c>
      <c r="M821" cm="1">
        <f t="array" aca="1" ref="M821" ca="1">IF(VEYA(M821="Aralık",M821="Ocak",M821="Şubat"),"Kış",
IF(VEYA(M821="Mart",M821="Nisan",M821="Mayıs"),"İlkbahar",
IF(VEYA(M821="Haziran",M821="Temmuz",M821="Ağustos"),"Yaz",
IF(VEYA(M821="Eylül",M821="Ekim",M821="Kasım"),"Sonbahar",""))))</f>
        <v>0</v>
      </c>
    </row>
    <row r="822" spans="1:13" x14ac:dyDescent="0.3">
      <c r="A822" s="4">
        <v>821</v>
      </c>
      <c r="B822" t="s">
        <v>13</v>
      </c>
      <c r="C822" t="s">
        <v>42</v>
      </c>
      <c r="D822" s="5" t="s">
        <v>80</v>
      </c>
      <c r="E822">
        <v>1</v>
      </c>
      <c r="F822" s="1">
        <v>3700</v>
      </c>
      <c r="G822" s="2">
        <v>3700</v>
      </c>
      <c r="H822" s="3">
        <v>700</v>
      </c>
      <c r="I822" s="19" t="s">
        <v>50</v>
      </c>
      <c r="J822" t="s">
        <v>60</v>
      </c>
      <c r="K822" s="20">
        <f>Tablo1[[#This Row],[Ürün Kar Tutarı]]/Tablo1[[#This Row],[Birim Fiyat]]</f>
        <v>0.1891891891891892</v>
      </c>
      <c r="L822" t="str">
        <f xml:space="preserve"> RIGHT(Tablo1[[#This Row],[Urun Ad]],5)</f>
        <v>Siyah</v>
      </c>
      <c r="M822" cm="1">
        <f t="array" aca="1" ref="M822" ca="1">IF(VEYA(M822="Aralık",M822="Ocak",M822="Şubat"),"Kış",
IF(VEYA(M822="Mart",M822="Nisan",M822="Mayıs"),"İlkbahar",
IF(VEYA(M822="Haziran",M822="Temmuz",M822="Ağustos"),"Yaz",
IF(VEYA(M822="Eylül",M822="Ekim",M822="Kasım"),"Sonbahar",""))))</f>
        <v>0</v>
      </c>
    </row>
    <row r="823" spans="1:13" x14ac:dyDescent="0.3">
      <c r="A823" s="5">
        <v>822</v>
      </c>
      <c r="B823" t="s">
        <v>18</v>
      </c>
      <c r="C823" t="s">
        <v>33</v>
      </c>
      <c r="D823" s="5" t="s">
        <v>78</v>
      </c>
      <c r="E823">
        <v>1</v>
      </c>
      <c r="F823" s="1">
        <v>1490</v>
      </c>
      <c r="G823" s="2">
        <v>1490</v>
      </c>
      <c r="H823" s="3">
        <v>690</v>
      </c>
      <c r="I823" s="19" t="s">
        <v>50</v>
      </c>
      <c r="J823" t="s">
        <v>66</v>
      </c>
      <c r="K823" s="20">
        <f>Tablo1[[#This Row],[Ürün Kar Tutarı]]/Tablo1[[#This Row],[Birim Fiyat]]</f>
        <v>0.46308724832214765</v>
      </c>
      <c r="L823" t="str">
        <f xml:space="preserve"> RIGHT(Tablo1[[#This Row],[Urun Ad]],5)</f>
        <v>Marka</v>
      </c>
      <c r="M823" cm="1">
        <f t="array" aca="1" ref="M823" ca="1">IF(VEYA(M823="Aralık",M823="Ocak",M823="Şubat"),"Kış",
IF(VEYA(M823="Mart",M823="Nisan",M823="Mayıs"),"İlkbahar",
IF(VEYA(M823="Haziran",M823="Temmuz",M823="Ağustos"),"Yaz",
IF(VEYA(M823="Eylül",M823="Ekim",M823="Kasım"),"Sonbahar",""))))</f>
        <v>0</v>
      </c>
    </row>
    <row r="824" spans="1:13" x14ac:dyDescent="0.3">
      <c r="A824" s="4">
        <v>823</v>
      </c>
      <c r="B824" t="s">
        <v>17</v>
      </c>
      <c r="C824" t="s">
        <v>41</v>
      </c>
      <c r="D824" s="5" t="s">
        <v>78</v>
      </c>
      <c r="E824">
        <v>1</v>
      </c>
      <c r="F824" s="1">
        <v>1500</v>
      </c>
      <c r="G824" s="2">
        <v>1500</v>
      </c>
      <c r="H824" s="3">
        <v>700</v>
      </c>
      <c r="I824" s="19" t="s">
        <v>50</v>
      </c>
      <c r="J824" t="s">
        <v>66</v>
      </c>
      <c r="K824" s="20">
        <f>Tablo1[[#This Row],[Ürün Kar Tutarı]]/Tablo1[[#This Row],[Birim Fiyat]]</f>
        <v>0.46666666666666667</v>
      </c>
      <c r="L824" t="str">
        <f xml:space="preserve"> RIGHT(Tablo1[[#This Row],[Urun Ad]],5)</f>
        <v>Marka</v>
      </c>
      <c r="M824" cm="1">
        <f t="array" aca="1" ref="M824" ca="1">IF(VEYA(M824="Aralık",M824="Ocak",M824="Şubat"),"Kış",
IF(VEYA(M824="Mart",M824="Nisan",M824="Mayıs"),"İlkbahar",
IF(VEYA(M824="Haziran",M824="Temmuz",M824="Ağustos"),"Yaz",
IF(VEYA(M824="Eylül",M824="Ekim",M824="Kasım"),"Sonbahar",""))))</f>
        <v>0</v>
      </c>
    </row>
    <row r="825" spans="1:13" x14ac:dyDescent="0.3">
      <c r="A825" s="4">
        <v>824</v>
      </c>
      <c r="B825" t="s">
        <v>16</v>
      </c>
      <c r="C825" t="s">
        <v>30</v>
      </c>
      <c r="D825" s="5" t="s">
        <v>83</v>
      </c>
      <c r="E825">
        <v>2</v>
      </c>
      <c r="F825" s="1">
        <v>1090</v>
      </c>
      <c r="G825" s="2">
        <v>2180</v>
      </c>
      <c r="H825" s="3">
        <v>580</v>
      </c>
      <c r="I825" s="19" t="s">
        <v>50</v>
      </c>
      <c r="J825" t="s">
        <v>60</v>
      </c>
      <c r="K825" s="20">
        <f>Tablo1[[#This Row],[Ürün Kar Tutarı]]/Tablo1[[#This Row],[Birim Fiyat]]</f>
        <v>0.5321100917431193</v>
      </c>
      <c r="L825" t="str">
        <f xml:space="preserve"> RIGHT(Tablo1[[#This Row],[Urun Ad]],5)</f>
        <v>Marka</v>
      </c>
      <c r="M825" cm="1">
        <f t="array" aca="1" ref="M825" ca="1">IF(VEYA(M825="Aralık",M825="Ocak",M825="Şubat"),"Kış",
IF(VEYA(M825="Mart",M825="Nisan",M825="Mayıs"),"İlkbahar",
IF(VEYA(M825="Haziran",M825="Temmuz",M825="Ağustos"),"Yaz",
IF(VEYA(M825="Eylül",M825="Ekim",M825="Kasım"),"Sonbahar",""))))</f>
        <v>0</v>
      </c>
    </row>
    <row r="826" spans="1:13" x14ac:dyDescent="0.3">
      <c r="A826" s="4">
        <v>825</v>
      </c>
      <c r="B826" t="s">
        <v>18</v>
      </c>
      <c r="C826" t="s">
        <v>29</v>
      </c>
      <c r="D826" s="5" t="s">
        <v>82</v>
      </c>
      <c r="E826">
        <v>3</v>
      </c>
      <c r="F826" s="1">
        <v>1800</v>
      </c>
      <c r="G826" s="2">
        <v>5400</v>
      </c>
      <c r="H826" s="3">
        <v>3000</v>
      </c>
      <c r="I826" s="19" t="s">
        <v>50</v>
      </c>
      <c r="J826" t="s">
        <v>65</v>
      </c>
      <c r="K826" s="20">
        <f>Tablo1[[#This Row],[Ürün Kar Tutarı]]/Tablo1[[#This Row],[Birim Fiyat]]</f>
        <v>1.6666666666666667</v>
      </c>
      <c r="L826" t="str">
        <f xml:space="preserve"> RIGHT(Tablo1[[#This Row],[Urun Ad]],5)</f>
        <v>n Gri</v>
      </c>
      <c r="M826" cm="1">
        <f t="array" aca="1" ref="M826" ca="1">IF(VEYA(M826="Aralık",M826="Ocak",M826="Şubat"),"Kış",
IF(VEYA(M826="Mart",M826="Nisan",M826="Mayıs"),"İlkbahar",
IF(VEYA(M826="Haziran",M826="Temmuz",M826="Ağustos"),"Yaz",
IF(VEYA(M826="Eylül",M826="Ekim",M826="Kasım"),"Sonbahar",""))))</f>
        <v>0</v>
      </c>
    </row>
    <row r="827" spans="1:13" x14ac:dyDescent="0.3">
      <c r="A827" s="5">
        <v>826</v>
      </c>
      <c r="B827" t="s">
        <v>15</v>
      </c>
      <c r="C827" t="s">
        <v>39</v>
      </c>
      <c r="D827" s="5" t="s">
        <v>76</v>
      </c>
      <c r="E827">
        <v>2</v>
      </c>
      <c r="F827" s="1">
        <v>7530</v>
      </c>
      <c r="G827" s="2">
        <v>15060</v>
      </c>
      <c r="H827" s="3">
        <v>3060</v>
      </c>
      <c r="I827" s="19" t="s">
        <v>50</v>
      </c>
      <c r="J827" t="s">
        <v>66</v>
      </c>
      <c r="K827" s="20">
        <f>Tablo1[[#This Row],[Ürün Kar Tutarı]]/Tablo1[[#This Row],[Birim Fiyat]]</f>
        <v>0.4063745019920319</v>
      </c>
      <c r="L827" t="str">
        <f xml:space="preserve"> RIGHT(Tablo1[[#This Row],[Urun Ad]],5)</f>
        <v>ı Gri</v>
      </c>
      <c r="M827" cm="1">
        <f t="array" aca="1" ref="M827" ca="1">IF(VEYA(M827="Aralık",M827="Ocak",M827="Şubat"),"Kış",
IF(VEYA(M827="Mart",M827="Nisan",M827="Mayıs"),"İlkbahar",
IF(VEYA(M827="Haziran",M827="Temmuz",M827="Ağustos"),"Yaz",
IF(VEYA(M827="Eylül",M827="Ekim",M827="Kasım"),"Sonbahar",""))))</f>
        <v>0</v>
      </c>
    </row>
    <row r="828" spans="1:13" x14ac:dyDescent="0.3">
      <c r="A828" s="4">
        <v>827</v>
      </c>
      <c r="B828" t="s">
        <v>14</v>
      </c>
      <c r="C828" t="s">
        <v>27</v>
      </c>
      <c r="D828" s="5" t="s">
        <v>43</v>
      </c>
      <c r="E828">
        <v>3</v>
      </c>
      <c r="F828" s="1">
        <v>1100</v>
      </c>
      <c r="G828" s="2">
        <v>3300</v>
      </c>
      <c r="H828" s="3">
        <v>900</v>
      </c>
      <c r="I828" s="19" t="s">
        <v>50</v>
      </c>
      <c r="J828" t="s">
        <v>66</v>
      </c>
      <c r="K828" s="20">
        <f>Tablo1[[#This Row],[Ürün Kar Tutarı]]/Tablo1[[#This Row],[Birim Fiyat]]</f>
        <v>0.81818181818181823</v>
      </c>
      <c r="L828" t="str">
        <f xml:space="preserve"> RIGHT(Tablo1[[#This Row],[Urun Ad]],5)</f>
        <v>Beyaz</v>
      </c>
      <c r="M828" cm="1">
        <f t="array" aca="1" ref="M828" ca="1">IF(VEYA(M828="Aralık",M828="Ocak",M828="Şubat"),"Kış",
IF(VEYA(M828="Mart",M828="Nisan",M828="Mayıs"),"İlkbahar",
IF(VEYA(M828="Haziran",M828="Temmuz",M828="Ağustos"),"Yaz",
IF(VEYA(M828="Eylül",M828="Ekim",M828="Kasım"),"Sonbahar",""))))</f>
        <v>0</v>
      </c>
    </row>
    <row r="829" spans="1:13" x14ac:dyDescent="0.3">
      <c r="A829" s="5">
        <v>828</v>
      </c>
      <c r="B829" t="s">
        <v>17</v>
      </c>
      <c r="C829" t="s">
        <v>23</v>
      </c>
      <c r="D829" s="5" t="s">
        <v>84</v>
      </c>
      <c r="E829">
        <v>3</v>
      </c>
      <c r="F829" s="1">
        <v>1350</v>
      </c>
      <c r="G829" s="2">
        <v>4050</v>
      </c>
      <c r="H829" s="3">
        <v>1650</v>
      </c>
      <c r="I829" s="19" t="s">
        <v>50</v>
      </c>
      <c r="J829" t="s">
        <v>62</v>
      </c>
      <c r="K829" s="20">
        <f>Tablo1[[#This Row],[Ürün Kar Tutarı]]/Tablo1[[#This Row],[Birim Fiyat]]</f>
        <v>1.2222222222222223</v>
      </c>
      <c r="L829" t="str">
        <f xml:space="preserve"> RIGHT(Tablo1[[#This Row],[Urun Ad]],5)</f>
        <v>Siyah</v>
      </c>
      <c r="M829" cm="1">
        <f t="array" aca="1" ref="M829" ca="1">IF(VEYA(M829="Aralık",M829="Ocak",M829="Şubat"),"Kış",
IF(VEYA(M829="Mart",M829="Nisan",M829="Mayıs"),"İlkbahar",
IF(VEYA(M829="Haziran",M829="Temmuz",M829="Ağustos"),"Yaz",
IF(VEYA(M829="Eylül",M829="Ekim",M829="Kasım"),"Sonbahar",""))))</f>
        <v>0</v>
      </c>
    </row>
    <row r="830" spans="1:13" x14ac:dyDescent="0.3">
      <c r="A830" s="4">
        <v>829</v>
      </c>
      <c r="B830" t="s">
        <v>16</v>
      </c>
      <c r="C830" t="s">
        <v>23</v>
      </c>
      <c r="D830" s="5" t="s">
        <v>84</v>
      </c>
      <c r="E830">
        <v>1</v>
      </c>
      <c r="F830" s="1">
        <v>1350</v>
      </c>
      <c r="G830" s="2">
        <v>1350</v>
      </c>
      <c r="H830" s="3">
        <v>550</v>
      </c>
      <c r="I830" s="19" t="s">
        <v>50</v>
      </c>
      <c r="J830" t="s">
        <v>60</v>
      </c>
      <c r="K830" s="20">
        <f>Tablo1[[#This Row],[Ürün Kar Tutarı]]/Tablo1[[#This Row],[Birim Fiyat]]</f>
        <v>0.40740740740740738</v>
      </c>
      <c r="L830" t="str">
        <f xml:space="preserve"> RIGHT(Tablo1[[#This Row],[Urun Ad]],5)</f>
        <v>Siyah</v>
      </c>
      <c r="M830" cm="1">
        <f t="array" aca="1" ref="M830" ca="1">IF(VEYA(M830="Aralık",M830="Ocak",M830="Şubat"),"Kış",
IF(VEYA(M830="Mart",M830="Nisan",M830="Mayıs"),"İlkbahar",
IF(VEYA(M830="Haziran",M830="Temmuz",M830="Ağustos"),"Yaz",
IF(VEYA(M830="Eylül",M830="Ekim",M830="Kasım"),"Sonbahar",""))))</f>
        <v>0</v>
      </c>
    </row>
    <row r="831" spans="1:13" x14ac:dyDescent="0.3">
      <c r="A831" s="5">
        <v>830</v>
      </c>
      <c r="B831" t="s">
        <v>15</v>
      </c>
      <c r="C831" t="s">
        <v>30</v>
      </c>
      <c r="D831" s="5" t="s">
        <v>83</v>
      </c>
      <c r="E831">
        <v>2</v>
      </c>
      <c r="F831" s="1">
        <v>1090</v>
      </c>
      <c r="G831" s="2">
        <v>2180</v>
      </c>
      <c r="H831" s="3">
        <v>580</v>
      </c>
      <c r="I831" s="19" t="s">
        <v>50</v>
      </c>
      <c r="J831" t="s">
        <v>56</v>
      </c>
      <c r="K831" s="20">
        <f>Tablo1[[#This Row],[Ürün Kar Tutarı]]/Tablo1[[#This Row],[Birim Fiyat]]</f>
        <v>0.5321100917431193</v>
      </c>
      <c r="L831" t="str">
        <f xml:space="preserve"> RIGHT(Tablo1[[#This Row],[Urun Ad]],5)</f>
        <v>Marka</v>
      </c>
      <c r="M831" cm="1">
        <f t="array" aca="1" ref="M831" ca="1">IF(VEYA(M831="Aralık",M831="Ocak",M831="Şubat"),"Kış",
IF(VEYA(M831="Mart",M831="Nisan",M831="Mayıs"),"İlkbahar",
IF(VEYA(M831="Haziran",M831="Temmuz",M831="Ağustos"),"Yaz",
IF(VEYA(M831="Eylül",M831="Ekim",M831="Kasım"),"Sonbahar",""))))</f>
        <v>0</v>
      </c>
    </row>
    <row r="832" spans="1:13" x14ac:dyDescent="0.3">
      <c r="A832" s="4">
        <v>831</v>
      </c>
      <c r="B832" t="s">
        <v>15</v>
      </c>
      <c r="C832" t="s">
        <v>34</v>
      </c>
      <c r="D832" s="5" t="s">
        <v>80</v>
      </c>
      <c r="E832">
        <v>1</v>
      </c>
      <c r="F832" s="1">
        <v>4200</v>
      </c>
      <c r="G832" s="2">
        <v>4200</v>
      </c>
      <c r="H832" s="3">
        <v>1200</v>
      </c>
      <c r="I832" s="19" t="s">
        <v>50</v>
      </c>
      <c r="J832" t="s">
        <v>57</v>
      </c>
      <c r="K832" s="20">
        <f>Tablo1[[#This Row],[Ürün Kar Tutarı]]/Tablo1[[#This Row],[Birim Fiyat]]</f>
        <v>0.2857142857142857</v>
      </c>
      <c r="L832" t="str">
        <f xml:space="preserve"> RIGHT(Tablo1[[#This Row],[Urun Ad]],5)</f>
        <v>Beyaz</v>
      </c>
      <c r="M832" cm="1">
        <f t="array" aca="1" ref="M832" ca="1">IF(VEYA(M832="Aralık",M832="Ocak",M832="Şubat"),"Kış",
IF(VEYA(M832="Mart",M832="Nisan",M832="Mayıs"),"İlkbahar",
IF(VEYA(M832="Haziran",M832="Temmuz",M832="Ağustos"),"Yaz",
IF(VEYA(M832="Eylül",M832="Ekim",M832="Kasım"),"Sonbahar",""))))</f>
        <v>0</v>
      </c>
    </row>
    <row r="833" spans="1:13" x14ac:dyDescent="0.3">
      <c r="A833" s="5">
        <v>832</v>
      </c>
      <c r="B833" t="s">
        <v>17</v>
      </c>
      <c r="C833" t="s">
        <v>29</v>
      </c>
      <c r="D833" s="5" t="s">
        <v>82</v>
      </c>
      <c r="E833">
        <v>2</v>
      </c>
      <c r="F833" s="1">
        <v>1800</v>
      </c>
      <c r="G833" s="2">
        <v>3600</v>
      </c>
      <c r="H833" s="3">
        <v>2000</v>
      </c>
      <c r="I833" s="19" t="s">
        <v>50</v>
      </c>
      <c r="J833" t="s">
        <v>59</v>
      </c>
      <c r="K833" s="20">
        <f>Tablo1[[#This Row],[Ürün Kar Tutarı]]/Tablo1[[#This Row],[Birim Fiyat]]</f>
        <v>1.1111111111111112</v>
      </c>
      <c r="L833" t="str">
        <f xml:space="preserve"> RIGHT(Tablo1[[#This Row],[Urun Ad]],5)</f>
        <v>n Gri</v>
      </c>
      <c r="M833" cm="1">
        <f t="array" aca="1" ref="M833" ca="1">IF(VEYA(M833="Aralık",M833="Ocak",M833="Şubat"),"Kış",
IF(VEYA(M833="Mart",M833="Nisan",M833="Mayıs"),"İlkbahar",
IF(VEYA(M833="Haziran",M833="Temmuz",M833="Ağustos"),"Yaz",
IF(VEYA(M833="Eylül",M833="Ekim",M833="Kasım"),"Sonbahar",""))))</f>
        <v>0</v>
      </c>
    </row>
    <row r="834" spans="1:13" x14ac:dyDescent="0.3">
      <c r="A834" s="4">
        <v>833</v>
      </c>
      <c r="B834" t="s">
        <v>19</v>
      </c>
      <c r="C834" t="s">
        <v>30</v>
      </c>
      <c r="D834" s="5" t="s">
        <v>83</v>
      </c>
      <c r="E834">
        <v>1</v>
      </c>
      <c r="F834" s="1">
        <v>1090</v>
      </c>
      <c r="G834" s="2">
        <v>1090</v>
      </c>
      <c r="H834" s="3">
        <v>290</v>
      </c>
      <c r="I834" s="19" t="s">
        <v>50</v>
      </c>
      <c r="J834" t="s">
        <v>63</v>
      </c>
      <c r="K834" s="20">
        <f>Tablo1[[#This Row],[Ürün Kar Tutarı]]/Tablo1[[#This Row],[Birim Fiyat]]</f>
        <v>0.26605504587155965</v>
      </c>
      <c r="L834" t="str">
        <f xml:space="preserve"> RIGHT(Tablo1[[#This Row],[Urun Ad]],5)</f>
        <v>Marka</v>
      </c>
      <c r="M834" cm="1">
        <f t="array" aca="1" ref="M834" ca="1">IF(VEYA(M834="Aralık",M834="Ocak",M834="Şubat"),"Kış",
IF(VEYA(M834="Mart",M834="Nisan",M834="Mayıs"),"İlkbahar",
IF(VEYA(M834="Haziran",M834="Temmuz",M834="Ağustos"),"Yaz",
IF(VEYA(M834="Eylül",M834="Ekim",M834="Kasım"),"Sonbahar",""))))</f>
        <v>0</v>
      </c>
    </row>
    <row r="835" spans="1:13" x14ac:dyDescent="0.3">
      <c r="A835" s="5">
        <v>834</v>
      </c>
      <c r="B835" t="s">
        <v>8</v>
      </c>
      <c r="C835" t="s">
        <v>25</v>
      </c>
      <c r="D835" s="5" t="s">
        <v>77</v>
      </c>
      <c r="E835">
        <v>1</v>
      </c>
      <c r="F835" s="1">
        <v>7600</v>
      </c>
      <c r="G835" s="2">
        <v>7600</v>
      </c>
      <c r="H835" s="3">
        <v>1600</v>
      </c>
      <c r="I835" s="19" t="s">
        <v>50</v>
      </c>
      <c r="J835" t="s">
        <v>57</v>
      </c>
      <c r="K835" s="20">
        <f>Tablo1[[#This Row],[Ürün Kar Tutarı]]/Tablo1[[#This Row],[Birim Fiyat]]</f>
        <v>0.21052631578947367</v>
      </c>
      <c r="L835" t="str">
        <f xml:space="preserve"> RIGHT(Tablo1[[#This Row],[Urun Ad]],5)</f>
        <v>i Gri</v>
      </c>
      <c r="M835" cm="1">
        <f t="array" aca="1" ref="M835" ca="1">IF(VEYA(M835="Aralık",M835="Ocak",M835="Şubat"),"Kış",
IF(VEYA(M835="Mart",M835="Nisan",M835="Mayıs"),"İlkbahar",
IF(VEYA(M835="Haziran",M835="Temmuz",M835="Ağustos"),"Yaz",
IF(VEYA(M835="Eylül",M835="Ekim",M835="Kasım"),"Sonbahar",""))))</f>
        <v>0</v>
      </c>
    </row>
    <row r="836" spans="1:13" x14ac:dyDescent="0.3">
      <c r="A836" s="4">
        <v>835</v>
      </c>
      <c r="B836" t="s">
        <v>16</v>
      </c>
      <c r="C836" t="s">
        <v>25</v>
      </c>
      <c r="D836" s="5" t="s">
        <v>77</v>
      </c>
      <c r="E836">
        <v>3</v>
      </c>
      <c r="F836" s="1">
        <v>7600</v>
      </c>
      <c r="G836" s="2">
        <v>22800</v>
      </c>
      <c r="H836" s="3">
        <v>4800</v>
      </c>
      <c r="I836" s="19" t="s">
        <v>50</v>
      </c>
      <c r="J836" t="s">
        <v>61</v>
      </c>
      <c r="K836" s="20">
        <f>Tablo1[[#This Row],[Ürün Kar Tutarı]]/Tablo1[[#This Row],[Birim Fiyat]]</f>
        <v>0.63157894736842102</v>
      </c>
      <c r="L836" t="str">
        <f xml:space="preserve"> RIGHT(Tablo1[[#This Row],[Urun Ad]],5)</f>
        <v>i Gri</v>
      </c>
      <c r="M836" cm="1">
        <f t="array" aca="1" ref="M836" ca="1">IF(VEYA(M836="Aralık",M836="Ocak",M836="Şubat"),"Kış",
IF(VEYA(M836="Mart",M836="Nisan",M836="Mayıs"),"İlkbahar",
IF(VEYA(M836="Haziran",M836="Temmuz",M836="Ağustos"),"Yaz",
IF(VEYA(M836="Eylül",M836="Ekim",M836="Kasım"),"Sonbahar",""))))</f>
        <v>0</v>
      </c>
    </row>
    <row r="837" spans="1:13" x14ac:dyDescent="0.3">
      <c r="A837" s="5">
        <v>836</v>
      </c>
      <c r="B837" t="s">
        <v>10</v>
      </c>
      <c r="C837" t="s">
        <v>42</v>
      </c>
      <c r="D837" s="5" t="s">
        <v>80</v>
      </c>
      <c r="E837">
        <v>1</v>
      </c>
      <c r="F837" s="1">
        <v>3700</v>
      </c>
      <c r="G837" s="2">
        <v>3700</v>
      </c>
      <c r="H837" s="3">
        <v>700</v>
      </c>
      <c r="I837" s="19" t="s">
        <v>50</v>
      </c>
      <c r="J837" t="s">
        <v>67</v>
      </c>
      <c r="K837" s="20">
        <f>Tablo1[[#This Row],[Ürün Kar Tutarı]]/Tablo1[[#This Row],[Birim Fiyat]]</f>
        <v>0.1891891891891892</v>
      </c>
      <c r="L837" t="str">
        <f xml:space="preserve"> RIGHT(Tablo1[[#This Row],[Urun Ad]],5)</f>
        <v>Siyah</v>
      </c>
      <c r="M837" cm="1">
        <f t="array" aca="1" ref="M837" ca="1">IF(VEYA(M837="Aralık",M837="Ocak",M837="Şubat"),"Kış",
IF(VEYA(M837="Mart",M837="Nisan",M837="Mayıs"),"İlkbahar",
IF(VEYA(M837="Haziran",M837="Temmuz",M837="Ağustos"),"Yaz",
IF(VEYA(M837="Eylül",M837="Ekim",M837="Kasım"),"Sonbahar",""))))</f>
        <v>0</v>
      </c>
    </row>
    <row r="838" spans="1:13" x14ac:dyDescent="0.3">
      <c r="A838" s="4">
        <v>837</v>
      </c>
      <c r="B838" t="s">
        <v>12</v>
      </c>
      <c r="C838" t="s">
        <v>26</v>
      </c>
      <c r="D838" s="5" t="s">
        <v>79</v>
      </c>
      <c r="E838">
        <v>3</v>
      </c>
      <c r="F838" s="1">
        <v>7250</v>
      </c>
      <c r="G838" s="2">
        <v>21750</v>
      </c>
      <c r="H838" s="3">
        <v>6750</v>
      </c>
      <c r="I838" s="19" t="s">
        <v>50</v>
      </c>
      <c r="J838" t="s">
        <v>62</v>
      </c>
      <c r="K838" s="20">
        <f>Tablo1[[#This Row],[Ürün Kar Tutarı]]/Tablo1[[#This Row],[Birim Fiyat]]</f>
        <v>0.93103448275862066</v>
      </c>
      <c r="L838" t="str">
        <f xml:space="preserve"> RIGHT(Tablo1[[#This Row],[Urun Ad]],5)</f>
        <v>u Gri</v>
      </c>
      <c r="M838" cm="1">
        <f t="array" aca="1" ref="M838" ca="1">IF(VEYA(M838="Aralık",M838="Ocak",M838="Şubat"),"Kış",
IF(VEYA(M838="Mart",M838="Nisan",M838="Mayıs"),"İlkbahar",
IF(VEYA(M838="Haziran",M838="Temmuz",M838="Ağustos"),"Yaz",
IF(VEYA(M838="Eylül",M838="Ekim",M838="Kasım"),"Sonbahar",""))))</f>
        <v>0</v>
      </c>
    </row>
    <row r="839" spans="1:13" x14ac:dyDescent="0.3">
      <c r="A839" s="5">
        <v>838</v>
      </c>
      <c r="B839" t="s">
        <v>9</v>
      </c>
      <c r="C839" t="s">
        <v>25</v>
      </c>
      <c r="D839" s="5" t="s">
        <v>77</v>
      </c>
      <c r="E839">
        <v>3</v>
      </c>
      <c r="F839" s="1">
        <v>7600</v>
      </c>
      <c r="G839" s="2">
        <v>22800</v>
      </c>
      <c r="H839" s="3">
        <v>4800</v>
      </c>
      <c r="I839" s="19" t="s">
        <v>50</v>
      </c>
      <c r="J839" t="s">
        <v>55</v>
      </c>
      <c r="K839" s="20">
        <f>Tablo1[[#This Row],[Ürün Kar Tutarı]]/Tablo1[[#This Row],[Birim Fiyat]]</f>
        <v>0.63157894736842102</v>
      </c>
      <c r="L839" t="str">
        <f xml:space="preserve"> RIGHT(Tablo1[[#This Row],[Urun Ad]],5)</f>
        <v>i Gri</v>
      </c>
      <c r="M839" cm="1">
        <f t="array" aca="1" ref="M839" ca="1">IF(VEYA(M839="Aralık",M839="Ocak",M839="Şubat"),"Kış",
IF(VEYA(M839="Mart",M839="Nisan",M839="Mayıs"),"İlkbahar",
IF(VEYA(M839="Haziran",M839="Temmuz",M839="Ağustos"),"Yaz",
IF(VEYA(M839="Eylül",M839="Ekim",M839="Kasım"),"Sonbahar",""))))</f>
        <v>0</v>
      </c>
    </row>
    <row r="840" spans="1:13" x14ac:dyDescent="0.3">
      <c r="A840" s="4">
        <v>839</v>
      </c>
      <c r="B840" t="s">
        <v>18</v>
      </c>
      <c r="C840" t="s">
        <v>34</v>
      </c>
      <c r="D840" s="5" t="s">
        <v>80</v>
      </c>
      <c r="E840">
        <v>1</v>
      </c>
      <c r="F840" s="1">
        <v>4200</v>
      </c>
      <c r="G840" s="2">
        <v>4200</v>
      </c>
      <c r="H840" s="3">
        <v>1200</v>
      </c>
      <c r="I840" s="19" t="s">
        <v>50</v>
      </c>
      <c r="J840" t="s">
        <v>56</v>
      </c>
      <c r="K840" s="20">
        <f>Tablo1[[#This Row],[Ürün Kar Tutarı]]/Tablo1[[#This Row],[Birim Fiyat]]</f>
        <v>0.2857142857142857</v>
      </c>
      <c r="L840" t="str">
        <f xml:space="preserve"> RIGHT(Tablo1[[#This Row],[Urun Ad]],5)</f>
        <v>Beyaz</v>
      </c>
      <c r="M840" cm="1">
        <f t="array" aca="1" ref="M840" ca="1">IF(VEYA(M840="Aralık",M840="Ocak",M840="Şubat"),"Kış",
IF(VEYA(M840="Mart",M840="Nisan",M840="Mayıs"),"İlkbahar",
IF(VEYA(M840="Haziran",M840="Temmuz",M840="Ağustos"),"Yaz",
IF(VEYA(M840="Eylül",M840="Ekim",M840="Kasım"),"Sonbahar",""))))</f>
        <v>0</v>
      </c>
    </row>
    <row r="841" spans="1:13" x14ac:dyDescent="0.3">
      <c r="A841" s="5">
        <v>840</v>
      </c>
      <c r="B841" t="s">
        <v>14</v>
      </c>
      <c r="C841" t="s">
        <v>37</v>
      </c>
      <c r="D841" s="5" t="s">
        <v>43</v>
      </c>
      <c r="E841">
        <v>3</v>
      </c>
      <c r="F841" s="1">
        <v>1250</v>
      </c>
      <c r="G841" s="2">
        <v>3750</v>
      </c>
      <c r="H841" s="3">
        <v>1350</v>
      </c>
      <c r="I841" s="19" t="s">
        <v>50</v>
      </c>
      <c r="J841" t="s">
        <v>66</v>
      </c>
      <c r="K841" s="20">
        <f>Tablo1[[#This Row],[Ürün Kar Tutarı]]/Tablo1[[#This Row],[Birim Fiyat]]</f>
        <v>1.08</v>
      </c>
      <c r="L841" t="str">
        <f xml:space="preserve"> RIGHT(Tablo1[[#This Row],[Urun Ad]],5)</f>
        <v>Siyah</v>
      </c>
      <c r="M841" cm="1">
        <f t="array" aca="1" ref="M841" ca="1">IF(VEYA(M841="Aralık",M841="Ocak",M841="Şubat"),"Kış",
IF(VEYA(M841="Mart",M841="Nisan",M841="Mayıs"),"İlkbahar",
IF(VEYA(M841="Haziran",M841="Temmuz",M841="Ağustos"),"Yaz",
IF(VEYA(M841="Eylül",M841="Ekim",M841="Kasım"),"Sonbahar",""))))</f>
        <v>0</v>
      </c>
    </row>
    <row r="842" spans="1:13" x14ac:dyDescent="0.3">
      <c r="A842" s="4">
        <v>841</v>
      </c>
      <c r="B842" t="s">
        <v>16</v>
      </c>
      <c r="C842" t="s">
        <v>30</v>
      </c>
      <c r="D842" s="5" t="s">
        <v>83</v>
      </c>
      <c r="E842">
        <v>1</v>
      </c>
      <c r="F842" s="1">
        <v>1090</v>
      </c>
      <c r="G842" s="2">
        <v>1090</v>
      </c>
      <c r="H842" s="3">
        <v>290</v>
      </c>
      <c r="I842" s="19" t="s">
        <v>50</v>
      </c>
      <c r="J842" t="s">
        <v>61</v>
      </c>
      <c r="K842" s="20">
        <f>Tablo1[[#This Row],[Ürün Kar Tutarı]]/Tablo1[[#This Row],[Birim Fiyat]]</f>
        <v>0.26605504587155965</v>
      </c>
      <c r="L842" t="str">
        <f xml:space="preserve"> RIGHT(Tablo1[[#This Row],[Urun Ad]],5)</f>
        <v>Marka</v>
      </c>
      <c r="M842" cm="1">
        <f t="array" aca="1" ref="M842" ca="1">IF(VEYA(M842="Aralık",M842="Ocak",M842="Şubat"),"Kış",
IF(VEYA(M842="Mart",M842="Nisan",M842="Mayıs"),"İlkbahar",
IF(VEYA(M842="Haziran",M842="Temmuz",M842="Ağustos"),"Yaz",
IF(VEYA(M842="Eylül",M842="Ekim",M842="Kasım"),"Sonbahar",""))))</f>
        <v>0</v>
      </c>
    </row>
    <row r="843" spans="1:13" x14ac:dyDescent="0.3">
      <c r="A843" s="5">
        <v>842</v>
      </c>
      <c r="B843" t="s">
        <v>11</v>
      </c>
      <c r="C843" t="s">
        <v>24</v>
      </c>
      <c r="D843" s="5" t="s">
        <v>81</v>
      </c>
      <c r="E843">
        <v>1</v>
      </c>
      <c r="F843" s="1">
        <v>2180</v>
      </c>
      <c r="G843" s="2">
        <v>2180</v>
      </c>
      <c r="H843" s="3">
        <v>680</v>
      </c>
      <c r="I843" s="19" t="s">
        <v>50</v>
      </c>
      <c r="J843" t="s">
        <v>57</v>
      </c>
      <c r="K843" s="20">
        <f>Tablo1[[#This Row],[Ürün Kar Tutarı]]/Tablo1[[#This Row],[Birim Fiyat]]</f>
        <v>0.31192660550458717</v>
      </c>
      <c r="L843" t="str">
        <f xml:space="preserve"> RIGHT(Tablo1[[#This Row],[Urun Ad]],5)</f>
        <v>Marka</v>
      </c>
      <c r="M843" cm="1">
        <f t="array" aca="1" ref="M843" ca="1">IF(VEYA(M843="Aralık",M843="Ocak",M843="Şubat"),"Kış",
IF(VEYA(M843="Mart",M843="Nisan",M843="Mayıs"),"İlkbahar",
IF(VEYA(M843="Haziran",M843="Temmuz",M843="Ağustos"),"Yaz",
IF(VEYA(M843="Eylül",M843="Ekim",M843="Kasım"),"Sonbahar",""))))</f>
        <v>0</v>
      </c>
    </row>
    <row r="844" spans="1:13" x14ac:dyDescent="0.3">
      <c r="A844" s="4">
        <v>843</v>
      </c>
      <c r="B844" t="s">
        <v>19</v>
      </c>
      <c r="C844" t="s">
        <v>42</v>
      </c>
      <c r="D844" s="5" t="s">
        <v>80</v>
      </c>
      <c r="E844">
        <v>2</v>
      </c>
      <c r="F844" s="1">
        <v>3700</v>
      </c>
      <c r="G844" s="2">
        <v>7400</v>
      </c>
      <c r="H844" s="3">
        <v>1400</v>
      </c>
      <c r="I844" s="19" t="s">
        <v>50</v>
      </c>
      <c r="J844" t="s">
        <v>64</v>
      </c>
      <c r="K844" s="20">
        <f>Tablo1[[#This Row],[Ürün Kar Tutarı]]/Tablo1[[#This Row],[Birim Fiyat]]</f>
        <v>0.3783783783783784</v>
      </c>
      <c r="L844" t="str">
        <f xml:space="preserve"> RIGHT(Tablo1[[#This Row],[Urun Ad]],5)</f>
        <v>Siyah</v>
      </c>
      <c r="M844" cm="1">
        <f t="array" aca="1" ref="M844" ca="1">IF(VEYA(M844="Aralık",M844="Ocak",M844="Şubat"),"Kış",
IF(VEYA(M844="Mart",M844="Nisan",M844="Mayıs"),"İlkbahar",
IF(VEYA(M844="Haziran",M844="Temmuz",M844="Ağustos"),"Yaz",
IF(VEYA(M844="Eylül",M844="Ekim",M844="Kasım"),"Sonbahar",""))))</f>
        <v>0</v>
      </c>
    </row>
    <row r="845" spans="1:13" x14ac:dyDescent="0.3">
      <c r="A845" s="5">
        <v>844</v>
      </c>
      <c r="B845" t="s">
        <v>17</v>
      </c>
      <c r="C845" t="s">
        <v>20</v>
      </c>
      <c r="D845" s="5" t="s">
        <v>75</v>
      </c>
      <c r="E845">
        <v>2</v>
      </c>
      <c r="F845" s="1">
        <v>6000</v>
      </c>
      <c r="G845" s="2">
        <v>12000</v>
      </c>
      <c r="H845" s="3">
        <v>4000</v>
      </c>
      <c r="I845" s="19" t="s">
        <v>50</v>
      </c>
      <c r="J845" t="s">
        <v>60</v>
      </c>
      <c r="K845" s="20">
        <f>Tablo1[[#This Row],[Ürün Kar Tutarı]]/Tablo1[[#This Row],[Birim Fiyat]]</f>
        <v>0.66666666666666663</v>
      </c>
      <c r="L845" t="str">
        <f xml:space="preserve"> RIGHT(Tablo1[[#This Row],[Urun Ad]],5)</f>
        <v>Beyaz</v>
      </c>
      <c r="M845" cm="1">
        <f t="array" aca="1" ref="M845" ca="1">IF(VEYA(M845="Aralık",M845="Ocak",M845="Şubat"),"Kış",
IF(VEYA(M845="Mart",M845="Nisan",M845="Mayıs"),"İlkbahar",
IF(VEYA(M845="Haziran",M845="Temmuz",M845="Ağustos"),"Yaz",
IF(VEYA(M845="Eylül",M845="Ekim",M845="Kasım"),"Sonbahar",""))))</f>
        <v>0</v>
      </c>
    </row>
    <row r="846" spans="1:13" x14ac:dyDescent="0.3">
      <c r="A846" s="4">
        <v>845</v>
      </c>
      <c r="B846" t="s">
        <v>18</v>
      </c>
      <c r="C846" t="s">
        <v>37</v>
      </c>
      <c r="D846" s="5" t="s">
        <v>43</v>
      </c>
      <c r="E846">
        <v>2</v>
      </c>
      <c r="F846" s="1">
        <v>1250</v>
      </c>
      <c r="G846" s="2">
        <v>2500</v>
      </c>
      <c r="H846" s="3">
        <v>900</v>
      </c>
      <c r="I846" s="19" t="s">
        <v>50</v>
      </c>
      <c r="J846" t="s">
        <v>56</v>
      </c>
      <c r="K846" s="20">
        <f>Tablo1[[#This Row],[Ürün Kar Tutarı]]/Tablo1[[#This Row],[Birim Fiyat]]</f>
        <v>0.72</v>
      </c>
      <c r="L846" t="str">
        <f xml:space="preserve"> RIGHT(Tablo1[[#This Row],[Urun Ad]],5)</f>
        <v>Siyah</v>
      </c>
      <c r="M846" cm="1">
        <f t="array" aca="1" ref="M846" ca="1">IF(VEYA(M846="Aralık",M846="Ocak",M846="Şubat"),"Kış",
IF(VEYA(M846="Mart",M846="Nisan",M846="Mayıs"),"İlkbahar",
IF(VEYA(M846="Haziran",M846="Temmuz",M846="Ağustos"),"Yaz",
IF(VEYA(M846="Eylül",M846="Ekim",M846="Kasım"),"Sonbahar",""))))</f>
        <v>0</v>
      </c>
    </row>
    <row r="847" spans="1:13" x14ac:dyDescent="0.3">
      <c r="A847" s="5">
        <v>846</v>
      </c>
      <c r="B847" t="s">
        <v>19</v>
      </c>
      <c r="C847" t="s">
        <v>25</v>
      </c>
      <c r="D847" s="5" t="s">
        <v>77</v>
      </c>
      <c r="E847">
        <v>1</v>
      </c>
      <c r="F847" s="1">
        <v>7600</v>
      </c>
      <c r="G847" s="2">
        <v>7600</v>
      </c>
      <c r="H847" s="3">
        <v>1600</v>
      </c>
      <c r="I847" s="19" t="s">
        <v>50</v>
      </c>
      <c r="J847" t="s">
        <v>62</v>
      </c>
      <c r="K847" s="20">
        <f>Tablo1[[#This Row],[Ürün Kar Tutarı]]/Tablo1[[#This Row],[Birim Fiyat]]</f>
        <v>0.21052631578947367</v>
      </c>
      <c r="L847" t="str">
        <f xml:space="preserve"> RIGHT(Tablo1[[#This Row],[Urun Ad]],5)</f>
        <v>i Gri</v>
      </c>
      <c r="M847" cm="1">
        <f t="array" aca="1" ref="M847" ca="1">IF(VEYA(M847="Aralık",M847="Ocak",M847="Şubat"),"Kış",
IF(VEYA(M847="Mart",M847="Nisan",M847="Mayıs"),"İlkbahar",
IF(VEYA(M847="Haziran",M847="Temmuz",M847="Ağustos"),"Yaz",
IF(VEYA(M847="Eylül",M847="Ekim",M847="Kasım"),"Sonbahar",""))))</f>
        <v>0</v>
      </c>
    </row>
    <row r="848" spans="1:13" x14ac:dyDescent="0.3">
      <c r="A848" s="4">
        <v>847</v>
      </c>
      <c r="B848" t="s">
        <v>8</v>
      </c>
      <c r="C848" t="s">
        <v>21</v>
      </c>
      <c r="D848" s="5" t="s">
        <v>82</v>
      </c>
      <c r="E848">
        <v>2</v>
      </c>
      <c r="F848" s="1">
        <v>1400</v>
      </c>
      <c r="G848" s="2">
        <v>2800</v>
      </c>
      <c r="H848" s="3">
        <v>1200</v>
      </c>
      <c r="I848" s="19" t="s">
        <v>50</v>
      </c>
      <c r="J848" t="s">
        <v>63</v>
      </c>
      <c r="K848" s="20">
        <f>Tablo1[[#This Row],[Ürün Kar Tutarı]]/Tablo1[[#This Row],[Birim Fiyat]]</f>
        <v>0.8571428571428571</v>
      </c>
      <c r="L848" t="str">
        <f xml:space="preserve"> RIGHT(Tablo1[[#This Row],[Urun Ad]],5)</f>
        <v>Beyaz</v>
      </c>
      <c r="M848" cm="1">
        <f t="array" aca="1" ref="M848" ca="1">IF(VEYA(M848="Aralık",M848="Ocak",M848="Şubat"),"Kış",
IF(VEYA(M848="Mart",M848="Nisan",M848="Mayıs"),"İlkbahar",
IF(VEYA(M848="Haziran",M848="Temmuz",M848="Ağustos"),"Yaz",
IF(VEYA(M848="Eylül",M848="Ekim",M848="Kasım"),"Sonbahar",""))))</f>
        <v>0</v>
      </c>
    </row>
    <row r="849" spans="1:13" x14ac:dyDescent="0.3">
      <c r="A849" s="5">
        <v>848</v>
      </c>
      <c r="B849" t="s">
        <v>12</v>
      </c>
      <c r="C849" t="s">
        <v>24</v>
      </c>
      <c r="D849" s="5" t="s">
        <v>81</v>
      </c>
      <c r="E849">
        <v>2</v>
      </c>
      <c r="F849" s="1">
        <v>2180</v>
      </c>
      <c r="G849" s="2">
        <v>4360</v>
      </c>
      <c r="H849" s="3">
        <v>1360</v>
      </c>
      <c r="I849" s="19" t="s">
        <v>50</v>
      </c>
      <c r="J849" t="s">
        <v>64</v>
      </c>
      <c r="K849" s="20">
        <f>Tablo1[[#This Row],[Ürün Kar Tutarı]]/Tablo1[[#This Row],[Birim Fiyat]]</f>
        <v>0.62385321100917435</v>
      </c>
      <c r="L849" t="str">
        <f xml:space="preserve"> RIGHT(Tablo1[[#This Row],[Urun Ad]],5)</f>
        <v>Marka</v>
      </c>
      <c r="M849" cm="1">
        <f t="array" aca="1" ref="M849" ca="1">IF(VEYA(M849="Aralık",M849="Ocak",M849="Şubat"),"Kış",
IF(VEYA(M849="Mart",M849="Nisan",M849="Mayıs"),"İlkbahar",
IF(VEYA(M849="Haziran",M849="Temmuz",M849="Ağustos"),"Yaz",
IF(VEYA(M849="Eylül",M849="Ekim",M849="Kasım"),"Sonbahar",""))))</f>
        <v>0</v>
      </c>
    </row>
    <row r="850" spans="1:13" x14ac:dyDescent="0.3">
      <c r="A850" s="4">
        <v>849</v>
      </c>
      <c r="B850" t="s">
        <v>8</v>
      </c>
      <c r="C850" t="s">
        <v>29</v>
      </c>
      <c r="D850" s="5" t="s">
        <v>82</v>
      </c>
      <c r="E850">
        <v>3</v>
      </c>
      <c r="F850" s="1">
        <v>1800</v>
      </c>
      <c r="G850" s="2">
        <v>5400</v>
      </c>
      <c r="H850" s="3">
        <v>3000</v>
      </c>
      <c r="I850" s="19" t="s">
        <v>50</v>
      </c>
      <c r="J850" t="s">
        <v>60</v>
      </c>
      <c r="K850" s="20">
        <f>Tablo1[[#This Row],[Ürün Kar Tutarı]]/Tablo1[[#This Row],[Birim Fiyat]]</f>
        <v>1.6666666666666667</v>
      </c>
      <c r="L850" t="str">
        <f xml:space="preserve"> RIGHT(Tablo1[[#This Row],[Urun Ad]],5)</f>
        <v>n Gri</v>
      </c>
      <c r="M850" cm="1">
        <f t="array" aca="1" ref="M850" ca="1">IF(VEYA(M850="Aralık",M850="Ocak",M850="Şubat"),"Kış",
IF(VEYA(M850="Mart",M850="Nisan",M850="Mayıs"),"İlkbahar",
IF(VEYA(M850="Haziran",M850="Temmuz",M850="Ağustos"),"Yaz",
IF(VEYA(M850="Eylül",M850="Ekim",M850="Kasım"),"Sonbahar",""))))</f>
        <v>0</v>
      </c>
    </row>
    <row r="851" spans="1:13" x14ac:dyDescent="0.3">
      <c r="A851" s="4">
        <v>850</v>
      </c>
      <c r="B851" t="s">
        <v>10</v>
      </c>
      <c r="C851" t="s">
        <v>41</v>
      </c>
      <c r="D851" s="5" t="s">
        <v>78</v>
      </c>
      <c r="E851">
        <v>1</v>
      </c>
      <c r="F851" s="1">
        <v>1500</v>
      </c>
      <c r="G851" s="2">
        <v>1500</v>
      </c>
      <c r="H851" s="3">
        <v>700</v>
      </c>
      <c r="I851" s="19" t="s">
        <v>50</v>
      </c>
      <c r="J851" t="s">
        <v>60</v>
      </c>
      <c r="K851" s="20">
        <f>Tablo1[[#This Row],[Ürün Kar Tutarı]]/Tablo1[[#This Row],[Birim Fiyat]]</f>
        <v>0.46666666666666667</v>
      </c>
      <c r="L851" t="str">
        <f xml:space="preserve"> RIGHT(Tablo1[[#This Row],[Urun Ad]],5)</f>
        <v>Marka</v>
      </c>
      <c r="M851" cm="1">
        <f t="array" aca="1" ref="M851" ca="1">IF(VEYA(M851="Aralık",M851="Ocak",M851="Şubat"),"Kış",
IF(VEYA(M851="Mart",M851="Nisan",M851="Mayıs"),"İlkbahar",
IF(VEYA(M851="Haziran",M851="Temmuz",M851="Ağustos"),"Yaz",
IF(VEYA(M851="Eylül",M851="Ekim",M851="Kasım"),"Sonbahar",""))))</f>
        <v>0</v>
      </c>
    </row>
    <row r="852" spans="1:13" x14ac:dyDescent="0.3">
      <c r="A852" s="4">
        <v>851</v>
      </c>
      <c r="B852" t="s">
        <v>14</v>
      </c>
      <c r="C852" t="s">
        <v>22</v>
      </c>
      <c r="D852" s="5" t="s">
        <v>76</v>
      </c>
      <c r="E852">
        <v>3</v>
      </c>
      <c r="F852" s="1">
        <v>8450</v>
      </c>
      <c r="G852" s="2">
        <v>25350</v>
      </c>
      <c r="H852" s="3">
        <v>7350</v>
      </c>
      <c r="I852" s="19" t="s">
        <v>50</v>
      </c>
      <c r="J852" t="s">
        <v>58</v>
      </c>
      <c r="K852" s="20">
        <f>Tablo1[[#This Row],[Ürün Kar Tutarı]]/Tablo1[[#This Row],[Birim Fiyat]]</f>
        <v>0.86982248520710059</v>
      </c>
      <c r="L852" t="str">
        <f xml:space="preserve"> RIGHT(Tablo1[[#This Row],[Urun Ad]],5)</f>
        <v>Beyaz</v>
      </c>
      <c r="M852" cm="1">
        <f t="array" aca="1" ref="M852" ca="1">IF(VEYA(M852="Aralık",M852="Ocak",M852="Şubat"),"Kış",
IF(VEYA(M852="Mart",M852="Nisan",M852="Mayıs"),"İlkbahar",
IF(VEYA(M852="Haziran",M852="Temmuz",M852="Ağustos"),"Yaz",
IF(VEYA(M852="Eylül",M852="Ekim",M852="Kasım"),"Sonbahar",""))))</f>
        <v>0</v>
      </c>
    </row>
    <row r="853" spans="1:13" x14ac:dyDescent="0.3">
      <c r="A853" s="5">
        <v>852</v>
      </c>
      <c r="B853" t="s">
        <v>17</v>
      </c>
      <c r="C853" t="s">
        <v>41</v>
      </c>
      <c r="D853" s="5" t="s">
        <v>78</v>
      </c>
      <c r="E853">
        <v>3</v>
      </c>
      <c r="F853" s="1">
        <v>1500</v>
      </c>
      <c r="G853" s="2">
        <v>4500</v>
      </c>
      <c r="H853" s="3">
        <v>2100</v>
      </c>
      <c r="I853" s="19" t="s">
        <v>50</v>
      </c>
      <c r="J853" t="s">
        <v>63</v>
      </c>
      <c r="K853" s="20">
        <f>Tablo1[[#This Row],[Ürün Kar Tutarı]]/Tablo1[[#This Row],[Birim Fiyat]]</f>
        <v>1.4</v>
      </c>
      <c r="L853" t="str">
        <f xml:space="preserve"> RIGHT(Tablo1[[#This Row],[Urun Ad]],5)</f>
        <v>Marka</v>
      </c>
      <c r="M853" cm="1">
        <f t="array" aca="1" ref="M853" ca="1">IF(VEYA(M853="Aralık",M853="Ocak",M853="Şubat"),"Kış",
IF(VEYA(M853="Mart",M853="Nisan",M853="Mayıs"),"İlkbahar",
IF(VEYA(M853="Haziran",M853="Temmuz",M853="Ağustos"),"Yaz",
IF(VEYA(M853="Eylül",M853="Ekim",M853="Kasım"),"Sonbahar",""))))</f>
        <v>0</v>
      </c>
    </row>
    <row r="854" spans="1:13" x14ac:dyDescent="0.3">
      <c r="A854" s="4">
        <v>853</v>
      </c>
      <c r="B854" t="s">
        <v>13</v>
      </c>
      <c r="C854" t="s">
        <v>20</v>
      </c>
      <c r="D854" s="5" t="s">
        <v>75</v>
      </c>
      <c r="E854">
        <v>3</v>
      </c>
      <c r="F854" s="1">
        <v>6000</v>
      </c>
      <c r="G854" s="2">
        <v>18000</v>
      </c>
      <c r="H854" s="3">
        <v>6000</v>
      </c>
      <c r="I854" s="19" t="s">
        <v>50</v>
      </c>
      <c r="J854" t="s">
        <v>61</v>
      </c>
      <c r="K854" s="20">
        <f>Tablo1[[#This Row],[Ürün Kar Tutarı]]/Tablo1[[#This Row],[Birim Fiyat]]</f>
        <v>1</v>
      </c>
      <c r="L854" t="str">
        <f xml:space="preserve"> RIGHT(Tablo1[[#This Row],[Urun Ad]],5)</f>
        <v>Beyaz</v>
      </c>
      <c r="M854" cm="1">
        <f t="array" aca="1" ref="M854" ca="1">IF(VEYA(M854="Aralık",M854="Ocak",M854="Şubat"),"Kış",
IF(VEYA(M854="Mart",M854="Nisan",M854="Mayıs"),"İlkbahar",
IF(VEYA(M854="Haziran",M854="Temmuz",M854="Ağustos"),"Yaz",
IF(VEYA(M854="Eylül",M854="Ekim",M854="Kasım"),"Sonbahar",""))))</f>
        <v>0</v>
      </c>
    </row>
    <row r="855" spans="1:13" x14ac:dyDescent="0.3">
      <c r="A855" s="5">
        <v>854</v>
      </c>
      <c r="B855" t="s">
        <v>19</v>
      </c>
      <c r="C855" t="s">
        <v>38</v>
      </c>
      <c r="D855" s="5" t="s">
        <v>84</v>
      </c>
      <c r="E855">
        <v>1</v>
      </c>
      <c r="F855" s="1">
        <v>1200</v>
      </c>
      <c r="G855" s="2">
        <v>1200</v>
      </c>
      <c r="H855" s="3">
        <v>400</v>
      </c>
      <c r="I855" s="19" t="s">
        <v>50</v>
      </c>
      <c r="J855" t="s">
        <v>55</v>
      </c>
      <c r="K855" s="20">
        <f>Tablo1[[#This Row],[Ürün Kar Tutarı]]/Tablo1[[#This Row],[Birim Fiyat]]</f>
        <v>0.33333333333333331</v>
      </c>
      <c r="L855" t="str">
        <f xml:space="preserve"> RIGHT(Tablo1[[#This Row],[Urun Ad]],5)</f>
        <v>ü Mor</v>
      </c>
      <c r="M855" cm="1">
        <f t="array" aca="1" ref="M855" ca="1">IF(VEYA(M855="Aralık",M855="Ocak",M855="Şubat"),"Kış",
IF(VEYA(M855="Mart",M855="Nisan",M855="Mayıs"),"İlkbahar",
IF(VEYA(M855="Haziran",M855="Temmuz",M855="Ağustos"),"Yaz",
IF(VEYA(M855="Eylül",M855="Ekim",M855="Kasım"),"Sonbahar",""))))</f>
        <v>0</v>
      </c>
    </row>
    <row r="856" spans="1:13" x14ac:dyDescent="0.3">
      <c r="A856" s="4">
        <v>855</v>
      </c>
      <c r="B856" t="s">
        <v>8</v>
      </c>
      <c r="C856" t="s">
        <v>34</v>
      </c>
      <c r="D856" s="5" t="s">
        <v>80</v>
      </c>
      <c r="E856">
        <v>3</v>
      </c>
      <c r="F856" s="1">
        <v>4200</v>
      </c>
      <c r="G856" s="2">
        <v>12600</v>
      </c>
      <c r="H856" s="3">
        <v>3600</v>
      </c>
      <c r="I856" s="19" t="s">
        <v>50</v>
      </c>
      <c r="J856" t="s">
        <v>62</v>
      </c>
      <c r="K856" s="20">
        <f>Tablo1[[#This Row],[Ürün Kar Tutarı]]/Tablo1[[#This Row],[Birim Fiyat]]</f>
        <v>0.8571428571428571</v>
      </c>
      <c r="L856" t="str">
        <f xml:space="preserve"> RIGHT(Tablo1[[#This Row],[Urun Ad]],5)</f>
        <v>Beyaz</v>
      </c>
      <c r="M856" cm="1">
        <f t="array" aca="1" ref="M856" ca="1">IF(VEYA(M856="Aralık",M856="Ocak",M856="Şubat"),"Kış",
IF(VEYA(M856="Mart",M856="Nisan",M856="Mayıs"),"İlkbahar",
IF(VEYA(M856="Haziran",M856="Temmuz",M856="Ağustos"),"Yaz",
IF(VEYA(M856="Eylül",M856="Ekim",M856="Kasım"),"Sonbahar",""))))</f>
        <v>0</v>
      </c>
    </row>
    <row r="857" spans="1:13" x14ac:dyDescent="0.3">
      <c r="A857" s="5">
        <v>856</v>
      </c>
      <c r="B857" t="s">
        <v>18</v>
      </c>
      <c r="C857" t="s">
        <v>25</v>
      </c>
      <c r="D857" s="5" t="s">
        <v>77</v>
      </c>
      <c r="E857">
        <v>3</v>
      </c>
      <c r="F857" s="1">
        <v>7600</v>
      </c>
      <c r="G857" s="2">
        <v>22800</v>
      </c>
      <c r="H857" s="3">
        <v>4800</v>
      </c>
      <c r="I857" s="19" t="s">
        <v>50</v>
      </c>
      <c r="J857" t="s">
        <v>56</v>
      </c>
      <c r="K857" s="20">
        <f>Tablo1[[#This Row],[Ürün Kar Tutarı]]/Tablo1[[#This Row],[Birim Fiyat]]</f>
        <v>0.63157894736842102</v>
      </c>
      <c r="L857" t="str">
        <f xml:space="preserve"> RIGHT(Tablo1[[#This Row],[Urun Ad]],5)</f>
        <v>i Gri</v>
      </c>
      <c r="M857" cm="1">
        <f t="array" aca="1" ref="M857" ca="1">IF(VEYA(M857="Aralık",M857="Ocak",M857="Şubat"),"Kış",
IF(VEYA(M857="Mart",M857="Nisan",M857="Mayıs"),"İlkbahar",
IF(VEYA(M857="Haziran",M857="Temmuz",M857="Ağustos"),"Yaz",
IF(VEYA(M857="Eylül",M857="Ekim",M857="Kasım"),"Sonbahar",""))))</f>
        <v>0</v>
      </c>
    </row>
    <row r="858" spans="1:13" x14ac:dyDescent="0.3">
      <c r="A858" s="4">
        <v>857</v>
      </c>
      <c r="B858" t="s">
        <v>13</v>
      </c>
      <c r="C858" t="s">
        <v>26</v>
      </c>
      <c r="D858" s="5" t="s">
        <v>79</v>
      </c>
      <c r="E858">
        <v>2</v>
      </c>
      <c r="F858" s="1">
        <v>7250</v>
      </c>
      <c r="G858" s="2">
        <v>14500</v>
      </c>
      <c r="H858" s="3">
        <v>4500</v>
      </c>
      <c r="I858" s="19" t="s">
        <v>50</v>
      </c>
      <c r="J858" t="s">
        <v>61</v>
      </c>
      <c r="K858" s="20">
        <f>Tablo1[[#This Row],[Ürün Kar Tutarı]]/Tablo1[[#This Row],[Birim Fiyat]]</f>
        <v>0.62068965517241381</v>
      </c>
      <c r="L858" t="str">
        <f xml:space="preserve"> RIGHT(Tablo1[[#This Row],[Urun Ad]],5)</f>
        <v>u Gri</v>
      </c>
      <c r="M858" cm="1">
        <f t="array" aca="1" ref="M858" ca="1">IF(VEYA(M858="Aralık",M858="Ocak",M858="Şubat"),"Kış",
IF(VEYA(M858="Mart",M858="Nisan",M858="Mayıs"),"İlkbahar",
IF(VEYA(M858="Haziran",M858="Temmuz",M858="Ağustos"),"Yaz",
IF(VEYA(M858="Eylül",M858="Ekim",M858="Kasım"),"Sonbahar",""))))</f>
        <v>0</v>
      </c>
    </row>
    <row r="859" spans="1:13" x14ac:dyDescent="0.3">
      <c r="A859" s="5">
        <v>858</v>
      </c>
      <c r="B859" t="s">
        <v>9</v>
      </c>
      <c r="C859" t="s">
        <v>39</v>
      </c>
      <c r="D859" s="5" t="s">
        <v>76</v>
      </c>
      <c r="E859">
        <v>2</v>
      </c>
      <c r="F859" s="1">
        <v>7530</v>
      </c>
      <c r="G859" s="2">
        <v>15060</v>
      </c>
      <c r="H859" s="3">
        <v>3060</v>
      </c>
      <c r="I859" s="19" t="s">
        <v>50</v>
      </c>
      <c r="J859" t="s">
        <v>67</v>
      </c>
      <c r="K859" s="20">
        <f>Tablo1[[#This Row],[Ürün Kar Tutarı]]/Tablo1[[#This Row],[Birim Fiyat]]</f>
        <v>0.4063745019920319</v>
      </c>
      <c r="L859" t="str">
        <f xml:space="preserve"> RIGHT(Tablo1[[#This Row],[Urun Ad]],5)</f>
        <v>ı Gri</v>
      </c>
      <c r="M859" cm="1">
        <f t="array" aca="1" ref="M859" ca="1">IF(VEYA(M859="Aralık",M859="Ocak",M859="Şubat"),"Kış",
IF(VEYA(M859="Mart",M859="Nisan",M859="Mayıs"),"İlkbahar",
IF(VEYA(M859="Haziran",M859="Temmuz",M859="Ağustos"),"Yaz",
IF(VEYA(M859="Eylül",M859="Ekim",M859="Kasım"),"Sonbahar",""))))</f>
        <v>0</v>
      </c>
    </row>
    <row r="860" spans="1:13" x14ac:dyDescent="0.3">
      <c r="A860" s="4">
        <v>859</v>
      </c>
      <c r="B860" t="s">
        <v>10</v>
      </c>
      <c r="C860" t="s">
        <v>26</v>
      </c>
      <c r="D860" s="5" t="s">
        <v>79</v>
      </c>
      <c r="E860">
        <v>2</v>
      </c>
      <c r="F860" s="1">
        <v>7250</v>
      </c>
      <c r="G860" s="2">
        <v>14500</v>
      </c>
      <c r="H860" s="3">
        <v>4500</v>
      </c>
      <c r="I860" s="19" t="s">
        <v>50</v>
      </c>
      <c r="J860" t="s">
        <v>59</v>
      </c>
      <c r="K860" s="20">
        <f>Tablo1[[#This Row],[Ürün Kar Tutarı]]/Tablo1[[#This Row],[Birim Fiyat]]</f>
        <v>0.62068965517241381</v>
      </c>
      <c r="L860" t="str">
        <f xml:space="preserve"> RIGHT(Tablo1[[#This Row],[Urun Ad]],5)</f>
        <v>u Gri</v>
      </c>
      <c r="M860" cm="1">
        <f t="array" aca="1" ref="M860" ca="1">IF(VEYA(M860="Aralık",M860="Ocak",M860="Şubat"),"Kış",
IF(VEYA(M860="Mart",M860="Nisan",M860="Mayıs"),"İlkbahar",
IF(VEYA(M860="Haziran",M860="Temmuz",M860="Ağustos"),"Yaz",
IF(VEYA(M860="Eylül",M860="Ekim",M860="Kasım"),"Sonbahar",""))))</f>
        <v>0</v>
      </c>
    </row>
    <row r="861" spans="1:13" x14ac:dyDescent="0.3">
      <c r="A861" s="5">
        <v>860</v>
      </c>
      <c r="B861" t="s">
        <v>9</v>
      </c>
      <c r="C861" t="s">
        <v>20</v>
      </c>
      <c r="D861" s="5" t="s">
        <v>75</v>
      </c>
      <c r="E861">
        <v>1</v>
      </c>
      <c r="F861" s="1">
        <v>6000</v>
      </c>
      <c r="G861" s="2">
        <v>6000</v>
      </c>
      <c r="H861" s="3">
        <v>2000</v>
      </c>
      <c r="I861" s="19" t="s">
        <v>50</v>
      </c>
      <c r="J861" t="s">
        <v>56</v>
      </c>
      <c r="K861" s="20">
        <f>Tablo1[[#This Row],[Ürün Kar Tutarı]]/Tablo1[[#This Row],[Birim Fiyat]]</f>
        <v>0.33333333333333331</v>
      </c>
      <c r="L861" t="str">
        <f xml:space="preserve"> RIGHT(Tablo1[[#This Row],[Urun Ad]],5)</f>
        <v>Beyaz</v>
      </c>
      <c r="M861" cm="1">
        <f t="array" aca="1" ref="M861" ca="1">IF(VEYA(M861="Aralık",M861="Ocak",M861="Şubat"),"Kış",
IF(VEYA(M861="Mart",M861="Nisan",M861="Mayıs"),"İlkbahar",
IF(VEYA(M861="Haziran",M861="Temmuz",M861="Ağustos"),"Yaz",
IF(VEYA(M861="Eylül",M861="Ekim",M861="Kasım"),"Sonbahar",""))))</f>
        <v>0</v>
      </c>
    </row>
    <row r="862" spans="1:13" x14ac:dyDescent="0.3">
      <c r="A862" s="4">
        <v>861</v>
      </c>
      <c r="B862" t="s">
        <v>13</v>
      </c>
      <c r="C862" t="s">
        <v>38</v>
      </c>
      <c r="D862" s="5" t="s">
        <v>84</v>
      </c>
      <c r="E862">
        <v>3</v>
      </c>
      <c r="F862" s="1">
        <v>1200</v>
      </c>
      <c r="G862" s="2">
        <v>3600</v>
      </c>
      <c r="H862" s="3">
        <v>1200</v>
      </c>
      <c r="I862" s="19" t="s">
        <v>50</v>
      </c>
      <c r="J862" t="s">
        <v>63</v>
      </c>
      <c r="K862" s="20">
        <f>Tablo1[[#This Row],[Ürün Kar Tutarı]]/Tablo1[[#This Row],[Birim Fiyat]]</f>
        <v>1</v>
      </c>
      <c r="L862" t="str">
        <f xml:space="preserve"> RIGHT(Tablo1[[#This Row],[Urun Ad]],5)</f>
        <v>ü Mor</v>
      </c>
      <c r="M862" cm="1">
        <f t="array" aca="1" ref="M862" ca="1">IF(VEYA(M862="Aralık",M862="Ocak",M862="Şubat"),"Kış",
IF(VEYA(M862="Mart",M862="Nisan",M862="Mayıs"),"İlkbahar",
IF(VEYA(M862="Haziran",M862="Temmuz",M862="Ağustos"),"Yaz",
IF(VEYA(M862="Eylül",M862="Ekim",M862="Kasım"),"Sonbahar",""))))</f>
        <v>0</v>
      </c>
    </row>
    <row r="863" spans="1:13" x14ac:dyDescent="0.3">
      <c r="A863" s="5">
        <v>862</v>
      </c>
      <c r="B863" t="s">
        <v>19</v>
      </c>
      <c r="C863" t="s">
        <v>40</v>
      </c>
      <c r="D863" s="5" t="s">
        <v>75</v>
      </c>
      <c r="E863">
        <v>2</v>
      </c>
      <c r="F863" s="1">
        <v>5300</v>
      </c>
      <c r="G863" s="2">
        <v>10600</v>
      </c>
      <c r="H863" s="3">
        <v>2600</v>
      </c>
      <c r="I863" s="19" t="s">
        <v>50</v>
      </c>
      <c r="J863" t="s">
        <v>62</v>
      </c>
      <c r="K863" s="20">
        <f>Tablo1[[#This Row],[Ürün Kar Tutarı]]/Tablo1[[#This Row],[Birim Fiyat]]</f>
        <v>0.49056603773584906</v>
      </c>
      <c r="L863" t="str">
        <f xml:space="preserve"> RIGHT(Tablo1[[#This Row],[Urun Ad]],5)</f>
        <v>i Gri</v>
      </c>
      <c r="M863" cm="1">
        <f t="array" aca="1" ref="M863" ca="1">IF(VEYA(M863="Aralık",M863="Ocak",M863="Şubat"),"Kış",
IF(VEYA(M863="Mart",M863="Nisan",M863="Mayıs"),"İlkbahar",
IF(VEYA(M863="Haziran",M863="Temmuz",M863="Ağustos"),"Yaz",
IF(VEYA(M863="Eylül",M863="Ekim",M863="Kasım"),"Sonbahar",""))))</f>
        <v>0</v>
      </c>
    </row>
    <row r="864" spans="1:13" x14ac:dyDescent="0.3">
      <c r="A864" s="4">
        <v>863</v>
      </c>
      <c r="B864" t="s">
        <v>16</v>
      </c>
      <c r="C864" t="s">
        <v>22</v>
      </c>
      <c r="D864" s="5" t="s">
        <v>76</v>
      </c>
      <c r="E864">
        <v>2</v>
      </c>
      <c r="F864" s="1">
        <v>8450</v>
      </c>
      <c r="G864" s="2">
        <v>16900</v>
      </c>
      <c r="H864" s="3">
        <v>4900</v>
      </c>
      <c r="I864" s="19" t="s">
        <v>50</v>
      </c>
      <c r="J864" t="s">
        <v>67</v>
      </c>
      <c r="K864" s="20">
        <f>Tablo1[[#This Row],[Ürün Kar Tutarı]]/Tablo1[[#This Row],[Birim Fiyat]]</f>
        <v>0.57988165680473369</v>
      </c>
      <c r="L864" t="str">
        <f xml:space="preserve"> RIGHT(Tablo1[[#This Row],[Urun Ad]],5)</f>
        <v>Beyaz</v>
      </c>
      <c r="M864" cm="1">
        <f t="array" aca="1" ref="M864" ca="1">IF(VEYA(M864="Aralık",M864="Ocak",M864="Şubat"),"Kış",
IF(VEYA(M864="Mart",M864="Nisan",M864="Mayıs"),"İlkbahar",
IF(VEYA(M864="Haziran",M864="Temmuz",M864="Ağustos"),"Yaz",
IF(VEYA(M864="Eylül",M864="Ekim",M864="Kasım"),"Sonbahar",""))))</f>
        <v>0</v>
      </c>
    </row>
    <row r="865" spans="1:13" x14ac:dyDescent="0.3">
      <c r="A865" s="5">
        <v>864</v>
      </c>
      <c r="B865" t="s">
        <v>12</v>
      </c>
      <c r="C865" t="s">
        <v>23</v>
      </c>
      <c r="D865" s="5" t="s">
        <v>84</v>
      </c>
      <c r="E865">
        <v>1</v>
      </c>
      <c r="F865" s="1">
        <v>1350</v>
      </c>
      <c r="G865" s="2">
        <v>1350</v>
      </c>
      <c r="H865" s="3">
        <v>550</v>
      </c>
      <c r="I865" s="19" t="s">
        <v>50</v>
      </c>
      <c r="J865" t="s">
        <v>62</v>
      </c>
      <c r="K865" s="20">
        <f>Tablo1[[#This Row],[Ürün Kar Tutarı]]/Tablo1[[#This Row],[Birim Fiyat]]</f>
        <v>0.40740740740740738</v>
      </c>
      <c r="L865" t="str">
        <f xml:space="preserve"> RIGHT(Tablo1[[#This Row],[Urun Ad]],5)</f>
        <v>Siyah</v>
      </c>
      <c r="M865" cm="1">
        <f t="array" aca="1" ref="M865" ca="1">IF(VEYA(M865="Aralık",M865="Ocak",M865="Şubat"),"Kış",
IF(VEYA(M865="Mart",M865="Nisan",M865="Mayıs"),"İlkbahar",
IF(VEYA(M865="Haziran",M865="Temmuz",M865="Ağustos"),"Yaz",
IF(VEYA(M865="Eylül",M865="Ekim",M865="Kasım"),"Sonbahar",""))))</f>
        <v>0</v>
      </c>
    </row>
    <row r="866" spans="1:13" x14ac:dyDescent="0.3">
      <c r="A866" s="4">
        <v>865</v>
      </c>
      <c r="B866" t="s">
        <v>14</v>
      </c>
      <c r="C866" t="s">
        <v>30</v>
      </c>
      <c r="D866" s="5" t="s">
        <v>83</v>
      </c>
      <c r="E866">
        <v>1</v>
      </c>
      <c r="F866" s="1">
        <v>1090</v>
      </c>
      <c r="G866" s="2">
        <v>1090</v>
      </c>
      <c r="H866" s="3">
        <v>290</v>
      </c>
      <c r="I866" s="19" t="s">
        <v>50</v>
      </c>
      <c r="J866" t="s">
        <v>57</v>
      </c>
      <c r="K866" s="20">
        <f>Tablo1[[#This Row],[Ürün Kar Tutarı]]/Tablo1[[#This Row],[Birim Fiyat]]</f>
        <v>0.26605504587155965</v>
      </c>
      <c r="L866" t="str">
        <f xml:space="preserve"> RIGHT(Tablo1[[#This Row],[Urun Ad]],5)</f>
        <v>Marka</v>
      </c>
      <c r="M866" cm="1">
        <f t="array" aca="1" ref="M866" ca="1">IF(VEYA(M866="Aralık",M866="Ocak",M866="Şubat"),"Kış",
IF(VEYA(M866="Mart",M866="Nisan",M866="Mayıs"),"İlkbahar",
IF(VEYA(M866="Haziran",M866="Temmuz",M866="Ağustos"),"Yaz",
IF(VEYA(M866="Eylül",M866="Ekim",M866="Kasım"),"Sonbahar",""))))</f>
        <v>0</v>
      </c>
    </row>
    <row r="867" spans="1:13" x14ac:dyDescent="0.3">
      <c r="A867" s="5">
        <v>866</v>
      </c>
      <c r="B867" t="s">
        <v>12</v>
      </c>
      <c r="C867" t="s">
        <v>24</v>
      </c>
      <c r="D867" s="5" t="s">
        <v>81</v>
      </c>
      <c r="E867">
        <v>1</v>
      </c>
      <c r="F867" s="1">
        <v>2180</v>
      </c>
      <c r="G867" s="2">
        <v>2180</v>
      </c>
      <c r="H867" s="3">
        <v>680</v>
      </c>
      <c r="I867" s="19" t="s">
        <v>50</v>
      </c>
      <c r="J867" t="s">
        <v>64</v>
      </c>
      <c r="K867" s="20">
        <f>Tablo1[[#This Row],[Ürün Kar Tutarı]]/Tablo1[[#This Row],[Birim Fiyat]]</f>
        <v>0.31192660550458717</v>
      </c>
      <c r="L867" t="str">
        <f xml:space="preserve"> RIGHT(Tablo1[[#This Row],[Urun Ad]],5)</f>
        <v>Marka</v>
      </c>
      <c r="M867" cm="1">
        <f t="array" aca="1" ref="M867" ca="1">IF(VEYA(M867="Aralık",M867="Ocak",M867="Şubat"),"Kış",
IF(VEYA(M867="Mart",M867="Nisan",M867="Mayıs"),"İlkbahar",
IF(VEYA(M867="Haziran",M867="Temmuz",M867="Ağustos"),"Yaz",
IF(VEYA(M867="Eylül",M867="Ekim",M867="Kasım"),"Sonbahar",""))))</f>
        <v>0</v>
      </c>
    </row>
    <row r="868" spans="1:13" x14ac:dyDescent="0.3">
      <c r="A868" s="4">
        <v>867</v>
      </c>
      <c r="B868" t="s">
        <v>8</v>
      </c>
      <c r="C868" t="s">
        <v>20</v>
      </c>
      <c r="D868" s="5" t="s">
        <v>75</v>
      </c>
      <c r="E868">
        <v>2</v>
      </c>
      <c r="F868" s="1">
        <v>6000</v>
      </c>
      <c r="G868" s="2">
        <v>12000</v>
      </c>
      <c r="H868" s="3">
        <v>4000</v>
      </c>
      <c r="I868" s="19" t="s">
        <v>50</v>
      </c>
      <c r="J868" t="s">
        <v>55</v>
      </c>
      <c r="K868" s="20">
        <f>Tablo1[[#This Row],[Ürün Kar Tutarı]]/Tablo1[[#This Row],[Birim Fiyat]]</f>
        <v>0.66666666666666663</v>
      </c>
      <c r="L868" t="str">
        <f xml:space="preserve"> RIGHT(Tablo1[[#This Row],[Urun Ad]],5)</f>
        <v>Beyaz</v>
      </c>
      <c r="M868" cm="1">
        <f t="array" aca="1" ref="M868" ca="1">IF(VEYA(M868="Aralık",M868="Ocak",M868="Şubat"),"Kış",
IF(VEYA(M868="Mart",M868="Nisan",M868="Mayıs"),"İlkbahar",
IF(VEYA(M868="Haziran",M868="Temmuz",M868="Ağustos"),"Yaz",
IF(VEYA(M868="Eylül",M868="Ekim",M868="Kasım"),"Sonbahar",""))))</f>
        <v>0</v>
      </c>
    </row>
    <row r="869" spans="1:13" x14ac:dyDescent="0.3">
      <c r="A869" s="5">
        <v>868</v>
      </c>
      <c r="B869" t="s">
        <v>9</v>
      </c>
      <c r="C869" t="s">
        <v>21</v>
      </c>
      <c r="D869" s="5" t="s">
        <v>82</v>
      </c>
      <c r="E869">
        <v>2</v>
      </c>
      <c r="F869" s="1">
        <v>1400</v>
      </c>
      <c r="G869" s="2">
        <v>2800</v>
      </c>
      <c r="H869" s="3">
        <v>1200</v>
      </c>
      <c r="I869" s="19" t="s">
        <v>50</v>
      </c>
      <c r="J869" t="s">
        <v>67</v>
      </c>
      <c r="K869" s="20">
        <f>Tablo1[[#This Row],[Ürün Kar Tutarı]]/Tablo1[[#This Row],[Birim Fiyat]]</f>
        <v>0.8571428571428571</v>
      </c>
      <c r="L869" t="str">
        <f xml:space="preserve"> RIGHT(Tablo1[[#This Row],[Urun Ad]],5)</f>
        <v>Beyaz</v>
      </c>
      <c r="M869" cm="1">
        <f t="array" aca="1" ref="M869" ca="1">IF(VEYA(M869="Aralık",M869="Ocak",M869="Şubat"),"Kış",
IF(VEYA(M869="Mart",M869="Nisan",M869="Mayıs"),"İlkbahar",
IF(VEYA(M869="Haziran",M869="Temmuz",M869="Ağustos"),"Yaz",
IF(VEYA(M869="Eylül",M869="Ekim",M869="Kasım"),"Sonbahar",""))))</f>
        <v>0</v>
      </c>
    </row>
    <row r="870" spans="1:13" x14ac:dyDescent="0.3">
      <c r="A870" s="4">
        <v>869</v>
      </c>
      <c r="B870" t="s">
        <v>10</v>
      </c>
      <c r="C870" t="s">
        <v>22</v>
      </c>
      <c r="D870" s="5" t="s">
        <v>76</v>
      </c>
      <c r="E870">
        <v>2</v>
      </c>
      <c r="F870" s="1">
        <v>8450</v>
      </c>
      <c r="G870" s="2">
        <v>16900</v>
      </c>
      <c r="H870" s="3">
        <v>4900</v>
      </c>
      <c r="I870" s="19" t="s">
        <v>50</v>
      </c>
      <c r="J870" t="s">
        <v>64</v>
      </c>
      <c r="K870" s="20">
        <f>Tablo1[[#This Row],[Ürün Kar Tutarı]]/Tablo1[[#This Row],[Birim Fiyat]]</f>
        <v>0.57988165680473369</v>
      </c>
      <c r="L870" t="str">
        <f xml:space="preserve"> RIGHT(Tablo1[[#This Row],[Urun Ad]],5)</f>
        <v>Beyaz</v>
      </c>
      <c r="M870" cm="1">
        <f t="array" aca="1" ref="M870" ca="1">IF(VEYA(M870="Aralık",M870="Ocak",M870="Şubat"),"Kış",
IF(VEYA(M870="Mart",M870="Nisan",M870="Mayıs"),"İlkbahar",
IF(VEYA(M870="Haziran",M870="Temmuz",M870="Ağustos"),"Yaz",
IF(VEYA(M870="Eylül",M870="Ekim",M870="Kasım"),"Sonbahar",""))))</f>
        <v>0</v>
      </c>
    </row>
    <row r="871" spans="1:13" x14ac:dyDescent="0.3">
      <c r="A871" s="5">
        <v>870</v>
      </c>
      <c r="B871" t="s">
        <v>11</v>
      </c>
      <c r="C871" t="s">
        <v>23</v>
      </c>
      <c r="D871" s="5" t="s">
        <v>84</v>
      </c>
      <c r="E871">
        <v>3</v>
      </c>
      <c r="F871" s="1">
        <v>1350</v>
      </c>
      <c r="G871" s="2">
        <v>4050</v>
      </c>
      <c r="H871" s="3">
        <v>1650</v>
      </c>
      <c r="I871" s="19" t="s">
        <v>50</v>
      </c>
      <c r="J871" t="s">
        <v>62</v>
      </c>
      <c r="K871" s="20">
        <f>Tablo1[[#This Row],[Ürün Kar Tutarı]]/Tablo1[[#This Row],[Birim Fiyat]]</f>
        <v>1.2222222222222223</v>
      </c>
      <c r="L871" t="str">
        <f xml:space="preserve"> RIGHT(Tablo1[[#This Row],[Urun Ad]],5)</f>
        <v>Siyah</v>
      </c>
      <c r="M871" cm="1">
        <f t="array" aca="1" ref="M871" ca="1">IF(VEYA(M871="Aralık",M871="Ocak",M871="Şubat"),"Kış",
IF(VEYA(M871="Mart",M871="Nisan",M871="Mayıs"),"İlkbahar",
IF(VEYA(M871="Haziran",M871="Temmuz",M871="Ağustos"),"Yaz",
IF(VEYA(M871="Eylül",M871="Ekim",M871="Kasım"),"Sonbahar",""))))</f>
        <v>0</v>
      </c>
    </row>
    <row r="872" spans="1:13" x14ac:dyDescent="0.3">
      <c r="A872" s="4">
        <v>871</v>
      </c>
      <c r="B872" t="s">
        <v>8</v>
      </c>
      <c r="C872" t="s">
        <v>24</v>
      </c>
      <c r="D872" s="5" t="s">
        <v>81</v>
      </c>
      <c r="E872">
        <v>2</v>
      </c>
      <c r="F872" s="1">
        <v>2180</v>
      </c>
      <c r="G872" s="2">
        <v>4360</v>
      </c>
      <c r="H872" s="3">
        <v>1360</v>
      </c>
      <c r="I872" s="19" t="s">
        <v>50</v>
      </c>
      <c r="J872" t="s">
        <v>58</v>
      </c>
      <c r="K872" s="20">
        <f>Tablo1[[#This Row],[Ürün Kar Tutarı]]/Tablo1[[#This Row],[Birim Fiyat]]</f>
        <v>0.62385321100917435</v>
      </c>
      <c r="L872" t="str">
        <f xml:space="preserve"> RIGHT(Tablo1[[#This Row],[Urun Ad]],5)</f>
        <v>Marka</v>
      </c>
      <c r="M872" cm="1">
        <f t="array" aca="1" ref="M872" ca="1">IF(VEYA(M872="Aralık",M872="Ocak",M872="Şubat"),"Kış",
IF(VEYA(M872="Mart",M872="Nisan",M872="Mayıs"),"İlkbahar",
IF(VEYA(M872="Haziran",M872="Temmuz",M872="Ağustos"),"Yaz",
IF(VEYA(M872="Eylül",M872="Ekim",M872="Kasım"),"Sonbahar",""))))</f>
        <v>0</v>
      </c>
    </row>
    <row r="873" spans="1:13" x14ac:dyDescent="0.3">
      <c r="A873" s="5">
        <v>872</v>
      </c>
      <c r="B873" t="s">
        <v>12</v>
      </c>
      <c r="C873" t="s">
        <v>25</v>
      </c>
      <c r="D873" s="5" t="s">
        <v>77</v>
      </c>
      <c r="E873">
        <v>2</v>
      </c>
      <c r="F873" s="1">
        <v>7600</v>
      </c>
      <c r="G873" s="2">
        <v>15200</v>
      </c>
      <c r="H873" s="3">
        <v>3200</v>
      </c>
      <c r="I873" s="19" t="s">
        <v>50</v>
      </c>
      <c r="J873" t="s">
        <v>63</v>
      </c>
      <c r="K873" s="20">
        <f>Tablo1[[#This Row],[Ürün Kar Tutarı]]/Tablo1[[#This Row],[Birim Fiyat]]</f>
        <v>0.42105263157894735</v>
      </c>
      <c r="L873" t="str">
        <f xml:space="preserve"> RIGHT(Tablo1[[#This Row],[Urun Ad]],5)</f>
        <v>i Gri</v>
      </c>
      <c r="M873" cm="1">
        <f t="array" aca="1" ref="M873" ca="1">IF(VEYA(M873="Aralık",M873="Ocak",M873="Şubat"),"Kış",
IF(VEYA(M873="Mart",M873="Nisan",M873="Mayıs"),"İlkbahar",
IF(VEYA(M873="Haziran",M873="Temmuz",M873="Ağustos"),"Yaz",
IF(VEYA(M873="Eylül",M873="Ekim",M873="Kasım"),"Sonbahar",""))))</f>
        <v>0</v>
      </c>
    </row>
    <row r="874" spans="1:13" x14ac:dyDescent="0.3">
      <c r="A874" s="4">
        <v>873</v>
      </c>
      <c r="B874" t="s">
        <v>9</v>
      </c>
      <c r="C874" t="s">
        <v>26</v>
      </c>
      <c r="D874" s="5" t="s">
        <v>79</v>
      </c>
      <c r="E874">
        <v>2</v>
      </c>
      <c r="F874" s="1">
        <v>7250</v>
      </c>
      <c r="G874" s="2">
        <v>14500</v>
      </c>
      <c r="H874" s="3">
        <v>4500</v>
      </c>
      <c r="I874" s="19" t="s">
        <v>50</v>
      </c>
      <c r="J874" t="s">
        <v>56</v>
      </c>
      <c r="K874" s="20">
        <f>Tablo1[[#This Row],[Ürün Kar Tutarı]]/Tablo1[[#This Row],[Birim Fiyat]]</f>
        <v>0.62068965517241381</v>
      </c>
      <c r="L874" t="str">
        <f xml:space="preserve"> RIGHT(Tablo1[[#This Row],[Urun Ad]],5)</f>
        <v>u Gri</v>
      </c>
      <c r="M874" cm="1">
        <f t="array" aca="1" ref="M874" ca="1">IF(VEYA(M874="Aralık",M874="Ocak",M874="Şubat"),"Kış",
IF(VEYA(M874="Mart",M874="Nisan",M874="Mayıs"),"İlkbahar",
IF(VEYA(M874="Haziran",M874="Temmuz",M874="Ağustos"),"Yaz",
IF(VEYA(M874="Eylül",M874="Ekim",M874="Kasım"),"Sonbahar",""))))</f>
        <v>0</v>
      </c>
    </row>
    <row r="875" spans="1:13" x14ac:dyDescent="0.3">
      <c r="A875" s="5">
        <v>874</v>
      </c>
      <c r="B875" t="s">
        <v>11</v>
      </c>
      <c r="C875" t="s">
        <v>27</v>
      </c>
      <c r="D875" s="5" t="s">
        <v>43</v>
      </c>
      <c r="E875">
        <v>3</v>
      </c>
      <c r="F875" s="1">
        <v>1100</v>
      </c>
      <c r="G875" s="2">
        <v>3300</v>
      </c>
      <c r="H875" s="3">
        <v>900</v>
      </c>
      <c r="I875" s="19" t="s">
        <v>50</v>
      </c>
      <c r="J875" t="s">
        <v>61</v>
      </c>
      <c r="K875" s="20">
        <f>Tablo1[[#This Row],[Ürün Kar Tutarı]]/Tablo1[[#This Row],[Birim Fiyat]]</f>
        <v>0.81818181818181823</v>
      </c>
      <c r="L875" t="str">
        <f xml:space="preserve"> RIGHT(Tablo1[[#This Row],[Urun Ad]],5)</f>
        <v>Beyaz</v>
      </c>
      <c r="M875" cm="1">
        <f t="array" aca="1" ref="M875" ca="1">IF(VEYA(M875="Aralık",M875="Ocak",M875="Şubat"),"Kış",
IF(VEYA(M875="Mart",M875="Nisan",M875="Mayıs"),"İlkbahar",
IF(VEYA(M875="Haziran",M875="Temmuz",M875="Ağustos"),"Yaz",
IF(VEYA(M875="Eylül",M875="Ekim",M875="Kasım"),"Sonbahar",""))))</f>
        <v>0</v>
      </c>
    </row>
    <row r="876" spans="1:13" x14ac:dyDescent="0.3">
      <c r="A876" s="4">
        <v>875</v>
      </c>
      <c r="B876" t="s">
        <v>13</v>
      </c>
      <c r="C876" t="s">
        <v>20</v>
      </c>
      <c r="D876" s="5" t="s">
        <v>75</v>
      </c>
      <c r="E876">
        <v>2</v>
      </c>
      <c r="F876" s="1">
        <v>6000</v>
      </c>
      <c r="G876" s="2">
        <v>12000</v>
      </c>
      <c r="H876" s="3">
        <v>4000</v>
      </c>
      <c r="I876" s="19" t="s">
        <v>50</v>
      </c>
      <c r="J876" t="s">
        <v>59</v>
      </c>
      <c r="K876" s="20">
        <f>Tablo1[[#This Row],[Ürün Kar Tutarı]]/Tablo1[[#This Row],[Birim Fiyat]]</f>
        <v>0.66666666666666663</v>
      </c>
      <c r="L876" t="str">
        <f xml:space="preserve"> RIGHT(Tablo1[[#This Row],[Urun Ad]],5)</f>
        <v>Beyaz</v>
      </c>
      <c r="M876" cm="1">
        <f t="array" aca="1" ref="M876" ca="1">IF(VEYA(M876="Aralık",M876="Ocak",M876="Şubat"),"Kış",
IF(VEYA(M876="Mart",M876="Nisan",M876="Mayıs"),"İlkbahar",
IF(VEYA(M876="Haziran",M876="Temmuz",M876="Ağustos"),"Yaz",
IF(VEYA(M876="Eylül",M876="Ekim",M876="Kasım"),"Sonbahar",""))))</f>
        <v>0</v>
      </c>
    </row>
    <row r="877" spans="1:13" x14ac:dyDescent="0.3">
      <c r="A877" s="4">
        <v>876</v>
      </c>
      <c r="B877" t="s">
        <v>8</v>
      </c>
      <c r="C877" t="s">
        <v>28</v>
      </c>
      <c r="D877" s="5" t="s">
        <v>83</v>
      </c>
      <c r="E877">
        <v>1</v>
      </c>
      <c r="F877" s="1">
        <v>1200</v>
      </c>
      <c r="G877" s="2">
        <v>1200</v>
      </c>
      <c r="H877" s="3">
        <v>400</v>
      </c>
      <c r="I877" s="19" t="s">
        <v>50</v>
      </c>
      <c r="J877" t="s">
        <v>64</v>
      </c>
      <c r="K877" s="20">
        <f>Tablo1[[#This Row],[Ürün Kar Tutarı]]/Tablo1[[#This Row],[Birim Fiyat]]</f>
        <v>0.33333333333333331</v>
      </c>
      <c r="L877" t="str">
        <f xml:space="preserve"> RIGHT(Tablo1[[#This Row],[Urun Ad]],5)</f>
        <v>Marka</v>
      </c>
      <c r="M877" cm="1">
        <f t="array" aca="1" ref="M877" ca="1">IF(VEYA(M877="Aralık",M877="Ocak",M877="Şubat"),"Kış",
IF(VEYA(M877="Mart",M877="Nisan",M877="Mayıs"),"İlkbahar",
IF(VEYA(M877="Haziran",M877="Temmuz",M877="Ağustos"),"Yaz",
IF(VEYA(M877="Eylül",M877="Ekim",M877="Kasım"),"Sonbahar",""))))</f>
        <v>0</v>
      </c>
    </row>
    <row r="878" spans="1:13" x14ac:dyDescent="0.3">
      <c r="A878" s="4">
        <v>877</v>
      </c>
      <c r="B878" t="s">
        <v>14</v>
      </c>
      <c r="C878" t="s">
        <v>29</v>
      </c>
      <c r="D878" s="5" t="s">
        <v>82</v>
      </c>
      <c r="E878">
        <v>2</v>
      </c>
      <c r="F878" s="1">
        <v>1800</v>
      </c>
      <c r="G878" s="2">
        <v>3600</v>
      </c>
      <c r="H878" s="3">
        <v>2000</v>
      </c>
      <c r="I878" s="19" t="s">
        <v>50</v>
      </c>
      <c r="J878" t="s">
        <v>60</v>
      </c>
      <c r="K878" s="20">
        <f>Tablo1[[#This Row],[Ürün Kar Tutarı]]/Tablo1[[#This Row],[Birim Fiyat]]</f>
        <v>1.1111111111111112</v>
      </c>
      <c r="L878" t="str">
        <f xml:space="preserve"> RIGHT(Tablo1[[#This Row],[Urun Ad]],5)</f>
        <v>n Gri</v>
      </c>
      <c r="M878" cm="1">
        <f t="array" aca="1" ref="M878" ca="1">IF(VEYA(M878="Aralık",M878="Ocak",M878="Şubat"),"Kış",
IF(VEYA(M878="Mart",M878="Nisan",M878="Mayıs"),"İlkbahar",
IF(VEYA(M878="Haziran",M878="Temmuz",M878="Ağustos"),"Yaz",
IF(VEYA(M878="Eylül",M878="Ekim",M878="Kasım"),"Sonbahar",""))))</f>
        <v>0</v>
      </c>
    </row>
    <row r="879" spans="1:13" x14ac:dyDescent="0.3">
      <c r="A879" s="5">
        <v>878</v>
      </c>
      <c r="B879" t="s">
        <v>14</v>
      </c>
      <c r="C879" t="s">
        <v>30</v>
      </c>
      <c r="D879" s="5" t="s">
        <v>83</v>
      </c>
      <c r="E879">
        <v>2</v>
      </c>
      <c r="F879" s="1">
        <v>1090</v>
      </c>
      <c r="G879" s="2">
        <v>2180</v>
      </c>
      <c r="H879" s="3">
        <v>580</v>
      </c>
      <c r="I879" s="19" t="s">
        <v>50</v>
      </c>
      <c r="J879" t="s">
        <v>64</v>
      </c>
      <c r="K879" s="20">
        <f>Tablo1[[#This Row],[Ürün Kar Tutarı]]/Tablo1[[#This Row],[Birim Fiyat]]</f>
        <v>0.5321100917431193</v>
      </c>
      <c r="L879" t="str">
        <f xml:space="preserve"> RIGHT(Tablo1[[#This Row],[Urun Ad]],5)</f>
        <v>Marka</v>
      </c>
      <c r="M879" cm="1">
        <f t="array" aca="1" ref="M879" ca="1">IF(VEYA(M879="Aralık",M879="Ocak",M879="Şubat"),"Kış",
IF(VEYA(M879="Mart",M879="Nisan",M879="Mayıs"),"İlkbahar",
IF(VEYA(M879="Haziran",M879="Temmuz",M879="Ağustos"),"Yaz",
IF(VEYA(M879="Eylül",M879="Ekim",M879="Kasım"),"Sonbahar",""))))</f>
        <v>0</v>
      </c>
    </row>
    <row r="880" spans="1:13" x14ac:dyDescent="0.3">
      <c r="A880" s="4">
        <v>879</v>
      </c>
      <c r="B880" t="s">
        <v>13</v>
      </c>
      <c r="C880" t="s">
        <v>24</v>
      </c>
      <c r="D880" s="5" t="s">
        <v>81</v>
      </c>
      <c r="E880">
        <v>3</v>
      </c>
      <c r="F880" s="1">
        <v>2180</v>
      </c>
      <c r="G880" s="2">
        <v>6540</v>
      </c>
      <c r="H880" s="3">
        <v>2040</v>
      </c>
      <c r="I880" s="19" t="s">
        <v>50</v>
      </c>
      <c r="J880" t="s">
        <v>60</v>
      </c>
      <c r="K880" s="20">
        <f>Tablo1[[#This Row],[Ürün Kar Tutarı]]/Tablo1[[#This Row],[Birim Fiyat]]</f>
        <v>0.93577981651376152</v>
      </c>
      <c r="L880" t="str">
        <f xml:space="preserve"> RIGHT(Tablo1[[#This Row],[Urun Ad]],5)</f>
        <v>Marka</v>
      </c>
      <c r="M880" cm="1">
        <f t="array" aca="1" ref="M880" ca="1">IF(VEYA(M880="Aralık",M880="Ocak",M880="Şubat"),"Kış",
IF(VEYA(M880="Mart",M880="Nisan",M880="Mayıs"),"İlkbahar",
IF(VEYA(M880="Haziran",M880="Temmuz",M880="Ağustos"),"Yaz",
IF(VEYA(M880="Eylül",M880="Ekim",M880="Kasım"),"Sonbahar",""))))</f>
        <v>0</v>
      </c>
    </row>
    <row r="881" spans="1:13" x14ac:dyDescent="0.3">
      <c r="A881" s="5">
        <v>880</v>
      </c>
      <c r="B881" t="s">
        <v>15</v>
      </c>
      <c r="C881" t="s">
        <v>29</v>
      </c>
      <c r="D881" s="5" t="s">
        <v>82</v>
      </c>
      <c r="E881">
        <v>3</v>
      </c>
      <c r="F881" s="1">
        <v>1800</v>
      </c>
      <c r="G881" s="2">
        <v>5400</v>
      </c>
      <c r="H881" s="3">
        <v>3000</v>
      </c>
      <c r="I881" s="19" t="s">
        <v>50</v>
      </c>
      <c r="J881" t="s">
        <v>65</v>
      </c>
      <c r="K881" s="20">
        <f>Tablo1[[#This Row],[Ürün Kar Tutarı]]/Tablo1[[#This Row],[Birim Fiyat]]</f>
        <v>1.6666666666666667</v>
      </c>
      <c r="L881" t="str">
        <f xml:space="preserve"> RIGHT(Tablo1[[#This Row],[Urun Ad]],5)</f>
        <v>n Gri</v>
      </c>
      <c r="M881" cm="1">
        <f t="array" aca="1" ref="M881" ca="1">IF(VEYA(M881="Aralık",M881="Ocak",M881="Şubat"),"Kış",
IF(VEYA(M881="Mart",M881="Nisan",M881="Mayıs"),"İlkbahar",
IF(VEYA(M881="Haziran",M881="Temmuz",M881="Ağustos"),"Yaz",
IF(VEYA(M881="Eylül",M881="Ekim",M881="Kasım"),"Sonbahar",""))))</f>
        <v>0</v>
      </c>
    </row>
    <row r="882" spans="1:13" x14ac:dyDescent="0.3">
      <c r="A882" s="4">
        <v>881</v>
      </c>
      <c r="B882" t="s">
        <v>12</v>
      </c>
      <c r="C882" t="s">
        <v>31</v>
      </c>
      <c r="D882" s="5" t="s">
        <v>77</v>
      </c>
      <c r="E882">
        <v>3</v>
      </c>
      <c r="F882" s="1">
        <v>8000</v>
      </c>
      <c r="G882" s="2">
        <v>24000</v>
      </c>
      <c r="H882" s="3">
        <v>6000</v>
      </c>
      <c r="I882" s="19" t="s">
        <v>50</v>
      </c>
      <c r="J882" t="s">
        <v>55</v>
      </c>
      <c r="K882" s="20">
        <f>Tablo1[[#This Row],[Ürün Kar Tutarı]]/Tablo1[[#This Row],[Birim Fiyat]]</f>
        <v>0.75</v>
      </c>
      <c r="L882" t="str">
        <f xml:space="preserve"> RIGHT(Tablo1[[#This Row],[Urun Ad]],5)</f>
        <v>Beyaz</v>
      </c>
      <c r="M882" cm="1">
        <f t="array" aca="1" ref="M882" ca="1">IF(VEYA(M882="Aralık",M882="Ocak",M882="Şubat"),"Kış",
IF(VEYA(M882="Mart",M882="Nisan",M882="Mayıs"),"İlkbahar",
IF(VEYA(M882="Haziran",M882="Temmuz",M882="Ağustos"),"Yaz",
IF(VEYA(M882="Eylül",M882="Ekim",M882="Kasım"),"Sonbahar",""))))</f>
        <v>0</v>
      </c>
    </row>
    <row r="883" spans="1:13" x14ac:dyDescent="0.3">
      <c r="A883" s="5">
        <v>882</v>
      </c>
      <c r="B883" t="s">
        <v>13</v>
      </c>
      <c r="C883" t="s">
        <v>21</v>
      </c>
      <c r="D883" s="5" t="s">
        <v>82</v>
      </c>
      <c r="E883">
        <v>1</v>
      </c>
      <c r="F883" s="1">
        <v>1400</v>
      </c>
      <c r="G883" s="2">
        <v>1400</v>
      </c>
      <c r="H883" s="3">
        <v>600</v>
      </c>
      <c r="I883" s="19" t="s">
        <v>50</v>
      </c>
      <c r="J883" t="s">
        <v>64</v>
      </c>
      <c r="K883" s="20">
        <f>Tablo1[[#This Row],[Ürün Kar Tutarı]]/Tablo1[[#This Row],[Birim Fiyat]]</f>
        <v>0.42857142857142855</v>
      </c>
      <c r="L883" t="str">
        <f xml:space="preserve"> RIGHT(Tablo1[[#This Row],[Urun Ad]],5)</f>
        <v>Beyaz</v>
      </c>
      <c r="M883" cm="1">
        <f t="array" aca="1" ref="M883" ca="1">IF(VEYA(M883="Aralık",M883="Ocak",M883="Şubat"),"Kış",
IF(VEYA(M883="Mart",M883="Nisan",M883="Mayıs"),"İlkbahar",
IF(VEYA(M883="Haziran",M883="Temmuz",M883="Ağustos"),"Yaz",
IF(VEYA(M883="Eylül",M883="Ekim",M883="Kasım"),"Sonbahar",""))))</f>
        <v>0</v>
      </c>
    </row>
    <row r="884" spans="1:13" x14ac:dyDescent="0.3">
      <c r="A884" s="4">
        <v>883</v>
      </c>
      <c r="B884" t="s">
        <v>16</v>
      </c>
      <c r="C884" t="s">
        <v>32</v>
      </c>
      <c r="D884" s="5" t="s">
        <v>76</v>
      </c>
      <c r="E884">
        <v>1</v>
      </c>
      <c r="F884" s="1">
        <v>10590</v>
      </c>
      <c r="G884" s="2">
        <v>10590</v>
      </c>
      <c r="H884" s="3">
        <v>4590</v>
      </c>
      <c r="I884" s="19" t="s">
        <v>50</v>
      </c>
      <c r="J884" t="s">
        <v>62</v>
      </c>
      <c r="K884" s="20">
        <f>Tablo1[[#This Row],[Ürün Kar Tutarı]]/Tablo1[[#This Row],[Birim Fiyat]]</f>
        <v>0.43342776203966005</v>
      </c>
      <c r="L884" t="str">
        <f xml:space="preserve"> RIGHT(Tablo1[[#This Row],[Urun Ad]],5)</f>
        <v>ı Gri</v>
      </c>
      <c r="M884" cm="1">
        <f t="array" aca="1" ref="M884" ca="1">IF(VEYA(M884="Aralık",M884="Ocak",M884="Şubat"),"Kış",
IF(VEYA(M884="Mart",M884="Nisan",M884="Mayıs"),"İlkbahar",
IF(VEYA(M884="Haziran",M884="Temmuz",M884="Ağustos"),"Yaz",
IF(VEYA(M884="Eylül",M884="Ekim",M884="Kasım"),"Sonbahar",""))))</f>
        <v>0</v>
      </c>
    </row>
    <row r="885" spans="1:13" x14ac:dyDescent="0.3">
      <c r="A885" s="5">
        <v>884</v>
      </c>
      <c r="B885" t="s">
        <v>17</v>
      </c>
      <c r="C885" t="s">
        <v>23</v>
      </c>
      <c r="D885" s="5" t="s">
        <v>84</v>
      </c>
      <c r="E885">
        <v>2</v>
      </c>
      <c r="F885" s="1">
        <v>1350</v>
      </c>
      <c r="G885" s="2">
        <v>2700</v>
      </c>
      <c r="H885" s="3">
        <v>1100</v>
      </c>
      <c r="I885" s="19" t="s">
        <v>50</v>
      </c>
      <c r="J885" t="s">
        <v>55</v>
      </c>
      <c r="K885" s="20">
        <f>Tablo1[[#This Row],[Ürün Kar Tutarı]]/Tablo1[[#This Row],[Birim Fiyat]]</f>
        <v>0.81481481481481477</v>
      </c>
      <c r="L885" t="str">
        <f xml:space="preserve"> RIGHT(Tablo1[[#This Row],[Urun Ad]],5)</f>
        <v>Siyah</v>
      </c>
      <c r="M885" cm="1">
        <f t="array" aca="1" ref="M885" ca="1">IF(VEYA(M885="Aralık",M885="Ocak",M885="Şubat"),"Kış",
IF(VEYA(M885="Mart",M885="Nisan",M885="Mayıs"),"İlkbahar",
IF(VEYA(M885="Haziran",M885="Temmuz",M885="Ağustos"),"Yaz",
IF(VEYA(M885="Eylül",M885="Ekim",M885="Kasım"),"Sonbahar",""))))</f>
        <v>0</v>
      </c>
    </row>
    <row r="886" spans="1:13" x14ac:dyDescent="0.3">
      <c r="A886" s="4">
        <v>885</v>
      </c>
      <c r="B886" t="s">
        <v>14</v>
      </c>
      <c r="C886" t="s">
        <v>21</v>
      </c>
      <c r="D886" s="5" t="s">
        <v>82</v>
      </c>
      <c r="E886">
        <v>2</v>
      </c>
      <c r="F886" s="1">
        <v>1400</v>
      </c>
      <c r="G886" s="2">
        <v>2800</v>
      </c>
      <c r="H886" s="3">
        <v>1200</v>
      </c>
      <c r="I886" s="19" t="s">
        <v>50</v>
      </c>
      <c r="J886" t="s">
        <v>63</v>
      </c>
      <c r="K886" s="20">
        <f>Tablo1[[#This Row],[Ürün Kar Tutarı]]/Tablo1[[#This Row],[Birim Fiyat]]</f>
        <v>0.8571428571428571</v>
      </c>
      <c r="L886" t="str">
        <f xml:space="preserve"> RIGHT(Tablo1[[#This Row],[Urun Ad]],5)</f>
        <v>Beyaz</v>
      </c>
      <c r="M886" cm="1">
        <f t="array" aca="1" ref="M886" ca="1">IF(VEYA(M886="Aralık",M886="Ocak",M886="Şubat"),"Kış",
IF(VEYA(M886="Mart",M886="Nisan",M886="Mayıs"),"İlkbahar",
IF(VEYA(M886="Haziran",M886="Temmuz",M886="Ağustos"),"Yaz",
IF(VEYA(M886="Eylül",M886="Ekim",M886="Kasım"),"Sonbahar",""))))</f>
        <v>0</v>
      </c>
    </row>
    <row r="887" spans="1:13" x14ac:dyDescent="0.3">
      <c r="A887" s="5">
        <v>886</v>
      </c>
      <c r="B887" t="s">
        <v>11</v>
      </c>
      <c r="C887" t="s">
        <v>20</v>
      </c>
      <c r="D887" s="5" t="s">
        <v>75</v>
      </c>
      <c r="E887">
        <v>1</v>
      </c>
      <c r="F887" s="1">
        <v>6000</v>
      </c>
      <c r="G887" s="2">
        <v>6000</v>
      </c>
      <c r="H887" s="3">
        <v>2000</v>
      </c>
      <c r="I887" s="19" t="s">
        <v>50</v>
      </c>
      <c r="J887" t="s">
        <v>61</v>
      </c>
      <c r="K887" s="20">
        <f>Tablo1[[#This Row],[Ürün Kar Tutarı]]/Tablo1[[#This Row],[Birim Fiyat]]</f>
        <v>0.33333333333333331</v>
      </c>
      <c r="L887" t="str">
        <f xml:space="preserve"> RIGHT(Tablo1[[#This Row],[Urun Ad]],5)</f>
        <v>Beyaz</v>
      </c>
      <c r="M887" cm="1">
        <f t="array" aca="1" ref="M887" ca="1">IF(VEYA(M887="Aralık",M887="Ocak",M887="Şubat"),"Kış",
IF(VEYA(M887="Mart",M887="Nisan",M887="Mayıs"),"İlkbahar",
IF(VEYA(M887="Haziran",M887="Temmuz",M887="Ağustos"),"Yaz",
IF(VEYA(M887="Eylül",M887="Ekim",M887="Kasım"),"Sonbahar",""))))</f>
        <v>0</v>
      </c>
    </row>
    <row r="888" spans="1:13" x14ac:dyDescent="0.3">
      <c r="A888" s="4">
        <v>887</v>
      </c>
      <c r="B888" t="s">
        <v>16</v>
      </c>
      <c r="C888" t="s">
        <v>27</v>
      </c>
      <c r="D888" s="5" t="s">
        <v>43</v>
      </c>
      <c r="E888">
        <v>2</v>
      </c>
      <c r="F888" s="1">
        <v>1100</v>
      </c>
      <c r="G888" s="2">
        <v>2200</v>
      </c>
      <c r="H888" s="3">
        <v>600</v>
      </c>
      <c r="I888" s="19" t="s">
        <v>50</v>
      </c>
      <c r="J888" t="s">
        <v>58</v>
      </c>
      <c r="K888" s="20">
        <f>Tablo1[[#This Row],[Ürün Kar Tutarı]]/Tablo1[[#This Row],[Birim Fiyat]]</f>
        <v>0.54545454545454541</v>
      </c>
      <c r="L888" t="str">
        <f xml:space="preserve"> RIGHT(Tablo1[[#This Row],[Urun Ad]],5)</f>
        <v>Beyaz</v>
      </c>
      <c r="M888" cm="1">
        <f t="array" aca="1" ref="M888" ca="1">IF(VEYA(M888="Aralık",M888="Ocak",M888="Şubat"),"Kış",
IF(VEYA(M888="Mart",M888="Nisan",M888="Mayıs"),"İlkbahar",
IF(VEYA(M888="Haziran",M888="Temmuz",M888="Ağustos"),"Yaz",
IF(VEYA(M888="Eylül",M888="Ekim",M888="Kasım"),"Sonbahar",""))))</f>
        <v>0</v>
      </c>
    </row>
    <row r="889" spans="1:13" x14ac:dyDescent="0.3">
      <c r="A889" s="5">
        <v>888</v>
      </c>
      <c r="B889" t="s">
        <v>10</v>
      </c>
      <c r="C889" t="s">
        <v>20</v>
      </c>
      <c r="D889" s="5" t="s">
        <v>75</v>
      </c>
      <c r="E889">
        <v>2</v>
      </c>
      <c r="F889" s="1">
        <v>6000</v>
      </c>
      <c r="G889" s="2">
        <v>12000</v>
      </c>
      <c r="H889" s="3">
        <v>4000</v>
      </c>
      <c r="I889" s="19" t="s">
        <v>50</v>
      </c>
      <c r="J889" t="s">
        <v>66</v>
      </c>
      <c r="K889" s="20">
        <f>Tablo1[[#This Row],[Ürün Kar Tutarı]]/Tablo1[[#This Row],[Birim Fiyat]]</f>
        <v>0.66666666666666663</v>
      </c>
      <c r="L889" t="str">
        <f xml:space="preserve"> RIGHT(Tablo1[[#This Row],[Urun Ad]],5)</f>
        <v>Beyaz</v>
      </c>
      <c r="M889" cm="1">
        <f t="array" aca="1" ref="M889" ca="1">IF(VEYA(M889="Aralık",M889="Ocak",M889="Şubat"),"Kış",
IF(VEYA(M889="Mart",M889="Nisan",M889="Mayıs"),"İlkbahar",
IF(VEYA(M889="Haziran",M889="Temmuz",M889="Ağustos"),"Yaz",
IF(VEYA(M889="Eylül",M889="Ekim",M889="Kasım"),"Sonbahar",""))))</f>
        <v>0</v>
      </c>
    </row>
    <row r="890" spans="1:13" x14ac:dyDescent="0.3">
      <c r="A890" s="4">
        <v>889</v>
      </c>
      <c r="B890" t="s">
        <v>17</v>
      </c>
      <c r="C890" t="s">
        <v>33</v>
      </c>
      <c r="D890" s="5" t="s">
        <v>78</v>
      </c>
      <c r="E890">
        <v>1</v>
      </c>
      <c r="F890" s="1">
        <v>1490</v>
      </c>
      <c r="G890" s="2">
        <v>1490</v>
      </c>
      <c r="H890" s="3">
        <v>690</v>
      </c>
      <c r="I890" s="19" t="s">
        <v>50</v>
      </c>
      <c r="J890" t="s">
        <v>56</v>
      </c>
      <c r="K890" s="20">
        <f>Tablo1[[#This Row],[Ürün Kar Tutarı]]/Tablo1[[#This Row],[Birim Fiyat]]</f>
        <v>0.46308724832214765</v>
      </c>
      <c r="L890" t="str">
        <f xml:space="preserve"> RIGHT(Tablo1[[#This Row],[Urun Ad]],5)</f>
        <v>Marka</v>
      </c>
      <c r="M890" cm="1">
        <f t="array" aca="1" ref="M890" ca="1">IF(VEYA(M890="Aralık",M890="Ocak",M890="Şubat"),"Kış",
IF(VEYA(M890="Mart",M890="Nisan",M890="Mayıs"),"İlkbahar",
IF(VEYA(M890="Haziran",M890="Temmuz",M890="Ağustos"),"Yaz",
IF(VEYA(M890="Eylül",M890="Ekim",M890="Kasım"),"Sonbahar",""))))</f>
        <v>0</v>
      </c>
    </row>
    <row r="891" spans="1:13" x14ac:dyDescent="0.3">
      <c r="A891" s="5">
        <v>890</v>
      </c>
      <c r="B891" t="s">
        <v>16</v>
      </c>
      <c r="C891" t="s">
        <v>32</v>
      </c>
      <c r="D891" s="5" t="s">
        <v>76</v>
      </c>
      <c r="E891">
        <v>2</v>
      </c>
      <c r="F891" s="1">
        <v>10590</v>
      </c>
      <c r="G891" s="2">
        <v>21180</v>
      </c>
      <c r="H891" s="3">
        <v>9180</v>
      </c>
      <c r="I891" s="19" t="s">
        <v>50</v>
      </c>
      <c r="J891" t="s">
        <v>55</v>
      </c>
      <c r="K891" s="20">
        <f>Tablo1[[#This Row],[Ürün Kar Tutarı]]/Tablo1[[#This Row],[Birim Fiyat]]</f>
        <v>0.86685552407932009</v>
      </c>
      <c r="L891" t="str">
        <f xml:space="preserve"> RIGHT(Tablo1[[#This Row],[Urun Ad]],5)</f>
        <v>ı Gri</v>
      </c>
      <c r="M891" cm="1">
        <f t="array" aca="1" ref="M891" ca="1">IF(VEYA(M891="Aralık",M891="Ocak",M891="Şubat"),"Kış",
IF(VEYA(M891="Mart",M891="Nisan",M891="Mayıs"),"İlkbahar",
IF(VEYA(M891="Haziran",M891="Temmuz",M891="Ağustos"),"Yaz",
IF(VEYA(M891="Eylül",M891="Ekim",M891="Kasım"),"Sonbahar",""))))</f>
        <v>0</v>
      </c>
    </row>
    <row r="892" spans="1:13" x14ac:dyDescent="0.3">
      <c r="A892" s="4">
        <v>891</v>
      </c>
      <c r="B892" t="s">
        <v>10</v>
      </c>
      <c r="C892" t="s">
        <v>31</v>
      </c>
      <c r="D892" s="5" t="s">
        <v>77</v>
      </c>
      <c r="E892">
        <v>3</v>
      </c>
      <c r="F892" s="1">
        <v>8000</v>
      </c>
      <c r="G892" s="2">
        <v>24000</v>
      </c>
      <c r="H892" s="3">
        <v>6000</v>
      </c>
      <c r="I892" s="19" t="s">
        <v>50</v>
      </c>
      <c r="J892" t="s">
        <v>60</v>
      </c>
      <c r="K892" s="20">
        <f>Tablo1[[#This Row],[Ürün Kar Tutarı]]/Tablo1[[#This Row],[Birim Fiyat]]</f>
        <v>0.75</v>
      </c>
      <c r="L892" t="str">
        <f xml:space="preserve"> RIGHT(Tablo1[[#This Row],[Urun Ad]],5)</f>
        <v>Beyaz</v>
      </c>
      <c r="M892" cm="1">
        <f t="array" aca="1" ref="M892" ca="1">IF(VEYA(M892="Aralık",M892="Ocak",M892="Şubat"),"Kış",
IF(VEYA(M892="Mart",M892="Nisan",M892="Mayıs"),"İlkbahar",
IF(VEYA(M892="Haziran",M892="Temmuz",M892="Ağustos"),"Yaz",
IF(VEYA(M892="Eylül",M892="Ekim",M892="Kasım"),"Sonbahar",""))))</f>
        <v>0</v>
      </c>
    </row>
    <row r="893" spans="1:13" x14ac:dyDescent="0.3">
      <c r="A893" s="5">
        <v>892</v>
      </c>
      <c r="B893" t="s">
        <v>14</v>
      </c>
      <c r="C893" t="s">
        <v>27</v>
      </c>
      <c r="D893" s="5" t="s">
        <v>43</v>
      </c>
      <c r="E893">
        <v>1</v>
      </c>
      <c r="F893" s="1">
        <v>1100</v>
      </c>
      <c r="G893" s="2">
        <v>1100</v>
      </c>
      <c r="H893" s="3">
        <v>300</v>
      </c>
      <c r="I893" s="19" t="s">
        <v>50</v>
      </c>
      <c r="J893" t="s">
        <v>57</v>
      </c>
      <c r="K893" s="20">
        <f>Tablo1[[#This Row],[Ürün Kar Tutarı]]/Tablo1[[#This Row],[Birim Fiyat]]</f>
        <v>0.27272727272727271</v>
      </c>
      <c r="L893" t="str">
        <f xml:space="preserve"> RIGHT(Tablo1[[#This Row],[Urun Ad]],5)</f>
        <v>Beyaz</v>
      </c>
      <c r="M893" cm="1">
        <f t="array" aca="1" ref="M893" ca="1">IF(VEYA(M893="Aralık",M893="Ocak",M893="Şubat"),"Kış",
IF(VEYA(M893="Mart",M893="Nisan",M893="Mayıs"),"İlkbahar",
IF(VEYA(M893="Haziran",M893="Temmuz",M893="Ağustos"),"Yaz",
IF(VEYA(M893="Eylül",M893="Ekim",M893="Kasım"),"Sonbahar",""))))</f>
        <v>0</v>
      </c>
    </row>
    <row r="894" spans="1:13" x14ac:dyDescent="0.3">
      <c r="A894" s="4">
        <v>893</v>
      </c>
      <c r="B894" t="s">
        <v>17</v>
      </c>
      <c r="C894" t="s">
        <v>28</v>
      </c>
      <c r="D894" s="5" t="s">
        <v>83</v>
      </c>
      <c r="E894">
        <v>1</v>
      </c>
      <c r="F894" s="1">
        <v>1200</v>
      </c>
      <c r="G894" s="2">
        <v>1200</v>
      </c>
      <c r="H894" s="3">
        <v>400</v>
      </c>
      <c r="I894" s="19" t="s">
        <v>50</v>
      </c>
      <c r="J894" t="s">
        <v>66</v>
      </c>
      <c r="K894" s="20">
        <f>Tablo1[[#This Row],[Ürün Kar Tutarı]]/Tablo1[[#This Row],[Birim Fiyat]]</f>
        <v>0.33333333333333331</v>
      </c>
      <c r="L894" t="str">
        <f xml:space="preserve"> RIGHT(Tablo1[[#This Row],[Urun Ad]],5)</f>
        <v>Marka</v>
      </c>
      <c r="M894" cm="1">
        <f t="array" aca="1" ref="M894" ca="1">IF(VEYA(M894="Aralık",M894="Ocak",M894="Şubat"),"Kış",
IF(VEYA(M894="Mart",M894="Nisan",M894="Mayıs"),"İlkbahar",
IF(VEYA(M894="Haziran",M894="Temmuz",M894="Ağustos"),"Yaz",
IF(VEYA(M894="Eylül",M894="Ekim",M894="Kasım"),"Sonbahar",""))))</f>
        <v>0</v>
      </c>
    </row>
    <row r="895" spans="1:13" x14ac:dyDescent="0.3">
      <c r="A895" s="5">
        <v>894</v>
      </c>
      <c r="B895" t="s">
        <v>12</v>
      </c>
      <c r="C895" t="s">
        <v>34</v>
      </c>
      <c r="D895" s="5" t="s">
        <v>80</v>
      </c>
      <c r="E895">
        <v>2</v>
      </c>
      <c r="F895" s="1">
        <v>4200</v>
      </c>
      <c r="G895" s="2">
        <v>8400</v>
      </c>
      <c r="H895" s="3">
        <v>2400</v>
      </c>
      <c r="I895" s="19" t="s">
        <v>50</v>
      </c>
      <c r="J895" t="s">
        <v>67</v>
      </c>
      <c r="K895" s="20">
        <f>Tablo1[[#This Row],[Ürün Kar Tutarı]]/Tablo1[[#This Row],[Birim Fiyat]]</f>
        <v>0.5714285714285714</v>
      </c>
      <c r="L895" t="str">
        <f xml:space="preserve"> RIGHT(Tablo1[[#This Row],[Urun Ad]],5)</f>
        <v>Beyaz</v>
      </c>
      <c r="M895" cm="1">
        <f t="array" aca="1" ref="M895" ca="1">IF(VEYA(M895="Aralık",M895="Ocak",M895="Şubat"),"Kış",
IF(VEYA(M895="Mart",M895="Nisan",M895="Mayıs"),"İlkbahar",
IF(VEYA(M895="Haziran",M895="Temmuz",M895="Ağustos"),"Yaz",
IF(VEYA(M895="Eylül",M895="Ekim",M895="Kasım"),"Sonbahar",""))))</f>
        <v>0</v>
      </c>
    </row>
    <row r="896" spans="1:13" x14ac:dyDescent="0.3">
      <c r="A896" s="4">
        <v>895</v>
      </c>
      <c r="B896" t="s">
        <v>9</v>
      </c>
      <c r="C896" t="s">
        <v>35</v>
      </c>
      <c r="D896" s="5" t="s">
        <v>79</v>
      </c>
      <c r="E896">
        <v>3</v>
      </c>
      <c r="F896" s="1">
        <v>5775</v>
      </c>
      <c r="G896" s="2">
        <v>17325</v>
      </c>
      <c r="H896" s="3">
        <v>5325</v>
      </c>
      <c r="I896" s="19" t="s">
        <v>50</v>
      </c>
      <c r="J896" t="s">
        <v>63</v>
      </c>
      <c r="K896" s="20">
        <f>Tablo1[[#This Row],[Ürün Kar Tutarı]]/Tablo1[[#This Row],[Birim Fiyat]]</f>
        <v>0.92207792207792205</v>
      </c>
      <c r="L896" t="str">
        <f xml:space="preserve"> RIGHT(Tablo1[[#This Row],[Urun Ad]],5)</f>
        <v>Beyaz</v>
      </c>
      <c r="M896" cm="1">
        <f t="array" aca="1" ref="M896" ca="1">IF(VEYA(M896="Aralık",M896="Ocak",M896="Şubat"),"Kış",
IF(VEYA(M896="Mart",M896="Nisan",M896="Mayıs"),"İlkbahar",
IF(VEYA(M896="Haziran",M896="Temmuz",M896="Ağustos"),"Yaz",
IF(VEYA(M896="Eylül",M896="Ekim",M896="Kasım"),"Sonbahar",""))))</f>
        <v>0</v>
      </c>
    </row>
    <row r="897" spans="1:13" x14ac:dyDescent="0.3">
      <c r="A897" s="5">
        <v>896</v>
      </c>
      <c r="B897" t="s">
        <v>18</v>
      </c>
      <c r="C897" t="s">
        <v>25</v>
      </c>
      <c r="D897" s="5" t="s">
        <v>77</v>
      </c>
      <c r="E897">
        <v>3</v>
      </c>
      <c r="F897" s="1">
        <v>7600</v>
      </c>
      <c r="G897" s="2">
        <v>22800</v>
      </c>
      <c r="H897" s="3">
        <v>4800</v>
      </c>
      <c r="I897" s="19" t="s">
        <v>50</v>
      </c>
      <c r="J897" t="s">
        <v>61</v>
      </c>
      <c r="K897" s="20">
        <f>Tablo1[[#This Row],[Ürün Kar Tutarı]]/Tablo1[[#This Row],[Birim Fiyat]]</f>
        <v>0.63157894736842102</v>
      </c>
      <c r="L897" t="str">
        <f xml:space="preserve"> RIGHT(Tablo1[[#This Row],[Urun Ad]],5)</f>
        <v>i Gri</v>
      </c>
      <c r="M897" cm="1">
        <f t="array" aca="1" ref="M897" ca="1">IF(VEYA(M897="Aralık",M897="Ocak",M897="Şubat"),"Kış",
IF(VEYA(M897="Mart",M897="Nisan",M897="Mayıs"),"İlkbahar",
IF(VEYA(M897="Haziran",M897="Temmuz",M897="Ağustos"),"Yaz",
IF(VEYA(M897="Eylül",M897="Ekim",M897="Kasım"),"Sonbahar",""))))</f>
        <v>0</v>
      </c>
    </row>
    <row r="898" spans="1:13" x14ac:dyDescent="0.3">
      <c r="A898" s="4">
        <v>897</v>
      </c>
      <c r="B898" t="s">
        <v>9</v>
      </c>
      <c r="C898" t="s">
        <v>26</v>
      </c>
      <c r="D898" s="5" t="s">
        <v>79</v>
      </c>
      <c r="E898">
        <v>3</v>
      </c>
      <c r="F898" s="1">
        <v>7250</v>
      </c>
      <c r="G898" s="2">
        <v>21750</v>
      </c>
      <c r="H898" s="3">
        <v>6750</v>
      </c>
      <c r="I898" s="19" t="s">
        <v>50</v>
      </c>
      <c r="J898" t="s">
        <v>57</v>
      </c>
      <c r="K898" s="20">
        <f>Tablo1[[#This Row],[Ürün Kar Tutarı]]/Tablo1[[#This Row],[Birim Fiyat]]</f>
        <v>0.93103448275862066</v>
      </c>
      <c r="L898" t="str">
        <f xml:space="preserve"> RIGHT(Tablo1[[#This Row],[Urun Ad]],5)</f>
        <v>u Gri</v>
      </c>
      <c r="M898" cm="1">
        <f t="array" aca="1" ref="M898" ca="1">IF(VEYA(M898="Aralık",M898="Ocak",M898="Şubat"),"Kış",
IF(VEYA(M898="Mart",M898="Nisan",M898="Mayıs"),"İlkbahar",
IF(VEYA(M898="Haziran",M898="Temmuz",M898="Ağustos"),"Yaz",
IF(VEYA(M898="Eylül",M898="Ekim",M898="Kasım"),"Sonbahar",""))))</f>
        <v>0</v>
      </c>
    </row>
    <row r="899" spans="1:13" x14ac:dyDescent="0.3">
      <c r="A899" s="5">
        <v>898</v>
      </c>
      <c r="B899" t="s">
        <v>8</v>
      </c>
      <c r="C899" t="s">
        <v>26</v>
      </c>
      <c r="D899" s="5" t="s">
        <v>79</v>
      </c>
      <c r="E899">
        <v>3</v>
      </c>
      <c r="F899" s="1">
        <v>7250</v>
      </c>
      <c r="G899" s="2">
        <v>21750</v>
      </c>
      <c r="H899" s="3">
        <v>6750</v>
      </c>
      <c r="I899" s="19" t="s">
        <v>50</v>
      </c>
      <c r="J899" t="s">
        <v>66</v>
      </c>
      <c r="K899" s="20">
        <f>Tablo1[[#This Row],[Ürün Kar Tutarı]]/Tablo1[[#This Row],[Birim Fiyat]]</f>
        <v>0.93103448275862066</v>
      </c>
      <c r="L899" t="str">
        <f xml:space="preserve"> RIGHT(Tablo1[[#This Row],[Urun Ad]],5)</f>
        <v>u Gri</v>
      </c>
      <c r="M899" cm="1">
        <f t="array" aca="1" ref="M899" ca="1">IF(VEYA(M899="Aralık",M899="Ocak",M899="Şubat"),"Kış",
IF(VEYA(M899="Mart",M899="Nisan",M899="Mayıs"),"İlkbahar",
IF(VEYA(M899="Haziran",M899="Temmuz",M899="Ağustos"),"Yaz",
IF(VEYA(M899="Eylül",M899="Ekim",M899="Kasım"),"Sonbahar",""))))</f>
        <v>0</v>
      </c>
    </row>
    <row r="900" spans="1:13" x14ac:dyDescent="0.3">
      <c r="A900" s="4">
        <v>899</v>
      </c>
      <c r="B900" t="s">
        <v>16</v>
      </c>
      <c r="C900" t="s">
        <v>26</v>
      </c>
      <c r="D900" s="5" t="s">
        <v>79</v>
      </c>
      <c r="E900">
        <v>3</v>
      </c>
      <c r="F900" s="1">
        <v>7250</v>
      </c>
      <c r="G900" s="2">
        <v>21750</v>
      </c>
      <c r="H900" s="3">
        <v>6750</v>
      </c>
      <c r="I900" s="19" t="s">
        <v>50</v>
      </c>
      <c r="J900" t="s">
        <v>67</v>
      </c>
      <c r="K900" s="20">
        <f>Tablo1[[#This Row],[Ürün Kar Tutarı]]/Tablo1[[#This Row],[Birim Fiyat]]</f>
        <v>0.93103448275862066</v>
      </c>
      <c r="L900" t="str">
        <f xml:space="preserve"> RIGHT(Tablo1[[#This Row],[Urun Ad]],5)</f>
        <v>u Gri</v>
      </c>
      <c r="M900" cm="1">
        <f t="array" aca="1" ref="M900" ca="1">IF(VEYA(M900="Aralık",M900="Ocak",M900="Şubat"),"Kış",
IF(VEYA(M900="Mart",M900="Nisan",M900="Mayıs"),"İlkbahar",
IF(VEYA(M900="Haziran",M900="Temmuz",M900="Ağustos"),"Yaz",
IF(VEYA(M900="Eylül",M900="Ekim",M900="Kasım"),"Sonbahar",""))))</f>
        <v>0</v>
      </c>
    </row>
    <row r="901" spans="1:13" x14ac:dyDescent="0.3">
      <c r="A901" s="5">
        <v>900</v>
      </c>
      <c r="B901" t="s">
        <v>13</v>
      </c>
      <c r="C901" t="s">
        <v>23</v>
      </c>
      <c r="D901" s="5" t="s">
        <v>84</v>
      </c>
      <c r="E901">
        <v>1</v>
      </c>
      <c r="F901" s="1">
        <v>1350</v>
      </c>
      <c r="G901" s="2">
        <v>1350</v>
      </c>
      <c r="H901" s="3">
        <v>550</v>
      </c>
      <c r="I901" s="19" t="s">
        <v>50</v>
      </c>
      <c r="J901" t="s">
        <v>59</v>
      </c>
      <c r="K901" s="20">
        <f>Tablo1[[#This Row],[Ürün Kar Tutarı]]/Tablo1[[#This Row],[Birim Fiyat]]</f>
        <v>0.40740740740740738</v>
      </c>
      <c r="L901" t="str">
        <f xml:space="preserve"> RIGHT(Tablo1[[#This Row],[Urun Ad]],5)</f>
        <v>Siyah</v>
      </c>
      <c r="M901" cm="1">
        <f t="array" aca="1" ref="M901" ca="1">IF(VEYA(M901="Aralık",M901="Ocak",M901="Şubat"),"Kış",
IF(VEYA(M901="Mart",M901="Nisan",M901="Mayıs"),"İlkbahar",
IF(VEYA(M901="Haziran",M901="Temmuz",M901="Ağustos"),"Yaz",
IF(VEYA(M901="Eylül",M901="Ekim",M901="Kasım"),"Sonbahar",""))))</f>
        <v>0</v>
      </c>
    </row>
    <row r="902" spans="1:13" x14ac:dyDescent="0.3">
      <c r="A902" s="4">
        <v>901</v>
      </c>
      <c r="B902" t="s">
        <v>9</v>
      </c>
      <c r="C902" t="s">
        <v>26</v>
      </c>
      <c r="D902" s="5" t="s">
        <v>79</v>
      </c>
      <c r="E902">
        <v>2</v>
      </c>
      <c r="F902" s="1">
        <v>7250</v>
      </c>
      <c r="G902" s="2">
        <v>14500</v>
      </c>
      <c r="H902" s="3">
        <v>4500</v>
      </c>
      <c r="I902" s="19" t="s">
        <v>50</v>
      </c>
      <c r="J902" t="s">
        <v>65</v>
      </c>
      <c r="K902" s="20">
        <f>Tablo1[[#This Row],[Ürün Kar Tutarı]]/Tablo1[[#This Row],[Birim Fiyat]]</f>
        <v>0.62068965517241381</v>
      </c>
      <c r="L902" t="str">
        <f xml:space="preserve"> RIGHT(Tablo1[[#This Row],[Urun Ad]],5)</f>
        <v>u Gri</v>
      </c>
      <c r="M902" cm="1">
        <f t="array" aca="1" ref="M902" ca="1">IF(VEYA(M902="Aralık",M902="Ocak",M902="Şubat"),"Kış",
IF(VEYA(M902="Mart",M902="Nisan",M902="Mayıs"),"İlkbahar",
IF(VEYA(M902="Haziran",M902="Temmuz",M902="Ağustos"),"Yaz",
IF(VEYA(M902="Eylül",M902="Ekim",M902="Kasım"),"Sonbahar",""))))</f>
        <v>0</v>
      </c>
    </row>
    <row r="903" spans="1:13" x14ac:dyDescent="0.3">
      <c r="A903" s="4">
        <v>902</v>
      </c>
      <c r="B903" t="s">
        <v>14</v>
      </c>
      <c r="C903" t="s">
        <v>25</v>
      </c>
      <c r="D903" s="5" t="s">
        <v>77</v>
      </c>
      <c r="E903">
        <v>1</v>
      </c>
      <c r="F903" s="1">
        <v>7600</v>
      </c>
      <c r="G903" s="2">
        <v>7600</v>
      </c>
      <c r="H903" s="3">
        <v>1600</v>
      </c>
      <c r="I903" s="19" t="s">
        <v>50</v>
      </c>
      <c r="J903" t="s">
        <v>67</v>
      </c>
      <c r="K903" s="20">
        <f>Tablo1[[#This Row],[Ürün Kar Tutarı]]/Tablo1[[#This Row],[Birim Fiyat]]</f>
        <v>0.21052631578947367</v>
      </c>
      <c r="L903" t="str">
        <f xml:space="preserve"> RIGHT(Tablo1[[#This Row],[Urun Ad]],5)</f>
        <v>i Gri</v>
      </c>
      <c r="M903" cm="1">
        <f t="array" aca="1" ref="M903" ca="1">IF(VEYA(M903="Aralık",M903="Ocak",M903="Şubat"),"Kış",
IF(VEYA(M903="Mart",M903="Nisan",M903="Mayıs"),"İlkbahar",
IF(VEYA(M903="Haziran",M903="Temmuz",M903="Ağustos"),"Yaz",
IF(VEYA(M903="Eylül",M903="Ekim",M903="Kasım"),"Sonbahar",""))))</f>
        <v>0</v>
      </c>
    </row>
    <row r="904" spans="1:13" x14ac:dyDescent="0.3">
      <c r="A904" s="4">
        <v>903</v>
      </c>
      <c r="B904" t="s">
        <v>19</v>
      </c>
      <c r="C904" t="s">
        <v>25</v>
      </c>
      <c r="D904" s="5" t="s">
        <v>77</v>
      </c>
      <c r="E904">
        <v>3</v>
      </c>
      <c r="F904" s="1">
        <v>7600</v>
      </c>
      <c r="G904" s="2">
        <v>22800</v>
      </c>
      <c r="H904" s="3">
        <v>4800</v>
      </c>
      <c r="I904" s="19" t="s">
        <v>50</v>
      </c>
      <c r="J904" t="s">
        <v>56</v>
      </c>
      <c r="K904" s="20">
        <f>Tablo1[[#This Row],[Ürün Kar Tutarı]]/Tablo1[[#This Row],[Birim Fiyat]]</f>
        <v>0.63157894736842102</v>
      </c>
      <c r="L904" t="str">
        <f xml:space="preserve"> RIGHT(Tablo1[[#This Row],[Urun Ad]],5)</f>
        <v>i Gri</v>
      </c>
      <c r="M904" cm="1">
        <f t="array" aca="1" ref="M904" ca="1">IF(VEYA(M904="Aralık",M904="Ocak",M904="Şubat"),"Kış",
IF(VEYA(M904="Mart",M904="Nisan",M904="Mayıs"),"İlkbahar",
IF(VEYA(M904="Haziran",M904="Temmuz",M904="Ağustos"),"Yaz",
IF(VEYA(M904="Eylül",M904="Ekim",M904="Kasım"),"Sonbahar",""))))</f>
        <v>0</v>
      </c>
    </row>
    <row r="905" spans="1:13" x14ac:dyDescent="0.3">
      <c r="A905" s="5">
        <v>904</v>
      </c>
      <c r="B905" t="s">
        <v>9</v>
      </c>
      <c r="C905" t="s">
        <v>33</v>
      </c>
      <c r="D905" s="5" t="s">
        <v>78</v>
      </c>
      <c r="E905">
        <v>3</v>
      </c>
      <c r="F905" s="1">
        <v>1490</v>
      </c>
      <c r="G905" s="2">
        <v>4470</v>
      </c>
      <c r="H905" s="3">
        <v>2070</v>
      </c>
      <c r="I905" s="19" t="s">
        <v>50</v>
      </c>
      <c r="J905" t="s">
        <v>62</v>
      </c>
      <c r="K905" s="20">
        <f>Tablo1[[#This Row],[Ürün Kar Tutarı]]/Tablo1[[#This Row],[Birim Fiyat]]</f>
        <v>1.3892617449664431</v>
      </c>
      <c r="L905" t="str">
        <f xml:space="preserve"> RIGHT(Tablo1[[#This Row],[Urun Ad]],5)</f>
        <v>Marka</v>
      </c>
      <c r="M905" cm="1">
        <f t="array" aca="1" ref="M905" ca="1">IF(VEYA(M905="Aralık",M905="Ocak",M905="Şubat"),"Kış",
IF(VEYA(M905="Mart",M905="Nisan",M905="Mayıs"),"İlkbahar",
IF(VEYA(M905="Haziran",M905="Temmuz",M905="Ağustos"),"Yaz",
IF(VEYA(M905="Eylül",M905="Ekim",M905="Kasım"),"Sonbahar",""))))</f>
        <v>0</v>
      </c>
    </row>
    <row r="906" spans="1:13" x14ac:dyDescent="0.3">
      <c r="A906" s="4">
        <v>905</v>
      </c>
      <c r="B906" t="s">
        <v>13</v>
      </c>
      <c r="C906" t="s">
        <v>36</v>
      </c>
      <c r="D906" s="5" t="s">
        <v>81</v>
      </c>
      <c r="E906">
        <v>2</v>
      </c>
      <c r="F906" s="1">
        <v>2900</v>
      </c>
      <c r="G906" s="2">
        <v>5800</v>
      </c>
      <c r="H906" s="3">
        <v>1800</v>
      </c>
      <c r="I906" s="19" t="s">
        <v>50</v>
      </c>
      <c r="J906" t="s">
        <v>55</v>
      </c>
      <c r="K906" s="20">
        <f>Tablo1[[#This Row],[Ürün Kar Tutarı]]/Tablo1[[#This Row],[Birim Fiyat]]</f>
        <v>0.62068965517241381</v>
      </c>
      <c r="L906" t="str">
        <f xml:space="preserve"> RIGHT(Tablo1[[#This Row],[Urun Ad]],5)</f>
        <v>Marka</v>
      </c>
      <c r="M906" cm="1">
        <f t="array" aca="1" ref="M906" ca="1">IF(VEYA(M906="Aralık",M906="Ocak",M906="Şubat"),"Kış",
IF(VEYA(M906="Mart",M906="Nisan",M906="Mayıs"),"İlkbahar",
IF(VEYA(M906="Haziran",M906="Temmuz",M906="Ağustos"),"Yaz",
IF(VEYA(M906="Eylül",M906="Ekim",M906="Kasım"),"Sonbahar",""))))</f>
        <v>0</v>
      </c>
    </row>
    <row r="907" spans="1:13" x14ac:dyDescent="0.3">
      <c r="A907" s="5">
        <v>906</v>
      </c>
      <c r="B907" t="s">
        <v>17</v>
      </c>
      <c r="C907" t="s">
        <v>33</v>
      </c>
      <c r="D907" s="5" t="s">
        <v>78</v>
      </c>
      <c r="E907">
        <v>1</v>
      </c>
      <c r="F907" s="1">
        <v>1490</v>
      </c>
      <c r="G907" s="2">
        <v>1490</v>
      </c>
      <c r="H907" s="3">
        <v>690</v>
      </c>
      <c r="I907" s="19" t="s">
        <v>50</v>
      </c>
      <c r="J907" t="s">
        <v>58</v>
      </c>
      <c r="K907" s="20">
        <f>Tablo1[[#This Row],[Ürün Kar Tutarı]]/Tablo1[[#This Row],[Birim Fiyat]]</f>
        <v>0.46308724832214765</v>
      </c>
      <c r="L907" t="str">
        <f xml:space="preserve"> RIGHT(Tablo1[[#This Row],[Urun Ad]],5)</f>
        <v>Marka</v>
      </c>
      <c r="M907" cm="1">
        <f t="array" aca="1" ref="M907" ca="1">IF(VEYA(M907="Aralık",M907="Ocak",M907="Şubat"),"Kış",
IF(VEYA(M907="Mart",M907="Nisan",M907="Mayıs"),"İlkbahar",
IF(VEYA(M907="Haziran",M907="Temmuz",M907="Ağustos"),"Yaz",
IF(VEYA(M907="Eylül",M907="Ekim",M907="Kasım"),"Sonbahar",""))))</f>
        <v>0</v>
      </c>
    </row>
    <row r="908" spans="1:13" x14ac:dyDescent="0.3">
      <c r="A908" s="4">
        <v>907</v>
      </c>
      <c r="B908" t="s">
        <v>17</v>
      </c>
      <c r="C908" t="s">
        <v>30</v>
      </c>
      <c r="D908" s="5" t="s">
        <v>83</v>
      </c>
      <c r="E908">
        <v>2</v>
      </c>
      <c r="F908" s="1">
        <v>1090</v>
      </c>
      <c r="G908" s="2">
        <v>2180</v>
      </c>
      <c r="H908" s="3">
        <v>580</v>
      </c>
      <c r="I908" s="19" t="s">
        <v>50</v>
      </c>
      <c r="J908" t="s">
        <v>65</v>
      </c>
      <c r="K908" s="20">
        <f>Tablo1[[#This Row],[Ürün Kar Tutarı]]/Tablo1[[#This Row],[Birim Fiyat]]</f>
        <v>0.5321100917431193</v>
      </c>
      <c r="L908" t="str">
        <f xml:space="preserve"> RIGHT(Tablo1[[#This Row],[Urun Ad]],5)</f>
        <v>Marka</v>
      </c>
      <c r="M908" cm="1">
        <f t="array" aca="1" ref="M908" ca="1">IF(VEYA(M908="Aralık",M908="Ocak",M908="Şubat"),"Kış",
IF(VEYA(M908="Mart",M908="Nisan",M908="Mayıs"),"İlkbahar",
IF(VEYA(M908="Haziran",M908="Temmuz",M908="Ağustos"),"Yaz",
IF(VEYA(M908="Eylül",M908="Ekim",M908="Kasım"),"Sonbahar",""))))</f>
        <v>0</v>
      </c>
    </row>
    <row r="909" spans="1:13" x14ac:dyDescent="0.3">
      <c r="A909" s="5">
        <v>908</v>
      </c>
      <c r="B909" t="s">
        <v>13</v>
      </c>
      <c r="C909" t="s">
        <v>28</v>
      </c>
      <c r="D909" s="5" t="s">
        <v>83</v>
      </c>
      <c r="E909">
        <v>2</v>
      </c>
      <c r="F909" s="1">
        <v>1200</v>
      </c>
      <c r="G909" s="2">
        <v>2400</v>
      </c>
      <c r="H909" s="3">
        <v>800</v>
      </c>
      <c r="I909" s="19" t="s">
        <v>50</v>
      </c>
      <c r="J909" t="s">
        <v>63</v>
      </c>
      <c r="K909" s="20">
        <f>Tablo1[[#This Row],[Ürün Kar Tutarı]]/Tablo1[[#This Row],[Birim Fiyat]]</f>
        <v>0.66666666666666663</v>
      </c>
      <c r="L909" t="str">
        <f xml:space="preserve"> RIGHT(Tablo1[[#This Row],[Urun Ad]],5)</f>
        <v>Marka</v>
      </c>
      <c r="M909" cm="1">
        <f t="array" aca="1" ref="M909" ca="1">IF(VEYA(M909="Aralık",M909="Ocak",M909="Şubat"),"Kış",
IF(VEYA(M909="Mart",M909="Nisan",M909="Mayıs"),"İlkbahar",
IF(VEYA(M909="Haziran",M909="Temmuz",M909="Ağustos"),"Yaz",
IF(VEYA(M909="Eylül",M909="Ekim",M909="Kasım"),"Sonbahar",""))))</f>
        <v>0</v>
      </c>
    </row>
    <row r="910" spans="1:13" x14ac:dyDescent="0.3">
      <c r="A910" s="4">
        <v>909</v>
      </c>
      <c r="B910" t="s">
        <v>16</v>
      </c>
      <c r="C910" t="s">
        <v>32</v>
      </c>
      <c r="D910" s="5" t="s">
        <v>76</v>
      </c>
      <c r="E910">
        <v>2</v>
      </c>
      <c r="F910" s="1">
        <v>10590</v>
      </c>
      <c r="G910" s="2">
        <v>21180</v>
      </c>
      <c r="H910" s="3">
        <v>9180</v>
      </c>
      <c r="I910" s="19" t="s">
        <v>50</v>
      </c>
      <c r="J910" t="s">
        <v>64</v>
      </c>
      <c r="K910" s="20">
        <f>Tablo1[[#This Row],[Ürün Kar Tutarı]]/Tablo1[[#This Row],[Birim Fiyat]]</f>
        <v>0.86685552407932009</v>
      </c>
      <c r="L910" t="str">
        <f xml:space="preserve"> RIGHT(Tablo1[[#This Row],[Urun Ad]],5)</f>
        <v>ı Gri</v>
      </c>
      <c r="M910" cm="1">
        <f t="array" aca="1" ref="M910" ca="1">IF(VEYA(M910="Aralık",M910="Ocak",M910="Şubat"),"Kış",
IF(VEYA(M910="Mart",M910="Nisan",M910="Mayıs"),"İlkbahar",
IF(VEYA(M910="Haziran",M910="Temmuz",M910="Ağustos"),"Yaz",
IF(VEYA(M910="Eylül",M910="Ekim",M910="Kasım"),"Sonbahar",""))))</f>
        <v>0</v>
      </c>
    </row>
    <row r="911" spans="1:13" x14ac:dyDescent="0.3">
      <c r="A911" s="5">
        <v>910</v>
      </c>
      <c r="B911" t="s">
        <v>14</v>
      </c>
      <c r="C911" t="s">
        <v>34</v>
      </c>
      <c r="D911" s="5" t="s">
        <v>80</v>
      </c>
      <c r="E911">
        <v>3</v>
      </c>
      <c r="F911" s="1">
        <v>4200</v>
      </c>
      <c r="G911" s="2">
        <v>12600</v>
      </c>
      <c r="H911" s="3">
        <v>3600</v>
      </c>
      <c r="I911" s="19" t="s">
        <v>50</v>
      </c>
      <c r="J911" t="s">
        <v>67</v>
      </c>
      <c r="K911" s="20">
        <f>Tablo1[[#This Row],[Ürün Kar Tutarı]]/Tablo1[[#This Row],[Birim Fiyat]]</f>
        <v>0.8571428571428571</v>
      </c>
      <c r="L911" t="str">
        <f xml:space="preserve"> RIGHT(Tablo1[[#This Row],[Urun Ad]],5)</f>
        <v>Beyaz</v>
      </c>
      <c r="M911" cm="1">
        <f t="array" aca="1" ref="M911" ca="1">IF(VEYA(M911="Aralık",M911="Ocak",M911="Şubat"),"Kış",
IF(VEYA(M911="Mart",M911="Nisan",M911="Mayıs"),"İlkbahar",
IF(VEYA(M911="Haziran",M911="Temmuz",M911="Ağustos"),"Yaz",
IF(VEYA(M911="Eylül",M911="Ekim",M911="Kasım"),"Sonbahar",""))))</f>
        <v>0</v>
      </c>
    </row>
    <row r="912" spans="1:13" x14ac:dyDescent="0.3">
      <c r="A912" s="4">
        <v>911</v>
      </c>
      <c r="B912" t="s">
        <v>11</v>
      </c>
      <c r="C912" t="s">
        <v>34</v>
      </c>
      <c r="D912" s="5" t="s">
        <v>80</v>
      </c>
      <c r="E912">
        <v>3</v>
      </c>
      <c r="F912" s="1">
        <v>4200</v>
      </c>
      <c r="G912" s="2">
        <v>12600</v>
      </c>
      <c r="H912" s="3">
        <v>3600</v>
      </c>
      <c r="I912" s="19" t="s">
        <v>50</v>
      </c>
      <c r="J912" t="s">
        <v>62</v>
      </c>
      <c r="K912" s="20">
        <f>Tablo1[[#This Row],[Ürün Kar Tutarı]]/Tablo1[[#This Row],[Birim Fiyat]]</f>
        <v>0.8571428571428571</v>
      </c>
      <c r="L912" t="str">
        <f xml:space="preserve"> RIGHT(Tablo1[[#This Row],[Urun Ad]],5)</f>
        <v>Beyaz</v>
      </c>
      <c r="M912" cm="1">
        <f t="array" aca="1" ref="M912" ca="1">IF(VEYA(M912="Aralık",M912="Ocak",M912="Şubat"),"Kış",
IF(VEYA(M912="Mart",M912="Nisan",M912="Mayıs"),"İlkbahar",
IF(VEYA(M912="Haziran",M912="Temmuz",M912="Ağustos"),"Yaz",
IF(VEYA(M912="Eylül",M912="Ekim",M912="Kasım"),"Sonbahar",""))))</f>
        <v>0</v>
      </c>
    </row>
    <row r="913" spans="1:13" x14ac:dyDescent="0.3">
      <c r="A913" s="5">
        <v>912</v>
      </c>
      <c r="B913" t="s">
        <v>15</v>
      </c>
      <c r="C913" t="s">
        <v>32</v>
      </c>
      <c r="D913" s="5" t="s">
        <v>76</v>
      </c>
      <c r="E913">
        <v>2</v>
      </c>
      <c r="F913" s="1">
        <v>10590</v>
      </c>
      <c r="G913" s="2">
        <v>21180</v>
      </c>
      <c r="H913" s="3">
        <v>9180</v>
      </c>
      <c r="I913" s="19" t="s">
        <v>50</v>
      </c>
      <c r="J913" t="s">
        <v>66</v>
      </c>
      <c r="K913" s="20">
        <f>Tablo1[[#This Row],[Ürün Kar Tutarı]]/Tablo1[[#This Row],[Birim Fiyat]]</f>
        <v>0.86685552407932009</v>
      </c>
      <c r="L913" t="str">
        <f xml:space="preserve"> RIGHT(Tablo1[[#This Row],[Urun Ad]],5)</f>
        <v>ı Gri</v>
      </c>
      <c r="M913" cm="1">
        <f t="array" aca="1" ref="M913" ca="1">IF(VEYA(M913="Aralık",M913="Ocak",M913="Şubat"),"Kış",
IF(VEYA(M913="Mart",M913="Nisan",M913="Mayıs"),"İlkbahar",
IF(VEYA(M913="Haziran",M913="Temmuz",M913="Ağustos"),"Yaz",
IF(VEYA(M913="Eylül",M913="Ekim",M913="Kasım"),"Sonbahar",""))))</f>
        <v>0</v>
      </c>
    </row>
    <row r="914" spans="1:13" x14ac:dyDescent="0.3">
      <c r="A914" s="4">
        <v>913</v>
      </c>
      <c r="B914" t="s">
        <v>19</v>
      </c>
      <c r="C914" t="s">
        <v>37</v>
      </c>
      <c r="D914" s="5" t="s">
        <v>43</v>
      </c>
      <c r="E914">
        <v>1</v>
      </c>
      <c r="F914" s="1">
        <v>1250</v>
      </c>
      <c r="G914" s="2">
        <v>1250</v>
      </c>
      <c r="H914" s="3">
        <v>450</v>
      </c>
      <c r="I914" s="19" t="s">
        <v>50</v>
      </c>
      <c r="J914" t="s">
        <v>63</v>
      </c>
      <c r="K914" s="20">
        <f>Tablo1[[#This Row],[Ürün Kar Tutarı]]/Tablo1[[#This Row],[Birim Fiyat]]</f>
        <v>0.36</v>
      </c>
      <c r="L914" t="str">
        <f xml:space="preserve"> RIGHT(Tablo1[[#This Row],[Urun Ad]],5)</f>
        <v>Siyah</v>
      </c>
      <c r="M914" cm="1">
        <f t="array" aca="1" ref="M914" ca="1">IF(VEYA(M914="Aralık",M914="Ocak",M914="Şubat"),"Kış",
IF(VEYA(M914="Mart",M914="Nisan",M914="Mayıs"),"İlkbahar",
IF(VEYA(M914="Haziran",M914="Temmuz",M914="Ağustos"),"Yaz",
IF(VEYA(M914="Eylül",M914="Ekim",M914="Kasım"),"Sonbahar",""))))</f>
        <v>0</v>
      </c>
    </row>
    <row r="915" spans="1:13" x14ac:dyDescent="0.3">
      <c r="A915" s="5">
        <v>914</v>
      </c>
      <c r="B915" t="s">
        <v>8</v>
      </c>
      <c r="C915" t="s">
        <v>33</v>
      </c>
      <c r="D915" s="5" t="s">
        <v>78</v>
      </c>
      <c r="E915">
        <v>3</v>
      </c>
      <c r="F915" s="1">
        <v>1490</v>
      </c>
      <c r="G915" s="2">
        <v>4470</v>
      </c>
      <c r="H915" s="3">
        <v>2070</v>
      </c>
      <c r="I915" s="19" t="s">
        <v>50</v>
      </c>
      <c r="J915" t="s">
        <v>62</v>
      </c>
      <c r="K915" s="20">
        <f>Tablo1[[#This Row],[Ürün Kar Tutarı]]/Tablo1[[#This Row],[Birim Fiyat]]</f>
        <v>1.3892617449664431</v>
      </c>
      <c r="L915" t="str">
        <f xml:space="preserve"> RIGHT(Tablo1[[#This Row],[Urun Ad]],5)</f>
        <v>Marka</v>
      </c>
      <c r="M915" cm="1">
        <f t="array" aca="1" ref="M915" ca="1">IF(VEYA(M915="Aralık",M915="Ocak",M915="Şubat"),"Kış",
IF(VEYA(M915="Mart",M915="Nisan",M915="Mayıs"),"İlkbahar",
IF(VEYA(M915="Haziran",M915="Temmuz",M915="Ağustos"),"Yaz",
IF(VEYA(M915="Eylül",M915="Ekim",M915="Kasım"),"Sonbahar",""))))</f>
        <v>0</v>
      </c>
    </row>
    <row r="916" spans="1:13" x14ac:dyDescent="0.3">
      <c r="A916" s="4">
        <v>915</v>
      </c>
      <c r="B916" t="s">
        <v>14</v>
      </c>
      <c r="C916" t="s">
        <v>28</v>
      </c>
      <c r="D916" s="5" t="s">
        <v>83</v>
      </c>
      <c r="E916">
        <v>2</v>
      </c>
      <c r="F916" s="1">
        <v>1200</v>
      </c>
      <c r="G916" s="2">
        <v>2400</v>
      </c>
      <c r="H916" s="3">
        <v>800</v>
      </c>
      <c r="I916" s="19" t="s">
        <v>50</v>
      </c>
      <c r="J916" t="s">
        <v>65</v>
      </c>
      <c r="K916" s="20">
        <f>Tablo1[[#This Row],[Ürün Kar Tutarı]]/Tablo1[[#This Row],[Birim Fiyat]]</f>
        <v>0.66666666666666663</v>
      </c>
      <c r="L916" t="str">
        <f xml:space="preserve"> RIGHT(Tablo1[[#This Row],[Urun Ad]],5)</f>
        <v>Marka</v>
      </c>
      <c r="M916" cm="1">
        <f t="array" aca="1" ref="M916" ca="1">IF(VEYA(M916="Aralık",M916="Ocak",M916="Şubat"),"Kış",
IF(VEYA(M916="Mart",M916="Nisan",M916="Mayıs"),"İlkbahar",
IF(VEYA(M916="Haziran",M916="Temmuz",M916="Ağustos"),"Yaz",
IF(VEYA(M916="Eylül",M916="Ekim",M916="Kasım"),"Sonbahar",""))))</f>
        <v>0</v>
      </c>
    </row>
    <row r="917" spans="1:13" x14ac:dyDescent="0.3">
      <c r="A917" s="5">
        <v>916</v>
      </c>
      <c r="B917" t="s">
        <v>10</v>
      </c>
      <c r="C917" t="s">
        <v>24</v>
      </c>
      <c r="D917" s="5" t="s">
        <v>81</v>
      </c>
      <c r="E917">
        <v>3</v>
      </c>
      <c r="F917" s="1">
        <v>2180</v>
      </c>
      <c r="G917" s="2">
        <v>6540</v>
      </c>
      <c r="H917" s="3">
        <v>2040</v>
      </c>
      <c r="I917" s="19" t="s">
        <v>50</v>
      </c>
      <c r="J917" t="s">
        <v>59</v>
      </c>
      <c r="K917" s="20">
        <f>Tablo1[[#This Row],[Ürün Kar Tutarı]]/Tablo1[[#This Row],[Birim Fiyat]]</f>
        <v>0.93577981651376152</v>
      </c>
      <c r="L917" t="str">
        <f xml:space="preserve"> RIGHT(Tablo1[[#This Row],[Urun Ad]],5)</f>
        <v>Marka</v>
      </c>
      <c r="M917" cm="1">
        <f t="array" aca="1" ref="M917" ca="1">IF(VEYA(M917="Aralık",M917="Ocak",M917="Şubat"),"Kış",
IF(VEYA(M917="Mart",M917="Nisan",M917="Mayıs"),"İlkbahar",
IF(VEYA(M917="Haziran",M917="Temmuz",M917="Ağustos"),"Yaz",
IF(VEYA(M917="Eylül",M917="Ekim",M917="Kasım"),"Sonbahar",""))))</f>
        <v>0</v>
      </c>
    </row>
    <row r="918" spans="1:13" x14ac:dyDescent="0.3">
      <c r="A918" s="4">
        <v>917</v>
      </c>
      <c r="B918" t="s">
        <v>17</v>
      </c>
      <c r="C918" t="s">
        <v>38</v>
      </c>
      <c r="D918" s="5" t="s">
        <v>84</v>
      </c>
      <c r="E918">
        <v>3</v>
      </c>
      <c r="F918" s="1">
        <v>1200</v>
      </c>
      <c r="G918" s="2">
        <v>3600</v>
      </c>
      <c r="H918" s="3">
        <v>1200</v>
      </c>
      <c r="I918" s="19" t="s">
        <v>50</v>
      </c>
      <c r="J918" t="s">
        <v>67</v>
      </c>
      <c r="K918" s="20">
        <f>Tablo1[[#This Row],[Ürün Kar Tutarı]]/Tablo1[[#This Row],[Birim Fiyat]]</f>
        <v>1</v>
      </c>
      <c r="L918" t="str">
        <f xml:space="preserve"> RIGHT(Tablo1[[#This Row],[Urun Ad]],5)</f>
        <v>ü Mor</v>
      </c>
      <c r="M918" cm="1">
        <f t="array" aca="1" ref="M918" ca="1">IF(VEYA(M918="Aralık",M918="Ocak",M918="Şubat"),"Kış",
IF(VEYA(M918="Mart",M918="Nisan",M918="Mayıs"),"İlkbahar",
IF(VEYA(M918="Haziran",M918="Temmuz",M918="Ağustos"),"Yaz",
IF(VEYA(M918="Eylül",M918="Ekim",M918="Kasım"),"Sonbahar",""))))</f>
        <v>0</v>
      </c>
    </row>
    <row r="919" spans="1:13" x14ac:dyDescent="0.3">
      <c r="A919" s="5">
        <v>918</v>
      </c>
      <c r="B919" t="s">
        <v>8</v>
      </c>
      <c r="C919" t="s">
        <v>29</v>
      </c>
      <c r="D919" s="5" t="s">
        <v>82</v>
      </c>
      <c r="E919">
        <v>1</v>
      </c>
      <c r="F919" s="1">
        <v>1800</v>
      </c>
      <c r="G919" s="2">
        <v>1800</v>
      </c>
      <c r="H919" s="3">
        <v>1000</v>
      </c>
      <c r="I919" s="19" t="s">
        <v>50</v>
      </c>
      <c r="J919" t="s">
        <v>60</v>
      </c>
      <c r="K919" s="20">
        <f>Tablo1[[#This Row],[Ürün Kar Tutarı]]/Tablo1[[#This Row],[Birim Fiyat]]</f>
        <v>0.55555555555555558</v>
      </c>
      <c r="L919" t="str">
        <f xml:space="preserve"> RIGHT(Tablo1[[#This Row],[Urun Ad]],5)</f>
        <v>n Gri</v>
      </c>
      <c r="M919" cm="1">
        <f t="array" aca="1" ref="M919" ca="1">IF(VEYA(M919="Aralık",M919="Ocak",M919="Şubat"),"Kış",
IF(VEYA(M919="Mart",M919="Nisan",M919="Mayıs"),"İlkbahar",
IF(VEYA(M919="Haziran",M919="Temmuz",M919="Ağustos"),"Yaz",
IF(VEYA(M919="Eylül",M919="Ekim",M919="Kasım"),"Sonbahar",""))))</f>
        <v>0</v>
      </c>
    </row>
    <row r="920" spans="1:13" x14ac:dyDescent="0.3">
      <c r="A920" s="4">
        <v>919</v>
      </c>
      <c r="B920" t="s">
        <v>10</v>
      </c>
      <c r="C920" t="s">
        <v>25</v>
      </c>
      <c r="D920" s="5" t="s">
        <v>77</v>
      </c>
      <c r="E920">
        <v>1</v>
      </c>
      <c r="F920" s="1">
        <v>7600</v>
      </c>
      <c r="G920" s="2">
        <v>7600</v>
      </c>
      <c r="H920" s="3">
        <v>1600</v>
      </c>
      <c r="I920" s="19" t="s">
        <v>50</v>
      </c>
      <c r="J920" t="s">
        <v>64</v>
      </c>
      <c r="K920" s="20">
        <f>Tablo1[[#This Row],[Ürün Kar Tutarı]]/Tablo1[[#This Row],[Birim Fiyat]]</f>
        <v>0.21052631578947367</v>
      </c>
      <c r="L920" t="str">
        <f xml:space="preserve"> RIGHT(Tablo1[[#This Row],[Urun Ad]],5)</f>
        <v>i Gri</v>
      </c>
      <c r="M920" cm="1">
        <f t="array" aca="1" ref="M920" ca="1">IF(VEYA(M920="Aralık",M920="Ocak",M920="Şubat"),"Kış",
IF(VEYA(M920="Mart",M920="Nisan",M920="Mayıs"),"İlkbahar",
IF(VEYA(M920="Haziran",M920="Temmuz",M920="Ağustos"),"Yaz",
IF(VEYA(M920="Eylül",M920="Ekim",M920="Kasım"),"Sonbahar",""))))</f>
        <v>0</v>
      </c>
    </row>
    <row r="921" spans="1:13" x14ac:dyDescent="0.3">
      <c r="A921" s="5">
        <v>920</v>
      </c>
      <c r="B921" t="s">
        <v>15</v>
      </c>
      <c r="C921" t="s">
        <v>39</v>
      </c>
      <c r="D921" s="5" t="s">
        <v>76</v>
      </c>
      <c r="E921">
        <v>1</v>
      </c>
      <c r="F921" s="1">
        <v>7530</v>
      </c>
      <c r="G921" s="2">
        <v>7530</v>
      </c>
      <c r="H921" s="3">
        <v>1530</v>
      </c>
      <c r="I921" s="19" t="s">
        <v>50</v>
      </c>
      <c r="J921" t="s">
        <v>66</v>
      </c>
      <c r="K921" s="20">
        <f>Tablo1[[#This Row],[Ürün Kar Tutarı]]/Tablo1[[#This Row],[Birim Fiyat]]</f>
        <v>0.20318725099601595</v>
      </c>
      <c r="L921" t="str">
        <f xml:space="preserve"> RIGHT(Tablo1[[#This Row],[Urun Ad]],5)</f>
        <v>ı Gri</v>
      </c>
      <c r="M921" cm="1">
        <f t="array" aca="1" ref="M921" ca="1">IF(VEYA(M921="Aralık",M921="Ocak",M921="Şubat"),"Kış",
IF(VEYA(M921="Mart",M921="Nisan",M921="Mayıs"),"İlkbahar",
IF(VEYA(M921="Haziran",M921="Temmuz",M921="Ağustos"),"Yaz",
IF(VEYA(M921="Eylül",M921="Ekim",M921="Kasım"),"Sonbahar",""))))</f>
        <v>0</v>
      </c>
    </row>
    <row r="922" spans="1:13" x14ac:dyDescent="0.3">
      <c r="A922" s="4">
        <v>921</v>
      </c>
      <c r="B922" t="s">
        <v>19</v>
      </c>
      <c r="C922" t="s">
        <v>33</v>
      </c>
      <c r="D922" s="5" t="s">
        <v>78</v>
      </c>
      <c r="E922">
        <v>2</v>
      </c>
      <c r="F922" s="1">
        <v>1490</v>
      </c>
      <c r="G922" s="2">
        <v>2980</v>
      </c>
      <c r="H922" s="3">
        <v>1380</v>
      </c>
      <c r="I922" s="19" t="s">
        <v>50</v>
      </c>
      <c r="J922" t="s">
        <v>58</v>
      </c>
      <c r="K922" s="20">
        <f>Tablo1[[#This Row],[Ürün Kar Tutarı]]/Tablo1[[#This Row],[Birim Fiyat]]</f>
        <v>0.9261744966442953</v>
      </c>
      <c r="L922" t="str">
        <f xml:space="preserve"> RIGHT(Tablo1[[#This Row],[Urun Ad]],5)</f>
        <v>Marka</v>
      </c>
      <c r="M922" cm="1">
        <f t="array" aca="1" ref="M922" ca="1">IF(VEYA(M922="Aralık",M922="Ocak",M922="Şubat"),"Kış",
IF(VEYA(M922="Mart",M922="Nisan",M922="Mayıs"),"İlkbahar",
IF(VEYA(M922="Haziran",M922="Temmuz",M922="Ağustos"),"Yaz",
IF(VEYA(M922="Eylül",M922="Ekim",M922="Kasım"),"Sonbahar",""))))</f>
        <v>0</v>
      </c>
    </row>
    <row r="923" spans="1:13" x14ac:dyDescent="0.3">
      <c r="A923" s="5">
        <v>922</v>
      </c>
      <c r="B923" t="s">
        <v>8</v>
      </c>
      <c r="C923" t="s">
        <v>40</v>
      </c>
      <c r="D923" s="5" t="s">
        <v>75</v>
      </c>
      <c r="E923">
        <v>1</v>
      </c>
      <c r="F923" s="1">
        <v>5300</v>
      </c>
      <c r="G923" s="2">
        <v>5300</v>
      </c>
      <c r="H923" s="3">
        <v>1300</v>
      </c>
      <c r="I923" s="19" t="s">
        <v>50</v>
      </c>
      <c r="J923" t="s">
        <v>64</v>
      </c>
      <c r="K923" s="20">
        <f>Tablo1[[#This Row],[Ürün Kar Tutarı]]/Tablo1[[#This Row],[Birim Fiyat]]</f>
        <v>0.24528301886792453</v>
      </c>
      <c r="L923" t="str">
        <f xml:space="preserve"> RIGHT(Tablo1[[#This Row],[Urun Ad]],5)</f>
        <v>i Gri</v>
      </c>
      <c r="M923" cm="1">
        <f t="array" aca="1" ref="M923" ca="1">IF(VEYA(M923="Aralık",M923="Ocak",M923="Şubat"),"Kış",
IF(VEYA(M923="Mart",M923="Nisan",M923="Mayıs"),"İlkbahar",
IF(VEYA(M923="Haziran",M923="Temmuz",M923="Ağustos"),"Yaz",
IF(VEYA(M923="Eylül",M923="Ekim",M923="Kasım"),"Sonbahar",""))))</f>
        <v>0</v>
      </c>
    </row>
    <row r="924" spans="1:13" x14ac:dyDescent="0.3">
      <c r="A924" s="4">
        <v>923</v>
      </c>
      <c r="B924" t="s">
        <v>12</v>
      </c>
      <c r="C924" t="s">
        <v>28</v>
      </c>
      <c r="D924" s="5" t="s">
        <v>83</v>
      </c>
      <c r="E924">
        <v>2</v>
      </c>
      <c r="F924" s="1">
        <v>1200</v>
      </c>
      <c r="G924" s="2">
        <v>2400</v>
      </c>
      <c r="H924" s="3">
        <v>800</v>
      </c>
      <c r="I924" s="19" t="s">
        <v>50</v>
      </c>
      <c r="J924" t="s">
        <v>65</v>
      </c>
      <c r="K924" s="20">
        <f>Tablo1[[#This Row],[Ürün Kar Tutarı]]/Tablo1[[#This Row],[Birim Fiyat]]</f>
        <v>0.66666666666666663</v>
      </c>
      <c r="L924" t="str">
        <f xml:space="preserve"> RIGHT(Tablo1[[#This Row],[Urun Ad]],5)</f>
        <v>Marka</v>
      </c>
      <c r="M924" cm="1">
        <f t="array" aca="1" ref="M924" ca="1">IF(VEYA(M924="Aralık",M924="Ocak",M924="Şubat"),"Kış",
IF(VEYA(M924="Mart",M924="Nisan",M924="Mayıs"),"İlkbahar",
IF(VEYA(M924="Haziran",M924="Temmuz",M924="Ağustos"),"Yaz",
IF(VEYA(M924="Eylül",M924="Ekim",M924="Kasım"),"Sonbahar",""))))</f>
        <v>0</v>
      </c>
    </row>
    <row r="925" spans="1:13" x14ac:dyDescent="0.3">
      <c r="A925" s="5">
        <v>924</v>
      </c>
      <c r="B925" t="s">
        <v>17</v>
      </c>
      <c r="C925" t="s">
        <v>30</v>
      </c>
      <c r="D925" s="5" t="s">
        <v>83</v>
      </c>
      <c r="E925">
        <v>1</v>
      </c>
      <c r="F925" s="1">
        <v>1090</v>
      </c>
      <c r="G925" s="2">
        <v>1090</v>
      </c>
      <c r="H925" s="3">
        <v>290</v>
      </c>
      <c r="I925" s="19" t="s">
        <v>50</v>
      </c>
      <c r="J925" t="s">
        <v>66</v>
      </c>
      <c r="K925" s="20">
        <f>Tablo1[[#This Row],[Ürün Kar Tutarı]]/Tablo1[[#This Row],[Birim Fiyat]]</f>
        <v>0.26605504587155965</v>
      </c>
      <c r="L925" t="str">
        <f xml:space="preserve"> RIGHT(Tablo1[[#This Row],[Urun Ad]],5)</f>
        <v>Marka</v>
      </c>
      <c r="M925" cm="1">
        <f t="array" aca="1" ref="M925" ca="1">IF(VEYA(M925="Aralık",M925="Ocak",M925="Şubat"),"Kış",
IF(VEYA(M925="Mart",M925="Nisan",M925="Mayıs"),"İlkbahar",
IF(VEYA(M925="Haziran",M925="Temmuz",M925="Ağustos"),"Yaz",
IF(VEYA(M925="Eylül",M925="Ekim",M925="Kasım"),"Sonbahar",""))))</f>
        <v>0</v>
      </c>
    </row>
    <row r="926" spans="1:13" x14ac:dyDescent="0.3">
      <c r="A926" s="4">
        <v>925</v>
      </c>
      <c r="B926" t="s">
        <v>12</v>
      </c>
      <c r="C926" t="s">
        <v>26</v>
      </c>
      <c r="D926" s="5" t="s">
        <v>79</v>
      </c>
      <c r="E926">
        <v>1</v>
      </c>
      <c r="F926" s="1">
        <v>7250</v>
      </c>
      <c r="G926" s="2">
        <v>7250</v>
      </c>
      <c r="H926" s="3">
        <v>2250</v>
      </c>
      <c r="I926" s="19" t="s">
        <v>50</v>
      </c>
      <c r="J926" t="s">
        <v>56</v>
      </c>
      <c r="K926" s="20">
        <f>Tablo1[[#This Row],[Ürün Kar Tutarı]]/Tablo1[[#This Row],[Birim Fiyat]]</f>
        <v>0.31034482758620691</v>
      </c>
      <c r="L926" t="str">
        <f xml:space="preserve"> RIGHT(Tablo1[[#This Row],[Urun Ad]],5)</f>
        <v>u Gri</v>
      </c>
      <c r="M926" cm="1">
        <f t="array" aca="1" ref="M926" ca="1">IF(VEYA(M926="Aralık",M926="Ocak",M926="Şubat"),"Kış",
IF(VEYA(M926="Mart",M926="Nisan",M926="Mayıs"),"İlkbahar",
IF(VEYA(M926="Haziran",M926="Temmuz",M926="Ağustos"),"Yaz",
IF(VEYA(M926="Eylül",M926="Ekim",M926="Kasım"),"Sonbahar",""))))</f>
        <v>0</v>
      </c>
    </row>
    <row r="927" spans="1:13" x14ac:dyDescent="0.3">
      <c r="A927" s="5">
        <v>926</v>
      </c>
      <c r="B927" t="s">
        <v>18</v>
      </c>
      <c r="C927" t="s">
        <v>21</v>
      </c>
      <c r="D927" s="5" t="s">
        <v>82</v>
      </c>
      <c r="E927">
        <v>3</v>
      </c>
      <c r="F927" s="1">
        <v>1400</v>
      </c>
      <c r="G927" s="2">
        <v>4200</v>
      </c>
      <c r="H927" s="3">
        <v>1800</v>
      </c>
      <c r="I927" s="19" t="s">
        <v>50</v>
      </c>
      <c r="J927" t="s">
        <v>61</v>
      </c>
      <c r="K927" s="20">
        <f>Tablo1[[#This Row],[Ürün Kar Tutarı]]/Tablo1[[#This Row],[Birim Fiyat]]</f>
        <v>1.2857142857142858</v>
      </c>
      <c r="L927" t="str">
        <f xml:space="preserve"> RIGHT(Tablo1[[#This Row],[Urun Ad]],5)</f>
        <v>Beyaz</v>
      </c>
      <c r="M927" cm="1">
        <f t="array" aca="1" ref="M927" ca="1">IF(VEYA(M927="Aralık",M927="Ocak",M927="Şubat"),"Kış",
IF(VEYA(M927="Mart",M927="Nisan",M927="Mayıs"),"İlkbahar",
IF(VEYA(M927="Haziran",M927="Temmuz",M927="Ağustos"),"Yaz",
IF(VEYA(M927="Eylül",M927="Ekim",M927="Kasım"),"Sonbahar",""))))</f>
        <v>0</v>
      </c>
    </row>
    <row r="928" spans="1:13" x14ac:dyDescent="0.3">
      <c r="A928" s="4">
        <v>927</v>
      </c>
      <c r="B928" t="s">
        <v>10</v>
      </c>
      <c r="C928" t="s">
        <v>41</v>
      </c>
      <c r="D928" s="5" t="s">
        <v>78</v>
      </c>
      <c r="E928">
        <v>1</v>
      </c>
      <c r="F928" s="1">
        <v>1500</v>
      </c>
      <c r="G928" s="2">
        <v>1500</v>
      </c>
      <c r="H928" s="3">
        <v>700</v>
      </c>
      <c r="I928" s="19" t="s">
        <v>50</v>
      </c>
      <c r="J928" t="s">
        <v>62</v>
      </c>
      <c r="K928" s="20">
        <f>Tablo1[[#This Row],[Ürün Kar Tutarı]]/Tablo1[[#This Row],[Birim Fiyat]]</f>
        <v>0.46666666666666667</v>
      </c>
      <c r="L928" t="str">
        <f xml:space="preserve"> RIGHT(Tablo1[[#This Row],[Urun Ad]],5)</f>
        <v>Marka</v>
      </c>
      <c r="M928" cm="1">
        <f t="array" aca="1" ref="M928" ca="1">IF(VEYA(M928="Aralık",M928="Ocak",M928="Şubat"),"Kış",
IF(VEYA(M928="Mart",M928="Nisan",M928="Mayıs"),"İlkbahar",
IF(VEYA(M928="Haziran",M928="Temmuz",M928="Ağustos"),"Yaz",
IF(VEYA(M928="Eylül",M928="Ekim",M928="Kasım"),"Sonbahar",""))))</f>
        <v>0</v>
      </c>
    </row>
    <row r="929" spans="1:13" x14ac:dyDescent="0.3">
      <c r="A929" s="4">
        <v>928</v>
      </c>
      <c r="B929" t="s">
        <v>15</v>
      </c>
      <c r="C929" t="s">
        <v>23</v>
      </c>
      <c r="D929" s="5" t="s">
        <v>84</v>
      </c>
      <c r="E929">
        <v>1</v>
      </c>
      <c r="F929" s="1">
        <v>1350</v>
      </c>
      <c r="G929" s="2">
        <v>1350</v>
      </c>
      <c r="H929" s="3">
        <v>550</v>
      </c>
      <c r="I929" s="19" t="s">
        <v>50</v>
      </c>
      <c r="J929" t="s">
        <v>55</v>
      </c>
      <c r="K929" s="20">
        <f>Tablo1[[#This Row],[Ürün Kar Tutarı]]/Tablo1[[#This Row],[Birim Fiyat]]</f>
        <v>0.40740740740740738</v>
      </c>
      <c r="L929" t="str">
        <f xml:space="preserve"> RIGHT(Tablo1[[#This Row],[Urun Ad]],5)</f>
        <v>Siyah</v>
      </c>
      <c r="M929" cm="1">
        <f t="array" aca="1" ref="M929" ca="1">IF(VEYA(M929="Aralık",M929="Ocak",M929="Şubat"),"Kış",
IF(VEYA(M929="Mart",M929="Nisan",M929="Mayıs"),"İlkbahar",
IF(VEYA(M929="Haziran",M929="Temmuz",M929="Ağustos"),"Yaz",
IF(VEYA(M929="Eylül",M929="Ekim",M929="Kasım"),"Sonbahar",""))))</f>
        <v>0</v>
      </c>
    </row>
    <row r="930" spans="1:13" x14ac:dyDescent="0.3">
      <c r="A930" s="4">
        <v>929</v>
      </c>
      <c r="B930" t="s">
        <v>15</v>
      </c>
      <c r="C930" t="s">
        <v>28</v>
      </c>
      <c r="D930" s="5" t="s">
        <v>83</v>
      </c>
      <c r="E930">
        <v>3</v>
      </c>
      <c r="F930" s="1">
        <v>1200</v>
      </c>
      <c r="G930" s="2">
        <v>3600</v>
      </c>
      <c r="H930" s="3">
        <v>1200</v>
      </c>
      <c r="I930" s="19" t="s">
        <v>50</v>
      </c>
      <c r="J930" t="s">
        <v>56</v>
      </c>
      <c r="K930" s="20">
        <f>Tablo1[[#This Row],[Ürün Kar Tutarı]]/Tablo1[[#This Row],[Birim Fiyat]]</f>
        <v>1</v>
      </c>
      <c r="L930" t="str">
        <f xml:space="preserve"> RIGHT(Tablo1[[#This Row],[Urun Ad]],5)</f>
        <v>Marka</v>
      </c>
      <c r="M930" cm="1">
        <f t="array" aca="1" ref="M930" ca="1">IF(VEYA(M930="Aralık",M930="Ocak",M930="Şubat"),"Kış",
IF(VEYA(M930="Mart",M930="Nisan",M930="Mayıs"),"İlkbahar",
IF(VEYA(M930="Haziran",M930="Temmuz",M930="Ağustos"),"Yaz",
IF(VEYA(M930="Eylül",M930="Ekim",M930="Kasım"),"Sonbahar",""))))</f>
        <v>0</v>
      </c>
    </row>
    <row r="931" spans="1:13" x14ac:dyDescent="0.3">
      <c r="A931" s="5">
        <v>930</v>
      </c>
      <c r="B931" t="s">
        <v>9</v>
      </c>
      <c r="C931" t="s">
        <v>39</v>
      </c>
      <c r="D931" s="5" t="s">
        <v>76</v>
      </c>
      <c r="E931">
        <v>3</v>
      </c>
      <c r="F931" s="1">
        <v>7530</v>
      </c>
      <c r="G931" s="2">
        <v>22590</v>
      </c>
      <c r="H931" s="3">
        <v>4590</v>
      </c>
      <c r="I931" s="19" t="s">
        <v>50</v>
      </c>
      <c r="J931" t="s">
        <v>61</v>
      </c>
      <c r="K931" s="20">
        <f>Tablo1[[#This Row],[Ürün Kar Tutarı]]/Tablo1[[#This Row],[Birim Fiyat]]</f>
        <v>0.60956175298804782</v>
      </c>
      <c r="L931" t="str">
        <f xml:space="preserve"> RIGHT(Tablo1[[#This Row],[Urun Ad]],5)</f>
        <v>ı Gri</v>
      </c>
      <c r="M931" cm="1">
        <f t="array" aca="1" ref="M931" ca="1">IF(VEYA(M931="Aralık",M931="Ocak",M931="Şubat"),"Kış",
IF(VEYA(M931="Mart",M931="Nisan",M931="Mayıs"),"İlkbahar",
IF(VEYA(M931="Haziran",M931="Temmuz",M931="Ağustos"),"Yaz",
IF(VEYA(M931="Eylül",M931="Ekim",M931="Kasım"),"Sonbahar",""))))</f>
        <v>0</v>
      </c>
    </row>
    <row r="932" spans="1:13" x14ac:dyDescent="0.3">
      <c r="A932" s="4">
        <v>931</v>
      </c>
      <c r="B932" t="s">
        <v>18</v>
      </c>
      <c r="C932" t="s">
        <v>28</v>
      </c>
      <c r="D932" s="5" t="s">
        <v>83</v>
      </c>
      <c r="E932">
        <v>1</v>
      </c>
      <c r="F932" s="1">
        <v>1200</v>
      </c>
      <c r="G932" s="2">
        <v>1200</v>
      </c>
      <c r="H932" s="3">
        <v>400</v>
      </c>
      <c r="I932" s="19" t="s">
        <v>50</v>
      </c>
      <c r="J932" t="s">
        <v>67</v>
      </c>
      <c r="K932" s="20">
        <f>Tablo1[[#This Row],[Ürün Kar Tutarı]]/Tablo1[[#This Row],[Birim Fiyat]]</f>
        <v>0.33333333333333331</v>
      </c>
      <c r="L932" t="str">
        <f xml:space="preserve"> RIGHT(Tablo1[[#This Row],[Urun Ad]],5)</f>
        <v>Marka</v>
      </c>
      <c r="M932" cm="1">
        <f t="array" aca="1" ref="M932" ca="1">IF(VEYA(M932="Aralık",M932="Ocak",M932="Şubat"),"Kış",
IF(VEYA(M932="Mart",M932="Nisan",M932="Mayıs"),"İlkbahar",
IF(VEYA(M932="Haziran",M932="Temmuz",M932="Ağustos"),"Yaz",
IF(VEYA(M932="Eylül",M932="Ekim",M932="Kasım"),"Sonbahar",""))))</f>
        <v>0</v>
      </c>
    </row>
    <row r="933" spans="1:13" x14ac:dyDescent="0.3">
      <c r="A933" s="5">
        <v>932</v>
      </c>
      <c r="B933" t="s">
        <v>16</v>
      </c>
      <c r="C933" t="s">
        <v>29</v>
      </c>
      <c r="D933" s="5" t="s">
        <v>82</v>
      </c>
      <c r="E933">
        <v>3</v>
      </c>
      <c r="F933" s="1">
        <v>1800</v>
      </c>
      <c r="G933" s="2">
        <v>5400</v>
      </c>
      <c r="H933" s="3">
        <v>3000</v>
      </c>
      <c r="I933" s="19" t="s">
        <v>50</v>
      </c>
      <c r="J933" t="s">
        <v>67</v>
      </c>
      <c r="K933" s="20">
        <f>Tablo1[[#This Row],[Ürün Kar Tutarı]]/Tablo1[[#This Row],[Birim Fiyat]]</f>
        <v>1.6666666666666667</v>
      </c>
      <c r="L933" t="str">
        <f xml:space="preserve"> RIGHT(Tablo1[[#This Row],[Urun Ad]],5)</f>
        <v>n Gri</v>
      </c>
      <c r="M933" cm="1">
        <f t="array" aca="1" ref="M933" ca="1">IF(VEYA(M933="Aralık",M933="Ocak",M933="Şubat"),"Kış",
IF(VEYA(M933="Mart",M933="Nisan",M933="Mayıs"),"İlkbahar",
IF(VEYA(M933="Haziran",M933="Temmuz",M933="Ağustos"),"Yaz",
IF(VEYA(M933="Eylül",M933="Ekim",M933="Kasım"),"Sonbahar",""))))</f>
        <v>0</v>
      </c>
    </row>
    <row r="934" spans="1:13" x14ac:dyDescent="0.3">
      <c r="A934" s="4">
        <v>933</v>
      </c>
      <c r="B934" t="s">
        <v>8</v>
      </c>
      <c r="C934" t="s">
        <v>26</v>
      </c>
      <c r="D934" s="5" t="s">
        <v>79</v>
      </c>
      <c r="E934">
        <v>1</v>
      </c>
      <c r="F934" s="1">
        <v>7250</v>
      </c>
      <c r="G934" s="2">
        <v>7250</v>
      </c>
      <c r="H934" s="3">
        <v>2250</v>
      </c>
      <c r="I934" s="19" t="s">
        <v>51</v>
      </c>
      <c r="J934" t="s">
        <v>63</v>
      </c>
      <c r="K934" s="20">
        <f>Tablo1[[#This Row],[Ürün Kar Tutarı]]/Tablo1[[#This Row],[Birim Fiyat]]</f>
        <v>0.31034482758620691</v>
      </c>
      <c r="L934" t="str">
        <f xml:space="preserve"> RIGHT(Tablo1[[#This Row],[Urun Ad]],5)</f>
        <v>u Gri</v>
      </c>
      <c r="M934" cm="1">
        <f t="array" aca="1" ref="M934" ca="1">IF(VEYA(M934="Aralık",M934="Ocak",M934="Şubat"),"Kış",
IF(VEYA(M934="Mart",M934="Nisan",M934="Mayıs"),"İlkbahar",
IF(VEYA(M934="Haziran",M934="Temmuz",M934="Ağustos"),"Yaz",
IF(VEYA(M934="Eylül",M934="Ekim",M934="Kasım"),"Sonbahar",""))))</f>
        <v>0</v>
      </c>
    </row>
    <row r="935" spans="1:13" x14ac:dyDescent="0.3">
      <c r="A935" s="5">
        <v>934</v>
      </c>
      <c r="B935" t="s">
        <v>17</v>
      </c>
      <c r="C935" t="s">
        <v>33</v>
      </c>
      <c r="D935" s="5" t="s">
        <v>78</v>
      </c>
      <c r="E935">
        <v>3</v>
      </c>
      <c r="F935" s="1">
        <v>1490</v>
      </c>
      <c r="G935" s="2">
        <v>4470</v>
      </c>
      <c r="H935" s="3">
        <v>2070</v>
      </c>
      <c r="I935" s="19" t="s">
        <v>51</v>
      </c>
      <c r="J935" t="s">
        <v>64</v>
      </c>
      <c r="K935" s="20">
        <f>Tablo1[[#This Row],[Ürün Kar Tutarı]]/Tablo1[[#This Row],[Birim Fiyat]]</f>
        <v>1.3892617449664431</v>
      </c>
      <c r="L935" t="str">
        <f xml:space="preserve"> RIGHT(Tablo1[[#This Row],[Urun Ad]],5)</f>
        <v>Marka</v>
      </c>
      <c r="M935" cm="1">
        <f t="array" aca="1" ref="M935" ca="1">IF(VEYA(M935="Aralık",M935="Ocak",M935="Şubat"),"Kış",
IF(VEYA(M935="Mart",M935="Nisan",M935="Mayıs"),"İlkbahar",
IF(VEYA(M935="Haziran",M935="Temmuz",M935="Ağustos"),"Yaz",
IF(VEYA(M935="Eylül",M935="Ekim",M935="Kasım"),"Sonbahar",""))))</f>
        <v>0</v>
      </c>
    </row>
    <row r="936" spans="1:13" x14ac:dyDescent="0.3">
      <c r="A936" s="4">
        <v>935</v>
      </c>
      <c r="B936" t="s">
        <v>17</v>
      </c>
      <c r="C936" t="s">
        <v>38</v>
      </c>
      <c r="D936" s="5" t="s">
        <v>84</v>
      </c>
      <c r="E936">
        <v>1</v>
      </c>
      <c r="F936" s="1">
        <v>1200</v>
      </c>
      <c r="G936" s="2">
        <v>1200</v>
      </c>
      <c r="H936" s="3">
        <v>400</v>
      </c>
      <c r="I936" s="19" t="s">
        <v>51</v>
      </c>
      <c r="J936" t="s">
        <v>65</v>
      </c>
      <c r="K936" s="20">
        <f>Tablo1[[#This Row],[Ürün Kar Tutarı]]/Tablo1[[#This Row],[Birim Fiyat]]</f>
        <v>0.33333333333333331</v>
      </c>
      <c r="L936" t="str">
        <f xml:space="preserve"> RIGHT(Tablo1[[#This Row],[Urun Ad]],5)</f>
        <v>ü Mor</v>
      </c>
      <c r="M936" cm="1">
        <f t="array" aca="1" ref="M936" ca="1">IF(VEYA(M936="Aralık",M936="Ocak",M936="Şubat"),"Kış",
IF(VEYA(M936="Mart",M936="Nisan",M936="Mayıs"),"İlkbahar",
IF(VEYA(M936="Haziran",M936="Temmuz",M936="Ağustos"),"Yaz",
IF(VEYA(M936="Eylül",M936="Ekim",M936="Kasım"),"Sonbahar",""))))</f>
        <v>0</v>
      </c>
    </row>
    <row r="937" spans="1:13" x14ac:dyDescent="0.3">
      <c r="A937" s="5">
        <v>936</v>
      </c>
      <c r="B937" t="s">
        <v>9</v>
      </c>
      <c r="C937" t="s">
        <v>31</v>
      </c>
      <c r="D937" s="5" t="s">
        <v>77</v>
      </c>
      <c r="E937">
        <v>1</v>
      </c>
      <c r="F937" s="1">
        <v>8000</v>
      </c>
      <c r="G937" s="2">
        <v>8000</v>
      </c>
      <c r="H937" s="3">
        <v>2000</v>
      </c>
      <c r="I937" s="19" t="s">
        <v>51</v>
      </c>
      <c r="J937" t="s">
        <v>67</v>
      </c>
      <c r="K937" s="20">
        <f>Tablo1[[#This Row],[Ürün Kar Tutarı]]/Tablo1[[#This Row],[Birim Fiyat]]</f>
        <v>0.25</v>
      </c>
      <c r="L937" t="str">
        <f xml:space="preserve"> RIGHT(Tablo1[[#This Row],[Urun Ad]],5)</f>
        <v>Beyaz</v>
      </c>
      <c r="M937" cm="1">
        <f t="array" aca="1" ref="M937" ca="1">IF(VEYA(M937="Aralık",M937="Ocak",M937="Şubat"),"Kış",
IF(VEYA(M937="Mart",M937="Nisan",M937="Mayıs"),"İlkbahar",
IF(VEYA(M937="Haziran",M937="Temmuz",M937="Ağustos"),"Yaz",
IF(VEYA(M937="Eylül",M937="Ekim",M937="Kasım"),"Sonbahar",""))))</f>
        <v>0</v>
      </c>
    </row>
    <row r="938" spans="1:13" x14ac:dyDescent="0.3">
      <c r="A938" s="4">
        <v>937</v>
      </c>
      <c r="B938" t="s">
        <v>14</v>
      </c>
      <c r="C938" t="s">
        <v>21</v>
      </c>
      <c r="D938" s="5" t="s">
        <v>82</v>
      </c>
      <c r="E938">
        <v>1</v>
      </c>
      <c r="F938" s="1">
        <v>1400</v>
      </c>
      <c r="G938" s="2">
        <v>1400</v>
      </c>
      <c r="H938" s="3">
        <v>600</v>
      </c>
      <c r="I938" s="19" t="s">
        <v>51</v>
      </c>
      <c r="J938" t="s">
        <v>61</v>
      </c>
      <c r="K938" s="20">
        <f>Tablo1[[#This Row],[Ürün Kar Tutarı]]/Tablo1[[#This Row],[Birim Fiyat]]</f>
        <v>0.42857142857142855</v>
      </c>
      <c r="L938" t="str">
        <f xml:space="preserve"> RIGHT(Tablo1[[#This Row],[Urun Ad]],5)</f>
        <v>Beyaz</v>
      </c>
      <c r="M938" cm="1">
        <f t="array" aca="1" ref="M938" ca="1">IF(VEYA(M938="Aralık",M938="Ocak",M938="Şubat"),"Kış",
IF(VEYA(M938="Mart",M938="Nisan",M938="Mayıs"),"İlkbahar",
IF(VEYA(M938="Haziran",M938="Temmuz",M938="Ağustos"),"Yaz",
IF(VEYA(M938="Eylül",M938="Ekim",M938="Kasım"),"Sonbahar",""))))</f>
        <v>0</v>
      </c>
    </row>
    <row r="939" spans="1:13" x14ac:dyDescent="0.3">
      <c r="A939" s="5">
        <v>938</v>
      </c>
      <c r="B939" t="s">
        <v>13</v>
      </c>
      <c r="C939" t="s">
        <v>23</v>
      </c>
      <c r="D939" s="5" t="s">
        <v>84</v>
      </c>
      <c r="E939">
        <v>1</v>
      </c>
      <c r="F939" s="1">
        <v>1350</v>
      </c>
      <c r="G939" s="2">
        <v>1350</v>
      </c>
      <c r="H939" s="3">
        <v>550</v>
      </c>
      <c r="I939" s="19" t="s">
        <v>51</v>
      </c>
      <c r="J939" t="s">
        <v>66</v>
      </c>
      <c r="K939" s="20">
        <f>Tablo1[[#This Row],[Ürün Kar Tutarı]]/Tablo1[[#This Row],[Birim Fiyat]]</f>
        <v>0.40740740740740738</v>
      </c>
      <c r="L939" t="str">
        <f xml:space="preserve"> RIGHT(Tablo1[[#This Row],[Urun Ad]],5)</f>
        <v>Siyah</v>
      </c>
      <c r="M939" cm="1">
        <f t="array" aca="1" ref="M939" ca="1">IF(VEYA(M939="Aralık",M939="Ocak",M939="Şubat"),"Kış",
IF(VEYA(M939="Mart",M939="Nisan",M939="Mayıs"),"İlkbahar",
IF(VEYA(M939="Haziran",M939="Temmuz",M939="Ağustos"),"Yaz",
IF(VEYA(M939="Eylül",M939="Ekim",M939="Kasım"),"Sonbahar",""))))</f>
        <v>0</v>
      </c>
    </row>
    <row r="940" spans="1:13" x14ac:dyDescent="0.3">
      <c r="A940" s="4">
        <v>939</v>
      </c>
      <c r="B940" t="s">
        <v>16</v>
      </c>
      <c r="C940" t="s">
        <v>38</v>
      </c>
      <c r="D940" s="5" t="s">
        <v>84</v>
      </c>
      <c r="E940">
        <v>1</v>
      </c>
      <c r="F940" s="1">
        <v>1200</v>
      </c>
      <c r="G940" s="2">
        <v>1200</v>
      </c>
      <c r="H940" s="3">
        <v>400</v>
      </c>
      <c r="I940" s="19" t="s">
        <v>51</v>
      </c>
      <c r="J940" t="s">
        <v>61</v>
      </c>
      <c r="K940" s="20">
        <f>Tablo1[[#This Row],[Ürün Kar Tutarı]]/Tablo1[[#This Row],[Birim Fiyat]]</f>
        <v>0.33333333333333331</v>
      </c>
      <c r="L940" t="str">
        <f xml:space="preserve"> RIGHT(Tablo1[[#This Row],[Urun Ad]],5)</f>
        <v>ü Mor</v>
      </c>
      <c r="M940" cm="1">
        <f t="array" aca="1" ref="M940" ca="1">IF(VEYA(M940="Aralık",M940="Ocak",M940="Şubat"),"Kış",
IF(VEYA(M940="Mart",M940="Nisan",M940="Mayıs"),"İlkbahar",
IF(VEYA(M940="Haziran",M940="Temmuz",M940="Ağustos"),"Yaz",
IF(VEYA(M940="Eylül",M940="Ekim",M940="Kasım"),"Sonbahar",""))))</f>
        <v>0</v>
      </c>
    </row>
    <row r="941" spans="1:13" x14ac:dyDescent="0.3">
      <c r="A941" s="5">
        <v>940</v>
      </c>
      <c r="B941" t="s">
        <v>14</v>
      </c>
      <c r="C941" t="s">
        <v>40</v>
      </c>
      <c r="D941" s="5" t="s">
        <v>75</v>
      </c>
      <c r="E941">
        <v>1</v>
      </c>
      <c r="F941" s="1">
        <v>5300</v>
      </c>
      <c r="G941" s="2">
        <v>5300</v>
      </c>
      <c r="H941" s="3">
        <v>1300</v>
      </c>
      <c r="I941" s="19" t="s">
        <v>51</v>
      </c>
      <c r="J941" t="s">
        <v>63</v>
      </c>
      <c r="K941" s="20">
        <f>Tablo1[[#This Row],[Ürün Kar Tutarı]]/Tablo1[[#This Row],[Birim Fiyat]]</f>
        <v>0.24528301886792453</v>
      </c>
      <c r="L941" t="str">
        <f xml:space="preserve"> RIGHT(Tablo1[[#This Row],[Urun Ad]],5)</f>
        <v>i Gri</v>
      </c>
      <c r="M941" cm="1">
        <f t="array" aca="1" ref="M941" ca="1">IF(VEYA(M941="Aralık",M941="Ocak",M941="Şubat"),"Kış",
IF(VEYA(M941="Mart",M941="Nisan",M941="Mayıs"),"İlkbahar",
IF(VEYA(M941="Haziran",M941="Temmuz",M941="Ağustos"),"Yaz",
IF(VEYA(M941="Eylül",M941="Ekim",M941="Kasım"),"Sonbahar",""))))</f>
        <v>0</v>
      </c>
    </row>
    <row r="942" spans="1:13" x14ac:dyDescent="0.3">
      <c r="A942" s="4">
        <v>941</v>
      </c>
      <c r="B942" t="s">
        <v>17</v>
      </c>
      <c r="C942" t="s">
        <v>32</v>
      </c>
      <c r="D942" s="5" t="s">
        <v>76</v>
      </c>
      <c r="E942">
        <v>3</v>
      </c>
      <c r="F942" s="1">
        <v>10590</v>
      </c>
      <c r="G942" s="2">
        <v>31770</v>
      </c>
      <c r="H942" s="3">
        <v>13770</v>
      </c>
      <c r="I942" s="19" t="s">
        <v>51</v>
      </c>
      <c r="J942" t="s">
        <v>66</v>
      </c>
      <c r="K942" s="20">
        <f>Tablo1[[#This Row],[Ürün Kar Tutarı]]/Tablo1[[#This Row],[Birim Fiyat]]</f>
        <v>1.3002832861189801</v>
      </c>
      <c r="L942" t="str">
        <f xml:space="preserve"> RIGHT(Tablo1[[#This Row],[Urun Ad]],5)</f>
        <v>ı Gri</v>
      </c>
      <c r="M942" cm="1">
        <f t="array" aca="1" ref="M942" ca="1">IF(VEYA(M942="Aralık",M942="Ocak",M942="Şubat"),"Kış",
IF(VEYA(M942="Mart",M942="Nisan",M942="Mayıs"),"İlkbahar",
IF(VEYA(M942="Haziran",M942="Temmuz",M942="Ağustos"),"Yaz",
IF(VEYA(M942="Eylül",M942="Ekim",M942="Kasım"),"Sonbahar",""))))</f>
        <v>0</v>
      </c>
    </row>
    <row r="943" spans="1:13" x14ac:dyDescent="0.3">
      <c r="A943" s="5">
        <v>942</v>
      </c>
      <c r="B943" t="s">
        <v>12</v>
      </c>
      <c r="C943" t="s">
        <v>37</v>
      </c>
      <c r="D943" s="5" t="s">
        <v>43</v>
      </c>
      <c r="E943">
        <v>1</v>
      </c>
      <c r="F943" s="1">
        <v>1250</v>
      </c>
      <c r="G943" s="2">
        <v>1250</v>
      </c>
      <c r="H943" s="3">
        <v>450</v>
      </c>
      <c r="I943" s="19" t="s">
        <v>51</v>
      </c>
      <c r="J943" t="s">
        <v>65</v>
      </c>
      <c r="K943" s="20">
        <f>Tablo1[[#This Row],[Ürün Kar Tutarı]]/Tablo1[[#This Row],[Birim Fiyat]]</f>
        <v>0.36</v>
      </c>
      <c r="L943" t="str">
        <f xml:space="preserve"> RIGHT(Tablo1[[#This Row],[Urun Ad]],5)</f>
        <v>Siyah</v>
      </c>
      <c r="M943" cm="1">
        <f t="array" aca="1" ref="M943" ca="1">IF(VEYA(M943="Aralık",M943="Ocak",M943="Şubat"),"Kış",
IF(VEYA(M943="Mart",M943="Nisan",M943="Mayıs"),"İlkbahar",
IF(VEYA(M943="Haziran",M943="Temmuz",M943="Ağustos"),"Yaz",
IF(VEYA(M943="Eylül",M943="Ekim",M943="Kasım"),"Sonbahar",""))))</f>
        <v>0</v>
      </c>
    </row>
    <row r="944" spans="1:13" x14ac:dyDescent="0.3">
      <c r="A944" s="4">
        <v>943</v>
      </c>
      <c r="B944" t="s">
        <v>19</v>
      </c>
      <c r="C944" t="s">
        <v>38</v>
      </c>
      <c r="D944" s="5" t="s">
        <v>84</v>
      </c>
      <c r="E944">
        <v>1</v>
      </c>
      <c r="F944" s="1">
        <v>1200</v>
      </c>
      <c r="G944" s="2">
        <v>1200</v>
      </c>
      <c r="H944" s="3">
        <v>400</v>
      </c>
      <c r="I944" s="19" t="s">
        <v>51</v>
      </c>
      <c r="J944" t="s">
        <v>55</v>
      </c>
      <c r="K944" s="20">
        <f>Tablo1[[#This Row],[Ürün Kar Tutarı]]/Tablo1[[#This Row],[Birim Fiyat]]</f>
        <v>0.33333333333333331</v>
      </c>
      <c r="L944" t="str">
        <f xml:space="preserve"> RIGHT(Tablo1[[#This Row],[Urun Ad]],5)</f>
        <v>ü Mor</v>
      </c>
      <c r="M944" cm="1">
        <f t="array" aca="1" ref="M944" ca="1">IF(VEYA(M944="Aralık",M944="Ocak",M944="Şubat"),"Kış",
IF(VEYA(M944="Mart",M944="Nisan",M944="Mayıs"),"İlkbahar",
IF(VEYA(M944="Haziran",M944="Temmuz",M944="Ağustos"),"Yaz",
IF(VEYA(M944="Eylül",M944="Ekim",M944="Kasım"),"Sonbahar",""))))</f>
        <v>0</v>
      </c>
    </row>
    <row r="945" spans="1:13" x14ac:dyDescent="0.3">
      <c r="A945" s="5">
        <v>944</v>
      </c>
      <c r="B945" t="s">
        <v>12</v>
      </c>
      <c r="C945" t="s">
        <v>21</v>
      </c>
      <c r="D945" s="5" t="s">
        <v>82</v>
      </c>
      <c r="E945">
        <v>3</v>
      </c>
      <c r="F945" s="1">
        <v>1400</v>
      </c>
      <c r="G945" s="2">
        <v>4200</v>
      </c>
      <c r="H945" s="3">
        <v>1800</v>
      </c>
      <c r="I945" s="19" t="s">
        <v>51</v>
      </c>
      <c r="J945" t="s">
        <v>59</v>
      </c>
      <c r="K945" s="20">
        <f>Tablo1[[#This Row],[Ürün Kar Tutarı]]/Tablo1[[#This Row],[Birim Fiyat]]</f>
        <v>1.2857142857142858</v>
      </c>
      <c r="L945" t="str">
        <f xml:space="preserve"> RIGHT(Tablo1[[#This Row],[Urun Ad]],5)</f>
        <v>Beyaz</v>
      </c>
      <c r="M945" cm="1">
        <f t="array" aca="1" ref="M945" ca="1">IF(VEYA(M945="Aralık",M945="Ocak",M945="Şubat"),"Kış",
IF(VEYA(M945="Mart",M945="Nisan",M945="Mayıs"),"İlkbahar",
IF(VEYA(M945="Haziran",M945="Temmuz",M945="Ağustos"),"Yaz",
IF(VEYA(M945="Eylül",M945="Ekim",M945="Kasım"),"Sonbahar",""))))</f>
        <v>0</v>
      </c>
    </row>
    <row r="946" spans="1:13" x14ac:dyDescent="0.3">
      <c r="A946" s="4">
        <v>945</v>
      </c>
      <c r="B946" t="s">
        <v>19</v>
      </c>
      <c r="C946" t="s">
        <v>39</v>
      </c>
      <c r="D946" s="5" t="s">
        <v>76</v>
      </c>
      <c r="E946">
        <v>2</v>
      </c>
      <c r="F946" s="1">
        <v>7530</v>
      </c>
      <c r="G946" s="2">
        <v>15060</v>
      </c>
      <c r="H946" s="3">
        <v>3060</v>
      </c>
      <c r="I946" s="19" t="s">
        <v>51</v>
      </c>
      <c r="J946" t="s">
        <v>66</v>
      </c>
      <c r="K946" s="20">
        <f>Tablo1[[#This Row],[Ürün Kar Tutarı]]/Tablo1[[#This Row],[Birim Fiyat]]</f>
        <v>0.4063745019920319</v>
      </c>
      <c r="L946" t="str">
        <f xml:space="preserve"> RIGHT(Tablo1[[#This Row],[Urun Ad]],5)</f>
        <v>ı Gri</v>
      </c>
      <c r="M946" cm="1">
        <f t="array" aca="1" ref="M946" ca="1">IF(VEYA(M946="Aralık",M946="Ocak",M946="Şubat"),"Kış",
IF(VEYA(M946="Mart",M946="Nisan",M946="Mayıs"),"İlkbahar",
IF(VEYA(M946="Haziran",M946="Temmuz",M946="Ağustos"),"Yaz",
IF(VEYA(M946="Eylül",M946="Ekim",M946="Kasım"),"Sonbahar",""))))</f>
        <v>0</v>
      </c>
    </row>
    <row r="947" spans="1:13" x14ac:dyDescent="0.3">
      <c r="A947" s="5">
        <v>946</v>
      </c>
      <c r="B947" t="s">
        <v>14</v>
      </c>
      <c r="C947" t="s">
        <v>25</v>
      </c>
      <c r="D947" s="5" t="s">
        <v>77</v>
      </c>
      <c r="E947">
        <v>1</v>
      </c>
      <c r="F947" s="1">
        <v>7600</v>
      </c>
      <c r="G947" s="2">
        <v>7600</v>
      </c>
      <c r="H947" s="3">
        <v>1600</v>
      </c>
      <c r="I947" s="19" t="s">
        <v>51</v>
      </c>
      <c r="J947" t="s">
        <v>56</v>
      </c>
      <c r="K947" s="20">
        <f>Tablo1[[#This Row],[Ürün Kar Tutarı]]/Tablo1[[#This Row],[Birim Fiyat]]</f>
        <v>0.21052631578947367</v>
      </c>
      <c r="L947" t="str">
        <f xml:space="preserve"> RIGHT(Tablo1[[#This Row],[Urun Ad]],5)</f>
        <v>i Gri</v>
      </c>
      <c r="M947" cm="1">
        <f t="array" aca="1" ref="M947" ca="1">IF(VEYA(M947="Aralık",M947="Ocak",M947="Şubat"),"Kış",
IF(VEYA(M947="Mart",M947="Nisan",M947="Mayıs"),"İlkbahar",
IF(VEYA(M947="Haziran",M947="Temmuz",M947="Ağustos"),"Yaz",
IF(VEYA(M947="Eylül",M947="Ekim",M947="Kasım"),"Sonbahar",""))))</f>
        <v>0</v>
      </c>
    </row>
    <row r="948" spans="1:13" x14ac:dyDescent="0.3">
      <c r="A948" s="4">
        <v>947</v>
      </c>
      <c r="B948" t="s">
        <v>19</v>
      </c>
      <c r="C948" t="s">
        <v>41</v>
      </c>
      <c r="D948" s="5" t="s">
        <v>78</v>
      </c>
      <c r="E948">
        <v>1</v>
      </c>
      <c r="F948" s="1">
        <v>1500</v>
      </c>
      <c r="G948" s="2">
        <v>1500</v>
      </c>
      <c r="H948" s="3">
        <v>700</v>
      </c>
      <c r="I948" s="19" t="s">
        <v>51</v>
      </c>
      <c r="J948" t="s">
        <v>58</v>
      </c>
      <c r="K948" s="20">
        <f>Tablo1[[#This Row],[Ürün Kar Tutarı]]/Tablo1[[#This Row],[Birim Fiyat]]</f>
        <v>0.46666666666666667</v>
      </c>
      <c r="L948" t="str">
        <f xml:space="preserve"> RIGHT(Tablo1[[#This Row],[Urun Ad]],5)</f>
        <v>Marka</v>
      </c>
      <c r="M948" cm="1">
        <f t="array" aca="1" ref="M948" ca="1">IF(VEYA(M948="Aralık",M948="Ocak",M948="Şubat"),"Kış",
IF(VEYA(M948="Mart",M948="Nisan",M948="Mayıs"),"İlkbahar",
IF(VEYA(M948="Haziran",M948="Temmuz",M948="Ağustos"),"Yaz",
IF(VEYA(M948="Eylül",M948="Ekim",M948="Kasım"),"Sonbahar",""))))</f>
        <v>0</v>
      </c>
    </row>
    <row r="949" spans="1:13" x14ac:dyDescent="0.3">
      <c r="A949" s="5">
        <v>948</v>
      </c>
      <c r="B949" t="s">
        <v>17</v>
      </c>
      <c r="C949" t="s">
        <v>36</v>
      </c>
      <c r="D949" s="5" t="s">
        <v>81</v>
      </c>
      <c r="E949">
        <v>2</v>
      </c>
      <c r="F949" s="1">
        <v>2180</v>
      </c>
      <c r="G949" s="2">
        <v>4360</v>
      </c>
      <c r="H949" s="3">
        <v>1360</v>
      </c>
      <c r="I949" s="19" t="s">
        <v>51</v>
      </c>
      <c r="J949" t="s">
        <v>59</v>
      </c>
      <c r="K949" s="20">
        <f>Tablo1[[#This Row],[Ürün Kar Tutarı]]/Tablo1[[#This Row],[Birim Fiyat]]</f>
        <v>0.62385321100917435</v>
      </c>
      <c r="L949" t="str">
        <f xml:space="preserve"> RIGHT(Tablo1[[#This Row],[Urun Ad]],5)</f>
        <v>Marka</v>
      </c>
      <c r="M949" cm="1">
        <f t="array" aca="1" ref="M949" ca="1">IF(VEYA(M949="Aralık",M949="Ocak",M949="Şubat"),"Kış",
IF(VEYA(M949="Mart",M949="Nisan",M949="Mayıs"),"İlkbahar",
IF(VEYA(M949="Haziran",M949="Temmuz",M949="Ağustos"),"Yaz",
IF(VEYA(M949="Eylül",M949="Ekim",M949="Kasım"),"Sonbahar",""))))</f>
        <v>0</v>
      </c>
    </row>
    <row r="950" spans="1:13" x14ac:dyDescent="0.3">
      <c r="A950" s="4">
        <v>949</v>
      </c>
      <c r="B950" t="s">
        <v>11</v>
      </c>
      <c r="C950" t="s">
        <v>24</v>
      </c>
      <c r="D950" s="5" t="s">
        <v>81</v>
      </c>
      <c r="E950">
        <v>1</v>
      </c>
      <c r="F950" s="1">
        <v>2180</v>
      </c>
      <c r="G950" s="2">
        <v>2180</v>
      </c>
      <c r="H950" s="3">
        <v>680</v>
      </c>
      <c r="I950" s="19" t="s">
        <v>51</v>
      </c>
      <c r="J950" t="s">
        <v>66</v>
      </c>
      <c r="K950" s="20">
        <f>Tablo1[[#This Row],[Ürün Kar Tutarı]]/Tablo1[[#This Row],[Birim Fiyat]]</f>
        <v>0.31192660550458717</v>
      </c>
      <c r="L950" t="str">
        <f xml:space="preserve"> RIGHT(Tablo1[[#This Row],[Urun Ad]],5)</f>
        <v>Marka</v>
      </c>
      <c r="M950" cm="1">
        <f t="array" aca="1" ref="M950" ca="1">IF(VEYA(M950="Aralık",M950="Ocak",M950="Şubat"),"Kış",
IF(VEYA(M950="Mart",M950="Nisan",M950="Mayıs"),"İlkbahar",
IF(VEYA(M950="Haziran",M950="Temmuz",M950="Ağustos"),"Yaz",
IF(VEYA(M950="Eylül",M950="Ekim",M950="Kasım"),"Sonbahar",""))))</f>
        <v>0</v>
      </c>
    </row>
    <row r="951" spans="1:13" x14ac:dyDescent="0.3">
      <c r="A951" s="5">
        <v>950</v>
      </c>
      <c r="B951" t="s">
        <v>17</v>
      </c>
      <c r="C951" t="s">
        <v>35</v>
      </c>
      <c r="D951" s="5" t="s">
        <v>79</v>
      </c>
      <c r="E951">
        <v>1</v>
      </c>
      <c r="F951" s="1">
        <v>5775</v>
      </c>
      <c r="G951" s="2">
        <v>5775</v>
      </c>
      <c r="H951" s="3">
        <v>1775</v>
      </c>
      <c r="I951" s="19" t="s">
        <v>51</v>
      </c>
      <c r="J951" t="s">
        <v>56</v>
      </c>
      <c r="K951" s="20">
        <f>Tablo1[[#This Row],[Ürün Kar Tutarı]]/Tablo1[[#This Row],[Birim Fiyat]]</f>
        <v>0.30735930735930733</v>
      </c>
      <c r="L951" t="str">
        <f xml:space="preserve"> RIGHT(Tablo1[[#This Row],[Urun Ad]],5)</f>
        <v>Beyaz</v>
      </c>
      <c r="M951" cm="1">
        <f t="array" aca="1" ref="M951" ca="1">IF(VEYA(M951="Aralık",M951="Ocak",M951="Şubat"),"Kış",
IF(VEYA(M951="Mart",M951="Nisan",M951="Mayıs"),"İlkbahar",
IF(VEYA(M951="Haziran",M951="Temmuz",M951="Ağustos"),"Yaz",
IF(VEYA(M951="Eylül",M951="Ekim",M951="Kasım"),"Sonbahar",""))))</f>
        <v>0</v>
      </c>
    </row>
    <row r="952" spans="1:13" x14ac:dyDescent="0.3">
      <c r="A952" s="4">
        <v>951</v>
      </c>
      <c r="B952" t="s">
        <v>17</v>
      </c>
      <c r="C952" t="s">
        <v>27</v>
      </c>
      <c r="D952" s="5" t="s">
        <v>43</v>
      </c>
      <c r="E952">
        <v>3</v>
      </c>
      <c r="F952" s="1">
        <v>1100</v>
      </c>
      <c r="G952" s="2">
        <v>3300</v>
      </c>
      <c r="H952" s="3">
        <v>900</v>
      </c>
      <c r="I952" s="19" t="s">
        <v>51</v>
      </c>
      <c r="J952" t="s">
        <v>65</v>
      </c>
      <c r="K952" s="20">
        <f>Tablo1[[#This Row],[Ürün Kar Tutarı]]/Tablo1[[#This Row],[Birim Fiyat]]</f>
        <v>0.81818181818181823</v>
      </c>
      <c r="L952" t="str">
        <f xml:space="preserve"> RIGHT(Tablo1[[#This Row],[Urun Ad]],5)</f>
        <v>Beyaz</v>
      </c>
      <c r="M952" cm="1">
        <f t="array" aca="1" ref="M952" ca="1">IF(VEYA(M952="Aralık",M952="Ocak",M952="Şubat"),"Kış",
IF(VEYA(M952="Mart",M952="Nisan",M952="Mayıs"),"İlkbahar",
IF(VEYA(M952="Haziran",M952="Temmuz",M952="Ağustos"),"Yaz",
IF(VEYA(M952="Eylül",M952="Ekim",M952="Kasım"),"Sonbahar",""))))</f>
        <v>0</v>
      </c>
    </row>
    <row r="953" spans="1:13" x14ac:dyDescent="0.3">
      <c r="A953" s="5">
        <v>952</v>
      </c>
      <c r="B953" t="s">
        <v>18</v>
      </c>
      <c r="C953" t="s">
        <v>35</v>
      </c>
      <c r="D953" s="5" t="s">
        <v>79</v>
      </c>
      <c r="E953">
        <v>1</v>
      </c>
      <c r="F953" s="1">
        <v>5775</v>
      </c>
      <c r="G953" s="2">
        <v>5775</v>
      </c>
      <c r="H953" s="3">
        <v>1775</v>
      </c>
      <c r="I953" s="19" t="s">
        <v>51</v>
      </c>
      <c r="J953" t="s">
        <v>63</v>
      </c>
      <c r="K953" s="20">
        <f>Tablo1[[#This Row],[Ürün Kar Tutarı]]/Tablo1[[#This Row],[Birim Fiyat]]</f>
        <v>0.30735930735930733</v>
      </c>
      <c r="L953" t="str">
        <f xml:space="preserve"> RIGHT(Tablo1[[#This Row],[Urun Ad]],5)</f>
        <v>Beyaz</v>
      </c>
      <c r="M953" cm="1">
        <f t="array" aca="1" ref="M953" ca="1">IF(VEYA(M953="Aralık",M953="Ocak",M953="Şubat"),"Kış",
IF(VEYA(M953="Mart",M953="Nisan",M953="Mayıs"),"İlkbahar",
IF(VEYA(M953="Haziran",M953="Temmuz",M953="Ağustos"),"Yaz",
IF(VEYA(M953="Eylül",M953="Ekim",M953="Kasım"),"Sonbahar",""))))</f>
        <v>0</v>
      </c>
    </row>
    <row r="954" spans="1:13" x14ac:dyDescent="0.3">
      <c r="A954" s="4">
        <v>953</v>
      </c>
      <c r="B954" t="s">
        <v>15</v>
      </c>
      <c r="C954" t="s">
        <v>23</v>
      </c>
      <c r="D954" s="5" t="s">
        <v>84</v>
      </c>
      <c r="E954">
        <v>1</v>
      </c>
      <c r="F954" s="1">
        <v>1350</v>
      </c>
      <c r="G954" s="2">
        <v>1350</v>
      </c>
      <c r="H954" s="3">
        <v>550</v>
      </c>
      <c r="I954" s="19" t="s">
        <v>51</v>
      </c>
      <c r="J954" t="s">
        <v>61</v>
      </c>
      <c r="K954" s="20">
        <f>Tablo1[[#This Row],[Ürün Kar Tutarı]]/Tablo1[[#This Row],[Birim Fiyat]]</f>
        <v>0.40740740740740738</v>
      </c>
      <c r="L954" t="str">
        <f xml:space="preserve"> RIGHT(Tablo1[[#This Row],[Urun Ad]],5)</f>
        <v>Siyah</v>
      </c>
      <c r="M954" cm="1">
        <f t="array" aca="1" ref="M954" ca="1">IF(VEYA(M954="Aralık",M954="Ocak",M954="Şubat"),"Kış",
IF(VEYA(M954="Mart",M954="Nisan",M954="Mayıs"),"İlkbahar",
IF(VEYA(M954="Haziran",M954="Temmuz",M954="Ağustos"),"Yaz",
IF(VEYA(M954="Eylül",M954="Ekim",M954="Kasım"),"Sonbahar",""))))</f>
        <v>0</v>
      </c>
    </row>
    <row r="955" spans="1:13" x14ac:dyDescent="0.3">
      <c r="A955" s="4">
        <v>954</v>
      </c>
      <c r="B955" t="s">
        <v>8</v>
      </c>
      <c r="C955" t="s">
        <v>25</v>
      </c>
      <c r="D955" s="5" t="s">
        <v>77</v>
      </c>
      <c r="E955">
        <v>3</v>
      </c>
      <c r="F955" s="1">
        <v>7600</v>
      </c>
      <c r="G955" s="2">
        <v>22800</v>
      </c>
      <c r="H955" s="3">
        <v>4800</v>
      </c>
      <c r="I955" s="19" t="s">
        <v>51</v>
      </c>
      <c r="J955" t="s">
        <v>67</v>
      </c>
      <c r="K955" s="20">
        <f>Tablo1[[#This Row],[Ürün Kar Tutarı]]/Tablo1[[#This Row],[Birim Fiyat]]</f>
        <v>0.63157894736842102</v>
      </c>
      <c r="L955" t="str">
        <f xml:space="preserve"> RIGHT(Tablo1[[#This Row],[Urun Ad]],5)</f>
        <v>i Gri</v>
      </c>
      <c r="M955" cm="1">
        <f t="array" aca="1" ref="M955" ca="1">IF(VEYA(M955="Aralık",M955="Ocak",M955="Şubat"),"Kış",
IF(VEYA(M955="Mart",M955="Nisan",M955="Mayıs"),"İlkbahar",
IF(VEYA(M955="Haziran",M955="Temmuz",M955="Ağustos"),"Yaz",
IF(VEYA(M955="Eylül",M955="Ekim",M955="Kasım"),"Sonbahar",""))))</f>
        <v>0</v>
      </c>
    </row>
    <row r="956" spans="1:13" x14ac:dyDescent="0.3">
      <c r="A956" s="4">
        <v>955</v>
      </c>
      <c r="B956" t="s">
        <v>10</v>
      </c>
      <c r="C956" t="s">
        <v>26</v>
      </c>
      <c r="D956" s="5" t="s">
        <v>79</v>
      </c>
      <c r="E956">
        <v>3</v>
      </c>
      <c r="F956" s="1">
        <v>7250</v>
      </c>
      <c r="G956" s="2">
        <v>21750</v>
      </c>
      <c r="H956" s="3">
        <v>6750</v>
      </c>
      <c r="I956" s="19" t="s">
        <v>51</v>
      </c>
      <c r="J956" t="s">
        <v>64</v>
      </c>
      <c r="K956" s="20">
        <f>Tablo1[[#This Row],[Ürün Kar Tutarı]]/Tablo1[[#This Row],[Birim Fiyat]]</f>
        <v>0.93103448275862066</v>
      </c>
      <c r="L956" t="str">
        <f xml:space="preserve"> RIGHT(Tablo1[[#This Row],[Urun Ad]],5)</f>
        <v>u Gri</v>
      </c>
      <c r="M956" cm="1">
        <f t="array" aca="1" ref="M956" ca="1">IF(VEYA(M956="Aralık",M956="Ocak",M956="Şubat"),"Kış",
IF(VEYA(M956="Mart",M956="Nisan",M956="Mayıs"),"İlkbahar",
IF(VEYA(M956="Haziran",M956="Temmuz",M956="Ağustos"),"Yaz",
IF(VEYA(M956="Eylül",M956="Ekim",M956="Kasım"),"Sonbahar",""))))</f>
        <v>0</v>
      </c>
    </row>
    <row r="957" spans="1:13" x14ac:dyDescent="0.3">
      <c r="A957" s="5">
        <v>956</v>
      </c>
      <c r="B957" t="s">
        <v>19</v>
      </c>
      <c r="C957" t="s">
        <v>33</v>
      </c>
      <c r="D957" s="5" t="s">
        <v>78</v>
      </c>
      <c r="E957">
        <v>2</v>
      </c>
      <c r="F957" s="1">
        <v>1490</v>
      </c>
      <c r="G957" s="2">
        <v>2980</v>
      </c>
      <c r="H957" s="3">
        <v>1380</v>
      </c>
      <c r="I957" s="19" t="s">
        <v>51</v>
      </c>
      <c r="J957" t="s">
        <v>57</v>
      </c>
      <c r="K957" s="20">
        <f>Tablo1[[#This Row],[Ürün Kar Tutarı]]/Tablo1[[#This Row],[Birim Fiyat]]</f>
        <v>0.9261744966442953</v>
      </c>
      <c r="L957" t="str">
        <f xml:space="preserve"> RIGHT(Tablo1[[#This Row],[Urun Ad]],5)</f>
        <v>Marka</v>
      </c>
      <c r="M957" cm="1">
        <f t="array" aca="1" ref="M957" ca="1">IF(VEYA(M957="Aralık",M957="Ocak",M957="Şubat"),"Kış",
IF(VEYA(M957="Mart",M957="Nisan",M957="Mayıs"),"İlkbahar",
IF(VEYA(M957="Haziran",M957="Temmuz",M957="Ağustos"),"Yaz",
IF(VEYA(M957="Eylül",M957="Ekim",M957="Kasım"),"Sonbahar",""))))</f>
        <v>0</v>
      </c>
    </row>
    <row r="958" spans="1:13" x14ac:dyDescent="0.3">
      <c r="A958" s="4">
        <v>957</v>
      </c>
      <c r="B958" t="s">
        <v>11</v>
      </c>
      <c r="C958" t="s">
        <v>33</v>
      </c>
      <c r="D958" s="5" t="s">
        <v>78</v>
      </c>
      <c r="E958">
        <v>2</v>
      </c>
      <c r="F958" s="1">
        <v>1490</v>
      </c>
      <c r="G958" s="2">
        <v>2980</v>
      </c>
      <c r="H958" s="3">
        <v>1380</v>
      </c>
      <c r="I958" s="19" t="s">
        <v>51</v>
      </c>
      <c r="J958" t="s">
        <v>55</v>
      </c>
      <c r="K958" s="20">
        <f>Tablo1[[#This Row],[Ürün Kar Tutarı]]/Tablo1[[#This Row],[Birim Fiyat]]</f>
        <v>0.9261744966442953</v>
      </c>
      <c r="L958" t="str">
        <f xml:space="preserve"> RIGHT(Tablo1[[#This Row],[Urun Ad]],5)</f>
        <v>Marka</v>
      </c>
      <c r="M958" cm="1">
        <f t="array" aca="1" ref="M958" ca="1">IF(VEYA(M958="Aralık",M958="Ocak",M958="Şubat"),"Kış",
IF(VEYA(M958="Mart",M958="Nisan",M958="Mayıs"),"İlkbahar",
IF(VEYA(M958="Haziran",M958="Temmuz",M958="Ağustos"),"Yaz",
IF(VEYA(M958="Eylül",M958="Ekim",M958="Kasım"),"Sonbahar",""))))</f>
        <v>0</v>
      </c>
    </row>
    <row r="959" spans="1:13" x14ac:dyDescent="0.3">
      <c r="A959" s="5">
        <v>958</v>
      </c>
      <c r="B959" t="s">
        <v>16</v>
      </c>
      <c r="C959" t="s">
        <v>30</v>
      </c>
      <c r="D959" s="5" t="s">
        <v>83</v>
      </c>
      <c r="E959">
        <v>2</v>
      </c>
      <c r="F959" s="1">
        <v>1090</v>
      </c>
      <c r="G959" s="2">
        <v>2180</v>
      </c>
      <c r="H959" s="3">
        <v>580</v>
      </c>
      <c r="I959" s="19" t="s">
        <v>51</v>
      </c>
      <c r="J959" t="s">
        <v>64</v>
      </c>
      <c r="K959" s="20">
        <f>Tablo1[[#This Row],[Ürün Kar Tutarı]]/Tablo1[[#This Row],[Birim Fiyat]]</f>
        <v>0.5321100917431193</v>
      </c>
      <c r="L959" t="str">
        <f xml:space="preserve"> RIGHT(Tablo1[[#This Row],[Urun Ad]],5)</f>
        <v>Marka</v>
      </c>
      <c r="M959" cm="1">
        <f t="array" aca="1" ref="M959" ca="1">IF(VEYA(M959="Aralık",M959="Ocak",M959="Şubat"),"Kış",
IF(VEYA(M959="Mart",M959="Nisan",M959="Mayıs"),"İlkbahar",
IF(VEYA(M959="Haziran",M959="Temmuz",M959="Ağustos"),"Yaz",
IF(VEYA(M959="Eylül",M959="Ekim",M959="Kasım"),"Sonbahar",""))))</f>
        <v>0</v>
      </c>
    </row>
    <row r="960" spans="1:13" x14ac:dyDescent="0.3">
      <c r="A960" s="4">
        <v>959</v>
      </c>
      <c r="B960" t="s">
        <v>16</v>
      </c>
      <c r="C960" t="s">
        <v>28</v>
      </c>
      <c r="D960" s="5" t="s">
        <v>83</v>
      </c>
      <c r="E960">
        <v>3</v>
      </c>
      <c r="F960" s="1">
        <v>1200</v>
      </c>
      <c r="G960" s="2">
        <v>3600</v>
      </c>
      <c r="H960" s="3">
        <v>1200</v>
      </c>
      <c r="I960" s="19" t="s">
        <v>51</v>
      </c>
      <c r="J960" t="s">
        <v>66</v>
      </c>
      <c r="K960" s="20">
        <f>Tablo1[[#This Row],[Ürün Kar Tutarı]]/Tablo1[[#This Row],[Birim Fiyat]]</f>
        <v>1</v>
      </c>
      <c r="L960" t="str">
        <f xml:space="preserve"> RIGHT(Tablo1[[#This Row],[Urun Ad]],5)</f>
        <v>Marka</v>
      </c>
      <c r="M960" cm="1">
        <f t="array" aca="1" ref="M960" ca="1">IF(VEYA(M960="Aralık",M960="Ocak",M960="Şubat"),"Kış",
IF(VEYA(M960="Mart",M960="Nisan",M960="Mayıs"),"İlkbahar",
IF(VEYA(M960="Haziran",M960="Temmuz",M960="Ağustos"),"Yaz",
IF(VEYA(M960="Eylül",M960="Ekim",M960="Kasım"),"Sonbahar",""))))</f>
        <v>0</v>
      </c>
    </row>
    <row r="961" spans="1:13" x14ac:dyDescent="0.3">
      <c r="A961" s="5">
        <v>960</v>
      </c>
      <c r="B961" t="s">
        <v>19</v>
      </c>
      <c r="C961" t="s">
        <v>30</v>
      </c>
      <c r="D961" s="5" t="s">
        <v>83</v>
      </c>
      <c r="E961">
        <v>2</v>
      </c>
      <c r="F961" s="1">
        <v>1090</v>
      </c>
      <c r="G961" s="2">
        <v>2180</v>
      </c>
      <c r="H961" s="3">
        <v>580</v>
      </c>
      <c r="I961" s="19" t="s">
        <v>51</v>
      </c>
      <c r="J961" t="s">
        <v>62</v>
      </c>
      <c r="K961" s="20">
        <f>Tablo1[[#This Row],[Ürün Kar Tutarı]]/Tablo1[[#This Row],[Birim Fiyat]]</f>
        <v>0.5321100917431193</v>
      </c>
      <c r="L961" t="str">
        <f xml:space="preserve"> RIGHT(Tablo1[[#This Row],[Urun Ad]],5)</f>
        <v>Marka</v>
      </c>
      <c r="M961" cm="1">
        <f t="array" aca="1" ref="M961" ca="1">IF(VEYA(M961="Aralık",M961="Ocak",M961="Şubat"),"Kış",
IF(VEYA(M961="Mart",M961="Nisan",M961="Mayıs"),"İlkbahar",
IF(VEYA(M961="Haziran",M961="Temmuz",M961="Ağustos"),"Yaz",
IF(VEYA(M961="Eylül",M961="Ekim",M961="Kasım"),"Sonbahar",""))))</f>
        <v>0</v>
      </c>
    </row>
    <row r="962" spans="1:13" x14ac:dyDescent="0.3">
      <c r="A962" s="4">
        <v>961</v>
      </c>
      <c r="B962" t="s">
        <v>19</v>
      </c>
      <c r="C962" t="s">
        <v>24</v>
      </c>
      <c r="D962" s="5" t="s">
        <v>81</v>
      </c>
      <c r="E962">
        <v>3</v>
      </c>
      <c r="F962" s="1">
        <v>2180</v>
      </c>
      <c r="G962" s="2">
        <v>6540</v>
      </c>
      <c r="H962" s="3">
        <v>2040</v>
      </c>
      <c r="I962" s="19" t="s">
        <v>51</v>
      </c>
      <c r="J962" t="s">
        <v>55</v>
      </c>
      <c r="K962" s="20">
        <f>Tablo1[[#This Row],[Ürün Kar Tutarı]]/Tablo1[[#This Row],[Birim Fiyat]]</f>
        <v>0.93577981651376152</v>
      </c>
      <c r="L962" t="str">
        <f xml:space="preserve"> RIGHT(Tablo1[[#This Row],[Urun Ad]],5)</f>
        <v>Marka</v>
      </c>
      <c r="M962" cm="1">
        <f t="array" aca="1" ref="M962" ca="1">IF(VEYA(M962="Aralık",M962="Ocak",M962="Şubat"),"Kış",
IF(VEYA(M962="Mart",M962="Nisan",M962="Mayıs"),"İlkbahar",
IF(VEYA(M962="Haziran",M962="Temmuz",M962="Ağustos"),"Yaz",
IF(VEYA(M962="Eylül",M962="Ekim",M962="Kasım"),"Sonbahar",""))))</f>
        <v>0</v>
      </c>
    </row>
    <row r="963" spans="1:13" x14ac:dyDescent="0.3">
      <c r="A963" s="5">
        <v>962</v>
      </c>
      <c r="B963" t="s">
        <v>10</v>
      </c>
      <c r="C963" t="s">
        <v>40</v>
      </c>
      <c r="D963" s="5" t="s">
        <v>75</v>
      </c>
      <c r="E963">
        <v>3</v>
      </c>
      <c r="F963" s="1">
        <v>5300</v>
      </c>
      <c r="G963" s="2">
        <v>15900</v>
      </c>
      <c r="H963" s="3">
        <v>3900</v>
      </c>
      <c r="I963" s="19" t="s">
        <v>51</v>
      </c>
      <c r="J963" t="s">
        <v>64</v>
      </c>
      <c r="K963" s="20">
        <f>Tablo1[[#This Row],[Ürün Kar Tutarı]]/Tablo1[[#This Row],[Birim Fiyat]]</f>
        <v>0.73584905660377353</v>
      </c>
      <c r="L963" t="str">
        <f xml:space="preserve"> RIGHT(Tablo1[[#This Row],[Urun Ad]],5)</f>
        <v>i Gri</v>
      </c>
      <c r="M963" cm="1">
        <f t="array" aca="1" ref="M963" ca="1">IF(VEYA(M963="Aralık",M963="Ocak",M963="Şubat"),"Kış",
IF(VEYA(M963="Mart",M963="Nisan",M963="Mayıs"),"İlkbahar",
IF(VEYA(M963="Haziran",M963="Temmuz",M963="Ağustos"),"Yaz",
IF(VEYA(M963="Eylül",M963="Ekim",M963="Kasım"),"Sonbahar",""))))</f>
        <v>0</v>
      </c>
    </row>
    <row r="964" spans="1:13" x14ac:dyDescent="0.3">
      <c r="A964" s="4">
        <v>963</v>
      </c>
      <c r="B964" t="s">
        <v>19</v>
      </c>
      <c r="C964" t="s">
        <v>40</v>
      </c>
      <c r="D964" s="5" t="s">
        <v>75</v>
      </c>
      <c r="E964">
        <v>2</v>
      </c>
      <c r="F964" s="1">
        <v>5300</v>
      </c>
      <c r="G964" s="2">
        <v>10600</v>
      </c>
      <c r="H964" s="3">
        <v>2600</v>
      </c>
      <c r="I964" s="19" t="s">
        <v>51</v>
      </c>
      <c r="J964" t="s">
        <v>65</v>
      </c>
      <c r="K964" s="20">
        <f>Tablo1[[#This Row],[Ürün Kar Tutarı]]/Tablo1[[#This Row],[Birim Fiyat]]</f>
        <v>0.49056603773584906</v>
      </c>
      <c r="L964" t="str">
        <f xml:space="preserve"> RIGHT(Tablo1[[#This Row],[Urun Ad]],5)</f>
        <v>i Gri</v>
      </c>
      <c r="M964" cm="1">
        <f t="array" aca="1" ref="M964" ca="1">IF(VEYA(M964="Aralık",M964="Ocak",M964="Şubat"),"Kış",
IF(VEYA(M964="Mart",M964="Nisan",M964="Mayıs"),"İlkbahar",
IF(VEYA(M964="Haziran",M964="Temmuz",M964="Ağustos"),"Yaz",
IF(VEYA(M964="Eylül",M964="Ekim",M964="Kasım"),"Sonbahar",""))))</f>
        <v>0</v>
      </c>
    </row>
    <row r="965" spans="1:13" x14ac:dyDescent="0.3">
      <c r="A965" s="5">
        <v>964</v>
      </c>
      <c r="B965" t="s">
        <v>13</v>
      </c>
      <c r="C965" t="s">
        <v>26</v>
      </c>
      <c r="D965" s="5" t="s">
        <v>79</v>
      </c>
      <c r="E965">
        <v>2</v>
      </c>
      <c r="F965" s="1">
        <v>7250</v>
      </c>
      <c r="G965" s="2">
        <v>14500</v>
      </c>
      <c r="H965" s="3">
        <v>4500</v>
      </c>
      <c r="I965" s="19" t="s">
        <v>51</v>
      </c>
      <c r="J965" t="s">
        <v>55</v>
      </c>
      <c r="K965" s="20">
        <f>Tablo1[[#This Row],[Ürün Kar Tutarı]]/Tablo1[[#This Row],[Birim Fiyat]]</f>
        <v>0.62068965517241381</v>
      </c>
      <c r="L965" t="str">
        <f xml:space="preserve"> RIGHT(Tablo1[[#This Row],[Urun Ad]],5)</f>
        <v>u Gri</v>
      </c>
      <c r="M965" cm="1">
        <f t="array" aca="1" ref="M965" ca="1">IF(VEYA(M965="Aralık",M965="Ocak",M965="Şubat"),"Kış",
IF(VEYA(M965="Mart",M965="Nisan",M965="Mayıs"),"İlkbahar",
IF(VEYA(M965="Haziran",M965="Temmuz",M965="Ağustos"),"Yaz",
IF(VEYA(M965="Eylül",M965="Ekim",M965="Kasım"),"Sonbahar",""))))</f>
        <v>0</v>
      </c>
    </row>
    <row r="966" spans="1:13" x14ac:dyDescent="0.3">
      <c r="A966" s="4">
        <v>965</v>
      </c>
      <c r="B966" t="s">
        <v>13</v>
      </c>
      <c r="C966" t="s">
        <v>38</v>
      </c>
      <c r="D966" s="5" t="s">
        <v>84</v>
      </c>
      <c r="E966">
        <v>3</v>
      </c>
      <c r="F966" s="1">
        <v>1200</v>
      </c>
      <c r="G966" s="2">
        <v>3600</v>
      </c>
      <c r="H966" s="3">
        <v>1200</v>
      </c>
      <c r="I966" s="19" t="s">
        <v>51</v>
      </c>
      <c r="J966" t="s">
        <v>55</v>
      </c>
      <c r="K966" s="20">
        <f>Tablo1[[#This Row],[Ürün Kar Tutarı]]/Tablo1[[#This Row],[Birim Fiyat]]</f>
        <v>1</v>
      </c>
      <c r="L966" t="str">
        <f xml:space="preserve"> RIGHT(Tablo1[[#This Row],[Urun Ad]],5)</f>
        <v>ü Mor</v>
      </c>
      <c r="M966" cm="1">
        <f t="array" aca="1" ref="M966" ca="1">IF(VEYA(M966="Aralık",M966="Ocak",M966="Şubat"),"Kış",
IF(VEYA(M966="Mart",M966="Nisan",M966="Mayıs"),"İlkbahar",
IF(VEYA(M966="Haziran",M966="Temmuz",M966="Ağustos"),"Yaz",
IF(VEYA(M966="Eylül",M966="Ekim",M966="Kasım"),"Sonbahar",""))))</f>
        <v>0</v>
      </c>
    </row>
    <row r="967" spans="1:13" x14ac:dyDescent="0.3">
      <c r="A967" s="5">
        <v>966</v>
      </c>
      <c r="B967" t="s">
        <v>11</v>
      </c>
      <c r="C967" t="s">
        <v>20</v>
      </c>
      <c r="D967" s="5" t="s">
        <v>75</v>
      </c>
      <c r="E967">
        <v>1</v>
      </c>
      <c r="F967" s="1">
        <v>6000</v>
      </c>
      <c r="G967" s="2">
        <v>6000</v>
      </c>
      <c r="H967" s="3">
        <v>2000</v>
      </c>
      <c r="I967" s="19" t="s">
        <v>51</v>
      </c>
      <c r="J967" t="s">
        <v>63</v>
      </c>
      <c r="K967" s="20">
        <f>Tablo1[[#This Row],[Ürün Kar Tutarı]]/Tablo1[[#This Row],[Birim Fiyat]]</f>
        <v>0.33333333333333331</v>
      </c>
      <c r="L967" t="str">
        <f xml:space="preserve"> RIGHT(Tablo1[[#This Row],[Urun Ad]],5)</f>
        <v>Beyaz</v>
      </c>
      <c r="M967" cm="1">
        <f t="array" aca="1" ref="M967" ca="1">IF(VEYA(M967="Aralık",M967="Ocak",M967="Şubat"),"Kış",
IF(VEYA(M967="Mart",M967="Nisan",M967="Mayıs"),"İlkbahar",
IF(VEYA(M967="Haziran",M967="Temmuz",M967="Ağustos"),"Yaz",
IF(VEYA(M967="Eylül",M967="Ekim",M967="Kasım"),"Sonbahar",""))))</f>
        <v>0</v>
      </c>
    </row>
    <row r="968" spans="1:13" x14ac:dyDescent="0.3">
      <c r="A968" s="4">
        <v>967</v>
      </c>
      <c r="B968" t="s">
        <v>10</v>
      </c>
      <c r="C968" t="s">
        <v>22</v>
      </c>
      <c r="D968" s="5" t="s">
        <v>76</v>
      </c>
      <c r="E968">
        <v>3</v>
      </c>
      <c r="F968" s="1">
        <v>8450</v>
      </c>
      <c r="G968" s="2">
        <v>25350</v>
      </c>
      <c r="H968" s="3">
        <v>7350</v>
      </c>
      <c r="I968" s="19" t="s">
        <v>51</v>
      </c>
      <c r="J968" t="s">
        <v>59</v>
      </c>
      <c r="K968" s="20">
        <f>Tablo1[[#This Row],[Ürün Kar Tutarı]]/Tablo1[[#This Row],[Birim Fiyat]]</f>
        <v>0.86982248520710059</v>
      </c>
      <c r="L968" t="str">
        <f xml:space="preserve"> RIGHT(Tablo1[[#This Row],[Urun Ad]],5)</f>
        <v>Beyaz</v>
      </c>
      <c r="M968" cm="1">
        <f t="array" aca="1" ref="M968" ca="1">IF(VEYA(M968="Aralık",M968="Ocak",M968="Şubat"),"Kış",
IF(VEYA(M968="Mart",M968="Nisan",M968="Mayıs"),"İlkbahar",
IF(VEYA(M968="Haziran",M968="Temmuz",M968="Ağustos"),"Yaz",
IF(VEYA(M968="Eylül",M968="Ekim",M968="Kasım"),"Sonbahar",""))))</f>
        <v>0</v>
      </c>
    </row>
    <row r="969" spans="1:13" x14ac:dyDescent="0.3">
      <c r="A969" s="5">
        <v>968</v>
      </c>
      <c r="B969" t="s">
        <v>14</v>
      </c>
      <c r="C969" t="s">
        <v>34</v>
      </c>
      <c r="D969" s="5" t="s">
        <v>80</v>
      </c>
      <c r="E969">
        <v>1</v>
      </c>
      <c r="F969" s="1">
        <v>4200</v>
      </c>
      <c r="G969" s="2">
        <v>4200</v>
      </c>
      <c r="H969" s="3">
        <v>1200</v>
      </c>
      <c r="I969" s="19" t="s">
        <v>51</v>
      </c>
      <c r="J969" t="s">
        <v>57</v>
      </c>
      <c r="K969" s="20">
        <f>Tablo1[[#This Row],[Ürün Kar Tutarı]]/Tablo1[[#This Row],[Birim Fiyat]]</f>
        <v>0.2857142857142857</v>
      </c>
      <c r="L969" t="str">
        <f xml:space="preserve"> RIGHT(Tablo1[[#This Row],[Urun Ad]],5)</f>
        <v>Beyaz</v>
      </c>
      <c r="M969" cm="1">
        <f t="array" aca="1" ref="M969" ca="1">IF(VEYA(M969="Aralık",M969="Ocak",M969="Şubat"),"Kış",
IF(VEYA(M969="Mart",M969="Nisan",M969="Mayıs"),"İlkbahar",
IF(VEYA(M969="Haziran",M969="Temmuz",M969="Ağustos"),"Yaz",
IF(VEYA(M969="Eylül",M969="Ekim",M969="Kasım"),"Sonbahar",""))))</f>
        <v>0</v>
      </c>
    </row>
    <row r="970" spans="1:13" x14ac:dyDescent="0.3">
      <c r="A970" s="4">
        <v>969</v>
      </c>
      <c r="B970" t="s">
        <v>14</v>
      </c>
      <c r="C970" t="s">
        <v>32</v>
      </c>
      <c r="D970" s="5" t="s">
        <v>76</v>
      </c>
      <c r="E970">
        <v>3</v>
      </c>
      <c r="F970" s="1">
        <v>10590</v>
      </c>
      <c r="G970" s="2">
        <v>31770</v>
      </c>
      <c r="H970" s="3">
        <v>13770</v>
      </c>
      <c r="I970" s="19" t="s">
        <v>51</v>
      </c>
      <c r="J970" t="s">
        <v>55</v>
      </c>
      <c r="K970" s="20">
        <f>Tablo1[[#This Row],[Ürün Kar Tutarı]]/Tablo1[[#This Row],[Birim Fiyat]]</f>
        <v>1.3002832861189801</v>
      </c>
      <c r="L970" t="str">
        <f xml:space="preserve"> RIGHT(Tablo1[[#This Row],[Urun Ad]],5)</f>
        <v>ı Gri</v>
      </c>
      <c r="M970" cm="1">
        <f t="array" aca="1" ref="M970" ca="1">IF(VEYA(M970="Aralık",M970="Ocak",M970="Şubat"),"Kış",
IF(VEYA(M970="Mart",M970="Nisan",M970="Mayıs"),"İlkbahar",
IF(VEYA(M970="Haziran",M970="Temmuz",M970="Ağustos"),"Yaz",
IF(VEYA(M970="Eylül",M970="Ekim",M970="Kasım"),"Sonbahar",""))))</f>
        <v>0</v>
      </c>
    </row>
    <row r="971" spans="1:13" x14ac:dyDescent="0.3">
      <c r="A971" s="5">
        <v>970</v>
      </c>
      <c r="B971" t="s">
        <v>13</v>
      </c>
      <c r="C971" t="s">
        <v>38</v>
      </c>
      <c r="D971" s="5" t="s">
        <v>84</v>
      </c>
      <c r="E971">
        <v>1</v>
      </c>
      <c r="F971" s="1">
        <v>1200</v>
      </c>
      <c r="G971" s="2">
        <v>1200</v>
      </c>
      <c r="H971" s="3">
        <v>400</v>
      </c>
      <c r="I971" s="19" t="s">
        <v>51</v>
      </c>
      <c r="J971" t="s">
        <v>59</v>
      </c>
      <c r="K971" s="20">
        <f>Tablo1[[#This Row],[Ürün Kar Tutarı]]/Tablo1[[#This Row],[Birim Fiyat]]</f>
        <v>0.33333333333333331</v>
      </c>
      <c r="L971" t="str">
        <f xml:space="preserve"> RIGHT(Tablo1[[#This Row],[Urun Ad]],5)</f>
        <v>ü Mor</v>
      </c>
      <c r="M971" cm="1">
        <f t="array" aca="1" ref="M971" ca="1">IF(VEYA(M971="Aralık",M971="Ocak",M971="Şubat"),"Kış",
IF(VEYA(M971="Mart",M971="Nisan",M971="Mayıs"),"İlkbahar",
IF(VEYA(M971="Haziran",M971="Temmuz",M971="Ağustos"),"Yaz",
IF(VEYA(M971="Eylül",M971="Ekim",M971="Kasım"),"Sonbahar",""))))</f>
        <v>0</v>
      </c>
    </row>
    <row r="972" spans="1:13" x14ac:dyDescent="0.3">
      <c r="A972" s="4">
        <v>971</v>
      </c>
      <c r="B972" t="s">
        <v>18</v>
      </c>
      <c r="C972" t="s">
        <v>27</v>
      </c>
      <c r="D972" s="5" t="s">
        <v>43</v>
      </c>
      <c r="E972">
        <v>2</v>
      </c>
      <c r="F972" s="1">
        <v>1100</v>
      </c>
      <c r="G972" s="2">
        <v>2200</v>
      </c>
      <c r="H972" s="3">
        <v>600</v>
      </c>
      <c r="I972" s="19" t="s">
        <v>51</v>
      </c>
      <c r="J972" t="s">
        <v>61</v>
      </c>
      <c r="K972" s="20">
        <f>Tablo1[[#This Row],[Ürün Kar Tutarı]]/Tablo1[[#This Row],[Birim Fiyat]]</f>
        <v>0.54545454545454541</v>
      </c>
      <c r="L972" t="str">
        <f xml:space="preserve"> RIGHT(Tablo1[[#This Row],[Urun Ad]],5)</f>
        <v>Beyaz</v>
      </c>
      <c r="M972" cm="1">
        <f t="array" aca="1" ref="M972" ca="1">IF(VEYA(M972="Aralık",M972="Ocak",M972="Şubat"),"Kış",
IF(VEYA(M972="Mart",M972="Nisan",M972="Mayıs"),"İlkbahar",
IF(VEYA(M972="Haziran",M972="Temmuz",M972="Ağustos"),"Yaz",
IF(VEYA(M972="Eylül",M972="Ekim",M972="Kasım"),"Sonbahar",""))))</f>
        <v>0</v>
      </c>
    </row>
    <row r="973" spans="1:13" x14ac:dyDescent="0.3">
      <c r="A973" s="5">
        <v>972</v>
      </c>
      <c r="B973" t="s">
        <v>17</v>
      </c>
      <c r="C973" t="s">
        <v>42</v>
      </c>
      <c r="D973" s="5" t="s">
        <v>80</v>
      </c>
      <c r="E973">
        <v>2</v>
      </c>
      <c r="F973" s="1">
        <v>3700</v>
      </c>
      <c r="G973" s="2">
        <v>7400</v>
      </c>
      <c r="H973" s="3">
        <v>1400</v>
      </c>
      <c r="I973" s="19" t="s">
        <v>51</v>
      </c>
      <c r="J973" t="s">
        <v>56</v>
      </c>
      <c r="K973" s="20">
        <f>Tablo1[[#This Row],[Ürün Kar Tutarı]]/Tablo1[[#This Row],[Birim Fiyat]]</f>
        <v>0.3783783783783784</v>
      </c>
      <c r="L973" t="str">
        <f xml:space="preserve"> RIGHT(Tablo1[[#This Row],[Urun Ad]],5)</f>
        <v>Siyah</v>
      </c>
      <c r="M973" cm="1">
        <f t="array" aca="1" ref="M973" ca="1">IF(VEYA(M973="Aralık",M973="Ocak",M973="Şubat"),"Kış",
IF(VEYA(M973="Mart",M973="Nisan",M973="Mayıs"),"İlkbahar",
IF(VEYA(M973="Haziran",M973="Temmuz",M973="Ağustos"),"Yaz",
IF(VEYA(M973="Eylül",M973="Ekim",M973="Kasım"),"Sonbahar",""))))</f>
        <v>0</v>
      </c>
    </row>
    <row r="974" spans="1:13" x14ac:dyDescent="0.3">
      <c r="A974" s="4">
        <v>973</v>
      </c>
      <c r="B974" t="s">
        <v>9</v>
      </c>
      <c r="C974" t="s">
        <v>42</v>
      </c>
      <c r="D974" s="5" t="s">
        <v>80</v>
      </c>
      <c r="E974">
        <v>1</v>
      </c>
      <c r="F974" s="1">
        <v>3700</v>
      </c>
      <c r="G974" s="2">
        <v>3700</v>
      </c>
      <c r="H974" s="3">
        <v>700</v>
      </c>
      <c r="I974" s="19" t="s">
        <v>51</v>
      </c>
      <c r="J974" t="s">
        <v>58</v>
      </c>
      <c r="K974" s="20">
        <f>Tablo1[[#This Row],[Ürün Kar Tutarı]]/Tablo1[[#This Row],[Birim Fiyat]]</f>
        <v>0.1891891891891892</v>
      </c>
      <c r="L974" t="str">
        <f xml:space="preserve"> RIGHT(Tablo1[[#This Row],[Urun Ad]],5)</f>
        <v>Siyah</v>
      </c>
      <c r="M974" cm="1">
        <f t="array" aca="1" ref="M974" ca="1">IF(VEYA(M974="Aralık",M974="Ocak",M974="Şubat"),"Kış",
IF(VEYA(M974="Mart",M974="Nisan",M974="Mayıs"),"İlkbahar",
IF(VEYA(M974="Haziran",M974="Temmuz",M974="Ağustos"),"Yaz",
IF(VEYA(M974="Eylül",M974="Ekim",M974="Kasım"),"Sonbahar",""))))</f>
        <v>0</v>
      </c>
    </row>
    <row r="975" spans="1:13" x14ac:dyDescent="0.3">
      <c r="A975" s="5">
        <v>974</v>
      </c>
      <c r="B975" t="s">
        <v>14</v>
      </c>
      <c r="C975" t="s">
        <v>27</v>
      </c>
      <c r="D975" s="5" t="s">
        <v>43</v>
      </c>
      <c r="E975">
        <v>3</v>
      </c>
      <c r="F975" s="1">
        <v>1100</v>
      </c>
      <c r="G975" s="2">
        <v>3300</v>
      </c>
      <c r="H975" s="3">
        <v>900</v>
      </c>
      <c r="I975" s="19" t="s">
        <v>51</v>
      </c>
      <c r="J975" t="s">
        <v>65</v>
      </c>
      <c r="K975" s="20">
        <f>Tablo1[[#This Row],[Ürün Kar Tutarı]]/Tablo1[[#This Row],[Birim Fiyat]]</f>
        <v>0.81818181818181823</v>
      </c>
      <c r="L975" t="str">
        <f xml:space="preserve"> RIGHT(Tablo1[[#This Row],[Urun Ad]],5)</f>
        <v>Beyaz</v>
      </c>
      <c r="M975" cm="1">
        <f t="array" aca="1" ref="M975" ca="1">IF(VEYA(M975="Aralık",M975="Ocak",M975="Şubat"),"Kış",
IF(VEYA(M975="Mart",M975="Nisan",M975="Mayıs"),"İlkbahar",
IF(VEYA(M975="Haziran",M975="Temmuz",M975="Ağustos"),"Yaz",
IF(VEYA(M975="Eylül",M975="Ekim",M975="Kasım"),"Sonbahar",""))))</f>
        <v>0</v>
      </c>
    </row>
    <row r="976" spans="1:13" x14ac:dyDescent="0.3">
      <c r="A976" s="4">
        <v>975</v>
      </c>
      <c r="B976" t="s">
        <v>13</v>
      </c>
      <c r="C976" t="s">
        <v>42</v>
      </c>
      <c r="D976" s="5" t="s">
        <v>80</v>
      </c>
      <c r="E976">
        <v>1</v>
      </c>
      <c r="F976" s="1">
        <v>3700</v>
      </c>
      <c r="G976" s="2">
        <v>3700</v>
      </c>
      <c r="H976" s="3">
        <v>700</v>
      </c>
      <c r="I976" s="19" t="s">
        <v>51</v>
      </c>
      <c r="J976" t="s">
        <v>64</v>
      </c>
      <c r="K976" s="20">
        <f>Tablo1[[#This Row],[Ürün Kar Tutarı]]/Tablo1[[#This Row],[Birim Fiyat]]</f>
        <v>0.1891891891891892</v>
      </c>
      <c r="L976" t="str">
        <f xml:space="preserve"> RIGHT(Tablo1[[#This Row],[Urun Ad]],5)</f>
        <v>Siyah</v>
      </c>
      <c r="M976" cm="1">
        <f t="array" aca="1" ref="M976" ca="1">IF(VEYA(M976="Aralık",M976="Ocak",M976="Şubat"),"Kış",
IF(VEYA(M976="Mart",M976="Nisan",M976="Mayıs"),"İlkbahar",
IF(VEYA(M976="Haziran",M976="Temmuz",M976="Ağustos"),"Yaz",
IF(VEYA(M976="Eylül",M976="Ekim",M976="Kasım"),"Sonbahar",""))))</f>
        <v>0</v>
      </c>
    </row>
    <row r="977" spans="1:13" x14ac:dyDescent="0.3">
      <c r="A977" s="5">
        <v>976</v>
      </c>
      <c r="B977" t="s">
        <v>18</v>
      </c>
      <c r="C977" t="s">
        <v>33</v>
      </c>
      <c r="D977" s="5" t="s">
        <v>78</v>
      </c>
      <c r="E977">
        <v>1</v>
      </c>
      <c r="F977" s="1">
        <v>1490</v>
      </c>
      <c r="G977" s="2">
        <v>1490</v>
      </c>
      <c r="H977" s="3">
        <v>690</v>
      </c>
      <c r="I977" s="19" t="s">
        <v>51</v>
      </c>
      <c r="J977" t="s">
        <v>58</v>
      </c>
      <c r="K977" s="20">
        <f>Tablo1[[#This Row],[Ürün Kar Tutarı]]/Tablo1[[#This Row],[Birim Fiyat]]</f>
        <v>0.46308724832214765</v>
      </c>
      <c r="L977" t="str">
        <f xml:space="preserve"> RIGHT(Tablo1[[#This Row],[Urun Ad]],5)</f>
        <v>Marka</v>
      </c>
      <c r="M977" cm="1">
        <f t="array" aca="1" ref="M977" ca="1">IF(VEYA(M977="Aralık",M977="Ocak",M977="Şubat"),"Kış",
IF(VEYA(M977="Mart",M977="Nisan",M977="Mayıs"),"İlkbahar",
IF(VEYA(M977="Haziran",M977="Temmuz",M977="Ağustos"),"Yaz",
IF(VEYA(M977="Eylül",M977="Ekim",M977="Kasım"),"Sonbahar",""))))</f>
        <v>0</v>
      </c>
    </row>
    <row r="978" spans="1:13" x14ac:dyDescent="0.3">
      <c r="A978" s="4">
        <v>977</v>
      </c>
      <c r="B978" t="s">
        <v>17</v>
      </c>
      <c r="C978" t="s">
        <v>41</v>
      </c>
      <c r="D978" s="5" t="s">
        <v>78</v>
      </c>
      <c r="E978">
        <v>1</v>
      </c>
      <c r="F978" s="1">
        <v>1500</v>
      </c>
      <c r="G978" s="2">
        <v>1500</v>
      </c>
      <c r="H978" s="3">
        <v>700</v>
      </c>
      <c r="I978" s="19" t="s">
        <v>51</v>
      </c>
      <c r="J978" t="s">
        <v>67</v>
      </c>
      <c r="K978" s="20">
        <f>Tablo1[[#This Row],[Ürün Kar Tutarı]]/Tablo1[[#This Row],[Birim Fiyat]]</f>
        <v>0.46666666666666667</v>
      </c>
      <c r="L978" t="str">
        <f xml:space="preserve"> RIGHT(Tablo1[[#This Row],[Urun Ad]],5)</f>
        <v>Marka</v>
      </c>
      <c r="M978" cm="1">
        <f t="array" aca="1" ref="M978" ca="1">IF(VEYA(M978="Aralık",M978="Ocak",M978="Şubat"),"Kış",
IF(VEYA(M978="Mart",M978="Nisan",M978="Mayıs"),"İlkbahar",
IF(VEYA(M978="Haziran",M978="Temmuz",M978="Ağustos"),"Yaz",
IF(VEYA(M978="Eylül",M978="Ekim",M978="Kasım"),"Sonbahar",""))))</f>
        <v>0</v>
      </c>
    </row>
    <row r="979" spans="1:13" x14ac:dyDescent="0.3">
      <c r="A979" s="5">
        <v>978</v>
      </c>
      <c r="B979" t="s">
        <v>16</v>
      </c>
      <c r="C979" t="s">
        <v>30</v>
      </c>
      <c r="D979" s="5" t="s">
        <v>83</v>
      </c>
      <c r="E979">
        <v>2</v>
      </c>
      <c r="F979" s="1">
        <v>1090</v>
      </c>
      <c r="G979" s="2">
        <v>2180</v>
      </c>
      <c r="H979" s="3">
        <v>580</v>
      </c>
      <c r="I979" s="19" t="s">
        <v>51</v>
      </c>
      <c r="J979" t="s">
        <v>64</v>
      </c>
      <c r="K979" s="20">
        <f>Tablo1[[#This Row],[Ürün Kar Tutarı]]/Tablo1[[#This Row],[Birim Fiyat]]</f>
        <v>0.5321100917431193</v>
      </c>
      <c r="L979" t="str">
        <f xml:space="preserve"> RIGHT(Tablo1[[#This Row],[Urun Ad]],5)</f>
        <v>Marka</v>
      </c>
      <c r="M979" cm="1">
        <f t="array" aca="1" ref="M979" ca="1">IF(VEYA(M979="Aralık",M979="Ocak",M979="Şubat"),"Kış",
IF(VEYA(M979="Mart",M979="Nisan",M979="Mayıs"),"İlkbahar",
IF(VEYA(M979="Haziran",M979="Temmuz",M979="Ağustos"),"Yaz",
IF(VEYA(M979="Eylül",M979="Ekim",M979="Kasım"),"Sonbahar",""))))</f>
        <v>0</v>
      </c>
    </row>
    <row r="980" spans="1:13" x14ac:dyDescent="0.3">
      <c r="A980" s="4">
        <v>979</v>
      </c>
      <c r="B980" t="s">
        <v>18</v>
      </c>
      <c r="C980" t="s">
        <v>29</v>
      </c>
      <c r="D980" s="5" t="s">
        <v>82</v>
      </c>
      <c r="E980">
        <v>3</v>
      </c>
      <c r="F980" s="1">
        <v>1800</v>
      </c>
      <c r="G980" s="2">
        <v>5400</v>
      </c>
      <c r="H980" s="3">
        <v>3000</v>
      </c>
      <c r="I980" s="19" t="s">
        <v>51</v>
      </c>
      <c r="J980" t="s">
        <v>60</v>
      </c>
      <c r="K980" s="20">
        <f>Tablo1[[#This Row],[Ürün Kar Tutarı]]/Tablo1[[#This Row],[Birim Fiyat]]</f>
        <v>1.6666666666666667</v>
      </c>
      <c r="L980" t="str">
        <f xml:space="preserve"> RIGHT(Tablo1[[#This Row],[Urun Ad]],5)</f>
        <v>n Gri</v>
      </c>
      <c r="M980" cm="1">
        <f t="array" aca="1" ref="M980" ca="1">IF(VEYA(M980="Aralık",M980="Ocak",M980="Şubat"),"Kış",
IF(VEYA(M980="Mart",M980="Nisan",M980="Mayıs"),"İlkbahar",
IF(VEYA(M980="Haziran",M980="Temmuz",M980="Ağustos"),"Yaz",
IF(VEYA(M980="Eylül",M980="Ekim",M980="Kasım"),"Sonbahar",""))))</f>
        <v>0</v>
      </c>
    </row>
    <row r="981" spans="1:13" x14ac:dyDescent="0.3">
      <c r="A981" s="4">
        <v>980</v>
      </c>
      <c r="B981" t="s">
        <v>15</v>
      </c>
      <c r="C981" t="s">
        <v>39</v>
      </c>
      <c r="D981" s="5" t="s">
        <v>76</v>
      </c>
      <c r="E981">
        <v>2</v>
      </c>
      <c r="F981" s="1">
        <v>7530</v>
      </c>
      <c r="G981" s="2">
        <v>15060</v>
      </c>
      <c r="H981" s="3">
        <v>3060</v>
      </c>
      <c r="I981" s="19" t="s">
        <v>51</v>
      </c>
      <c r="J981" t="s">
        <v>58</v>
      </c>
      <c r="K981" s="20">
        <f>Tablo1[[#This Row],[Ürün Kar Tutarı]]/Tablo1[[#This Row],[Birim Fiyat]]</f>
        <v>0.4063745019920319</v>
      </c>
      <c r="L981" t="str">
        <f xml:space="preserve"> RIGHT(Tablo1[[#This Row],[Urun Ad]],5)</f>
        <v>ı Gri</v>
      </c>
      <c r="M981" cm="1">
        <f t="array" aca="1" ref="M981" ca="1">IF(VEYA(M981="Aralık",M981="Ocak",M981="Şubat"),"Kış",
IF(VEYA(M981="Mart",M981="Nisan",M981="Mayıs"),"İlkbahar",
IF(VEYA(M981="Haziran",M981="Temmuz",M981="Ağustos"),"Yaz",
IF(VEYA(M981="Eylül",M981="Ekim",M981="Kasım"),"Sonbahar",""))))</f>
        <v>0</v>
      </c>
    </row>
    <row r="982" spans="1:13" x14ac:dyDescent="0.3">
      <c r="A982" s="4">
        <v>981</v>
      </c>
      <c r="B982" t="s">
        <v>14</v>
      </c>
      <c r="C982" t="s">
        <v>27</v>
      </c>
      <c r="D982" s="5" t="s">
        <v>43</v>
      </c>
      <c r="E982">
        <v>3</v>
      </c>
      <c r="F982" s="1">
        <v>1100</v>
      </c>
      <c r="G982" s="2">
        <v>3300</v>
      </c>
      <c r="H982" s="3">
        <v>900</v>
      </c>
      <c r="I982" s="19" t="s">
        <v>51</v>
      </c>
      <c r="J982" t="s">
        <v>59</v>
      </c>
      <c r="K982" s="20">
        <f>Tablo1[[#This Row],[Ürün Kar Tutarı]]/Tablo1[[#This Row],[Birim Fiyat]]</f>
        <v>0.81818181818181823</v>
      </c>
      <c r="L982" t="str">
        <f xml:space="preserve"> RIGHT(Tablo1[[#This Row],[Urun Ad]],5)</f>
        <v>Beyaz</v>
      </c>
      <c r="M982" cm="1">
        <f t="array" aca="1" ref="M982" ca="1">IF(VEYA(M982="Aralık",M982="Ocak",M982="Şubat"),"Kış",
IF(VEYA(M982="Mart",M982="Nisan",M982="Mayıs"),"İlkbahar",
IF(VEYA(M982="Haziran",M982="Temmuz",M982="Ağustos"),"Yaz",
IF(VEYA(M982="Eylül",M982="Ekim",M982="Kasım"),"Sonbahar",""))))</f>
        <v>0</v>
      </c>
    </row>
    <row r="983" spans="1:13" x14ac:dyDescent="0.3">
      <c r="A983" s="5">
        <v>982</v>
      </c>
      <c r="B983" t="s">
        <v>17</v>
      </c>
      <c r="C983" t="s">
        <v>23</v>
      </c>
      <c r="D983" s="5" t="s">
        <v>84</v>
      </c>
      <c r="E983">
        <v>3</v>
      </c>
      <c r="F983" s="1">
        <v>1350</v>
      </c>
      <c r="G983" s="2">
        <v>4050</v>
      </c>
      <c r="H983" s="3">
        <v>1650</v>
      </c>
      <c r="I983" s="19" t="s">
        <v>51</v>
      </c>
      <c r="J983" t="s">
        <v>61</v>
      </c>
      <c r="K983" s="20">
        <f>Tablo1[[#This Row],[Ürün Kar Tutarı]]/Tablo1[[#This Row],[Birim Fiyat]]</f>
        <v>1.2222222222222223</v>
      </c>
      <c r="L983" t="str">
        <f xml:space="preserve"> RIGHT(Tablo1[[#This Row],[Urun Ad]],5)</f>
        <v>Siyah</v>
      </c>
      <c r="M983" cm="1">
        <f t="array" aca="1" ref="M983" ca="1">IF(VEYA(M983="Aralık",M983="Ocak",M983="Şubat"),"Kış",
IF(VEYA(M983="Mart",M983="Nisan",M983="Mayıs"),"İlkbahar",
IF(VEYA(M983="Haziran",M983="Temmuz",M983="Ağustos"),"Yaz",
IF(VEYA(M983="Eylül",M983="Ekim",M983="Kasım"),"Sonbahar",""))))</f>
        <v>0</v>
      </c>
    </row>
    <row r="984" spans="1:13" x14ac:dyDescent="0.3">
      <c r="A984" s="4">
        <v>983</v>
      </c>
      <c r="B984" t="s">
        <v>16</v>
      </c>
      <c r="C984" t="s">
        <v>23</v>
      </c>
      <c r="D984" s="5" t="s">
        <v>84</v>
      </c>
      <c r="E984">
        <v>1</v>
      </c>
      <c r="F984" s="1">
        <v>1350</v>
      </c>
      <c r="G984" s="2">
        <v>1350</v>
      </c>
      <c r="H984" s="3">
        <v>550</v>
      </c>
      <c r="I984" s="19" t="s">
        <v>51</v>
      </c>
      <c r="J984" t="s">
        <v>62</v>
      </c>
      <c r="K984" s="20">
        <f>Tablo1[[#This Row],[Ürün Kar Tutarı]]/Tablo1[[#This Row],[Birim Fiyat]]</f>
        <v>0.40740740740740738</v>
      </c>
      <c r="L984" t="str">
        <f xml:space="preserve"> RIGHT(Tablo1[[#This Row],[Urun Ad]],5)</f>
        <v>Siyah</v>
      </c>
      <c r="M984" cm="1">
        <f t="array" aca="1" ref="M984" ca="1">IF(VEYA(M984="Aralık",M984="Ocak",M984="Şubat"),"Kış",
IF(VEYA(M984="Mart",M984="Nisan",M984="Mayıs"),"İlkbahar",
IF(VEYA(M984="Haziran",M984="Temmuz",M984="Ağustos"),"Yaz",
IF(VEYA(M984="Eylül",M984="Ekim",M984="Kasım"),"Sonbahar",""))))</f>
        <v>0</v>
      </c>
    </row>
    <row r="985" spans="1:13" x14ac:dyDescent="0.3">
      <c r="A985" s="5">
        <v>984</v>
      </c>
      <c r="B985" t="s">
        <v>15</v>
      </c>
      <c r="C985" t="s">
        <v>30</v>
      </c>
      <c r="D985" s="5" t="s">
        <v>83</v>
      </c>
      <c r="E985">
        <v>2</v>
      </c>
      <c r="F985" s="1">
        <v>1090</v>
      </c>
      <c r="G985" s="2">
        <v>2180</v>
      </c>
      <c r="H985" s="3">
        <v>580</v>
      </c>
      <c r="I985" s="19" t="s">
        <v>51</v>
      </c>
      <c r="J985" t="s">
        <v>63</v>
      </c>
      <c r="K985" s="20">
        <f>Tablo1[[#This Row],[Ürün Kar Tutarı]]/Tablo1[[#This Row],[Birim Fiyat]]</f>
        <v>0.5321100917431193</v>
      </c>
      <c r="L985" t="str">
        <f xml:space="preserve"> RIGHT(Tablo1[[#This Row],[Urun Ad]],5)</f>
        <v>Marka</v>
      </c>
      <c r="M985" cm="1">
        <f t="array" aca="1" ref="M985" ca="1">IF(VEYA(M985="Aralık",M985="Ocak",M985="Şubat"),"Kış",
IF(VEYA(M985="Mart",M985="Nisan",M985="Mayıs"),"İlkbahar",
IF(VEYA(M985="Haziran",M985="Temmuz",M985="Ağustos"),"Yaz",
IF(VEYA(M985="Eylül",M985="Ekim",M985="Kasım"),"Sonbahar",""))))</f>
        <v>0</v>
      </c>
    </row>
    <row r="986" spans="1:13" x14ac:dyDescent="0.3">
      <c r="A986" s="4">
        <v>985</v>
      </c>
      <c r="B986" t="s">
        <v>15</v>
      </c>
      <c r="C986" t="s">
        <v>34</v>
      </c>
      <c r="D986" s="5" t="s">
        <v>80</v>
      </c>
      <c r="E986">
        <v>1</v>
      </c>
      <c r="F986" s="1">
        <v>4200</v>
      </c>
      <c r="G986" s="2">
        <v>4200</v>
      </c>
      <c r="H986" s="3">
        <v>1200</v>
      </c>
      <c r="I986" s="19" t="s">
        <v>51</v>
      </c>
      <c r="J986" t="s">
        <v>56</v>
      </c>
      <c r="K986" s="20">
        <f>Tablo1[[#This Row],[Ürün Kar Tutarı]]/Tablo1[[#This Row],[Birim Fiyat]]</f>
        <v>0.2857142857142857</v>
      </c>
      <c r="L986" t="str">
        <f xml:space="preserve"> RIGHT(Tablo1[[#This Row],[Urun Ad]],5)</f>
        <v>Beyaz</v>
      </c>
      <c r="M986" cm="1">
        <f t="array" aca="1" ref="M986" ca="1">IF(VEYA(M986="Aralık",M986="Ocak",M986="Şubat"),"Kış",
IF(VEYA(M986="Mart",M986="Nisan",M986="Mayıs"),"İlkbahar",
IF(VEYA(M986="Haziran",M986="Temmuz",M986="Ağustos"),"Yaz",
IF(VEYA(M986="Eylül",M986="Ekim",M986="Kasım"),"Sonbahar",""))))</f>
        <v>0</v>
      </c>
    </row>
    <row r="987" spans="1:13" x14ac:dyDescent="0.3">
      <c r="A987" s="5">
        <v>986</v>
      </c>
      <c r="B987" t="s">
        <v>17</v>
      </c>
      <c r="C987" t="s">
        <v>29</v>
      </c>
      <c r="D987" s="5" t="s">
        <v>82</v>
      </c>
      <c r="E987">
        <v>2</v>
      </c>
      <c r="F987" s="1">
        <v>1800</v>
      </c>
      <c r="G987" s="2">
        <v>3600</v>
      </c>
      <c r="H987" s="3">
        <v>2000</v>
      </c>
      <c r="I987" s="19" t="s">
        <v>51</v>
      </c>
      <c r="J987" t="s">
        <v>66</v>
      </c>
      <c r="K987" s="20">
        <f>Tablo1[[#This Row],[Ürün Kar Tutarı]]/Tablo1[[#This Row],[Birim Fiyat]]</f>
        <v>1.1111111111111112</v>
      </c>
      <c r="L987" t="str">
        <f xml:space="preserve"> RIGHT(Tablo1[[#This Row],[Urun Ad]],5)</f>
        <v>n Gri</v>
      </c>
      <c r="M987" cm="1">
        <f t="array" aca="1" ref="M987" ca="1">IF(VEYA(M987="Aralık",M987="Ocak",M987="Şubat"),"Kış",
IF(VEYA(M987="Mart",M987="Nisan",M987="Mayıs"),"İlkbahar",
IF(VEYA(M987="Haziran",M987="Temmuz",M987="Ağustos"),"Yaz",
IF(VEYA(M987="Eylül",M987="Ekim",M987="Kasım"),"Sonbahar",""))))</f>
        <v>0</v>
      </c>
    </row>
    <row r="988" spans="1:13" x14ac:dyDescent="0.3">
      <c r="A988" s="4">
        <v>987</v>
      </c>
      <c r="B988" t="s">
        <v>19</v>
      </c>
      <c r="C988" t="s">
        <v>30</v>
      </c>
      <c r="D988" s="5" t="s">
        <v>83</v>
      </c>
      <c r="E988">
        <v>1</v>
      </c>
      <c r="F988" s="1">
        <v>1090</v>
      </c>
      <c r="G988" s="2">
        <v>1090</v>
      </c>
      <c r="H988" s="3">
        <v>290</v>
      </c>
      <c r="I988" s="19" t="s">
        <v>51</v>
      </c>
      <c r="J988" t="s">
        <v>67</v>
      </c>
      <c r="K988" s="20">
        <f>Tablo1[[#This Row],[Ürün Kar Tutarı]]/Tablo1[[#This Row],[Birim Fiyat]]</f>
        <v>0.26605504587155965</v>
      </c>
      <c r="L988" t="str">
        <f xml:space="preserve"> RIGHT(Tablo1[[#This Row],[Urun Ad]],5)</f>
        <v>Marka</v>
      </c>
      <c r="M988" cm="1">
        <f t="array" aca="1" ref="M988" ca="1">IF(VEYA(M988="Aralık",M988="Ocak",M988="Şubat"),"Kış",
IF(VEYA(M988="Mart",M988="Nisan",M988="Mayıs"),"İlkbahar",
IF(VEYA(M988="Haziran",M988="Temmuz",M988="Ağustos"),"Yaz",
IF(VEYA(M988="Eylül",M988="Ekim",M988="Kasım"),"Sonbahar",""))))</f>
        <v>0</v>
      </c>
    </row>
    <row r="989" spans="1:13" x14ac:dyDescent="0.3">
      <c r="A989" s="5">
        <v>988</v>
      </c>
      <c r="B989" t="s">
        <v>8</v>
      </c>
      <c r="C989" t="s">
        <v>25</v>
      </c>
      <c r="D989" s="5" t="s">
        <v>77</v>
      </c>
      <c r="E989">
        <v>1</v>
      </c>
      <c r="F989" s="1">
        <v>7600</v>
      </c>
      <c r="G989" s="2">
        <v>7600</v>
      </c>
      <c r="H989" s="3">
        <v>1600</v>
      </c>
      <c r="I989" s="19" t="s">
        <v>51</v>
      </c>
      <c r="J989" t="s">
        <v>63</v>
      </c>
      <c r="K989" s="20">
        <f>Tablo1[[#This Row],[Ürün Kar Tutarı]]/Tablo1[[#This Row],[Birim Fiyat]]</f>
        <v>0.21052631578947367</v>
      </c>
      <c r="L989" t="str">
        <f xml:space="preserve"> RIGHT(Tablo1[[#This Row],[Urun Ad]],5)</f>
        <v>i Gri</v>
      </c>
      <c r="M989" cm="1">
        <f t="array" aca="1" ref="M989" ca="1">IF(VEYA(M989="Aralık",M989="Ocak",M989="Şubat"),"Kış",
IF(VEYA(M989="Mart",M989="Nisan",M989="Mayıs"),"İlkbahar",
IF(VEYA(M989="Haziran",M989="Temmuz",M989="Ağustos"),"Yaz",
IF(VEYA(M989="Eylül",M989="Ekim",M989="Kasım"),"Sonbahar",""))))</f>
        <v>0</v>
      </c>
    </row>
    <row r="990" spans="1:13" x14ac:dyDescent="0.3">
      <c r="A990" s="4">
        <v>989</v>
      </c>
      <c r="B990" t="s">
        <v>16</v>
      </c>
      <c r="C990" t="s">
        <v>25</v>
      </c>
      <c r="D990" s="5" t="s">
        <v>77</v>
      </c>
      <c r="E990">
        <v>3</v>
      </c>
      <c r="F990" s="1">
        <v>7600</v>
      </c>
      <c r="G990" s="2">
        <v>22800</v>
      </c>
      <c r="H990" s="3">
        <v>4800</v>
      </c>
      <c r="I990" s="19" t="s">
        <v>51</v>
      </c>
      <c r="J990" t="s">
        <v>61</v>
      </c>
      <c r="K990" s="20">
        <f>Tablo1[[#This Row],[Ürün Kar Tutarı]]/Tablo1[[#This Row],[Birim Fiyat]]</f>
        <v>0.63157894736842102</v>
      </c>
      <c r="L990" t="str">
        <f xml:space="preserve"> RIGHT(Tablo1[[#This Row],[Urun Ad]],5)</f>
        <v>i Gri</v>
      </c>
      <c r="M990" cm="1">
        <f t="array" aca="1" ref="M990" ca="1">IF(VEYA(M990="Aralık",M990="Ocak",M990="Şubat"),"Kış",
IF(VEYA(M990="Mart",M990="Nisan",M990="Mayıs"),"İlkbahar",
IF(VEYA(M990="Haziran",M990="Temmuz",M990="Ağustos"),"Yaz",
IF(VEYA(M990="Eylül",M990="Ekim",M990="Kasım"),"Sonbahar",""))))</f>
        <v>0</v>
      </c>
    </row>
    <row r="991" spans="1:13" x14ac:dyDescent="0.3">
      <c r="A991" s="5">
        <v>990</v>
      </c>
      <c r="B991" t="s">
        <v>10</v>
      </c>
      <c r="C991" t="s">
        <v>42</v>
      </c>
      <c r="D991" s="5" t="s">
        <v>80</v>
      </c>
      <c r="E991">
        <v>1</v>
      </c>
      <c r="F991" s="1">
        <v>3700</v>
      </c>
      <c r="G991" s="2">
        <v>3700</v>
      </c>
      <c r="H991" s="3">
        <v>700</v>
      </c>
      <c r="I991" s="19" t="s">
        <v>51</v>
      </c>
      <c r="J991" t="s">
        <v>63</v>
      </c>
      <c r="K991" s="20">
        <f>Tablo1[[#This Row],[Ürün Kar Tutarı]]/Tablo1[[#This Row],[Birim Fiyat]]</f>
        <v>0.1891891891891892</v>
      </c>
      <c r="L991" t="str">
        <f xml:space="preserve"> RIGHT(Tablo1[[#This Row],[Urun Ad]],5)</f>
        <v>Siyah</v>
      </c>
      <c r="M991" cm="1">
        <f t="array" aca="1" ref="M991" ca="1">IF(VEYA(M991="Aralık",M991="Ocak",M991="Şubat"),"Kış",
IF(VEYA(M991="Mart",M991="Nisan",M991="Mayıs"),"İlkbahar",
IF(VEYA(M991="Haziran",M991="Temmuz",M991="Ağustos"),"Yaz",
IF(VEYA(M991="Eylül",M991="Ekim",M991="Kasım"),"Sonbahar",""))))</f>
        <v>0</v>
      </c>
    </row>
    <row r="992" spans="1:13" x14ac:dyDescent="0.3">
      <c r="A992" s="4">
        <v>991</v>
      </c>
      <c r="B992" t="s">
        <v>12</v>
      </c>
      <c r="C992" t="s">
        <v>26</v>
      </c>
      <c r="D992" s="5" t="s">
        <v>79</v>
      </c>
      <c r="E992">
        <v>3</v>
      </c>
      <c r="F992" s="1">
        <v>7250</v>
      </c>
      <c r="G992" s="2">
        <v>21750</v>
      </c>
      <c r="H992" s="3">
        <v>6750</v>
      </c>
      <c r="I992" s="19" t="s">
        <v>51</v>
      </c>
      <c r="J992" t="s">
        <v>58</v>
      </c>
      <c r="K992" s="20">
        <f>Tablo1[[#This Row],[Ürün Kar Tutarı]]/Tablo1[[#This Row],[Birim Fiyat]]</f>
        <v>0.93103448275862066</v>
      </c>
      <c r="L992" t="str">
        <f xml:space="preserve"> RIGHT(Tablo1[[#This Row],[Urun Ad]],5)</f>
        <v>u Gri</v>
      </c>
      <c r="M992" cm="1">
        <f t="array" aca="1" ref="M992" ca="1">IF(VEYA(M992="Aralık",M992="Ocak",M992="Şubat"),"Kış",
IF(VEYA(M992="Mart",M992="Nisan",M992="Mayıs"),"İlkbahar",
IF(VEYA(M992="Haziran",M992="Temmuz",M992="Ağustos"),"Yaz",
IF(VEYA(M992="Eylül",M992="Ekim",M992="Kasım"),"Sonbahar",""))))</f>
        <v>0</v>
      </c>
    </row>
    <row r="993" spans="1:13" x14ac:dyDescent="0.3">
      <c r="A993" s="5">
        <v>992</v>
      </c>
      <c r="B993" t="s">
        <v>9</v>
      </c>
      <c r="C993" t="s">
        <v>25</v>
      </c>
      <c r="D993" s="5" t="s">
        <v>77</v>
      </c>
      <c r="E993">
        <v>3</v>
      </c>
      <c r="F993" s="1">
        <v>7600</v>
      </c>
      <c r="G993" s="2">
        <v>22800</v>
      </c>
      <c r="H993" s="3">
        <v>4800</v>
      </c>
      <c r="I993" s="19" t="s">
        <v>51</v>
      </c>
      <c r="J993" t="s">
        <v>61</v>
      </c>
      <c r="K993" s="20">
        <f>Tablo1[[#This Row],[Ürün Kar Tutarı]]/Tablo1[[#This Row],[Birim Fiyat]]</f>
        <v>0.63157894736842102</v>
      </c>
      <c r="L993" t="str">
        <f xml:space="preserve"> RIGHT(Tablo1[[#This Row],[Urun Ad]],5)</f>
        <v>i Gri</v>
      </c>
      <c r="M993" cm="1">
        <f t="array" aca="1" ref="M993" ca="1">IF(VEYA(M993="Aralık",M993="Ocak",M993="Şubat"),"Kış",
IF(VEYA(M993="Mart",M993="Nisan",M993="Mayıs"),"İlkbahar",
IF(VEYA(M993="Haziran",M993="Temmuz",M993="Ağustos"),"Yaz",
IF(VEYA(M993="Eylül",M993="Ekim",M993="Kasım"),"Sonbahar",""))))</f>
        <v>0</v>
      </c>
    </row>
    <row r="994" spans="1:13" x14ac:dyDescent="0.3">
      <c r="A994" s="4">
        <v>993</v>
      </c>
      <c r="B994" t="s">
        <v>18</v>
      </c>
      <c r="C994" t="s">
        <v>34</v>
      </c>
      <c r="D994" s="5" t="s">
        <v>80</v>
      </c>
      <c r="E994">
        <v>1</v>
      </c>
      <c r="F994" s="1">
        <v>4200</v>
      </c>
      <c r="G994" s="2">
        <v>4200</v>
      </c>
      <c r="H994" s="3">
        <v>1200</v>
      </c>
      <c r="I994" s="19" t="s">
        <v>51</v>
      </c>
      <c r="J994" t="s">
        <v>60</v>
      </c>
      <c r="K994" s="20">
        <f>Tablo1[[#This Row],[Ürün Kar Tutarı]]/Tablo1[[#This Row],[Birim Fiyat]]</f>
        <v>0.2857142857142857</v>
      </c>
      <c r="L994" t="str">
        <f xml:space="preserve"> RIGHT(Tablo1[[#This Row],[Urun Ad]],5)</f>
        <v>Beyaz</v>
      </c>
      <c r="M994" cm="1">
        <f t="array" aca="1" ref="M994" ca="1">IF(VEYA(M994="Aralık",M994="Ocak",M994="Şubat"),"Kış",
IF(VEYA(M994="Mart",M994="Nisan",M994="Mayıs"),"İlkbahar",
IF(VEYA(M994="Haziran",M994="Temmuz",M994="Ağustos"),"Yaz",
IF(VEYA(M994="Eylül",M994="Ekim",M994="Kasım"),"Sonbahar",""))))</f>
        <v>0</v>
      </c>
    </row>
    <row r="995" spans="1:13" x14ac:dyDescent="0.3">
      <c r="A995" s="5">
        <v>994</v>
      </c>
      <c r="B995" t="s">
        <v>14</v>
      </c>
      <c r="C995" t="s">
        <v>37</v>
      </c>
      <c r="D995" s="5" t="s">
        <v>43</v>
      </c>
      <c r="E995">
        <v>3</v>
      </c>
      <c r="F995" s="1">
        <v>1250</v>
      </c>
      <c r="G995" s="2">
        <v>3750</v>
      </c>
      <c r="H995" s="3">
        <v>1350</v>
      </c>
      <c r="I995" s="19" t="s">
        <v>51</v>
      </c>
      <c r="J995" t="s">
        <v>55</v>
      </c>
      <c r="K995" s="20">
        <f>Tablo1[[#This Row],[Ürün Kar Tutarı]]/Tablo1[[#This Row],[Birim Fiyat]]</f>
        <v>1.08</v>
      </c>
      <c r="L995" t="str">
        <f xml:space="preserve"> RIGHT(Tablo1[[#This Row],[Urun Ad]],5)</f>
        <v>Siyah</v>
      </c>
      <c r="M995" cm="1">
        <f t="array" aca="1" ref="M995" ca="1">IF(VEYA(M995="Aralık",M995="Ocak",M995="Şubat"),"Kış",
IF(VEYA(M995="Mart",M995="Nisan",M995="Mayıs"),"İlkbahar",
IF(VEYA(M995="Haziran",M995="Temmuz",M995="Ağustos"),"Yaz",
IF(VEYA(M995="Eylül",M995="Ekim",M995="Kasım"),"Sonbahar",""))))</f>
        <v>0</v>
      </c>
    </row>
    <row r="996" spans="1:13" x14ac:dyDescent="0.3">
      <c r="A996" s="4">
        <v>995</v>
      </c>
      <c r="B996" t="s">
        <v>16</v>
      </c>
      <c r="C996" t="s">
        <v>30</v>
      </c>
      <c r="D996" s="5" t="s">
        <v>83</v>
      </c>
      <c r="E996">
        <v>1</v>
      </c>
      <c r="F996" s="1">
        <v>1090</v>
      </c>
      <c r="G996" s="2">
        <v>1090</v>
      </c>
      <c r="H996" s="3">
        <v>290</v>
      </c>
      <c r="I996" s="19" t="s">
        <v>51</v>
      </c>
      <c r="J996" t="s">
        <v>60</v>
      </c>
      <c r="K996" s="20">
        <f>Tablo1[[#This Row],[Ürün Kar Tutarı]]/Tablo1[[#This Row],[Birim Fiyat]]</f>
        <v>0.26605504587155965</v>
      </c>
      <c r="L996" t="str">
        <f xml:space="preserve"> RIGHT(Tablo1[[#This Row],[Urun Ad]],5)</f>
        <v>Marka</v>
      </c>
      <c r="M996" cm="1">
        <f t="array" aca="1" ref="M996" ca="1">IF(VEYA(M996="Aralık",M996="Ocak",M996="Şubat"),"Kış",
IF(VEYA(M996="Mart",M996="Nisan",M996="Mayıs"),"İlkbahar",
IF(VEYA(M996="Haziran",M996="Temmuz",M996="Ağustos"),"Yaz",
IF(VEYA(M996="Eylül",M996="Ekim",M996="Kasım"),"Sonbahar",""))))</f>
        <v>0</v>
      </c>
    </row>
    <row r="997" spans="1:13" x14ac:dyDescent="0.3">
      <c r="A997" s="5">
        <v>996</v>
      </c>
      <c r="B997" t="s">
        <v>11</v>
      </c>
      <c r="C997" t="s">
        <v>24</v>
      </c>
      <c r="D997" s="5" t="s">
        <v>81</v>
      </c>
      <c r="E997">
        <v>1</v>
      </c>
      <c r="F997" s="1">
        <v>2180</v>
      </c>
      <c r="G997" s="2">
        <v>2180</v>
      </c>
      <c r="H997" s="3">
        <v>680</v>
      </c>
      <c r="I997" s="19" t="s">
        <v>51</v>
      </c>
      <c r="J997" t="s">
        <v>66</v>
      </c>
      <c r="K997" s="20">
        <f>Tablo1[[#This Row],[Ürün Kar Tutarı]]/Tablo1[[#This Row],[Birim Fiyat]]</f>
        <v>0.31192660550458717</v>
      </c>
      <c r="L997" t="str">
        <f xml:space="preserve"> RIGHT(Tablo1[[#This Row],[Urun Ad]],5)</f>
        <v>Marka</v>
      </c>
      <c r="M997" cm="1">
        <f t="array" aca="1" ref="M997" ca="1">IF(VEYA(M997="Aralık",M997="Ocak",M997="Şubat"),"Kış",
IF(VEYA(M997="Mart",M997="Nisan",M997="Mayıs"),"İlkbahar",
IF(VEYA(M997="Haziran",M997="Temmuz",M997="Ağustos"),"Yaz",
IF(VEYA(M997="Eylül",M997="Ekim",M997="Kasım"),"Sonbahar",""))))</f>
        <v>0</v>
      </c>
    </row>
    <row r="998" spans="1:13" x14ac:dyDescent="0.3">
      <c r="A998" s="4">
        <v>997</v>
      </c>
      <c r="B998" t="s">
        <v>19</v>
      </c>
      <c r="C998" t="s">
        <v>42</v>
      </c>
      <c r="D998" s="5" t="s">
        <v>80</v>
      </c>
      <c r="E998">
        <v>2</v>
      </c>
      <c r="F998" s="1">
        <v>3700</v>
      </c>
      <c r="G998" s="2">
        <v>7400</v>
      </c>
      <c r="H998" s="3">
        <v>1400</v>
      </c>
      <c r="I998" s="19" t="s">
        <v>51</v>
      </c>
      <c r="J998" t="s">
        <v>67</v>
      </c>
      <c r="K998" s="20">
        <f>Tablo1[[#This Row],[Ürün Kar Tutarı]]/Tablo1[[#This Row],[Birim Fiyat]]</f>
        <v>0.3783783783783784</v>
      </c>
      <c r="L998" t="str">
        <f xml:space="preserve"> RIGHT(Tablo1[[#This Row],[Urun Ad]],5)</f>
        <v>Siyah</v>
      </c>
      <c r="M998" cm="1">
        <f t="array" aca="1" ref="M998" ca="1">IF(VEYA(M998="Aralık",M998="Ocak",M998="Şubat"),"Kış",
IF(VEYA(M998="Mart",M998="Nisan",M998="Mayıs"),"İlkbahar",
IF(VEYA(M998="Haziran",M998="Temmuz",M998="Ağustos"),"Yaz",
IF(VEYA(M998="Eylül",M998="Ekim",M998="Kasım"),"Sonbahar",""))))</f>
        <v>0</v>
      </c>
    </row>
    <row r="999" spans="1:13" x14ac:dyDescent="0.3">
      <c r="A999" s="5">
        <v>998</v>
      </c>
      <c r="B999" t="s">
        <v>17</v>
      </c>
      <c r="C999" t="s">
        <v>20</v>
      </c>
      <c r="D999" s="5" t="s">
        <v>75</v>
      </c>
      <c r="E999">
        <v>2</v>
      </c>
      <c r="F999" s="1">
        <v>6000</v>
      </c>
      <c r="G999" s="2">
        <v>12000</v>
      </c>
      <c r="H999" s="3">
        <v>4000</v>
      </c>
      <c r="I999" s="19" t="s">
        <v>51</v>
      </c>
      <c r="J999" t="s">
        <v>65</v>
      </c>
      <c r="K999" s="20">
        <f>Tablo1[[#This Row],[Ürün Kar Tutarı]]/Tablo1[[#This Row],[Birim Fiyat]]</f>
        <v>0.66666666666666663</v>
      </c>
      <c r="L999" t="str">
        <f xml:space="preserve"> RIGHT(Tablo1[[#This Row],[Urun Ad]],5)</f>
        <v>Beyaz</v>
      </c>
      <c r="M999" cm="1">
        <f t="array" aca="1" ref="M999" ca="1">IF(VEYA(M999="Aralık",M999="Ocak",M999="Şubat"),"Kış",
IF(VEYA(M999="Mart",M999="Nisan",M999="Mayıs"),"İlkbahar",
IF(VEYA(M999="Haziran",M999="Temmuz",M999="Ağustos"),"Yaz",
IF(VEYA(M999="Eylül",M999="Ekim",M999="Kasım"),"Sonbahar",""))))</f>
        <v>0</v>
      </c>
    </row>
    <row r="1000" spans="1:13" x14ac:dyDescent="0.3">
      <c r="A1000" s="4">
        <v>999</v>
      </c>
      <c r="B1000" t="s">
        <v>18</v>
      </c>
      <c r="C1000" t="s">
        <v>37</v>
      </c>
      <c r="D1000" s="5" t="s">
        <v>43</v>
      </c>
      <c r="E1000">
        <v>2</v>
      </c>
      <c r="F1000" s="1">
        <v>1250</v>
      </c>
      <c r="G1000" s="2">
        <v>2500</v>
      </c>
      <c r="H1000" s="3">
        <v>900</v>
      </c>
      <c r="I1000" s="19" t="s">
        <v>51</v>
      </c>
      <c r="J1000" t="s">
        <v>60</v>
      </c>
      <c r="K1000" s="20">
        <f>Tablo1[[#This Row],[Ürün Kar Tutarı]]/Tablo1[[#This Row],[Birim Fiyat]]</f>
        <v>0.72</v>
      </c>
      <c r="L1000" t="str">
        <f xml:space="preserve"> RIGHT(Tablo1[[#This Row],[Urun Ad]],5)</f>
        <v>Siyah</v>
      </c>
      <c r="M1000" cm="1">
        <f t="array" aca="1" ref="M1000" ca="1">IF(VEYA(M1000="Aralık",M1000="Ocak",M1000="Şubat"),"Kış",
IF(VEYA(M1000="Mart",M1000="Nisan",M1000="Mayıs"),"İlkbahar",
IF(VEYA(M1000="Haziran",M1000="Temmuz",M1000="Ağustos"),"Yaz",
IF(VEYA(M1000="Eylül",M1000="Ekim",M1000="Kasım"),"Sonbahar",""))))</f>
        <v>0</v>
      </c>
    </row>
    <row r="1001" spans="1:13" x14ac:dyDescent="0.3">
      <c r="A1001" s="5">
        <v>1000</v>
      </c>
      <c r="B1001" t="s">
        <v>19</v>
      </c>
      <c r="C1001" t="s">
        <v>25</v>
      </c>
      <c r="D1001" s="5" t="s">
        <v>77</v>
      </c>
      <c r="E1001">
        <v>1</v>
      </c>
      <c r="F1001" s="1">
        <v>7600</v>
      </c>
      <c r="G1001" s="2">
        <v>7600</v>
      </c>
      <c r="H1001" s="3">
        <v>1600</v>
      </c>
      <c r="I1001" s="19" t="s">
        <v>51</v>
      </c>
      <c r="J1001" t="s">
        <v>65</v>
      </c>
      <c r="K1001" s="20">
        <f>Tablo1[[#This Row],[Ürün Kar Tutarı]]/Tablo1[[#This Row],[Birim Fiyat]]</f>
        <v>0.21052631578947367</v>
      </c>
      <c r="L1001" t="str">
        <f xml:space="preserve"> RIGHT(Tablo1[[#This Row],[Urun Ad]],5)</f>
        <v>i Gri</v>
      </c>
      <c r="M1001" cm="1">
        <f t="array" aca="1" ref="M1001" ca="1">IF(VEYA(M1001="Aralık",M1001="Ocak",M1001="Şubat"),"Kış",
IF(VEYA(M1001="Mart",M1001="Nisan",M1001="Mayıs"),"İlkbahar",
IF(VEYA(M1001="Haziran",M1001="Temmuz",M1001="Ağustos"),"Yaz",
IF(VEYA(M1001="Eylül",M1001="Ekim",M1001="Kasım"),"Sonbahar",""))))</f>
        <v>0</v>
      </c>
    </row>
    <row r="1002" spans="1:13" x14ac:dyDescent="0.3">
      <c r="A1002" s="4">
        <v>1001</v>
      </c>
      <c r="B1002" t="s">
        <v>8</v>
      </c>
      <c r="C1002" t="s">
        <v>21</v>
      </c>
      <c r="D1002" s="5" t="s">
        <v>82</v>
      </c>
      <c r="E1002">
        <v>2</v>
      </c>
      <c r="F1002" s="1">
        <v>1400</v>
      </c>
      <c r="G1002" s="2">
        <v>2800</v>
      </c>
      <c r="H1002" s="3">
        <v>1200</v>
      </c>
      <c r="I1002" s="19" t="s">
        <v>51</v>
      </c>
      <c r="J1002" t="s">
        <v>66</v>
      </c>
      <c r="K1002" s="20">
        <f>Tablo1[[#This Row],[Ürün Kar Tutarı]]/Tablo1[[#This Row],[Birim Fiyat]]</f>
        <v>0.8571428571428571</v>
      </c>
      <c r="L1002" t="str">
        <f xml:space="preserve"> RIGHT(Tablo1[[#This Row],[Urun Ad]],5)</f>
        <v>Beyaz</v>
      </c>
      <c r="M1002" cm="1">
        <f t="array" aca="1" ref="M1002" ca="1">IF(VEYA(M1002="Aralık",M1002="Ocak",M1002="Şubat"),"Kış",
IF(VEYA(M1002="Mart",M1002="Nisan",M1002="Mayıs"),"İlkbahar",
IF(VEYA(M1002="Haziran",M1002="Temmuz",M1002="Ağustos"),"Yaz",
IF(VEYA(M1002="Eylül",M1002="Ekim",M1002="Kasım"),"Sonbahar",""))))</f>
        <v>0</v>
      </c>
    </row>
    <row r="1003" spans="1:13" x14ac:dyDescent="0.3">
      <c r="A1003" s="5">
        <v>1002</v>
      </c>
      <c r="B1003" t="s">
        <v>12</v>
      </c>
      <c r="C1003" t="s">
        <v>24</v>
      </c>
      <c r="D1003" s="5" t="s">
        <v>81</v>
      </c>
      <c r="E1003">
        <v>2</v>
      </c>
      <c r="F1003" s="1">
        <v>2180</v>
      </c>
      <c r="G1003" s="2">
        <v>4360</v>
      </c>
      <c r="H1003" s="3">
        <v>1360</v>
      </c>
      <c r="I1003" s="19" t="s">
        <v>51</v>
      </c>
      <c r="J1003" t="s">
        <v>56</v>
      </c>
      <c r="K1003" s="20">
        <f>Tablo1[[#This Row],[Ürün Kar Tutarı]]/Tablo1[[#This Row],[Birim Fiyat]]</f>
        <v>0.62385321100917435</v>
      </c>
      <c r="L1003" t="str">
        <f xml:space="preserve"> RIGHT(Tablo1[[#This Row],[Urun Ad]],5)</f>
        <v>Marka</v>
      </c>
      <c r="M1003" cm="1">
        <f t="array" aca="1" ref="M1003" ca="1">IF(VEYA(M1003="Aralık",M1003="Ocak",M1003="Şubat"),"Kış",
IF(VEYA(M1003="Mart",M1003="Nisan",M1003="Mayıs"),"İlkbahar",
IF(VEYA(M1003="Haziran",M1003="Temmuz",M1003="Ağustos"),"Yaz",
IF(VEYA(M1003="Eylül",M1003="Ekim",M1003="Kasım"),"Sonbahar",""))))</f>
        <v>0</v>
      </c>
    </row>
    <row r="1004" spans="1:13" x14ac:dyDescent="0.3">
      <c r="A1004" s="4">
        <v>1003</v>
      </c>
      <c r="B1004" t="s">
        <v>8</v>
      </c>
      <c r="C1004" t="s">
        <v>29</v>
      </c>
      <c r="D1004" s="5" t="s">
        <v>82</v>
      </c>
      <c r="E1004">
        <v>3</v>
      </c>
      <c r="F1004" s="1">
        <v>1800</v>
      </c>
      <c r="G1004" s="2">
        <v>5400</v>
      </c>
      <c r="H1004" s="3">
        <v>3000</v>
      </c>
      <c r="I1004" s="19" t="s">
        <v>51</v>
      </c>
      <c r="J1004" t="s">
        <v>58</v>
      </c>
      <c r="K1004" s="20">
        <f>Tablo1[[#This Row],[Ürün Kar Tutarı]]/Tablo1[[#This Row],[Birim Fiyat]]</f>
        <v>1.6666666666666667</v>
      </c>
      <c r="L1004" t="str">
        <f xml:space="preserve"> RIGHT(Tablo1[[#This Row],[Urun Ad]],5)</f>
        <v>n Gri</v>
      </c>
      <c r="M1004" cm="1">
        <f t="array" aca="1" ref="M1004" ca="1">IF(VEYA(M1004="Aralık",M1004="Ocak",M1004="Şubat"),"Kış",
IF(VEYA(M1004="Mart",M1004="Nisan",M1004="Mayıs"),"İlkbahar",
IF(VEYA(M1004="Haziran",M1004="Temmuz",M1004="Ağustos"),"Yaz",
IF(VEYA(M1004="Eylül",M1004="Ekim",M1004="Kasım"),"Sonbahar",""))))</f>
        <v>0</v>
      </c>
    </row>
    <row r="1005" spans="1:13" x14ac:dyDescent="0.3">
      <c r="A1005" s="5">
        <v>1004</v>
      </c>
      <c r="B1005" t="s">
        <v>10</v>
      </c>
      <c r="C1005" t="s">
        <v>41</v>
      </c>
      <c r="D1005" s="5" t="s">
        <v>78</v>
      </c>
      <c r="E1005">
        <v>1</v>
      </c>
      <c r="F1005" s="1">
        <v>1500</v>
      </c>
      <c r="G1005" s="2">
        <v>1500</v>
      </c>
      <c r="H1005" s="3">
        <v>700</v>
      </c>
      <c r="I1005" s="19" t="s">
        <v>51</v>
      </c>
      <c r="J1005" t="s">
        <v>57</v>
      </c>
      <c r="K1005" s="20">
        <f>Tablo1[[#This Row],[Ürün Kar Tutarı]]/Tablo1[[#This Row],[Birim Fiyat]]</f>
        <v>0.46666666666666667</v>
      </c>
      <c r="L1005" t="str">
        <f xml:space="preserve"> RIGHT(Tablo1[[#This Row],[Urun Ad]],5)</f>
        <v>Marka</v>
      </c>
      <c r="M1005" cm="1">
        <f t="array" aca="1" ref="M1005" ca="1">IF(VEYA(M1005="Aralık",M1005="Ocak",M1005="Şubat"),"Kış",
IF(VEYA(M1005="Mart",M1005="Nisan",M1005="Mayıs"),"İlkbahar",
IF(VEYA(M1005="Haziran",M1005="Temmuz",M1005="Ağustos"),"Yaz",
IF(VEYA(M1005="Eylül",M1005="Ekim",M1005="Kasım"),"Sonbahar",""))))</f>
        <v>0</v>
      </c>
    </row>
    <row r="1006" spans="1:13" x14ac:dyDescent="0.3">
      <c r="A1006" s="4">
        <v>1005</v>
      </c>
      <c r="B1006" t="s">
        <v>14</v>
      </c>
      <c r="C1006" t="s">
        <v>22</v>
      </c>
      <c r="D1006" s="5" t="s">
        <v>76</v>
      </c>
      <c r="E1006">
        <v>3</v>
      </c>
      <c r="F1006" s="1">
        <v>8450</v>
      </c>
      <c r="G1006" s="2">
        <v>25350</v>
      </c>
      <c r="H1006" s="3">
        <v>7350</v>
      </c>
      <c r="I1006" s="19" t="s">
        <v>51</v>
      </c>
      <c r="J1006" t="s">
        <v>67</v>
      </c>
      <c r="K1006" s="20">
        <f>Tablo1[[#This Row],[Ürün Kar Tutarı]]/Tablo1[[#This Row],[Birim Fiyat]]</f>
        <v>0.86982248520710059</v>
      </c>
      <c r="L1006" t="str">
        <f xml:space="preserve"> RIGHT(Tablo1[[#This Row],[Urun Ad]],5)</f>
        <v>Beyaz</v>
      </c>
      <c r="M1006" cm="1">
        <f t="array" aca="1" ref="M1006" ca="1">IF(VEYA(M1006="Aralık",M1006="Ocak",M1006="Şubat"),"Kış",
IF(VEYA(M1006="Mart",M1006="Nisan",M1006="Mayıs"),"İlkbahar",
IF(VEYA(M1006="Haziran",M1006="Temmuz",M1006="Ağustos"),"Yaz",
IF(VEYA(M1006="Eylül",M1006="Ekim",M1006="Kasım"),"Sonbahar",""))))</f>
        <v>0</v>
      </c>
    </row>
    <row r="1007" spans="1:13" x14ac:dyDescent="0.3">
      <c r="A1007" s="4">
        <v>1006</v>
      </c>
      <c r="B1007" t="s">
        <v>17</v>
      </c>
      <c r="C1007" t="s">
        <v>41</v>
      </c>
      <c r="D1007" s="5" t="s">
        <v>78</v>
      </c>
      <c r="E1007">
        <v>3</v>
      </c>
      <c r="F1007" s="1">
        <v>1500</v>
      </c>
      <c r="G1007" s="2">
        <v>4500</v>
      </c>
      <c r="H1007" s="3">
        <v>2100</v>
      </c>
      <c r="I1007" s="19" t="s">
        <v>51</v>
      </c>
      <c r="J1007" t="s">
        <v>58</v>
      </c>
      <c r="K1007" s="20">
        <f>Tablo1[[#This Row],[Ürün Kar Tutarı]]/Tablo1[[#This Row],[Birim Fiyat]]</f>
        <v>1.4</v>
      </c>
      <c r="L1007" t="str">
        <f xml:space="preserve"> RIGHT(Tablo1[[#This Row],[Urun Ad]],5)</f>
        <v>Marka</v>
      </c>
      <c r="M1007" cm="1">
        <f t="array" aca="1" ref="M1007" ca="1">IF(VEYA(M1007="Aralık",M1007="Ocak",M1007="Şubat"),"Kış",
IF(VEYA(M1007="Mart",M1007="Nisan",M1007="Mayıs"),"İlkbahar",
IF(VEYA(M1007="Haziran",M1007="Temmuz",M1007="Ağustos"),"Yaz",
IF(VEYA(M1007="Eylül",M1007="Ekim",M1007="Kasım"),"Sonbahar",""))))</f>
        <v>0</v>
      </c>
    </row>
    <row r="1008" spans="1:13" x14ac:dyDescent="0.3">
      <c r="A1008" s="4">
        <v>1007</v>
      </c>
      <c r="B1008" t="s">
        <v>13</v>
      </c>
      <c r="C1008" t="s">
        <v>20</v>
      </c>
      <c r="D1008" s="5" t="s">
        <v>75</v>
      </c>
      <c r="E1008">
        <v>3</v>
      </c>
      <c r="F1008" s="1">
        <v>6000</v>
      </c>
      <c r="G1008" s="2">
        <v>18000</v>
      </c>
      <c r="H1008" s="3">
        <v>6000</v>
      </c>
      <c r="I1008" s="19" t="s">
        <v>51</v>
      </c>
      <c r="J1008" t="s">
        <v>62</v>
      </c>
      <c r="K1008" s="20">
        <f>Tablo1[[#This Row],[Ürün Kar Tutarı]]/Tablo1[[#This Row],[Birim Fiyat]]</f>
        <v>1</v>
      </c>
      <c r="L1008" t="str">
        <f xml:space="preserve"> RIGHT(Tablo1[[#This Row],[Urun Ad]],5)</f>
        <v>Beyaz</v>
      </c>
      <c r="M1008" cm="1">
        <f t="array" aca="1" ref="M1008" ca="1">IF(VEYA(M1008="Aralık",M1008="Ocak",M1008="Şubat"),"Kış",
IF(VEYA(M1008="Mart",M1008="Nisan",M1008="Mayıs"),"İlkbahar",
IF(VEYA(M1008="Haziran",M1008="Temmuz",M1008="Ağustos"),"Yaz",
IF(VEYA(M1008="Eylül",M1008="Ekim",M1008="Kasım"),"Sonbahar",""))))</f>
        <v>0</v>
      </c>
    </row>
    <row r="1009" spans="1:13" x14ac:dyDescent="0.3">
      <c r="A1009" s="5">
        <v>1008</v>
      </c>
      <c r="B1009" t="s">
        <v>19</v>
      </c>
      <c r="C1009" t="s">
        <v>38</v>
      </c>
      <c r="D1009" s="5" t="s">
        <v>84</v>
      </c>
      <c r="E1009">
        <v>1</v>
      </c>
      <c r="F1009" s="1">
        <v>1200</v>
      </c>
      <c r="G1009" s="2">
        <v>1200</v>
      </c>
      <c r="H1009" s="3">
        <v>400</v>
      </c>
      <c r="I1009" s="19" t="s">
        <v>51</v>
      </c>
      <c r="J1009" t="s">
        <v>60</v>
      </c>
      <c r="K1009" s="20">
        <f>Tablo1[[#This Row],[Ürün Kar Tutarı]]/Tablo1[[#This Row],[Birim Fiyat]]</f>
        <v>0.33333333333333331</v>
      </c>
      <c r="L1009" t="str">
        <f xml:space="preserve"> RIGHT(Tablo1[[#This Row],[Urun Ad]],5)</f>
        <v>ü Mor</v>
      </c>
      <c r="M1009" cm="1">
        <f t="array" aca="1" ref="M1009" ca="1">IF(VEYA(M1009="Aralık",M1009="Ocak",M1009="Şubat"),"Kış",
IF(VEYA(M1009="Mart",M1009="Nisan",M1009="Mayıs"),"İlkbahar",
IF(VEYA(M1009="Haziran",M1009="Temmuz",M1009="Ağustos"),"Yaz",
IF(VEYA(M1009="Eylül",M1009="Ekim",M1009="Kasım"),"Sonbahar",""))))</f>
        <v>0</v>
      </c>
    </row>
    <row r="1010" spans="1:13" x14ac:dyDescent="0.3">
      <c r="A1010" s="4">
        <v>1009</v>
      </c>
      <c r="B1010" t="s">
        <v>8</v>
      </c>
      <c r="C1010" t="s">
        <v>34</v>
      </c>
      <c r="D1010" s="5" t="s">
        <v>80</v>
      </c>
      <c r="E1010">
        <v>3</v>
      </c>
      <c r="F1010" s="1">
        <v>4200</v>
      </c>
      <c r="G1010" s="2">
        <v>12600</v>
      </c>
      <c r="H1010" s="3">
        <v>3600</v>
      </c>
      <c r="I1010" s="19" t="s">
        <v>51</v>
      </c>
      <c r="J1010" t="s">
        <v>57</v>
      </c>
      <c r="K1010" s="20">
        <f>Tablo1[[#This Row],[Ürün Kar Tutarı]]/Tablo1[[#This Row],[Birim Fiyat]]</f>
        <v>0.8571428571428571</v>
      </c>
      <c r="L1010" t="str">
        <f xml:space="preserve"> RIGHT(Tablo1[[#This Row],[Urun Ad]],5)</f>
        <v>Beyaz</v>
      </c>
      <c r="M1010" cm="1">
        <f t="array" aca="1" ref="M1010" ca="1">IF(VEYA(M1010="Aralık",M1010="Ocak",M1010="Şubat"),"Kış",
IF(VEYA(M1010="Mart",M1010="Nisan",M1010="Mayıs"),"İlkbahar",
IF(VEYA(M1010="Haziran",M1010="Temmuz",M1010="Ağustos"),"Yaz",
IF(VEYA(M1010="Eylül",M1010="Ekim",M1010="Kasım"),"Sonbahar",""))))</f>
        <v>0</v>
      </c>
    </row>
    <row r="1011" spans="1:13" x14ac:dyDescent="0.3">
      <c r="A1011" s="5">
        <v>1010</v>
      </c>
      <c r="B1011" t="s">
        <v>18</v>
      </c>
      <c r="C1011" t="s">
        <v>25</v>
      </c>
      <c r="D1011" s="5" t="s">
        <v>77</v>
      </c>
      <c r="E1011">
        <v>3</v>
      </c>
      <c r="F1011" s="1">
        <v>7600</v>
      </c>
      <c r="G1011" s="2">
        <v>22800</v>
      </c>
      <c r="H1011" s="3">
        <v>4800</v>
      </c>
      <c r="I1011" s="19" t="s">
        <v>51</v>
      </c>
      <c r="J1011" t="s">
        <v>56</v>
      </c>
      <c r="K1011" s="20">
        <f>Tablo1[[#This Row],[Ürün Kar Tutarı]]/Tablo1[[#This Row],[Birim Fiyat]]</f>
        <v>0.63157894736842102</v>
      </c>
      <c r="L1011" t="str">
        <f xml:space="preserve"> RIGHT(Tablo1[[#This Row],[Urun Ad]],5)</f>
        <v>i Gri</v>
      </c>
      <c r="M1011" cm="1">
        <f t="array" aca="1" ref="M1011" ca="1">IF(VEYA(M1011="Aralık",M1011="Ocak",M1011="Şubat"),"Kış",
IF(VEYA(M1011="Mart",M1011="Nisan",M1011="Mayıs"),"İlkbahar",
IF(VEYA(M1011="Haziran",M1011="Temmuz",M1011="Ağustos"),"Yaz",
IF(VEYA(M1011="Eylül",M1011="Ekim",M1011="Kasım"),"Sonbahar",""))))</f>
        <v>0</v>
      </c>
    </row>
    <row r="1012" spans="1:13" x14ac:dyDescent="0.3">
      <c r="A1012" s="4">
        <v>1011</v>
      </c>
      <c r="B1012" t="s">
        <v>13</v>
      </c>
      <c r="C1012" t="s">
        <v>26</v>
      </c>
      <c r="D1012" s="5" t="s">
        <v>79</v>
      </c>
      <c r="E1012">
        <v>2</v>
      </c>
      <c r="F1012" s="1">
        <v>7250</v>
      </c>
      <c r="G1012" s="2">
        <v>14500</v>
      </c>
      <c r="H1012" s="3">
        <v>4500</v>
      </c>
      <c r="I1012" s="19" t="s">
        <v>51</v>
      </c>
      <c r="J1012" t="s">
        <v>63</v>
      </c>
      <c r="K1012" s="20">
        <f>Tablo1[[#This Row],[Ürün Kar Tutarı]]/Tablo1[[#This Row],[Birim Fiyat]]</f>
        <v>0.62068965517241381</v>
      </c>
      <c r="L1012" t="str">
        <f xml:space="preserve"> RIGHT(Tablo1[[#This Row],[Urun Ad]],5)</f>
        <v>u Gri</v>
      </c>
      <c r="M1012" cm="1">
        <f t="array" aca="1" ref="M1012" ca="1">IF(VEYA(M1012="Aralık",M1012="Ocak",M1012="Şubat"),"Kış",
IF(VEYA(M1012="Mart",M1012="Nisan",M1012="Mayıs"),"İlkbahar",
IF(VEYA(M1012="Haziran",M1012="Temmuz",M1012="Ağustos"),"Yaz",
IF(VEYA(M1012="Eylül",M1012="Ekim",M1012="Kasım"),"Sonbahar",""))))</f>
        <v>0</v>
      </c>
    </row>
    <row r="1013" spans="1:13" x14ac:dyDescent="0.3">
      <c r="A1013" s="5">
        <v>1012</v>
      </c>
      <c r="B1013" t="s">
        <v>9</v>
      </c>
      <c r="C1013" t="s">
        <v>39</v>
      </c>
      <c r="D1013" s="5" t="s">
        <v>76</v>
      </c>
      <c r="E1013">
        <v>2</v>
      </c>
      <c r="F1013" s="1">
        <v>7530</v>
      </c>
      <c r="G1013" s="2">
        <v>15060</v>
      </c>
      <c r="H1013" s="3">
        <v>3060</v>
      </c>
      <c r="I1013" s="19" t="s">
        <v>51</v>
      </c>
      <c r="J1013" t="s">
        <v>63</v>
      </c>
      <c r="K1013" s="20">
        <f>Tablo1[[#This Row],[Ürün Kar Tutarı]]/Tablo1[[#This Row],[Birim Fiyat]]</f>
        <v>0.4063745019920319</v>
      </c>
      <c r="L1013" t="str">
        <f xml:space="preserve"> RIGHT(Tablo1[[#This Row],[Urun Ad]],5)</f>
        <v>ı Gri</v>
      </c>
      <c r="M1013" cm="1">
        <f t="array" aca="1" ref="M1013" ca="1">IF(VEYA(M1013="Aralık",M1013="Ocak",M1013="Şubat"),"Kış",
IF(VEYA(M1013="Mart",M1013="Nisan",M1013="Mayıs"),"İlkbahar",
IF(VEYA(M1013="Haziran",M1013="Temmuz",M1013="Ağustos"),"Yaz",
IF(VEYA(M1013="Eylül",M1013="Ekim",M1013="Kasım"),"Sonbahar",""))))</f>
        <v>0</v>
      </c>
    </row>
    <row r="1014" spans="1:13" x14ac:dyDescent="0.3">
      <c r="A1014" s="4">
        <v>1013</v>
      </c>
      <c r="B1014" t="s">
        <v>10</v>
      </c>
      <c r="C1014" t="s">
        <v>26</v>
      </c>
      <c r="D1014" s="5" t="s">
        <v>79</v>
      </c>
      <c r="E1014">
        <v>2</v>
      </c>
      <c r="F1014" s="1">
        <v>7250</v>
      </c>
      <c r="G1014" s="2">
        <v>14500</v>
      </c>
      <c r="H1014" s="3">
        <v>4500</v>
      </c>
      <c r="I1014" s="19" t="s">
        <v>51</v>
      </c>
      <c r="J1014" t="s">
        <v>62</v>
      </c>
      <c r="K1014" s="20">
        <f>Tablo1[[#This Row],[Ürün Kar Tutarı]]/Tablo1[[#This Row],[Birim Fiyat]]</f>
        <v>0.62068965517241381</v>
      </c>
      <c r="L1014" t="str">
        <f xml:space="preserve"> RIGHT(Tablo1[[#This Row],[Urun Ad]],5)</f>
        <v>u Gri</v>
      </c>
      <c r="M1014" cm="1">
        <f t="array" aca="1" ref="M1014" ca="1">IF(VEYA(M1014="Aralık",M1014="Ocak",M1014="Şubat"),"Kış",
IF(VEYA(M1014="Mart",M1014="Nisan",M1014="Mayıs"),"İlkbahar",
IF(VEYA(M1014="Haziran",M1014="Temmuz",M1014="Ağustos"),"Yaz",
IF(VEYA(M1014="Eylül",M1014="Ekim",M1014="Kasım"),"Sonbahar",""))))</f>
        <v>0</v>
      </c>
    </row>
    <row r="1015" spans="1:13" x14ac:dyDescent="0.3">
      <c r="A1015" s="5">
        <v>1014</v>
      </c>
      <c r="B1015" t="s">
        <v>9</v>
      </c>
      <c r="C1015" t="s">
        <v>20</v>
      </c>
      <c r="D1015" s="5" t="s">
        <v>75</v>
      </c>
      <c r="E1015">
        <v>1</v>
      </c>
      <c r="F1015" s="1">
        <v>6000</v>
      </c>
      <c r="G1015" s="2">
        <v>6000</v>
      </c>
      <c r="H1015" s="3">
        <v>2000</v>
      </c>
      <c r="I1015" s="19" t="s">
        <v>51</v>
      </c>
      <c r="J1015" t="s">
        <v>62</v>
      </c>
      <c r="K1015" s="20">
        <f>Tablo1[[#This Row],[Ürün Kar Tutarı]]/Tablo1[[#This Row],[Birim Fiyat]]</f>
        <v>0.33333333333333331</v>
      </c>
      <c r="L1015" t="str">
        <f xml:space="preserve"> RIGHT(Tablo1[[#This Row],[Urun Ad]],5)</f>
        <v>Beyaz</v>
      </c>
      <c r="M1015" cm="1">
        <f t="array" aca="1" ref="M1015" ca="1">IF(VEYA(M1015="Aralık",M1015="Ocak",M1015="Şubat"),"Kış",
IF(VEYA(M1015="Mart",M1015="Nisan",M1015="Mayıs"),"İlkbahar",
IF(VEYA(M1015="Haziran",M1015="Temmuz",M1015="Ağustos"),"Yaz",
IF(VEYA(M1015="Eylül",M1015="Ekim",M1015="Kasım"),"Sonbahar",""))))</f>
        <v>0</v>
      </c>
    </row>
    <row r="1016" spans="1:13" x14ac:dyDescent="0.3">
      <c r="A1016" s="4">
        <v>1015</v>
      </c>
      <c r="B1016" t="s">
        <v>13</v>
      </c>
      <c r="C1016" t="s">
        <v>38</v>
      </c>
      <c r="D1016" s="5" t="s">
        <v>84</v>
      </c>
      <c r="E1016">
        <v>3</v>
      </c>
      <c r="F1016" s="1">
        <v>1200</v>
      </c>
      <c r="G1016" s="2">
        <v>3600</v>
      </c>
      <c r="H1016" s="3">
        <v>1200</v>
      </c>
      <c r="I1016" s="19" t="s">
        <v>51</v>
      </c>
      <c r="J1016" t="s">
        <v>56</v>
      </c>
      <c r="K1016" s="20">
        <f>Tablo1[[#This Row],[Ürün Kar Tutarı]]/Tablo1[[#This Row],[Birim Fiyat]]</f>
        <v>1</v>
      </c>
      <c r="L1016" t="str">
        <f xml:space="preserve"> RIGHT(Tablo1[[#This Row],[Urun Ad]],5)</f>
        <v>ü Mor</v>
      </c>
      <c r="M1016" cm="1">
        <f t="array" aca="1" ref="M1016" ca="1">IF(VEYA(M1016="Aralık",M1016="Ocak",M1016="Şubat"),"Kış",
IF(VEYA(M1016="Mart",M1016="Nisan",M1016="Mayıs"),"İlkbahar",
IF(VEYA(M1016="Haziran",M1016="Temmuz",M1016="Ağustos"),"Yaz",
IF(VEYA(M1016="Eylül",M1016="Ekim",M1016="Kasım"),"Sonbahar",""))))</f>
        <v>0</v>
      </c>
    </row>
    <row r="1017" spans="1:13" x14ac:dyDescent="0.3">
      <c r="A1017" s="5">
        <v>1016</v>
      </c>
      <c r="B1017" t="s">
        <v>19</v>
      </c>
      <c r="C1017" t="s">
        <v>40</v>
      </c>
      <c r="D1017" s="5" t="s">
        <v>75</v>
      </c>
      <c r="E1017">
        <v>2</v>
      </c>
      <c r="F1017" s="1">
        <v>5300</v>
      </c>
      <c r="G1017" s="2">
        <v>10600</v>
      </c>
      <c r="H1017" s="3">
        <v>2600</v>
      </c>
      <c r="I1017" s="19" t="s">
        <v>51</v>
      </c>
      <c r="J1017" t="s">
        <v>56</v>
      </c>
      <c r="K1017" s="20">
        <f>Tablo1[[#This Row],[Ürün Kar Tutarı]]/Tablo1[[#This Row],[Birim Fiyat]]</f>
        <v>0.49056603773584906</v>
      </c>
      <c r="L1017" t="str">
        <f xml:space="preserve"> RIGHT(Tablo1[[#This Row],[Urun Ad]],5)</f>
        <v>i Gri</v>
      </c>
      <c r="M1017" cm="1">
        <f t="array" aca="1" ref="M1017" ca="1">IF(VEYA(M1017="Aralık",M1017="Ocak",M1017="Şubat"),"Kış",
IF(VEYA(M1017="Mart",M1017="Nisan",M1017="Mayıs"),"İlkbahar",
IF(VEYA(M1017="Haziran",M1017="Temmuz",M1017="Ağustos"),"Yaz",
IF(VEYA(M1017="Eylül",M1017="Ekim",M1017="Kasım"),"Sonbahar",""))))</f>
        <v>0</v>
      </c>
    </row>
    <row r="1018" spans="1:13" x14ac:dyDescent="0.3">
      <c r="A1018" s="4">
        <v>1017</v>
      </c>
      <c r="B1018" t="s">
        <v>16</v>
      </c>
      <c r="C1018" t="s">
        <v>22</v>
      </c>
      <c r="D1018" s="5" t="s">
        <v>76</v>
      </c>
      <c r="E1018">
        <v>2</v>
      </c>
      <c r="F1018" s="1">
        <v>8450</v>
      </c>
      <c r="G1018" s="2">
        <v>16900</v>
      </c>
      <c r="H1018" s="3">
        <v>4900</v>
      </c>
      <c r="I1018" s="19" t="s">
        <v>51</v>
      </c>
      <c r="J1018" t="s">
        <v>57</v>
      </c>
      <c r="K1018" s="20">
        <f>Tablo1[[#This Row],[Ürün Kar Tutarı]]/Tablo1[[#This Row],[Birim Fiyat]]</f>
        <v>0.57988165680473369</v>
      </c>
      <c r="L1018" t="str">
        <f xml:space="preserve"> RIGHT(Tablo1[[#This Row],[Urun Ad]],5)</f>
        <v>Beyaz</v>
      </c>
      <c r="M1018" cm="1">
        <f t="array" aca="1" ref="M1018" ca="1">IF(VEYA(M1018="Aralık",M1018="Ocak",M1018="Şubat"),"Kış",
IF(VEYA(M1018="Mart",M1018="Nisan",M1018="Mayıs"),"İlkbahar",
IF(VEYA(M1018="Haziran",M1018="Temmuz",M1018="Ağustos"),"Yaz",
IF(VEYA(M1018="Eylül",M1018="Ekim",M1018="Kasım"),"Sonbahar",""))))</f>
        <v>0</v>
      </c>
    </row>
    <row r="1019" spans="1:13" x14ac:dyDescent="0.3">
      <c r="A1019" s="5">
        <v>1018</v>
      </c>
      <c r="B1019" t="s">
        <v>12</v>
      </c>
      <c r="C1019" t="s">
        <v>23</v>
      </c>
      <c r="D1019" s="5" t="s">
        <v>84</v>
      </c>
      <c r="E1019">
        <v>1</v>
      </c>
      <c r="F1019" s="1">
        <v>1350</v>
      </c>
      <c r="G1019" s="2">
        <v>1350</v>
      </c>
      <c r="H1019" s="3">
        <v>550</v>
      </c>
      <c r="I1019" s="19" t="s">
        <v>51</v>
      </c>
      <c r="J1019" t="s">
        <v>59</v>
      </c>
      <c r="K1019" s="20">
        <f>Tablo1[[#This Row],[Ürün Kar Tutarı]]/Tablo1[[#This Row],[Birim Fiyat]]</f>
        <v>0.40740740740740738</v>
      </c>
      <c r="L1019" t="str">
        <f xml:space="preserve"> RIGHT(Tablo1[[#This Row],[Urun Ad]],5)</f>
        <v>Siyah</v>
      </c>
      <c r="M1019" cm="1">
        <f t="array" aca="1" ref="M1019" ca="1">IF(VEYA(M1019="Aralık",M1019="Ocak",M1019="Şubat"),"Kış",
IF(VEYA(M1019="Mart",M1019="Nisan",M1019="Mayıs"),"İlkbahar",
IF(VEYA(M1019="Haziran",M1019="Temmuz",M1019="Ağustos"),"Yaz",
IF(VEYA(M1019="Eylül",M1019="Ekim",M1019="Kasım"),"Sonbahar",""))))</f>
        <v>0</v>
      </c>
    </row>
    <row r="1020" spans="1:13" x14ac:dyDescent="0.3">
      <c r="A1020" s="4">
        <v>1019</v>
      </c>
      <c r="B1020" t="s">
        <v>14</v>
      </c>
      <c r="C1020" t="s">
        <v>30</v>
      </c>
      <c r="D1020" s="5" t="s">
        <v>83</v>
      </c>
      <c r="E1020">
        <v>1</v>
      </c>
      <c r="F1020" s="1">
        <v>1090</v>
      </c>
      <c r="G1020" s="2">
        <v>1090</v>
      </c>
      <c r="H1020" s="3">
        <v>290</v>
      </c>
      <c r="I1020" s="19" t="s">
        <v>51</v>
      </c>
      <c r="J1020" t="s">
        <v>59</v>
      </c>
      <c r="K1020" s="20">
        <f>Tablo1[[#This Row],[Ürün Kar Tutarı]]/Tablo1[[#This Row],[Birim Fiyat]]</f>
        <v>0.26605504587155965</v>
      </c>
      <c r="L1020" t="str">
        <f xml:space="preserve"> RIGHT(Tablo1[[#This Row],[Urun Ad]],5)</f>
        <v>Marka</v>
      </c>
      <c r="M1020" cm="1">
        <f t="array" aca="1" ref="M1020" ca="1">IF(VEYA(M1020="Aralık",M1020="Ocak",M1020="Şubat"),"Kış",
IF(VEYA(M1020="Mart",M1020="Nisan",M1020="Mayıs"),"İlkbahar",
IF(VEYA(M1020="Haziran",M1020="Temmuz",M1020="Ağustos"),"Yaz",
IF(VEYA(M1020="Eylül",M1020="Ekim",M1020="Kasım"),"Sonbahar",""))))</f>
        <v>0</v>
      </c>
    </row>
    <row r="1021" spans="1:13" x14ac:dyDescent="0.3">
      <c r="A1021" s="5">
        <v>1020</v>
      </c>
      <c r="B1021" t="s">
        <v>12</v>
      </c>
      <c r="C1021" t="s">
        <v>24</v>
      </c>
      <c r="D1021" s="5" t="s">
        <v>81</v>
      </c>
      <c r="E1021">
        <v>1</v>
      </c>
      <c r="F1021" s="1">
        <v>2180</v>
      </c>
      <c r="G1021" s="2">
        <v>2180</v>
      </c>
      <c r="H1021" s="3">
        <v>680</v>
      </c>
      <c r="I1021" s="19" t="s">
        <v>51</v>
      </c>
      <c r="J1021" t="s">
        <v>60</v>
      </c>
      <c r="K1021" s="20">
        <f>Tablo1[[#This Row],[Ürün Kar Tutarı]]/Tablo1[[#This Row],[Birim Fiyat]]</f>
        <v>0.31192660550458717</v>
      </c>
      <c r="L1021" t="str">
        <f xml:space="preserve"> RIGHT(Tablo1[[#This Row],[Urun Ad]],5)</f>
        <v>Marka</v>
      </c>
      <c r="M1021" cm="1">
        <f t="array" aca="1" ref="M1021" ca="1">IF(VEYA(M1021="Aralık",M1021="Ocak",M1021="Şubat"),"Kış",
IF(VEYA(M1021="Mart",M1021="Nisan",M1021="Mayıs"),"İlkbahar",
IF(VEYA(M1021="Haziran",M1021="Temmuz",M1021="Ağustos"),"Yaz",
IF(VEYA(M1021="Eylül",M1021="Ekim",M1021="Kasım"),"Sonbahar",""))))</f>
        <v>0</v>
      </c>
    </row>
    <row r="1022" spans="1:13" x14ac:dyDescent="0.3">
      <c r="A1022" s="4">
        <v>1021</v>
      </c>
      <c r="B1022" t="s">
        <v>9</v>
      </c>
      <c r="C1022" t="s">
        <v>42</v>
      </c>
      <c r="D1022" s="5" t="s">
        <v>80</v>
      </c>
      <c r="E1022">
        <v>1</v>
      </c>
      <c r="F1022" s="1">
        <v>3700</v>
      </c>
      <c r="G1022" s="2">
        <v>3700</v>
      </c>
      <c r="H1022" s="3">
        <v>700</v>
      </c>
      <c r="I1022" s="19" t="s">
        <v>51</v>
      </c>
      <c r="J1022" t="s">
        <v>64</v>
      </c>
      <c r="K1022" s="20">
        <f>Tablo1[[#This Row],[Ürün Kar Tutarı]]/Tablo1[[#This Row],[Birim Fiyat]]</f>
        <v>0.1891891891891892</v>
      </c>
      <c r="L1022" t="str">
        <f xml:space="preserve"> RIGHT(Tablo1[[#This Row],[Urun Ad]],5)</f>
        <v>Siyah</v>
      </c>
      <c r="M1022" cm="1">
        <f t="array" aca="1" ref="M1022" ca="1">IF(VEYA(M1022="Aralık",M1022="Ocak",M1022="Şubat"),"Kış",
IF(VEYA(M1022="Mart",M1022="Nisan",M1022="Mayıs"),"İlkbahar",
IF(VEYA(M1022="Haziran",M1022="Temmuz",M1022="Ağustos"),"Yaz",
IF(VEYA(M1022="Eylül",M1022="Ekim",M1022="Kasım"),"Sonbahar",""))))</f>
        <v>0</v>
      </c>
    </row>
    <row r="1023" spans="1:13" x14ac:dyDescent="0.3">
      <c r="A1023" s="5">
        <v>1022</v>
      </c>
      <c r="B1023" t="s">
        <v>14</v>
      </c>
      <c r="C1023" t="s">
        <v>27</v>
      </c>
      <c r="D1023" s="5" t="s">
        <v>43</v>
      </c>
      <c r="E1023">
        <v>3</v>
      </c>
      <c r="F1023" s="1">
        <v>1100</v>
      </c>
      <c r="G1023" s="2">
        <v>3300</v>
      </c>
      <c r="H1023" s="3">
        <v>900</v>
      </c>
      <c r="I1023" s="19" t="s">
        <v>51</v>
      </c>
      <c r="J1023" t="s">
        <v>61</v>
      </c>
      <c r="K1023" s="20">
        <f>Tablo1[[#This Row],[Ürün Kar Tutarı]]/Tablo1[[#This Row],[Birim Fiyat]]</f>
        <v>0.81818181818181823</v>
      </c>
      <c r="L1023" t="str">
        <f xml:space="preserve"> RIGHT(Tablo1[[#This Row],[Urun Ad]],5)</f>
        <v>Beyaz</v>
      </c>
      <c r="M1023" cm="1">
        <f t="array" aca="1" ref="M1023" ca="1">IF(VEYA(M1023="Aralık",M1023="Ocak",M1023="Şubat"),"Kış",
IF(VEYA(M1023="Mart",M1023="Nisan",M1023="Mayıs"),"İlkbahar",
IF(VEYA(M1023="Haziran",M1023="Temmuz",M1023="Ağustos"),"Yaz",
IF(VEYA(M1023="Eylül",M1023="Ekim",M1023="Kasım"),"Sonbahar",""))))</f>
        <v>0</v>
      </c>
    </row>
    <row r="1024" spans="1:13" x14ac:dyDescent="0.3">
      <c r="A1024" s="4">
        <v>1023</v>
      </c>
      <c r="B1024" t="s">
        <v>13</v>
      </c>
      <c r="C1024" t="s">
        <v>42</v>
      </c>
      <c r="D1024" s="5" t="s">
        <v>80</v>
      </c>
      <c r="E1024">
        <v>1</v>
      </c>
      <c r="F1024" s="1">
        <v>3700</v>
      </c>
      <c r="G1024" s="2">
        <v>3700</v>
      </c>
      <c r="H1024" s="3">
        <v>700</v>
      </c>
      <c r="I1024" s="19" t="s">
        <v>51</v>
      </c>
      <c r="J1024" t="s">
        <v>61</v>
      </c>
      <c r="K1024" s="20">
        <f>Tablo1[[#This Row],[Ürün Kar Tutarı]]/Tablo1[[#This Row],[Birim Fiyat]]</f>
        <v>0.1891891891891892</v>
      </c>
      <c r="L1024" t="str">
        <f xml:space="preserve"> RIGHT(Tablo1[[#This Row],[Urun Ad]],5)</f>
        <v>Siyah</v>
      </c>
      <c r="M1024" cm="1">
        <f t="array" aca="1" ref="M1024" ca="1">IF(VEYA(M1024="Aralık",M1024="Ocak",M1024="Şubat"),"Kış",
IF(VEYA(M1024="Mart",M1024="Nisan",M1024="Mayıs"),"İlkbahar",
IF(VEYA(M1024="Haziran",M1024="Temmuz",M1024="Ağustos"),"Yaz",
IF(VEYA(M1024="Eylül",M1024="Ekim",M1024="Kasım"),"Sonbahar",""))))</f>
        <v>0</v>
      </c>
    </row>
    <row r="1025" spans="1:13" x14ac:dyDescent="0.3">
      <c r="A1025" s="5">
        <v>1024</v>
      </c>
      <c r="B1025" t="s">
        <v>18</v>
      </c>
      <c r="C1025" t="s">
        <v>33</v>
      </c>
      <c r="D1025" s="5" t="s">
        <v>78</v>
      </c>
      <c r="E1025">
        <v>1</v>
      </c>
      <c r="F1025" s="1">
        <v>1490</v>
      </c>
      <c r="G1025" s="2">
        <v>1490</v>
      </c>
      <c r="H1025" s="3">
        <v>690</v>
      </c>
      <c r="I1025" s="19" t="s">
        <v>51</v>
      </c>
      <c r="J1025" t="s">
        <v>62</v>
      </c>
      <c r="K1025" s="20">
        <f>Tablo1[[#This Row],[Ürün Kar Tutarı]]/Tablo1[[#This Row],[Birim Fiyat]]</f>
        <v>0.46308724832214765</v>
      </c>
      <c r="L1025" t="str">
        <f xml:space="preserve"> RIGHT(Tablo1[[#This Row],[Urun Ad]],5)</f>
        <v>Marka</v>
      </c>
      <c r="M1025" cm="1">
        <f t="array" aca="1" ref="M1025" ca="1">IF(VEYA(M1025="Aralık",M1025="Ocak",M1025="Şubat"),"Kış",
IF(VEYA(M1025="Mart",M1025="Nisan",M1025="Mayıs"),"İlkbahar",
IF(VEYA(M1025="Haziran",M1025="Temmuz",M1025="Ağustos"),"Yaz",
IF(VEYA(M1025="Eylül",M1025="Ekim",M1025="Kasım"),"Sonbahar",""))))</f>
        <v>0</v>
      </c>
    </row>
    <row r="1026" spans="1:13" x14ac:dyDescent="0.3">
      <c r="A1026" s="4">
        <v>1025</v>
      </c>
      <c r="B1026" t="s">
        <v>17</v>
      </c>
      <c r="C1026" t="s">
        <v>41</v>
      </c>
      <c r="D1026" s="5" t="s">
        <v>78</v>
      </c>
      <c r="E1026">
        <v>1</v>
      </c>
      <c r="F1026" s="1">
        <v>1500</v>
      </c>
      <c r="G1026" s="2">
        <v>1500</v>
      </c>
      <c r="H1026" s="3">
        <v>700</v>
      </c>
      <c r="I1026" s="19" t="s">
        <v>51</v>
      </c>
      <c r="J1026" t="s">
        <v>62</v>
      </c>
      <c r="K1026" s="20">
        <f>Tablo1[[#This Row],[Ürün Kar Tutarı]]/Tablo1[[#This Row],[Birim Fiyat]]</f>
        <v>0.46666666666666667</v>
      </c>
      <c r="L1026" t="str">
        <f xml:space="preserve"> RIGHT(Tablo1[[#This Row],[Urun Ad]],5)</f>
        <v>Marka</v>
      </c>
      <c r="M1026" cm="1">
        <f t="array" aca="1" ref="M1026" ca="1">IF(VEYA(M1026="Aralık",M1026="Ocak",M1026="Şubat"),"Kış",
IF(VEYA(M1026="Mart",M1026="Nisan",M1026="Mayıs"),"İlkbahar",
IF(VEYA(M1026="Haziran",M1026="Temmuz",M1026="Ağustos"),"Yaz",
IF(VEYA(M1026="Eylül",M1026="Ekim",M1026="Kasım"),"Sonbahar",""))))</f>
        <v>0</v>
      </c>
    </row>
    <row r="1027" spans="1:13" x14ac:dyDescent="0.3">
      <c r="A1027" s="5">
        <v>1026</v>
      </c>
      <c r="B1027" t="s">
        <v>16</v>
      </c>
      <c r="C1027" t="s">
        <v>30</v>
      </c>
      <c r="D1027" s="5" t="s">
        <v>83</v>
      </c>
      <c r="E1027">
        <v>2</v>
      </c>
      <c r="F1027" s="1">
        <v>1090</v>
      </c>
      <c r="G1027" s="2">
        <v>2180</v>
      </c>
      <c r="H1027" s="3">
        <v>580</v>
      </c>
      <c r="I1027" s="19" t="s">
        <v>51</v>
      </c>
      <c r="J1027" t="s">
        <v>60</v>
      </c>
      <c r="K1027" s="20">
        <f>Tablo1[[#This Row],[Ürün Kar Tutarı]]/Tablo1[[#This Row],[Birim Fiyat]]</f>
        <v>0.5321100917431193</v>
      </c>
      <c r="L1027" t="str">
        <f xml:space="preserve"> RIGHT(Tablo1[[#This Row],[Urun Ad]],5)</f>
        <v>Marka</v>
      </c>
      <c r="M1027" cm="1">
        <f t="array" aca="1" ref="M1027" ca="1">IF(VEYA(M1027="Aralık",M1027="Ocak",M1027="Şubat"),"Kış",
IF(VEYA(M1027="Mart",M1027="Nisan",M1027="Mayıs"),"İlkbahar",
IF(VEYA(M1027="Haziran",M1027="Temmuz",M1027="Ağustos"),"Yaz",
IF(VEYA(M1027="Eylül",M1027="Ekim",M1027="Kasım"),"Sonbahar",""))))</f>
        <v>0</v>
      </c>
    </row>
    <row r="1028" spans="1:13" x14ac:dyDescent="0.3">
      <c r="A1028" s="4">
        <v>1027</v>
      </c>
      <c r="B1028" t="s">
        <v>18</v>
      </c>
      <c r="C1028" t="s">
        <v>29</v>
      </c>
      <c r="D1028" s="5" t="s">
        <v>82</v>
      </c>
      <c r="E1028">
        <v>3</v>
      </c>
      <c r="F1028" s="1">
        <v>1800</v>
      </c>
      <c r="G1028" s="2">
        <v>5400</v>
      </c>
      <c r="H1028" s="3">
        <v>3000</v>
      </c>
      <c r="I1028" s="19" t="s">
        <v>51</v>
      </c>
      <c r="J1028" t="s">
        <v>66</v>
      </c>
      <c r="K1028" s="20">
        <f>Tablo1[[#This Row],[Ürün Kar Tutarı]]/Tablo1[[#This Row],[Birim Fiyat]]</f>
        <v>1.6666666666666667</v>
      </c>
      <c r="L1028" t="str">
        <f xml:space="preserve"> RIGHT(Tablo1[[#This Row],[Urun Ad]],5)</f>
        <v>n Gri</v>
      </c>
      <c r="M1028" cm="1">
        <f t="array" aca="1" ref="M1028" ca="1">IF(VEYA(M1028="Aralık",M1028="Ocak",M1028="Şubat"),"Kış",
IF(VEYA(M1028="Mart",M1028="Nisan",M1028="Mayıs"),"İlkbahar",
IF(VEYA(M1028="Haziran",M1028="Temmuz",M1028="Ağustos"),"Yaz",
IF(VEYA(M1028="Eylül",M1028="Ekim",M1028="Kasım"),"Sonbahar",""))))</f>
        <v>0</v>
      </c>
    </row>
    <row r="1029" spans="1:13" x14ac:dyDescent="0.3">
      <c r="A1029" s="5">
        <v>1028</v>
      </c>
      <c r="B1029" t="s">
        <v>15</v>
      </c>
      <c r="C1029" t="s">
        <v>39</v>
      </c>
      <c r="D1029" s="5" t="s">
        <v>76</v>
      </c>
      <c r="E1029">
        <v>2</v>
      </c>
      <c r="F1029" s="1">
        <v>7530</v>
      </c>
      <c r="G1029" s="2">
        <v>15060</v>
      </c>
      <c r="H1029" s="3">
        <v>3060</v>
      </c>
      <c r="I1029" s="19" t="s">
        <v>51</v>
      </c>
      <c r="J1029" t="s">
        <v>56</v>
      </c>
      <c r="K1029" s="20">
        <f>Tablo1[[#This Row],[Ürün Kar Tutarı]]/Tablo1[[#This Row],[Birim Fiyat]]</f>
        <v>0.4063745019920319</v>
      </c>
      <c r="L1029" t="str">
        <f xml:space="preserve"> RIGHT(Tablo1[[#This Row],[Urun Ad]],5)</f>
        <v>ı Gri</v>
      </c>
      <c r="M1029" cm="1">
        <f t="array" aca="1" ref="M1029" ca="1">IF(VEYA(M1029="Aralık",M1029="Ocak",M1029="Şubat"),"Kış",
IF(VEYA(M1029="Mart",M1029="Nisan",M1029="Mayıs"),"İlkbahar",
IF(VEYA(M1029="Haziran",M1029="Temmuz",M1029="Ağustos"),"Yaz",
IF(VEYA(M1029="Eylül",M1029="Ekim",M1029="Kasım"),"Sonbahar",""))))</f>
        <v>0</v>
      </c>
    </row>
    <row r="1030" spans="1:13" x14ac:dyDescent="0.3">
      <c r="A1030" s="4">
        <v>1029</v>
      </c>
      <c r="B1030" t="s">
        <v>14</v>
      </c>
      <c r="C1030" t="s">
        <v>27</v>
      </c>
      <c r="D1030" s="5" t="s">
        <v>43</v>
      </c>
      <c r="E1030">
        <v>3</v>
      </c>
      <c r="F1030" s="1">
        <v>1100</v>
      </c>
      <c r="G1030" s="2">
        <v>3300</v>
      </c>
      <c r="H1030" s="3">
        <v>900</v>
      </c>
      <c r="I1030" s="19" t="s">
        <v>51</v>
      </c>
      <c r="J1030" t="s">
        <v>59</v>
      </c>
      <c r="K1030" s="20">
        <f>Tablo1[[#This Row],[Ürün Kar Tutarı]]/Tablo1[[#This Row],[Birim Fiyat]]</f>
        <v>0.81818181818181823</v>
      </c>
      <c r="L1030" t="str">
        <f xml:space="preserve"> RIGHT(Tablo1[[#This Row],[Urun Ad]],5)</f>
        <v>Beyaz</v>
      </c>
      <c r="M1030" cm="1">
        <f t="array" aca="1" ref="M1030" ca="1">IF(VEYA(M1030="Aralık",M1030="Ocak",M1030="Şubat"),"Kış",
IF(VEYA(M1030="Mart",M1030="Nisan",M1030="Mayıs"),"İlkbahar",
IF(VEYA(M1030="Haziran",M1030="Temmuz",M1030="Ağustos"),"Yaz",
IF(VEYA(M1030="Eylül",M1030="Ekim",M1030="Kasım"),"Sonbahar",""))))</f>
        <v>0</v>
      </c>
    </row>
    <row r="1031" spans="1:13" x14ac:dyDescent="0.3">
      <c r="A1031" s="5">
        <v>1030</v>
      </c>
      <c r="B1031" t="s">
        <v>17</v>
      </c>
      <c r="C1031" t="s">
        <v>23</v>
      </c>
      <c r="D1031" s="5" t="s">
        <v>84</v>
      </c>
      <c r="E1031">
        <v>3</v>
      </c>
      <c r="F1031" s="1">
        <v>1350</v>
      </c>
      <c r="G1031" s="2">
        <v>4050</v>
      </c>
      <c r="H1031" s="3">
        <v>1650</v>
      </c>
      <c r="I1031" s="19" t="s">
        <v>51</v>
      </c>
      <c r="J1031" t="s">
        <v>64</v>
      </c>
      <c r="K1031" s="20">
        <f>Tablo1[[#This Row],[Ürün Kar Tutarı]]/Tablo1[[#This Row],[Birim Fiyat]]</f>
        <v>1.2222222222222223</v>
      </c>
      <c r="L1031" t="str">
        <f xml:space="preserve"> RIGHT(Tablo1[[#This Row],[Urun Ad]],5)</f>
        <v>Siyah</v>
      </c>
      <c r="M1031" cm="1">
        <f t="array" aca="1" ref="M1031" ca="1">IF(VEYA(M1031="Aralık",M1031="Ocak",M1031="Şubat"),"Kış",
IF(VEYA(M1031="Mart",M1031="Nisan",M1031="Mayıs"),"İlkbahar",
IF(VEYA(M1031="Haziran",M1031="Temmuz",M1031="Ağustos"),"Yaz",
IF(VEYA(M1031="Eylül",M1031="Ekim",M1031="Kasım"),"Sonbahar",""))))</f>
        <v>0</v>
      </c>
    </row>
    <row r="1032" spans="1:13" x14ac:dyDescent="0.3">
      <c r="A1032" s="4">
        <v>1031</v>
      </c>
      <c r="B1032" t="s">
        <v>16</v>
      </c>
      <c r="C1032" t="s">
        <v>23</v>
      </c>
      <c r="D1032" s="5" t="s">
        <v>84</v>
      </c>
      <c r="E1032">
        <v>1</v>
      </c>
      <c r="F1032" s="1">
        <v>1350</v>
      </c>
      <c r="G1032" s="2">
        <v>1350</v>
      </c>
      <c r="H1032" s="3">
        <v>550</v>
      </c>
      <c r="I1032" s="19" t="s">
        <v>51</v>
      </c>
      <c r="J1032" t="s">
        <v>59</v>
      </c>
      <c r="K1032" s="20">
        <f>Tablo1[[#This Row],[Ürün Kar Tutarı]]/Tablo1[[#This Row],[Birim Fiyat]]</f>
        <v>0.40740740740740738</v>
      </c>
      <c r="L1032" t="str">
        <f xml:space="preserve"> RIGHT(Tablo1[[#This Row],[Urun Ad]],5)</f>
        <v>Siyah</v>
      </c>
      <c r="M1032" cm="1">
        <f t="array" aca="1" ref="M1032" ca="1">IF(VEYA(M1032="Aralık",M1032="Ocak",M1032="Şubat"),"Kış",
IF(VEYA(M1032="Mart",M1032="Nisan",M1032="Mayıs"),"İlkbahar",
IF(VEYA(M1032="Haziran",M1032="Temmuz",M1032="Ağustos"),"Yaz",
IF(VEYA(M1032="Eylül",M1032="Ekim",M1032="Kasım"),"Sonbahar",""))))</f>
        <v>0</v>
      </c>
    </row>
    <row r="1033" spans="1:13" x14ac:dyDescent="0.3">
      <c r="A1033" s="4">
        <v>1032</v>
      </c>
      <c r="B1033" t="s">
        <v>15</v>
      </c>
      <c r="C1033" t="s">
        <v>30</v>
      </c>
      <c r="D1033" s="5" t="s">
        <v>83</v>
      </c>
      <c r="E1033">
        <v>2</v>
      </c>
      <c r="F1033" s="1">
        <v>1090</v>
      </c>
      <c r="G1033" s="2">
        <v>2180</v>
      </c>
      <c r="H1033" s="3">
        <v>580</v>
      </c>
      <c r="I1033" s="19" t="s">
        <v>51</v>
      </c>
      <c r="J1033" t="s">
        <v>58</v>
      </c>
      <c r="K1033" s="20">
        <f>Tablo1[[#This Row],[Ürün Kar Tutarı]]/Tablo1[[#This Row],[Birim Fiyat]]</f>
        <v>0.5321100917431193</v>
      </c>
      <c r="L1033" t="str">
        <f xml:space="preserve"> RIGHT(Tablo1[[#This Row],[Urun Ad]],5)</f>
        <v>Marka</v>
      </c>
      <c r="M1033" cm="1">
        <f t="array" aca="1" ref="M1033" ca="1">IF(VEYA(M1033="Aralık",M1033="Ocak",M1033="Şubat"),"Kış",
IF(VEYA(M1033="Mart",M1033="Nisan",M1033="Mayıs"),"İlkbahar",
IF(VEYA(M1033="Haziran",M1033="Temmuz",M1033="Ağustos"),"Yaz",
IF(VEYA(M1033="Eylül",M1033="Ekim",M1033="Kasım"),"Sonbahar",""))))</f>
        <v>0</v>
      </c>
    </row>
    <row r="1034" spans="1:13" x14ac:dyDescent="0.3">
      <c r="A1034" s="4">
        <v>1033</v>
      </c>
      <c r="B1034" t="s">
        <v>15</v>
      </c>
      <c r="C1034" t="s">
        <v>34</v>
      </c>
      <c r="D1034" s="5" t="s">
        <v>80</v>
      </c>
      <c r="E1034">
        <v>1</v>
      </c>
      <c r="F1034" s="1">
        <v>4200</v>
      </c>
      <c r="G1034" s="2">
        <v>4200</v>
      </c>
      <c r="H1034" s="3">
        <v>1200</v>
      </c>
      <c r="I1034" s="19" t="s">
        <v>51</v>
      </c>
      <c r="J1034" t="s">
        <v>57</v>
      </c>
      <c r="K1034" s="20">
        <f>Tablo1[[#This Row],[Ürün Kar Tutarı]]/Tablo1[[#This Row],[Birim Fiyat]]</f>
        <v>0.2857142857142857</v>
      </c>
      <c r="L1034" t="str">
        <f xml:space="preserve"> RIGHT(Tablo1[[#This Row],[Urun Ad]],5)</f>
        <v>Beyaz</v>
      </c>
      <c r="M1034" cm="1">
        <f t="array" aca="1" ref="M1034" ca="1">IF(VEYA(M1034="Aralık",M1034="Ocak",M1034="Şubat"),"Kış",
IF(VEYA(M1034="Mart",M1034="Nisan",M1034="Mayıs"),"İlkbahar",
IF(VEYA(M1034="Haziran",M1034="Temmuz",M1034="Ağustos"),"Yaz",
IF(VEYA(M1034="Eylül",M1034="Ekim",M1034="Kasım"),"Sonbahar",""))))</f>
        <v>0</v>
      </c>
    </row>
    <row r="1035" spans="1:13" x14ac:dyDescent="0.3">
      <c r="A1035" s="5">
        <v>1034</v>
      </c>
      <c r="B1035" t="s">
        <v>17</v>
      </c>
      <c r="C1035" t="s">
        <v>29</v>
      </c>
      <c r="D1035" s="5" t="s">
        <v>82</v>
      </c>
      <c r="E1035">
        <v>2</v>
      </c>
      <c r="F1035" s="1">
        <v>1800</v>
      </c>
      <c r="G1035" s="2">
        <v>3600</v>
      </c>
      <c r="H1035" s="3">
        <v>2000</v>
      </c>
      <c r="I1035" s="19" t="s">
        <v>51</v>
      </c>
      <c r="J1035" t="s">
        <v>60</v>
      </c>
      <c r="K1035" s="20">
        <f>Tablo1[[#This Row],[Ürün Kar Tutarı]]/Tablo1[[#This Row],[Birim Fiyat]]</f>
        <v>1.1111111111111112</v>
      </c>
      <c r="L1035" t="str">
        <f xml:space="preserve"> RIGHT(Tablo1[[#This Row],[Urun Ad]],5)</f>
        <v>n Gri</v>
      </c>
      <c r="M1035" cm="1">
        <f t="array" aca="1" ref="M1035" ca="1">IF(VEYA(M1035="Aralık",M1035="Ocak",M1035="Şubat"),"Kış",
IF(VEYA(M1035="Mart",M1035="Nisan",M1035="Mayıs"),"İlkbahar",
IF(VEYA(M1035="Haziran",M1035="Temmuz",M1035="Ağustos"),"Yaz",
IF(VEYA(M1035="Eylül",M1035="Ekim",M1035="Kasım"),"Sonbahar",""))))</f>
        <v>0</v>
      </c>
    </row>
    <row r="1036" spans="1:13" x14ac:dyDescent="0.3">
      <c r="A1036" s="4">
        <v>1035</v>
      </c>
      <c r="B1036" t="s">
        <v>19</v>
      </c>
      <c r="C1036" t="s">
        <v>30</v>
      </c>
      <c r="D1036" s="5" t="s">
        <v>83</v>
      </c>
      <c r="E1036">
        <v>1</v>
      </c>
      <c r="F1036" s="1">
        <v>1090</v>
      </c>
      <c r="G1036" s="2">
        <v>1090</v>
      </c>
      <c r="H1036" s="3">
        <v>290</v>
      </c>
      <c r="I1036" s="19" t="s">
        <v>51</v>
      </c>
      <c r="J1036" t="s">
        <v>63</v>
      </c>
      <c r="K1036" s="20">
        <f>Tablo1[[#This Row],[Ürün Kar Tutarı]]/Tablo1[[#This Row],[Birim Fiyat]]</f>
        <v>0.26605504587155965</v>
      </c>
      <c r="L1036" t="str">
        <f xml:space="preserve"> RIGHT(Tablo1[[#This Row],[Urun Ad]],5)</f>
        <v>Marka</v>
      </c>
      <c r="M1036" cm="1">
        <f t="array" aca="1" ref="M1036" ca="1">IF(VEYA(M1036="Aralık",M1036="Ocak",M1036="Şubat"),"Kış",
IF(VEYA(M1036="Mart",M1036="Nisan",M1036="Mayıs"),"İlkbahar",
IF(VEYA(M1036="Haziran",M1036="Temmuz",M1036="Ağustos"),"Yaz",
IF(VEYA(M1036="Eylül",M1036="Ekim",M1036="Kasım"),"Sonbahar",""))))</f>
        <v>0</v>
      </c>
    </row>
    <row r="1037" spans="1:13" x14ac:dyDescent="0.3">
      <c r="A1037" s="5">
        <v>1036</v>
      </c>
      <c r="B1037" t="s">
        <v>8</v>
      </c>
      <c r="C1037" t="s">
        <v>25</v>
      </c>
      <c r="D1037" s="5" t="s">
        <v>77</v>
      </c>
      <c r="E1037">
        <v>1</v>
      </c>
      <c r="F1037" s="1">
        <v>7600</v>
      </c>
      <c r="G1037" s="2">
        <v>7600</v>
      </c>
      <c r="H1037" s="3">
        <v>1600</v>
      </c>
      <c r="I1037" s="19" t="s">
        <v>51</v>
      </c>
      <c r="J1037" t="s">
        <v>66</v>
      </c>
      <c r="K1037" s="20">
        <f>Tablo1[[#This Row],[Ürün Kar Tutarı]]/Tablo1[[#This Row],[Birim Fiyat]]</f>
        <v>0.21052631578947367</v>
      </c>
      <c r="L1037" t="str">
        <f xml:space="preserve"> RIGHT(Tablo1[[#This Row],[Urun Ad]],5)</f>
        <v>i Gri</v>
      </c>
      <c r="M1037" cm="1">
        <f t="array" aca="1" ref="M1037" ca="1">IF(VEYA(M1037="Aralık",M1037="Ocak",M1037="Şubat"),"Kış",
IF(VEYA(M1037="Mart",M1037="Nisan",M1037="Mayıs"),"İlkbahar",
IF(VEYA(M1037="Haziran",M1037="Temmuz",M1037="Ağustos"),"Yaz",
IF(VEYA(M1037="Eylül",M1037="Ekim",M1037="Kasım"),"Sonbahar",""))))</f>
        <v>0</v>
      </c>
    </row>
    <row r="1038" spans="1:13" x14ac:dyDescent="0.3">
      <c r="A1038" s="4">
        <v>1037</v>
      </c>
      <c r="B1038" t="s">
        <v>16</v>
      </c>
      <c r="C1038" t="s">
        <v>25</v>
      </c>
      <c r="D1038" s="5" t="s">
        <v>77</v>
      </c>
      <c r="E1038">
        <v>3</v>
      </c>
      <c r="F1038" s="1">
        <v>7600</v>
      </c>
      <c r="G1038" s="2">
        <v>22800</v>
      </c>
      <c r="H1038" s="3">
        <v>4800</v>
      </c>
      <c r="I1038" s="19" t="s">
        <v>51</v>
      </c>
      <c r="J1038" t="s">
        <v>55</v>
      </c>
      <c r="K1038" s="20">
        <f>Tablo1[[#This Row],[Ürün Kar Tutarı]]/Tablo1[[#This Row],[Birim Fiyat]]</f>
        <v>0.63157894736842102</v>
      </c>
      <c r="L1038" t="str">
        <f xml:space="preserve"> RIGHT(Tablo1[[#This Row],[Urun Ad]],5)</f>
        <v>i Gri</v>
      </c>
      <c r="M1038" cm="1">
        <f t="array" aca="1" ref="M1038" ca="1">IF(VEYA(M1038="Aralık",M1038="Ocak",M1038="Şubat"),"Kış",
IF(VEYA(M1038="Mart",M1038="Nisan",M1038="Mayıs"),"İlkbahar",
IF(VEYA(M1038="Haziran",M1038="Temmuz",M1038="Ağustos"),"Yaz",
IF(VEYA(M1038="Eylül",M1038="Ekim",M1038="Kasım"),"Sonbahar",""))))</f>
        <v>0</v>
      </c>
    </row>
    <row r="1039" spans="1:13" x14ac:dyDescent="0.3">
      <c r="A1039" s="5">
        <v>1038</v>
      </c>
      <c r="B1039" t="s">
        <v>10</v>
      </c>
      <c r="C1039" t="s">
        <v>42</v>
      </c>
      <c r="D1039" s="5" t="s">
        <v>80</v>
      </c>
      <c r="E1039">
        <v>1</v>
      </c>
      <c r="F1039" s="1">
        <v>3700</v>
      </c>
      <c r="G1039" s="2">
        <v>3700</v>
      </c>
      <c r="H1039" s="3">
        <v>700</v>
      </c>
      <c r="I1039" s="19" t="s">
        <v>51</v>
      </c>
      <c r="J1039" t="s">
        <v>57</v>
      </c>
      <c r="K1039" s="20">
        <f>Tablo1[[#This Row],[Ürün Kar Tutarı]]/Tablo1[[#This Row],[Birim Fiyat]]</f>
        <v>0.1891891891891892</v>
      </c>
      <c r="L1039" t="str">
        <f xml:space="preserve"> RIGHT(Tablo1[[#This Row],[Urun Ad]],5)</f>
        <v>Siyah</v>
      </c>
      <c r="M1039" cm="1">
        <f t="array" aca="1" ref="M1039" ca="1">IF(VEYA(M1039="Aralık",M1039="Ocak",M1039="Şubat"),"Kış",
IF(VEYA(M1039="Mart",M1039="Nisan",M1039="Mayıs"),"İlkbahar",
IF(VEYA(M1039="Haziran",M1039="Temmuz",M1039="Ağustos"),"Yaz",
IF(VEYA(M1039="Eylül",M1039="Ekim",M1039="Kasım"),"Sonbahar",""))))</f>
        <v>0</v>
      </c>
    </row>
    <row r="1040" spans="1:13" x14ac:dyDescent="0.3">
      <c r="A1040" s="4">
        <v>1039</v>
      </c>
      <c r="B1040" t="s">
        <v>12</v>
      </c>
      <c r="C1040" t="s">
        <v>26</v>
      </c>
      <c r="D1040" s="5" t="s">
        <v>79</v>
      </c>
      <c r="E1040">
        <v>3</v>
      </c>
      <c r="F1040" s="1">
        <v>7250</v>
      </c>
      <c r="G1040" s="2">
        <v>21750</v>
      </c>
      <c r="H1040" s="3">
        <v>6750</v>
      </c>
      <c r="I1040" s="19" t="s">
        <v>51</v>
      </c>
      <c r="J1040" t="s">
        <v>65</v>
      </c>
      <c r="K1040" s="20">
        <f>Tablo1[[#This Row],[Ürün Kar Tutarı]]/Tablo1[[#This Row],[Birim Fiyat]]</f>
        <v>0.93103448275862066</v>
      </c>
      <c r="L1040" t="str">
        <f xml:space="preserve"> RIGHT(Tablo1[[#This Row],[Urun Ad]],5)</f>
        <v>u Gri</v>
      </c>
      <c r="M1040" cm="1">
        <f t="array" aca="1" ref="M1040" ca="1">IF(VEYA(M1040="Aralık",M1040="Ocak",M1040="Şubat"),"Kış",
IF(VEYA(M1040="Mart",M1040="Nisan",M1040="Mayıs"),"İlkbahar",
IF(VEYA(M1040="Haziran",M1040="Temmuz",M1040="Ağustos"),"Yaz",
IF(VEYA(M1040="Eylül",M1040="Ekim",M1040="Kasım"),"Sonbahar",""))))</f>
        <v>0</v>
      </c>
    </row>
    <row r="1041" spans="1:13" x14ac:dyDescent="0.3">
      <c r="A1041" s="5">
        <v>1040</v>
      </c>
      <c r="B1041" t="s">
        <v>9</v>
      </c>
      <c r="C1041" t="s">
        <v>25</v>
      </c>
      <c r="D1041" s="5" t="s">
        <v>77</v>
      </c>
      <c r="E1041">
        <v>3</v>
      </c>
      <c r="F1041" s="1">
        <v>7600</v>
      </c>
      <c r="G1041" s="2">
        <v>22800</v>
      </c>
      <c r="H1041" s="3">
        <v>4800</v>
      </c>
      <c r="I1041" s="19" t="s">
        <v>51</v>
      </c>
      <c r="J1041" t="s">
        <v>60</v>
      </c>
      <c r="K1041" s="20">
        <f>Tablo1[[#This Row],[Ürün Kar Tutarı]]/Tablo1[[#This Row],[Birim Fiyat]]</f>
        <v>0.63157894736842102</v>
      </c>
      <c r="L1041" t="str">
        <f xml:space="preserve"> RIGHT(Tablo1[[#This Row],[Urun Ad]],5)</f>
        <v>i Gri</v>
      </c>
      <c r="M1041" cm="1">
        <f t="array" aca="1" ref="M1041" ca="1">IF(VEYA(M1041="Aralık",M1041="Ocak",M1041="Şubat"),"Kış",
IF(VEYA(M1041="Mart",M1041="Nisan",M1041="Mayıs"),"İlkbahar",
IF(VEYA(M1041="Haziran",M1041="Temmuz",M1041="Ağustos"),"Yaz",
IF(VEYA(M1041="Eylül",M1041="Ekim",M1041="Kasım"),"Sonbahar",""))))</f>
        <v>0</v>
      </c>
    </row>
    <row r="1042" spans="1:13" x14ac:dyDescent="0.3">
      <c r="A1042" s="4">
        <v>1041</v>
      </c>
      <c r="B1042" t="s">
        <v>18</v>
      </c>
      <c r="C1042" t="s">
        <v>34</v>
      </c>
      <c r="D1042" s="5" t="s">
        <v>80</v>
      </c>
      <c r="E1042">
        <v>1</v>
      </c>
      <c r="F1042" s="1">
        <v>4200</v>
      </c>
      <c r="G1042" s="2">
        <v>4200</v>
      </c>
      <c r="H1042" s="3">
        <v>1200</v>
      </c>
      <c r="I1042" s="19" t="s">
        <v>51</v>
      </c>
      <c r="J1042" t="s">
        <v>59</v>
      </c>
      <c r="K1042" s="20">
        <f>Tablo1[[#This Row],[Ürün Kar Tutarı]]/Tablo1[[#This Row],[Birim Fiyat]]</f>
        <v>0.2857142857142857</v>
      </c>
      <c r="L1042" t="str">
        <f xml:space="preserve"> RIGHT(Tablo1[[#This Row],[Urun Ad]],5)</f>
        <v>Beyaz</v>
      </c>
      <c r="M1042" cm="1">
        <f t="array" aca="1" ref="M1042" ca="1">IF(VEYA(M1042="Aralık",M1042="Ocak",M1042="Şubat"),"Kış",
IF(VEYA(M1042="Mart",M1042="Nisan",M1042="Mayıs"),"İlkbahar",
IF(VEYA(M1042="Haziran",M1042="Temmuz",M1042="Ağustos"),"Yaz",
IF(VEYA(M1042="Eylül",M1042="Ekim",M1042="Kasım"),"Sonbahar",""))))</f>
        <v>0</v>
      </c>
    </row>
    <row r="1043" spans="1:13" x14ac:dyDescent="0.3">
      <c r="A1043" s="5">
        <v>1042</v>
      </c>
      <c r="B1043" t="s">
        <v>14</v>
      </c>
      <c r="C1043" t="s">
        <v>37</v>
      </c>
      <c r="D1043" s="5" t="s">
        <v>43</v>
      </c>
      <c r="E1043">
        <v>3</v>
      </c>
      <c r="F1043" s="1">
        <v>1250</v>
      </c>
      <c r="G1043" s="2">
        <v>3750</v>
      </c>
      <c r="H1043" s="3">
        <v>1350</v>
      </c>
      <c r="I1043" s="19" t="s">
        <v>51</v>
      </c>
      <c r="J1043" t="s">
        <v>59</v>
      </c>
      <c r="K1043" s="20">
        <f>Tablo1[[#This Row],[Ürün Kar Tutarı]]/Tablo1[[#This Row],[Birim Fiyat]]</f>
        <v>1.08</v>
      </c>
      <c r="L1043" t="str">
        <f xml:space="preserve"> RIGHT(Tablo1[[#This Row],[Urun Ad]],5)</f>
        <v>Siyah</v>
      </c>
      <c r="M1043" cm="1">
        <f t="array" aca="1" ref="M1043" ca="1">IF(VEYA(M1043="Aralık",M1043="Ocak",M1043="Şubat"),"Kış",
IF(VEYA(M1043="Mart",M1043="Nisan",M1043="Mayıs"),"İlkbahar",
IF(VEYA(M1043="Haziran",M1043="Temmuz",M1043="Ağustos"),"Yaz",
IF(VEYA(M1043="Eylül",M1043="Ekim",M1043="Kasım"),"Sonbahar",""))))</f>
        <v>0</v>
      </c>
    </row>
    <row r="1044" spans="1:13" x14ac:dyDescent="0.3">
      <c r="A1044" s="4">
        <v>1043</v>
      </c>
      <c r="B1044" t="s">
        <v>16</v>
      </c>
      <c r="C1044" t="s">
        <v>30</v>
      </c>
      <c r="D1044" s="5" t="s">
        <v>83</v>
      </c>
      <c r="E1044">
        <v>1</v>
      </c>
      <c r="F1044" s="1">
        <v>1090</v>
      </c>
      <c r="G1044" s="2">
        <v>1090</v>
      </c>
      <c r="H1044" s="3">
        <v>290</v>
      </c>
      <c r="I1044" s="19" t="s">
        <v>51</v>
      </c>
      <c r="J1044" t="s">
        <v>59</v>
      </c>
      <c r="K1044" s="20">
        <f>Tablo1[[#This Row],[Ürün Kar Tutarı]]/Tablo1[[#This Row],[Birim Fiyat]]</f>
        <v>0.26605504587155965</v>
      </c>
      <c r="L1044" t="str">
        <f xml:space="preserve"> RIGHT(Tablo1[[#This Row],[Urun Ad]],5)</f>
        <v>Marka</v>
      </c>
      <c r="M1044" cm="1">
        <f t="array" aca="1" ref="M1044" ca="1">IF(VEYA(M1044="Aralık",M1044="Ocak",M1044="Şubat"),"Kış",
IF(VEYA(M1044="Mart",M1044="Nisan",M1044="Mayıs"),"İlkbahar",
IF(VEYA(M1044="Haziran",M1044="Temmuz",M1044="Ağustos"),"Yaz",
IF(VEYA(M1044="Eylül",M1044="Ekim",M1044="Kasım"),"Sonbahar",""))))</f>
        <v>0</v>
      </c>
    </row>
    <row r="1045" spans="1:13" x14ac:dyDescent="0.3">
      <c r="A1045" s="5">
        <v>1044</v>
      </c>
      <c r="B1045" t="s">
        <v>11</v>
      </c>
      <c r="C1045" t="s">
        <v>24</v>
      </c>
      <c r="D1045" s="5" t="s">
        <v>81</v>
      </c>
      <c r="E1045">
        <v>1</v>
      </c>
      <c r="F1045" s="1">
        <v>2180</v>
      </c>
      <c r="G1045" s="2">
        <v>2180</v>
      </c>
      <c r="H1045" s="3">
        <v>680</v>
      </c>
      <c r="I1045" s="19" t="s">
        <v>51</v>
      </c>
      <c r="J1045" t="s">
        <v>61</v>
      </c>
      <c r="K1045" s="20">
        <f>Tablo1[[#This Row],[Ürün Kar Tutarı]]/Tablo1[[#This Row],[Birim Fiyat]]</f>
        <v>0.31192660550458717</v>
      </c>
      <c r="L1045" t="str">
        <f xml:space="preserve"> RIGHT(Tablo1[[#This Row],[Urun Ad]],5)</f>
        <v>Marka</v>
      </c>
      <c r="M1045" cm="1">
        <f t="array" aca="1" ref="M1045" ca="1">IF(VEYA(M1045="Aralık",M1045="Ocak",M1045="Şubat"),"Kış",
IF(VEYA(M1045="Mart",M1045="Nisan",M1045="Mayıs"),"İlkbahar",
IF(VEYA(M1045="Haziran",M1045="Temmuz",M1045="Ağustos"),"Yaz",
IF(VEYA(M1045="Eylül",M1045="Ekim",M1045="Kasım"),"Sonbahar",""))))</f>
        <v>0</v>
      </c>
    </row>
    <row r="1046" spans="1:13" x14ac:dyDescent="0.3">
      <c r="A1046" s="4">
        <v>1045</v>
      </c>
      <c r="B1046" t="s">
        <v>19</v>
      </c>
      <c r="C1046" t="s">
        <v>42</v>
      </c>
      <c r="D1046" s="5" t="s">
        <v>80</v>
      </c>
      <c r="E1046">
        <v>2</v>
      </c>
      <c r="F1046" s="1">
        <v>3700</v>
      </c>
      <c r="G1046" s="2">
        <v>7400</v>
      </c>
      <c r="H1046" s="3">
        <v>1400</v>
      </c>
      <c r="I1046" s="19" t="s">
        <v>51</v>
      </c>
      <c r="J1046" t="s">
        <v>57</v>
      </c>
      <c r="K1046" s="20">
        <f>Tablo1[[#This Row],[Ürün Kar Tutarı]]/Tablo1[[#This Row],[Birim Fiyat]]</f>
        <v>0.3783783783783784</v>
      </c>
      <c r="L1046" t="str">
        <f xml:space="preserve"> RIGHT(Tablo1[[#This Row],[Urun Ad]],5)</f>
        <v>Siyah</v>
      </c>
      <c r="M1046" cm="1">
        <f t="array" aca="1" ref="M1046" ca="1">IF(VEYA(M1046="Aralık",M1046="Ocak",M1046="Şubat"),"Kış",
IF(VEYA(M1046="Mart",M1046="Nisan",M1046="Mayıs"),"İlkbahar",
IF(VEYA(M1046="Haziran",M1046="Temmuz",M1046="Ağustos"),"Yaz",
IF(VEYA(M1046="Eylül",M1046="Ekim",M1046="Kasım"),"Sonbahar",""))))</f>
        <v>0</v>
      </c>
    </row>
    <row r="1047" spans="1:13" x14ac:dyDescent="0.3">
      <c r="A1047" s="5">
        <v>1046</v>
      </c>
      <c r="B1047" t="s">
        <v>17</v>
      </c>
      <c r="C1047" t="s">
        <v>20</v>
      </c>
      <c r="D1047" s="5" t="s">
        <v>75</v>
      </c>
      <c r="E1047">
        <v>2</v>
      </c>
      <c r="F1047" s="1">
        <v>6000</v>
      </c>
      <c r="G1047" s="2">
        <v>12000</v>
      </c>
      <c r="H1047" s="3">
        <v>4000</v>
      </c>
      <c r="I1047" s="19" t="s">
        <v>51</v>
      </c>
      <c r="J1047" t="s">
        <v>64</v>
      </c>
      <c r="K1047" s="20">
        <f>Tablo1[[#This Row],[Ürün Kar Tutarı]]/Tablo1[[#This Row],[Birim Fiyat]]</f>
        <v>0.66666666666666663</v>
      </c>
      <c r="L1047" t="str">
        <f xml:space="preserve"> RIGHT(Tablo1[[#This Row],[Urun Ad]],5)</f>
        <v>Beyaz</v>
      </c>
      <c r="M1047" cm="1">
        <f t="array" aca="1" ref="M1047" ca="1">IF(VEYA(M1047="Aralık",M1047="Ocak",M1047="Şubat"),"Kış",
IF(VEYA(M1047="Mart",M1047="Nisan",M1047="Mayıs"),"İlkbahar",
IF(VEYA(M1047="Haziran",M1047="Temmuz",M1047="Ağustos"),"Yaz",
IF(VEYA(M1047="Eylül",M1047="Ekim",M1047="Kasım"),"Sonbahar",""))))</f>
        <v>0</v>
      </c>
    </row>
    <row r="1048" spans="1:13" x14ac:dyDescent="0.3">
      <c r="A1048" s="4">
        <v>1047</v>
      </c>
      <c r="B1048" t="s">
        <v>18</v>
      </c>
      <c r="C1048" t="s">
        <v>37</v>
      </c>
      <c r="D1048" s="5" t="s">
        <v>43</v>
      </c>
      <c r="E1048">
        <v>2</v>
      </c>
      <c r="F1048" s="1">
        <v>1250</v>
      </c>
      <c r="G1048" s="2">
        <v>2500</v>
      </c>
      <c r="H1048" s="3">
        <v>900</v>
      </c>
      <c r="I1048" s="19" t="s">
        <v>51</v>
      </c>
      <c r="J1048" t="s">
        <v>63</v>
      </c>
      <c r="K1048" s="20">
        <f>Tablo1[[#This Row],[Ürün Kar Tutarı]]/Tablo1[[#This Row],[Birim Fiyat]]</f>
        <v>0.72</v>
      </c>
      <c r="L1048" t="str">
        <f xml:space="preserve"> RIGHT(Tablo1[[#This Row],[Urun Ad]],5)</f>
        <v>Siyah</v>
      </c>
      <c r="M1048" cm="1">
        <f t="array" aca="1" ref="M1048" ca="1">IF(VEYA(M1048="Aralık",M1048="Ocak",M1048="Şubat"),"Kış",
IF(VEYA(M1048="Mart",M1048="Nisan",M1048="Mayıs"),"İlkbahar",
IF(VEYA(M1048="Haziran",M1048="Temmuz",M1048="Ağustos"),"Yaz",
IF(VEYA(M1048="Eylül",M1048="Ekim",M1048="Kasım"),"Sonbahar",""))))</f>
        <v>0</v>
      </c>
    </row>
    <row r="1049" spans="1:13" x14ac:dyDescent="0.3">
      <c r="A1049" s="5">
        <v>1048</v>
      </c>
      <c r="B1049" t="s">
        <v>19</v>
      </c>
      <c r="C1049" t="s">
        <v>25</v>
      </c>
      <c r="D1049" s="5" t="s">
        <v>77</v>
      </c>
      <c r="E1049">
        <v>1</v>
      </c>
      <c r="F1049" s="1">
        <v>7600</v>
      </c>
      <c r="G1049" s="2">
        <v>7600</v>
      </c>
      <c r="H1049" s="3">
        <v>1600</v>
      </c>
      <c r="I1049" s="19" t="s">
        <v>51</v>
      </c>
      <c r="J1049" t="s">
        <v>67</v>
      </c>
      <c r="K1049" s="20">
        <f>Tablo1[[#This Row],[Ürün Kar Tutarı]]/Tablo1[[#This Row],[Birim Fiyat]]</f>
        <v>0.21052631578947367</v>
      </c>
      <c r="L1049" t="str">
        <f xml:space="preserve"> RIGHT(Tablo1[[#This Row],[Urun Ad]],5)</f>
        <v>i Gri</v>
      </c>
      <c r="M1049" cm="1">
        <f t="array" aca="1" ref="M1049" ca="1">IF(VEYA(M1049="Aralık",M1049="Ocak",M1049="Şubat"),"Kış",
IF(VEYA(M1049="Mart",M1049="Nisan",M1049="Mayıs"),"İlkbahar",
IF(VEYA(M1049="Haziran",M1049="Temmuz",M1049="Ağustos"),"Yaz",
IF(VEYA(M1049="Eylül",M1049="Ekim",M1049="Kasım"),"Sonbahar",""))))</f>
        <v>0</v>
      </c>
    </row>
    <row r="1050" spans="1:13" x14ac:dyDescent="0.3">
      <c r="A1050" s="4">
        <v>1049</v>
      </c>
      <c r="B1050" t="s">
        <v>8</v>
      </c>
      <c r="C1050" t="s">
        <v>21</v>
      </c>
      <c r="D1050" s="5" t="s">
        <v>82</v>
      </c>
      <c r="E1050">
        <v>2</v>
      </c>
      <c r="F1050" s="1">
        <v>1400</v>
      </c>
      <c r="G1050" s="2">
        <v>2800</v>
      </c>
      <c r="H1050" s="3">
        <v>1200</v>
      </c>
      <c r="I1050" s="19" t="s">
        <v>51</v>
      </c>
      <c r="J1050" t="s">
        <v>57</v>
      </c>
      <c r="K1050" s="20">
        <f>Tablo1[[#This Row],[Ürün Kar Tutarı]]/Tablo1[[#This Row],[Birim Fiyat]]</f>
        <v>0.8571428571428571</v>
      </c>
      <c r="L1050" t="str">
        <f xml:space="preserve"> RIGHT(Tablo1[[#This Row],[Urun Ad]],5)</f>
        <v>Beyaz</v>
      </c>
      <c r="M1050" cm="1">
        <f t="array" aca="1" ref="M1050" ca="1">IF(VEYA(M1050="Aralık",M1050="Ocak",M1050="Şubat"),"Kış",
IF(VEYA(M1050="Mart",M1050="Nisan",M1050="Mayıs"),"İlkbahar",
IF(VEYA(M1050="Haziran",M1050="Temmuz",M1050="Ağustos"),"Yaz",
IF(VEYA(M1050="Eylül",M1050="Ekim",M1050="Kasım"),"Sonbahar",""))))</f>
        <v>0</v>
      </c>
    </row>
    <row r="1051" spans="1:13" x14ac:dyDescent="0.3">
      <c r="A1051" s="5">
        <v>1050</v>
      </c>
      <c r="B1051" t="s">
        <v>12</v>
      </c>
      <c r="C1051" t="s">
        <v>24</v>
      </c>
      <c r="D1051" s="5" t="s">
        <v>81</v>
      </c>
      <c r="E1051">
        <v>2</v>
      </c>
      <c r="F1051" s="1">
        <v>2180</v>
      </c>
      <c r="G1051" s="2">
        <v>4360</v>
      </c>
      <c r="H1051" s="3">
        <v>1360</v>
      </c>
      <c r="I1051" s="19" t="s">
        <v>51</v>
      </c>
      <c r="J1051" t="s">
        <v>65</v>
      </c>
      <c r="K1051" s="20">
        <f>Tablo1[[#This Row],[Ürün Kar Tutarı]]/Tablo1[[#This Row],[Birim Fiyat]]</f>
        <v>0.62385321100917435</v>
      </c>
      <c r="L1051" t="str">
        <f xml:space="preserve"> RIGHT(Tablo1[[#This Row],[Urun Ad]],5)</f>
        <v>Marka</v>
      </c>
      <c r="M1051" cm="1">
        <f t="array" aca="1" ref="M1051" ca="1">IF(VEYA(M1051="Aralık",M1051="Ocak",M1051="Şubat"),"Kış",
IF(VEYA(M1051="Mart",M1051="Nisan",M1051="Mayıs"),"İlkbahar",
IF(VEYA(M1051="Haziran",M1051="Temmuz",M1051="Ağustos"),"Yaz",
IF(VEYA(M1051="Eylül",M1051="Ekim",M1051="Kasım"),"Sonbahar",""))))</f>
        <v>0</v>
      </c>
    </row>
    <row r="1052" spans="1:13" x14ac:dyDescent="0.3">
      <c r="A1052" s="4">
        <v>1051</v>
      </c>
      <c r="B1052" t="s">
        <v>8</v>
      </c>
      <c r="C1052" t="s">
        <v>29</v>
      </c>
      <c r="D1052" s="5" t="s">
        <v>82</v>
      </c>
      <c r="E1052">
        <v>3</v>
      </c>
      <c r="F1052" s="1">
        <v>1800</v>
      </c>
      <c r="G1052" s="2">
        <v>5400</v>
      </c>
      <c r="H1052" s="3">
        <v>3000</v>
      </c>
      <c r="I1052" s="19" t="s">
        <v>51</v>
      </c>
      <c r="J1052" t="s">
        <v>62</v>
      </c>
      <c r="K1052" s="20">
        <f>Tablo1[[#This Row],[Ürün Kar Tutarı]]/Tablo1[[#This Row],[Birim Fiyat]]</f>
        <v>1.6666666666666667</v>
      </c>
      <c r="L1052" t="str">
        <f xml:space="preserve"> RIGHT(Tablo1[[#This Row],[Urun Ad]],5)</f>
        <v>n Gri</v>
      </c>
      <c r="M1052" cm="1">
        <f t="array" aca="1" ref="M1052" ca="1">IF(VEYA(M1052="Aralık",M1052="Ocak",M1052="Şubat"),"Kış",
IF(VEYA(M1052="Mart",M1052="Nisan",M1052="Mayıs"),"İlkbahar",
IF(VEYA(M1052="Haziran",M1052="Temmuz",M1052="Ağustos"),"Yaz",
IF(VEYA(M1052="Eylül",M1052="Ekim",M1052="Kasım"),"Sonbahar",""))))</f>
        <v>0</v>
      </c>
    </row>
    <row r="1053" spans="1:13" x14ac:dyDescent="0.3">
      <c r="A1053" s="5">
        <v>1052</v>
      </c>
      <c r="B1053" t="s">
        <v>10</v>
      </c>
      <c r="C1053" t="s">
        <v>41</v>
      </c>
      <c r="D1053" s="5" t="s">
        <v>78</v>
      </c>
      <c r="E1053">
        <v>1</v>
      </c>
      <c r="F1053" s="1">
        <v>1500</v>
      </c>
      <c r="G1053" s="2">
        <v>1500</v>
      </c>
      <c r="H1053" s="3">
        <v>700</v>
      </c>
      <c r="I1053" s="19" t="s">
        <v>51</v>
      </c>
      <c r="J1053" t="s">
        <v>57</v>
      </c>
      <c r="K1053" s="20">
        <f>Tablo1[[#This Row],[Ürün Kar Tutarı]]/Tablo1[[#This Row],[Birim Fiyat]]</f>
        <v>0.46666666666666667</v>
      </c>
      <c r="L1053" t="str">
        <f xml:space="preserve"> RIGHT(Tablo1[[#This Row],[Urun Ad]],5)</f>
        <v>Marka</v>
      </c>
      <c r="M1053" cm="1">
        <f t="array" aca="1" ref="M1053" ca="1">IF(VEYA(M1053="Aralık",M1053="Ocak",M1053="Şubat"),"Kış",
IF(VEYA(M1053="Mart",M1053="Nisan",M1053="Mayıs"),"İlkbahar",
IF(VEYA(M1053="Haziran",M1053="Temmuz",M1053="Ağustos"),"Yaz",
IF(VEYA(M1053="Eylül",M1053="Ekim",M1053="Kasım"),"Sonbahar",""))))</f>
        <v>0</v>
      </c>
    </row>
    <row r="1054" spans="1:13" x14ac:dyDescent="0.3">
      <c r="A1054" s="4">
        <v>1053</v>
      </c>
      <c r="B1054" t="s">
        <v>14</v>
      </c>
      <c r="C1054" t="s">
        <v>22</v>
      </c>
      <c r="D1054" s="5" t="s">
        <v>76</v>
      </c>
      <c r="E1054">
        <v>3</v>
      </c>
      <c r="F1054" s="1">
        <v>8450</v>
      </c>
      <c r="G1054" s="2">
        <v>25350</v>
      </c>
      <c r="H1054" s="3">
        <v>7350</v>
      </c>
      <c r="I1054" s="19" t="s">
        <v>51</v>
      </c>
      <c r="J1054" t="s">
        <v>65</v>
      </c>
      <c r="K1054" s="20">
        <f>Tablo1[[#This Row],[Ürün Kar Tutarı]]/Tablo1[[#This Row],[Birim Fiyat]]</f>
        <v>0.86982248520710059</v>
      </c>
      <c r="L1054" t="str">
        <f xml:space="preserve"> RIGHT(Tablo1[[#This Row],[Urun Ad]],5)</f>
        <v>Beyaz</v>
      </c>
      <c r="M1054" cm="1">
        <f t="array" aca="1" ref="M1054" ca="1">IF(VEYA(M1054="Aralık",M1054="Ocak",M1054="Şubat"),"Kış",
IF(VEYA(M1054="Mart",M1054="Nisan",M1054="Mayıs"),"İlkbahar",
IF(VEYA(M1054="Haziran",M1054="Temmuz",M1054="Ağustos"),"Yaz",
IF(VEYA(M1054="Eylül",M1054="Ekim",M1054="Kasım"),"Sonbahar",""))))</f>
        <v>0</v>
      </c>
    </row>
    <row r="1055" spans="1:13" x14ac:dyDescent="0.3">
      <c r="A1055" s="5">
        <v>1054</v>
      </c>
      <c r="B1055" t="s">
        <v>17</v>
      </c>
      <c r="C1055" t="s">
        <v>41</v>
      </c>
      <c r="D1055" s="5" t="s">
        <v>78</v>
      </c>
      <c r="E1055">
        <v>3</v>
      </c>
      <c r="F1055" s="1">
        <v>1500</v>
      </c>
      <c r="G1055" s="2">
        <v>4500</v>
      </c>
      <c r="H1055" s="3">
        <v>2100</v>
      </c>
      <c r="I1055" s="19" t="s">
        <v>51</v>
      </c>
      <c r="J1055" t="s">
        <v>60</v>
      </c>
      <c r="K1055" s="20">
        <f>Tablo1[[#This Row],[Ürün Kar Tutarı]]/Tablo1[[#This Row],[Birim Fiyat]]</f>
        <v>1.4</v>
      </c>
      <c r="L1055" t="str">
        <f xml:space="preserve"> RIGHT(Tablo1[[#This Row],[Urun Ad]],5)</f>
        <v>Marka</v>
      </c>
      <c r="M1055" cm="1">
        <f t="array" aca="1" ref="M1055" ca="1">IF(VEYA(M1055="Aralık",M1055="Ocak",M1055="Şubat"),"Kış",
IF(VEYA(M1055="Mart",M1055="Nisan",M1055="Mayıs"),"İlkbahar",
IF(VEYA(M1055="Haziran",M1055="Temmuz",M1055="Ağustos"),"Yaz",
IF(VEYA(M1055="Eylül",M1055="Ekim",M1055="Kasım"),"Sonbahar",""))))</f>
        <v>0</v>
      </c>
    </row>
    <row r="1056" spans="1:13" x14ac:dyDescent="0.3">
      <c r="A1056" s="4">
        <v>1055</v>
      </c>
      <c r="B1056" t="s">
        <v>13</v>
      </c>
      <c r="C1056" t="s">
        <v>20</v>
      </c>
      <c r="D1056" s="5" t="s">
        <v>75</v>
      </c>
      <c r="E1056">
        <v>3</v>
      </c>
      <c r="F1056" s="1">
        <v>6000</v>
      </c>
      <c r="G1056" s="2">
        <v>18000</v>
      </c>
      <c r="H1056" s="3">
        <v>6000</v>
      </c>
      <c r="I1056" s="19" t="s">
        <v>51</v>
      </c>
      <c r="J1056" t="s">
        <v>55</v>
      </c>
      <c r="K1056" s="20">
        <f>Tablo1[[#This Row],[Ürün Kar Tutarı]]/Tablo1[[#This Row],[Birim Fiyat]]</f>
        <v>1</v>
      </c>
      <c r="L1056" t="str">
        <f xml:space="preserve"> RIGHT(Tablo1[[#This Row],[Urun Ad]],5)</f>
        <v>Beyaz</v>
      </c>
      <c r="M1056" cm="1">
        <f t="array" aca="1" ref="M1056" ca="1">IF(VEYA(M1056="Aralık",M1056="Ocak",M1056="Şubat"),"Kış",
IF(VEYA(M1056="Mart",M1056="Nisan",M1056="Mayıs"),"İlkbahar",
IF(VEYA(M1056="Haziran",M1056="Temmuz",M1056="Ağustos"),"Yaz",
IF(VEYA(M1056="Eylül",M1056="Ekim",M1056="Kasım"),"Sonbahar",""))))</f>
        <v>0</v>
      </c>
    </row>
    <row r="1057" spans="1:13" x14ac:dyDescent="0.3">
      <c r="A1057" s="5">
        <v>1056</v>
      </c>
      <c r="B1057" t="s">
        <v>19</v>
      </c>
      <c r="C1057" t="s">
        <v>38</v>
      </c>
      <c r="D1057" s="5" t="s">
        <v>84</v>
      </c>
      <c r="E1057">
        <v>1</v>
      </c>
      <c r="F1057" s="1">
        <v>1200</v>
      </c>
      <c r="G1057" s="2">
        <v>1200</v>
      </c>
      <c r="H1057" s="3">
        <v>400</v>
      </c>
      <c r="I1057" s="19" t="s">
        <v>51</v>
      </c>
      <c r="J1057" t="s">
        <v>56</v>
      </c>
      <c r="K1057" s="20">
        <f>Tablo1[[#This Row],[Ürün Kar Tutarı]]/Tablo1[[#This Row],[Birim Fiyat]]</f>
        <v>0.33333333333333331</v>
      </c>
      <c r="L1057" t="str">
        <f xml:space="preserve"> RIGHT(Tablo1[[#This Row],[Urun Ad]],5)</f>
        <v>ü Mor</v>
      </c>
      <c r="M1057" cm="1">
        <f t="array" aca="1" ref="M1057" ca="1">IF(VEYA(M1057="Aralık",M1057="Ocak",M1057="Şubat"),"Kış",
IF(VEYA(M1057="Mart",M1057="Nisan",M1057="Mayıs"),"İlkbahar",
IF(VEYA(M1057="Haziran",M1057="Temmuz",M1057="Ağustos"),"Yaz",
IF(VEYA(M1057="Eylül",M1057="Ekim",M1057="Kasım"),"Sonbahar",""))))</f>
        <v>0</v>
      </c>
    </row>
    <row r="1058" spans="1:13" x14ac:dyDescent="0.3">
      <c r="A1058" s="4">
        <v>1057</v>
      </c>
      <c r="B1058" t="s">
        <v>8</v>
      </c>
      <c r="C1058" t="s">
        <v>34</v>
      </c>
      <c r="D1058" s="5" t="s">
        <v>80</v>
      </c>
      <c r="E1058">
        <v>3</v>
      </c>
      <c r="F1058" s="1">
        <v>4200</v>
      </c>
      <c r="G1058" s="2">
        <v>12600</v>
      </c>
      <c r="H1058" s="3">
        <v>3600</v>
      </c>
      <c r="I1058" s="19" t="s">
        <v>51</v>
      </c>
      <c r="J1058" t="s">
        <v>58</v>
      </c>
      <c r="K1058" s="20">
        <f>Tablo1[[#This Row],[Ürün Kar Tutarı]]/Tablo1[[#This Row],[Birim Fiyat]]</f>
        <v>0.8571428571428571</v>
      </c>
      <c r="L1058" t="str">
        <f xml:space="preserve"> RIGHT(Tablo1[[#This Row],[Urun Ad]],5)</f>
        <v>Beyaz</v>
      </c>
      <c r="M1058" cm="1">
        <f t="array" aca="1" ref="M1058" ca="1">IF(VEYA(M1058="Aralık",M1058="Ocak",M1058="Şubat"),"Kış",
IF(VEYA(M1058="Mart",M1058="Nisan",M1058="Mayıs"),"İlkbahar",
IF(VEYA(M1058="Haziran",M1058="Temmuz",M1058="Ağustos"),"Yaz",
IF(VEYA(M1058="Eylül",M1058="Ekim",M1058="Kasım"),"Sonbahar",""))))</f>
        <v>0</v>
      </c>
    </row>
    <row r="1059" spans="1:13" x14ac:dyDescent="0.3">
      <c r="A1059" s="4">
        <v>1058</v>
      </c>
      <c r="B1059" t="s">
        <v>18</v>
      </c>
      <c r="C1059" t="s">
        <v>25</v>
      </c>
      <c r="D1059" s="5" t="s">
        <v>77</v>
      </c>
      <c r="E1059">
        <v>3</v>
      </c>
      <c r="F1059" s="1">
        <v>7600</v>
      </c>
      <c r="G1059" s="2">
        <v>22800</v>
      </c>
      <c r="H1059" s="3">
        <v>4800</v>
      </c>
      <c r="I1059" s="19" t="s">
        <v>51</v>
      </c>
      <c r="J1059" t="s">
        <v>60</v>
      </c>
      <c r="K1059" s="20">
        <f>Tablo1[[#This Row],[Ürün Kar Tutarı]]/Tablo1[[#This Row],[Birim Fiyat]]</f>
        <v>0.63157894736842102</v>
      </c>
      <c r="L1059" t="str">
        <f xml:space="preserve"> RIGHT(Tablo1[[#This Row],[Urun Ad]],5)</f>
        <v>i Gri</v>
      </c>
      <c r="M1059" cm="1">
        <f t="array" aca="1" ref="M1059" ca="1">IF(VEYA(M1059="Aralık",M1059="Ocak",M1059="Şubat"),"Kış",
IF(VEYA(M1059="Mart",M1059="Nisan",M1059="Mayıs"),"İlkbahar",
IF(VEYA(M1059="Haziran",M1059="Temmuz",M1059="Ağustos"),"Yaz",
IF(VEYA(M1059="Eylül",M1059="Ekim",M1059="Kasım"),"Sonbahar",""))))</f>
        <v>0</v>
      </c>
    </row>
    <row r="1060" spans="1:13" x14ac:dyDescent="0.3">
      <c r="A1060" s="4">
        <v>1059</v>
      </c>
      <c r="B1060" t="s">
        <v>13</v>
      </c>
      <c r="C1060" t="s">
        <v>26</v>
      </c>
      <c r="D1060" s="5" t="s">
        <v>79</v>
      </c>
      <c r="E1060">
        <v>2</v>
      </c>
      <c r="F1060" s="1">
        <v>7250</v>
      </c>
      <c r="G1060" s="2">
        <v>14500</v>
      </c>
      <c r="H1060" s="3">
        <v>4500</v>
      </c>
      <c r="I1060" s="19" t="s">
        <v>51</v>
      </c>
      <c r="J1060" t="s">
        <v>61</v>
      </c>
      <c r="K1060" s="20">
        <f>Tablo1[[#This Row],[Ürün Kar Tutarı]]/Tablo1[[#This Row],[Birim Fiyat]]</f>
        <v>0.62068965517241381</v>
      </c>
      <c r="L1060" t="str">
        <f xml:space="preserve"> RIGHT(Tablo1[[#This Row],[Urun Ad]],5)</f>
        <v>u Gri</v>
      </c>
      <c r="M1060" cm="1">
        <f t="array" aca="1" ref="M1060" ca="1">IF(VEYA(M1060="Aralık",M1060="Ocak",M1060="Şubat"),"Kış",
IF(VEYA(M1060="Mart",M1060="Nisan",M1060="Mayıs"),"İlkbahar",
IF(VEYA(M1060="Haziran",M1060="Temmuz",M1060="Ağustos"),"Yaz",
IF(VEYA(M1060="Eylül",M1060="Ekim",M1060="Kasım"),"Sonbahar",""))))</f>
        <v>0</v>
      </c>
    </row>
    <row r="1061" spans="1:13" x14ac:dyDescent="0.3">
      <c r="A1061" s="5">
        <v>1060</v>
      </c>
      <c r="B1061" t="s">
        <v>9</v>
      </c>
      <c r="C1061" t="s">
        <v>39</v>
      </c>
      <c r="D1061" s="5" t="s">
        <v>76</v>
      </c>
      <c r="E1061">
        <v>2</v>
      </c>
      <c r="F1061" s="1">
        <v>7530</v>
      </c>
      <c r="G1061" s="2">
        <v>15060</v>
      </c>
      <c r="H1061" s="3">
        <v>3060</v>
      </c>
      <c r="I1061" s="19" t="s">
        <v>51</v>
      </c>
      <c r="J1061" t="s">
        <v>66</v>
      </c>
      <c r="K1061" s="20">
        <f>Tablo1[[#This Row],[Ürün Kar Tutarı]]/Tablo1[[#This Row],[Birim Fiyat]]</f>
        <v>0.4063745019920319</v>
      </c>
      <c r="L1061" t="str">
        <f xml:space="preserve"> RIGHT(Tablo1[[#This Row],[Urun Ad]],5)</f>
        <v>ı Gri</v>
      </c>
      <c r="M1061" cm="1">
        <f t="array" aca="1" ref="M1061" ca="1">IF(VEYA(M1061="Aralık",M1061="Ocak",M1061="Şubat"),"Kış",
IF(VEYA(M1061="Mart",M1061="Nisan",M1061="Mayıs"),"İlkbahar",
IF(VEYA(M1061="Haziran",M1061="Temmuz",M1061="Ağustos"),"Yaz",
IF(VEYA(M1061="Eylül",M1061="Ekim",M1061="Kasım"),"Sonbahar",""))))</f>
        <v>0</v>
      </c>
    </row>
    <row r="1062" spans="1:13" x14ac:dyDescent="0.3">
      <c r="A1062" s="4">
        <v>1061</v>
      </c>
      <c r="B1062" t="s">
        <v>10</v>
      </c>
      <c r="C1062" t="s">
        <v>26</v>
      </c>
      <c r="D1062" s="5" t="s">
        <v>79</v>
      </c>
      <c r="E1062">
        <v>2</v>
      </c>
      <c r="F1062" s="1">
        <v>7250</v>
      </c>
      <c r="G1062" s="2">
        <v>14500</v>
      </c>
      <c r="H1062" s="3">
        <v>4500</v>
      </c>
      <c r="I1062" s="19" t="s">
        <v>52</v>
      </c>
      <c r="J1062" t="s">
        <v>55</v>
      </c>
      <c r="K1062" s="20">
        <f>Tablo1[[#This Row],[Ürün Kar Tutarı]]/Tablo1[[#This Row],[Birim Fiyat]]</f>
        <v>0.62068965517241381</v>
      </c>
      <c r="L1062" t="str">
        <f xml:space="preserve"> RIGHT(Tablo1[[#This Row],[Urun Ad]],5)</f>
        <v>u Gri</v>
      </c>
      <c r="M1062" cm="1">
        <f t="array" aca="1" ref="M1062" ca="1">IF(VEYA(M1062="Aralık",M1062="Ocak",M1062="Şubat"),"Kış",
IF(VEYA(M1062="Mart",M1062="Nisan",M1062="Mayıs"),"İlkbahar",
IF(VEYA(M1062="Haziran",M1062="Temmuz",M1062="Ağustos"),"Yaz",
IF(VEYA(M1062="Eylül",M1062="Ekim",M1062="Kasım"),"Sonbahar",""))))</f>
        <v>0</v>
      </c>
    </row>
    <row r="1063" spans="1:13" x14ac:dyDescent="0.3">
      <c r="A1063" s="5">
        <v>1062</v>
      </c>
      <c r="B1063" t="s">
        <v>9</v>
      </c>
      <c r="C1063" t="s">
        <v>20</v>
      </c>
      <c r="D1063" s="5" t="s">
        <v>75</v>
      </c>
      <c r="E1063">
        <v>1</v>
      </c>
      <c r="F1063" s="1">
        <v>6000</v>
      </c>
      <c r="G1063" s="2">
        <v>6000</v>
      </c>
      <c r="H1063" s="3">
        <v>2000</v>
      </c>
      <c r="I1063" s="19" t="s">
        <v>52</v>
      </c>
      <c r="J1063" t="s">
        <v>65</v>
      </c>
      <c r="K1063" s="20">
        <f>Tablo1[[#This Row],[Ürün Kar Tutarı]]/Tablo1[[#This Row],[Birim Fiyat]]</f>
        <v>0.33333333333333331</v>
      </c>
      <c r="L1063" t="str">
        <f xml:space="preserve"> RIGHT(Tablo1[[#This Row],[Urun Ad]],5)</f>
        <v>Beyaz</v>
      </c>
      <c r="M1063" cm="1">
        <f t="array" aca="1" ref="M1063" ca="1">IF(VEYA(M1063="Aralık",M1063="Ocak",M1063="Şubat"),"Kış",
IF(VEYA(M1063="Mart",M1063="Nisan",M1063="Mayıs"),"İlkbahar",
IF(VEYA(M1063="Haziran",M1063="Temmuz",M1063="Ağustos"),"Yaz",
IF(VEYA(M1063="Eylül",M1063="Ekim",M1063="Kasım"),"Sonbahar",""))))</f>
        <v>0</v>
      </c>
    </row>
    <row r="1064" spans="1:13" x14ac:dyDescent="0.3">
      <c r="A1064" s="4">
        <v>1063</v>
      </c>
      <c r="B1064" t="s">
        <v>13</v>
      </c>
      <c r="C1064" t="s">
        <v>38</v>
      </c>
      <c r="D1064" s="5" t="s">
        <v>84</v>
      </c>
      <c r="E1064">
        <v>3</v>
      </c>
      <c r="F1064" s="1">
        <v>1200</v>
      </c>
      <c r="G1064" s="2">
        <v>3600</v>
      </c>
      <c r="H1064" s="3">
        <v>1200</v>
      </c>
      <c r="I1064" s="19" t="s">
        <v>52</v>
      </c>
      <c r="J1064" t="s">
        <v>58</v>
      </c>
      <c r="K1064" s="20">
        <f>Tablo1[[#This Row],[Ürün Kar Tutarı]]/Tablo1[[#This Row],[Birim Fiyat]]</f>
        <v>1</v>
      </c>
      <c r="L1064" t="str">
        <f xml:space="preserve"> RIGHT(Tablo1[[#This Row],[Urun Ad]],5)</f>
        <v>ü Mor</v>
      </c>
      <c r="M1064" cm="1">
        <f t="array" aca="1" ref="M1064" ca="1">IF(VEYA(M1064="Aralık",M1064="Ocak",M1064="Şubat"),"Kış",
IF(VEYA(M1064="Mart",M1064="Nisan",M1064="Mayıs"),"İlkbahar",
IF(VEYA(M1064="Haziran",M1064="Temmuz",M1064="Ağustos"),"Yaz",
IF(VEYA(M1064="Eylül",M1064="Ekim",M1064="Kasım"),"Sonbahar",""))))</f>
        <v>0</v>
      </c>
    </row>
    <row r="1065" spans="1:13" x14ac:dyDescent="0.3">
      <c r="A1065" s="5">
        <v>1064</v>
      </c>
      <c r="B1065" t="s">
        <v>19</v>
      </c>
      <c r="C1065" t="s">
        <v>40</v>
      </c>
      <c r="D1065" s="5" t="s">
        <v>75</v>
      </c>
      <c r="E1065">
        <v>2</v>
      </c>
      <c r="F1065" s="1">
        <v>5300</v>
      </c>
      <c r="G1065" s="2">
        <v>10600</v>
      </c>
      <c r="H1065" s="3">
        <v>2600</v>
      </c>
      <c r="I1065" s="19" t="s">
        <v>52</v>
      </c>
      <c r="J1065" t="s">
        <v>56</v>
      </c>
      <c r="K1065" s="20">
        <f>Tablo1[[#This Row],[Ürün Kar Tutarı]]/Tablo1[[#This Row],[Birim Fiyat]]</f>
        <v>0.49056603773584906</v>
      </c>
      <c r="L1065" t="str">
        <f xml:space="preserve"> RIGHT(Tablo1[[#This Row],[Urun Ad]],5)</f>
        <v>i Gri</v>
      </c>
      <c r="M1065" cm="1">
        <f t="array" aca="1" ref="M1065" ca="1">IF(VEYA(M1065="Aralık",M1065="Ocak",M1065="Şubat"),"Kış",
IF(VEYA(M1065="Mart",M1065="Nisan",M1065="Mayıs"),"İlkbahar",
IF(VEYA(M1065="Haziran",M1065="Temmuz",M1065="Ağustos"),"Yaz",
IF(VEYA(M1065="Eylül",M1065="Ekim",M1065="Kasım"),"Sonbahar",""))))</f>
        <v>0</v>
      </c>
    </row>
    <row r="1066" spans="1:13" x14ac:dyDescent="0.3">
      <c r="A1066" s="4">
        <v>1065</v>
      </c>
      <c r="B1066" t="s">
        <v>16</v>
      </c>
      <c r="C1066" t="s">
        <v>22</v>
      </c>
      <c r="D1066" s="5" t="s">
        <v>76</v>
      </c>
      <c r="E1066">
        <v>2</v>
      </c>
      <c r="F1066" s="1">
        <v>8450</v>
      </c>
      <c r="G1066" s="2">
        <v>16900</v>
      </c>
      <c r="H1066" s="3">
        <v>4900</v>
      </c>
      <c r="I1066" s="19" t="s">
        <v>52</v>
      </c>
      <c r="J1066" t="s">
        <v>61</v>
      </c>
      <c r="K1066" s="20">
        <f>Tablo1[[#This Row],[Ürün Kar Tutarı]]/Tablo1[[#This Row],[Birim Fiyat]]</f>
        <v>0.57988165680473369</v>
      </c>
      <c r="L1066" t="str">
        <f xml:space="preserve"> RIGHT(Tablo1[[#This Row],[Urun Ad]],5)</f>
        <v>Beyaz</v>
      </c>
      <c r="M1066" cm="1">
        <f t="array" aca="1" ref="M1066" ca="1">IF(VEYA(M1066="Aralık",M1066="Ocak",M1066="Şubat"),"Kış",
IF(VEYA(M1066="Mart",M1066="Nisan",M1066="Mayıs"),"İlkbahar",
IF(VEYA(M1066="Haziran",M1066="Temmuz",M1066="Ağustos"),"Yaz",
IF(VEYA(M1066="Eylül",M1066="Ekim",M1066="Kasım"),"Sonbahar",""))))</f>
        <v>0</v>
      </c>
    </row>
    <row r="1067" spans="1:13" x14ac:dyDescent="0.3">
      <c r="A1067" s="5">
        <v>1066</v>
      </c>
      <c r="B1067" t="s">
        <v>12</v>
      </c>
      <c r="C1067" t="s">
        <v>23</v>
      </c>
      <c r="D1067" s="5" t="s">
        <v>84</v>
      </c>
      <c r="E1067">
        <v>1</v>
      </c>
      <c r="F1067" s="1">
        <v>1350</v>
      </c>
      <c r="G1067" s="2">
        <v>1350</v>
      </c>
      <c r="H1067" s="3">
        <v>550</v>
      </c>
      <c r="I1067" s="19" t="s">
        <v>52</v>
      </c>
      <c r="J1067" t="s">
        <v>67</v>
      </c>
      <c r="K1067" s="20">
        <f>Tablo1[[#This Row],[Ürün Kar Tutarı]]/Tablo1[[#This Row],[Birim Fiyat]]</f>
        <v>0.40740740740740738</v>
      </c>
      <c r="L1067" t="str">
        <f xml:space="preserve"> RIGHT(Tablo1[[#This Row],[Urun Ad]],5)</f>
        <v>Siyah</v>
      </c>
      <c r="M1067" cm="1">
        <f t="array" aca="1" ref="M1067" ca="1">IF(VEYA(M1067="Aralık",M1067="Ocak",M1067="Şubat"),"Kış",
IF(VEYA(M1067="Mart",M1067="Nisan",M1067="Mayıs"),"İlkbahar",
IF(VEYA(M1067="Haziran",M1067="Temmuz",M1067="Ağustos"),"Yaz",
IF(VEYA(M1067="Eylül",M1067="Ekim",M1067="Kasım"),"Sonbahar",""))))</f>
        <v>0</v>
      </c>
    </row>
    <row r="1068" spans="1:13" x14ac:dyDescent="0.3">
      <c r="A1068" s="4">
        <v>1067</v>
      </c>
      <c r="B1068" t="s">
        <v>14</v>
      </c>
      <c r="C1068" t="s">
        <v>30</v>
      </c>
      <c r="D1068" s="5" t="s">
        <v>83</v>
      </c>
      <c r="E1068">
        <v>1</v>
      </c>
      <c r="F1068" s="1">
        <v>1090</v>
      </c>
      <c r="G1068" s="2">
        <v>1090</v>
      </c>
      <c r="H1068" s="3">
        <v>290</v>
      </c>
      <c r="I1068" s="19" t="s">
        <v>52</v>
      </c>
      <c r="J1068" t="s">
        <v>62</v>
      </c>
      <c r="K1068" s="20">
        <f>Tablo1[[#This Row],[Ürün Kar Tutarı]]/Tablo1[[#This Row],[Birim Fiyat]]</f>
        <v>0.26605504587155965</v>
      </c>
      <c r="L1068" t="str">
        <f xml:space="preserve"> RIGHT(Tablo1[[#This Row],[Urun Ad]],5)</f>
        <v>Marka</v>
      </c>
      <c r="M1068" cm="1">
        <f t="array" aca="1" ref="M1068" ca="1">IF(VEYA(M1068="Aralık",M1068="Ocak",M1068="Şubat"),"Kış",
IF(VEYA(M1068="Mart",M1068="Nisan",M1068="Mayıs"),"İlkbahar",
IF(VEYA(M1068="Haziran",M1068="Temmuz",M1068="Ağustos"),"Yaz",
IF(VEYA(M1068="Eylül",M1068="Ekim",M1068="Kasım"),"Sonbahar",""))))</f>
        <v>0</v>
      </c>
    </row>
    <row r="1069" spans="1:13" x14ac:dyDescent="0.3">
      <c r="A1069" s="5">
        <v>1068</v>
      </c>
      <c r="B1069" t="s">
        <v>12</v>
      </c>
      <c r="C1069" t="s">
        <v>24</v>
      </c>
      <c r="D1069" s="5" t="s">
        <v>81</v>
      </c>
      <c r="E1069">
        <v>1</v>
      </c>
      <c r="F1069" s="1">
        <v>2180</v>
      </c>
      <c r="G1069" s="2">
        <v>2180</v>
      </c>
      <c r="H1069" s="3">
        <v>680</v>
      </c>
      <c r="I1069" s="19" t="s">
        <v>52</v>
      </c>
      <c r="J1069" t="s">
        <v>63</v>
      </c>
      <c r="K1069" s="20">
        <f>Tablo1[[#This Row],[Ürün Kar Tutarı]]/Tablo1[[#This Row],[Birim Fiyat]]</f>
        <v>0.31192660550458717</v>
      </c>
      <c r="L1069" t="str">
        <f xml:space="preserve"> RIGHT(Tablo1[[#This Row],[Urun Ad]],5)</f>
        <v>Marka</v>
      </c>
      <c r="M1069" cm="1">
        <f t="array" aca="1" ref="M1069" ca="1">IF(VEYA(M1069="Aralık",M1069="Ocak",M1069="Şubat"),"Kış",
IF(VEYA(M1069="Mart",M1069="Nisan",M1069="Mayıs"),"İlkbahar",
IF(VEYA(M1069="Haziran",M1069="Temmuz",M1069="Ağustos"),"Yaz",
IF(VEYA(M1069="Eylül",M1069="Ekim",M1069="Kasım"),"Sonbahar",""))))</f>
        <v>0</v>
      </c>
    </row>
    <row r="1070" spans="1:13" x14ac:dyDescent="0.3">
      <c r="A1070" s="4">
        <v>1069</v>
      </c>
      <c r="B1070" t="s">
        <v>8</v>
      </c>
      <c r="C1070" t="s">
        <v>20</v>
      </c>
      <c r="D1070" s="5" t="s">
        <v>75</v>
      </c>
      <c r="E1070">
        <v>2</v>
      </c>
      <c r="F1070" s="1">
        <v>6000</v>
      </c>
      <c r="G1070" s="2">
        <v>12000</v>
      </c>
      <c r="H1070" s="3">
        <v>4000</v>
      </c>
      <c r="I1070" s="19" t="s">
        <v>52</v>
      </c>
      <c r="J1070" t="s">
        <v>65</v>
      </c>
      <c r="K1070" s="20">
        <f>Tablo1[[#This Row],[Ürün Kar Tutarı]]/Tablo1[[#This Row],[Birim Fiyat]]</f>
        <v>0.66666666666666663</v>
      </c>
      <c r="L1070" t="str">
        <f xml:space="preserve"> RIGHT(Tablo1[[#This Row],[Urun Ad]],5)</f>
        <v>Beyaz</v>
      </c>
      <c r="M1070" cm="1">
        <f t="array" aca="1" ref="M1070" ca="1">IF(VEYA(M1070="Aralık",M1070="Ocak",M1070="Şubat"),"Kış",
IF(VEYA(M1070="Mart",M1070="Nisan",M1070="Mayıs"),"İlkbahar",
IF(VEYA(M1070="Haziran",M1070="Temmuz",M1070="Ağustos"),"Yaz",
IF(VEYA(M1070="Eylül",M1070="Ekim",M1070="Kasım"),"Sonbahar",""))))</f>
        <v>0</v>
      </c>
    </row>
    <row r="1071" spans="1:13" x14ac:dyDescent="0.3">
      <c r="A1071" s="5">
        <v>1070</v>
      </c>
      <c r="B1071" t="s">
        <v>9</v>
      </c>
      <c r="C1071" t="s">
        <v>21</v>
      </c>
      <c r="D1071" s="5" t="s">
        <v>82</v>
      </c>
      <c r="E1071">
        <v>2</v>
      </c>
      <c r="F1071" s="1">
        <v>1400</v>
      </c>
      <c r="G1071" s="2">
        <v>2800</v>
      </c>
      <c r="H1071" s="3">
        <v>1200</v>
      </c>
      <c r="I1071" s="19" t="s">
        <v>52</v>
      </c>
      <c r="J1071" t="s">
        <v>62</v>
      </c>
      <c r="K1071" s="20">
        <f>Tablo1[[#This Row],[Ürün Kar Tutarı]]/Tablo1[[#This Row],[Birim Fiyat]]</f>
        <v>0.8571428571428571</v>
      </c>
      <c r="L1071" t="str">
        <f xml:space="preserve"> RIGHT(Tablo1[[#This Row],[Urun Ad]],5)</f>
        <v>Beyaz</v>
      </c>
      <c r="M1071" cm="1">
        <f t="array" aca="1" ref="M1071" ca="1">IF(VEYA(M1071="Aralık",M1071="Ocak",M1071="Şubat"),"Kış",
IF(VEYA(M1071="Mart",M1071="Nisan",M1071="Mayıs"),"İlkbahar",
IF(VEYA(M1071="Haziran",M1071="Temmuz",M1071="Ağustos"),"Yaz",
IF(VEYA(M1071="Eylül",M1071="Ekim",M1071="Kasım"),"Sonbahar",""))))</f>
        <v>0</v>
      </c>
    </row>
    <row r="1072" spans="1:13" x14ac:dyDescent="0.3">
      <c r="A1072" s="4">
        <v>1071</v>
      </c>
      <c r="B1072" t="s">
        <v>10</v>
      </c>
      <c r="C1072" t="s">
        <v>22</v>
      </c>
      <c r="D1072" s="5" t="s">
        <v>76</v>
      </c>
      <c r="E1072">
        <v>2</v>
      </c>
      <c r="F1072" s="1">
        <v>8450</v>
      </c>
      <c r="G1072" s="2">
        <v>16900</v>
      </c>
      <c r="H1072" s="3">
        <v>4900</v>
      </c>
      <c r="I1072" s="19" t="s">
        <v>52</v>
      </c>
      <c r="J1072" t="s">
        <v>55</v>
      </c>
      <c r="K1072" s="20">
        <f>Tablo1[[#This Row],[Ürün Kar Tutarı]]/Tablo1[[#This Row],[Birim Fiyat]]</f>
        <v>0.57988165680473369</v>
      </c>
      <c r="L1072" t="str">
        <f xml:space="preserve"> RIGHT(Tablo1[[#This Row],[Urun Ad]],5)</f>
        <v>Beyaz</v>
      </c>
      <c r="M1072" cm="1">
        <f t="array" aca="1" ref="M1072" ca="1">IF(VEYA(M1072="Aralık",M1072="Ocak",M1072="Şubat"),"Kış",
IF(VEYA(M1072="Mart",M1072="Nisan",M1072="Mayıs"),"İlkbahar",
IF(VEYA(M1072="Haziran",M1072="Temmuz",M1072="Ağustos"),"Yaz",
IF(VEYA(M1072="Eylül",M1072="Ekim",M1072="Kasım"),"Sonbahar",""))))</f>
        <v>0</v>
      </c>
    </row>
    <row r="1073" spans="1:13" x14ac:dyDescent="0.3">
      <c r="A1073" s="5">
        <v>1072</v>
      </c>
      <c r="B1073" t="s">
        <v>11</v>
      </c>
      <c r="C1073" t="s">
        <v>23</v>
      </c>
      <c r="D1073" s="5" t="s">
        <v>84</v>
      </c>
      <c r="E1073">
        <v>3</v>
      </c>
      <c r="F1073" s="1">
        <v>1350</v>
      </c>
      <c r="G1073" s="2">
        <v>4050</v>
      </c>
      <c r="H1073" s="3">
        <v>1650</v>
      </c>
      <c r="I1073" s="19" t="s">
        <v>52</v>
      </c>
      <c r="J1073" t="s">
        <v>58</v>
      </c>
      <c r="K1073" s="20">
        <f>Tablo1[[#This Row],[Ürün Kar Tutarı]]/Tablo1[[#This Row],[Birim Fiyat]]</f>
        <v>1.2222222222222223</v>
      </c>
      <c r="L1073" t="str">
        <f xml:space="preserve"> RIGHT(Tablo1[[#This Row],[Urun Ad]],5)</f>
        <v>Siyah</v>
      </c>
      <c r="M1073" cm="1">
        <f t="array" aca="1" ref="M1073" ca="1">IF(VEYA(M1073="Aralık",M1073="Ocak",M1073="Şubat"),"Kış",
IF(VEYA(M1073="Mart",M1073="Nisan",M1073="Mayıs"),"İlkbahar",
IF(VEYA(M1073="Haziran",M1073="Temmuz",M1073="Ağustos"),"Yaz",
IF(VEYA(M1073="Eylül",M1073="Ekim",M1073="Kasım"),"Sonbahar",""))))</f>
        <v>0</v>
      </c>
    </row>
    <row r="1074" spans="1:13" x14ac:dyDescent="0.3">
      <c r="A1074" s="4">
        <v>1073</v>
      </c>
      <c r="B1074" t="s">
        <v>8</v>
      </c>
      <c r="C1074" t="s">
        <v>24</v>
      </c>
      <c r="D1074" s="5" t="s">
        <v>81</v>
      </c>
      <c r="E1074">
        <v>2</v>
      </c>
      <c r="F1074" s="1">
        <v>2180</v>
      </c>
      <c r="G1074" s="2">
        <v>4360</v>
      </c>
      <c r="H1074" s="3">
        <v>1360</v>
      </c>
      <c r="I1074" s="19" t="s">
        <v>52</v>
      </c>
      <c r="J1074" t="s">
        <v>59</v>
      </c>
      <c r="K1074" s="20">
        <f>Tablo1[[#This Row],[Ürün Kar Tutarı]]/Tablo1[[#This Row],[Birim Fiyat]]</f>
        <v>0.62385321100917435</v>
      </c>
      <c r="L1074" t="str">
        <f xml:space="preserve"> RIGHT(Tablo1[[#This Row],[Urun Ad]],5)</f>
        <v>Marka</v>
      </c>
      <c r="M1074" cm="1">
        <f t="array" aca="1" ref="M1074" ca="1">IF(VEYA(M1074="Aralık",M1074="Ocak",M1074="Şubat"),"Kış",
IF(VEYA(M1074="Mart",M1074="Nisan",M1074="Mayıs"),"İlkbahar",
IF(VEYA(M1074="Haziran",M1074="Temmuz",M1074="Ağustos"),"Yaz",
IF(VEYA(M1074="Eylül",M1074="Ekim",M1074="Kasım"),"Sonbahar",""))))</f>
        <v>0</v>
      </c>
    </row>
    <row r="1075" spans="1:13" x14ac:dyDescent="0.3">
      <c r="A1075" s="5">
        <v>1074</v>
      </c>
      <c r="B1075" t="s">
        <v>12</v>
      </c>
      <c r="C1075" t="s">
        <v>25</v>
      </c>
      <c r="D1075" s="5" t="s">
        <v>77</v>
      </c>
      <c r="E1075">
        <v>2</v>
      </c>
      <c r="F1075" s="1">
        <v>7600</v>
      </c>
      <c r="G1075" s="2">
        <v>15200</v>
      </c>
      <c r="H1075" s="3">
        <v>3200</v>
      </c>
      <c r="I1075" s="19" t="s">
        <v>52</v>
      </c>
      <c r="J1075" t="s">
        <v>66</v>
      </c>
      <c r="K1075" s="20">
        <f>Tablo1[[#This Row],[Ürün Kar Tutarı]]/Tablo1[[#This Row],[Birim Fiyat]]</f>
        <v>0.42105263157894735</v>
      </c>
      <c r="L1075" t="str">
        <f xml:space="preserve"> RIGHT(Tablo1[[#This Row],[Urun Ad]],5)</f>
        <v>i Gri</v>
      </c>
      <c r="M1075" cm="1">
        <f t="array" aca="1" ref="M1075" ca="1">IF(VEYA(M1075="Aralık",M1075="Ocak",M1075="Şubat"),"Kış",
IF(VEYA(M1075="Mart",M1075="Nisan",M1075="Mayıs"),"İlkbahar",
IF(VEYA(M1075="Haziran",M1075="Temmuz",M1075="Ağustos"),"Yaz",
IF(VEYA(M1075="Eylül",M1075="Ekim",M1075="Kasım"),"Sonbahar",""))))</f>
        <v>0</v>
      </c>
    </row>
    <row r="1076" spans="1:13" x14ac:dyDescent="0.3">
      <c r="A1076" s="4">
        <v>1075</v>
      </c>
      <c r="B1076" t="s">
        <v>9</v>
      </c>
      <c r="C1076" t="s">
        <v>26</v>
      </c>
      <c r="D1076" s="5" t="s">
        <v>79</v>
      </c>
      <c r="E1076">
        <v>2</v>
      </c>
      <c r="F1076" s="1">
        <v>7250</v>
      </c>
      <c r="G1076" s="2">
        <v>14500</v>
      </c>
      <c r="H1076" s="3">
        <v>4500</v>
      </c>
      <c r="I1076" s="19" t="s">
        <v>52</v>
      </c>
      <c r="J1076" t="s">
        <v>66</v>
      </c>
      <c r="K1076" s="20">
        <f>Tablo1[[#This Row],[Ürün Kar Tutarı]]/Tablo1[[#This Row],[Birim Fiyat]]</f>
        <v>0.62068965517241381</v>
      </c>
      <c r="L1076" t="str">
        <f xml:space="preserve"> RIGHT(Tablo1[[#This Row],[Urun Ad]],5)</f>
        <v>u Gri</v>
      </c>
      <c r="M1076" cm="1">
        <f t="array" aca="1" ref="M1076" ca="1">IF(VEYA(M1076="Aralık",M1076="Ocak",M1076="Şubat"),"Kış",
IF(VEYA(M1076="Mart",M1076="Nisan",M1076="Mayıs"),"İlkbahar",
IF(VEYA(M1076="Haziran",M1076="Temmuz",M1076="Ağustos"),"Yaz",
IF(VEYA(M1076="Eylül",M1076="Ekim",M1076="Kasım"),"Sonbahar",""))))</f>
        <v>0</v>
      </c>
    </row>
    <row r="1077" spans="1:13" x14ac:dyDescent="0.3">
      <c r="A1077" s="5">
        <v>1076</v>
      </c>
      <c r="B1077" t="s">
        <v>11</v>
      </c>
      <c r="C1077" t="s">
        <v>27</v>
      </c>
      <c r="D1077" s="5" t="s">
        <v>43</v>
      </c>
      <c r="E1077">
        <v>3</v>
      </c>
      <c r="F1077" s="1">
        <v>1100</v>
      </c>
      <c r="G1077" s="2">
        <v>3300</v>
      </c>
      <c r="H1077" s="3">
        <v>900</v>
      </c>
      <c r="I1077" s="19" t="s">
        <v>52</v>
      </c>
      <c r="J1077" t="s">
        <v>56</v>
      </c>
      <c r="K1077" s="20">
        <f>Tablo1[[#This Row],[Ürün Kar Tutarı]]/Tablo1[[#This Row],[Birim Fiyat]]</f>
        <v>0.81818181818181823</v>
      </c>
      <c r="L1077" t="str">
        <f xml:space="preserve"> RIGHT(Tablo1[[#This Row],[Urun Ad]],5)</f>
        <v>Beyaz</v>
      </c>
      <c r="M1077" cm="1">
        <f t="array" aca="1" ref="M1077" ca="1">IF(VEYA(M1077="Aralık",M1077="Ocak",M1077="Şubat"),"Kış",
IF(VEYA(M1077="Mart",M1077="Nisan",M1077="Mayıs"),"İlkbahar",
IF(VEYA(M1077="Haziran",M1077="Temmuz",M1077="Ağustos"),"Yaz",
IF(VEYA(M1077="Eylül",M1077="Ekim",M1077="Kasım"),"Sonbahar",""))))</f>
        <v>0</v>
      </c>
    </row>
    <row r="1078" spans="1:13" x14ac:dyDescent="0.3">
      <c r="A1078" s="4">
        <v>1077</v>
      </c>
      <c r="B1078" t="s">
        <v>13</v>
      </c>
      <c r="C1078" t="s">
        <v>20</v>
      </c>
      <c r="D1078" s="5" t="s">
        <v>75</v>
      </c>
      <c r="E1078">
        <v>2</v>
      </c>
      <c r="F1078" s="1">
        <v>6000</v>
      </c>
      <c r="G1078" s="2">
        <v>12000</v>
      </c>
      <c r="H1078" s="3">
        <v>4000</v>
      </c>
      <c r="I1078" s="19" t="s">
        <v>52</v>
      </c>
      <c r="J1078" t="s">
        <v>55</v>
      </c>
      <c r="K1078" s="20">
        <f>Tablo1[[#This Row],[Ürün Kar Tutarı]]/Tablo1[[#This Row],[Birim Fiyat]]</f>
        <v>0.66666666666666663</v>
      </c>
      <c r="L1078" t="str">
        <f xml:space="preserve"> RIGHT(Tablo1[[#This Row],[Urun Ad]],5)</f>
        <v>Beyaz</v>
      </c>
      <c r="M1078" cm="1">
        <f t="array" aca="1" ref="M1078" ca="1">IF(VEYA(M1078="Aralık",M1078="Ocak",M1078="Şubat"),"Kış",
IF(VEYA(M1078="Mart",M1078="Nisan",M1078="Mayıs"),"İlkbahar",
IF(VEYA(M1078="Haziran",M1078="Temmuz",M1078="Ağustos"),"Yaz",
IF(VEYA(M1078="Eylül",M1078="Ekim",M1078="Kasım"),"Sonbahar",""))))</f>
        <v>0</v>
      </c>
    </row>
    <row r="1079" spans="1:13" x14ac:dyDescent="0.3">
      <c r="A1079" s="5">
        <v>1078</v>
      </c>
      <c r="B1079" t="s">
        <v>8</v>
      </c>
      <c r="C1079" t="s">
        <v>28</v>
      </c>
      <c r="D1079" s="5" t="s">
        <v>83</v>
      </c>
      <c r="E1079">
        <v>1</v>
      </c>
      <c r="F1079" s="1">
        <v>1200</v>
      </c>
      <c r="G1079" s="2">
        <v>1200</v>
      </c>
      <c r="H1079" s="3">
        <v>400</v>
      </c>
      <c r="I1079" s="19" t="s">
        <v>52</v>
      </c>
      <c r="J1079" t="s">
        <v>58</v>
      </c>
      <c r="K1079" s="20">
        <f>Tablo1[[#This Row],[Ürün Kar Tutarı]]/Tablo1[[#This Row],[Birim Fiyat]]</f>
        <v>0.33333333333333331</v>
      </c>
      <c r="L1079" t="str">
        <f xml:space="preserve"> RIGHT(Tablo1[[#This Row],[Urun Ad]],5)</f>
        <v>Marka</v>
      </c>
      <c r="M1079" cm="1">
        <f t="array" aca="1" ref="M1079" ca="1">IF(VEYA(M1079="Aralık",M1079="Ocak",M1079="Şubat"),"Kış",
IF(VEYA(M1079="Mart",M1079="Nisan",M1079="Mayıs"),"İlkbahar",
IF(VEYA(M1079="Haziran",M1079="Temmuz",M1079="Ağustos"),"Yaz",
IF(VEYA(M1079="Eylül",M1079="Ekim",M1079="Kasım"),"Sonbahar",""))))</f>
        <v>0</v>
      </c>
    </row>
    <row r="1080" spans="1:13" x14ac:dyDescent="0.3">
      <c r="A1080" s="4">
        <v>1079</v>
      </c>
      <c r="B1080" t="s">
        <v>14</v>
      </c>
      <c r="C1080" t="s">
        <v>29</v>
      </c>
      <c r="D1080" s="5" t="s">
        <v>82</v>
      </c>
      <c r="E1080">
        <v>2</v>
      </c>
      <c r="F1080" s="1">
        <v>1800</v>
      </c>
      <c r="G1080" s="2">
        <v>3600</v>
      </c>
      <c r="H1080" s="3">
        <v>2000</v>
      </c>
      <c r="I1080" s="19" t="s">
        <v>52</v>
      </c>
      <c r="J1080" t="s">
        <v>61</v>
      </c>
      <c r="K1080" s="20">
        <f>Tablo1[[#This Row],[Ürün Kar Tutarı]]/Tablo1[[#This Row],[Birim Fiyat]]</f>
        <v>1.1111111111111112</v>
      </c>
      <c r="L1080" t="str">
        <f xml:space="preserve"> RIGHT(Tablo1[[#This Row],[Urun Ad]],5)</f>
        <v>n Gri</v>
      </c>
      <c r="M1080" cm="1">
        <f t="array" aca="1" ref="M1080" ca="1">IF(VEYA(M1080="Aralık",M1080="Ocak",M1080="Şubat"),"Kış",
IF(VEYA(M1080="Mart",M1080="Nisan",M1080="Mayıs"),"İlkbahar",
IF(VEYA(M1080="Haziran",M1080="Temmuz",M1080="Ağustos"),"Yaz",
IF(VEYA(M1080="Eylül",M1080="Ekim",M1080="Kasım"),"Sonbahar",""))))</f>
        <v>0</v>
      </c>
    </row>
    <row r="1081" spans="1:13" x14ac:dyDescent="0.3">
      <c r="A1081" s="5">
        <v>1080</v>
      </c>
      <c r="B1081" t="s">
        <v>14</v>
      </c>
      <c r="C1081" t="s">
        <v>30</v>
      </c>
      <c r="D1081" s="5" t="s">
        <v>83</v>
      </c>
      <c r="E1081">
        <v>2</v>
      </c>
      <c r="F1081" s="1">
        <v>1090</v>
      </c>
      <c r="G1081" s="2">
        <v>2180</v>
      </c>
      <c r="H1081" s="3">
        <v>580</v>
      </c>
      <c r="I1081" s="19" t="s">
        <v>52</v>
      </c>
      <c r="J1081" t="s">
        <v>58</v>
      </c>
      <c r="K1081" s="20">
        <f>Tablo1[[#This Row],[Ürün Kar Tutarı]]/Tablo1[[#This Row],[Birim Fiyat]]</f>
        <v>0.5321100917431193</v>
      </c>
      <c r="L1081" t="str">
        <f xml:space="preserve"> RIGHT(Tablo1[[#This Row],[Urun Ad]],5)</f>
        <v>Marka</v>
      </c>
      <c r="M1081" cm="1">
        <f t="array" aca="1" ref="M1081" ca="1">IF(VEYA(M1081="Aralık",M1081="Ocak",M1081="Şubat"),"Kış",
IF(VEYA(M1081="Mart",M1081="Nisan",M1081="Mayıs"),"İlkbahar",
IF(VEYA(M1081="Haziran",M1081="Temmuz",M1081="Ağustos"),"Yaz",
IF(VEYA(M1081="Eylül",M1081="Ekim",M1081="Kasım"),"Sonbahar",""))))</f>
        <v>0</v>
      </c>
    </row>
    <row r="1082" spans="1:13" x14ac:dyDescent="0.3">
      <c r="A1082" s="4">
        <v>1081</v>
      </c>
      <c r="B1082" t="s">
        <v>13</v>
      </c>
      <c r="C1082" t="s">
        <v>24</v>
      </c>
      <c r="D1082" s="5" t="s">
        <v>81</v>
      </c>
      <c r="E1082">
        <v>3</v>
      </c>
      <c r="F1082" s="1">
        <v>2180</v>
      </c>
      <c r="G1082" s="2">
        <v>6540</v>
      </c>
      <c r="H1082" s="3">
        <v>2040</v>
      </c>
      <c r="I1082" s="19" t="s">
        <v>52</v>
      </c>
      <c r="J1082" t="s">
        <v>58</v>
      </c>
      <c r="K1082" s="20">
        <f>Tablo1[[#This Row],[Ürün Kar Tutarı]]/Tablo1[[#This Row],[Birim Fiyat]]</f>
        <v>0.93577981651376152</v>
      </c>
      <c r="L1082" t="str">
        <f xml:space="preserve"> RIGHT(Tablo1[[#This Row],[Urun Ad]],5)</f>
        <v>Marka</v>
      </c>
      <c r="M1082" cm="1">
        <f t="array" aca="1" ref="M1082" ca="1">IF(VEYA(M1082="Aralık",M1082="Ocak",M1082="Şubat"),"Kış",
IF(VEYA(M1082="Mart",M1082="Nisan",M1082="Mayıs"),"İlkbahar",
IF(VEYA(M1082="Haziran",M1082="Temmuz",M1082="Ağustos"),"Yaz",
IF(VEYA(M1082="Eylül",M1082="Ekim",M1082="Kasım"),"Sonbahar",""))))</f>
        <v>0</v>
      </c>
    </row>
    <row r="1083" spans="1:13" x14ac:dyDescent="0.3">
      <c r="A1083" s="5">
        <v>1082</v>
      </c>
      <c r="B1083" t="s">
        <v>15</v>
      </c>
      <c r="C1083" t="s">
        <v>29</v>
      </c>
      <c r="D1083" s="5" t="s">
        <v>82</v>
      </c>
      <c r="E1083">
        <v>3</v>
      </c>
      <c r="F1083" s="1">
        <v>1800</v>
      </c>
      <c r="G1083" s="2">
        <v>5400</v>
      </c>
      <c r="H1083" s="3">
        <v>3000</v>
      </c>
      <c r="I1083" s="19" t="s">
        <v>52</v>
      </c>
      <c r="J1083" t="s">
        <v>58</v>
      </c>
      <c r="K1083" s="20">
        <f>Tablo1[[#This Row],[Ürün Kar Tutarı]]/Tablo1[[#This Row],[Birim Fiyat]]</f>
        <v>1.6666666666666667</v>
      </c>
      <c r="L1083" t="str">
        <f xml:space="preserve"> RIGHT(Tablo1[[#This Row],[Urun Ad]],5)</f>
        <v>n Gri</v>
      </c>
      <c r="M1083" cm="1">
        <f t="array" aca="1" ref="M1083" ca="1">IF(VEYA(M1083="Aralık",M1083="Ocak",M1083="Şubat"),"Kış",
IF(VEYA(M1083="Mart",M1083="Nisan",M1083="Mayıs"),"İlkbahar",
IF(VEYA(M1083="Haziran",M1083="Temmuz",M1083="Ağustos"),"Yaz",
IF(VEYA(M1083="Eylül",M1083="Ekim",M1083="Kasım"),"Sonbahar",""))))</f>
        <v>0</v>
      </c>
    </row>
    <row r="1084" spans="1:13" x14ac:dyDescent="0.3">
      <c r="A1084" s="4">
        <v>1083</v>
      </c>
      <c r="B1084" t="s">
        <v>12</v>
      </c>
      <c r="C1084" t="s">
        <v>31</v>
      </c>
      <c r="D1084" s="5" t="s">
        <v>77</v>
      </c>
      <c r="E1084">
        <v>3</v>
      </c>
      <c r="F1084" s="1">
        <v>8000</v>
      </c>
      <c r="G1084" s="2">
        <v>24000</v>
      </c>
      <c r="H1084" s="3">
        <v>6000</v>
      </c>
      <c r="I1084" s="19" t="s">
        <v>52</v>
      </c>
      <c r="J1084" t="s">
        <v>62</v>
      </c>
      <c r="K1084" s="20">
        <f>Tablo1[[#This Row],[Ürün Kar Tutarı]]/Tablo1[[#This Row],[Birim Fiyat]]</f>
        <v>0.75</v>
      </c>
      <c r="L1084" t="str">
        <f xml:space="preserve"> RIGHT(Tablo1[[#This Row],[Urun Ad]],5)</f>
        <v>Beyaz</v>
      </c>
      <c r="M1084" cm="1">
        <f t="array" aca="1" ref="M1084" ca="1">IF(VEYA(M1084="Aralık",M1084="Ocak",M1084="Şubat"),"Kış",
IF(VEYA(M1084="Mart",M1084="Nisan",M1084="Mayıs"),"İlkbahar",
IF(VEYA(M1084="Haziran",M1084="Temmuz",M1084="Ağustos"),"Yaz",
IF(VEYA(M1084="Eylül",M1084="Ekim",M1084="Kasım"),"Sonbahar",""))))</f>
        <v>0</v>
      </c>
    </row>
    <row r="1085" spans="1:13" x14ac:dyDescent="0.3">
      <c r="A1085" s="4">
        <v>1084</v>
      </c>
      <c r="B1085" t="s">
        <v>13</v>
      </c>
      <c r="C1085" t="s">
        <v>21</v>
      </c>
      <c r="D1085" s="5" t="s">
        <v>82</v>
      </c>
      <c r="E1085">
        <v>1</v>
      </c>
      <c r="F1085" s="1">
        <v>1400</v>
      </c>
      <c r="G1085" s="2">
        <v>1400</v>
      </c>
      <c r="H1085" s="3">
        <v>600</v>
      </c>
      <c r="I1085" s="19" t="s">
        <v>52</v>
      </c>
      <c r="J1085" t="s">
        <v>60</v>
      </c>
      <c r="K1085" s="20">
        <f>Tablo1[[#This Row],[Ürün Kar Tutarı]]/Tablo1[[#This Row],[Birim Fiyat]]</f>
        <v>0.42857142857142855</v>
      </c>
      <c r="L1085" t="str">
        <f xml:space="preserve"> RIGHT(Tablo1[[#This Row],[Urun Ad]],5)</f>
        <v>Beyaz</v>
      </c>
      <c r="M1085" cm="1">
        <f t="array" aca="1" ref="M1085" ca="1">IF(VEYA(M1085="Aralık",M1085="Ocak",M1085="Şubat"),"Kış",
IF(VEYA(M1085="Mart",M1085="Nisan",M1085="Mayıs"),"İlkbahar",
IF(VEYA(M1085="Haziran",M1085="Temmuz",M1085="Ağustos"),"Yaz",
IF(VEYA(M1085="Eylül",M1085="Ekim",M1085="Kasım"),"Sonbahar",""))))</f>
        <v>0</v>
      </c>
    </row>
    <row r="1086" spans="1:13" x14ac:dyDescent="0.3">
      <c r="A1086" s="4">
        <v>1085</v>
      </c>
      <c r="B1086" t="s">
        <v>16</v>
      </c>
      <c r="C1086" t="s">
        <v>32</v>
      </c>
      <c r="D1086" s="5" t="s">
        <v>76</v>
      </c>
      <c r="E1086">
        <v>1</v>
      </c>
      <c r="F1086" s="1">
        <v>10590</v>
      </c>
      <c r="G1086" s="2">
        <v>10590</v>
      </c>
      <c r="H1086" s="3">
        <v>4590</v>
      </c>
      <c r="I1086" s="19" t="s">
        <v>52</v>
      </c>
      <c r="J1086" t="s">
        <v>59</v>
      </c>
      <c r="K1086" s="20">
        <f>Tablo1[[#This Row],[Ürün Kar Tutarı]]/Tablo1[[#This Row],[Birim Fiyat]]</f>
        <v>0.43342776203966005</v>
      </c>
      <c r="L1086" t="str">
        <f xml:space="preserve"> RIGHT(Tablo1[[#This Row],[Urun Ad]],5)</f>
        <v>ı Gri</v>
      </c>
      <c r="M1086" cm="1">
        <f t="array" aca="1" ref="M1086" ca="1">IF(VEYA(M1086="Aralık",M1086="Ocak",M1086="Şubat"),"Kış",
IF(VEYA(M1086="Mart",M1086="Nisan",M1086="Mayıs"),"İlkbahar",
IF(VEYA(M1086="Haziran",M1086="Temmuz",M1086="Ağustos"),"Yaz",
IF(VEYA(M1086="Eylül",M1086="Ekim",M1086="Kasım"),"Sonbahar",""))))</f>
        <v>0</v>
      </c>
    </row>
    <row r="1087" spans="1:13" x14ac:dyDescent="0.3">
      <c r="A1087" s="5">
        <v>1086</v>
      </c>
      <c r="B1087" t="s">
        <v>17</v>
      </c>
      <c r="C1087" t="s">
        <v>23</v>
      </c>
      <c r="D1087" s="5" t="s">
        <v>84</v>
      </c>
      <c r="E1087">
        <v>2</v>
      </c>
      <c r="F1087" s="1">
        <v>1350</v>
      </c>
      <c r="G1087" s="2">
        <v>2700</v>
      </c>
      <c r="H1087" s="3">
        <v>1100</v>
      </c>
      <c r="I1087" s="19" t="s">
        <v>52</v>
      </c>
      <c r="J1087" t="s">
        <v>62</v>
      </c>
      <c r="K1087" s="20">
        <f>Tablo1[[#This Row],[Ürün Kar Tutarı]]/Tablo1[[#This Row],[Birim Fiyat]]</f>
        <v>0.81481481481481477</v>
      </c>
      <c r="L1087" t="str">
        <f xml:space="preserve"> RIGHT(Tablo1[[#This Row],[Urun Ad]],5)</f>
        <v>Siyah</v>
      </c>
      <c r="M1087" cm="1">
        <f t="array" aca="1" ref="M1087" ca="1">IF(VEYA(M1087="Aralık",M1087="Ocak",M1087="Şubat"),"Kış",
IF(VEYA(M1087="Mart",M1087="Nisan",M1087="Mayıs"),"İlkbahar",
IF(VEYA(M1087="Haziran",M1087="Temmuz",M1087="Ağustos"),"Yaz",
IF(VEYA(M1087="Eylül",M1087="Ekim",M1087="Kasım"),"Sonbahar",""))))</f>
        <v>0</v>
      </c>
    </row>
    <row r="1088" spans="1:13" x14ac:dyDescent="0.3">
      <c r="A1088" s="4">
        <v>1087</v>
      </c>
      <c r="B1088" t="s">
        <v>14</v>
      </c>
      <c r="C1088" t="s">
        <v>21</v>
      </c>
      <c r="D1088" s="5" t="s">
        <v>82</v>
      </c>
      <c r="E1088">
        <v>2</v>
      </c>
      <c r="F1088" s="1">
        <v>1400</v>
      </c>
      <c r="G1088" s="2">
        <v>2800</v>
      </c>
      <c r="H1088" s="3">
        <v>1200</v>
      </c>
      <c r="I1088" s="19" t="s">
        <v>52</v>
      </c>
      <c r="J1088" t="s">
        <v>56</v>
      </c>
      <c r="K1088" s="20">
        <f>Tablo1[[#This Row],[Ürün Kar Tutarı]]/Tablo1[[#This Row],[Birim Fiyat]]</f>
        <v>0.8571428571428571</v>
      </c>
      <c r="L1088" t="str">
        <f xml:space="preserve"> RIGHT(Tablo1[[#This Row],[Urun Ad]],5)</f>
        <v>Beyaz</v>
      </c>
      <c r="M1088" cm="1">
        <f t="array" aca="1" ref="M1088" ca="1">IF(VEYA(M1088="Aralık",M1088="Ocak",M1088="Şubat"),"Kış",
IF(VEYA(M1088="Mart",M1088="Nisan",M1088="Mayıs"),"İlkbahar",
IF(VEYA(M1088="Haziran",M1088="Temmuz",M1088="Ağustos"),"Yaz",
IF(VEYA(M1088="Eylül",M1088="Ekim",M1088="Kasım"),"Sonbahar",""))))</f>
        <v>0</v>
      </c>
    </row>
    <row r="1089" spans="1:13" x14ac:dyDescent="0.3">
      <c r="A1089" s="5">
        <v>1088</v>
      </c>
      <c r="B1089" t="s">
        <v>11</v>
      </c>
      <c r="C1089" t="s">
        <v>20</v>
      </c>
      <c r="D1089" s="5" t="s">
        <v>75</v>
      </c>
      <c r="E1089">
        <v>1</v>
      </c>
      <c r="F1089" s="1">
        <v>6000</v>
      </c>
      <c r="G1089" s="2">
        <v>6000</v>
      </c>
      <c r="H1089" s="3">
        <v>2000</v>
      </c>
      <c r="I1089" s="19" t="s">
        <v>52</v>
      </c>
      <c r="J1089" t="s">
        <v>61</v>
      </c>
      <c r="K1089" s="20">
        <f>Tablo1[[#This Row],[Ürün Kar Tutarı]]/Tablo1[[#This Row],[Birim Fiyat]]</f>
        <v>0.33333333333333331</v>
      </c>
      <c r="L1089" t="str">
        <f xml:space="preserve"> RIGHT(Tablo1[[#This Row],[Urun Ad]],5)</f>
        <v>Beyaz</v>
      </c>
      <c r="M1089" cm="1">
        <f t="array" aca="1" ref="M1089" ca="1">IF(VEYA(M1089="Aralık",M1089="Ocak",M1089="Şubat"),"Kış",
IF(VEYA(M1089="Mart",M1089="Nisan",M1089="Mayıs"),"İlkbahar",
IF(VEYA(M1089="Haziran",M1089="Temmuz",M1089="Ağustos"),"Yaz",
IF(VEYA(M1089="Eylül",M1089="Ekim",M1089="Kasım"),"Sonbahar",""))))</f>
        <v>0</v>
      </c>
    </row>
    <row r="1090" spans="1:13" x14ac:dyDescent="0.3">
      <c r="A1090" s="4">
        <v>1089</v>
      </c>
      <c r="B1090" t="s">
        <v>16</v>
      </c>
      <c r="C1090" t="s">
        <v>27</v>
      </c>
      <c r="D1090" s="5" t="s">
        <v>43</v>
      </c>
      <c r="E1090">
        <v>2</v>
      </c>
      <c r="F1090" s="1">
        <v>1100</v>
      </c>
      <c r="G1090" s="2">
        <v>2200</v>
      </c>
      <c r="H1090" s="3">
        <v>600</v>
      </c>
      <c r="I1090" s="19" t="s">
        <v>52</v>
      </c>
      <c r="J1090" t="s">
        <v>67</v>
      </c>
      <c r="K1090" s="20">
        <f>Tablo1[[#This Row],[Ürün Kar Tutarı]]/Tablo1[[#This Row],[Birim Fiyat]]</f>
        <v>0.54545454545454541</v>
      </c>
      <c r="L1090" t="str">
        <f xml:space="preserve"> RIGHT(Tablo1[[#This Row],[Urun Ad]],5)</f>
        <v>Beyaz</v>
      </c>
      <c r="M1090" cm="1">
        <f t="array" aca="1" ref="M1090" ca="1">IF(VEYA(M1090="Aralık",M1090="Ocak",M1090="Şubat"),"Kış",
IF(VEYA(M1090="Mart",M1090="Nisan",M1090="Mayıs"),"İlkbahar",
IF(VEYA(M1090="Haziran",M1090="Temmuz",M1090="Ağustos"),"Yaz",
IF(VEYA(M1090="Eylül",M1090="Ekim",M1090="Kasım"),"Sonbahar",""))))</f>
        <v>0</v>
      </c>
    </row>
    <row r="1091" spans="1:13" x14ac:dyDescent="0.3">
      <c r="A1091" s="5">
        <v>1090</v>
      </c>
      <c r="B1091" t="s">
        <v>10</v>
      </c>
      <c r="C1091" t="s">
        <v>20</v>
      </c>
      <c r="D1091" s="5" t="s">
        <v>75</v>
      </c>
      <c r="E1091">
        <v>2</v>
      </c>
      <c r="F1091" s="1">
        <v>6000</v>
      </c>
      <c r="G1091" s="2">
        <v>12000</v>
      </c>
      <c r="H1091" s="3">
        <v>4000</v>
      </c>
      <c r="I1091" s="19" t="s">
        <v>52</v>
      </c>
      <c r="J1091" t="s">
        <v>58</v>
      </c>
      <c r="K1091" s="20">
        <f>Tablo1[[#This Row],[Ürün Kar Tutarı]]/Tablo1[[#This Row],[Birim Fiyat]]</f>
        <v>0.66666666666666663</v>
      </c>
      <c r="L1091" t="str">
        <f xml:space="preserve"> RIGHT(Tablo1[[#This Row],[Urun Ad]],5)</f>
        <v>Beyaz</v>
      </c>
      <c r="M1091" cm="1">
        <f t="array" aca="1" ref="M1091" ca="1">IF(VEYA(M1091="Aralık",M1091="Ocak",M1091="Şubat"),"Kış",
IF(VEYA(M1091="Mart",M1091="Nisan",M1091="Mayıs"),"İlkbahar",
IF(VEYA(M1091="Haziran",M1091="Temmuz",M1091="Ağustos"),"Yaz",
IF(VEYA(M1091="Eylül",M1091="Ekim",M1091="Kasım"),"Sonbahar",""))))</f>
        <v>0</v>
      </c>
    </row>
    <row r="1092" spans="1:13" x14ac:dyDescent="0.3">
      <c r="A1092" s="4">
        <v>1091</v>
      </c>
      <c r="B1092" t="s">
        <v>17</v>
      </c>
      <c r="C1092" t="s">
        <v>33</v>
      </c>
      <c r="D1092" s="5" t="s">
        <v>78</v>
      </c>
      <c r="E1092">
        <v>1</v>
      </c>
      <c r="F1092" s="1">
        <v>1490</v>
      </c>
      <c r="G1092" s="2">
        <v>1490</v>
      </c>
      <c r="H1092" s="3">
        <v>690</v>
      </c>
      <c r="I1092" s="19" t="s">
        <v>52</v>
      </c>
      <c r="J1092" t="s">
        <v>61</v>
      </c>
      <c r="K1092" s="20">
        <f>Tablo1[[#This Row],[Ürün Kar Tutarı]]/Tablo1[[#This Row],[Birim Fiyat]]</f>
        <v>0.46308724832214765</v>
      </c>
      <c r="L1092" t="str">
        <f xml:space="preserve"> RIGHT(Tablo1[[#This Row],[Urun Ad]],5)</f>
        <v>Marka</v>
      </c>
      <c r="M1092" cm="1">
        <f t="array" aca="1" ref="M1092" ca="1">IF(VEYA(M1092="Aralık",M1092="Ocak",M1092="Şubat"),"Kış",
IF(VEYA(M1092="Mart",M1092="Nisan",M1092="Mayıs"),"İlkbahar",
IF(VEYA(M1092="Haziran",M1092="Temmuz",M1092="Ağustos"),"Yaz",
IF(VEYA(M1092="Eylül",M1092="Ekim",M1092="Kasım"),"Sonbahar",""))))</f>
        <v>0</v>
      </c>
    </row>
    <row r="1093" spans="1:13" x14ac:dyDescent="0.3">
      <c r="A1093" s="5">
        <v>1092</v>
      </c>
      <c r="B1093" t="s">
        <v>16</v>
      </c>
      <c r="C1093" t="s">
        <v>32</v>
      </c>
      <c r="D1093" s="5" t="s">
        <v>76</v>
      </c>
      <c r="E1093">
        <v>2</v>
      </c>
      <c r="F1093" s="1">
        <v>10590</v>
      </c>
      <c r="G1093" s="2">
        <v>21180</v>
      </c>
      <c r="H1093" s="3">
        <v>9180</v>
      </c>
      <c r="I1093" s="19" t="s">
        <v>52</v>
      </c>
      <c r="J1093" t="s">
        <v>56</v>
      </c>
      <c r="K1093" s="20">
        <f>Tablo1[[#This Row],[Ürün Kar Tutarı]]/Tablo1[[#This Row],[Birim Fiyat]]</f>
        <v>0.86685552407932009</v>
      </c>
      <c r="L1093" t="str">
        <f xml:space="preserve"> RIGHT(Tablo1[[#This Row],[Urun Ad]],5)</f>
        <v>ı Gri</v>
      </c>
      <c r="M1093" cm="1">
        <f t="array" aca="1" ref="M1093" ca="1">IF(VEYA(M1093="Aralık",M1093="Ocak",M1093="Şubat"),"Kış",
IF(VEYA(M1093="Mart",M1093="Nisan",M1093="Mayıs"),"İlkbahar",
IF(VEYA(M1093="Haziran",M1093="Temmuz",M1093="Ağustos"),"Yaz",
IF(VEYA(M1093="Eylül",M1093="Ekim",M1093="Kasım"),"Sonbahar",""))))</f>
        <v>0</v>
      </c>
    </row>
    <row r="1094" spans="1:13" x14ac:dyDescent="0.3">
      <c r="A1094" s="4">
        <v>1093</v>
      </c>
      <c r="B1094" t="s">
        <v>10</v>
      </c>
      <c r="C1094" t="s">
        <v>31</v>
      </c>
      <c r="D1094" s="5" t="s">
        <v>77</v>
      </c>
      <c r="E1094">
        <v>3</v>
      </c>
      <c r="F1094" s="1">
        <v>8000</v>
      </c>
      <c r="G1094" s="2">
        <v>24000</v>
      </c>
      <c r="H1094" s="3">
        <v>6000</v>
      </c>
      <c r="I1094" s="19" t="s">
        <v>52</v>
      </c>
      <c r="J1094" t="s">
        <v>65</v>
      </c>
      <c r="K1094" s="20">
        <f>Tablo1[[#This Row],[Ürün Kar Tutarı]]/Tablo1[[#This Row],[Birim Fiyat]]</f>
        <v>0.75</v>
      </c>
      <c r="L1094" t="str">
        <f xml:space="preserve"> RIGHT(Tablo1[[#This Row],[Urun Ad]],5)</f>
        <v>Beyaz</v>
      </c>
      <c r="M1094" cm="1">
        <f t="array" aca="1" ref="M1094" ca="1">IF(VEYA(M1094="Aralık",M1094="Ocak",M1094="Şubat"),"Kış",
IF(VEYA(M1094="Mart",M1094="Nisan",M1094="Mayıs"),"İlkbahar",
IF(VEYA(M1094="Haziran",M1094="Temmuz",M1094="Ağustos"),"Yaz",
IF(VEYA(M1094="Eylül",M1094="Ekim",M1094="Kasım"),"Sonbahar",""))))</f>
        <v>0</v>
      </c>
    </row>
    <row r="1095" spans="1:13" x14ac:dyDescent="0.3">
      <c r="A1095" s="5">
        <v>1094</v>
      </c>
      <c r="B1095" t="s">
        <v>14</v>
      </c>
      <c r="C1095" t="s">
        <v>27</v>
      </c>
      <c r="D1095" s="5" t="s">
        <v>43</v>
      </c>
      <c r="E1095">
        <v>1</v>
      </c>
      <c r="F1095" s="1">
        <v>1100</v>
      </c>
      <c r="G1095" s="2">
        <v>1100</v>
      </c>
      <c r="H1095" s="3">
        <v>300</v>
      </c>
      <c r="I1095" s="19" t="s">
        <v>52</v>
      </c>
      <c r="J1095" t="s">
        <v>66</v>
      </c>
      <c r="K1095" s="20">
        <f>Tablo1[[#This Row],[Ürün Kar Tutarı]]/Tablo1[[#This Row],[Birim Fiyat]]</f>
        <v>0.27272727272727271</v>
      </c>
      <c r="L1095" t="str">
        <f xml:space="preserve"> RIGHT(Tablo1[[#This Row],[Urun Ad]],5)</f>
        <v>Beyaz</v>
      </c>
      <c r="M1095" cm="1">
        <f t="array" aca="1" ref="M1095" ca="1">IF(VEYA(M1095="Aralık",M1095="Ocak",M1095="Şubat"),"Kış",
IF(VEYA(M1095="Mart",M1095="Nisan",M1095="Mayıs"),"İlkbahar",
IF(VEYA(M1095="Haziran",M1095="Temmuz",M1095="Ağustos"),"Yaz",
IF(VEYA(M1095="Eylül",M1095="Ekim",M1095="Kasım"),"Sonbahar",""))))</f>
        <v>0</v>
      </c>
    </row>
    <row r="1096" spans="1:13" x14ac:dyDescent="0.3">
      <c r="A1096" s="4">
        <v>1095</v>
      </c>
      <c r="B1096" t="s">
        <v>17</v>
      </c>
      <c r="C1096" t="s">
        <v>28</v>
      </c>
      <c r="D1096" s="5" t="s">
        <v>83</v>
      </c>
      <c r="E1096">
        <v>1</v>
      </c>
      <c r="F1096" s="1">
        <v>1200</v>
      </c>
      <c r="G1096" s="2">
        <v>1200</v>
      </c>
      <c r="H1096" s="3">
        <v>400</v>
      </c>
      <c r="I1096" s="19" t="s">
        <v>52</v>
      </c>
      <c r="J1096" t="s">
        <v>66</v>
      </c>
      <c r="K1096" s="20">
        <f>Tablo1[[#This Row],[Ürün Kar Tutarı]]/Tablo1[[#This Row],[Birim Fiyat]]</f>
        <v>0.33333333333333331</v>
      </c>
      <c r="L1096" t="str">
        <f xml:space="preserve"> RIGHT(Tablo1[[#This Row],[Urun Ad]],5)</f>
        <v>Marka</v>
      </c>
      <c r="M1096" cm="1">
        <f t="array" aca="1" ref="M1096" ca="1">IF(VEYA(M1096="Aralık",M1096="Ocak",M1096="Şubat"),"Kış",
IF(VEYA(M1096="Mart",M1096="Nisan",M1096="Mayıs"),"İlkbahar",
IF(VEYA(M1096="Haziran",M1096="Temmuz",M1096="Ağustos"),"Yaz",
IF(VEYA(M1096="Eylül",M1096="Ekim",M1096="Kasım"),"Sonbahar",""))))</f>
        <v>0</v>
      </c>
    </row>
    <row r="1097" spans="1:13" x14ac:dyDescent="0.3">
      <c r="A1097" s="5">
        <v>1096</v>
      </c>
      <c r="B1097" t="s">
        <v>12</v>
      </c>
      <c r="C1097" t="s">
        <v>34</v>
      </c>
      <c r="D1097" s="5" t="s">
        <v>80</v>
      </c>
      <c r="E1097">
        <v>2</v>
      </c>
      <c r="F1097" s="1">
        <v>4200</v>
      </c>
      <c r="G1097" s="2">
        <v>8400</v>
      </c>
      <c r="H1097" s="3">
        <v>2400</v>
      </c>
      <c r="I1097" s="19" t="s">
        <v>52</v>
      </c>
      <c r="J1097" t="s">
        <v>59</v>
      </c>
      <c r="K1097" s="20">
        <f>Tablo1[[#This Row],[Ürün Kar Tutarı]]/Tablo1[[#This Row],[Birim Fiyat]]</f>
        <v>0.5714285714285714</v>
      </c>
      <c r="L1097" t="str">
        <f xml:space="preserve"> RIGHT(Tablo1[[#This Row],[Urun Ad]],5)</f>
        <v>Beyaz</v>
      </c>
      <c r="M1097" cm="1">
        <f t="array" aca="1" ref="M1097" ca="1">IF(VEYA(M1097="Aralık",M1097="Ocak",M1097="Şubat"),"Kış",
IF(VEYA(M1097="Mart",M1097="Nisan",M1097="Mayıs"),"İlkbahar",
IF(VEYA(M1097="Haziran",M1097="Temmuz",M1097="Ağustos"),"Yaz",
IF(VEYA(M1097="Eylül",M1097="Ekim",M1097="Kasım"),"Sonbahar",""))))</f>
        <v>0</v>
      </c>
    </row>
    <row r="1098" spans="1:13" x14ac:dyDescent="0.3">
      <c r="A1098" s="4">
        <v>1097</v>
      </c>
      <c r="B1098" t="s">
        <v>9</v>
      </c>
      <c r="C1098" t="s">
        <v>35</v>
      </c>
      <c r="D1098" s="5" t="s">
        <v>79</v>
      </c>
      <c r="E1098">
        <v>3</v>
      </c>
      <c r="F1098" s="1">
        <v>5775</v>
      </c>
      <c r="G1098" s="2">
        <v>17325</v>
      </c>
      <c r="H1098" s="3">
        <v>5325</v>
      </c>
      <c r="I1098" s="19" t="s">
        <v>52</v>
      </c>
      <c r="J1098" t="s">
        <v>64</v>
      </c>
      <c r="K1098" s="20">
        <f>Tablo1[[#This Row],[Ürün Kar Tutarı]]/Tablo1[[#This Row],[Birim Fiyat]]</f>
        <v>0.92207792207792205</v>
      </c>
      <c r="L1098" t="str">
        <f xml:space="preserve"> RIGHT(Tablo1[[#This Row],[Urun Ad]],5)</f>
        <v>Beyaz</v>
      </c>
      <c r="M1098" cm="1">
        <f t="array" aca="1" ref="M1098" ca="1">IF(VEYA(M1098="Aralık",M1098="Ocak",M1098="Şubat"),"Kış",
IF(VEYA(M1098="Mart",M1098="Nisan",M1098="Mayıs"),"İlkbahar",
IF(VEYA(M1098="Haziran",M1098="Temmuz",M1098="Ağustos"),"Yaz",
IF(VEYA(M1098="Eylül",M1098="Ekim",M1098="Kasım"),"Sonbahar",""))))</f>
        <v>0</v>
      </c>
    </row>
    <row r="1099" spans="1:13" x14ac:dyDescent="0.3">
      <c r="A1099" s="5">
        <v>1098</v>
      </c>
      <c r="B1099" t="s">
        <v>18</v>
      </c>
      <c r="C1099" t="s">
        <v>25</v>
      </c>
      <c r="D1099" s="5" t="s">
        <v>77</v>
      </c>
      <c r="E1099">
        <v>3</v>
      </c>
      <c r="F1099" s="1">
        <v>7600</v>
      </c>
      <c r="G1099" s="2">
        <v>22800</v>
      </c>
      <c r="H1099" s="3">
        <v>4800</v>
      </c>
      <c r="I1099" s="19" t="s">
        <v>52</v>
      </c>
      <c r="J1099" t="s">
        <v>65</v>
      </c>
      <c r="K1099" s="20">
        <f>Tablo1[[#This Row],[Ürün Kar Tutarı]]/Tablo1[[#This Row],[Birim Fiyat]]</f>
        <v>0.63157894736842102</v>
      </c>
      <c r="L1099" t="str">
        <f xml:space="preserve"> RIGHT(Tablo1[[#This Row],[Urun Ad]],5)</f>
        <v>i Gri</v>
      </c>
      <c r="M1099" cm="1">
        <f t="array" aca="1" ref="M1099" ca="1">IF(VEYA(M1099="Aralık",M1099="Ocak",M1099="Şubat"),"Kış",
IF(VEYA(M1099="Mart",M1099="Nisan",M1099="Mayıs"),"İlkbahar",
IF(VEYA(M1099="Haziran",M1099="Temmuz",M1099="Ağustos"),"Yaz",
IF(VEYA(M1099="Eylül",M1099="Ekim",M1099="Kasım"),"Sonbahar",""))))</f>
        <v>0</v>
      </c>
    </row>
    <row r="1100" spans="1:13" x14ac:dyDescent="0.3">
      <c r="A1100" s="4">
        <v>1099</v>
      </c>
      <c r="B1100" t="s">
        <v>9</v>
      </c>
      <c r="C1100" t="s">
        <v>26</v>
      </c>
      <c r="D1100" s="5" t="s">
        <v>79</v>
      </c>
      <c r="E1100">
        <v>3</v>
      </c>
      <c r="F1100" s="1">
        <v>7250</v>
      </c>
      <c r="G1100" s="2">
        <v>21750</v>
      </c>
      <c r="H1100" s="3">
        <v>6750</v>
      </c>
      <c r="I1100" s="19" t="s">
        <v>52</v>
      </c>
      <c r="J1100" t="s">
        <v>67</v>
      </c>
      <c r="K1100" s="20">
        <f>Tablo1[[#This Row],[Ürün Kar Tutarı]]/Tablo1[[#This Row],[Birim Fiyat]]</f>
        <v>0.93103448275862066</v>
      </c>
      <c r="L1100" t="str">
        <f xml:space="preserve"> RIGHT(Tablo1[[#This Row],[Urun Ad]],5)</f>
        <v>u Gri</v>
      </c>
      <c r="M1100" cm="1">
        <f t="array" aca="1" ref="M1100" ca="1">IF(VEYA(M1100="Aralık",M1100="Ocak",M1100="Şubat"),"Kış",
IF(VEYA(M1100="Mart",M1100="Nisan",M1100="Mayıs"),"İlkbahar",
IF(VEYA(M1100="Haziran",M1100="Temmuz",M1100="Ağustos"),"Yaz",
IF(VEYA(M1100="Eylül",M1100="Ekim",M1100="Kasım"),"Sonbahar",""))))</f>
        <v>0</v>
      </c>
    </row>
    <row r="1101" spans="1:13" x14ac:dyDescent="0.3">
      <c r="A1101" s="5">
        <v>1100</v>
      </c>
      <c r="B1101" t="s">
        <v>8</v>
      </c>
      <c r="C1101" t="s">
        <v>26</v>
      </c>
      <c r="D1101" s="5" t="s">
        <v>79</v>
      </c>
      <c r="E1101">
        <v>3</v>
      </c>
      <c r="F1101" s="1">
        <v>7250</v>
      </c>
      <c r="G1101" s="2">
        <v>21750</v>
      </c>
      <c r="H1101" s="3">
        <v>6750</v>
      </c>
      <c r="I1101" s="19" t="s">
        <v>52</v>
      </c>
      <c r="J1101" t="s">
        <v>66</v>
      </c>
      <c r="K1101" s="20">
        <f>Tablo1[[#This Row],[Ürün Kar Tutarı]]/Tablo1[[#This Row],[Birim Fiyat]]</f>
        <v>0.93103448275862066</v>
      </c>
      <c r="L1101" t="str">
        <f xml:space="preserve"> RIGHT(Tablo1[[#This Row],[Urun Ad]],5)</f>
        <v>u Gri</v>
      </c>
      <c r="M1101" cm="1">
        <f t="array" aca="1" ref="M1101" ca="1">IF(VEYA(M1101="Aralık",M1101="Ocak",M1101="Şubat"),"Kış",
IF(VEYA(M1101="Mart",M1101="Nisan",M1101="Mayıs"),"İlkbahar",
IF(VEYA(M1101="Haziran",M1101="Temmuz",M1101="Ağustos"),"Yaz",
IF(VEYA(M1101="Eylül",M1101="Ekim",M1101="Kasım"),"Sonbahar",""))))</f>
        <v>0</v>
      </c>
    </row>
    <row r="1102" spans="1:13" x14ac:dyDescent="0.3">
      <c r="A1102" s="4">
        <v>1101</v>
      </c>
      <c r="B1102" t="s">
        <v>16</v>
      </c>
      <c r="C1102" t="s">
        <v>26</v>
      </c>
      <c r="D1102" s="5" t="s">
        <v>79</v>
      </c>
      <c r="E1102">
        <v>3</v>
      </c>
      <c r="F1102" s="1">
        <v>7250</v>
      </c>
      <c r="G1102" s="2">
        <v>21750</v>
      </c>
      <c r="H1102" s="3">
        <v>6750</v>
      </c>
      <c r="I1102" s="19" t="s">
        <v>52</v>
      </c>
      <c r="J1102" t="s">
        <v>56</v>
      </c>
      <c r="K1102" s="20">
        <f>Tablo1[[#This Row],[Ürün Kar Tutarı]]/Tablo1[[#This Row],[Birim Fiyat]]</f>
        <v>0.93103448275862066</v>
      </c>
      <c r="L1102" t="str">
        <f xml:space="preserve"> RIGHT(Tablo1[[#This Row],[Urun Ad]],5)</f>
        <v>u Gri</v>
      </c>
      <c r="M1102" cm="1">
        <f t="array" aca="1" ref="M1102" ca="1">IF(VEYA(M1102="Aralık",M1102="Ocak",M1102="Şubat"),"Kış",
IF(VEYA(M1102="Mart",M1102="Nisan",M1102="Mayıs"),"İlkbahar",
IF(VEYA(M1102="Haziran",M1102="Temmuz",M1102="Ağustos"),"Yaz",
IF(VEYA(M1102="Eylül",M1102="Ekim",M1102="Kasım"),"Sonbahar",""))))</f>
        <v>0</v>
      </c>
    </row>
    <row r="1103" spans="1:13" x14ac:dyDescent="0.3">
      <c r="A1103" s="5">
        <v>1102</v>
      </c>
      <c r="B1103" t="s">
        <v>13</v>
      </c>
      <c r="C1103" t="s">
        <v>23</v>
      </c>
      <c r="D1103" s="5" t="s">
        <v>84</v>
      </c>
      <c r="E1103">
        <v>1</v>
      </c>
      <c r="F1103" s="1">
        <v>1350</v>
      </c>
      <c r="G1103" s="2">
        <v>1350</v>
      </c>
      <c r="H1103" s="3">
        <v>550</v>
      </c>
      <c r="I1103" s="19" t="s">
        <v>52</v>
      </c>
      <c r="J1103" t="s">
        <v>63</v>
      </c>
      <c r="K1103" s="20">
        <f>Tablo1[[#This Row],[Ürün Kar Tutarı]]/Tablo1[[#This Row],[Birim Fiyat]]</f>
        <v>0.40740740740740738</v>
      </c>
      <c r="L1103" t="str">
        <f xml:space="preserve"> RIGHT(Tablo1[[#This Row],[Urun Ad]],5)</f>
        <v>Siyah</v>
      </c>
      <c r="M1103" cm="1">
        <f t="array" aca="1" ref="M1103" ca="1">IF(VEYA(M1103="Aralık",M1103="Ocak",M1103="Şubat"),"Kış",
IF(VEYA(M1103="Mart",M1103="Nisan",M1103="Mayıs"),"İlkbahar",
IF(VEYA(M1103="Haziran",M1103="Temmuz",M1103="Ağustos"),"Yaz",
IF(VEYA(M1103="Eylül",M1103="Ekim",M1103="Kasım"),"Sonbahar",""))))</f>
        <v>0</v>
      </c>
    </row>
    <row r="1104" spans="1:13" x14ac:dyDescent="0.3">
      <c r="A1104" s="4">
        <v>1103</v>
      </c>
      <c r="B1104" t="s">
        <v>9</v>
      </c>
      <c r="C1104" t="s">
        <v>26</v>
      </c>
      <c r="D1104" s="5" t="s">
        <v>79</v>
      </c>
      <c r="E1104">
        <v>2</v>
      </c>
      <c r="F1104" s="1">
        <v>7250</v>
      </c>
      <c r="G1104" s="2">
        <v>14500</v>
      </c>
      <c r="H1104" s="3">
        <v>4500</v>
      </c>
      <c r="I1104" s="19" t="s">
        <v>52</v>
      </c>
      <c r="J1104" t="s">
        <v>63</v>
      </c>
      <c r="K1104" s="20">
        <f>Tablo1[[#This Row],[Ürün Kar Tutarı]]/Tablo1[[#This Row],[Birim Fiyat]]</f>
        <v>0.62068965517241381</v>
      </c>
      <c r="L1104" t="str">
        <f xml:space="preserve"> RIGHT(Tablo1[[#This Row],[Urun Ad]],5)</f>
        <v>u Gri</v>
      </c>
      <c r="M1104" cm="1">
        <f t="array" aca="1" ref="M1104" ca="1">IF(VEYA(M1104="Aralık",M1104="Ocak",M1104="Şubat"),"Kış",
IF(VEYA(M1104="Mart",M1104="Nisan",M1104="Mayıs"),"İlkbahar",
IF(VEYA(M1104="Haziran",M1104="Temmuz",M1104="Ağustos"),"Yaz",
IF(VEYA(M1104="Eylül",M1104="Ekim",M1104="Kasım"),"Sonbahar",""))))</f>
        <v>0</v>
      </c>
    </row>
    <row r="1105" spans="1:13" x14ac:dyDescent="0.3">
      <c r="A1105" s="5">
        <v>1104</v>
      </c>
      <c r="B1105" t="s">
        <v>14</v>
      </c>
      <c r="C1105" t="s">
        <v>25</v>
      </c>
      <c r="D1105" s="5" t="s">
        <v>77</v>
      </c>
      <c r="E1105">
        <v>1</v>
      </c>
      <c r="F1105" s="1">
        <v>7600</v>
      </c>
      <c r="G1105" s="2">
        <v>7600</v>
      </c>
      <c r="H1105" s="3">
        <v>1600</v>
      </c>
      <c r="I1105" s="19" t="s">
        <v>52</v>
      </c>
      <c r="J1105" t="s">
        <v>61</v>
      </c>
      <c r="K1105" s="20">
        <f>Tablo1[[#This Row],[Ürün Kar Tutarı]]/Tablo1[[#This Row],[Birim Fiyat]]</f>
        <v>0.21052631578947367</v>
      </c>
      <c r="L1105" t="str">
        <f xml:space="preserve"> RIGHT(Tablo1[[#This Row],[Urun Ad]],5)</f>
        <v>i Gri</v>
      </c>
      <c r="M1105" cm="1">
        <f t="array" aca="1" ref="M1105" ca="1">IF(VEYA(M1105="Aralık",M1105="Ocak",M1105="Şubat"),"Kış",
IF(VEYA(M1105="Mart",M1105="Nisan",M1105="Mayıs"),"İlkbahar",
IF(VEYA(M1105="Haziran",M1105="Temmuz",M1105="Ağustos"),"Yaz",
IF(VEYA(M1105="Eylül",M1105="Ekim",M1105="Kasım"),"Sonbahar",""))))</f>
        <v>0</v>
      </c>
    </row>
    <row r="1106" spans="1:13" x14ac:dyDescent="0.3">
      <c r="A1106" s="4">
        <v>1105</v>
      </c>
      <c r="B1106" t="s">
        <v>19</v>
      </c>
      <c r="C1106" t="s">
        <v>25</v>
      </c>
      <c r="D1106" s="5" t="s">
        <v>77</v>
      </c>
      <c r="E1106">
        <v>3</v>
      </c>
      <c r="F1106" s="1">
        <v>7600</v>
      </c>
      <c r="G1106" s="2">
        <v>22800</v>
      </c>
      <c r="H1106" s="3">
        <v>4800</v>
      </c>
      <c r="I1106" s="19" t="s">
        <v>52</v>
      </c>
      <c r="J1106" t="s">
        <v>58</v>
      </c>
      <c r="K1106" s="20">
        <f>Tablo1[[#This Row],[Ürün Kar Tutarı]]/Tablo1[[#This Row],[Birim Fiyat]]</f>
        <v>0.63157894736842102</v>
      </c>
      <c r="L1106" t="str">
        <f xml:space="preserve"> RIGHT(Tablo1[[#This Row],[Urun Ad]],5)</f>
        <v>i Gri</v>
      </c>
      <c r="M1106" cm="1">
        <f t="array" aca="1" ref="M1106" ca="1">IF(VEYA(M1106="Aralık",M1106="Ocak",M1106="Şubat"),"Kış",
IF(VEYA(M1106="Mart",M1106="Nisan",M1106="Mayıs"),"İlkbahar",
IF(VEYA(M1106="Haziran",M1106="Temmuz",M1106="Ağustos"),"Yaz",
IF(VEYA(M1106="Eylül",M1106="Ekim",M1106="Kasım"),"Sonbahar",""))))</f>
        <v>0</v>
      </c>
    </row>
    <row r="1107" spans="1:13" x14ac:dyDescent="0.3">
      <c r="A1107" s="5">
        <v>1106</v>
      </c>
      <c r="B1107" t="s">
        <v>9</v>
      </c>
      <c r="C1107" t="s">
        <v>33</v>
      </c>
      <c r="D1107" s="5" t="s">
        <v>78</v>
      </c>
      <c r="E1107">
        <v>3</v>
      </c>
      <c r="F1107" s="1">
        <v>1490</v>
      </c>
      <c r="G1107" s="2">
        <v>4470</v>
      </c>
      <c r="H1107" s="3">
        <v>2070</v>
      </c>
      <c r="I1107" s="19" t="s">
        <v>52</v>
      </c>
      <c r="J1107" t="s">
        <v>59</v>
      </c>
      <c r="K1107" s="20">
        <f>Tablo1[[#This Row],[Ürün Kar Tutarı]]/Tablo1[[#This Row],[Birim Fiyat]]</f>
        <v>1.3892617449664431</v>
      </c>
      <c r="L1107" t="str">
        <f xml:space="preserve"> RIGHT(Tablo1[[#This Row],[Urun Ad]],5)</f>
        <v>Marka</v>
      </c>
      <c r="M1107" cm="1">
        <f t="array" aca="1" ref="M1107" ca="1">IF(VEYA(M1107="Aralık",M1107="Ocak",M1107="Şubat"),"Kış",
IF(VEYA(M1107="Mart",M1107="Nisan",M1107="Mayıs"),"İlkbahar",
IF(VEYA(M1107="Haziran",M1107="Temmuz",M1107="Ağustos"),"Yaz",
IF(VEYA(M1107="Eylül",M1107="Ekim",M1107="Kasım"),"Sonbahar",""))))</f>
        <v>0</v>
      </c>
    </row>
    <row r="1108" spans="1:13" x14ac:dyDescent="0.3">
      <c r="A1108" s="4">
        <v>1107</v>
      </c>
      <c r="B1108" t="s">
        <v>13</v>
      </c>
      <c r="C1108" t="s">
        <v>36</v>
      </c>
      <c r="D1108" s="5" t="s">
        <v>81</v>
      </c>
      <c r="E1108">
        <v>2</v>
      </c>
      <c r="F1108" s="1">
        <v>2900</v>
      </c>
      <c r="G1108" s="2">
        <v>5800</v>
      </c>
      <c r="H1108" s="3">
        <v>1800</v>
      </c>
      <c r="I1108" s="19" t="s">
        <v>52</v>
      </c>
      <c r="J1108" t="s">
        <v>60</v>
      </c>
      <c r="K1108" s="20">
        <f>Tablo1[[#This Row],[Ürün Kar Tutarı]]/Tablo1[[#This Row],[Birim Fiyat]]</f>
        <v>0.62068965517241381</v>
      </c>
      <c r="L1108" t="str">
        <f xml:space="preserve"> RIGHT(Tablo1[[#This Row],[Urun Ad]],5)</f>
        <v>Marka</v>
      </c>
      <c r="M1108" cm="1">
        <f t="array" aca="1" ref="M1108" ca="1">IF(VEYA(M1108="Aralık",M1108="Ocak",M1108="Şubat"),"Kış",
IF(VEYA(M1108="Mart",M1108="Nisan",M1108="Mayıs"),"İlkbahar",
IF(VEYA(M1108="Haziran",M1108="Temmuz",M1108="Ağustos"),"Yaz",
IF(VEYA(M1108="Eylül",M1108="Ekim",M1108="Kasım"),"Sonbahar",""))))</f>
        <v>0</v>
      </c>
    </row>
    <row r="1109" spans="1:13" x14ac:dyDescent="0.3">
      <c r="A1109" s="5">
        <v>1108</v>
      </c>
      <c r="B1109" t="s">
        <v>17</v>
      </c>
      <c r="C1109" t="s">
        <v>33</v>
      </c>
      <c r="D1109" s="5" t="s">
        <v>78</v>
      </c>
      <c r="E1109">
        <v>1</v>
      </c>
      <c r="F1109" s="1">
        <v>1490</v>
      </c>
      <c r="G1109" s="2">
        <v>1490</v>
      </c>
      <c r="H1109" s="3">
        <v>690</v>
      </c>
      <c r="I1109" s="19" t="s">
        <v>52</v>
      </c>
      <c r="J1109" t="s">
        <v>66</v>
      </c>
      <c r="K1109" s="20">
        <f>Tablo1[[#This Row],[Ürün Kar Tutarı]]/Tablo1[[#This Row],[Birim Fiyat]]</f>
        <v>0.46308724832214765</v>
      </c>
      <c r="L1109" t="str">
        <f xml:space="preserve"> RIGHT(Tablo1[[#This Row],[Urun Ad]],5)</f>
        <v>Marka</v>
      </c>
      <c r="M1109" cm="1">
        <f t="array" aca="1" ref="M1109" ca="1">IF(VEYA(M1109="Aralık",M1109="Ocak",M1109="Şubat"),"Kış",
IF(VEYA(M1109="Mart",M1109="Nisan",M1109="Mayıs"),"İlkbahar",
IF(VEYA(M1109="Haziran",M1109="Temmuz",M1109="Ağustos"),"Yaz",
IF(VEYA(M1109="Eylül",M1109="Ekim",M1109="Kasım"),"Sonbahar",""))))</f>
        <v>0</v>
      </c>
    </row>
    <row r="1110" spans="1:13" x14ac:dyDescent="0.3">
      <c r="A1110" s="4">
        <v>1109</v>
      </c>
      <c r="B1110" t="s">
        <v>17</v>
      </c>
      <c r="C1110" t="s">
        <v>30</v>
      </c>
      <c r="D1110" s="5" t="s">
        <v>83</v>
      </c>
      <c r="E1110">
        <v>2</v>
      </c>
      <c r="F1110" s="1">
        <v>1090</v>
      </c>
      <c r="G1110" s="2">
        <v>2180</v>
      </c>
      <c r="H1110" s="3">
        <v>580</v>
      </c>
      <c r="I1110" s="19" t="s">
        <v>52</v>
      </c>
      <c r="J1110" t="s">
        <v>59</v>
      </c>
      <c r="K1110" s="20">
        <f>Tablo1[[#This Row],[Ürün Kar Tutarı]]/Tablo1[[#This Row],[Birim Fiyat]]</f>
        <v>0.5321100917431193</v>
      </c>
      <c r="L1110" t="str">
        <f xml:space="preserve"> RIGHT(Tablo1[[#This Row],[Urun Ad]],5)</f>
        <v>Marka</v>
      </c>
      <c r="M1110" cm="1">
        <f t="array" aca="1" ref="M1110" ca="1">IF(VEYA(M1110="Aralık",M1110="Ocak",M1110="Şubat"),"Kış",
IF(VEYA(M1110="Mart",M1110="Nisan",M1110="Mayıs"),"İlkbahar",
IF(VEYA(M1110="Haziran",M1110="Temmuz",M1110="Ağustos"),"Yaz",
IF(VEYA(M1110="Eylül",M1110="Ekim",M1110="Kasım"),"Sonbahar",""))))</f>
        <v>0</v>
      </c>
    </row>
    <row r="1111" spans="1:13" x14ac:dyDescent="0.3">
      <c r="A1111" s="4">
        <v>1110</v>
      </c>
      <c r="B1111" t="s">
        <v>13</v>
      </c>
      <c r="C1111" t="s">
        <v>28</v>
      </c>
      <c r="D1111" s="5" t="s">
        <v>83</v>
      </c>
      <c r="E1111">
        <v>2</v>
      </c>
      <c r="F1111" s="1">
        <v>1200</v>
      </c>
      <c r="G1111" s="2">
        <v>2400</v>
      </c>
      <c r="H1111" s="3">
        <v>800</v>
      </c>
      <c r="I1111" s="19" t="s">
        <v>52</v>
      </c>
      <c r="J1111" t="s">
        <v>66</v>
      </c>
      <c r="K1111" s="20">
        <f>Tablo1[[#This Row],[Ürün Kar Tutarı]]/Tablo1[[#This Row],[Birim Fiyat]]</f>
        <v>0.66666666666666663</v>
      </c>
      <c r="L1111" t="str">
        <f xml:space="preserve"> RIGHT(Tablo1[[#This Row],[Urun Ad]],5)</f>
        <v>Marka</v>
      </c>
      <c r="M1111" cm="1">
        <f t="array" aca="1" ref="M1111" ca="1">IF(VEYA(M1111="Aralık",M1111="Ocak",M1111="Şubat"),"Kış",
IF(VEYA(M1111="Mart",M1111="Nisan",M1111="Mayıs"),"İlkbahar",
IF(VEYA(M1111="Haziran",M1111="Temmuz",M1111="Ağustos"),"Yaz",
IF(VEYA(M1111="Eylül",M1111="Ekim",M1111="Kasım"),"Sonbahar",""))))</f>
        <v>0</v>
      </c>
    </row>
    <row r="1112" spans="1:13" x14ac:dyDescent="0.3">
      <c r="A1112" s="4">
        <v>1111</v>
      </c>
      <c r="B1112" t="s">
        <v>16</v>
      </c>
      <c r="C1112" t="s">
        <v>32</v>
      </c>
      <c r="D1112" s="5" t="s">
        <v>76</v>
      </c>
      <c r="E1112">
        <v>2</v>
      </c>
      <c r="F1112" s="1">
        <v>10590</v>
      </c>
      <c r="G1112" s="2">
        <v>21180</v>
      </c>
      <c r="H1112" s="3">
        <v>9180</v>
      </c>
      <c r="I1112" s="19" t="s">
        <v>52</v>
      </c>
      <c r="J1112" t="s">
        <v>60</v>
      </c>
      <c r="K1112" s="20">
        <f>Tablo1[[#This Row],[Ürün Kar Tutarı]]/Tablo1[[#This Row],[Birim Fiyat]]</f>
        <v>0.86685552407932009</v>
      </c>
      <c r="L1112" t="str">
        <f xml:space="preserve"> RIGHT(Tablo1[[#This Row],[Urun Ad]],5)</f>
        <v>ı Gri</v>
      </c>
      <c r="M1112" cm="1">
        <f t="array" aca="1" ref="M1112" ca="1">IF(VEYA(M1112="Aralık",M1112="Ocak",M1112="Şubat"),"Kış",
IF(VEYA(M1112="Mart",M1112="Nisan",M1112="Mayıs"),"İlkbahar",
IF(VEYA(M1112="Haziran",M1112="Temmuz",M1112="Ağustos"),"Yaz",
IF(VEYA(M1112="Eylül",M1112="Ekim",M1112="Kasım"),"Sonbahar",""))))</f>
        <v>0</v>
      </c>
    </row>
    <row r="1113" spans="1:13" x14ac:dyDescent="0.3">
      <c r="A1113" s="5">
        <v>1112</v>
      </c>
      <c r="B1113" t="s">
        <v>14</v>
      </c>
      <c r="C1113" t="s">
        <v>34</v>
      </c>
      <c r="D1113" s="5" t="s">
        <v>80</v>
      </c>
      <c r="E1113">
        <v>3</v>
      </c>
      <c r="F1113" s="1">
        <v>4200</v>
      </c>
      <c r="G1113" s="2">
        <v>12600</v>
      </c>
      <c r="H1113" s="3">
        <v>3600</v>
      </c>
      <c r="I1113" s="19" t="s">
        <v>52</v>
      </c>
      <c r="J1113" t="s">
        <v>62</v>
      </c>
      <c r="K1113" s="20">
        <f>Tablo1[[#This Row],[Ürün Kar Tutarı]]/Tablo1[[#This Row],[Birim Fiyat]]</f>
        <v>0.8571428571428571</v>
      </c>
      <c r="L1113" t="str">
        <f xml:space="preserve"> RIGHT(Tablo1[[#This Row],[Urun Ad]],5)</f>
        <v>Beyaz</v>
      </c>
      <c r="M1113" cm="1">
        <f t="array" aca="1" ref="M1113" ca="1">IF(VEYA(M1113="Aralık",M1113="Ocak",M1113="Şubat"),"Kış",
IF(VEYA(M1113="Mart",M1113="Nisan",M1113="Mayıs"),"İlkbahar",
IF(VEYA(M1113="Haziran",M1113="Temmuz",M1113="Ağustos"),"Yaz",
IF(VEYA(M1113="Eylül",M1113="Ekim",M1113="Kasım"),"Sonbahar",""))))</f>
        <v>0</v>
      </c>
    </row>
    <row r="1114" spans="1:13" x14ac:dyDescent="0.3">
      <c r="A1114" s="4">
        <v>1113</v>
      </c>
      <c r="B1114" t="s">
        <v>11</v>
      </c>
      <c r="C1114" t="s">
        <v>34</v>
      </c>
      <c r="D1114" s="5" t="s">
        <v>80</v>
      </c>
      <c r="E1114">
        <v>3</v>
      </c>
      <c r="F1114" s="1">
        <v>4200</v>
      </c>
      <c r="G1114" s="2">
        <v>12600</v>
      </c>
      <c r="H1114" s="3">
        <v>3600</v>
      </c>
      <c r="I1114" s="19" t="s">
        <v>52</v>
      </c>
      <c r="J1114" t="s">
        <v>63</v>
      </c>
      <c r="K1114" s="20">
        <f>Tablo1[[#This Row],[Ürün Kar Tutarı]]/Tablo1[[#This Row],[Birim Fiyat]]</f>
        <v>0.8571428571428571</v>
      </c>
      <c r="L1114" t="str">
        <f xml:space="preserve"> RIGHT(Tablo1[[#This Row],[Urun Ad]],5)</f>
        <v>Beyaz</v>
      </c>
      <c r="M1114" cm="1">
        <f t="array" aca="1" ref="M1114" ca="1">IF(VEYA(M1114="Aralık",M1114="Ocak",M1114="Şubat"),"Kış",
IF(VEYA(M1114="Mart",M1114="Nisan",M1114="Mayıs"),"İlkbahar",
IF(VEYA(M1114="Haziran",M1114="Temmuz",M1114="Ağustos"),"Yaz",
IF(VEYA(M1114="Eylül",M1114="Ekim",M1114="Kasım"),"Sonbahar",""))))</f>
        <v>0</v>
      </c>
    </row>
    <row r="1115" spans="1:13" x14ac:dyDescent="0.3">
      <c r="A1115" s="5">
        <v>1114</v>
      </c>
      <c r="B1115" t="s">
        <v>15</v>
      </c>
      <c r="C1115" t="s">
        <v>32</v>
      </c>
      <c r="D1115" s="5" t="s">
        <v>76</v>
      </c>
      <c r="E1115">
        <v>2</v>
      </c>
      <c r="F1115" s="1">
        <v>10590</v>
      </c>
      <c r="G1115" s="2">
        <v>21180</v>
      </c>
      <c r="H1115" s="3">
        <v>9180</v>
      </c>
      <c r="I1115" s="19" t="s">
        <v>52</v>
      </c>
      <c r="J1115" t="s">
        <v>55</v>
      </c>
      <c r="K1115" s="20">
        <f>Tablo1[[#This Row],[Ürün Kar Tutarı]]/Tablo1[[#This Row],[Birim Fiyat]]</f>
        <v>0.86685552407932009</v>
      </c>
      <c r="L1115" t="str">
        <f xml:space="preserve"> RIGHT(Tablo1[[#This Row],[Urun Ad]],5)</f>
        <v>ı Gri</v>
      </c>
      <c r="M1115" cm="1">
        <f t="array" aca="1" ref="M1115" ca="1">IF(VEYA(M1115="Aralık",M1115="Ocak",M1115="Şubat"),"Kış",
IF(VEYA(M1115="Mart",M1115="Nisan",M1115="Mayıs"),"İlkbahar",
IF(VEYA(M1115="Haziran",M1115="Temmuz",M1115="Ağustos"),"Yaz",
IF(VEYA(M1115="Eylül",M1115="Ekim",M1115="Kasım"),"Sonbahar",""))))</f>
        <v>0</v>
      </c>
    </row>
    <row r="1116" spans="1:13" x14ac:dyDescent="0.3">
      <c r="A1116" s="4">
        <v>1115</v>
      </c>
      <c r="B1116" t="s">
        <v>19</v>
      </c>
      <c r="C1116" t="s">
        <v>37</v>
      </c>
      <c r="D1116" s="5" t="s">
        <v>43</v>
      </c>
      <c r="E1116">
        <v>1</v>
      </c>
      <c r="F1116" s="1">
        <v>1250</v>
      </c>
      <c r="G1116" s="2">
        <v>1250</v>
      </c>
      <c r="H1116" s="3">
        <v>450</v>
      </c>
      <c r="I1116" s="19" t="s">
        <v>52</v>
      </c>
      <c r="J1116" t="s">
        <v>59</v>
      </c>
      <c r="K1116" s="20">
        <f>Tablo1[[#This Row],[Ürün Kar Tutarı]]/Tablo1[[#This Row],[Birim Fiyat]]</f>
        <v>0.36</v>
      </c>
      <c r="L1116" t="str">
        <f xml:space="preserve"> RIGHT(Tablo1[[#This Row],[Urun Ad]],5)</f>
        <v>Siyah</v>
      </c>
      <c r="M1116" cm="1">
        <f t="array" aca="1" ref="M1116" ca="1">IF(VEYA(M1116="Aralık",M1116="Ocak",M1116="Şubat"),"Kış",
IF(VEYA(M1116="Mart",M1116="Nisan",M1116="Mayıs"),"İlkbahar",
IF(VEYA(M1116="Haziran",M1116="Temmuz",M1116="Ağustos"),"Yaz",
IF(VEYA(M1116="Eylül",M1116="Ekim",M1116="Kasım"),"Sonbahar",""))))</f>
        <v>0</v>
      </c>
    </row>
    <row r="1117" spans="1:13" x14ac:dyDescent="0.3">
      <c r="A1117" s="5">
        <v>1116</v>
      </c>
      <c r="B1117" t="s">
        <v>8</v>
      </c>
      <c r="C1117" t="s">
        <v>33</v>
      </c>
      <c r="D1117" s="5" t="s">
        <v>78</v>
      </c>
      <c r="E1117">
        <v>3</v>
      </c>
      <c r="F1117" s="1">
        <v>1490</v>
      </c>
      <c r="G1117" s="2">
        <v>4470</v>
      </c>
      <c r="H1117" s="3">
        <v>2070</v>
      </c>
      <c r="I1117" s="19" t="s">
        <v>52</v>
      </c>
      <c r="J1117" t="s">
        <v>58</v>
      </c>
      <c r="K1117" s="20">
        <f>Tablo1[[#This Row],[Ürün Kar Tutarı]]/Tablo1[[#This Row],[Birim Fiyat]]</f>
        <v>1.3892617449664431</v>
      </c>
      <c r="L1117" t="str">
        <f xml:space="preserve"> RIGHT(Tablo1[[#This Row],[Urun Ad]],5)</f>
        <v>Marka</v>
      </c>
      <c r="M1117" cm="1">
        <f t="array" aca="1" ref="M1117" ca="1">IF(VEYA(M1117="Aralık",M1117="Ocak",M1117="Şubat"),"Kış",
IF(VEYA(M1117="Mart",M1117="Nisan",M1117="Mayıs"),"İlkbahar",
IF(VEYA(M1117="Haziran",M1117="Temmuz",M1117="Ağustos"),"Yaz",
IF(VEYA(M1117="Eylül",M1117="Ekim",M1117="Kasım"),"Sonbahar",""))))</f>
        <v>0</v>
      </c>
    </row>
    <row r="1118" spans="1:13" x14ac:dyDescent="0.3">
      <c r="A1118" s="4">
        <v>1117</v>
      </c>
      <c r="B1118" t="s">
        <v>14</v>
      </c>
      <c r="C1118" t="s">
        <v>28</v>
      </c>
      <c r="D1118" s="5" t="s">
        <v>83</v>
      </c>
      <c r="E1118">
        <v>2</v>
      </c>
      <c r="F1118" s="1">
        <v>1200</v>
      </c>
      <c r="G1118" s="2">
        <v>2400</v>
      </c>
      <c r="H1118" s="3">
        <v>800</v>
      </c>
      <c r="I1118" s="19" t="s">
        <v>52</v>
      </c>
      <c r="J1118" t="s">
        <v>55</v>
      </c>
      <c r="K1118" s="20">
        <f>Tablo1[[#This Row],[Ürün Kar Tutarı]]/Tablo1[[#This Row],[Birim Fiyat]]</f>
        <v>0.66666666666666663</v>
      </c>
      <c r="L1118" t="str">
        <f xml:space="preserve"> RIGHT(Tablo1[[#This Row],[Urun Ad]],5)</f>
        <v>Marka</v>
      </c>
      <c r="M1118" cm="1">
        <f t="array" aca="1" ref="M1118" ca="1">IF(VEYA(M1118="Aralık",M1118="Ocak",M1118="Şubat"),"Kış",
IF(VEYA(M1118="Mart",M1118="Nisan",M1118="Mayıs"),"İlkbahar",
IF(VEYA(M1118="Haziran",M1118="Temmuz",M1118="Ağustos"),"Yaz",
IF(VEYA(M1118="Eylül",M1118="Ekim",M1118="Kasım"),"Sonbahar",""))))</f>
        <v>0</v>
      </c>
    </row>
    <row r="1119" spans="1:13" x14ac:dyDescent="0.3">
      <c r="A1119" s="5">
        <v>1118</v>
      </c>
      <c r="B1119" t="s">
        <v>10</v>
      </c>
      <c r="C1119" t="s">
        <v>24</v>
      </c>
      <c r="D1119" s="5" t="s">
        <v>81</v>
      </c>
      <c r="E1119">
        <v>3</v>
      </c>
      <c r="F1119" s="1">
        <v>2180</v>
      </c>
      <c r="G1119" s="2">
        <v>6540</v>
      </c>
      <c r="H1119" s="3">
        <v>2040</v>
      </c>
      <c r="I1119" s="19" t="s">
        <v>52</v>
      </c>
      <c r="J1119" t="s">
        <v>66</v>
      </c>
      <c r="K1119" s="20">
        <f>Tablo1[[#This Row],[Ürün Kar Tutarı]]/Tablo1[[#This Row],[Birim Fiyat]]</f>
        <v>0.93577981651376152</v>
      </c>
      <c r="L1119" t="str">
        <f xml:space="preserve"> RIGHT(Tablo1[[#This Row],[Urun Ad]],5)</f>
        <v>Marka</v>
      </c>
      <c r="M1119" cm="1">
        <f t="array" aca="1" ref="M1119" ca="1">IF(VEYA(M1119="Aralık",M1119="Ocak",M1119="Şubat"),"Kış",
IF(VEYA(M1119="Mart",M1119="Nisan",M1119="Mayıs"),"İlkbahar",
IF(VEYA(M1119="Haziran",M1119="Temmuz",M1119="Ağustos"),"Yaz",
IF(VEYA(M1119="Eylül",M1119="Ekim",M1119="Kasım"),"Sonbahar",""))))</f>
        <v>0</v>
      </c>
    </row>
    <row r="1120" spans="1:13" x14ac:dyDescent="0.3">
      <c r="A1120" s="4">
        <v>1119</v>
      </c>
      <c r="B1120" t="s">
        <v>17</v>
      </c>
      <c r="C1120" t="s">
        <v>38</v>
      </c>
      <c r="D1120" s="5" t="s">
        <v>84</v>
      </c>
      <c r="E1120">
        <v>3</v>
      </c>
      <c r="F1120" s="1">
        <v>1200</v>
      </c>
      <c r="G1120" s="2">
        <v>3600</v>
      </c>
      <c r="H1120" s="3">
        <v>1200</v>
      </c>
      <c r="I1120" s="19" t="s">
        <v>52</v>
      </c>
      <c r="J1120" t="s">
        <v>58</v>
      </c>
      <c r="K1120" s="20">
        <f>Tablo1[[#This Row],[Ürün Kar Tutarı]]/Tablo1[[#This Row],[Birim Fiyat]]</f>
        <v>1</v>
      </c>
      <c r="L1120" t="str">
        <f xml:space="preserve"> RIGHT(Tablo1[[#This Row],[Urun Ad]],5)</f>
        <v>ü Mor</v>
      </c>
      <c r="M1120" cm="1">
        <f t="array" aca="1" ref="M1120" ca="1">IF(VEYA(M1120="Aralık",M1120="Ocak",M1120="Şubat"),"Kış",
IF(VEYA(M1120="Mart",M1120="Nisan",M1120="Mayıs"),"İlkbahar",
IF(VEYA(M1120="Haziran",M1120="Temmuz",M1120="Ağustos"),"Yaz",
IF(VEYA(M1120="Eylül",M1120="Ekim",M1120="Kasım"),"Sonbahar",""))))</f>
        <v>0</v>
      </c>
    </row>
    <row r="1121" spans="1:13" x14ac:dyDescent="0.3">
      <c r="A1121" s="5">
        <v>1120</v>
      </c>
      <c r="B1121" t="s">
        <v>8</v>
      </c>
      <c r="C1121" t="s">
        <v>29</v>
      </c>
      <c r="D1121" s="5" t="s">
        <v>82</v>
      </c>
      <c r="E1121">
        <v>1</v>
      </c>
      <c r="F1121" s="1">
        <v>1800</v>
      </c>
      <c r="G1121" s="2">
        <v>1800</v>
      </c>
      <c r="H1121" s="3">
        <v>1000</v>
      </c>
      <c r="I1121" s="19" t="s">
        <v>52</v>
      </c>
      <c r="J1121" t="s">
        <v>64</v>
      </c>
      <c r="K1121" s="20">
        <f>Tablo1[[#This Row],[Ürün Kar Tutarı]]/Tablo1[[#This Row],[Birim Fiyat]]</f>
        <v>0.55555555555555558</v>
      </c>
      <c r="L1121" t="str">
        <f xml:space="preserve"> RIGHT(Tablo1[[#This Row],[Urun Ad]],5)</f>
        <v>n Gri</v>
      </c>
      <c r="M1121" cm="1">
        <f t="array" aca="1" ref="M1121" ca="1">IF(VEYA(M1121="Aralık",M1121="Ocak",M1121="Şubat"),"Kış",
IF(VEYA(M1121="Mart",M1121="Nisan",M1121="Mayıs"),"İlkbahar",
IF(VEYA(M1121="Haziran",M1121="Temmuz",M1121="Ağustos"),"Yaz",
IF(VEYA(M1121="Eylül",M1121="Ekim",M1121="Kasım"),"Sonbahar",""))))</f>
        <v>0</v>
      </c>
    </row>
    <row r="1122" spans="1:13" x14ac:dyDescent="0.3">
      <c r="A1122" s="4">
        <v>1121</v>
      </c>
      <c r="B1122" t="s">
        <v>10</v>
      </c>
      <c r="C1122" t="s">
        <v>25</v>
      </c>
      <c r="D1122" s="5" t="s">
        <v>77</v>
      </c>
      <c r="E1122">
        <v>1</v>
      </c>
      <c r="F1122" s="1">
        <v>7600</v>
      </c>
      <c r="G1122" s="2">
        <v>7600</v>
      </c>
      <c r="H1122" s="3">
        <v>1600</v>
      </c>
      <c r="I1122" s="19" t="s">
        <v>52</v>
      </c>
      <c r="J1122" t="s">
        <v>65</v>
      </c>
      <c r="K1122" s="20">
        <f>Tablo1[[#This Row],[Ürün Kar Tutarı]]/Tablo1[[#This Row],[Birim Fiyat]]</f>
        <v>0.21052631578947367</v>
      </c>
      <c r="L1122" t="str">
        <f xml:space="preserve"> RIGHT(Tablo1[[#This Row],[Urun Ad]],5)</f>
        <v>i Gri</v>
      </c>
      <c r="M1122" cm="1">
        <f t="array" aca="1" ref="M1122" ca="1">IF(VEYA(M1122="Aralık",M1122="Ocak",M1122="Şubat"),"Kış",
IF(VEYA(M1122="Mart",M1122="Nisan",M1122="Mayıs"),"İlkbahar",
IF(VEYA(M1122="Haziran",M1122="Temmuz",M1122="Ağustos"),"Yaz",
IF(VEYA(M1122="Eylül",M1122="Ekim",M1122="Kasım"),"Sonbahar",""))))</f>
        <v>0</v>
      </c>
    </row>
    <row r="1123" spans="1:13" x14ac:dyDescent="0.3">
      <c r="A1123" s="5">
        <v>1122</v>
      </c>
      <c r="B1123" t="s">
        <v>15</v>
      </c>
      <c r="C1123" t="s">
        <v>39</v>
      </c>
      <c r="D1123" s="5" t="s">
        <v>76</v>
      </c>
      <c r="E1123">
        <v>1</v>
      </c>
      <c r="F1123" s="1">
        <v>7530</v>
      </c>
      <c r="G1123" s="2">
        <v>7530</v>
      </c>
      <c r="H1123" s="3">
        <v>1530</v>
      </c>
      <c r="I1123" s="19" t="s">
        <v>52</v>
      </c>
      <c r="J1123" t="s">
        <v>65</v>
      </c>
      <c r="K1123" s="20">
        <f>Tablo1[[#This Row],[Ürün Kar Tutarı]]/Tablo1[[#This Row],[Birim Fiyat]]</f>
        <v>0.20318725099601595</v>
      </c>
      <c r="L1123" t="str">
        <f xml:space="preserve"> RIGHT(Tablo1[[#This Row],[Urun Ad]],5)</f>
        <v>ı Gri</v>
      </c>
      <c r="M1123" cm="1">
        <f t="array" aca="1" ref="M1123" ca="1">IF(VEYA(M1123="Aralık",M1123="Ocak",M1123="Şubat"),"Kış",
IF(VEYA(M1123="Mart",M1123="Nisan",M1123="Mayıs"),"İlkbahar",
IF(VEYA(M1123="Haziran",M1123="Temmuz",M1123="Ağustos"),"Yaz",
IF(VEYA(M1123="Eylül",M1123="Ekim",M1123="Kasım"),"Sonbahar",""))))</f>
        <v>0</v>
      </c>
    </row>
    <row r="1124" spans="1:13" x14ac:dyDescent="0.3">
      <c r="A1124" s="4">
        <v>1123</v>
      </c>
      <c r="B1124" t="s">
        <v>19</v>
      </c>
      <c r="C1124" t="s">
        <v>33</v>
      </c>
      <c r="D1124" s="5" t="s">
        <v>78</v>
      </c>
      <c r="E1124">
        <v>2</v>
      </c>
      <c r="F1124" s="1">
        <v>1490</v>
      </c>
      <c r="G1124" s="2">
        <v>2980</v>
      </c>
      <c r="H1124" s="3">
        <v>1380</v>
      </c>
      <c r="I1124" s="19" t="s">
        <v>52</v>
      </c>
      <c r="J1124" t="s">
        <v>65</v>
      </c>
      <c r="K1124" s="20">
        <f>Tablo1[[#This Row],[Ürün Kar Tutarı]]/Tablo1[[#This Row],[Birim Fiyat]]</f>
        <v>0.9261744966442953</v>
      </c>
      <c r="L1124" t="str">
        <f xml:space="preserve"> RIGHT(Tablo1[[#This Row],[Urun Ad]],5)</f>
        <v>Marka</v>
      </c>
      <c r="M1124" cm="1">
        <f t="array" aca="1" ref="M1124" ca="1">IF(VEYA(M1124="Aralık",M1124="Ocak",M1124="Şubat"),"Kış",
IF(VEYA(M1124="Mart",M1124="Nisan",M1124="Mayıs"),"İlkbahar",
IF(VEYA(M1124="Haziran",M1124="Temmuz",M1124="Ağustos"),"Yaz",
IF(VEYA(M1124="Eylül",M1124="Ekim",M1124="Kasım"),"Sonbahar",""))))</f>
        <v>0</v>
      </c>
    </row>
    <row r="1125" spans="1:13" x14ac:dyDescent="0.3">
      <c r="A1125" s="5">
        <v>1124</v>
      </c>
      <c r="B1125" t="s">
        <v>8</v>
      </c>
      <c r="C1125" t="s">
        <v>40</v>
      </c>
      <c r="D1125" s="5" t="s">
        <v>75</v>
      </c>
      <c r="E1125">
        <v>1</v>
      </c>
      <c r="F1125" s="1">
        <v>5300</v>
      </c>
      <c r="G1125" s="2">
        <v>5300</v>
      </c>
      <c r="H1125" s="3">
        <v>1300</v>
      </c>
      <c r="I1125" s="19" t="s">
        <v>52</v>
      </c>
      <c r="J1125" t="s">
        <v>60</v>
      </c>
      <c r="K1125" s="20">
        <f>Tablo1[[#This Row],[Ürün Kar Tutarı]]/Tablo1[[#This Row],[Birim Fiyat]]</f>
        <v>0.24528301886792453</v>
      </c>
      <c r="L1125" t="str">
        <f xml:space="preserve"> RIGHT(Tablo1[[#This Row],[Urun Ad]],5)</f>
        <v>i Gri</v>
      </c>
      <c r="M1125" cm="1">
        <f t="array" aca="1" ref="M1125" ca="1">IF(VEYA(M1125="Aralık",M1125="Ocak",M1125="Şubat"),"Kış",
IF(VEYA(M1125="Mart",M1125="Nisan",M1125="Mayıs"),"İlkbahar",
IF(VEYA(M1125="Haziran",M1125="Temmuz",M1125="Ağustos"),"Yaz",
IF(VEYA(M1125="Eylül",M1125="Ekim",M1125="Kasım"),"Sonbahar",""))))</f>
        <v>0</v>
      </c>
    </row>
    <row r="1126" spans="1:13" x14ac:dyDescent="0.3">
      <c r="A1126" s="4">
        <v>1125</v>
      </c>
      <c r="B1126" t="s">
        <v>12</v>
      </c>
      <c r="C1126" t="s">
        <v>28</v>
      </c>
      <c r="D1126" s="5" t="s">
        <v>83</v>
      </c>
      <c r="E1126">
        <v>2</v>
      </c>
      <c r="F1126" s="1">
        <v>1200</v>
      </c>
      <c r="G1126" s="2">
        <v>2400</v>
      </c>
      <c r="H1126" s="3">
        <v>800</v>
      </c>
      <c r="I1126" s="19" t="s">
        <v>52</v>
      </c>
      <c r="J1126" t="s">
        <v>64</v>
      </c>
      <c r="K1126" s="20">
        <f>Tablo1[[#This Row],[Ürün Kar Tutarı]]/Tablo1[[#This Row],[Birim Fiyat]]</f>
        <v>0.66666666666666663</v>
      </c>
      <c r="L1126" t="str">
        <f xml:space="preserve"> RIGHT(Tablo1[[#This Row],[Urun Ad]],5)</f>
        <v>Marka</v>
      </c>
      <c r="M1126" cm="1">
        <f t="array" aca="1" ref="M1126" ca="1">IF(VEYA(M1126="Aralık",M1126="Ocak",M1126="Şubat"),"Kış",
IF(VEYA(M1126="Mart",M1126="Nisan",M1126="Mayıs"),"İlkbahar",
IF(VEYA(M1126="Haziran",M1126="Temmuz",M1126="Ağustos"),"Yaz",
IF(VEYA(M1126="Eylül",M1126="Ekim",M1126="Kasım"),"Sonbahar",""))))</f>
        <v>0</v>
      </c>
    </row>
    <row r="1127" spans="1:13" x14ac:dyDescent="0.3">
      <c r="A1127" s="5">
        <v>1126</v>
      </c>
      <c r="B1127" t="s">
        <v>17</v>
      </c>
      <c r="C1127" t="s">
        <v>30</v>
      </c>
      <c r="D1127" s="5" t="s">
        <v>83</v>
      </c>
      <c r="E1127">
        <v>1</v>
      </c>
      <c r="F1127" s="1">
        <v>1090</v>
      </c>
      <c r="G1127" s="2">
        <v>1090</v>
      </c>
      <c r="H1127" s="3">
        <v>290</v>
      </c>
      <c r="I1127" s="19" t="s">
        <v>52</v>
      </c>
      <c r="J1127" t="s">
        <v>65</v>
      </c>
      <c r="K1127" s="20">
        <f>Tablo1[[#This Row],[Ürün Kar Tutarı]]/Tablo1[[#This Row],[Birim Fiyat]]</f>
        <v>0.26605504587155965</v>
      </c>
      <c r="L1127" t="str">
        <f xml:space="preserve"> RIGHT(Tablo1[[#This Row],[Urun Ad]],5)</f>
        <v>Marka</v>
      </c>
      <c r="M1127" cm="1">
        <f t="array" aca="1" ref="M1127" ca="1">IF(VEYA(M1127="Aralık",M1127="Ocak",M1127="Şubat"),"Kış",
IF(VEYA(M1127="Mart",M1127="Nisan",M1127="Mayıs"),"İlkbahar",
IF(VEYA(M1127="Haziran",M1127="Temmuz",M1127="Ağustos"),"Yaz",
IF(VEYA(M1127="Eylül",M1127="Ekim",M1127="Kasım"),"Sonbahar",""))))</f>
        <v>0</v>
      </c>
    </row>
    <row r="1128" spans="1:13" x14ac:dyDescent="0.3">
      <c r="A1128" s="4">
        <v>1127</v>
      </c>
      <c r="B1128" t="s">
        <v>12</v>
      </c>
      <c r="C1128" t="s">
        <v>26</v>
      </c>
      <c r="D1128" s="5" t="s">
        <v>79</v>
      </c>
      <c r="E1128">
        <v>1</v>
      </c>
      <c r="F1128" s="1">
        <v>7250</v>
      </c>
      <c r="G1128" s="2">
        <v>7250</v>
      </c>
      <c r="H1128" s="3">
        <v>2250</v>
      </c>
      <c r="I1128" s="19" t="s">
        <v>52</v>
      </c>
      <c r="J1128" t="s">
        <v>62</v>
      </c>
      <c r="K1128" s="20">
        <f>Tablo1[[#This Row],[Ürün Kar Tutarı]]/Tablo1[[#This Row],[Birim Fiyat]]</f>
        <v>0.31034482758620691</v>
      </c>
      <c r="L1128" t="str">
        <f xml:space="preserve"> RIGHT(Tablo1[[#This Row],[Urun Ad]],5)</f>
        <v>u Gri</v>
      </c>
      <c r="M1128" cm="1">
        <f t="array" aca="1" ref="M1128" ca="1">IF(VEYA(M1128="Aralık",M1128="Ocak",M1128="Şubat"),"Kış",
IF(VEYA(M1128="Mart",M1128="Nisan",M1128="Mayıs"),"İlkbahar",
IF(VEYA(M1128="Haziran",M1128="Temmuz",M1128="Ağustos"),"Yaz",
IF(VEYA(M1128="Eylül",M1128="Ekim",M1128="Kasım"),"Sonbahar",""))))</f>
        <v>0</v>
      </c>
    </row>
    <row r="1129" spans="1:13" x14ac:dyDescent="0.3">
      <c r="A1129" s="5">
        <v>1128</v>
      </c>
      <c r="B1129" t="s">
        <v>18</v>
      </c>
      <c r="C1129" t="s">
        <v>21</v>
      </c>
      <c r="D1129" s="5" t="s">
        <v>82</v>
      </c>
      <c r="E1129">
        <v>3</v>
      </c>
      <c r="F1129" s="1">
        <v>1400</v>
      </c>
      <c r="G1129" s="2">
        <v>4200</v>
      </c>
      <c r="H1129" s="3">
        <v>1800</v>
      </c>
      <c r="I1129" s="19" t="s">
        <v>52</v>
      </c>
      <c r="J1129" t="s">
        <v>62</v>
      </c>
      <c r="K1129" s="20">
        <f>Tablo1[[#This Row],[Ürün Kar Tutarı]]/Tablo1[[#This Row],[Birim Fiyat]]</f>
        <v>1.2857142857142858</v>
      </c>
      <c r="L1129" t="str">
        <f xml:space="preserve"> RIGHT(Tablo1[[#This Row],[Urun Ad]],5)</f>
        <v>Beyaz</v>
      </c>
      <c r="M1129" cm="1">
        <f t="array" aca="1" ref="M1129" ca="1">IF(VEYA(M1129="Aralık",M1129="Ocak",M1129="Şubat"),"Kış",
IF(VEYA(M1129="Mart",M1129="Nisan",M1129="Mayıs"),"İlkbahar",
IF(VEYA(M1129="Haziran",M1129="Temmuz",M1129="Ağustos"),"Yaz",
IF(VEYA(M1129="Eylül",M1129="Ekim",M1129="Kasım"),"Sonbahar",""))))</f>
        <v>0</v>
      </c>
    </row>
    <row r="1130" spans="1:13" x14ac:dyDescent="0.3">
      <c r="A1130" s="4">
        <v>1129</v>
      </c>
      <c r="B1130" t="s">
        <v>10</v>
      </c>
      <c r="C1130" t="s">
        <v>41</v>
      </c>
      <c r="D1130" s="5" t="s">
        <v>78</v>
      </c>
      <c r="E1130">
        <v>1</v>
      </c>
      <c r="F1130" s="1">
        <v>1500</v>
      </c>
      <c r="G1130" s="2">
        <v>1500</v>
      </c>
      <c r="H1130" s="3">
        <v>700</v>
      </c>
      <c r="I1130" s="19" t="s">
        <v>52</v>
      </c>
      <c r="J1130" t="s">
        <v>65</v>
      </c>
      <c r="K1130" s="20">
        <f>Tablo1[[#This Row],[Ürün Kar Tutarı]]/Tablo1[[#This Row],[Birim Fiyat]]</f>
        <v>0.46666666666666667</v>
      </c>
      <c r="L1130" t="str">
        <f xml:space="preserve"> RIGHT(Tablo1[[#This Row],[Urun Ad]],5)</f>
        <v>Marka</v>
      </c>
      <c r="M1130" cm="1">
        <f t="array" aca="1" ref="M1130" ca="1">IF(VEYA(M1130="Aralık",M1130="Ocak",M1130="Şubat"),"Kış",
IF(VEYA(M1130="Mart",M1130="Nisan",M1130="Mayıs"),"İlkbahar",
IF(VEYA(M1130="Haziran",M1130="Temmuz",M1130="Ağustos"),"Yaz",
IF(VEYA(M1130="Eylül",M1130="Ekim",M1130="Kasım"),"Sonbahar",""))))</f>
        <v>0</v>
      </c>
    </row>
    <row r="1131" spans="1:13" x14ac:dyDescent="0.3">
      <c r="A1131" s="5">
        <v>1130</v>
      </c>
      <c r="B1131" t="s">
        <v>15</v>
      </c>
      <c r="C1131" t="s">
        <v>23</v>
      </c>
      <c r="D1131" s="5" t="s">
        <v>84</v>
      </c>
      <c r="E1131">
        <v>1</v>
      </c>
      <c r="F1131" s="1">
        <v>1350</v>
      </c>
      <c r="G1131" s="2">
        <v>1350</v>
      </c>
      <c r="H1131" s="3">
        <v>550</v>
      </c>
      <c r="I1131" s="19" t="s">
        <v>52</v>
      </c>
      <c r="J1131" t="s">
        <v>58</v>
      </c>
      <c r="K1131" s="20">
        <f>Tablo1[[#This Row],[Ürün Kar Tutarı]]/Tablo1[[#This Row],[Birim Fiyat]]</f>
        <v>0.40740740740740738</v>
      </c>
      <c r="L1131" t="str">
        <f xml:space="preserve"> RIGHT(Tablo1[[#This Row],[Urun Ad]],5)</f>
        <v>Siyah</v>
      </c>
      <c r="M1131" cm="1">
        <f t="array" aca="1" ref="M1131" ca="1">IF(VEYA(M1131="Aralık",M1131="Ocak",M1131="Şubat"),"Kış",
IF(VEYA(M1131="Mart",M1131="Nisan",M1131="Mayıs"),"İlkbahar",
IF(VEYA(M1131="Haziran",M1131="Temmuz",M1131="Ağustos"),"Yaz",
IF(VEYA(M1131="Eylül",M1131="Ekim",M1131="Kasım"),"Sonbahar",""))))</f>
        <v>0</v>
      </c>
    </row>
    <row r="1132" spans="1:13" x14ac:dyDescent="0.3">
      <c r="A1132" s="4">
        <v>1131</v>
      </c>
      <c r="B1132" t="s">
        <v>15</v>
      </c>
      <c r="C1132" t="s">
        <v>28</v>
      </c>
      <c r="D1132" s="5" t="s">
        <v>83</v>
      </c>
      <c r="E1132">
        <v>3</v>
      </c>
      <c r="F1132" s="1">
        <v>1200</v>
      </c>
      <c r="G1132" s="2">
        <v>3600</v>
      </c>
      <c r="H1132" s="3">
        <v>1200</v>
      </c>
      <c r="I1132" s="19" t="s">
        <v>52</v>
      </c>
      <c r="J1132" t="s">
        <v>64</v>
      </c>
      <c r="K1132" s="20">
        <f>Tablo1[[#This Row],[Ürün Kar Tutarı]]/Tablo1[[#This Row],[Birim Fiyat]]</f>
        <v>1</v>
      </c>
      <c r="L1132" t="str">
        <f xml:space="preserve"> RIGHT(Tablo1[[#This Row],[Urun Ad]],5)</f>
        <v>Marka</v>
      </c>
      <c r="M1132" cm="1">
        <f t="array" aca="1" ref="M1132" ca="1">IF(VEYA(M1132="Aralık",M1132="Ocak",M1132="Şubat"),"Kış",
IF(VEYA(M1132="Mart",M1132="Nisan",M1132="Mayıs"),"İlkbahar",
IF(VEYA(M1132="Haziran",M1132="Temmuz",M1132="Ağustos"),"Yaz",
IF(VEYA(M1132="Eylül",M1132="Ekim",M1132="Kasım"),"Sonbahar",""))))</f>
        <v>0</v>
      </c>
    </row>
    <row r="1133" spans="1:13" x14ac:dyDescent="0.3">
      <c r="A1133" s="5">
        <v>1132</v>
      </c>
      <c r="B1133" t="s">
        <v>9</v>
      </c>
      <c r="C1133" t="s">
        <v>39</v>
      </c>
      <c r="D1133" s="5" t="s">
        <v>76</v>
      </c>
      <c r="E1133">
        <v>3</v>
      </c>
      <c r="F1133" s="1">
        <v>7530</v>
      </c>
      <c r="G1133" s="2">
        <v>22590</v>
      </c>
      <c r="H1133" s="3">
        <v>4590</v>
      </c>
      <c r="I1133" s="19" t="s">
        <v>52</v>
      </c>
      <c r="J1133" t="s">
        <v>65</v>
      </c>
      <c r="K1133" s="20">
        <f>Tablo1[[#This Row],[Ürün Kar Tutarı]]/Tablo1[[#This Row],[Birim Fiyat]]</f>
        <v>0.60956175298804782</v>
      </c>
      <c r="L1133" t="str">
        <f xml:space="preserve"> RIGHT(Tablo1[[#This Row],[Urun Ad]],5)</f>
        <v>ı Gri</v>
      </c>
      <c r="M1133" cm="1">
        <f t="array" aca="1" ref="M1133" ca="1">IF(VEYA(M1133="Aralık",M1133="Ocak",M1133="Şubat"),"Kış",
IF(VEYA(M1133="Mart",M1133="Nisan",M1133="Mayıs"),"İlkbahar",
IF(VEYA(M1133="Haziran",M1133="Temmuz",M1133="Ağustos"),"Yaz",
IF(VEYA(M1133="Eylül",M1133="Ekim",M1133="Kasım"),"Sonbahar",""))))</f>
        <v>0</v>
      </c>
    </row>
    <row r="1134" spans="1:13" x14ac:dyDescent="0.3">
      <c r="A1134" s="4">
        <v>1133</v>
      </c>
      <c r="B1134" t="s">
        <v>18</v>
      </c>
      <c r="C1134" t="s">
        <v>28</v>
      </c>
      <c r="D1134" s="5" t="s">
        <v>83</v>
      </c>
      <c r="E1134">
        <v>1</v>
      </c>
      <c r="F1134" s="1">
        <v>1200</v>
      </c>
      <c r="G1134" s="2">
        <v>1200</v>
      </c>
      <c r="H1134" s="3">
        <v>400</v>
      </c>
      <c r="I1134" s="19" t="s">
        <v>52</v>
      </c>
      <c r="J1134" t="s">
        <v>65</v>
      </c>
      <c r="K1134" s="20">
        <f>Tablo1[[#This Row],[Ürün Kar Tutarı]]/Tablo1[[#This Row],[Birim Fiyat]]</f>
        <v>0.33333333333333331</v>
      </c>
      <c r="L1134" t="str">
        <f xml:space="preserve"> RIGHT(Tablo1[[#This Row],[Urun Ad]],5)</f>
        <v>Marka</v>
      </c>
      <c r="M1134" cm="1">
        <f t="array" aca="1" ref="M1134" ca="1">IF(VEYA(M1134="Aralık",M1134="Ocak",M1134="Şubat"),"Kış",
IF(VEYA(M1134="Mart",M1134="Nisan",M1134="Mayıs"),"İlkbahar",
IF(VEYA(M1134="Haziran",M1134="Temmuz",M1134="Ağustos"),"Yaz",
IF(VEYA(M1134="Eylül",M1134="Ekim",M1134="Kasım"),"Sonbahar",""))))</f>
        <v>0</v>
      </c>
    </row>
    <row r="1135" spans="1:13" x14ac:dyDescent="0.3">
      <c r="A1135" s="5">
        <v>1134</v>
      </c>
      <c r="B1135" t="s">
        <v>16</v>
      </c>
      <c r="C1135" t="s">
        <v>29</v>
      </c>
      <c r="D1135" s="5" t="s">
        <v>82</v>
      </c>
      <c r="E1135">
        <v>3</v>
      </c>
      <c r="F1135" s="1">
        <v>1800</v>
      </c>
      <c r="G1135" s="2">
        <v>5400</v>
      </c>
      <c r="H1135" s="3">
        <v>3000</v>
      </c>
      <c r="I1135" s="19" t="s">
        <v>52</v>
      </c>
      <c r="J1135" t="s">
        <v>59</v>
      </c>
      <c r="K1135" s="20">
        <f>Tablo1[[#This Row],[Ürün Kar Tutarı]]/Tablo1[[#This Row],[Birim Fiyat]]</f>
        <v>1.6666666666666667</v>
      </c>
      <c r="L1135" t="str">
        <f xml:space="preserve"> RIGHT(Tablo1[[#This Row],[Urun Ad]],5)</f>
        <v>n Gri</v>
      </c>
      <c r="M1135" cm="1">
        <f t="array" aca="1" ref="M1135" ca="1">IF(VEYA(M1135="Aralık",M1135="Ocak",M1135="Şubat"),"Kış",
IF(VEYA(M1135="Mart",M1135="Nisan",M1135="Mayıs"),"İlkbahar",
IF(VEYA(M1135="Haziran",M1135="Temmuz",M1135="Ağustos"),"Yaz",
IF(VEYA(M1135="Eylül",M1135="Ekim",M1135="Kasım"),"Sonbahar",""))))</f>
        <v>0</v>
      </c>
    </row>
    <row r="1136" spans="1:13" x14ac:dyDescent="0.3">
      <c r="A1136" s="4">
        <v>1135</v>
      </c>
      <c r="B1136" t="s">
        <v>8</v>
      </c>
      <c r="C1136" t="s">
        <v>26</v>
      </c>
      <c r="D1136" s="5" t="s">
        <v>79</v>
      </c>
      <c r="E1136">
        <v>1</v>
      </c>
      <c r="F1136" s="1">
        <v>7250</v>
      </c>
      <c r="G1136" s="2">
        <v>7250</v>
      </c>
      <c r="H1136" s="3">
        <v>2250</v>
      </c>
      <c r="I1136" s="19" t="s">
        <v>52</v>
      </c>
      <c r="J1136" t="s">
        <v>57</v>
      </c>
      <c r="K1136" s="20">
        <f>Tablo1[[#This Row],[Ürün Kar Tutarı]]/Tablo1[[#This Row],[Birim Fiyat]]</f>
        <v>0.31034482758620691</v>
      </c>
      <c r="L1136" t="str">
        <f xml:space="preserve"> RIGHT(Tablo1[[#This Row],[Urun Ad]],5)</f>
        <v>u Gri</v>
      </c>
      <c r="M1136" cm="1">
        <f t="array" aca="1" ref="M1136" ca="1">IF(VEYA(M1136="Aralık",M1136="Ocak",M1136="Şubat"),"Kış",
IF(VEYA(M1136="Mart",M1136="Nisan",M1136="Mayıs"),"İlkbahar",
IF(VEYA(M1136="Haziran",M1136="Temmuz",M1136="Ağustos"),"Yaz",
IF(VEYA(M1136="Eylül",M1136="Ekim",M1136="Kasım"),"Sonbahar",""))))</f>
        <v>0</v>
      </c>
    </row>
    <row r="1137" spans="1:13" x14ac:dyDescent="0.3">
      <c r="A1137" s="4">
        <v>1136</v>
      </c>
      <c r="B1137" t="s">
        <v>17</v>
      </c>
      <c r="C1137" t="s">
        <v>33</v>
      </c>
      <c r="D1137" s="5" t="s">
        <v>78</v>
      </c>
      <c r="E1137">
        <v>3</v>
      </c>
      <c r="F1137" s="1">
        <v>1490</v>
      </c>
      <c r="G1137" s="2">
        <v>4470</v>
      </c>
      <c r="H1137" s="3">
        <v>2070</v>
      </c>
      <c r="I1137" s="19" t="s">
        <v>52</v>
      </c>
      <c r="J1137" t="s">
        <v>59</v>
      </c>
      <c r="K1137" s="20">
        <f>Tablo1[[#This Row],[Ürün Kar Tutarı]]/Tablo1[[#This Row],[Birim Fiyat]]</f>
        <v>1.3892617449664431</v>
      </c>
      <c r="L1137" t="str">
        <f xml:space="preserve"> RIGHT(Tablo1[[#This Row],[Urun Ad]],5)</f>
        <v>Marka</v>
      </c>
      <c r="M1137" cm="1">
        <f t="array" aca="1" ref="M1137" ca="1">IF(VEYA(M1137="Aralık",M1137="Ocak",M1137="Şubat"),"Kış",
IF(VEYA(M1137="Mart",M1137="Nisan",M1137="Mayıs"),"İlkbahar",
IF(VEYA(M1137="Haziran",M1137="Temmuz",M1137="Ağustos"),"Yaz",
IF(VEYA(M1137="Eylül",M1137="Ekim",M1137="Kasım"),"Sonbahar",""))))</f>
        <v>0</v>
      </c>
    </row>
    <row r="1138" spans="1:13" x14ac:dyDescent="0.3">
      <c r="A1138" s="4">
        <v>1137</v>
      </c>
      <c r="B1138" t="s">
        <v>17</v>
      </c>
      <c r="C1138" t="s">
        <v>38</v>
      </c>
      <c r="D1138" s="5" t="s">
        <v>84</v>
      </c>
      <c r="E1138">
        <v>1</v>
      </c>
      <c r="F1138" s="1">
        <v>1200</v>
      </c>
      <c r="G1138" s="2">
        <v>1200</v>
      </c>
      <c r="H1138" s="3">
        <v>400</v>
      </c>
      <c r="I1138" s="19" t="s">
        <v>52</v>
      </c>
      <c r="J1138" t="s">
        <v>56</v>
      </c>
      <c r="K1138" s="20">
        <f>Tablo1[[#This Row],[Ürün Kar Tutarı]]/Tablo1[[#This Row],[Birim Fiyat]]</f>
        <v>0.33333333333333331</v>
      </c>
      <c r="L1138" t="str">
        <f xml:space="preserve"> RIGHT(Tablo1[[#This Row],[Urun Ad]],5)</f>
        <v>ü Mor</v>
      </c>
      <c r="M1138" cm="1">
        <f t="array" aca="1" ref="M1138" ca="1">IF(VEYA(M1138="Aralık",M1138="Ocak",M1138="Şubat"),"Kış",
IF(VEYA(M1138="Mart",M1138="Nisan",M1138="Mayıs"),"İlkbahar",
IF(VEYA(M1138="Haziran",M1138="Temmuz",M1138="Ağustos"),"Yaz",
IF(VEYA(M1138="Eylül",M1138="Ekim",M1138="Kasım"),"Sonbahar",""))))</f>
        <v>0</v>
      </c>
    </row>
    <row r="1139" spans="1:13" x14ac:dyDescent="0.3">
      <c r="A1139" s="5">
        <v>1138</v>
      </c>
      <c r="B1139" t="s">
        <v>9</v>
      </c>
      <c r="C1139" t="s">
        <v>31</v>
      </c>
      <c r="D1139" s="5" t="s">
        <v>77</v>
      </c>
      <c r="E1139">
        <v>1</v>
      </c>
      <c r="F1139" s="1">
        <v>8000</v>
      </c>
      <c r="G1139" s="2">
        <v>8000</v>
      </c>
      <c r="H1139" s="3">
        <v>2000</v>
      </c>
      <c r="I1139" s="19" t="s">
        <v>52</v>
      </c>
      <c r="J1139" t="s">
        <v>63</v>
      </c>
      <c r="K1139" s="20">
        <f>Tablo1[[#This Row],[Ürün Kar Tutarı]]/Tablo1[[#This Row],[Birim Fiyat]]</f>
        <v>0.25</v>
      </c>
      <c r="L1139" t="str">
        <f xml:space="preserve"> RIGHT(Tablo1[[#This Row],[Urun Ad]],5)</f>
        <v>Beyaz</v>
      </c>
      <c r="M1139" cm="1">
        <f t="array" aca="1" ref="M1139" ca="1">IF(VEYA(M1139="Aralık",M1139="Ocak",M1139="Şubat"),"Kış",
IF(VEYA(M1139="Mart",M1139="Nisan",M1139="Mayıs"),"İlkbahar",
IF(VEYA(M1139="Haziran",M1139="Temmuz",M1139="Ağustos"),"Yaz",
IF(VEYA(M1139="Eylül",M1139="Ekim",M1139="Kasım"),"Sonbahar",""))))</f>
        <v>0</v>
      </c>
    </row>
    <row r="1140" spans="1:13" x14ac:dyDescent="0.3">
      <c r="A1140" s="4">
        <v>1139</v>
      </c>
      <c r="B1140" t="s">
        <v>14</v>
      </c>
      <c r="C1140" t="s">
        <v>21</v>
      </c>
      <c r="D1140" s="5" t="s">
        <v>82</v>
      </c>
      <c r="E1140">
        <v>1</v>
      </c>
      <c r="F1140" s="1">
        <v>1400</v>
      </c>
      <c r="G1140" s="2">
        <v>1400</v>
      </c>
      <c r="H1140" s="3">
        <v>600</v>
      </c>
      <c r="I1140" s="19" t="s">
        <v>52</v>
      </c>
      <c r="J1140" t="s">
        <v>60</v>
      </c>
      <c r="K1140" s="20">
        <f>Tablo1[[#This Row],[Ürün Kar Tutarı]]/Tablo1[[#This Row],[Birim Fiyat]]</f>
        <v>0.42857142857142855</v>
      </c>
      <c r="L1140" t="str">
        <f xml:space="preserve"> RIGHT(Tablo1[[#This Row],[Urun Ad]],5)</f>
        <v>Beyaz</v>
      </c>
      <c r="M1140" cm="1">
        <f t="array" aca="1" ref="M1140" ca="1">IF(VEYA(M1140="Aralık",M1140="Ocak",M1140="Şubat"),"Kış",
IF(VEYA(M1140="Mart",M1140="Nisan",M1140="Mayıs"),"İlkbahar",
IF(VEYA(M1140="Haziran",M1140="Temmuz",M1140="Ağustos"),"Yaz",
IF(VEYA(M1140="Eylül",M1140="Ekim",M1140="Kasım"),"Sonbahar",""))))</f>
        <v>0</v>
      </c>
    </row>
    <row r="1141" spans="1:13" x14ac:dyDescent="0.3">
      <c r="A1141" s="5">
        <v>1140</v>
      </c>
      <c r="B1141" t="s">
        <v>13</v>
      </c>
      <c r="C1141" t="s">
        <v>23</v>
      </c>
      <c r="D1141" s="5" t="s">
        <v>84</v>
      </c>
      <c r="E1141">
        <v>1</v>
      </c>
      <c r="F1141" s="1">
        <v>1350</v>
      </c>
      <c r="G1141" s="2">
        <v>1350</v>
      </c>
      <c r="H1141" s="3">
        <v>550</v>
      </c>
      <c r="I1141" s="19" t="s">
        <v>52</v>
      </c>
      <c r="J1141" t="s">
        <v>59</v>
      </c>
      <c r="K1141" s="20">
        <f>Tablo1[[#This Row],[Ürün Kar Tutarı]]/Tablo1[[#This Row],[Birim Fiyat]]</f>
        <v>0.40740740740740738</v>
      </c>
      <c r="L1141" t="str">
        <f xml:space="preserve"> RIGHT(Tablo1[[#This Row],[Urun Ad]],5)</f>
        <v>Siyah</v>
      </c>
      <c r="M1141" cm="1">
        <f t="array" aca="1" ref="M1141" ca="1">IF(VEYA(M1141="Aralık",M1141="Ocak",M1141="Şubat"),"Kış",
IF(VEYA(M1141="Mart",M1141="Nisan",M1141="Mayıs"),"İlkbahar",
IF(VEYA(M1141="Haziran",M1141="Temmuz",M1141="Ağustos"),"Yaz",
IF(VEYA(M1141="Eylül",M1141="Ekim",M1141="Kasım"),"Sonbahar",""))))</f>
        <v>0</v>
      </c>
    </row>
    <row r="1142" spans="1:13" x14ac:dyDescent="0.3">
      <c r="A1142" s="4">
        <v>1141</v>
      </c>
      <c r="B1142" t="s">
        <v>16</v>
      </c>
      <c r="C1142" t="s">
        <v>38</v>
      </c>
      <c r="D1142" s="5" t="s">
        <v>84</v>
      </c>
      <c r="E1142">
        <v>1</v>
      </c>
      <c r="F1142" s="1">
        <v>1200</v>
      </c>
      <c r="G1142" s="2">
        <v>1200</v>
      </c>
      <c r="H1142" s="3">
        <v>400</v>
      </c>
      <c r="I1142" s="19" t="s">
        <v>52</v>
      </c>
      <c r="J1142" t="s">
        <v>64</v>
      </c>
      <c r="K1142" s="20">
        <f>Tablo1[[#This Row],[Ürün Kar Tutarı]]/Tablo1[[#This Row],[Birim Fiyat]]</f>
        <v>0.33333333333333331</v>
      </c>
      <c r="L1142" t="str">
        <f xml:space="preserve"> RIGHT(Tablo1[[#This Row],[Urun Ad]],5)</f>
        <v>ü Mor</v>
      </c>
      <c r="M1142" cm="1">
        <f t="array" aca="1" ref="M1142" ca="1">IF(VEYA(M1142="Aralık",M1142="Ocak",M1142="Şubat"),"Kış",
IF(VEYA(M1142="Mart",M1142="Nisan",M1142="Mayıs"),"İlkbahar",
IF(VEYA(M1142="Haziran",M1142="Temmuz",M1142="Ağustos"),"Yaz",
IF(VEYA(M1142="Eylül",M1142="Ekim",M1142="Kasım"),"Sonbahar",""))))</f>
        <v>0</v>
      </c>
    </row>
    <row r="1143" spans="1:13" x14ac:dyDescent="0.3">
      <c r="A1143" s="5">
        <v>1142</v>
      </c>
      <c r="B1143" t="s">
        <v>14</v>
      </c>
      <c r="C1143" t="s">
        <v>40</v>
      </c>
      <c r="D1143" s="5" t="s">
        <v>75</v>
      </c>
      <c r="E1143">
        <v>1</v>
      </c>
      <c r="F1143" s="1">
        <v>5300</v>
      </c>
      <c r="G1143" s="2">
        <v>5300</v>
      </c>
      <c r="H1143" s="3">
        <v>1300</v>
      </c>
      <c r="I1143" s="19" t="s">
        <v>52</v>
      </c>
      <c r="J1143" t="s">
        <v>59</v>
      </c>
      <c r="K1143" s="20">
        <f>Tablo1[[#This Row],[Ürün Kar Tutarı]]/Tablo1[[#This Row],[Birim Fiyat]]</f>
        <v>0.24528301886792453</v>
      </c>
      <c r="L1143" t="str">
        <f xml:space="preserve"> RIGHT(Tablo1[[#This Row],[Urun Ad]],5)</f>
        <v>i Gri</v>
      </c>
      <c r="M1143" cm="1">
        <f t="array" aca="1" ref="M1143" ca="1">IF(VEYA(M1143="Aralık",M1143="Ocak",M1143="Şubat"),"Kış",
IF(VEYA(M1143="Mart",M1143="Nisan",M1143="Mayıs"),"İlkbahar",
IF(VEYA(M1143="Haziran",M1143="Temmuz",M1143="Ağustos"),"Yaz",
IF(VEYA(M1143="Eylül",M1143="Ekim",M1143="Kasım"),"Sonbahar",""))))</f>
        <v>0</v>
      </c>
    </row>
    <row r="1144" spans="1:13" x14ac:dyDescent="0.3">
      <c r="A1144" s="4">
        <v>1143</v>
      </c>
      <c r="B1144" t="s">
        <v>17</v>
      </c>
      <c r="C1144" t="s">
        <v>32</v>
      </c>
      <c r="D1144" s="5" t="s">
        <v>76</v>
      </c>
      <c r="E1144">
        <v>3</v>
      </c>
      <c r="F1144" s="1">
        <v>10590</v>
      </c>
      <c r="G1144" s="2">
        <v>31770</v>
      </c>
      <c r="H1144" s="3">
        <v>13770</v>
      </c>
      <c r="I1144" s="19" t="s">
        <v>52</v>
      </c>
      <c r="J1144" t="s">
        <v>60</v>
      </c>
      <c r="K1144" s="20">
        <f>Tablo1[[#This Row],[Ürün Kar Tutarı]]/Tablo1[[#This Row],[Birim Fiyat]]</f>
        <v>1.3002832861189801</v>
      </c>
      <c r="L1144" t="str">
        <f xml:space="preserve"> RIGHT(Tablo1[[#This Row],[Urun Ad]],5)</f>
        <v>ı Gri</v>
      </c>
      <c r="M1144" cm="1">
        <f t="array" aca="1" ref="M1144" ca="1">IF(VEYA(M1144="Aralık",M1144="Ocak",M1144="Şubat"),"Kış",
IF(VEYA(M1144="Mart",M1144="Nisan",M1144="Mayıs"),"İlkbahar",
IF(VEYA(M1144="Haziran",M1144="Temmuz",M1144="Ağustos"),"Yaz",
IF(VEYA(M1144="Eylül",M1144="Ekim",M1144="Kasım"),"Sonbahar",""))))</f>
        <v>0</v>
      </c>
    </row>
    <row r="1145" spans="1:13" x14ac:dyDescent="0.3">
      <c r="A1145" s="5">
        <v>1144</v>
      </c>
      <c r="B1145" t="s">
        <v>12</v>
      </c>
      <c r="C1145" t="s">
        <v>37</v>
      </c>
      <c r="D1145" s="5" t="s">
        <v>43</v>
      </c>
      <c r="E1145">
        <v>1</v>
      </c>
      <c r="F1145" s="1">
        <v>1250</v>
      </c>
      <c r="G1145" s="2">
        <v>1250</v>
      </c>
      <c r="H1145" s="3">
        <v>450</v>
      </c>
      <c r="I1145" s="19" t="s">
        <v>52</v>
      </c>
      <c r="J1145" t="s">
        <v>63</v>
      </c>
      <c r="K1145" s="20">
        <f>Tablo1[[#This Row],[Ürün Kar Tutarı]]/Tablo1[[#This Row],[Birim Fiyat]]</f>
        <v>0.36</v>
      </c>
      <c r="L1145" t="str">
        <f xml:space="preserve"> RIGHT(Tablo1[[#This Row],[Urun Ad]],5)</f>
        <v>Siyah</v>
      </c>
      <c r="M1145" cm="1">
        <f t="array" aca="1" ref="M1145" ca="1">IF(VEYA(M1145="Aralık",M1145="Ocak",M1145="Şubat"),"Kış",
IF(VEYA(M1145="Mart",M1145="Nisan",M1145="Mayıs"),"İlkbahar",
IF(VEYA(M1145="Haziran",M1145="Temmuz",M1145="Ağustos"),"Yaz",
IF(VEYA(M1145="Eylül",M1145="Ekim",M1145="Kasım"),"Sonbahar",""))))</f>
        <v>0</v>
      </c>
    </row>
    <row r="1146" spans="1:13" x14ac:dyDescent="0.3">
      <c r="A1146" s="4">
        <v>1145</v>
      </c>
      <c r="B1146" t="s">
        <v>19</v>
      </c>
      <c r="C1146" t="s">
        <v>38</v>
      </c>
      <c r="D1146" s="5" t="s">
        <v>84</v>
      </c>
      <c r="E1146">
        <v>1</v>
      </c>
      <c r="F1146" s="1">
        <v>1200</v>
      </c>
      <c r="G1146" s="2">
        <v>1200</v>
      </c>
      <c r="H1146" s="3">
        <v>400</v>
      </c>
      <c r="I1146" s="19" t="s">
        <v>52</v>
      </c>
      <c r="J1146" t="s">
        <v>58</v>
      </c>
      <c r="K1146" s="20">
        <f>Tablo1[[#This Row],[Ürün Kar Tutarı]]/Tablo1[[#This Row],[Birim Fiyat]]</f>
        <v>0.33333333333333331</v>
      </c>
      <c r="L1146" t="str">
        <f xml:space="preserve"> RIGHT(Tablo1[[#This Row],[Urun Ad]],5)</f>
        <v>ü Mor</v>
      </c>
      <c r="M1146" cm="1">
        <f t="array" aca="1" ref="M1146" ca="1">IF(VEYA(M1146="Aralık",M1146="Ocak",M1146="Şubat"),"Kış",
IF(VEYA(M1146="Mart",M1146="Nisan",M1146="Mayıs"),"İlkbahar",
IF(VEYA(M1146="Haziran",M1146="Temmuz",M1146="Ağustos"),"Yaz",
IF(VEYA(M1146="Eylül",M1146="Ekim",M1146="Kasım"),"Sonbahar",""))))</f>
        <v>0</v>
      </c>
    </row>
    <row r="1147" spans="1:13" x14ac:dyDescent="0.3">
      <c r="A1147" s="5">
        <v>1146</v>
      </c>
      <c r="B1147" t="s">
        <v>12</v>
      </c>
      <c r="C1147" t="s">
        <v>21</v>
      </c>
      <c r="D1147" s="5" t="s">
        <v>82</v>
      </c>
      <c r="E1147">
        <v>3</v>
      </c>
      <c r="F1147" s="1">
        <v>1400</v>
      </c>
      <c r="G1147" s="2">
        <v>4200</v>
      </c>
      <c r="H1147" s="3">
        <v>1800</v>
      </c>
      <c r="I1147" s="19" t="s">
        <v>52</v>
      </c>
      <c r="J1147" t="s">
        <v>62</v>
      </c>
      <c r="K1147" s="20">
        <f>Tablo1[[#This Row],[Ürün Kar Tutarı]]/Tablo1[[#This Row],[Birim Fiyat]]</f>
        <v>1.2857142857142858</v>
      </c>
      <c r="L1147" t="str">
        <f xml:space="preserve"> RIGHT(Tablo1[[#This Row],[Urun Ad]],5)</f>
        <v>Beyaz</v>
      </c>
      <c r="M1147" cm="1">
        <f t="array" aca="1" ref="M1147" ca="1">IF(VEYA(M1147="Aralık",M1147="Ocak",M1147="Şubat"),"Kış",
IF(VEYA(M1147="Mart",M1147="Nisan",M1147="Mayıs"),"İlkbahar",
IF(VEYA(M1147="Haziran",M1147="Temmuz",M1147="Ağustos"),"Yaz",
IF(VEYA(M1147="Eylül",M1147="Ekim",M1147="Kasım"),"Sonbahar",""))))</f>
        <v>0</v>
      </c>
    </row>
    <row r="1148" spans="1:13" x14ac:dyDescent="0.3">
      <c r="A1148" s="4">
        <v>1147</v>
      </c>
      <c r="B1148" t="s">
        <v>19</v>
      </c>
      <c r="C1148" t="s">
        <v>39</v>
      </c>
      <c r="D1148" s="5" t="s">
        <v>76</v>
      </c>
      <c r="E1148">
        <v>2</v>
      </c>
      <c r="F1148" s="1">
        <v>7530</v>
      </c>
      <c r="G1148" s="2">
        <v>15060</v>
      </c>
      <c r="H1148" s="3">
        <v>3060</v>
      </c>
      <c r="I1148" s="19" t="s">
        <v>52</v>
      </c>
      <c r="J1148" t="s">
        <v>60</v>
      </c>
      <c r="K1148" s="20">
        <f>Tablo1[[#This Row],[Ürün Kar Tutarı]]/Tablo1[[#This Row],[Birim Fiyat]]</f>
        <v>0.4063745019920319</v>
      </c>
      <c r="L1148" t="str">
        <f xml:space="preserve"> RIGHT(Tablo1[[#This Row],[Urun Ad]],5)</f>
        <v>ı Gri</v>
      </c>
      <c r="M1148" cm="1">
        <f t="array" aca="1" ref="M1148" ca="1">IF(VEYA(M1148="Aralık",M1148="Ocak",M1148="Şubat"),"Kış",
IF(VEYA(M1148="Mart",M1148="Nisan",M1148="Mayıs"),"İlkbahar",
IF(VEYA(M1148="Haziran",M1148="Temmuz",M1148="Ağustos"),"Yaz",
IF(VEYA(M1148="Eylül",M1148="Ekim",M1148="Kasım"),"Sonbahar",""))))</f>
        <v>0</v>
      </c>
    </row>
    <row r="1149" spans="1:13" x14ac:dyDescent="0.3">
      <c r="A1149" s="5">
        <v>1148</v>
      </c>
      <c r="B1149" t="s">
        <v>14</v>
      </c>
      <c r="C1149" t="s">
        <v>25</v>
      </c>
      <c r="D1149" s="5" t="s">
        <v>77</v>
      </c>
      <c r="E1149">
        <v>1</v>
      </c>
      <c r="F1149" s="1">
        <v>7600</v>
      </c>
      <c r="G1149" s="2">
        <v>7600</v>
      </c>
      <c r="H1149" s="3">
        <v>1600</v>
      </c>
      <c r="I1149" s="19" t="s">
        <v>52</v>
      </c>
      <c r="J1149" t="s">
        <v>60</v>
      </c>
      <c r="K1149" s="20">
        <f>Tablo1[[#This Row],[Ürün Kar Tutarı]]/Tablo1[[#This Row],[Birim Fiyat]]</f>
        <v>0.21052631578947367</v>
      </c>
      <c r="L1149" t="str">
        <f xml:space="preserve"> RIGHT(Tablo1[[#This Row],[Urun Ad]],5)</f>
        <v>i Gri</v>
      </c>
      <c r="M1149" cm="1">
        <f t="array" aca="1" ref="M1149" ca="1">IF(VEYA(M1149="Aralık",M1149="Ocak",M1149="Şubat"),"Kış",
IF(VEYA(M1149="Mart",M1149="Nisan",M1149="Mayıs"),"İlkbahar",
IF(VEYA(M1149="Haziran",M1149="Temmuz",M1149="Ağustos"),"Yaz",
IF(VEYA(M1149="Eylül",M1149="Ekim",M1149="Kasım"),"Sonbahar",""))))</f>
        <v>0</v>
      </c>
    </row>
    <row r="1150" spans="1:13" x14ac:dyDescent="0.3">
      <c r="A1150" s="4">
        <v>1149</v>
      </c>
      <c r="B1150" t="s">
        <v>19</v>
      </c>
      <c r="C1150" t="s">
        <v>41</v>
      </c>
      <c r="D1150" s="5" t="s">
        <v>78</v>
      </c>
      <c r="E1150">
        <v>1</v>
      </c>
      <c r="F1150" s="1">
        <v>1500</v>
      </c>
      <c r="G1150" s="2">
        <v>1500</v>
      </c>
      <c r="H1150" s="3">
        <v>700</v>
      </c>
      <c r="I1150" s="19" t="s">
        <v>52</v>
      </c>
      <c r="J1150" t="s">
        <v>67</v>
      </c>
      <c r="K1150" s="20">
        <f>Tablo1[[#This Row],[Ürün Kar Tutarı]]/Tablo1[[#This Row],[Birim Fiyat]]</f>
        <v>0.46666666666666667</v>
      </c>
      <c r="L1150" t="str">
        <f xml:space="preserve"> RIGHT(Tablo1[[#This Row],[Urun Ad]],5)</f>
        <v>Marka</v>
      </c>
      <c r="M1150" cm="1">
        <f t="array" aca="1" ref="M1150" ca="1">IF(VEYA(M1150="Aralık",M1150="Ocak",M1150="Şubat"),"Kış",
IF(VEYA(M1150="Mart",M1150="Nisan",M1150="Mayıs"),"İlkbahar",
IF(VEYA(M1150="Haziran",M1150="Temmuz",M1150="Ağustos"),"Yaz",
IF(VEYA(M1150="Eylül",M1150="Ekim",M1150="Kasım"),"Sonbahar",""))))</f>
        <v>0</v>
      </c>
    </row>
    <row r="1151" spans="1:13" x14ac:dyDescent="0.3">
      <c r="A1151" s="5">
        <v>1150</v>
      </c>
      <c r="B1151" t="s">
        <v>17</v>
      </c>
      <c r="C1151" t="s">
        <v>24</v>
      </c>
      <c r="D1151" s="5" t="s">
        <v>81</v>
      </c>
      <c r="E1151">
        <v>2</v>
      </c>
      <c r="F1151" s="1">
        <v>2180</v>
      </c>
      <c r="G1151" s="2">
        <v>4360</v>
      </c>
      <c r="H1151" s="3">
        <v>1360</v>
      </c>
      <c r="I1151" s="19" t="s">
        <v>52</v>
      </c>
      <c r="J1151" t="s">
        <v>62</v>
      </c>
      <c r="K1151" s="20">
        <f>Tablo1[[#This Row],[Ürün Kar Tutarı]]/Tablo1[[#This Row],[Birim Fiyat]]</f>
        <v>0.62385321100917435</v>
      </c>
      <c r="L1151" t="str">
        <f xml:space="preserve"> RIGHT(Tablo1[[#This Row],[Urun Ad]],5)</f>
        <v>Marka</v>
      </c>
      <c r="M1151" cm="1">
        <f t="array" aca="1" ref="M1151" ca="1">IF(VEYA(M1151="Aralık",M1151="Ocak",M1151="Şubat"),"Kış",
IF(VEYA(M1151="Mart",M1151="Nisan",M1151="Mayıs"),"İlkbahar",
IF(VEYA(M1151="Haziran",M1151="Temmuz",M1151="Ağustos"),"Yaz",
IF(VEYA(M1151="Eylül",M1151="Ekim",M1151="Kasım"),"Sonbahar",""))))</f>
        <v>0</v>
      </c>
    </row>
    <row r="1152" spans="1:13" x14ac:dyDescent="0.3">
      <c r="A1152" s="4">
        <v>1151</v>
      </c>
      <c r="B1152" t="s">
        <v>11</v>
      </c>
      <c r="C1152" t="s">
        <v>24</v>
      </c>
      <c r="D1152" s="5" t="s">
        <v>81</v>
      </c>
      <c r="E1152">
        <v>1</v>
      </c>
      <c r="F1152" s="1">
        <v>2180</v>
      </c>
      <c r="G1152" s="2">
        <v>2180</v>
      </c>
      <c r="H1152" s="3">
        <v>680</v>
      </c>
      <c r="I1152" s="19" t="s">
        <v>52</v>
      </c>
      <c r="J1152" t="s">
        <v>61</v>
      </c>
      <c r="K1152" s="20">
        <f>Tablo1[[#This Row],[Ürün Kar Tutarı]]/Tablo1[[#This Row],[Birim Fiyat]]</f>
        <v>0.31192660550458717</v>
      </c>
      <c r="L1152" t="str">
        <f xml:space="preserve"> RIGHT(Tablo1[[#This Row],[Urun Ad]],5)</f>
        <v>Marka</v>
      </c>
      <c r="M1152" cm="1">
        <f t="array" aca="1" ref="M1152" ca="1">IF(VEYA(M1152="Aralık",M1152="Ocak",M1152="Şubat"),"Kış",
IF(VEYA(M1152="Mart",M1152="Nisan",M1152="Mayıs"),"İlkbahar",
IF(VEYA(M1152="Haziran",M1152="Temmuz",M1152="Ağustos"),"Yaz",
IF(VEYA(M1152="Eylül",M1152="Ekim",M1152="Kasım"),"Sonbahar",""))))</f>
        <v>0</v>
      </c>
    </row>
    <row r="1153" spans="1:13" x14ac:dyDescent="0.3">
      <c r="A1153" s="5">
        <v>1152</v>
      </c>
      <c r="B1153" t="s">
        <v>17</v>
      </c>
      <c r="C1153" t="s">
        <v>35</v>
      </c>
      <c r="D1153" s="5" t="s">
        <v>79</v>
      </c>
      <c r="E1153">
        <v>1</v>
      </c>
      <c r="F1153" s="1">
        <v>5775</v>
      </c>
      <c r="G1153" s="2">
        <v>5775</v>
      </c>
      <c r="H1153" s="3">
        <v>1775</v>
      </c>
      <c r="I1153" s="19" t="s">
        <v>52</v>
      </c>
      <c r="J1153" t="s">
        <v>57</v>
      </c>
      <c r="K1153" s="20">
        <f>Tablo1[[#This Row],[Ürün Kar Tutarı]]/Tablo1[[#This Row],[Birim Fiyat]]</f>
        <v>0.30735930735930733</v>
      </c>
      <c r="L1153" t="str">
        <f xml:space="preserve"> RIGHT(Tablo1[[#This Row],[Urun Ad]],5)</f>
        <v>Beyaz</v>
      </c>
      <c r="M1153" cm="1">
        <f t="array" aca="1" ref="M1153" ca="1">IF(VEYA(M1153="Aralık",M1153="Ocak",M1153="Şubat"),"Kış",
IF(VEYA(M1153="Mart",M1153="Nisan",M1153="Mayıs"),"İlkbahar",
IF(VEYA(M1153="Haziran",M1153="Temmuz",M1153="Ağustos"),"Yaz",
IF(VEYA(M1153="Eylül",M1153="Ekim",M1153="Kasım"),"Sonbahar",""))))</f>
        <v>0</v>
      </c>
    </row>
    <row r="1154" spans="1:13" x14ac:dyDescent="0.3">
      <c r="A1154" s="4">
        <v>1153</v>
      </c>
      <c r="B1154" t="s">
        <v>17</v>
      </c>
      <c r="C1154" t="s">
        <v>27</v>
      </c>
      <c r="D1154" s="5" t="s">
        <v>43</v>
      </c>
      <c r="E1154">
        <v>3</v>
      </c>
      <c r="F1154" s="1">
        <v>1100</v>
      </c>
      <c r="G1154" s="2">
        <v>3300</v>
      </c>
      <c r="H1154" s="3">
        <v>900</v>
      </c>
      <c r="I1154" s="19" t="s">
        <v>52</v>
      </c>
      <c r="J1154" t="s">
        <v>59</v>
      </c>
      <c r="K1154" s="20">
        <f>Tablo1[[#This Row],[Ürün Kar Tutarı]]/Tablo1[[#This Row],[Birim Fiyat]]</f>
        <v>0.81818181818181823</v>
      </c>
      <c r="L1154" t="str">
        <f xml:space="preserve"> RIGHT(Tablo1[[#This Row],[Urun Ad]],5)</f>
        <v>Beyaz</v>
      </c>
      <c r="M1154" cm="1">
        <f t="array" aca="1" ref="M1154" ca="1">IF(VEYA(M1154="Aralık",M1154="Ocak",M1154="Şubat"),"Kış",
IF(VEYA(M1154="Mart",M1154="Nisan",M1154="Mayıs"),"İlkbahar",
IF(VEYA(M1154="Haziran",M1154="Temmuz",M1154="Ağustos"),"Yaz",
IF(VEYA(M1154="Eylül",M1154="Ekim",M1154="Kasım"),"Sonbahar",""))))</f>
        <v>0</v>
      </c>
    </row>
    <row r="1155" spans="1:13" x14ac:dyDescent="0.3">
      <c r="A1155" s="5">
        <v>1154</v>
      </c>
      <c r="B1155" t="s">
        <v>18</v>
      </c>
      <c r="C1155" t="s">
        <v>35</v>
      </c>
      <c r="D1155" s="5" t="s">
        <v>79</v>
      </c>
      <c r="E1155">
        <v>1</v>
      </c>
      <c r="F1155" s="1">
        <v>5775</v>
      </c>
      <c r="G1155" s="2">
        <v>5775</v>
      </c>
      <c r="H1155" s="3">
        <v>1775</v>
      </c>
      <c r="I1155" s="19" t="s">
        <v>52</v>
      </c>
      <c r="J1155" t="s">
        <v>65</v>
      </c>
      <c r="K1155" s="20">
        <f>Tablo1[[#This Row],[Ürün Kar Tutarı]]/Tablo1[[#This Row],[Birim Fiyat]]</f>
        <v>0.30735930735930733</v>
      </c>
      <c r="L1155" t="str">
        <f xml:space="preserve"> RIGHT(Tablo1[[#This Row],[Urun Ad]],5)</f>
        <v>Beyaz</v>
      </c>
      <c r="M1155" cm="1">
        <f t="array" aca="1" ref="M1155" ca="1">IF(VEYA(M1155="Aralık",M1155="Ocak",M1155="Şubat"),"Kış",
IF(VEYA(M1155="Mart",M1155="Nisan",M1155="Mayıs"),"İlkbahar",
IF(VEYA(M1155="Haziran",M1155="Temmuz",M1155="Ağustos"),"Yaz",
IF(VEYA(M1155="Eylül",M1155="Ekim",M1155="Kasım"),"Sonbahar",""))))</f>
        <v>0</v>
      </c>
    </row>
    <row r="1156" spans="1:13" x14ac:dyDescent="0.3">
      <c r="A1156" s="4">
        <v>1155</v>
      </c>
      <c r="B1156" t="s">
        <v>15</v>
      </c>
      <c r="C1156" t="s">
        <v>23</v>
      </c>
      <c r="D1156" s="5" t="s">
        <v>84</v>
      </c>
      <c r="E1156">
        <v>1</v>
      </c>
      <c r="F1156" s="1">
        <v>1350</v>
      </c>
      <c r="G1156" s="2">
        <v>1350</v>
      </c>
      <c r="H1156" s="3">
        <v>550</v>
      </c>
      <c r="I1156" s="19" t="s">
        <v>52</v>
      </c>
      <c r="J1156" t="s">
        <v>67</v>
      </c>
      <c r="K1156" s="20">
        <f>Tablo1[[#This Row],[Ürün Kar Tutarı]]/Tablo1[[#This Row],[Birim Fiyat]]</f>
        <v>0.40740740740740738</v>
      </c>
      <c r="L1156" t="str">
        <f xml:space="preserve"> RIGHT(Tablo1[[#This Row],[Urun Ad]],5)</f>
        <v>Siyah</v>
      </c>
      <c r="M1156" cm="1">
        <f t="array" aca="1" ref="M1156" ca="1">IF(VEYA(M1156="Aralık",M1156="Ocak",M1156="Şubat"),"Kış",
IF(VEYA(M1156="Mart",M1156="Nisan",M1156="Mayıs"),"İlkbahar",
IF(VEYA(M1156="Haziran",M1156="Temmuz",M1156="Ağustos"),"Yaz",
IF(VEYA(M1156="Eylül",M1156="Ekim",M1156="Kasım"),"Sonbahar",""))))</f>
        <v>0</v>
      </c>
    </row>
    <row r="1157" spans="1:13" x14ac:dyDescent="0.3">
      <c r="A1157" s="5">
        <v>1156</v>
      </c>
      <c r="B1157" t="s">
        <v>8</v>
      </c>
      <c r="C1157" t="s">
        <v>25</v>
      </c>
      <c r="D1157" s="5" t="s">
        <v>77</v>
      </c>
      <c r="E1157">
        <v>3</v>
      </c>
      <c r="F1157" s="1">
        <v>7600</v>
      </c>
      <c r="G1157" s="2">
        <v>22800</v>
      </c>
      <c r="H1157" s="3">
        <v>4800</v>
      </c>
      <c r="I1157" s="19" t="s">
        <v>52</v>
      </c>
      <c r="J1157" t="s">
        <v>64</v>
      </c>
      <c r="K1157" s="20">
        <f>Tablo1[[#This Row],[Ürün Kar Tutarı]]/Tablo1[[#This Row],[Birim Fiyat]]</f>
        <v>0.63157894736842102</v>
      </c>
      <c r="L1157" t="str">
        <f xml:space="preserve"> RIGHT(Tablo1[[#This Row],[Urun Ad]],5)</f>
        <v>i Gri</v>
      </c>
      <c r="M1157" cm="1">
        <f t="array" aca="1" ref="M1157" ca="1">IF(VEYA(M1157="Aralık",M1157="Ocak",M1157="Şubat"),"Kış",
IF(VEYA(M1157="Mart",M1157="Nisan",M1157="Mayıs"),"İlkbahar",
IF(VEYA(M1157="Haziran",M1157="Temmuz",M1157="Ağustos"),"Yaz",
IF(VEYA(M1157="Eylül",M1157="Ekim",M1157="Kasım"),"Sonbahar",""))))</f>
        <v>0</v>
      </c>
    </row>
    <row r="1158" spans="1:13" x14ac:dyDescent="0.3">
      <c r="A1158" s="4">
        <v>1157</v>
      </c>
      <c r="B1158" t="s">
        <v>10</v>
      </c>
      <c r="C1158" t="s">
        <v>26</v>
      </c>
      <c r="D1158" s="5" t="s">
        <v>79</v>
      </c>
      <c r="E1158">
        <v>3</v>
      </c>
      <c r="F1158" s="1">
        <v>7250</v>
      </c>
      <c r="G1158" s="2">
        <v>21750</v>
      </c>
      <c r="H1158" s="3">
        <v>6750</v>
      </c>
      <c r="I1158" s="19" t="s">
        <v>52</v>
      </c>
      <c r="J1158" t="s">
        <v>60</v>
      </c>
      <c r="K1158" s="20">
        <f>Tablo1[[#This Row],[Ürün Kar Tutarı]]/Tablo1[[#This Row],[Birim Fiyat]]</f>
        <v>0.93103448275862066</v>
      </c>
      <c r="L1158" t="str">
        <f xml:space="preserve"> RIGHT(Tablo1[[#This Row],[Urun Ad]],5)</f>
        <v>u Gri</v>
      </c>
      <c r="M1158" cm="1">
        <f t="array" aca="1" ref="M1158" ca="1">IF(VEYA(M1158="Aralık",M1158="Ocak",M1158="Şubat"),"Kış",
IF(VEYA(M1158="Mart",M1158="Nisan",M1158="Mayıs"),"İlkbahar",
IF(VEYA(M1158="Haziran",M1158="Temmuz",M1158="Ağustos"),"Yaz",
IF(VEYA(M1158="Eylül",M1158="Ekim",M1158="Kasım"),"Sonbahar",""))))</f>
        <v>0</v>
      </c>
    </row>
    <row r="1159" spans="1:13" x14ac:dyDescent="0.3">
      <c r="A1159" s="5">
        <v>1158</v>
      </c>
      <c r="B1159" t="s">
        <v>19</v>
      </c>
      <c r="C1159" t="s">
        <v>33</v>
      </c>
      <c r="D1159" s="5" t="s">
        <v>78</v>
      </c>
      <c r="E1159">
        <v>2</v>
      </c>
      <c r="F1159" s="1">
        <v>1490</v>
      </c>
      <c r="G1159" s="2">
        <v>2980</v>
      </c>
      <c r="H1159" s="3">
        <v>1380</v>
      </c>
      <c r="I1159" s="19" t="s">
        <v>52</v>
      </c>
      <c r="J1159" t="s">
        <v>56</v>
      </c>
      <c r="K1159" s="20">
        <f>Tablo1[[#This Row],[Ürün Kar Tutarı]]/Tablo1[[#This Row],[Birim Fiyat]]</f>
        <v>0.9261744966442953</v>
      </c>
      <c r="L1159" t="str">
        <f xml:space="preserve"> RIGHT(Tablo1[[#This Row],[Urun Ad]],5)</f>
        <v>Marka</v>
      </c>
      <c r="M1159" cm="1">
        <f t="array" aca="1" ref="M1159" ca="1">IF(VEYA(M1159="Aralık",M1159="Ocak",M1159="Şubat"),"Kış",
IF(VEYA(M1159="Mart",M1159="Nisan",M1159="Mayıs"),"İlkbahar",
IF(VEYA(M1159="Haziran",M1159="Temmuz",M1159="Ağustos"),"Yaz",
IF(VEYA(M1159="Eylül",M1159="Ekim",M1159="Kasım"),"Sonbahar",""))))</f>
        <v>0</v>
      </c>
    </row>
    <row r="1160" spans="1:13" x14ac:dyDescent="0.3">
      <c r="A1160" s="4">
        <v>1159</v>
      </c>
      <c r="B1160" t="s">
        <v>11</v>
      </c>
      <c r="C1160" t="s">
        <v>33</v>
      </c>
      <c r="D1160" s="5" t="s">
        <v>78</v>
      </c>
      <c r="E1160">
        <v>2</v>
      </c>
      <c r="F1160" s="1">
        <v>1490</v>
      </c>
      <c r="G1160" s="2">
        <v>2980</v>
      </c>
      <c r="H1160" s="3">
        <v>1380</v>
      </c>
      <c r="I1160" s="19" t="s">
        <v>52</v>
      </c>
      <c r="J1160" t="s">
        <v>55</v>
      </c>
      <c r="K1160" s="20">
        <f>Tablo1[[#This Row],[Ürün Kar Tutarı]]/Tablo1[[#This Row],[Birim Fiyat]]</f>
        <v>0.9261744966442953</v>
      </c>
      <c r="L1160" t="str">
        <f xml:space="preserve"> RIGHT(Tablo1[[#This Row],[Urun Ad]],5)</f>
        <v>Marka</v>
      </c>
      <c r="M1160" cm="1">
        <f t="array" aca="1" ref="M1160" ca="1">IF(VEYA(M1160="Aralık",M1160="Ocak",M1160="Şubat"),"Kış",
IF(VEYA(M1160="Mart",M1160="Nisan",M1160="Mayıs"),"İlkbahar",
IF(VEYA(M1160="Haziran",M1160="Temmuz",M1160="Ağustos"),"Yaz",
IF(VEYA(M1160="Eylül",M1160="Ekim",M1160="Kasım"),"Sonbahar",""))))</f>
        <v>0</v>
      </c>
    </row>
    <row r="1161" spans="1:13" x14ac:dyDescent="0.3">
      <c r="A1161" s="5">
        <v>1160</v>
      </c>
      <c r="B1161" t="s">
        <v>16</v>
      </c>
      <c r="C1161" t="s">
        <v>30</v>
      </c>
      <c r="D1161" s="5" t="s">
        <v>83</v>
      </c>
      <c r="E1161">
        <v>2</v>
      </c>
      <c r="F1161" s="1">
        <v>1090</v>
      </c>
      <c r="G1161" s="2">
        <v>2180</v>
      </c>
      <c r="H1161" s="3">
        <v>580</v>
      </c>
      <c r="I1161" s="19" t="s">
        <v>52</v>
      </c>
      <c r="J1161" t="s">
        <v>66</v>
      </c>
      <c r="K1161" s="20">
        <f>Tablo1[[#This Row],[Ürün Kar Tutarı]]/Tablo1[[#This Row],[Birim Fiyat]]</f>
        <v>0.5321100917431193</v>
      </c>
      <c r="L1161" t="str">
        <f xml:space="preserve"> RIGHT(Tablo1[[#This Row],[Urun Ad]],5)</f>
        <v>Marka</v>
      </c>
      <c r="M1161" cm="1">
        <f t="array" aca="1" ref="M1161" ca="1">IF(VEYA(M1161="Aralık",M1161="Ocak",M1161="Şubat"),"Kış",
IF(VEYA(M1161="Mart",M1161="Nisan",M1161="Mayıs"),"İlkbahar",
IF(VEYA(M1161="Haziran",M1161="Temmuz",M1161="Ağustos"),"Yaz",
IF(VEYA(M1161="Eylül",M1161="Ekim",M1161="Kasım"),"Sonbahar",""))))</f>
        <v>0</v>
      </c>
    </row>
    <row r="1162" spans="1:13" x14ac:dyDescent="0.3">
      <c r="A1162" s="4">
        <v>1161</v>
      </c>
      <c r="B1162" t="s">
        <v>16</v>
      </c>
      <c r="C1162" t="s">
        <v>28</v>
      </c>
      <c r="D1162" s="5" t="s">
        <v>83</v>
      </c>
      <c r="E1162">
        <v>3</v>
      </c>
      <c r="F1162" s="1">
        <v>1200</v>
      </c>
      <c r="G1162" s="2">
        <v>3600</v>
      </c>
      <c r="H1162" s="3">
        <v>1200</v>
      </c>
      <c r="I1162" s="19" t="s">
        <v>52</v>
      </c>
      <c r="J1162" t="s">
        <v>65</v>
      </c>
      <c r="K1162" s="20">
        <f>Tablo1[[#This Row],[Ürün Kar Tutarı]]/Tablo1[[#This Row],[Birim Fiyat]]</f>
        <v>1</v>
      </c>
      <c r="L1162" t="str">
        <f xml:space="preserve"> RIGHT(Tablo1[[#This Row],[Urun Ad]],5)</f>
        <v>Marka</v>
      </c>
      <c r="M1162" cm="1">
        <f t="array" aca="1" ref="M1162" ca="1">IF(VEYA(M1162="Aralık",M1162="Ocak",M1162="Şubat"),"Kış",
IF(VEYA(M1162="Mart",M1162="Nisan",M1162="Mayıs"),"İlkbahar",
IF(VEYA(M1162="Haziran",M1162="Temmuz",M1162="Ağustos"),"Yaz",
IF(VEYA(M1162="Eylül",M1162="Ekim",M1162="Kasım"),"Sonbahar",""))))</f>
        <v>0</v>
      </c>
    </row>
    <row r="1163" spans="1:13" x14ac:dyDescent="0.3">
      <c r="A1163" s="4">
        <v>1162</v>
      </c>
      <c r="B1163" t="s">
        <v>19</v>
      </c>
      <c r="C1163" t="s">
        <v>30</v>
      </c>
      <c r="D1163" s="5" t="s">
        <v>83</v>
      </c>
      <c r="E1163">
        <v>2</v>
      </c>
      <c r="F1163" s="1">
        <v>1090</v>
      </c>
      <c r="G1163" s="2">
        <v>2180</v>
      </c>
      <c r="H1163" s="3">
        <v>580</v>
      </c>
      <c r="I1163" s="19" t="s">
        <v>52</v>
      </c>
      <c r="J1163" t="s">
        <v>64</v>
      </c>
      <c r="K1163" s="20">
        <f>Tablo1[[#This Row],[Ürün Kar Tutarı]]/Tablo1[[#This Row],[Birim Fiyat]]</f>
        <v>0.5321100917431193</v>
      </c>
      <c r="L1163" t="str">
        <f xml:space="preserve"> RIGHT(Tablo1[[#This Row],[Urun Ad]],5)</f>
        <v>Marka</v>
      </c>
      <c r="M1163" cm="1">
        <f t="array" aca="1" ref="M1163" ca="1">IF(VEYA(M1163="Aralık",M1163="Ocak",M1163="Şubat"),"Kış",
IF(VEYA(M1163="Mart",M1163="Nisan",M1163="Mayıs"),"İlkbahar",
IF(VEYA(M1163="Haziran",M1163="Temmuz",M1163="Ağustos"),"Yaz",
IF(VEYA(M1163="Eylül",M1163="Ekim",M1163="Kasım"),"Sonbahar",""))))</f>
        <v>0</v>
      </c>
    </row>
    <row r="1164" spans="1:13" x14ac:dyDescent="0.3">
      <c r="A1164" s="4">
        <v>1163</v>
      </c>
      <c r="B1164" t="s">
        <v>19</v>
      </c>
      <c r="C1164" t="s">
        <v>24</v>
      </c>
      <c r="D1164" s="5" t="s">
        <v>81</v>
      </c>
      <c r="E1164">
        <v>3</v>
      </c>
      <c r="F1164" s="1">
        <v>2180</v>
      </c>
      <c r="G1164" s="2">
        <v>6540</v>
      </c>
      <c r="H1164" s="3">
        <v>2040</v>
      </c>
      <c r="I1164" s="19" t="s">
        <v>52</v>
      </c>
      <c r="J1164" t="s">
        <v>66</v>
      </c>
      <c r="K1164" s="20">
        <f>Tablo1[[#This Row],[Ürün Kar Tutarı]]/Tablo1[[#This Row],[Birim Fiyat]]</f>
        <v>0.93577981651376152</v>
      </c>
      <c r="L1164" t="str">
        <f xml:space="preserve"> RIGHT(Tablo1[[#This Row],[Urun Ad]],5)</f>
        <v>Marka</v>
      </c>
      <c r="M1164" cm="1">
        <f t="array" aca="1" ref="M1164" ca="1">IF(VEYA(M1164="Aralık",M1164="Ocak",M1164="Şubat"),"Kış",
IF(VEYA(M1164="Mart",M1164="Nisan",M1164="Mayıs"),"İlkbahar",
IF(VEYA(M1164="Haziran",M1164="Temmuz",M1164="Ağustos"),"Yaz",
IF(VEYA(M1164="Eylül",M1164="Ekim",M1164="Kasım"),"Sonbahar",""))))</f>
        <v>0</v>
      </c>
    </row>
    <row r="1165" spans="1:13" x14ac:dyDescent="0.3">
      <c r="A1165" s="5">
        <v>1164</v>
      </c>
      <c r="B1165" t="s">
        <v>10</v>
      </c>
      <c r="C1165" t="s">
        <v>40</v>
      </c>
      <c r="D1165" s="5" t="s">
        <v>75</v>
      </c>
      <c r="E1165">
        <v>3</v>
      </c>
      <c r="F1165" s="1">
        <v>5300</v>
      </c>
      <c r="G1165" s="2">
        <v>15900</v>
      </c>
      <c r="H1165" s="3">
        <v>3900</v>
      </c>
      <c r="I1165" s="19" t="s">
        <v>52</v>
      </c>
      <c r="J1165" t="s">
        <v>65</v>
      </c>
      <c r="K1165" s="20">
        <f>Tablo1[[#This Row],[Ürün Kar Tutarı]]/Tablo1[[#This Row],[Birim Fiyat]]</f>
        <v>0.73584905660377353</v>
      </c>
      <c r="L1165" t="str">
        <f xml:space="preserve"> RIGHT(Tablo1[[#This Row],[Urun Ad]],5)</f>
        <v>i Gri</v>
      </c>
      <c r="M1165" cm="1">
        <f t="array" aca="1" ref="M1165" ca="1">IF(VEYA(M1165="Aralık",M1165="Ocak",M1165="Şubat"),"Kış",
IF(VEYA(M1165="Mart",M1165="Nisan",M1165="Mayıs"),"İlkbahar",
IF(VEYA(M1165="Haziran",M1165="Temmuz",M1165="Ağustos"),"Yaz",
IF(VEYA(M1165="Eylül",M1165="Ekim",M1165="Kasım"),"Sonbahar",""))))</f>
        <v>0</v>
      </c>
    </row>
    <row r="1166" spans="1:13" x14ac:dyDescent="0.3">
      <c r="A1166" s="4">
        <v>1165</v>
      </c>
      <c r="B1166" t="s">
        <v>19</v>
      </c>
      <c r="C1166" t="s">
        <v>40</v>
      </c>
      <c r="D1166" s="5" t="s">
        <v>75</v>
      </c>
      <c r="E1166">
        <v>2</v>
      </c>
      <c r="F1166" s="1">
        <v>5300</v>
      </c>
      <c r="G1166" s="2">
        <v>10600</v>
      </c>
      <c r="H1166" s="3">
        <v>2600</v>
      </c>
      <c r="I1166" s="19" t="s">
        <v>52</v>
      </c>
      <c r="J1166" t="s">
        <v>65</v>
      </c>
      <c r="K1166" s="20">
        <f>Tablo1[[#This Row],[Ürün Kar Tutarı]]/Tablo1[[#This Row],[Birim Fiyat]]</f>
        <v>0.49056603773584906</v>
      </c>
      <c r="L1166" t="str">
        <f xml:space="preserve"> RIGHT(Tablo1[[#This Row],[Urun Ad]],5)</f>
        <v>i Gri</v>
      </c>
      <c r="M1166" cm="1">
        <f t="array" aca="1" ref="M1166" ca="1">IF(VEYA(M1166="Aralık",M1166="Ocak",M1166="Şubat"),"Kış",
IF(VEYA(M1166="Mart",M1166="Nisan",M1166="Mayıs"),"İlkbahar",
IF(VEYA(M1166="Haziran",M1166="Temmuz",M1166="Ağustos"),"Yaz",
IF(VEYA(M1166="Eylül",M1166="Ekim",M1166="Kasım"),"Sonbahar",""))))</f>
        <v>0</v>
      </c>
    </row>
    <row r="1167" spans="1:13" x14ac:dyDescent="0.3">
      <c r="A1167" s="5">
        <v>1166</v>
      </c>
      <c r="B1167" t="s">
        <v>13</v>
      </c>
      <c r="C1167" t="s">
        <v>26</v>
      </c>
      <c r="D1167" s="5" t="s">
        <v>79</v>
      </c>
      <c r="E1167">
        <v>2</v>
      </c>
      <c r="F1167" s="1">
        <v>7250</v>
      </c>
      <c r="G1167" s="2">
        <v>14500</v>
      </c>
      <c r="H1167" s="3">
        <v>4500</v>
      </c>
      <c r="I1167" s="19" t="s">
        <v>52</v>
      </c>
      <c r="J1167" t="s">
        <v>61</v>
      </c>
      <c r="K1167" s="20">
        <f>Tablo1[[#This Row],[Ürün Kar Tutarı]]/Tablo1[[#This Row],[Birim Fiyat]]</f>
        <v>0.62068965517241381</v>
      </c>
      <c r="L1167" t="str">
        <f xml:space="preserve"> RIGHT(Tablo1[[#This Row],[Urun Ad]],5)</f>
        <v>u Gri</v>
      </c>
      <c r="M1167" cm="1">
        <f t="array" aca="1" ref="M1167" ca="1">IF(VEYA(M1167="Aralık",M1167="Ocak",M1167="Şubat"),"Kış",
IF(VEYA(M1167="Mart",M1167="Nisan",M1167="Mayıs"),"İlkbahar",
IF(VEYA(M1167="Haziran",M1167="Temmuz",M1167="Ağustos"),"Yaz",
IF(VEYA(M1167="Eylül",M1167="Ekim",M1167="Kasım"),"Sonbahar",""))))</f>
        <v>0</v>
      </c>
    </row>
    <row r="1168" spans="1:13" x14ac:dyDescent="0.3">
      <c r="A1168" s="4">
        <v>1167</v>
      </c>
      <c r="B1168" t="s">
        <v>13</v>
      </c>
      <c r="C1168" t="s">
        <v>38</v>
      </c>
      <c r="D1168" s="5" t="s">
        <v>84</v>
      </c>
      <c r="E1168">
        <v>3</v>
      </c>
      <c r="F1168" s="1">
        <v>1200</v>
      </c>
      <c r="G1168" s="2">
        <v>3600</v>
      </c>
      <c r="H1168" s="3">
        <v>1200</v>
      </c>
      <c r="I1168" s="19" t="s">
        <v>52</v>
      </c>
      <c r="J1168" t="s">
        <v>64</v>
      </c>
      <c r="K1168" s="20">
        <f>Tablo1[[#This Row],[Ürün Kar Tutarı]]/Tablo1[[#This Row],[Birim Fiyat]]</f>
        <v>1</v>
      </c>
      <c r="L1168" t="str">
        <f xml:space="preserve"> RIGHT(Tablo1[[#This Row],[Urun Ad]],5)</f>
        <v>ü Mor</v>
      </c>
      <c r="M1168" cm="1">
        <f t="array" aca="1" ref="M1168" ca="1">IF(VEYA(M1168="Aralık",M1168="Ocak",M1168="Şubat"),"Kış",
IF(VEYA(M1168="Mart",M1168="Nisan",M1168="Mayıs"),"İlkbahar",
IF(VEYA(M1168="Haziran",M1168="Temmuz",M1168="Ağustos"),"Yaz",
IF(VEYA(M1168="Eylül",M1168="Ekim",M1168="Kasım"),"Sonbahar",""))))</f>
        <v>0</v>
      </c>
    </row>
    <row r="1169" spans="1:13" x14ac:dyDescent="0.3">
      <c r="A1169" s="5">
        <v>1168</v>
      </c>
      <c r="B1169" t="s">
        <v>11</v>
      </c>
      <c r="C1169" t="s">
        <v>20</v>
      </c>
      <c r="D1169" s="5" t="s">
        <v>75</v>
      </c>
      <c r="E1169">
        <v>1</v>
      </c>
      <c r="F1169" s="1">
        <v>6000</v>
      </c>
      <c r="G1169" s="2">
        <v>6000</v>
      </c>
      <c r="H1169" s="3">
        <v>2000</v>
      </c>
      <c r="I1169" s="19" t="s">
        <v>52</v>
      </c>
      <c r="J1169" t="s">
        <v>59</v>
      </c>
      <c r="K1169" s="20">
        <f>Tablo1[[#This Row],[Ürün Kar Tutarı]]/Tablo1[[#This Row],[Birim Fiyat]]</f>
        <v>0.33333333333333331</v>
      </c>
      <c r="L1169" t="str">
        <f xml:space="preserve"> RIGHT(Tablo1[[#This Row],[Urun Ad]],5)</f>
        <v>Beyaz</v>
      </c>
      <c r="M1169" cm="1">
        <f t="array" aca="1" ref="M1169" ca="1">IF(VEYA(M1169="Aralık",M1169="Ocak",M1169="Şubat"),"Kış",
IF(VEYA(M1169="Mart",M1169="Nisan",M1169="Mayıs"),"İlkbahar",
IF(VEYA(M1169="Haziran",M1169="Temmuz",M1169="Ağustos"),"Yaz",
IF(VEYA(M1169="Eylül",M1169="Ekim",M1169="Kasım"),"Sonbahar",""))))</f>
        <v>0</v>
      </c>
    </row>
    <row r="1170" spans="1:13" x14ac:dyDescent="0.3">
      <c r="A1170" s="4">
        <v>1169</v>
      </c>
      <c r="B1170" t="s">
        <v>10</v>
      </c>
      <c r="C1170" t="s">
        <v>22</v>
      </c>
      <c r="D1170" s="5" t="s">
        <v>76</v>
      </c>
      <c r="E1170">
        <v>3</v>
      </c>
      <c r="F1170" s="1">
        <v>8450</v>
      </c>
      <c r="G1170" s="2">
        <v>25350</v>
      </c>
      <c r="H1170" s="3">
        <v>7350</v>
      </c>
      <c r="I1170" s="19" t="s">
        <v>52</v>
      </c>
      <c r="J1170" t="s">
        <v>64</v>
      </c>
      <c r="K1170" s="20">
        <f>Tablo1[[#This Row],[Ürün Kar Tutarı]]/Tablo1[[#This Row],[Birim Fiyat]]</f>
        <v>0.86982248520710059</v>
      </c>
      <c r="L1170" t="str">
        <f xml:space="preserve"> RIGHT(Tablo1[[#This Row],[Urun Ad]],5)</f>
        <v>Beyaz</v>
      </c>
      <c r="M1170" cm="1">
        <f t="array" aca="1" ref="M1170" ca="1">IF(VEYA(M1170="Aralık",M1170="Ocak",M1170="Şubat"),"Kış",
IF(VEYA(M1170="Mart",M1170="Nisan",M1170="Mayıs"),"İlkbahar",
IF(VEYA(M1170="Haziran",M1170="Temmuz",M1170="Ağustos"),"Yaz",
IF(VEYA(M1170="Eylül",M1170="Ekim",M1170="Kasım"),"Sonbahar",""))))</f>
        <v>0</v>
      </c>
    </row>
    <row r="1171" spans="1:13" x14ac:dyDescent="0.3">
      <c r="A1171" s="5">
        <v>1170</v>
      </c>
      <c r="B1171" t="s">
        <v>14</v>
      </c>
      <c r="C1171" t="s">
        <v>34</v>
      </c>
      <c r="D1171" s="5" t="s">
        <v>80</v>
      </c>
      <c r="E1171">
        <v>1</v>
      </c>
      <c r="F1171" s="1">
        <v>4200</v>
      </c>
      <c r="G1171" s="2">
        <v>4200</v>
      </c>
      <c r="H1171" s="3">
        <v>1200</v>
      </c>
      <c r="I1171" s="19" t="s">
        <v>52</v>
      </c>
      <c r="J1171" t="s">
        <v>60</v>
      </c>
      <c r="K1171" s="20">
        <f>Tablo1[[#This Row],[Ürün Kar Tutarı]]/Tablo1[[#This Row],[Birim Fiyat]]</f>
        <v>0.2857142857142857</v>
      </c>
      <c r="L1171" t="str">
        <f xml:space="preserve"> RIGHT(Tablo1[[#This Row],[Urun Ad]],5)</f>
        <v>Beyaz</v>
      </c>
      <c r="M1171" cm="1">
        <f t="array" aca="1" ref="M1171" ca="1">IF(VEYA(M1171="Aralık",M1171="Ocak",M1171="Şubat"),"Kış",
IF(VEYA(M1171="Mart",M1171="Nisan",M1171="Mayıs"),"İlkbahar",
IF(VEYA(M1171="Haziran",M1171="Temmuz",M1171="Ağustos"),"Yaz",
IF(VEYA(M1171="Eylül",M1171="Ekim",M1171="Kasım"),"Sonbahar",""))))</f>
        <v>0</v>
      </c>
    </row>
    <row r="1172" spans="1:13" x14ac:dyDescent="0.3">
      <c r="A1172" s="4">
        <v>1171</v>
      </c>
      <c r="B1172" t="s">
        <v>14</v>
      </c>
      <c r="C1172" t="s">
        <v>32</v>
      </c>
      <c r="D1172" s="5" t="s">
        <v>76</v>
      </c>
      <c r="E1172">
        <v>3</v>
      </c>
      <c r="F1172" s="1">
        <v>10590</v>
      </c>
      <c r="G1172" s="2">
        <v>31770</v>
      </c>
      <c r="H1172" s="3">
        <v>13770</v>
      </c>
      <c r="I1172" s="19" t="s">
        <v>52</v>
      </c>
      <c r="J1172" t="s">
        <v>55</v>
      </c>
      <c r="K1172" s="20">
        <f>Tablo1[[#This Row],[Ürün Kar Tutarı]]/Tablo1[[#This Row],[Birim Fiyat]]</f>
        <v>1.3002832861189801</v>
      </c>
      <c r="L1172" t="str">
        <f xml:space="preserve"> RIGHT(Tablo1[[#This Row],[Urun Ad]],5)</f>
        <v>ı Gri</v>
      </c>
      <c r="M1172" cm="1">
        <f t="array" aca="1" ref="M1172" ca="1">IF(VEYA(M1172="Aralık",M1172="Ocak",M1172="Şubat"),"Kış",
IF(VEYA(M1172="Mart",M1172="Nisan",M1172="Mayıs"),"İlkbahar",
IF(VEYA(M1172="Haziran",M1172="Temmuz",M1172="Ağustos"),"Yaz",
IF(VEYA(M1172="Eylül",M1172="Ekim",M1172="Kasım"),"Sonbahar",""))))</f>
        <v>0</v>
      </c>
    </row>
    <row r="1173" spans="1:13" x14ac:dyDescent="0.3">
      <c r="A1173" s="5">
        <v>1172</v>
      </c>
      <c r="B1173" t="s">
        <v>13</v>
      </c>
      <c r="C1173" t="s">
        <v>38</v>
      </c>
      <c r="D1173" s="5" t="s">
        <v>84</v>
      </c>
      <c r="E1173">
        <v>1</v>
      </c>
      <c r="F1173" s="1">
        <v>1200</v>
      </c>
      <c r="G1173" s="2">
        <v>1200</v>
      </c>
      <c r="H1173" s="3">
        <v>400</v>
      </c>
      <c r="I1173" s="19" t="s">
        <v>52</v>
      </c>
      <c r="J1173" t="s">
        <v>58</v>
      </c>
      <c r="K1173" s="20">
        <f>Tablo1[[#This Row],[Ürün Kar Tutarı]]/Tablo1[[#This Row],[Birim Fiyat]]</f>
        <v>0.33333333333333331</v>
      </c>
      <c r="L1173" t="str">
        <f xml:space="preserve"> RIGHT(Tablo1[[#This Row],[Urun Ad]],5)</f>
        <v>ü Mor</v>
      </c>
      <c r="M1173" cm="1">
        <f t="array" aca="1" ref="M1173" ca="1">IF(VEYA(M1173="Aralık",M1173="Ocak",M1173="Şubat"),"Kış",
IF(VEYA(M1173="Mart",M1173="Nisan",M1173="Mayıs"),"İlkbahar",
IF(VEYA(M1173="Haziran",M1173="Temmuz",M1173="Ağustos"),"Yaz",
IF(VEYA(M1173="Eylül",M1173="Ekim",M1173="Kasım"),"Sonbahar",""))))</f>
        <v>0</v>
      </c>
    </row>
    <row r="1174" spans="1:13" x14ac:dyDescent="0.3">
      <c r="A1174" s="4">
        <v>1173</v>
      </c>
      <c r="B1174" t="s">
        <v>18</v>
      </c>
      <c r="C1174" t="s">
        <v>27</v>
      </c>
      <c r="D1174" s="5" t="s">
        <v>43</v>
      </c>
      <c r="E1174">
        <v>2</v>
      </c>
      <c r="F1174" s="1">
        <v>1100</v>
      </c>
      <c r="G1174" s="2">
        <v>2200</v>
      </c>
      <c r="H1174" s="3">
        <v>600</v>
      </c>
      <c r="I1174" s="19" t="s">
        <v>52</v>
      </c>
      <c r="J1174" t="s">
        <v>66</v>
      </c>
      <c r="K1174" s="20">
        <f>Tablo1[[#This Row],[Ürün Kar Tutarı]]/Tablo1[[#This Row],[Birim Fiyat]]</f>
        <v>0.54545454545454541</v>
      </c>
      <c r="L1174" t="str">
        <f xml:space="preserve"> RIGHT(Tablo1[[#This Row],[Urun Ad]],5)</f>
        <v>Beyaz</v>
      </c>
      <c r="M1174" cm="1">
        <f t="array" aca="1" ref="M1174" ca="1">IF(VEYA(M1174="Aralık",M1174="Ocak",M1174="Şubat"),"Kış",
IF(VEYA(M1174="Mart",M1174="Nisan",M1174="Mayıs"),"İlkbahar",
IF(VEYA(M1174="Haziran",M1174="Temmuz",M1174="Ağustos"),"Yaz",
IF(VEYA(M1174="Eylül",M1174="Ekim",M1174="Kasım"),"Sonbahar",""))))</f>
        <v>0</v>
      </c>
    </row>
    <row r="1175" spans="1:13" x14ac:dyDescent="0.3">
      <c r="A1175" s="5">
        <v>1174</v>
      </c>
      <c r="B1175" t="s">
        <v>17</v>
      </c>
      <c r="C1175" t="s">
        <v>42</v>
      </c>
      <c r="D1175" s="5" t="s">
        <v>80</v>
      </c>
      <c r="E1175">
        <v>2</v>
      </c>
      <c r="F1175" s="1">
        <v>3700</v>
      </c>
      <c r="G1175" s="2">
        <v>7400</v>
      </c>
      <c r="H1175" s="3">
        <v>1400</v>
      </c>
      <c r="I1175" s="19" t="s">
        <v>52</v>
      </c>
      <c r="J1175" t="s">
        <v>59</v>
      </c>
      <c r="K1175" s="20">
        <f>Tablo1[[#This Row],[Ürün Kar Tutarı]]/Tablo1[[#This Row],[Birim Fiyat]]</f>
        <v>0.3783783783783784</v>
      </c>
      <c r="L1175" t="str">
        <f xml:space="preserve"> RIGHT(Tablo1[[#This Row],[Urun Ad]],5)</f>
        <v>Siyah</v>
      </c>
      <c r="M1175" cm="1">
        <f t="array" aca="1" ref="M1175" ca="1">IF(VEYA(M1175="Aralık",M1175="Ocak",M1175="Şubat"),"Kış",
IF(VEYA(M1175="Mart",M1175="Nisan",M1175="Mayıs"),"İlkbahar",
IF(VEYA(M1175="Haziran",M1175="Temmuz",M1175="Ağustos"),"Yaz",
IF(VEYA(M1175="Eylül",M1175="Ekim",M1175="Kasım"),"Sonbahar",""))))</f>
        <v>0</v>
      </c>
    </row>
    <row r="1176" spans="1:13" x14ac:dyDescent="0.3">
      <c r="A1176" s="4">
        <v>1175</v>
      </c>
      <c r="B1176" t="s">
        <v>9</v>
      </c>
      <c r="C1176" t="s">
        <v>42</v>
      </c>
      <c r="D1176" s="5" t="s">
        <v>80</v>
      </c>
      <c r="E1176">
        <v>1</v>
      </c>
      <c r="F1176" s="1">
        <v>3700</v>
      </c>
      <c r="G1176" s="2">
        <v>3700</v>
      </c>
      <c r="H1176" s="3">
        <v>700</v>
      </c>
      <c r="I1176" s="19" t="s">
        <v>52</v>
      </c>
      <c r="J1176" t="s">
        <v>60</v>
      </c>
      <c r="K1176" s="20">
        <f>Tablo1[[#This Row],[Ürün Kar Tutarı]]/Tablo1[[#This Row],[Birim Fiyat]]</f>
        <v>0.1891891891891892</v>
      </c>
      <c r="L1176" t="str">
        <f xml:space="preserve"> RIGHT(Tablo1[[#This Row],[Urun Ad]],5)</f>
        <v>Siyah</v>
      </c>
      <c r="M1176" cm="1">
        <f t="array" aca="1" ref="M1176" ca="1">IF(VEYA(M1176="Aralık",M1176="Ocak",M1176="Şubat"),"Kış",
IF(VEYA(M1176="Mart",M1176="Nisan",M1176="Mayıs"),"İlkbahar",
IF(VEYA(M1176="Haziran",M1176="Temmuz",M1176="Ağustos"),"Yaz",
IF(VEYA(M1176="Eylül",M1176="Ekim",M1176="Kasım"),"Sonbahar",""))))</f>
        <v>0</v>
      </c>
    </row>
    <row r="1177" spans="1:13" x14ac:dyDescent="0.3">
      <c r="A1177" s="5">
        <v>1176</v>
      </c>
      <c r="B1177" t="s">
        <v>14</v>
      </c>
      <c r="C1177" t="s">
        <v>27</v>
      </c>
      <c r="D1177" s="5" t="s">
        <v>43</v>
      </c>
      <c r="E1177">
        <v>3</v>
      </c>
      <c r="F1177" s="1">
        <v>1100</v>
      </c>
      <c r="G1177" s="2">
        <v>3300</v>
      </c>
      <c r="H1177" s="3">
        <v>900</v>
      </c>
      <c r="I1177" s="19" t="s">
        <v>53</v>
      </c>
      <c r="J1177" t="s">
        <v>62</v>
      </c>
      <c r="K1177" s="20">
        <f>Tablo1[[#This Row],[Ürün Kar Tutarı]]/Tablo1[[#This Row],[Birim Fiyat]]</f>
        <v>0.81818181818181823</v>
      </c>
      <c r="L1177" t="str">
        <f xml:space="preserve"> RIGHT(Tablo1[[#This Row],[Urun Ad]],5)</f>
        <v>Beyaz</v>
      </c>
      <c r="M1177" cm="1">
        <f t="array" aca="1" ref="M1177" ca="1">IF(VEYA(M1177="Aralık",M1177="Ocak",M1177="Şubat"),"Kış",
IF(VEYA(M1177="Mart",M1177="Nisan",M1177="Mayıs"),"İlkbahar",
IF(VEYA(M1177="Haziran",M1177="Temmuz",M1177="Ağustos"),"Yaz",
IF(VEYA(M1177="Eylül",M1177="Ekim",M1177="Kasım"),"Sonbahar",""))))</f>
        <v>0</v>
      </c>
    </row>
    <row r="1178" spans="1:13" x14ac:dyDescent="0.3">
      <c r="A1178" s="4">
        <v>1177</v>
      </c>
      <c r="B1178" t="s">
        <v>13</v>
      </c>
      <c r="C1178" t="s">
        <v>42</v>
      </c>
      <c r="D1178" s="5" t="s">
        <v>80</v>
      </c>
      <c r="E1178">
        <v>1</v>
      </c>
      <c r="F1178" s="1">
        <v>3700</v>
      </c>
      <c r="G1178" s="2">
        <v>3700</v>
      </c>
      <c r="H1178" s="3">
        <v>700</v>
      </c>
      <c r="I1178" s="19" t="s">
        <v>53</v>
      </c>
      <c r="J1178" t="s">
        <v>62</v>
      </c>
      <c r="K1178" s="20">
        <f>Tablo1[[#This Row],[Ürün Kar Tutarı]]/Tablo1[[#This Row],[Birim Fiyat]]</f>
        <v>0.1891891891891892</v>
      </c>
      <c r="L1178" t="str">
        <f xml:space="preserve"> RIGHT(Tablo1[[#This Row],[Urun Ad]],5)</f>
        <v>Siyah</v>
      </c>
      <c r="M1178" cm="1">
        <f t="array" aca="1" ref="M1178" ca="1">IF(VEYA(M1178="Aralık",M1178="Ocak",M1178="Şubat"),"Kış",
IF(VEYA(M1178="Mart",M1178="Nisan",M1178="Mayıs"),"İlkbahar",
IF(VEYA(M1178="Haziran",M1178="Temmuz",M1178="Ağustos"),"Yaz",
IF(VEYA(M1178="Eylül",M1178="Ekim",M1178="Kasım"),"Sonbahar",""))))</f>
        <v>0</v>
      </c>
    </row>
    <row r="1179" spans="1:13" x14ac:dyDescent="0.3">
      <c r="A1179" s="5">
        <v>1178</v>
      </c>
      <c r="B1179" t="s">
        <v>18</v>
      </c>
      <c r="C1179" t="s">
        <v>33</v>
      </c>
      <c r="D1179" s="5" t="s">
        <v>78</v>
      </c>
      <c r="E1179">
        <v>1</v>
      </c>
      <c r="F1179" s="1">
        <v>1490</v>
      </c>
      <c r="G1179" s="2">
        <v>1490</v>
      </c>
      <c r="H1179" s="3">
        <v>690</v>
      </c>
      <c r="I1179" s="19" t="s">
        <v>53</v>
      </c>
      <c r="J1179" t="s">
        <v>61</v>
      </c>
      <c r="K1179" s="20">
        <f>Tablo1[[#This Row],[Ürün Kar Tutarı]]/Tablo1[[#This Row],[Birim Fiyat]]</f>
        <v>0.46308724832214765</v>
      </c>
      <c r="L1179" t="str">
        <f xml:space="preserve"> RIGHT(Tablo1[[#This Row],[Urun Ad]],5)</f>
        <v>Marka</v>
      </c>
      <c r="M1179" cm="1">
        <f t="array" aca="1" ref="M1179" ca="1">IF(VEYA(M1179="Aralık",M1179="Ocak",M1179="Şubat"),"Kış",
IF(VEYA(M1179="Mart",M1179="Nisan",M1179="Mayıs"),"İlkbahar",
IF(VEYA(M1179="Haziran",M1179="Temmuz",M1179="Ağustos"),"Yaz",
IF(VEYA(M1179="Eylül",M1179="Ekim",M1179="Kasım"),"Sonbahar",""))))</f>
        <v>0</v>
      </c>
    </row>
    <row r="1180" spans="1:13" x14ac:dyDescent="0.3">
      <c r="A1180" s="4">
        <v>1179</v>
      </c>
      <c r="B1180" t="s">
        <v>17</v>
      </c>
      <c r="C1180" t="s">
        <v>41</v>
      </c>
      <c r="D1180" s="5" t="s">
        <v>78</v>
      </c>
      <c r="E1180">
        <v>1</v>
      </c>
      <c r="F1180" s="1">
        <v>1500</v>
      </c>
      <c r="G1180" s="2">
        <v>1500</v>
      </c>
      <c r="H1180" s="3">
        <v>700</v>
      </c>
      <c r="I1180" s="19" t="s">
        <v>53</v>
      </c>
      <c r="J1180" t="s">
        <v>59</v>
      </c>
      <c r="K1180" s="20">
        <f>Tablo1[[#This Row],[Ürün Kar Tutarı]]/Tablo1[[#This Row],[Birim Fiyat]]</f>
        <v>0.46666666666666667</v>
      </c>
      <c r="L1180" t="str">
        <f xml:space="preserve"> RIGHT(Tablo1[[#This Row],[Urun Ad]],5)</f>
        <v>Marka</v>
      </c>
      <c r="M1180" cm="1">
        <f t="array" aca="1" ref="M1180" ca="1">IF(VEYA(M1180="Aralık",M1180="Ocak",M1180="Şubat"),"Kış",
IF(VEYA(M1180="Mart",M1180="Nisan",M1180="Mayıs"),"İlkbahar",
IF(VEYA(M1180="Haziran",M1180="Temmuz",M1180="Ağustos"),"Yaz",
IF(VEYA(M1180="Eylül",M1180="Ekim",M1180="Kasım"),"Sonbahar",""))))</f>
        <v>0</v>
      </c>
    </row>
    <row r="1181" spans="1:13" x14ac:dyDescent="0.3">
      <c r="A1181" s="5">
        <v>1180</v>
      </c>
      <c r="B1181" t="s">
        <v>16</v>
      </c>
      <c r="C1181" t="s">
        <v>30</v>
      </c>
      <c r="D1181" s="5" t="s">
        <v>83</v>
      </c>
      <c r="E1181">
        <v>2</v>
      </c>
      <c r="F1181" s="1">
        <v>1090</v>
      </c>
      <c r="G1181" s="2">
        <v>2180</v>
      </c>
      <c r="H1181" s="3">
        <v>580</v>
      </c>
      <c r="I1181" s="19" t="s">
        <v>53</v>
      </c>
      <c r="J1181" t="s">
        <v>65</v>
      </c>
      <c r="K1181" s="20">
        <f>Tablo1[[#This Row],[Ürün Kar Tutarı]]/Tablo1[[#This Row],[Birim Fiyat]]</f>
        <v>0.5321100917431193</v>
      </c>
      <c r="L1181" t="str">
        <f xml:space="preserve"> RIGHT(Tablo1[[#This Row],[Urun Ad]],5)</f>
        <v>Marka</v>
      </c>
      <c r="M1181" cm="1">
        <f t="array" aca="1" ref="M1181" ca="1">IF(VEYA(M1181="Aralık",M1181="Ocak",M1181="Şubat"),"Kış",
IF(VEYA(M1181="Mart",M1181="Nisan",M1181="Mayıs"),"İlkbahar",
IF(VEYA(M1181="Haziran",M1181="Temmuz",M1181="Ağustos"),"Yaz",
IF(VEYA(M1181="Eylül",M1181="Ekim",M1181="Kasım"),"Sonbahar",""))))</f>
        <v>0</v>
      </c>
    </row>
    <row r="1182" spans="1:13" x14ac:dyDescent="0.3">
      <c r="A1182" s="4">
        <v>1181</v>
      </c>
      <c r="B1182" t="s">
        <v>18</v>
      </c>
      <c r="C1182" t="s">
        <v>29</v>
      </c>
      <c r="D1182" s="5" t="s">
        <v>82</v>
      </c>
      <c r="E1182">
        <v>3</v>
      </c>
      <c r="F1182" s="1">
        <v>1800</v>
      </c>
      <c r="G1182" s="2">
        <v>5400</v>
      </c>
      <c r="H1182" s="3">
        <v>3000</v>
      </c>
      <c r="I1182" s="19" t="s">
        <v>53</v>
      </c>
      <c r="J1182" t="s">
        <v>63</v>
      </c>
      <c r="K1182" s="20">
        <f>Tablo1[[#This Row],[Ürün Kar Tutarı]]/Tablo1[[#This Row],[Birim Fiyat]]</f>
        <v>1.6666666666666667</v>
      </c>
      <c r="L1182" t="str">
        <f xml:space="preserve"> RIGHT(Tablo1[[#This Row],[Urun Ad]],5)</f>
        <v>n Gri</v>
      </c>
      <c r="M1182" cm="1">
        <f t="array" aca="1" ref="M1182" ca="1">IF(VEYA(M1182="Aralık",M1182="Ocak",M1182="Şubat"),"Kış",
IF(VEYA(M1182="Mart",M1182="Nisan",M1182="Mayıs"),"İlkbahar",
IF(VEYA(M1182="Haziran",M1182="Temmuz",M1182="Ağustos"),"Yaz",
IF(VEYA(M1182="Eylül",M1182="Ekim",M1182="Kasım"),"Sonbahar",""))))</f>
        <v>0</v>
      </c>
    </row>
    <row r="1183" spans="1:13" x14ac:dyDescent="0.3">
      <c r="A1183" s="5">
        <v>1182</v>
      </c>
      <c r="B1183" t="s">
        <v>15</v>
      </c>
      <c r="C1183" t="s">
        <v>39</v>
      </c>
      <c r="D1183" s="5" t="s">
        <v>76</v>
      </c>
      <c r="E1183">
        <v>2</v>
      </c>
      <c r="F1183" s="1">
        <v>7530</v>
      </c>
      <c r="G1183" s="2">
        <v>15060</v>
      </c>
      <c r="H1183" s="3">
        <v>3060</v>
      </c>
      <c r="I1183" s="19" t="s">
        <v>53</v>
      </c>
      <c r="J1183" t="s">
        <v>55</v>
      </c>
      <c r="K1183" s="20">
        <f>Tablo1[[#This Row],[Ürün Kar Tutarı]]/Tablo1[[#This Row],[Birim Fiyat]]</f>
        <v>0.4063745019920319</v>
      </c>
      <c r="L1183" t="str">
        <f xml:space="preserve"> RIGHT(Tablo1[[#This Row],[Urun Ad]],5)</f>
        <v>ı Gri</v>
      </c>
      <c r="M1183" cm="1">
        <f t="array" aca="1" ref="M1183" ca="1">IF(VEYA(M1183="Aralık",M1183="Ocak",M1183="Şubat"),"Kış",
IF(VEYA(M1183="Mart",M1183="Nisan",M1183="Mayıs"),"İlkbahar",
IF(VEYA(M1183="Haziran",M1183="Temmuz",M1183="Ağustos"),"Yaz",
IF(VEYA(M1183="Eylül",M1183="Ekim",M1183="Kasım"),"Sonbahar",""))))</f>
        <v>0</v>
      </c>
    </row>
    <row r="1184" spans="1:13" x14ac:dyDescent="0.3">
      <c r="A1184" s="4">
        <v>1183</v>
      </c>
      <c r="B1184" t="s">
        <v>14</v>
      </c>
      <c r="C1184" t="s">
        <v>27</v>
      </c>
      <c r="D1184" s="5" t="s">
        <v>43</v>
      </c>
      <c r="E1184">
        <v>3</v>
      </c>
      <c r="F1184" s="1">
        <v>1100</v>
      </c>
      <c r="G1184" s="2">
        <v>3300</v>
      </c>
      <c r="H1184" s="3">
        <v>900</v>
      </c>
      <c r="I1184" s="19" t="s">
        <v>53</v>
      </c>
      <c r="J1184" t="s">
        <v>62</v>
      </c>
      <c r="K1184" s="20">
        <f>Tablo1[[#This Row],[Ürün Kar Tutarı]]/Tablo1[[#This Row],[Birim Fiyat]]</f>
        <v>0.81818181818181823</v>
      </c>
      <c r="L1184" t="str">
        <f xml:space="preserve"> RIGHT(Tablo1[[#This Row],[Urun Ad]],5)</f>
        <v>Beyaz</v>
      </c>
      <c r="M1184" cm="1">
        <f t="array" aca="1" ref="M1184" ca="1">IF(VEYA(M1184="Aralık",M1184="Ocak",M1184="Şubat"),"Kış",
IF(VEYA(M1184="Mart",M1184="Nisan",M1184="Mayıs"),"İlkbahar",
IF(VEYA(M1184="Haziran",M1184="Temmuz",M1184="Ağustos"),"Yaz",
IF(VEYA(M1184="Eylül",M1184="Ekim",M1184="Kasım"),"Sonbahar",""))))</f>
        <v>0</v>
      </c>
    </row>
    <row r="1185" spans="1:13" x14ac:dyDescent="0.3">
      <c r="A1185" s="5">
        <v>1184</v>
      </c>
      <c r="B1185" t="s">
        <v>17</v>
      </c>
      <c r="C1185" t="s">
        <v>23</v>
      </c>
      <c r="D1185" s="5" t="s">
        <v>84</v>
      </c>
      <c r="E1185">
        <v>3</v>
      </c>
      <c r="F1185" s="1">
        <v>1350</v>
      </c>
      <c r="G1185" s="2">
        <v>4050</v>
      </c>
      <c r="H1185" s="3">
        <v>1650</v>
      </c>
      <c r="I1185" s="19" t="s">
        <v>53</v>
      </c>
      <c r="J1185" t="s">
        <v>61</v>
      </c>
      <c r="K1185" s="20">
        <f>Tablo1[[#This Row],[Ürün Kar Tutarı]]/Tablo1[[#This Row],[Birim Fiyat]]</f>
        <v>1.2222222222222223</v>
      </c>
      <c r="L1185" t="str">
        <f xml:space="preserve"> RIGHT(Tablo1[[#This Row],[Urun Ad]],5)</f>
        <v>Siyah</v>
      </c>
      <c r="M1185" cm="1">
        <f t="array" aca="1" ref="M1185" ca="1">IF(VEYA(M1185="Aralık",M1185="Ocak",M1185="Şubat"),"Kış",
IF(VEYA(M1185="Mart",M1185="Nisan",M1185="Mayıs"),"İlkbahar",
IF(VEYA(M1185="Haziran",M1185="Temmuz",M1185="Ağustos"),"Yaz",
IF(VEYA(M1185="Eylül",M1185="Ekim",M1185="Kasım"),"Sonbahar",""))))</f>
        <v>0</v>
      </c>
    </row>
    <row r="1186" spans="1:13" x14ac:dyDescent="0.3">
      <c r="A1186" s="4">
        <v>1185</v>
      </c>
      <c r="B1186" t="s">
        <v>16</v>
      </c>
      <c r="C1186" t="s">
        <v>23</v>
      </c>
      <c r="D1186" s="5" t="s">
        <v>84</v>
      </c>
      <c r="E1186">
        <v>1</v>
      </c>
      <c r="F1186" s="1">
        <v>1350</v>
      </c>
      <c r="G1186" s="2">
        <v>1350</v>
      </c>
      <c r="H1186" s="3">
        <v>550</v>
      </c>
      <c r="I1186" s="19" t="s">
        <v>53</v>
      </c>
      <c r="J1186" t="s">
        <v>61</v>
      </c>
      <c r="K1186" s="20">
        <f>Tablo1[[#This Row],[Ürün Kar Tutarı]]/Tablo1[[#This Row],[Birim Fiyat]]</f>
        <v>0.40740740740740738</v>
      </c>
      <c r="L1186" t="str">
        <f xml:space="preserve"> RIGHT(Tablo1[[#This Row],[Urun Ad]],5)</f>
        <v>Siyah</v>
      </c>
      <c r="M1186" cm="1">
        <f t="array" aca="1" ref="M1186" ca="1">IF(VEYA(M1186="Aralık",M1186="Ocak",M1186="Şubat"),"Kış",
IF(VEYA(M1186="Mart",M1186="Nisan",M1186="Mayıs"),"İlkbahar",
IF(VEYA(M1186="Haziran",M1186="Temmuz",M1186="Ağustos"),"Yaz",
IF(VEYA(M1186="Eylül",M1186="Ekim",M1186="Kasım"),"Sonbahar",""))))</f>
        <v>0</v>
      </c>
    </row>
    <row r="1187" spans="1:13" x14ac:dyDescent="0.3">
      <c r="A1187" s="5">
        <v>1186</v>
      </c>
      <c r="B1187" t="s">
        <v>15</v>
      </c>
      <c r="C1187" t="s">
        <v>28</v>
      </c>
      <c r="D1187" s="5" t="s">
        <v>83</v>
      </c>
      <c r="E1187">
        <v>2</v>
      </c>
      <c r="F1187" s="1">
        <v>1090</v>
      </c>
      <c r="G1187" s="2">
        <v>2180</v>
      </c>
      <c r="H1187" s="3">
        <v>580</v>
      </c>
      <c r="I1187" s="19" t="s">
        <v>53</v>
      </c>
      <c r="J1187" t="s">
        <v>62</v>
      </c>
      <c r="K1187" s="20">
        <f>Tablo1[[#This Row],[Ürün Kar Tutarı]]/Tablo1[[#This Row],[Birim Fiyat]]</f>
        <v>0.5321100917431193</v>
      </c>
      <c r="L1187" t="str">
        <f xml:space="preserve"> RIGHT(Tablo1[[#This Row],[Urun Ad]],5)</f>
        <v>Marka</v>
      </c>
      <c r="M1187" cm="1">
        <f t="array" aca="1" ref="M1187" ca="1">IF(VEYA(M1187="Aralık",M1187="Ocak",M1187="Şubat"),"Kış",
IF(VEYA(M1187="Mart",M1187="Nisan",M1187="Mayıs"),"İlkbahar",
IF(VEYA(M1187="Haziran",M1187="Temmuz",M1187="Ağustos"),"Yaz",
IF(VEYA(M1187="Eylül",M1187="Ekim",M1187="Kasım"),"Sonbahar",""))))</f>
        <v>0</v>
      </c>
    </row>
    <row r="1188" spans="1:13" x14ac:dyDescent="0.3">
      <c r="A1188" s="4">
        <v>1187</v>
      </c>
      <c r="B1188" t="s">
        <v>15</v>
      </c>
      <c r="C1188" t="s">
        <v>34</v>
      </c>
      <c r="D1188" s="5" t="s">
        <v>80</v>
      </c>
      <c r="E1188">
        <v>1</v>
      </c>
      <c r="F1188" s="1">
        <v>4200</v>
      </c>
      <c r="G1188" s="2">
        <v>4200</v>
      </c>
      <c r="H1188" s="3">
        <v>1200</v>
      </c>
      <c r="I1188" s="19" t="s">
        <v>53</v>
      </c>
      <c r="J1188" t="s">
        <v>64</v>
      </c>
      <c r="K1188" s="20">
        <f>Tablo1[[#This Row],[Ürün Kar Tutarı]]/Tablo1[[#This Row],[Birim Fiyat]]</f>
        <v>0.2857142857142857</v>
      </c>
      <c r="L1188" t="str">
        <f xml:space="preserve"> RIGHT(Tablo1[[#This Row],[Urun Ad]],5)</f>
        <v>Beyaz</v>
      </c>
      <c r="M1188" cm="1">
        <f t="array" aca="1" ref="M1188" ca="1">IF(VEYA(M1188="Aralık",M1188="Ocak",M1188="Şubat"),"Kış",
IF(VEYA(M1188="Mart",M1188="Nisan",M1188="Mayıs"),"İlkbahar",
IF(VEYA(M1188="Haziran",M1188="Temmuz",M1188="Ağustos"),"Yaz",
IF(VEYA(M1188="Eylül",M1188="Ekim",M1188="Kasım"),"Sonbahar",""))))</f>
        <v>0</v>
      </c>
    </row>
    <row r="1189" spans="1:13" x14ac:dyDescent="0.3">
      <c r="A1189" s="4">
        <v>1188</v>
      </c>
      <c r="B1189" t="s">
        <v>17</v>
      </c>
      <c r="C1189" t="s">
        <v>29</v>
      </c>
      <c r="D1189" s="5" t="s">
        <v>82</v>
      </c>
      <c r="E1189">
        <v>2</v>
      </c>
      <c r="F1189" s="1">
        <v>1800</v>
      </c>
      <c r="G1189" s="2">
        <v>3600</v>
      </c>
      <c r="H1189" s="3">
        <v>2000</v>
      </c>
      <c r="I1189" s="19" t="s">
        <v>53</v>
      </c>
      <c r="J1189" t="s">
        <v>66</v>
      </c>
      <c r="K1189" s="20">
        <f>Tablo1[[#This Row],[Ürün Kar Tutarı]]/Tablo1[[#This Row],[Birim Fiyat]]</f>
        <v>1.1111111111111112</v>
      </c>
      <c r="L1189" t="str">
        <f xml:space="preserve"> RIGHT(Tablo1[[#This Row],[Urun Ad]],5)</f>
        <v>n Gri</v>
      </c>
      <c r="M1189" cm="1">
        <f t="array" aca="1" ref="M1189" ca="1">IF(VEYA(M1189="Aralık",M1189="Ocak",M1189="Şubat"),"Kış",
IF(VEYA(M1189="Mart",M1189="Nisan",M1189="Mayıs"),"İlkbahar",
IF(VEYA(M1189="Haziran",M1189="Temmuz",M1189="Ağustos"),"Yaz",
IF(VEYA(M1189="Eylül",M1189="Ekim",M1189="Kasım"),"Sonbahar",""))))</f>
        <v>0</v>
      </c>
    </row>
    <row r="1190" spans="1:13" x14ac:dyDescent="0.3">
      <c r="A1190" s="4">
        <v>1189</v>
      </c>
      <c r="B1190" t="s">
        <v>19</v>
      </c>
      <c r="C1190" t="s">
        <v>30</v>
      </c>
      <c r="D1190" s="5" t="s">
        <v>83</v>
      </c>
      <c r="E1190">
        <v>1</v>
      </c>
      <c r="F1190" s="1">
        <v>1090</v>
      </c>
      <c r="G1190" s="2">
        <v>1090</v>
      </c>
      <c r="H1190" s="3">
        <v>290</v>
      </c>
      <c r="I1190" s="19" t="s">
        <v>53</v>
      </c>
      <c r="J1190" t="s">
        <v>63</v>
      </c>
      <c r="K1190" s="20">
        <f>Tablo1[[#This Row],[Ürün Kar Tutarı]]/Tablo1[[#This Row],[Birim Fiyat]]</f>
        <v>0.26605504587155965</v>
      </c>
      <c r="L1190" t="str">
        <f xml:space="preserve"> RIGHT(Tablo1[[#This Row],[Urun Ad]],5)</f>
        <v>Marka</v>
      </c>
      <c r="M1190" cm="1">
        <f t="array" aca="1" ref="M1190" ca="1">IF(VEYA(M1190="Aralık",M1190="Ocak",M1190="Şubat"),"Kış",
IF(VEYA(M1190="Mart",M1190="Nisan",M1190="Mayıs"),"İlkbahar",
IF(VEYA(M1190="Haziran",M1190="Temmuz",M1190="Ağustos"),"Yaz",
IF(VEYA(M1190="Eylül",M1190="Ekim",M1190="Kasım"),"Sonbahar",""))))</f>
        <v>0</v>
      </c>
    </row>
    <row r="1191" spans="1:13" x14ac:dyDescent="0.3">
      <c r="A1191" s="5">
        <v>1190</v>
      </c>
      <c r="B1191" t="s">
        <v>8</v>
      </c>
      <c r="C1191" t="s">
        <v>25</v>
      </c>
      <c r="D1191" s="5" t="s">
        <v>77</v>
      </c>
      <c r="E1191">
        <v>1</v>
      </c>
      <c r="F1191" s="1">
        <v>7600</v>
      </c>
      <c r="G1191" s="2">
        <v>7600</v>
      </c>
      <c r="H1191" s="3">
        <v>1600</v>
      </c>
      <c r="I1191" s="19" t="s">
        <v>53</v>
      </c>
      <c r="J1191" t="s">
        <v>61</v>
      </c>
      <c r="K1191" s="20">
        <f>Tablo1[[#This Row],[Ürün Kar Tutarı]]/Tablo1[[#This Row],[Birim Fiyat]]</f>
        <v>0.21052631578947367</v>
      </c>
      <c r="L1191" t="str">
        <f xml:space="preserve"> RIGHT(Tablo1[[#This Row],[Urun Ad]],5)</f>
        <v>i Gri</v>
      </c>
      <c r="M1191" cm="1">
        <f t="array" aca="1" ref="M1191" ca="1">IF(VEYA(M1191="Aralık",M1191="Ocak",M1191="Şubat"),"Kış",
IF(VEYA(M1191="Mart",M1191="Nisan",M1191="Mayıs"),"İlkbahar",
IF(VEYA(M1191="Haziran",M1191="Temmuz",M1191="Ağustos"),"Yaz",
IF(VEYA(M1191="Eylül",M1191="Ekim",M1191="Kasım"),"Sonbahar",""))))</f>
        <v>0</v>
      </c>
    </row>
    <row r="1192" spans="1:13" x14ac:dyDescent="0.3">
      <c r="A1192" s="4">
        <v>1191</v>
      </c>
      <c r="B1192" t="s">
        <v>16</v>
      </c>
      <c r="C1192" t="s">
        <v>25</v>
      </c>
      <c r="D1192" s="5" t="s">
        <v>77</v>
      </c>
      <c r="E1192">
        <v>3</v>
      </c>
      <c r="F1192" s="1">
        <v>7600</v>
      </c>
      <c r="G1192" s="2">
        <v>22800</v>
      </c>
      <c r="H1192" s="3">
        <v>4800</v>
      </c>
      <c r="I1192" s="19" t="s">
        <v>53</v>
      </c>
      <c r="J1192" t="s">
        <v>63</v>
      </c>
      <c r="K1192" s="20">
        <f>Tablo1[[#This Row],[Ürün Kar Tutarı]]/Tablo1[[#This Row],[Birim Fiyat]]</f>
        <v>0.63157894736842102</v>
      </c>
      <c r="L1192" t="str">
        <f xml:space="preserve"> RIGHT(Tablo1[[#This Row],[Urun Ad]],5)</f>
        <v>i Gri</v>
      </c>
      <c r="M1192" cm="1">
        <f t="array" aca="1" ref="M1192" ca="1">IF(VEYA(M1192="Aralık",M1192="Ocak",M1192="Şubat"),"Kış",
IF(VEYA(M1192="Mart",M1192="Nisan",M1192="Mayıs"),"İlkbahar",
IF(VEYA(M1192="Haziran",M1192="Temmuz",M1192="Ağustos"),"Yaz",
IF(VEYA(M1192="Eylül",M1192="Ekim",M1192="Kasım"),"Sonbahar",""))))</f>
        <v>0</v>
      </c>
    </row>
    <row r="1193" spans="1:13" x14ac:dyDescent="0.3">
      <c r="A1193" s="5">
        <v>1192</v>
      </c>
      <c r="B1193" t="s">
        <v>10</v>
      </c>
      <c r="C1193" t="s">
        <v>42</v>
      </c>
      <c r="D1193" s="5" t="s">
        <v>80</v>
      </c>
      <c r="E1193">
        <v>1</v>
      </c>
      <c r="F1193" s="1">
        <v>3700</v>
      </c>
      <c r="G1193" s="2">
        <v>3700</v>
      </c>
      <c r="H1193" s="3">
        <v>700</v>
      </c>
      <c r="I1193" s="19" t="s">
        <v>53</v>
      </c>
      <c r="J1193" t="s">
        <v>55</v>
      </c>
      <c r="K1193" s="20">
        <f>Tablo1[[#This Row],[Ürün Kar Tutarı]]/Tablo1[[#This Row],[Birim Fiyat]]</f>
        <v>0.1891891891891892</v>
      </c>
      <c r="L1193" t="str">
        <f xml:space="preserve"> RIGHT(Tablo1[[#This Row],[Urun Ad]],5)</f>
        <v>Siyah</v>
      </c>
      <c r="M1193" cm="1">
        <f t="array" aca="1" ref="M1193" ca="1">IF(VEYA(M1193="Aralık",M1193="Ocak",M1193="Şubat"),"Kış",
IF(VEYA(M1193="Mart",M1193="Nisan",M1193="Mayıs"),"İlkbahar",
IF(VEYA(M1193="Haziran",M1193="Temmuz",M1193="Ağustos"),"Yaz",
IF(VEYA(M1193="Eylül",M1193="Ekim",M1193="Kasım"),"Sonbahar",""))))</f>
        <v>0</v>
      </c>
    </row>
    <row r="1194" spans="1:13" x14ac:dyDescent="0.3">
      <c r="A1194" s="4">
        <v>1193</v>
      </c>
      <c r="B1194" t="s">
        <v>12</v>
      </c>
      <c r="C1194" t="s">
        <v>26</v>
      </c>
      <c r="D1194" s="5" t="s">
        <v>79</v>
      </c>
      <c r="E1194">
        <v>3</v>
      </c>
      <c r="F1194" s="1">
        <v>7250</v>
      </c>
      <c r="G1194" s="2">
        <v>21750</v>
      </c>
      <c r="H1194" s="3">
        <v>6750</v>
      </c>
      <c r="I1194" s="19" t="s">
        <v>53</v>
      </c>
      <c r="J1194" t="s">
        <v>67</v>
      </c>
      <c r="K1194" s="20">
        <f>Tablo1[[#This Row],[Ürün Kar Tutarı]]/Tablo1[[#This Row],[Birim Fiyat]]</f>
        <v>0.93103448275862066</v>
      </c>
      <c r="L1194" t="str">
        <f xml:space="preserve"> RIGHT(Tablo1[[#This Row],[Urun Ad]],5)</f>
        <v>u Gri</v>
      </c>
      <c r="M1194" cm="1">
        <f t="array" aca="1" ref="M1194" ca="1">IF(VEYA(M1194="Aralık",M1194="Ocak",M1194="Şubat"),"Kış",
IF(VEYA(M1194="Mart",M1194="Nisan",M1194="Mayıs"),"İlkbahar",
IF(VEYA(M1194="Haziran",M1194="Temmuz",M1194="Ağustos"),"Yaz",
IF(VEYA(M1194="Eylül",M1194="Ekim",M1194="Kasım"),"Sonbahar",""))))</f>
        <v>0</v>
      </c>
    </row>
    <row r="1195" spans="1:13" x14ac:dyDescent="0.3">
      <c r="A1195" s="5">
        <v>1194</v>
      </c>
      <c r="B1195" t="s">
        <v>9</v>
      </c>
      <c r="C1195" t="s">
        <v>25</v>
      </c>
      <c r="D1195" s="5" t="s">
        <v>77</v>
      </c>
      <c r="E1195">
        <v>3</v>
      </c>
      <c r="F1195" s="1">
        <v>7600</v>
      </c>
      <c r="G1195" s="2">
        <v>22800</v>
      </c>
      <c r="H1195" s="3">
        <v>4800</v>
      </c>
      <c r="I1195" s="19" t="s">
        <v>53</v>
      </c>
      <c r="J1195" t="s">
        <v>55</v>
      </c>
      <c r="K1195" s="20">
        <f>Tablo1[[#This Row],[Ürün Kar Tutarı]]/Tablo1[[#This Row],[Birim Fiyat]]</f>
        <v>0.63157894736842102</v>
      </c>
      <c r="L1195" t="str">
        <f xml:space="preserve"> RIGHT(Tablo1[[#This Row],[Urun Ad]],5)</f>
        <v>i Gri</v>
      </c>
      <c r="M1195" cm="1">
        <f t="array" aca="1" ref="M1195" ca="1">IF(VEYA(M1195="Aralık",M1195="Ocak",M1195="Şubat"),"Kış",
IF(VEYA(M1195="Mart",M1195="Nisan",M1195="Mayıs"),"İlkbahar",
IF(VEYA(M1195="Haziran",M1195="Temmuz",M1195="Ağustos"),"Yaz",
IF(VEYA(M1195="Eylül",M1195="Ekim",M1195="Kasım"),"Sonbahar",""))))</f>
        <v>0</v>
      </c>
    </row>
    <row r="1196" spans="1:13" x14ac:dyDescent="0.3">
      <c r="A1196" s="4">
        <v>1195</v>
      </c>
      <c r="B1196" t="s">
        <v>18</v>
      </c>
      <c r="C1196" t="s">
        <v>34</v>
      </c>
      <c r="D1196" s="5" t="s">
        <v>80</v>
      </c>
      <c r="E1196">
        <v>1</v>
      </c>
      <c r="F1196" s="1">
        <v>4200</v>
      </c>
      <c r="G1196" s="2">
        <v>4200</v>
      </c>
      <c r="H1196" s="3">
        <v>1200</v>
      </c>
      <c r="I1196" s="19" t="s">
        <v>53</v>
      </c>
      <c r="J1196" t="s">
        <v>62</v>
      </c>
      <c r="K1196" s="20">
        <f>Tablo1[[#This Row],[Ürün Kar Tutarı]]/Tablo1[[#This Row],[Birim Fiyat]]</f>
        <v>0.2857142857142857</v>
      </c>
      <c r="L1196" t="str">
        <f xml:space="preserve"> RIGHT(Tablo1[[#This Row],[Urun Ad]],5)</f>
        <v>Beyaz</v>
      </c>
      <c r="M1196" cm="1">
        <f t="array" aca="1" ref="M1196" ca="1">IF(VEYA(M1196="Aralık",M1196="Ocak",M1196="Şubat"),"Kış",
IF(VEYA(M1196="Mart",M1196="Nisan",M1196="Mayıs"),"İlkbahar",
IF(VEYA(M1196="Haziran",M1196="Temmuz",M1196="Ağustos"),"Yaz",
IF(VEYA(M1196="Eylül",M1196="Ekim",M1196="Kasım"),"Sonbahar",""))))</f>
        <v>0</v>
      </c>
    </row>
    <row r="1197" spans="1:13" x14ac:dyDescent="0.3">
      <c r="A1197" s="5">
        <v>1196</v>
      </c>
      <c r="B1197" t="s">
        <v>14</v>
      </c>
      <c r="C1197" t="s">
        <v>37</v>
      </c>
      <c r="D1197" s="5" t="s">
        <v>43</v>
      </c>
      <c r="E1197">
        <v>3</v>
      </c>
      <c r="F1197" s="1">
        <v>1250</v>
      </c>
      <c r="G1197" s="2">
        <v>3750</v>
      </c>
      <c r="H1197" s="3">
        <v>1350</v>
      </c>
      <c r="I1197" s="19" t="s">
        <v>53</v>
      </c>
      <c r="J1197" t="s">
        <v>55</v>
      </c>
      <c r="K1197" s="20">
        <f>Tablo1[[#This Row],[Ürün Kar Tutarı]]/Tablo1[[#This Row],[Birim Fiyat]]</f>
        <v>1.08</v>
      </c>
      <c r="L1197" t="str">
        <f xml:space="preserve"> RIGHT(Tablo1[[#This Row],[Urun Ad]],5)</f>
        <v>Siyah</v>
      </c>
      <c r="M1197" cm="1">
        <f t="array" aca="1" ref="M1197" ca="1">IF(VEYA(M1197="Aralık",M1197="Ocak",M1197="Şubat"),"Kış",
IF(VEYA(M1197="Mart",M1197="Nisan",M1197="Mayıs"),"İlkbahar",
IF(VEYA(M1197="Haziran",M1197="Temmuz",M1197="Ağustos"),"Yaz",
IF(VEYA(M1197="Eylül",M1197="Ekim",M1197="Kasım"),"Sonbahar",""))))</f>
        <v>0</v>
      </c>
    </row>
    <row r="1198" spans="1:13" x14ac:dyDescent="0.3">
      <c r="A1198" s="4">
        <v>1197</v>
      </c>
      <c r="B1198" t="s">
        <v>16</v>
      </c>
      <c r="C1198" t="s">
        <v>30</v>
      </c>
      <c r="D1198" s="5" t="s">
        <v>83</v>
      </c>
      <c r="E1198">
        <v>1</v>
      </c>
      <c r="F1198" s="1">
        <v>1090</v>
      </c>
      <c r="G1198" s="2">
        <v>1090</v>
      </c>
      <c r="H1198" s="3">
        <v>290</v>
      </c>
      <c r="I1198" s="19" t="s">
        <v>53</v>
      </c>
      <c r="J1198" t="s">
        <v>55</v>
      </c>
      <c r="K1198" s="20">
        <f>Tablo1[[#This Row],[Ürün Kar Tutarı]]/Tablo1[[#This Row],[Birim Fiyat]]</f>
        <v>0.26605504587155965</v>
      </c>
      <c r="L1198" t="str">
        <f xml:space="preserve"> RIGHT(Tablo1[[#This Row],[Urun Ad]],5)</f>
        <v>Marka</v>
      </c>
      <c r="M1198" cm="1">
        <f t="array" aca="1" ref="M1198" ca="1">IF(VEYA(M1198="Aralık",M1198="Ocak",M1198="Şubat"),"Kış",
IF(VEYA(M1198="Mart",M1198="Nisan",M1198="Mayıs"),"İlkbahar",
IF(VEYA(M1198="Haziran",M1198="Temmuz",M1198="Ağustos"),"Yaz",
IF(VEYA(M1198="Eylül",M1198="Ekim",M1198="Kasım"),"Sonbahar",""))))</f>
        <v>0</v>
      </c>
    </row>
    <row r="1199" spans="1:13" x14ac:dyDescent="0.3">
      <c r="A1199" s="5">
        <v>1198</v>
      </c>
      <c r="B1199" t="s">
        <v>11</v>
      </c>
      <c r="C1199" t="s">
        <v>32</v>
      </c>
      <c r="D1199" s="5" t="s">
        <v>76</v>
      </c>
      <c r="E1199">
        <v>1</v>
      </c>
      <c r="F1199" s="1">
        <v>2180</v>
      </c>
      <c r="G1199" s="2">
        <v>2180</v>
      </c>
      <c r="H1199" s="3">
        <v>680</v>
      </c>
      <c r="I1199" s="19" t="s">
        <v>53</v>
      </c>
      <c r="J1199" t="s">
        <v>61</v>
      </c>
      <c r="K1199" s="20">
        <f>Tablo1[[#This Row],[Ürün Kar Tutarı]]/Tablo1[[#This Row],[Birim Fiyat]]</f>
        <v>0.31192660550458717</v>
      </c>
      <c r="L1199" t="str">
        <f xml:space="preserve"> RIGHT(Tablo1[[#This Row],[Urun Ad]],5)</f>
        <v>ı Gri</v>
      </c>
      <c r="M1199" cm="1">
        <f t="array" aca="1" ref="M1199" ca="1">IF(VEYA(M1199="Aralık",M1199="Ocak",M1199="Şubat"),"Kış",
IF(VEYA(M1199="Mart",M1199="Nisan",M1199="Mayıs"),"İlkbahar",
IF(VEYA(M1199="Haziran",M1199="Temmuz",M1199="Ağustos"),"Yaz",
IF(VEYA(M1199="Eylül",M1199="Ekim",M1199="Kasım"),"Sonbahar",""))))</f>
        <v>0</v>
      </c>
    </row>
    <row r="1200" spans="1:13" x14ac:dyDescent="0.3">
      <c r="A1200" s="4">
        <v>1199</v>
      </c>
      <c r="B1200" t="s">
        <v>19</v>
      </c>
      <c r="C1200" t="s">
        <v>42</v>
      </c>
      <c r="D1200" s="5" t="s">
        <v>80</v>
      </c>
      <c r="E1200">
        <v>2</v>
      </c>
      <c r="F1200" s="1">
        <v>3700</v>
      </c>
      <c r="G1200" s="2">
        <v>7400</v>
      </c>
      <c r="H1200" s="3">
        <v>1400</v>
      </c>
      <c r="I1200" s="19" t="s">
        <v>53</v>
      </c>
      <c r="J1200" t="s">
        <v>60</v>
      </c>
      <c r="K1200" s="20">
        <f>Tablo1[[#This Row],[Ürün Kar Tutarı]]/Tablo1[[#This Row],[Birim Fiyat]]</f>
        <v>0.3783783783783784</v>
      </c>
      <c r="L1200" t="str">
        <f xml:space="preserve"> RIGHT(Tablo1[[#This Row],[Urun Ad]],5)</f>
        <v>Siyah</v>
      </c>
      <c r="M1200" cm="1">
        <f t="array" aca="1" ref="M1200" ca="1">IF(VEYA(M1200="Aralık",M1200="Ocak",M1200="Şubat"),"Kış",
IF(VEYA(M1200="Mart",M1200="Nisan",M1200="Mayıs"),"İlkbahar",
IF(VEYA(M1200="Haziran",M1200="Temmuz",M1200="Ağustos"),"Yaz",
IF(VEYA(M1200="Eylül",M1200="Ekim",M1200="Kasım"),"Sonbahar",""))))</f>
        <v>0</v>
      </c>
    </row>
    <row r="1201" spans="1:13" x14ac:dyDescent="0.3">
      <c r="A1201" s="5">
        <v>1200</v>
      </c>
      <c r="B1201" t="s">
        <v>17</v>
      </c>
      <c r="C1201" t="s">
        <v>20</v>
      </c>
      <c r="D1201" s="5" t="s">
        <v>75</v>
      </c>
      <c r="E1201">
        <v>2</v>
      </c>
      <c r="F1201" s="1">
        <v>6000</v>
      </c>
      <c r="G1201" s="2">
        <v>12000</v>
      </c>
      <c r="H1201" s="3">
        <v>4000</v>
      </c>
      <c r="I1201" s="19" t="s">
        <v>53</v>
      </c>
      <c r="J1201" t="s">
        <v>59</v>
      </c>
      <c r="K1201" s="20">
        <f>Tablo1[[#This Row],[Ürün Kar Tutarı]]/Tablo1[[#This Row],[Birim Fiyat]]</f>
        <v>0.66666666666666663</v>
      </c>
      <c r="L1201" t="str">
        <f xml:space="preserve"> RIGHT(Tablo1[[#This Row],[Urun Ad]],5)</f>
        <v>Beyaz</v>
      </c>
      <c r="M1201" cm="1">
        <f t="array" aca="1" ref="M1201" ca="1">IF(VEYA(M1201="Aralık",M1201="Ocak",M1201="Şubat"),"Kış",
IF(VEYA(M1201="Mart",M1201="Nisan",M1201="Mayıs"),"İlkbahar",
IF(VEYA(M1201="Haziran",M1201="Temmuz",M1201="Ağustos"),"Yaz",
IF(VEYA(M1201="Eylül",M1201="Ekim",M1201="Kasım"),"Sonbahar",""))))</f>
        <v>0</v>
      </c>
    </row>
    <row r="1202" spans="1:13" x14ac:dyDescent="0.3">
      <c r="A1202" s="4">
        <v>1201</v>
      </c>
      <c r="B1202" t="s">
        <v>18</v>
      </c>
      <c r="C1202" t="s">
        <v>37</v>
      </c>
      <c r="D1202" s="5" t="s">
        <v>43</v>
      </c>
      <c r="E1202">
        <v>2</v>
      </c>
      <c r="F1202" s="1">
        <v>1250</v>
      </c>
      <c r="G1202" s="2">
        <v>2500</v>
      </c>
      <c r="H1202" s="3">
        <v>900</v>
      </c>
      <c r="I1202" s="19" t="s">
        <v>53</v>
      </c>
      <c r="J1202" t="s">
        <v>63</v>
      </c>
      <c r="K1202" s="20">
        <f>Tablo1[[#This Row],[Ürün Kar Tutarı]]/Tablo1[[#This Row],[Birim Fiyat]]</f>
        <v>0.72</v>
      </c>
      <c r="L1202" t="str">
        <f xml:space="preserve"> RIGHT(Tablo1[[#This Row],[Urun Ad]],5)</f>
        <v>Siyah</v>
      </c>
      <c r="M1202" cm="1">
        <f t="array" aca="1" ref="M1202" ca="1">IF(VEYA(M1202="Aralık",M1202="Ocak",M1202="Şubat"),"Kış",
IF(VEYA(M1202="Mart",M1202="Nisan",M1202="Mayıs"),"İlkbahar",
IF(VEYA(M1202="Haziran",M1202="Temmuz",M1202="Ağustos"),"Yaz",
IF(VEYA(M1202="Eylül",M1202="Ekim",M1202="Kasım"),"Sonbahar",""))))</f>
        <v>0</v>
      </c>
    </row>
    <row r="1203" spans="1:13" x14ac:dyDescent="0.3">
      <c r="A1203" s="5">
        <v>1202</v>
      </c>
      <c r="B1203" t="s">
        <v>19</v>
      </c>
      <c r="C1203" t="s">
        <v>25</v>
      </c>
      <c r="D1203" s="5" t="s">
        <v>77</v>
      </c>
      <c r="E1203">
        <v>1</v>
      </c>
      <c r="F1203" s="1">
        <v>7600</v>
      </c>
      <c r="G1203" s="2">
        <v>7600</v>
      </c>
      <c r="H1203" s="3">
        <v>1600</v>
      </c>
      <c r="I1203" s="19" t="s">
        <v>53</v>
      </c>
      <c r="J1203" t="s">
        <v>62</v>
      </c>
      <c r="K1203" s="20">
        <f>Tablo1[[#This Row],[Ürün Kar Tutarı]]/Tablo1[[#This Row],[Birim Fiyat]]</f>
        <v>0.21052631578947367</v>
      </c>
      <c r="L1203" t="str">
        <f xml:space="preserve"> RIGHT(Tablo1[[#This Row],[Urun Ad]],5)</f>
        <v>i Gri</v>
      </c>
      <c r="M1203" cm="1">
        <f t="array" aca="1" ref="M1203" ca="1">IF(VEYA(M1203="Aralık",M1203="Ocak",M1203="Şubat"),"Kış",
IF(VEYA(M1203="Mart",M1203="Nisan",M1203="Mayıs"),"İlkbahar",
IF(VEYA(M1203="Haziran",M1203="Temmuz",M1203="Ağustos"),"Yaz",
IF(VEYA(M1203="Eylül",M1203="Ekim",M1203="Kasım"),"Sonbahar",""))))</f>
        <v>0</v>
      </c>
    </row>
    <row r="1204" spans="1:13" x14ac:dyDescent="0.3">
      <c r="A1204" s="4">
        <v>1203</v>
      </c>
      <c r="B1204" t="s">
        <v>8</v>
      </c>
      <c r="C1204" t="s">
        <v>21</v>
      </c>
      <c r="D1204" s="5" t="s">
        <v>82</v>
      </c>
      <c r="E1204">
        <v>2</v>
      </c>
      <c r="F1204" s="1">
        <v>1400</v>
      </c>
      <c r="G1204" s="2">
        <v>2800</v>
      </c>
      <c r="H1204" s="3">
        <v>1200</v>
      </c>
      <c r="I1204" s="19" t="s">
        <v>53</v>
      </c>
      <c r="J1204" t="s">
        <v>59</v>
      </c>
      <c r="K1204" s="20">
        <f>Tablo1[[#This Row],[Ürün Kar Tutarı]]/Tablo1[[#This Row],[Birim Fiyat]]</f>
        <v>0.8571428571428571</v>
      </c>
      <c r="L1204" t="str">
        <f xml:space="preserve"> RIGHT(Tablo1[[#This Row],[Urun Ad]],5)</f>
        <v>Beyaz</v>
      </c>
      <c r="M1204" cm="1">
        <f t="array" aca="1" ref="M1204" ca="1">IF(VEYA(M1204="Aralık",M1204="Ocak",M1204="Şubat"),"Kış",
IF(VEYA(M1204="Mart",M1204="Nisan",M1204="Mayıs"),"İlkbahar",
IF(VEYA(M1204="Haziran",M1204="Temmuz",M1204="Ağustos"),"Yaz",
IF(VEYA(M1204="Eylül",M1204="Ekim",M1204="Kasım"),"Sonbahar",""))))</f>
        <v>0</v>
      </c>
    </row>
    <row r="1205" spans="1:13" x14ac:dyDescent="0.3">
      <c r="A1205" s="5">
        <v>1204</v>
      </c>
      <c r="B1205" t="s">
        <v>12</v>
      </c>
      <c r="C1205" t="s">
        <v>24</v>
      </c>
      <c r="D1205" s="5" t="s">
        <v>81</v>
      </c>
      <c r="E1205">
        <v>2</v>
      </c>
      <c r="F1205" s="1">
        <v>2180</v>
      </c>
      <c r="G1205" s="2">
        <v>4360</v>
      </c>
      <c r="H1205" s="3">
        <v>1360</v>
      </c>
      <c r="I1205" s="19" t="s">
        <v>53</v>
      </c>
      <c r="J1205" t="s">
        <v>67</v>
      </c>
      <c r="K1205" s="20">
        <f>Tablo1[[#This Row],[Ürün Kar Tutarı]]/Tablo1[[#This Row],[Birim Fiyat]]</f>
        <v>0.62385321100917435</v>
      </c>
      <c r="L1205" t="str">
        <f xml:space="preserve"> RIGHT(Tablo1[[#This Row],[Urun Ad]],5)</f>
        <v>Marka</v>
      </c>
      <c r="M1205" cm="1">
        <f t="array" aca="1" ref="M1205" ca="1">IF(VEYA(M1205="Aralık",M1205="Ocak",M1205="Şubat"),"Kış",
IF(VEYA(M1205="Mart",M1205="Nisan",M1205="Mayıs"),"İlkbahar",
IF(VEYA(M1205="Haziran",M1205="Temmuz",M1205="Ağustos"),"Yaz",
IF(VEYA(M1205="Eylül",M1205="Ekim",M1205="Kasım"),"Sonbahar",""))))</f>
        <v>0</v>
      </c>
    </row>
    <row r="1206" spans="1:13" x14ac:dyDescent="0.3">
      <c r="A1206" s="4">
        <v>1205</v>
      </c>
      <c r="B1206" t="s">
        <v>8</v>
      </c>
      <c r="C1206" t="s">
        <v>29</v>
      </c>
      <c r="D1206" s="5" t="s">
        <v>82</v>
      </c>
      <c r="E1206">
        <v>3</v>
      </c>
      <c r="F1206" s="1">
        <v>1800</v>
      </c>
      <c r="G1206" s="2">
        <v>5400</v>
      </c>
      <c r="H1206" s="3">
        <v>3000</v>
      </c>
      <c r="I1206" s="19" t="s">
        <v>53</v>
      </c>
      <c r="J1206" t="s">
        <v>63</v>
      </c>
      <c r="K1206" s="20">
        <f>Tablo1[[#This Row],[Ürün Kar Tutarı]]/Tablo1[[#This Row],[Birim Fiyat]]</f>
        <v>1.6666666666666667</v>
      </c>
      <c r="L1206" t="str">
        <f xml:space="preserve"> RIGHT(Tablo1[[#This Row],[Urun Ad]],5)</f>
        <v>n Gri</v>
      </c>
      <c r="M1206" cm="1">
        <f t="array" aca="1" ref="M1206" ca="1">IF(VEYA(M1206="Aralık",M1206="Ocak",M1206="Şubat"),"Kış",
IF(VEYA(M1206="Mart",M1206="Nisan",M1206="Mayıs"),"İlkbahar",
IF(VEYA(M1206="Haziran",M1206="Temmuz",M1206="Ağustos"),"Yaz",
IF(VEYA(M1206="Eylül",M1206="Ekim",M1206="Kasım"),"Sonbahar",""))))</f>
        <v>0</v>
      </c>
    </row>
    <row r="1207" spans="1:13" x14ac:dyDescent="0.3">
      <c r="A1207" s="5">
        <v>1206</v>
      </c>
      <c r="B1207" t="s">
        <v>10</v>
      </c>
      <c r="C1207" t="s">
        <v>41</v>
      </c>
      <c r="D1207" s="5" t="s">
        <v>78</v>
      </c>
      <c r="E1207">
        <v>1</v>
      </c>
      <c r="F1207" s="1">
        <v>1500</v>
      </c>
      <c r="G1207" s="2">
        <v>1500</v>
      </c>
      <c r="H1207" s="3">
        <v>700</v>
      </c>
      <c r="I1207" s="19" t="s">
        <v>53</v>
      </c>
      <c r="J1207" t="s">
        <v>62</v>
      </c>
      <c r="K1207" s="20">
        <f>Tablo1[[#This Row],[Ürün Kar Tutarı]]/Tablo1[[#This Row],[Birim Fiyat]]</f>
        <v>0.46666666666666667</v>
      </c>
      <c r="L1207" t="str">
        <f xml:space="preserve"> RIGHT(Tablo1[[#This Row],[Urun Ad]],5)</f>
        <v>Marka</v>
      </c>
      <c r="M1207" cm="1">
        <f t="array" aca="1" ref="M1207" ca="1">IF(VEYA(M1207="Aralık",M1207="Ocak",M1207="Şubat"),"Kış",
IF(VEYA(M1207="Mart",M1207="Nisan",M1207="Mayıs"),"İlkbahar",
IF(VEYA(M1207="Haziran",M1207="Temmuz",M1207="Ağustos"),"Yaz",
IF(VEYA(M1207="Eylül",M1207="Ekim",M1207="Kasım"),"Sonbahar",""))))</f>
        <v>0</v>
      </c>
    </row>
    <row r="1208" spans="1:13" x14ac:dyDescent="0.3">
      <c r="A1208" s="4">
        <v>1207</v>
      </c>
      <c r="B1208" t="s">
        <v>14</v>
      </c>
      <c r="C1208" t="s">
        <v>22</v>
      </c>
      <c r="D1208" s="5" t="s">
        <v>76</v>
      </c>
      <c r="E1208">
        <v>3</v>
      </c>
      <c r="F1208" s="1">
        <v>8450</v>
      </c>
      <c r="G1208" s="2">
        <v>25350</v>
      </c>
      <c r="H1208" s="3">
        <v>7350</v>
      </c>
      <c r="I1208" s="19" t="s">
        <v>53</v>
      </c>
      <c r="J1208" t="s">
        <v>65</v>
      </c>
      <c r="K1208" s="20">
        <f>Tablo1[[#This Row],[Ürün Kar Tutarı]]/Tablo1[[#This Row],[Birim Fiyat]]</f>
        <v>0.86982248520710059</v>
      </c>
      <c r="L1208" t="str">
        <f xml:space="preserve"> RIGHT(Tablo1[[#This Row],[Urun Ad]],5)</f>
        <v>Beyaz</v>
      </c>
      <c r="M1208" cm="1">
        <f t="array" aca="1" ref="M1208" ca="1">IF(VEYA(M1208="Aralık",M1208="Ocak",M1208="Şubat"),"Kış",
IF(VEYA(M1208="Mart",M1208="Nisan",M1208="Mayıs"),"İlkbahar",
IF(VEYA(M1208="Haziran",M1208="Temmuz",M1208="Ağustos"),"Yaz",
IF(VEYA(M1208="Eylül",M1208="Ekim",M1208="Kasım"),"Sonbahar",""))))</f>
        <v>0</v>
      </c>
    </row>
    <row r="1209" spans="1:13" x14ac:dyDescent="0.3">
      <c r="A1209" s="5">
        <v>1208</v>
      </c>
      <c r="B1209" t="s">
        <v>17</v>
      </c>
      <c r="C1209" t="s">
        <v>41</v>
      </c>
      <c r="D1209" s="5" t="s">
        <v>78</v>
      </c>
      <c r="E1209">
        <v>3</v>
      </c>
      <c r="F1209" s="1">
        <v>1500</v>
      </c>
      <c r="G1209" s="2">
        <v>4500</v>
      </c>
      <c r="H1209" s="3">
        <v>2100</v>
      </c>
      <c r="I1209" s="19" t="s">
        <v>53</v>
      </c>
      <c r="J1209" t="s">
        <v>57</v>
      </c>
      <c r="K1209" s="20">
        <f>Tablo1[[#This Row],[Ürün Kar Tutarı]]/Tablo1[[#This Row],[Birim Fiyat]]</f>
        <v>1.4</v>
      </c>
      <c r="L1209" t="str">
        <f xml:space="preserve"> RIGHT(Tablo1[[#This Row],[Urun Ad]],5)</f>
        <v>Marka</v>
      </c>
      <c r="M1209" cm="1">
        <f t="array" aca="1" ref="M1209" ca="1">IF(VEYA(M1209="Aralık",M1209="Ocak",M1209="Şubat"),"Kış",
IF(VEYA(M1209="Mart",M1209="Nisan",M1209="Mayıs"),"İlkbahar",
IF(VEYA(M1209="Haziran",M1209="Temmuz",M1209="Ağustos"),"Yaz",
IF(VEYA(M1209="Eylül",M1209="Ekim",M1209="Kasım"),"Sonbahar",""))))</f>
        <v>0</v>
      </c>
    </row>
    <row r="1210" spans="1:13" x14ac:dyDescent="0.3">
      <c r="A1210" s="4">
        <v>1209</v>
      </c>
      <c r="B1210" t="s">
        <v>13</v>
      </c>
      <c r="C1210" t="s">
        <v>20</v>
      </c>
      <c r="D1210" s="5" t="s">
        <v>75</v>
      </c>
      <c r="E1210">
        <v>3</v>
      </c>
      <c r="F1210" s="1">
        <v>6000</v>
      </c>
      <c r="G1210" s="2">
        <v>18000</v>
      </c>
      <c r="H1210" s="3">
        <v>6000</v>
      </c>
      <c r="I1210" s="19" t="s">
        <v>53</v>
      </c>
      <c r="J1210" t="s">
        <v>56</v>
      </c>
      <c r="K1210" s="20">
        <f>Tablo1[[#This Row],[Ürün Kar Tutarı]]/Tablo1[[#This Row],[Birim Fiyat]]</f>
        <v>1</v>
      </c>
      <c r="L1210" t="str">
        <f xml:space="preserve"> RIGHT(Tablo1[[#This Row],[Urun Ad]],5)</f>
        <v>Beyaz</v>
      </c>
      <c r="M1210" cm="1">
        <f t="array" aca="1" ref="M1210" ca="1">IF(VEYA(M1210="Aralık",M1210="Ocak",M1210="Şubat"),"Kış",
IF(VEYA(M1210="Mart",M1210="Nisan",M1210="Mayıs"),"İlkbahar",
IF(VEYA(M1210="Haziran",M1210="Temmuz",M1210="Ağustos"),"Yaz",
IF(VEYA(M1210="Eylül",M1210="Ekim",M1210="Kasım"),"Sonbahar",""))))</f>
        <v>0</v>
      </c>
    </row>
    <row r="1211" spans="1:13" x14ac:dyDescent="0.3">
      <c r="A1211" s="5">
        <v>1210</v>
      </c>
      <c r="B1211" t="s">
        <v>19</v>
      </c>
      <c r="C1211" t="s">
        <v>38</v>
      </c>
      <c r="D1211" s="5" t="s">
        <v>84</v>
      </c>
      <c r="E1211">
        <v>1</v>
      </c>
      <c r="F1211" s="1">
        <v>1200</v>
      </c>
      <c r="G1211" s="2">
        <v>1200</v>
      </c>
      <c r="H1211" s="3">
        <v>400</v>
      </c>
      <c r="I1211" s="19" t="s">
        <v>53</v>
      </c>
      <c r="J1211" t="s">
        <v>57</v>
      </c>
      <c r="K1211" s="20">
        <f>Tablo1[[#This Row],[Ürün Kar Tutarı]]/Tablo1[[#This Row],[Birim Fiyat]]</f>
        <v>0.33333333333333331</v>
      </c>
      <c r="L1211" t="str">
        <f xml:space="preserve"> RIGHT(Tablo1[[#This Row],[Urun Ad]],5)</f>
        <v>ü Mor</v>
      </c>
      <c r="M1211" cm="1">
        <f t="array" aca="1" ref="M1211" ca="1">IF(VEYA(M1211="Aralık",M1211="Ocak",M1211="Şubat"),"Kış",
IF(VEYA(M1211="Mart",M1211="Nisan",M1211="Mayıs"),"İlkbahar",
IF(VEYA(M1211="Haziran",M1211="Temmuz",M1211="Ağustos"),"Yaz",
IF(VEYA(M1211="Eylül",M1211="Ekim",M1211="Kasım"),"Sonbahar",""))))</f>
        <v>0</v>
      </c>
    </row>
    <row r="1212" spans="1:13" x14ac:dyDescent="0.3">
      <c r="A1212" s="4">
        <v>1211</v>
      </c>
      <c r="B1212" t="s">
        <v>8</v>
      </c>
      <c r="C1212" t="s">
        <v>34</v>
      </c>
      <c r="D1212" s="5" t="s">
        <v>80</v>
      </c>
      <c r="E1212">
        <v>3</v>
      </c>
      <c r="F1212" s="1">
        <v>4200</v>
      </c>
      <c r="G1212" s="2">
        <v>12600</v>
      </c>
      <c r="H1212" s="3">
        <v>3600</v>
      </c>
      <c r="I1212" s="19" t="s">
        <v>53</v>
      </c>
      <c r="J1212" t="s">
        <v>66</v>
      </c>
      <c r="K1212" s="20">
        <f>Tablo1[[#This Row],[Ürün Kar Tutarı]]/Tablo1[[#This Row],[Birim Fiyat]]</f>
        <v>0.8571428571428571</v>
      </c>
      <c r="L1212" t="str">
        <f xml:space="preserve"> RIGHT(Tablo1[[#This Row],[Urun Ad]],5)</f>
        <v>Beyaz</v>
      </c>
      <c r="M1212" cm="1">
        <f t="array" aca="1" ref="M1212" ca="1">IF(VEYA(M1212="Aralık",M1212="Ocak",M1212="Şubat"),"Kış",
IF(VEYA(M1212="Mart",M1212="Nisan",M1212="Mayıs"),"İlkbahar",
IF(VEYA(M1212="Haziran",M1212="Temmuz",M1212="Ağustos"),"Yaz",
IF(VEYA(M1212="Eylül",M1212="Ekim",M1212="Kasım"),"Sonbahar",""))))</f>
        <v>0</v>
      </c>
    </row>
    <row r="1213" spans="1:13" x14ac:dyDescent="0.3">
      <c r="A1213" s="5">
        <v>1212</v>
      </c>
      <c r="B1213" t="s">
        <v>18</v>
      </c>
      <c r="C1213" t="s">
        <v>25</v>
      </c>
      <c r="D1213" s="5" t="s">
        <v>77</v>
      </c>
      <c r="E1213">
        <v>3</v>
      </c>
      <c r="F1213" s="1">
        <v>7600</v>
      </c>
      <c r="G1213" s="2">
        <v>22800</v>
      </c>
      <c r="H1213" s="3">
        <v>4800</v>
      </c>
      <c r="I1213" s="19" t="s">
        <v>53</v>
      </c>
      <c r="J1213" t="s">
        <v>61</v>
      </c>
      <c r="K1213" s="20">
        <f>Tablo1[[#This Row],[Ürün Kar Tutarı]]/Tablo1[[#This Row],[Birim Fiyat]]</f>
        <v>0.63157894736842102</v>
      </c>
      <c r="L1213" t="str">
        <f xml:space="preserve"> RIGHT(Tablo1[[#This Row],[Urun Ad]],5)</f>
        <v>i Gri</v>
      </c>
      <c r="M1213" cm="1">
        <f t="array" aca="1" ref="M1213" ca="1">IF(VEYA(M1213="Aralık",M1213="Ocak",M1213="Şubat"),"Kış",
IF(VEYA(M1213="Mart",M1213="Nisan",M1213="Mayıs"),"İlkbahar",
IF(VEYA(M1213="Haziran",M1213="Temmuz",M1213="Ağustos"),"Yaz",
IF(VEYA(M1213="Eylül",M1213="Ekim",M1213="Kasım"),"Sonbahar",""))))</f>
        <v>0</v>
      </c>
    </row>
    <row r="1214" spans="1:13" x14ac:dyDescent="0.3">
      <c r="A1214" s="4">
        <v>1213</v>
      </c>
      <c r="B1214" t="s">
        <v>13</v>
      </c>
      <c r="C1214" t="s">
        <v>35</v>
      </c>
      <c r="D1214" s="5" t="s">
        <v>79</v>
      </c>
      <c r="E1214">
        <v>2</v>
      </c>
      <c r="F1214" s="1">
        <v>7250</v>
      </c>
      <c r="G1214" s="2">
        <v>14500</v>
      </c>
      <c r="H1214" s="3">
        <v>4500</v>
      </c>
      <c r="I1214" s="19" t="s">
        <v>53</v>
      </c>
      <c r="J1214" t="s">
        <v>63</v>
      </c>
      <c r="K1214" s="20">
        <f>Tablo1[[#This Row],[Ürün Kar Tutarı]]/Tablo1[[#This Row],[Birim Fiyat]]</f>
        <v>0.62068965517241381</v>
      </c>
      <c r="L1214" t="str">
        <f xml:space="preserve"> RIGHT(Tablo1[[#This Row],[Urun Ad]],5)</f>
        <v>Beyaz</v>
      </c>
      <c r="M1214" cm="1">
        <f t="array" aca="1" ref="M1214" ca="1">IF(VEYA(M1214="Aralık",M1214="Ocak",M1214="Şubat"),"Kış",
IF(VEYA(M1214="Mart",M1214="Nisan",M1214="Mayıs"),"İlkbahar",
IF(VEYA(M1214="Haziran",M1214="Temmuz",M1214="Ağustos"),"Yaz",
IF(VEYA(M1214="Eylül",M1214="Ekim",M1214="Kasım"),"Sonbahar",""))))</f>
        <v>0</v>
      </c>
    </row>
    <row r="1215" spans="1:13" x14ac:dyDescent="0.3">
      <c r="A1215" s="4">
        <v>1214</v>
      </c>
      <c r="B1215" t="s">
        <v>9</v>
      </c>
      <c r="C1215" t="s">
        <v>39</v>
      </c>
      <c r="D1215" s="5" t="s">
        <v>76</v>
      </c>
      <c r="E1215">
        <v>2</v>
      </c>
      <c r="F1215" s="1">
        <v>7530</v>
      </c>
      <c r="G1215" s="2">
        <v>15060</v>
      </c>
      <c r="H1215" s="3">
        <v>3060</v>
      </c>
      <c r="I1215" s="19" t="s">
        <v>53</v>
      </c>
      <c r="J1215" t="s">
        <v>64</v>
      </c>
      <c r="K1215" s="20">
        <f>Tablo1[[#This Row],[Ürün Kar Tutarı]]/Tablo1[[#This Row],[Birim Fiyat]]</f>
        <v>0.4063745019920319</v>
      </c>
      <c r="L1215" t="str">
        <f xml:space="preserve"> RIGHT(Tablo1[[#This Row],[Urun Ad]],5)</f>
        <v>ı Gri</v>
      </c>
      <c r="M1215" cm="1">
        <f t="array" aca="1" ref="M1215" ca="1">IF(VEYA(M1215="Aralık",M1215="Ocak",M1215="Şubat"),"Kış",
IF(VEYA(M1215="Mart",M1215="Nisan",M1215="Mayıs"),"İlkbahar",
IF(VEYA(M1215="Haziran",M1215="Temmuz",M1215="Ağustos"),"Yaz",
IF(VEYA(M1215="Eylül",M1215="Ekim",M1215="Kasım"),"Sonbahar",""))))</f>
        <v>0</v>
      </c>
    </row>
    <row r="1216" spans="1:13" x14ac:dyDescent="0.3">
      <c r="A1216" s="4">
        <v>1215</v>
      </c>
      <c r="B1216" t="s">
        <v>10</v>
      </c>
      <c r="C1216" t="s">
        <v>26</v>
      </c>
      <c r="D1216" s="5" t="s">
        <v>79</v>
      </c>
      <c r="E1216">
        <v>2</v>
      </c>
      <c r="F1216" s="1">
        <v>7250</v>
      </c>
      <c r="G1216" s="2">
        <v>14500</v>
      </c>
      <c r="H1216" s="3">
        <v>4500</v>
      </c>
      <c r="I1216" s="19" t="s">
        <v>53</v>
      </c>
      <c r="J1216" t="s">
        <v>57</v>
      </c>
      <c r="K1216" s="20">
        <f>Tablo1[[#This Row],[Ürün Kar Tutarı]]/Tablo1[[#This Row],[Birim Fiyat]]</f>
        <v>0.62068965517241381</v>
      </c>
      <c r="L1216" t="str">
        <f xml:space="preserve"> RIGHT(Tablo1[[#This Row],[Urun Ad]],5)</f>
        <v>u Gri</v>
      </c>
      <c r="M1216" cm="1">
        <f t="array" aca="1" ref="M1216" ca="1">IF(VEYA(M1216="Aralık",M1216="Ocak",M1216="Şubat"),"Kış",
IF(VEYA(M1216="Mart",M1216="Nisan",M1216="Mayıs"),"İlkbahar",
IF(VEYA(M1216="Haziran",M1216="Temmuz",M1216="Ağustos"),"Yaz",
IF(VEYA(M1216="Eylül",M1216="Ekim",M1216="Kasım"),"Sonbahar",""))))</f>
        <v>0</v>
      </c>
    </row>
    <row r="1217" spans="1:13" x14ac:dyDescent="0.3">
      <c r="A1217" s="5">
        <v>1216</v>
      </c>
      <c r="B1217" t="s">
        <v>9</v>
      </c>
      <c r="C1217" t="s">
        <v>20</v>
      </c>
      <c r="D1217" s="5" t="s">
        <v>75</v>
      </c>
      <c r="E1217">
        <v>1</v>
      </c>
      <c r="F1217" s="1">
        <v>6000</v>
      </c>
      <c r="G1217" s="2">
        <v>6000</v>
      </c>
      <c r="H1217" s="3">
        <v>2000</v>
      </c>
      <c r="I1217" s="19" t="s">
        <v>53</v>
      </c>
      <c r="J1217" t="s">
        <v>60</v>
      </c>
      <c r="K1217" s="20">
        <f>Tablo1[[#This Row],[Ürün Kar Tutarı]]/Tablo1[[#This Row],[Birim Fiyat]]</f>
        <v>0.33333333333333331</v>
      </c>
      <c r="L1217" t="str">
        <f xml:space="preserve"> RIGHT(Tablo1[[#This Row],[Urun Ad]],5)</f>
        <v>Beyaz</v>
      </c>
      <c r="M1217" cm="1">
        <f t="array" aca="1" ref="M1217" ca="1">IF(VEYA(M1217="Aralık",M1217="Ocak",M1217="Şubat"),"Kış",
IF(VEYA(M1217="Mart",M1217="Nisan",M1217="Mayıs"),"İlkbahar",
IF(VEYA(M1217="Haziran",M1217="Temmuz",M1217="Ağustos"),"Yaz",
IF(VEYA(M1217="Eylül",M1217="Ekim",M1217="Kasım"),"Sonbahar",""))))</f>
        <v>0</v>
      </c>
    </row>
    <row r="1218" spans="1:13" x14ac:dyDescent="0.3">
      <c r="A1218" s="4">
        <v>1217</v>
      </c>
      <c r="B1218" t="s">
        <v>13</v>
      </c>
      <c r="C1218" t="s">
        <v>38</v>
      </c>
      <c r="D1218" s="5" t="s">
        <v>84</v>
      </c>
      <c r="E1218">
        <v>3</v>
      </c>
      <c r="F1218" s="1">
        <v>1200</v>
      </c>
      <c r="G1218" s="2">
        <v>3600</v>
      </c>
      <c r="H1218" s="3">
        <v>1200</v>
      </c>
      <c r="I1218" s="19" t="s">
        <v>53</v>
      </c>
      <c r="J1218" t="s">
        <v>66</v>
      </c>
      <c r="K1218" s="20">
        <f>Tablo1[[#This Row],[Ürün Kar Tutarı]]/Tablo1[[#This Row],[Birim Fiyat]]</f>
        <v>1</v>
      </c>
      <c r="L1218" t="str">
        <f xml:space="preserve"> RIGHT(Tablo1[[#This Row],[Urun Ad]],5)</f>
        <v>ü Mor</v>
      </c>
      <c r="M1218" cm="1">
        <f t="array" aca="1" ref="M1218" ca="1">IF(VEYA(M1218="Aralık",M1218="Ocak",M1218="Şubat"),"Kış",
IF(VEYA(M1218="Mart",M1218="Nisan",M1218="Mayıs"),"İlkbahar",
IF(VEYA(M1218="Haziran",M1218="Temmuz",M1218="Ağustos"),"Yaz",
IF(VEYA(M1218="Eylül",M1218="Ekim",M1218="Kasım"),"Sonbahar",""))))</f>
        <v>0</v>
      </c>
    </row>
    <row r="1219" spans="1:13" x14ac:dyDescent="0.3">
      <c r="A1219" s="5">
        <v>1218</v>
      </c>
      <c r="B1219" t="s">
        <v>19</v>
      </c>
      <c r="C1219" t="s">
        <v>40</v>
      </c>
      <c r="D1219" s="5" t="s">
        <v>75</v>
      </c>
      <c r="E1219">
        <v>2</v>
      </c>
      <c r="F1219" s="1">
        <v>5300</v>
      </c>
      <c r="G1219" s="2">
        <v>10600</v>
      </c>
      <c r="H1219" s="3">
        <v>2600</v>
      </c>
      <c r="I1219" s="19" t="s">
        <v>53</v>
      </c>
      <c r="J1219" t="s">
        <v>67</v>
      </c>
      <c r="K1219" s="20">
        <f>Tablo1[[#This Row],[Ürün Kar Tutarı]]/Tablo1[[#This Row],[Birim Fiyat]]</f>
        <v>0.49056603773584906</v>
      </c>
      <c r="L1219" t="str">
        <f xml:space="preserve"> RIGHT(Tablo1[[#This Row],[Urun Ad]],5)</f>
        <v>i Gri</v>
      </c>
      <c r="M1219" cm="1">
        <f t="array" aca="1" ref="M1219" ca="1">IF(VEYA(M1219="Aralık",M1219="Ocak",M1219="Şubat"),"Kış",
IF(VEYA(M1219="Mart",M1219="Nisan",M1219="Mayıs"),"İlkbahar",
IF(VEYA(M1219="Haziran",M1219="Temmuz",M1219="Ağustos"),"Yaz",
IF(VEYA(M1219="Eylül",M1219="Ekim",M1219="Kasım"),"Sonbahar",""))))</f>
        <v>0</v>
      </c>
    </row>
    <row r="1220" spans="1:13" x14ac:dyDescent="0.3">
      <c r="A1220" s="4">
        <v>1219</v>
      </c>
      <c r="B1220" t="s">
        <v>16</v>
      </c>
      <c r="C1220" t="s">
        <v>22</v>
      </c>
      <c r="D1220" s="5" t="s">
        <v>76</v>
      </c>
      <c r="E1220">
        <v>2</v>
      </c>
      <c r="F1220" s="1">
        <v>8450</v>
      </c>
      <c r="G1220" s="2">
        <v>16900</v>
      </c>
      <c r="H1220" s="3">
        <v>4900</v>
      </c>
      <c r="I1220" s="19" t="s">
        <v>53</v>
      </c>
      <c r="J1220" t="s">
        <v>67</v>
      </c>
      <c r="K1220" s="20">
        <f>Tablo1[[#This Row],[Ürün Kar Tutarı]]/Tablo1[[#This Row],[Birim Fiyat]]</f>
        <v>0.57988165680473369</v>
      </c>
      <c r="L1220" t="str">
        <f xml:space="preserve"> RIGHT(Tablo1[[#This Row],[Urun Ad]],5)</f>
        <v>Beyaz</v>
      </c>
      <c r="M1220" cm="1">
        <f t="array" aca="1" ref="M1220" ca="1">IF(VEYA(M1220="Aralık",M1220="Ocak",M1220="Şubat"),"Kış",
IF(VEYA(M1220="Mart",M1220="Nisan",M1220="Mayıs"),"İlkbahar",
IF(VEYA(M1220="Haziran",M1220="Temmuz",M1220="Ağustos"),"Yaz",
IF(VEYA(M1220="Eylül",M1220="Ekim",M1220="Kasım"),"Sonbahar",""))))</f>
        <v>0</v>
      </c>
    </row>
    <row r="1221" spans="1:13" x14ac:dyDescent="0.3">
      <c r="A1221" s="5">
        <v>1220</v>
      </c>
      <c r="B1221" t="s">
        <v>12</v>
      </c>
      <c r="C1221" t="s">
        <v>23</v>
      </c>
      <c r="D1221" s="5" t="s">
        <v>84</v>
      </c>
      <c r="E1221">
        <v>1</v>
      </c>
      <c r="F1221" s="1">
        <v>1350</v>
      </c>
      <c r="G1221" s="2">
        <v>1350</v>
      </c>
      <c r="H1221" s="3">
        <v>550</v>
      </c>
      <c r="I1221" s="19" t="s">
        <v>53</v>
      </c>
      <c r="J1221" t="s">
        <v>58</v>
      </c>
      <c r="K1221" s="20">
        <f>Tablo1[[#This Row],[Ürün Kar Tutarı]]/Tablo1[[#This Row],[Birim Fiyat]]</f>
        <v>0.40740740740740738</v>
      </c>
      <c r="L1221" t="str">
        <f xml:space="preserve"> RIGHT(Tablo1[[#This Row],[Urun Ad]],5)</f>
        <v>Siyah</v>
      </c>
      <c r="M1221" cm="1">
        <f t="array" aca="1" ref="M1221" ca="1">IF(VEYA(M1221="Aralık",M1221="Ocak",M1221="Şubat"),"Kış",
IF(VEYA(M1221="Mart",M1221="Nisan",M1221="Mayıs"),"İlkbahar",
IF(VEYA(M1221="Haziran",M1221="Temmuz",M1221="Ağustos"),"Yaz",
IF(VEYA(M1221="Eylül",M1221="Ekim",M1221="Kasım"),"Sonbahar",""))))</f>
        <v>0</v>
      </c>
    </row>
    <row r="1222" spans="1:13" x14ac:dyDescent="0.3">
      <c r="A1222" s="4">
        <v>1221</v>
      </c>
      <c r="B1222" t="s">
        <v>14</v>
      </c>
      <c r="C1222" t="s">
        <v>30</v>
      </c>
      <c r="D1222" s="5" t="s">
        <v>83</v>
      </c>
      <c r="E1222">
        <v>1</v>
      </c>
      <c r="F1222" s="1">
        <v>1090</v>
      </c>
      <c r="G1222" s="2">
        <v>1090</v>
      </c>
      <c r="H1222" s="3">
        <v>290</v>
      </c>
      <c r="I1222" s="19" t="s">
        <v>53</v>
      </c>
      <c r="J1222" t="s">
        <v>59</v>
      </c>
      <c r="K1222" s="20">
        <f>Tablo1[[#This Row],[Ürün Kar Tutarı]]/Tablo1[[#This Row],[Birim Fiyat]]</f>
        <v>0.26605504587155965</v>
      </c>
      <c r="L1222" t="str">
        <f xml:space="preserve"> RIGHT(Tablo1[[#This Row],[Urun Ad]],5)</f>
        <v>Marka</v>
      </c>
      <c r="M1222" cm="1">
        <f t="array" aca="1" ref="M1222" ca="1">IF(VEYA(M1222="Aralık",M1222="Ocak",M1222="Şubat"),"Kış",
IF(VEYA(M1222="Mart",M1222="Nisan",M1222="Mayıs"),"İlkbahar",
IF(VEYA(M1222="Haziran",M1222="Temmuz",M1222="Ağustos"),"Yaz",
IF(VEYA(M1222="Eylül",M1222="Ekim",M1222="Kasım"),"Sonbahar",""))))</f>
        <v>0</v>
      </c>
    </row>
    <row r="1223" spans="1:13" x14ac:dyDescent="0.3">
      <c r="A1223" s="5">
        <v>1222</v>
      </c>
      <c r="B1223" t="s">
        <v>12</v>
      </c>
      <c r="C1223" t="s">
        <v>24</v>
      </c>
      <c r="D1223" s="5" t="s">
        <v>81</v>
      </c>
      <c r="E1223">
        <v>1</v>
      </c>
      <c r="F1223" s="1">
        <v>2180</v>
      </c>
      <c r="G1223" s="2">
        <v>2180</v>
      </c>
      <c r="H1223" s="3">
        <v>680</v>
      </c>
      <c r="I1223" s="19" t="s">
        <v>53</v>
      </c>
      <c r="J1223" t="s">
        <v>61</v>
      </c>
      <c r="K1223" s="20">
        <f>Tablo1[[#This Row],[Ürün Kar Tutarı]]/Tablo1[[#This Row],[Birim Fiyat]]</f>
        <v>0.31192660550458717</v>
      </c>
      <c r="L1223" t="str">
        <f xml:space="preserve"> RIGHT(Tablo1[[#This Row],[Urun Ad]],5)</f>
        <v>Marka</v>
      </c>
      <c r="M1223" cm="1">
        <f t="array" aca="1" ref="M1223" ca="1">IF(VEYA(M1223="Aralık",M1223="Ocak",M1223="Şubat"),"Kış",
IF(VEYA(M1223="Mart",M1223="Nisan",M1223="Mayıs"),"İlkbahar",
IF(VEYA(M1223="Haziran",M1223="Temmuz",M1223="Ağustos"),"Yaz",
IF(VEYA(M1223="Eylül",M1223="Ekim",M1223="Kasım"),"Sonbahar",""))))</f>
        <v>0</v>
      </c>
    </row>
    <row r="1224" spans="1:13" x14ac:dyDescent="0.3">
      <c r="A1224" s="4">
        <v>1223</v>
      </c>
      <c r="B1224" t="s">
        <v>9</v>
      </c>
      <c r="C1224" t="s">
        <v>42</v>
      </c>
      <c r="D1224" s="5" t="s">
        <v>80</v>
      </c>
      <c r="E1224">
        <v>1</v>
      </c>
      <c r="F1224" s="1">
        <v>3700</v>
      </c>
      <c r="G1224" s="2">
        <v>3700</v>
      </c>
      <c r="H1224" s="3">
        <v>700</v>
      </c>
      <c r="I1224" s="19" t="s">
        <v>53</v>
      </c>
      <c r="J1224" t="s">
        <v>55</v>
      </c>
      <c r="K1224" s="20">
        <f>Tablo1[[#This Row],[Ürün Kar Tutarı]]/Tablo1[[#This Row],[Birim Fiyat]]</f>
        <v>0.1891891891891892</v>
      </c>
      <c r="L1224" t="str">
        <f xml:space="preserve"> RIGHT(Tablo1[[#This Row],[Urun Ad]],5)</f>
        <v>Siyah</v>
      </c>
      <c r="M1224" cm="1">
        <f t="array" aca="1" ref="M1224" ca="1">IF(VEYA(M1224="Aralık",M1224="Ocak",M1224="Şubat"),"Kış",
IF(VEYA(M1224="Mart",M1224="Nisan",M1224="Mayıs"),"İlkbahar",
IF(VEYA(M1224="Haziran",M1224="Temmuz",M1224="Ağustos"),"Yaz",
IF(VEYA(M1224="Eylül",M1224="Ekim",M1224="Kasım"),"Sonbahar",""))))</f>
        <v>0</v>
      </c>
    </row>
    <row r="1225" spans="1:13" x14ac:dyDescent="0.3">
      <c r="A1225" s="5">
        <v>1224</v>
      </c>
      <c r="B1225" t="s">
        <v>14</v>
      </c>
      <c r="C1225" t="s">
        <v>27</v>
      </c>
      <c r="D1225" s="5" t="s">
        <v>43</v>
      </c>
      <c r="E1225">
        <v>3</v>
      </c>
      <c r="F1225" s="1">
        <v>1100</v>
      </c>
      <c r="G1225" s="2">
        <v>3300</v>
      </c>
      <c r="H1225" s="3">
        <v>900</v>
      </c>
      <c r="I1225" s="19" t="s">
        <v>53</v>
      </c>
      <c r="J1225" t="s">
        <v>57</v>
      </c>
      <c r="K1225" s="20">
        <f>Tablo1[[#This Row],[Ürün Kar Tutarı]]/Tablo1[[#This Row],[Birim Fiyat]]</f>
        <v>0.81818181818181823</v>
      </c>
      <c r="L1225" t="str">
        <f xml:space="preserve"> RIGHT(Tablo1[[#This Row],[Urun Ad]],5)</f>
        <v>Beyaz</v>
      </c>
      <c r="M1225" cm="1">
        <f t="array" aca="1" ref="M1225" ca="1">IF(VEYA(M1225="Aralık",M1225="Ocak",M1225="Şubat"),"Kış",
IF(VEYA(M1225="Mart",M1225="Nisan",M1225="Mayıs"),"İlkbahar",
IF(VEYA(M1225="Haziran",M1225="Temmuz",M1225="Ağustos"),"Yaz",
IF(VEYA(M1225="Eylül",M1225="Ekim",M1225="Kasım"),"Sonbahar",""))))</f>
        <v>0</v>
      </c>
    </row>
    <row r="1226" spans="1:13" x14ac:dyDescent="0.3">
      <c r="A1226" s="4">
        <v>1225</v>
      </c>
      <c r="B1226" t="s">
        <v>13</v>
      </c>
      <c r="C1226" t="s">
        <v>42</v>
      </c>
      <c r="D1226" s="5" t="s">
        <v>80</v>
      </c>
      <c r="E1226">
        <v>1</v>
      </c>
      <c r="F1226" s="1">
        <v>3700</v>
      </c>
      <c r="G1226" s="2">
        <v>3700</v>
      </c>
      <c r="H1226" s="3">
        <v>700</v>
      </c>
      <c r="I1226" s="19" t="s">
        <v>53</v>
      </c>
      <c r="J1226" t="s">
        <v>59</v>
      </c>
      <c r="K1226" s="20">
        <f>Tablo1[[#This Row],[Ürün Kar Tutarı]]/Tablo1[[#This Row],[Birim Fiyat]]</f>
        <v>0.1891891891891892</v>
      </c>
      <c r="L1226" t="str">
        <f xml:space="preserve"> RIGHT(Tablo1[[#This Row],[Urun Ad]],5)</f>
        <v>Siyah</v>
      </c>
      <c r="M1226" cm="1">
        <f t="array" aca="1" ref="M1226" ca="1">IF(VEYA(M1226="Aralık",M1226="Ocak",M1226="Şubat"),"Kış",
IF(VEYA(M1226="Mart",M1226="Nisan",M1226="Mayıs"),"İlkbahar",
IF(VEYA(M1226="Haziran",M1226="Temmuz",M1226="Ağustos"),"Yaz",
IF(VEYA(M1226="Eylül",M1226="Ekim",M1226="Kasım"),"Sonbahar",""))))</f>
        <v>0</v>
      </c>
    </row>
    <row r="1227" spans="1:13" x14ac:dyDescent="0.3">
      <c r="A1227" s="5">
        <v>1226</v>
      </c>
      <c r="B1227" t="s">
        <v>18</v>
      </c>
      <c r="C1227" t="s">
        <v>33</v>
      </c>
      <c r="D1227" s="5" t="s">
        <v>78</v>
      </c>
      <c r="E1227">
        <v>1</v>
      </c>
      <c r="F1227" s="1">
        <v>1490</v>
      </c>
      <c r="G1227" s="2">
        <v>1490</v>
      </c>
      <c r="H1227" s="3">
        <v>690</v>
      </c>
      <c r="I1227" s="19" t="s">
        <v>53</v>
      </c>
      <c r="J1227" t="s">
        <v>56</v>
      </c>
      <c r="K1227" s="20">
        <f>Tablo1[[#This Row],[Ürün Kar Tutarı]]/Tablo1[[#This Row],[Birim Fiyat]]</f>
        <v>0.46308724832214765</v>
      </c>
      <c r="L1227" t="str">
        <f xml:space="preserve"> RIGHT(Tablo1[[#This Row],[Urun Ad]],5)</f>
        <v>Marka</v>
      </c>
      <c r="M1227" cm="1">
        <f t="array" aca="1" ref="M1227" ca="1">IF(VEYA(M1227="Aralık",M1227="Ocak",M1227="Şubat"),"Kış",
IF(VEYA(M1227="Mart",M1227="Nisan",M1227="Mayıs"),"İlkbahar",
IF(VEYA(M1227="Haziran",M1227="Temmuz",M1227="Ağustos"),"Yaz",
IF(VEYA(M1227="Eylül",M1227="Ekim",M1227="Kasım"),"Sonbahar",""))))</f>
        <v>0</v>
      </c>
    </row>
    <row r="1228" spans="1:13" x14ac:dyDescent="0.3">
      <c r="A1228" s="4">
        <v>1227</v>
      </c>
      <c r="B1228" t="s">
        <v>17</v>
      </c>
      <c r="C1228" t="s">
        <v>41</v>
      </c>
      <c r="D1228" s="5" t="s">
        <v>78</v>
      </c>
      <c r="E1228">
        <v>1</v>
      </c>
      <c r="F1228" s="1">
        <v>1500</v>
      </c>
      <c r="G1228" s="2">
        <v>1500</v>
      </c>
      <c r="H1228" s="3">
        <v>700</v>
      </c>
      <c r="I1228" s="19" t="s">
        <v>53</v>
      </c>
      <c r="J1228" t="s">
        <v>66</v>
      </c>
      <c r="K1228" s="20">
        <f>Tablo1[[#This Row],[Ürün Kar Tutarı]]/Tablo1[[#This Row],[Birim Fiyat]]</f>
        <v>0.46666666666666667</v>
      </c>
      <c r="L1228" t="str">
        <f xml:space="preserve"> RIGHT(Tablo1[[#This Row],[Urun Ad]],5)</f>
        <v>Marka</v>
      </c>
      <c r="M1228" cm="1">
        <f t="array" aca="1" ref="M1228" ca="1">IF(VEYA(M1228="Aralık",M1228="Ocak",M1228="Şubat"),"Kış",
IF(VEYA(M1228="Mart",M1228="Nisan",M1228="Mayıs"),"İlkbahar",
IF(VEYA(M1228="Haziran",M1228="Temmuz",M1228="Ağustos"),"Yaz",
IF(VEYA(M1228="Eylül",M1228="Ekim",M1228="Kasım"),"Sonbahar",""))))</f>
        <v>0</v>
      </c>
    </row>
    <row r="1229" spans="1:13" x14ac:dyDescent="0.3">
      <c r="A1229" s="5">
        <v>1228</v>
      </c>
      <c r="B1229" t="s">
        <v>16</v>
      </c>
      <c r="C1229" t="s">
        <v>30</v>
      </c>
      <c r="D1229" s="5" t="s">
        <v>83</v>
      </c>
      <c r="E1229">
        <v>2</v>
      </c>
      <c r="F1229" s="1">
        <v>1090</v>
      </c>
      <c r="G1229" s="2">
        <v>2180</v>
      </c>
      <c r="H1229" s="3">
        <v>580</v>
      </c>
      <c r="I1229" s="19" t="s">
        <v>53</v>
      </c>
      <c r="J1229" t="s">
        <v>65</v>
      </c>
      <c r="K1229" s="20">
        <f>Tablo1[[#This Row],[Ürün Kar Tutarı]]/Tablo1[[#This Row],[Birim Fiyat]]</f>
        <v>0.5321100917431193</v>
      </c>
      <c r="L1229" t="str">
        <f xml:space="preserve"> RIGHT(Tablo1[[#This Row],[Urun Ad]],5)</f>
        <v>Marka</v>
      </c>
      <c r="M1229" cm="1">
        <f t="array" aca="1" ref="M1229" ca="1">IF(VEYA(M1229="Aralık",M1229="Ocak",M1229="Şubat"),"Kış",
IF(VEYA(M1229="Mart",M1229="Nisan",M1229="Mayıs"),"İlkbahar",
IF(VEYA(M1229="Haziran",M1229="Temmuz",M1229="Ağustos"),"Yaz",
IF(VEYA(M1229="Eylül",M1229="Ekim",M1229="Kasım"),"Sonbahar",""))))</f>
        <v>0</v>
      </c>
    </row>
    <row r="1230" spans="1:13" x14ac:dyDescent="0.3">
      <c r="A1230" s="4">
        <v>1229</v>
      </c>
      <c r="B1230" t="s">
        <v>18</v>
      </c>
      <c r="C1230" t="s">
        <v>31</v>
      </c>
      <c r="D1230" s="5" t="s">
        <v>77</v>
      </c>
      <c r="E1230">
        <v>3</v>
      </c>
      <c r="F1230" s="1">
        <v>1800</v>
      </c>
      <c r="G1230" s="2">
        <v>5400</v>
      </c>
      <c r="H1230" s="3">
        <v>3000</v>
      </c>
      <c r="I1230" s="19" t="s">
        <v>53</v>
      </c>
      <c r="J1230" t="s">
        <v>62</v>
      </c>
      <c r="K1230" s="20">
        <f>Tablo1[[#This Row],[Ürün Kar Tutarı]]/Tablo1[[#This Row],[Birim Fiyat]]</f>
        <v>1.6666666666666667</v>
      </c>
      <c r="L1230" t="str">
        <f xml:space="preserve"> RIGHT(Tablo1[[#This Row],[Urun Ad]],5)</f>
        <v>Beyaz</v>
      </c>
      <c r="M1230" cm="1">
        <f t="array" aca="1" ref="M1230" ca="1">IF(VEYA(M1230="Aralık",M1230="Ocak",M1230="Şubat"),"Kış",
IF(VEYA(M1230="Mart",M1230="Nisan",M1230="Mayıs"),"İlkbahar",
IF(VEYA(M1230="Haziran",M1230="Temmuz",M1230="Ağustos"),"Yaz",
IF(VEYA(M1230="Eylül",M1230="Ekim",M1230="Kasım"),"Sonbahar",""))))</f>
        <v>0</v>
      </c>
    </row>
    <row r="1231" spans="1:13" x14ac:dyDescent="0.3">
      <c r="A1231" s="5">
        <v>1230</v>
      </c>
      <c r="B1231" t="s">
        <v>15</v>
      </c>
      <c r="C1231" t="s">
        <v>39</v>
      </c>
      <c r="D1231" s="5" t="s">
        <v>76</v>
      </c>
      <c r="E1231">
        <v>2</v>
      </c>
      <c r="F1231" s="1">
        <v>7530</v>
      </c>
      <c r="G1231" s="2">
        <v>15060</v>
      </c>
      <c r="H1231" s="3">
        <v>3060</v>
      </c>
      <c r="I1231" s="19" t="s">
        <v>53</v>
      </c>
      <c r="J1231" t="s">
        <v>60</v>
      </c>
      <c r="K1231" s="20">
        <f>Tablo1[[#This Row],[Ürün Kar Tutarı]]/Tablo1[[#This Row],[Birim Fiyat]]</f>
        <v>0.4063745019920319</v>
      </c>
      <c r="L1231" t="str">
        <f xml:space="preserve"> RIGHT(Tablo1[[#This Row],[Urun Ad]],5)</f>
        <v>ı Gri</v>
      </c>
      <c r="M1231" cm="1">
        <f t="array" aca="1" ref="M1231" ca="1">IF(VEYA(M1231="Aralık",M1231="Ocak",M1231="Şubat"),"Kış",
IF(VEYA(M1231="Mart",M1231="Nisan",M1231="Mayıs"),"İlkbahar",
IF(VEYA(M1231="Haziran",M1231="Temmuz",M1231="Ağustos"),"Yaz",
IF(VEYA(M1231="Eylül",M1231="Ekim",M1231="Kasım"),"Sonbahar",""))))</f>
        <v>0</v>
      </c>
    </row>
    <row r="1232" spans="1:13" x14ac:dyDescent="0.3">
      <c r="A1232" s="4">
        <v>1231</v>
      </c>
      <c r="B1232" t="s">
        <v>14</v>
      </c>
      <c r="C1232" t="s">
        <v>27</v>
      </c>
      <c r="D1232" s="5" t="s">
        <v>43</v>
      </c>
      <c r="E1232">
        <v>3</v>
      </c>
      <c r="F1232" s="1">
        <v>1100</v>
      </c>
      <c r="G1232" s="2">
        <v>3300</v>
      </c>
      <c r="H1232" s="3">
        <v>900</v>
      </c>
      <c r="I1232" s="19" t="s">
        <v>53</v>
      </c>
      <c r="J1232" t="s">
        <v>60</v>
      </c>
      <c r="K1232" s="20">
        <f>Tablo1[[#This Row],[Ürün Kar Tutarı]]/Tablo1[[#This Row],[Birim Fiyat]]</f>
        <v>0.81818181818181823</v>
      </c>
      <c r="L1232" t="str">
        <f xml:space="preserve"> RIGHT(Tablo1[[#This Row],[Urun Ad]],5)</f>
        <v>Beyaz</v>
      </c>
      <c r="M1232" cm="1">
        <f t="array" aca="1" ref="M1232" ca="1">IF(VEYA(M1232="Aralık",M1232="Ocak",M1232="Şubat"),"Kış",
IF(VEYA(M1232="Mart",M1232="Nisan",M1232="Mayıs"),"İlkbahar",
IF(VEYA(M1232="Haziran",M1232="Temmuz",M1232="Ağustos"),"Yaz",
IF(VEYA(M1232="Eylül",M1232="Ekim",M1232="Kasım"),"Sonbahar",""))))</f>
        <v>0</v>
      </c>
    </row>
    <row r="1233" spans="1:13" x14ac:dyDescent="0.3">
      <c r="A1233" s="5">
        <v>1232</v>
      </c>
      <c r="B1233" t="s">
        <v>17</v>
      </c>
      <c r="C1233" t="s">
        <v>23</v>
      </c>
      <c r="D1233" s="5" t="s">
        <v>84</v>
      </c>
      <c r="E1233">
        <v>3</v>
      </c>
      <c r="F1233" s="1">
        <v>1350</v>
      </c>
      <c r="G1233" s="2">
        <v>4050</v>
      </c>
      <c r="H1233" s="3">
        <v>1650</v>
      </c>
      <c r="I1233" s="19" t="s">
        <v>53</v>
      </c>
      <c r="J1233" t="s">
        <v>59</v>
      </c>
      <c r="K1233" s="20">
        <f>Tablo1[[#This Row],[Ürün Kar Tutarı]]/Tablo1[[#This Row],[Birim Fiyat]]</f>
        <v>1.2222222222222223</v>
      </c>
      <c r="L1233" t="str">
        <f xml:space="preserve"> RIGHT(Tablo1[[#This Row],[Urun Ad]],5)</f>
        <v>Siyah</v>
      </c>
      <c r="M1233" cm="1">
        <f t="array" aca="1" ref="M1233" ca="1">IF(VEYA(M1233="Aralık",M1233="Ocak",M1233="Şubat"),"Kış",
IF(VEYA(M1233="Mart",M1233="Nisan",M1233="Mayıs"),"İlkbahar",
IF(VEYA(M1233="Haziran",M1233="Temmuz",M1233="Ağustos"),"Yaz",
IF(VEYA(M1233="Eylül",M1233="Ekim",M1233="Kasım"),"Sonbahar",""))))</f>
        <v>0</v>
      </c>
    </row>
    <row r="1234" spans="1:13" x14ac:dyDescent="0.3">
      <c r="A1234" s="4">
        <v>1233</v>
      </c>
      <c r="B1234" t="s">
        <v>16</v>
      </c>
      <c r="C1234" t="s">
        <v>23</v>
      </c>
      <c r="D1234" s="5" t="s">
        <v>84</v>
      </c>
      <c r="E1234">
        <v>1</v>
      </c>
      <c r="F1234" s="1">
        <v>1350</v>
      </c>
      <c r="G1234" s="2">
        <v>1350</v>
      </c>
      <c r="H1234" s="3">
        <v>550</v>
      </c>
      <c r="I1234" s="19" t="s">
        <v>53</v>
      </c>
      <c r="J1234" t="s">
        <v>59</v>
      </c>
      <c r="K1234" s="20">
        <f>Tablo1[[#This Row],[Ürün Kar Tutarı]]/Tablo1[[#This Row],[Birim Fiyat]]</f>
        <v>0.40740740740740738</v>
      </c>
      <c r="L1234" t="str">
        <f xml:space="preserve"> RIGHT(Tablo1[[#This Row],[Urun Ad]],5)</f>
        <v>Siyah</v>
      </c>
      <c r="M1234" cm="1">
        <f t="array" aca="1" ref="M1234" ca="1">IF(VEYA(M1234="Aralık",M1234="Ocak",M1234="Şubat"),"Kış",
IF(VEYA(M1234="Mart",M1234="Nisan",M1234="Mayıs"),"İlkbahar",
IF(VEYA(M1234="Haziran",M1234="Temmuz",M1234="Ağustos"),"Yaz",
IF(VEYA(M1234="Eylül",M1234="Ekim",M1234="Kasım"),"Sonbahar",""))))</f>
        <v>0</v>
      </c>
    </row>
    <row r="1235" spans="1:13" x14ac:dyDescent="0.3">
      <c r="A1235" s="5">
        <v>1234</v>
      </c>
      <c r="B1235" t="s">
        <v>15</v>
      </c>
      <c r="C1235" t="s">
        <v>30</v>
      </c>
      <c r="D1235" s="5" t="s">
        <v>83</v>
      </c>
      <c r="E1235">
        <v>2</v>
      </c>
      <c r="F1235" s="1">
        <v>1090</v>
      </c>
      <c r="G1235" s="2">
        <v>2180</v>
      </c>
      <c r="H1235" s="3">
        <v>580</v>
      </c>
      <c r="I1235" s="19" t="s">
        <v>53</v>
      </c>
      <c r="J1235" t="s">
        <v>60</v>
      </c>
      <c r="K1235" s="20">
        <f>Tablo1[[#This Row],[Ürün Kar Tutarı]]/Tablo1[[#This Row],[Birim Fiyat]]</f>
        <v>0.5321100917431193</v>
      </c>
      <c r="L1235" t="str">
        <f xml:space="preserve"> RIGHT(Tablo1[[#This Row],[Urun Ad]],5)</f>
        <v>Marka</v>
      </c>
      <c r="M1235" cm="1">
        <f t="array" aca="1" ref="M1235" ca="1">IF(VEYA(M1235="Aralık",M1235="Ocak",M1235="Şubat"),"Kış",
IF(VEYA(M1235="Mart",M1235="Nisan",M1235="Mayıs"),"İlkbahar",
IF(VEYA(M1235="Haziran",M1235="Temmuz",M1235="Ağustos"),"Yaz",
IF(VEYA(M1235="Eylül",M1235="Ekim",M1235="Kasım"),"Sonbahar",""))))</f>
        <v>0</v>
      </c>
    </row>
    <row r="1236" spans="1:13" x14ac:dyDescent="0.3">
      <c r="A1236" s="4">
        <v>1235</v>
      </c>
      <c r="B1236" t="s">
        <v>15</v>
      </c>
      <c r="C1236" t="s">
        <v>34</v>
      </c>
      <c r="D1236" s="5" t="s">
        <v>80</v>
      </c>
      <c r="E1236">
        <v>1</v>
      </c>
      <c r="F1236" s="1">
        <v>4200</v>
      </c>
      <c r="G1236" s="2">
        <v>4200</v>
      </c>
      <c r="H1236" s="3">
        <v>1200</v>
      </c>
      <c r="I1236" s="19" t="s">
        <v>53</v>
      </c>
      <c r="J1236" t="s">
        <v>61</v>
      </c>
      <c r="K1236" s="20">
        <f>Tablo1[[#This Row],[Ürün Kar Tutarı]]/Tablo1[[#This Row],[Birim Fiyat]]</f>
        <v>0.2857142857142857</v>
      </c>
      <c r="L1236" t="str">
        <f xml:space="preserve"> RIGHT(Tablo1[[#This Row],[Urun Ad]],5)</f>
        <v>Beyaz</v>
      </c>
      <c r="M1236" cm="1">
        <f t="array" aca="1" ref="M1236" ca="1">IF(VEYA(M1236="Aralık",M1236="Ocak",M1236="Şubat"),"Kış",
IF(VEYA(M1236="Mart",M1236="Nisan",M1236="Mayıs"),"İlkbahar",
IF(VEYA(M1236="Haziran",M1236="Temmuz",M1236="Ağustos"),"Yaz",
IF(VEYA(M1236="Eylül",M1236="Ekim",M1236="Kasım"),"Sonbahar",""))))</f>
        <v>0</v>
      </c>
    </row>
    <row r="1237" spans="1:13" x14ac:dyDescent="0.3">
      <c r="A1237" s="5">
        <v>1236</v>
      </c>
      <c r="B1237" t="s">
        <v>17</v>
      </c>
      <c r="C1237" t="s">
        <v>29</v>
      </c>
      <c r="D1237" s="5" t="s">
        <v>82</v>
      </c>
      <c r="E1237">
        <v>2</v>
      </c>
      <c r="F1237" s="1">
        <v>1800</v>
      </c>
      <c r="G1237" s="2">
        <v>3600</v>
      </c>
      <c r="H1237" s="3">
        <v>2000</v>
      </c>
      <c r="I1237" s="19" t="s">
        <v>53</v>
      </c>
      <c r="J1237" t="s">
        <v>64</v>
      </c>
      <c r="K1237" s="20">
        <f>Tablo1[[#This Row],[Ürün Kar Tutarı]]/Tablo1[[#This Row],[Birim Fiyat]]</f>
        <v>1.1111111111111112</v>
      </c>
      <c r="L1237" t="str">
        <f xml:space="preserve"> RIGHT(Tablo1[[#This Row],[Urun Ad]],5)</f>
        <v>n Gri</v>
      </c>
      <c r="M1237" cm="1">
        <f t="array" aca="1" ref="M1237" ca="1">IF(VEYA(M1237="Aralık",M1237="Ocak",M1237="Şubat"),"Kış",
IF(VEYA(M1237="Mart",M1237="Nisan",M1237="Mayıs"),"İlkbahar",
IF(VEYA(M1237="Haziran",M1237="Temmuz",M1237="Ağustos"),"Yaz",
IF(VEYA(M1237="Eylül",M1237="Ekim",M1237="Kasım"),"Sonbahar",""))))</f>
        <v>0</v>
      </c>
    </row>
    <row r="1238" spans="1:13" x14ac:dyDescent="0.3">
      <c r="A1238" s="4">
        <v>1237</v>
      </c>
      <c r="B1238" t="s">
        <v>19</v>
      </c>
      <c r="C1238" t="s">
        <v>30</v>
      </c>
      <c r="D1238" s="5" t="s">
        <v>83</v>
      </c>
      <c r="E1238">
        <v>1</v>
      </c>
      <c r="F1238" s="1">
        <v>1090</v>
      </c>
      <c r="G1238" s="2">
        <v>1090</v>
      </c>
      <c r="H1238" s="3">
        <v>290</v>
      </c>
      <c r="I1238" s="19" t="s">
        <v>53</v>
      </c>
      <c r="J1238" t="s">
        <v>57</v>
      </c>
      <c r="K1238" s="20">
        <f>Tablo1[[#This Row],[Ürün Kar Tutarı]]/Tablo1[[#This Row],[Birim Fiyat]]</f>
        <v>0.26605504587155965</v>
      </c>
      <c r="L1238" t="str">
        <f xml:space="preserve"> RIGHT(Tablo1[[#This Row],[Urun Ad]],5)</f>
        <v>Marka</v>
      </c>
      <c r="M1238" cm="1">
        <f t="array" aca="1" ref="M1238" ca="1">IF(VEYA(M1238="Aralık",M1238="Ocak",M1238="Şubat"),"Kış",
IF(VEYA(M1238="Mart",M1238="Nisan",M1238="Mayıs"),"İlkbahar",
IF(VEYA(M1238="Haziran",M1238="Temmuz",M1238="Ağustos"),"Yaz",
IF(VEYA(M1238="Eylül",M1238="Ekim",M1238="Kasım"),"Sonbahar",""))))</f>
        <v>0</v>
      </c>
    </row>
    <row r="1239" spans="1:13" x14ac:dyDescent="0.3">
      <c r="A1239" s="5">
        <v>1238</v>
      </c>
      <c r="B1239" t="s">
        <v>8</v>
      </c>
      <c r="C1239" t="s">
        <v>25</v>
      </c>
      <c r="D1239" s="5" t="s">
        <v>77</v>
      </c>
      <c r="E1239">
        <v>1</v>
      </c>
      <c r="F1239" s="1">
        <v>7600</v>
      </c>
      <c r="G1239" s="2">
        <v>7600</v>
      </c>
      <c r="H1239" s="3">
        <v>1600</v>
      </c>
      <c r="I1239" s="19" t="s">
        <v>53</v>
      </c>
      <c r="J1239" t="s">
        <v>65</v>
      </c>
      <c r="K1239" s="20">
        <f>Tablo1[[#This Row],[Ürün Kar Tutarı]]/Tablo1[[#This Row],[Birim Fiyat]]</f>
        <v>0.21052631578947367</v>
      </c>
      <c r="L1239" t="str">
        <f xml:space="preserve"> RIGHT(Tablo1[[#This Row],[Urun Ad]],5)</f>
        <v>i Gri</v>
      </c>
      <c r="M1239" cm="1">
        <f t="array" aca="1" ref="M1239" ca="1">IF(VEYA(M1239="Aralık",M1239="Ocak",M1239="Şubat"),"Kış",
IF(VEYA(M1239="Mart",M1239="Nisan",M1239="Mayıs"),"İlkbahar",
IF(VEYA(M1239="Haziran",M1239="Temmuz",M1239="Ağustos"),"Yaz",
IF(VEYA(M1239="Eylül",M1239="Ekim",M1239="Kasım"),"Sonbahar",""))))</f>
        <v>0</v>
      </c>
    </row>
    <row r="1240" spans="1:13" x14ac:dyDescent="0.3">
      <c r="A1240" s="4">
        <v>1239</v>
      </c>
      <c r="B1240" t="s">
        <v>16</v>
      </c>
      <c r="C1240" t="s">
        <v>25</v>
      </c>
      <c r="D1240" s="5" t="s">
        <v>77</v>
      </c>
      <c r="E1240">
        <v>3</v>
      </c>
      <c r="F1240" s="1">
        <v>7600</v>
      </c>
      <c r="G1240" s="2">
        <v>22800</v>
      </c>
      <c r="H1240" s="3">
        <v>4800</v>
      </c>
      <c r="I1240" s="19" t="s">
        <v>53</v>
      </c>
      <c r="J1240" t="s">
        <v>65</v>
      </c>
      <c r="K1240" s="20">
        <f>Tablo1[[#This Row],[Ürün Kar Tutarı]]/Tablo1[[#This Row],[Birim Fiyat]]</f>
        <v>0.63157894736842102</v>
      </c>
      <c r="L1240" t="str">
        <f xml:space="preserve"> RIGHT(Tablo1[[#This Row],[Urun Ad]],5)</f>
        <v>i Gri</v>
      </c>
      <c r="M1240" cm="1">
        <f t="array" aca="1" ref="M1240" ca="1">IF(VEYA(M1240="Aralık",M1240="Ocak",M1240="Şubat"),"Kış",
IF(VEYA(M1240="Mart",M1240="Nisan",M1240="Mayıs"),"İlkbahar",
IF(VEYA(M1240="Haziran",M1240="Temmuz",M1240="Ağustos"),"Yaz",
IF(VEYA(M1240="Eylül",M1240="Ekim",M1240="Kasım"),"Sonbahar",""))))</f>
        <v>0</v>
      </c>
    </row>
    <row r="1241" spans="1:13" x14ac:dyDescent="0.3">
      <c r="A1241" s="4">
        <v>1240</v>
      </c>
      <c r="B1241" t="s">
        <v>10</v>
      </c>
      <c r="C1241" t="s">
        <v>42</v>
      </c>
      <c r="D1241" s="5" t="s">
        <v>80</v>
      </c>
      <c r="E1241">
        <v>1</v>
      </c>
      <c r="F1241" s="1">
        <v>3700</v>
      </c>
      <c r="G1241" s="2">
        <v>3700</v>
      </c>
      <c r="H1241" s="3">
        <v>700</v>
      </c>
      <c r="I1241" s="19" t="s">
        <v>53</v>
      </c>
      <c r="J1241" t="s">
        <v>58</v>
      </c>
      <c r="K1241" s="20">
        <f>Tablo1[[#This Row],[Ürün Kar Tutarı]]/Tablo1[[#This Row],[Birim Fiyat]]</f>
        <v>0.1891891891891892</v>
      </c>
      <c r="L1241" t="str">
        <f xml:space="preserve"> RIGHT(Tablo1[[#This Row],[Urun Ad]],5)</f>
        <v>Siyah</v>
      </c>
      <c r="M1241" cm="1">
        <f t="array" aca="1" ref="M1241" ca="1">IF(VEYA(M1241="Aralık",M1241="Ocak",M1241="Şubat"),"Kış",
IF(VEYA(M1241="Mart",M1241="Nisan",M1241="Mayıs"),"İlkbahar",
IF(VEYA(M1241="Haziran",M1241="Temmuz",M1241="Ağustos"),"Yaz",
IF(VEYA(M1241="Eylül",M1241="Ekim",M1241="Kasım"),"Sonbahar",""))))</f>
        <v>0</v>
      </c>
    </row>
    <row r="1242" spans="1:13" x14ac:dyDescent="0.3">
      <c r="A1242" s="4">
        <v>1241</v>
      </c>
      <c r="B1242" t="s">
        <v>12</v>
      </c>
      <c r="C1242" t="s">
        <v>26</v>
      </c>
      <c r="D1242" s="5" t="s">
        <v>79</v>
      </c>
      <c r="E1242">
        <v>3</v>
      </c>
      <c r="F1242" s="1">
        <v>7250</v>
      </c>
      <c r="G1242" s="2">
        <v>21750</v>
      </c>
      <c r="H1242" s="3">
        <v>6750</v>
      </c>
      <c r="I1242" s="19" t="s">
        <v>53</v>
      </c>
      <c r="J1242" t="s">
        <v>64</v>
      </c>
      <c r="K1242" s="20">
        <f>Tablo1[[#This Row],[Ürün Kar Tutarı]]/Tablo1[[#This Row],[Birim Fiyat]]</f>
        <v>0.93103448275862066</v>
      </c>
      <c r="L1242" t="str">
        <f xml:space="preserve"> RIGHT(Tablo1[[#This Row],[Urun Ad]],5)</f>
        <v>u Gri</v>
      </c>
      <c r="M1242" cm="1">
        <f t="array" aca="1" ref="M1242" ca="1">IF(VEYA(M1242="Aralık",M1242="Ocak",M1242="Şubat"),"Kış",
IF(VEYA(M1242="Mart",M1242="Nisan",M1242="Mayıs"),"İlkbahar",
IF(VEYA(M1242="Haziran",M1242="Temmuz",M1242="Ağustos"),"Yaz",
IF(VEYA(M1242="Eylül",M1242="Ekim",M1242="Kasım"),"Sonbahar",""))))</f>
        <v>0</v>
      </c>
    </row>
    <row r="1243" spans="1:13" x14ac:dyDescent="0.3">
      <c r="A1243" s="5">
        <v>1242</v>
      </c>
      <c r="B1243" t="s">
        <v>9</v>
      </c>
      <c r="C1243" t="s">
        <v>25</v>
      </c>
      <c r="D1243" s="5" t="s">
        <v>77</v>
      </c>
      <c r="E1243">
        <v>3</v>
      </c>
      <c r="F1243" s="1">
        <v>7600</v>
      </c>
      <c r="G1243" s="2">
        <v>22800</v>
      </c>
      <c r="H1243" s="3">
        <v>4800</v>
      </c>
      <c r="I1243" s="19" t="s">
        <v>53</v>
      </c>
      <c r="J1243" t="s">
        <v>64</v>
      </c>
      <c r="K1243" s="20">
        <f>Tablo1[[#This Row],[Ürün Kar Tutarı]]/Tablo1[[#This Row],[Birim Fiyat]]</f>
        <v>0.63157894736842102</v>
      </c>
      <c r="L1243" t="str">
        <f xml:space="preserve"> RIGHT(Tablo1[[#This Row],[Urun Ad]],5)</f>
        <v>i Gri</v>
      </c>
      <c r="M1243" cm="1">
        <f t="array" aca="1" ref="M1243" ca="1">IF(VEYA(M1243="Aralık",M1243="Ocak",M1243="Şubat"),"Kış",
IF(VEYA(M1243="Mart",M1243="Nisan",M1243="Mayıs"),"İlkbahar",
IF(VEYA(M1243="Haziran",M1243="Temmuz",M1243="Ağustos"),"Yaz",
IF(VEYA(M1243="Eylül",M1243="Ekim",M1243="Kasım"),"Sonbahar",""))))</f>
        <v>0</v>
      </c>
    </row>
    <row r="1244" spans="1:13" x14ac:dyDescent="0.3">
      <c r="A1244" s="4">
        <v>1243</v>
      </c>
      <c r="B1244" t="s">
        <v>18</v>
      </c>
      <c r="C1244" t="s">
        <v>34</v>
      </c>
      <c r="D1244" s="5" t="s">
        <v>80</v>
      </c>
      <c r="E1244">
        <v>1</v>
      </c>
      <c r="F1244" s="1">
        <v>4200</v>
      </c>
      <c r="G1244" s="2">
        <v>4200</v>
      </c>
      <c r="H1244" s="3">
        <v>1200</v>
      </c>
      <c r="I1244" s="19" t="s">
        <v>53</v>
      </c>
      <c r="J1244" t="s">
        <v>62</v>
      </c>
      <c r="K1244" s="20">
        <f>Tablo1[[#This Row],[Ürün Kar Tutarı]]/Tablo1[[#This Row],[Birim Fiyat]]</f>
        <v>0.2857142857142857</v>
      </c>
      <c r="L1244" t="str">
        <f xml:space="preserve"> RIGHT(Tablo1[[#This Row],[Urun Ad]],5)</f>
        <v>Beyaz</v>
      </c>
      <c r="M1244" cm="1">
        <f t="array" aca="1" ref="M1244" ca="1">IF(VEYA(M1244="Aralık",M1244="Ocak",M1244="Şubat"),"Kış",
IF(VEYA(M1244="Mart",M1244="Nisan",M1244="Mayıs"),"İlkbahar",
IF(VEYA(M1244="Haziran",M1244="Temmuz",M1244="Ağustos"),"Yaz",
IF(VEYA(M1244="Eylül",M1244="Ekim",M1244="Kasım"),"Sonbahar",""))))</f>
        <v>0</v>
      </c>
    </row>
    <row r="1245" spans="1:13" x14ac:dyDescent="0.3">
      <c r="A1245" s="5">
        <v>1244</v>
      </c>
      <c r="B1245" t="s">
        <v>14</v>
      </c>
      <c r="C1245" t="s">
        <v>37</v>
      </c>
      <c r="D1245" s="5" t="s">
        <v>43</v>
      </c>
      <c r="E1245">
        <v>3</v>
      </c>
      <c r="F1245" s="1">
        <v>1250</v>
      </c>
      <c r="G1245" s="2">
        <v>3750</v>
      </c>
      <c r="H1245" s="3">
        <v>1350</v>
      </c>
      <c r="I1245" s="19" t="s">
        <v>53</v>
      </c>
      <c r="J1245" t="s">
        <v>61</v>
      </c>
      <c r="K1245" s="20">
        <f>Tablo1[[#This Row],[Ürün Kar Tutarı]]/Tablo1[[#This Row],[Birim Fiyat]]</f>
        <v>1.08</v>
      </c>
      <c r="L1245" t="str">
        <f xml:space="preserve"> RIGHT(Tablo1[[#This Row],[Urun Ad]],5)</f>
        <v>Siyah</v>
      </c>
      <c r="M1245" cm="1">
        <f t="array" aca="1" ref="M1245" ca="1">IF(VEYA(M1245="Aralık",M1245="Ocak",M1245="Şubat"),"Kış",
IF(VEYA(M1245="Mart",M1245="Nisan",M1245="Mayıs"),"İlkbahar",
IF(VEYA(M1245="Haziran",M1245="Temmuz",M1245="Ağustos"),"Yaz",
IF(VEYA(M1245="Eylül",M1245="Ekim",M1245="Kasım"),"Sonbahar",""))))</f>
        <v>0</v>
      </c>
    </row>
    <row r="1246" spans="1:13" x14ac:dyDescent="0.3">
      <c r="A1246" s="4">
        <v>1245</v>
      </c>
      <c r="B1246" t="s">
        <v>16</v>
      </c>
      <c r="C1246" t="s">
        <v>30</v>
      </c>
      <c r="D1246" s="5" t="s">
        <v>83</v>
      </c>
      <c r="E1246">
        <v>1</v>
      </c>
      <c r="F1246" s="1">
        <v>1090</v>
      </c>
      <c r="G1246" s="2">
        <v>1090</v>
      </c>
      <c r="H1246" s="3">
        <v>290</v>
      </c>
      <c r="I1246" s="19" t="s">
        <v>53</v>
      </c>
      <c r="J1246" t="s">
        <v>61</v>
      </c>
      <c r="K1246" s="20">
        <f>Tablo1[[#This Row],[Ürün Kar Tutarı]]/Tablo1[[#This Row],[Birim Fiyat]]</f>
        <v>0.26605504587155965</v>
      </c>
      <c r="L1246" t="str">
        <f xml:space="preserve"> RIGHT(Tablo1[[#This Row],[Urun Ad]],5)</f>
        <v>Marka</v>
      </c>
      <c r="M1246" cm="1">
        <f t="array" aca="1" ref="M1246" ca="1">IF(VEYA(M1246="Aralık",M1246="Ocak",M1246="Şubat"),"Kış",
IF(VEYA(M1246="Mart",M1246="Nisan",M1246="Mayıs"),"İlkbahar",
IF(VEYA(M1246="Haziran",M1246="Temmuz",M1246="Ağustos"),"Yaz",
IF(VEYA(M1246="Eylül",M1246="Ekim",M1246="Kasım"),"Sonbahar",""))))</f>
        <v>0</v>
      </c>
    </row>
    <row r="1247" spans="1:13" x14ac:dyDescent="0.3">
      <c r="A1247" s="5">
        <v>1246</v>
      </c>
      <c r="B1247" t="s">
        <v>11</v>
      </c>
      <c r="C1247" t="s">
        <v>24</v>
      </c>
      <c r="D1247" s="5" t="s">
        <v>81</v>
      </c>
      <c r="E1247">
        <v>1</v>
      </c>
      <c r="F1247" s="1">
        <v>2180</v>
      </c>
      <c r="G1247" s="2">
        <v>2180</v>
      </c>
      <c r="H1247" s="3">
        <v>680</v>
      </c>
      <c r="I1247" s="19" t="s">
        <v>53</v>
      </c>
      <c r="J1247" t="s">
        <v>62</v>
      </c>
      <c r="K1247" s="20">
        <f>Tablo1[[#This Row],[Ürün Kar Tutarı]]/Tablo1[[#This Row],[Birim Fiyat]]</f>
        <v>0.31192660550458717</v>
      </c>
      <c r="L1247" t="str">
        <f xml:space="preserve"> RIGHT(Tablo1[[#This Row],[Urun Ad]],5)</f>
        <v>Marka</v>
      </c>
      <c r="M1247" cm="1">
        <f t="array" aca="1" ref="M1247" ca="1">IF(VEYA(M1247="Aralık",M1247="Ocak",M1247="Şubat"),"Kış",
IF(VEYA(M1247="Mart",M1247="Nisan",M1247="Mayıs"),"İlkbahar",
IF(VEYA(M1247="Haziran",M1247="Temmuz",M1247="Ağustos"),"Yaz",
IF(VEYA(M1247="Eylül",M1247="Ekim",M1247="Kasım"),"Sonbahar",""))))</f>
        <v>0</v>
      </c>
    </row>
    <row r="1248" spans="1:13" x14ac:dyDescent="0.3">
      <c r="A1248" s="4">
        <v>1247</v>
      </c>
      <c r="B1248" t="s">
        <v>19</v>
      </c>
      <c r="C1248" t="s">
        <v>42</v>
      </c>
      <c r="D1248" s="5" t="s">
        <v>80</v>
      </c>
      <c r="E1248">
        <v>2</v>
      </c>
      <c r="F1248" s="1">
        <v>3700</v>
      </c>
      <c r="G1248" s="2">
        <v>7400</v>
      </c>
      <c r="H1248" s="3">
        <v>1400</v>
      </c>
      <c r="I1248" s="19" t="s">
        <v>53</v>
      </c>
      <c r="J1248" t="s">
        <v>57</v>
      </c>
      <c r="K1248" s="20">
        <f>Tablo1[[#This Row],[Ürün Kar Tutarı]]/Tablo1[[#This Row],[Birim Fiyat]]</f>
        <v>0.3783783783783784</v>
      </c>
      <c r="L1248" t="str">
        <f xml:space="preserve"> RIGHT(Tablo1[[#This Row],[Urun Ad]],5)</f>
        <v>Siyah</v>
      </c>
      <c r="M1248" cm="1">
        <f t="array" aca="1" ref="M1248" ca="1">IF(VEYA(M1248="Aralık",M1248="Ocak",M1248="Şubat"),"Kış",
IF(VEYA(M1248="Mart",M1248="Nisan",M1248="Mayıs"),"İlkbahar",
IF(VEYA(M1248="Haziran",M1248="Temmuz",M1248="Ağustos"),"Yaz",
IF(VEYA(M1248="Eylül",M1248="Ekim",M1248="Kasım"),"Sonbahar",""))))</f>
        <v>0</v>
      </c>
    </row>
    <row r="1249" spans="1:13" x14ac:dyDescent="0.3">
      <c r="A1249" s="5">
        <v>1248</v>
      </c>
      <c r="B1249" t="s">
        <v>17</v>
      </c>
      <c r="C1249" t="s">
        <v>20</v>
      </c>
      <c r="D1249" s="5" t="s">
        <v>75</v>
      </c>
      <c r="E1249">
        <v>2</v>
      </c>
      <c r="F1249" s="1">
        <v>6000</v>
      </c>
      <c r="G1249" s="2">
        <v>12000</v>
      </c>
      <c r="H1249" s="3">
        <v>4000</v>
      </c>
      <c r="I1249" s="19" t="s">
        <v>53</v>
      </c>
      <c r="J1249" t="s">
        <v>61</v>
      </c>
      <c r="K1249" s="20">
        <f>Tablo1[[#This Row],[Ürün Kar Tutarı]]/Tablo1[[#This Row],[Birim Fiyat]]</f>
        <v>0.66666666666666663</v>
      </c>
      <c r="L1249" t="str">
        <f xml:space="preserve"> RIGHT(Tablo1[[#This Row],[Urun Ad]],5)</f>
        <v>Beyaz</v>
      </c>
      <c r="M1249" cm="1">
        <f t="array" aca="1" ref="M1249" ca="1">IF(VEYA(M1249="Aralık",M1249="Ocak",M1249="Şubat"),"Kış",
IF(VEYA(M1249="Mart",M1249="Nisan",M1249="Mayıs"),"İlkbahar",
IF(VEYA(M1249="Haziran",M1249="Temmuz",M1249="Ağustos"),"Yaz",
IF(VEYA(M1249="Eylül",M1249="Ekim",M1249="Kasım"),"Sonbahar",""))))</f>
        <v>0</v>
      </c>
    </row>
    <row r="1250" spans="1:13" x14ac:dyDescent="0.3">
      <c r="A1250" s="4">
        <v>1249</v>
      </c>
      <c r="B1250" t="s">
        <v>18</v>
      </c>
      <c r="C1250" t="s">
        <v>37</v>
      </c>
      <c r="D1250" s="5" t="s">
        <v>43</v>
      </c>
      <c r="E1250">
        <v>2</v>
      </c>
      <c r="F1250" s="1">
        <v>1250</v>
      </c>
      <c r="G1250" s="2">
        <v>2500</v>
      </c>
      <c r="H1250" s="3">
        <v>900</v>
      </c>
      <c r="I1250" s="19" t="s">
        <v>53</v>
      </c>
      <c r="J1250" t="s">
        <v>59</v>
      </c>
      <c r="K1250" s="20">
        <f>Tablo1[[#This Row],[Ürün Kar Tutarı]]/Tablo1[[#This Row],[Birim Fiyat]]</f>
        <v>0.72</v>
      </c>
      <c r="L1250" t="str">
        <f xml:space="preserve"> RIGHT(Tablo1[[#This Row],[Urun Ad]],5)</f>
        <v>Siyah</v>
      </c>
      <c r="M1250" cm="1">
        <f t="array" aca="1" ref="M1250" ca="1">IF(VEYA(M1250="Aralık",M1250="Ocak",M1250="Şubat"),"Kış",
IF(VEYA(M1250="Mart",M1250="Nisan",M1250="Mayıs"),"İlkbahar",
IF(VEYA(M1250="Haziran",M1250="Temmuz",M1250="Ağustos"),"Yaz",
IF(VEYA(M1250="Eylül",M1250="Ekim",M1250="Kasım"),"Sonbahar",""))))</f>
        <v>0</v>
      </c>
    </row>
    <row r="1251" spans="1:13" x14ac:dyDescent="0.3">
      <c r="A1251" s="5">
        <v>1250</v>
      </c>
      <c r="B1251" t="s">
        <v>19</v>
      </c>
      <c r="C1251" t="s">
        <v>25</v>
      </c>
      <c r="D1251" s="5" t="s">
        <v>77</v>
      </c>
      <c r="E1251">
        <v>1</v>
      </c>
      <c r="F1251" s="1">
        <v>7600</v>
      </c>
      <c r="G1251" s="2">
        <v>7600</v>
      </c>
      <c r="H1251" s="3">
        <v>1600</v>
      </c>
      <c r="I1251" s="19" t="s">
        <v>53</v>
      </c>
      <c r="J1251" t="s">
        <v>64</v>
      </c>
      <c r="K1251" s="20">
        <f>Tablo1[[#This Row],[Ürün Kar Tutarı]]/Tablo1[[#This Row],[Birim Fiyat]]</f>
        <v>0.21052631578947367</v>
      </c>
      <c r="L1251" t="str">
        <f xml:space="preserve"> RIGHT(Tablo1[[#This Row],[Urun Ad]],5)</f>
        <v>i Gri</v>
      </c>
      <c r="M1251" cm="1">
        <f t="array" aca="1" ref="M1251" ca="1">IF(VEYA(M1251="Aralık",M1251="Ocak",M1251="Şubat"),"Kış",
IF(VEYA(M1251="Mart",M1251="Nisan",M1251="Mayıs"),"İlkbahar",
IF(VEYA(M1251="Haziran",M1251="Temmuz",M1251="Ağustos"),"Yaz",
IF(VEYA(M1251="Eylül",M1251="Ekim",M1251="Kasım"),"Sonbahar",""))))</f>
        <v>0</v>
      </c>
    </row>
    <row r="1252" spans="1:13" x14ac:dyDescent="0.3">
      <c r="A1252" s="4">
        <v>1251</v>
      </c>
      <c r="B1252" t="s">
        <v>8</v>
      </c>
      <c r="C1252" t="s">
        <v>21</v>
      </c>
      <c r="D1252" s="5" t="s">
        <v>82</v>
      </c>
      <c r="E1252">
        <v>2</v>
      </c>
      <c r="F1252" s="1">
        <v>1400</v>
      </c>
      <c r="G1252" s="2">
        <v>2800</v>
      </c>
      <c r="H1252" s="3">
        <v>1200</v>
      </c>
      <c r="I1252" s="19" t="s">
        <v>53</v>
      </c>
      <c r="J1252" t="s">
        <v>60</v>
      </c>
      <c r="K1252" s="20">
        <f>Tablo1[[#This Row],[Ürün Kar Tutarı]]/Tablo1[[#This Row],[Birim Fiyat]]</f>
        <v>0.8571428571428571</v>
      </c>
      <c r="L1252" t="str">
        <f xml:space="preserve"> RIGHT(Tablo1[[#This Row],[Urun Ad]],5)</f>
        <v>Beyaz</v>
      </c>
      <c r="M1252" cm="1">
        <f t="array" aca="1" ref="M1252" ca="1">IF(VEYA(M1252="Aralık",M1252="Ocak",M1252="Şubat"),"Kış",
IF(VEYA(M1252="Mart",M1252="Nisan",M1252="Mayıs"),"İlkbahar",
IF(VEYA(M1252="Haziran",M1252="Temmuz",M1252="Ağustos"),"Yaz",
IF(VEYA(M1252="Eylül",M1252="Ekim",M1252="Kasım"),"Sonbahar",""))))</f>
        <v>0</v>
      </c>
    </row>
    <row r="1253" spans="1:13" x14ac:dyDescent="0.3">
      <c r="A1253" s="5">
        <v>1252</v>
      </c>
      <c r="B1253" t="s">
        <v>12</v>
      </c>
      <c r="C1253" t="s">
        <v>24</v>
      </c>
      <c r="D1253" s="5" t="s">
        <v>81</v>
      </c>
      <c r="E1253">
        <v>2</v>
      </c>
      <c r="F1253" s="1">
        <v>2180</v>
      </c>
      <c r="G1253" s="2">
        <v>4360</v>
      </c>
      <c r="H1253" s="3">
        <v>1360</v>
      </c>
      <c r="I1253" s="19" t="s">
        <v>53</v>
      </c>
      <c r="J1253" t="s">
        <v>56</v>
      </c>
      <c r="K1253" s="20">
        <f>Tablo1[[#This Row],[Ürün Kar Tutarı]]/Tablo1[[#This Row],[Birim Fiyat]]</f>
        <v>0.62385321100917435</v>
      </c>
      <c r="L1253" t="str">
        <f xml:space="preserve"> RIGHT(Tablo1[[#This Row],[Urun Ad]],5)</f>
        <v>Marka</v>
      </c>
      <c r="M1253" cm="1">
        <f t="array" aca="1" ref="M1253" ca="1">IF(VEYA(M1253="Aralık",M1253="Ocak",M1253="Şubat"),"Kış",
IF(VEYA(M1253="Mart",M1253="Nisan",M1253="Mayıs"),"İlkbahar",
IF(VEYA(M1253="Haziran",M1253="Temmuz",M1253="Ağustos"),"Yaz",
IF(VEYA(M1253="Eylül",M1253="Ekim",M1253="Kasım"),"Sonbahar",""))))</f>
        <v>0</v>
      </c>
    </row>
    <row r="1254" spans="1:13" x14ac:dyDescent="0.3">
      <c r="A1254" s="4">
        <v>1253</v>
      </c>
      <c r="B1254" t="s">
        <v>8</v>
      </c>
      <c r="C1254" t="s">
        <v>29</v>
      </c>
      <c r="D1254" s="5" t="s">
        <v>82</v>
      </c>
      <c r="E1254">
        <v>3</v>
      </c>
      <c r="F1254" s="1">
        <v>1800</v>
      </c>
      <c r="G1254" s="2">
        <v>5400</v>
      </c>
      <c r="H1254" s="3">
        <v>3000</v>
      </c>
      <c r="I1254" s="19" t="s">
        <v>53</v>
      </c>
      <c r="J1254" t="s">
        <v>64</v>
      </c>
      <c r="K1254" s="20">
        <f>Tablo1[[#This Row],[Ürün Kar Tutarı]]/Tablo1[[#This Row],[Birim Fiyat]]</f>
        <v>1.6666666666666667</v>
      </c>
      <c r="L1254" t="str">
        <f xml:space="preserve"> RIGHT(Tablo1[[#This Row],[Urun Ad]],5)</f>
        <v>n Gri</v>
      </c>
      <c r="M1254" cm="1">
        <f t="array" aca="1" ref="M1254" ca="1">IF(VEYA(M1254="Aralık",M1254="Ocak",M1254="Şubat"),"Kış",
IF(VEYA(M1254="Mart",M1254="Nisan",M1254="Mayıs"),"İlkbahar",
IF(VEYA(M1254="Haziran",M1254="Temmuz",M1254="Ağustos"),"Yaz",
IF(VEYA(M1254="Eylül",M1254="Ekim",M1254="Kasım"),"Sonbahar",""))))</f>
        <v>0</v>
      </c>
    </row>
    <row r="1255" spans="1:13" x14ac:dyDescent="0.3">
      <c r="A1255" s="5">
        <v>1254</v>
      </c>
      <c r="B1255" t="s">
        <v>10</v>
      </c>
      <c r="C1255" t="s">
        <v>41</v>
      </c>
      <c r="D1255" s="5" t="s">
        <v>78</v>
      </c>
      <c r="E1255">
        <v>1</v>
      </c>
      <c r="F1255" s="1">
        <v>1500</v>
      </c>
      <c r="G1255" s="2">
        <v>1500</v>
      </c>
      <c r="H1255" s="3">
        <v>700</v>
      </c>
      <c r="I1255" s="19" t="s">
        <v>53</v>
      </c>
      <c r="J1255" t="s">
        <v>57</v>
      </c>
      <c r="K1255" s="20">
        <f>Tablo1[[#This Row],[Ürün Kar Tutarı]]/Tablo1[[#This Row],[Birim Fiyat]]</f>
        <v>0.46666666666666667</v>
      </c>
      <c r="L1255" t="str">
        <f xml:space="preserve"> RIGHT(Tablo1[[#This Row],[Urun Ad]],5)</f>
        <v>Marka</v>
      </c>
      <c r="M1255" cm="1">
        <f t="array" aca="1" ref="M1255" ca="1">IF(VEYA(M1255="Aralık",M1255="Ocak",M1255="Şubat"),"Kış",
IF(VEYA(M1255="Mart",M1255="Nisan",M1255="Mayıs"),"İlkbahar",
IF(VEYA(M1255="Haziran",M1255="Temmuz",M1255="Ağustos"),"Yaz",
IF(VEYA(M1255="Eylül",M1255="Ekim",M1255="Kasım"),"Sonbahar",""))))</f>
        <v>0</v>
      </c>
    </row>
    <row r="1256" spans="1:13" x14ac:dyDescent="0.3">
      <c r="A1256" s="4">
        <v>1255</v>
      </c>
      <c r="B1256" t="s">
        <v>14</v>
      </c>
      <c r="C1256" t="s">
        <v>22</v>
      </c>
      <c r="D1256" s="5" t="s">
        <v>76</v>
      </c>
      <c r="E1256">
        <v>3</v>
      </c>
      <c r="F1256" s="1">
        <v>8450</v>
      </c>
      <c r="G1256" s="2">
        <v>25350</v>
      </c>
      <c r="H1256" s="3">
        <v>7350</v>
      </c>
      <c r="I1256" s="19" t="s">
        <v>53</v>
      </c>
      <c r="J1256" t="s">
        <v>60</v>
      </c>
      <c r="K1256" s="20">
        <f>Tablo1[[#This Row],[Ürün Kar Tutarı]]/Tablo1[[#This Row],[Birim Fiyat]]</f>
        <v>0.86982248520710059</v>
      </c>
      <c r="L1256" t="str">
        <f xml:space="preserve"> RIGHT(Tablo1[[#This Row],[Urun Ad]],5)</f>
        <v>Beyaz</v>
      </c>
      <c r="M1256" cm="1">
        <f t="array" aca="1" ref="M1256" ca="1">IF(VEYA(M1256="Aralık",M1256="Ocak",M1256="Şubat"),"Kış",
IF(VEYA(M1256="Mart",M1256="Nisan",M1256="Mayıs"),"İlkbahar",
IF(VEYA(M1256="Haziran",M1256="Temmuz",M1256="Ağustos"),"Yaz",
IF(VEYA(M1256="Eylül",M1256="Ekim",M1256="Kasım"),"Sonbahar",""))))</f>
        <v>0</v>
      </c>
    </row>
    <row r="1257" spans="1:13" x14ac:dyDescent="0.3">
      <c r="A1257" s="5">
        <v>1256</v>
      </c>
      <c r="B1257" t="s">
        <v>17</v>
      </c>
      <c r="C1257" t="s">
        <v>41</v>
      </c>
      <c r="D1257" s="5" t="s">
        <v>78</v>
      </c>
      <c r="E1257">
        <v>3</v>
      </c>
      <c r="F1257" s="1">
        <v>1500</v>
      </c>
      <c r="G1257" s="2">
        <v>4500</v>
      </c>
      <c r="H1257" s="3">
        <v>2100</v>
      </c>
      <c r="I1257" s="19" t="s">
        <v>53</v>
      </c>
      <c r="J1257" t="s">
        <v>56</v>
      </c>
      <c r="K1257" s="20">
        <f>Tablo1[[#This Row],[Ürün Kar Tutarı]]/Tablo1[[#This Row],[Birim Fiyat]]</f>
        <v>1.4</v>
      </c>
      <c r="L1257" t="str">
        <f xml:space="preserve"> RIGHT(Tablo1[[#This Row],[Urun Ad]],5)</f>
        <v>Marka</v>
      </c>
      <c r="M1257" cm="1">
        <f t="array" aca="1" ref="M1257" ca="1">IF(VEYA(M1257="Aralık",M1257="Ocak",M1257="Şubat"),"Kış",
IF(VEYA(M1257="Mart",M1257="Nisan",M1257="Mayıs"),"İlkbahar",
IF(VEYA(M1257="Haziran",M1257="Temmuz",M1257="Ağustos"),"Yaz",
IF(VEYA(M1257="Eylül",M1257="Ekim",M1257="Kasım"),"Sonbahar",""))))</f>
        <v>0</v>
      </c>
    </row>
    <row r="1258" spans="1:13" x14ac:dyDescent="0.3">
      <c r="A1258" s="4">
        <v>1257</v>
      </c>
      <c r="B1258" t="s">
        <v>13</v>
      </c>
      <c r="C1258" t="s">
        <v>20</v>
      </c>
      <c r="D1258" s="5" t="s">
        <v>75</v>
      </c>
      <c r="E1258">
        <v>3</v>
      </c>
      <c r="F1258" s="1">
        <v>6000</v>
      </c>
      <c r="G1258" s="2">
        <v>18000</v>
      </c>
      <c r="H1258" s="3">
        <v>6000</v>
      </c>
      <c r="I1258" s="19" t="s">
        <v>53</v>
      </c>
      <c r="J1258" t="s">
        <v>59</v>
      </c>
      <c r="K1258" s="20">
        <f>Tablo1[[#This Row],[Ürün Kar Tutarı]]/Tablo1[[#This Row],[Birim Fiyat]]</f>
        <v>1</v>
      </c>
      <c r="L1258" t="str">
        <f xml:space="preserve"> RIGHT(Tablo1[[#This Row],[Urun Ad]],5)</f>
        <v>Beyaz</v>
      </c>
      <c r="M1258" cm="1">
        <f t="array" aca="1" ref="M1258" ca="1">IF(VEYA(M1258="Aralık",M1258="Ocak",M1258="Şubat"),"Kış",
IF(VEYA(M1258="Mart",M1258="Nisan",M1258="Mayıs"),"İlkbahar",
IF(VEYA(M1258="Haziran",M1258="Temmuz",M1258="Ağustos"),"Yaz",
IF(VEYA(M1258="Eylül",M1258="Ekim",M1258="Kasım"),"Sonbahar",""))))</f>
        <v>0</v>
      </c>
    </row>
    <row r="1259" spans="1:13" x14ac:dyDescent="0.3">
      <c r="A1259" s="5">
        <v>1258</v>
      </c>
      <c r="B1259" t="s">
        <v>19</v>
      </c>
      <c r="C1259" t="s">
        <v>38</v>
      </c>
      <c r="D1259" s="5" t="s">
        <v>84</v>
      </c>
      <c r="E1259">
        <v>1</v>
      </c>
      <c r="F1259" s="1">
        <v>1200</v>
      </c>
      <c r="G1259" s="2">
        <v>1200</v>
      </c>
      <c r="H1259" s="3">
        <v>400</v>
      </c>
      <c r="I1259" s="19" t="s">
        <v>53</v>
      </c>
      <c r="J1259" t="s">
        <v>66</v>
      </c>
      <c r="K1259" s="20">
        <f>Tablo1[[#This Row],[Ürün Kar Tutarı]]/Tablo1[[#This Row],[Birim Fiyat]]</f>
        <v>0.33333333333333331</v>
      </c>
      <c r="L1259" t="str">
        <f xml:space="preserve"> RIGHT(Tablo1[[#This Row],[Urun Ad]],5)</f>
        <v>ü Mor</v>
      </c>
      <c r="M1259" cm="1">
        <f t="array" aca="1" ref="M1259" ca="1">IF(VEYA(M1259="Aralık",M1259="Ocak",M1259="Şubat"),"Kış",
IF(VEYA(M1259="Mart",M1259="Nisan",M1259="Mayıs"),"İlkbahar",
IF(VEYA(M1259="Haziran",M1259="Temmuz",M1259="Ağustos"),"Yaz",
IF(VEYA(M1259="Eylül",M1259="Ekim",M1259="Kasım"),"Sonbahar",""))))</f>
        <v>0</v>
      </c>
    </row>
    <row r="1260" spans="1:13" x14ac:dyDescent="0.3">
      <c r="A1260" s="4">
        <v>1259</v>
      </c>
      <c r="B1260" t="s">
        <v>8</v>
      </c>
      <c r="C1260" t="s">
        <v>34</v>
      </c>
      <c r="D1260" s="5" t="s">
        <v>80</v>
      </c>
      <c r="E1260">
        <v>3</v>
      </c>
      <c r="F1260" s="1">
        <v>4200</v>
      </c>
      <c r="G1260" s="2">
        <v>12600</v>
      </c>
      <c r="H1260" s="3">
        <v>3600</v>
      </c>
      <c r="I1260" s="19" t="s">
        <v>53</v>
      </c>
      <c r="J1260" t="s">
        <v>57</v>
      </c>
      <c r="K1260" s="20">
        <f>Tablo1[[#This Row],[Ürün Kar Tutarı]]/Tablo1[[#This Row],[Birim Fiyat]]</f>
        <v>0.8571428571428571</v>
      </c>
      <c r="L1260" t="str">
        <f xml:space="preserve"> RIGHT(Tablo1[[#This Row],[Urun Ad]],5)</f>
        <v>Beyaz</v>
      </c>
      <c r="M1260" cm="1">
        <f t="array" aca="1" ref="M1260" ca="1">IF(VEYA(M1260="Aralık",M1260="Ocak",M1260="Şubat"),"Kış",
IF(VEYA(M1260="Mart",M1260="Nisan",M1260="Mayıs"),"İlkbahar",
IF(VEYA(M1260="Haziran",M1260="Temmuz",M1260="Ağustos"),"Yaz",
IF(VEYA(M1260="Eylül",M1260="Ekim",M1260="Kasım"),"Sonbahar",""))))</f>
        <v>0</v>
      </c>
    </row>
    <row r="1261" spans="1:13" x14ac:dyDescent="0.3">
      <c r="A1261" s="5">
        <v>1260</v>
      </c>
      <c r="B1261" t="s">
        <v>18</v>
      </c>
      <c r="C1261" t="s">
        <v>25</v>
      </c>
      <c r="D1261" s="5" t="s">
        <v>77</v>
      </c>
      <c r="E1261">
        <v>3</v>
      </c>
      <c r="F1261" s="1">
        <v>7600</v>
      </c>
      <c r="G1261" s="2">
        <v>22800</v>
      </c>
      <c r="H1261" s="3">
        <v>4800</v>
      </c>
      <c r="I1261" s="19" t="s">
        <v>53</v>
      </c>
      <c r="J1261" t="s">
        <v>65</v>
      </c>
      <c r="K1261" s="20">
        <f>Tablo1[[#This Row],[Ürün Kar Tutarı]]/Tablo1[[#This Row],[Birim Fiyat]]</f>
        <v>0.63157894736842102</v>
      </c>
      <c r="L1261" t="str">
        <f xml:space="preserve"> RIGHT(Tablo1[[#This Row],[Urun Ad]],5)</f>
        <v>i Gri</v>
      </c>
      <c r="M1261" cm="1">
        <f t="array" aca="1" ref="M1261" ca="1">IF(VEYA(M1261="Aralık",M1261="Ocak",M1261="Şubat"),"Kış",
IF(VEYA(M1261="Mart",M1261="Nisan",M1261="Mayıs"),"İlkbahar",
IF(VEYA(M1261="Haziran",M1261="Temmuz",M1261="Ağustos"),"Yaz",
IF(VEYA(M1261="Eylül",M1261="Ekim",M1261="Kasım"),"Sonbahar",""))))</f>
        <v>0</v>
      </c>
    </row>
    <row r="1262" spans="1:13" x14ac:dyDescent="0.3">
      <c r="A1262" s="4">
        <v>1261</v>
      </c>
      <c r="B1262" t="s">
        <v>13</v>
      </c>
      <c r="C1262" t="s">
        <v>26</v>
      </c>
      <c r="D1262" s="5" t="s">
        <v>79</v>
      </c>
      <c r="E1262">
        <v>2</v>
      </c>
      <c r="F1262" s="1">
        <v>7250</v>
      </c>
      <c r="G1262" s="2">
        <v>14500</v>
      </c>
      <c r="H1262" s="3">
        <v>4500</v>
      </c>
      <c r="I1262" s="19" t="s">
        <v>53</v>
      </c>
      <c r="J1262" t="s">
        <v>67</v>
      </c>
      <c r="K1262" s="20">
        <f>Tablo1[[#This Row],[Ürün Kar Tutarı]]/Tablo1[[#This Row],[Birim Fiyat]]</f>
        <v>0.62068965517241381</v>
      </c>
      <c r="L1262" t="str">
        <f xml:space="preserve"> RIGHT(Tablo1[[#This Row],[Urun Ad]],5)</f>
        <v>u Gri</v>
      </c>
      <c r="M1262" cm="1">
        <f t="array" aca="1" ref="M1262" ca="1">IF(VEYA(M1262="Aralık",M1262="Ocak",M1262="Şubat"),"Kış",
IF(VEYA(M1262="Mart",M1262="Nisan",M1262="Mayıs"),"İlkbahar",
IF(VEYA(M1262="Haziran",M1262="Temmuz",M1262="Ağustos"),"Yaz",
IF(VEYA(M1262="Eylül",M1262="Ekim",M1262="Kasım"),"Sonbahar",""))))</f>
        <v>0</v>
      </c>
    </row>
    <row r="1263" spans="1:13" x14ac:dyDescent="0.3">
      <c r="A1263" s="5">
        <v>1262</v>
      </c>
      <c r="B1263" t="s">
        <v>9</v>
      </c>
      <c r="C1263" t="s">
        <v>39</v>
      </c>
      <c r="D1263" s="5" t="s">
        <v>76</v>
      </c>
      <c r="E1263">
        <v>2</v>
      </c>
      <c r="F1263" s="1">
        <v>7530</v>
      </c>
      <c r="G1263" s="2">
        <v>15060</v>
      </c>
      <c r="H1263" s="3">
        <v>3060</v>
      </c>
      <c r="I1263" s="19" t="s">
        <v>53</v>
      </c>
      <c r="J1263" t="s">
        <v>55</v>
      </c>
      <c r="K1263" s="20">
        <f>Tablo1[[#This Row],[Ürün Kar Tutarı]]/Tablo1[[#This Row],[Birim Fiyat]]</f>
        <v>0.4063745019920319</v>
      </c>
      <c r="L1263" t="str">
        <f xml:space="preserve"> RIGHT(Tablo1[[#This Row],[Urun Ad]],5)</f>
        <v>ı Gri</v>
      </c>
      <c r="M1263" cm="1">
        <f t="array" aca="1" ref="M1263" ca="1">IF(VEYA(M1263="Aralık",M1263="Ocak",M1263="Şubat"),"Kış",
IF(VEYA(M1263="Mart",M1263="Nisan",M1263="Mayıs"),"İlkbahar",
IF(VEYA(M1263="Haziran",M1263="Temmuz",M1263="Ağustos"),"Yaz",
IF(VEYA(M1263="Eylül",M1263="Ekim",M1263="Kasım"),"Sonbahar",""))))</f>
        <v>0</v>
      </c>
    </row>
    <row r="1264" spans="1:13" x14ac:dyDescent="0.3">
      <c r="A1264" s="4">
        <v>1263</v>
      </c>
      <c r="B1264" t="s">
        <v>10</v>
      </c>
      <c r="C1264" t="s">
        <v>26</v>
      </c>
      <c r="D1264" s="5" t="s">
        <v>79</v>
      </c>
      <c r="E1264">
        <v>2</v>
      </c>
      <c r="F1264" s="1">
        <v>7250</v>
      </c>
      <c r="G1264" s="2">
        <v>14500</v>
      </c>
      <c r="H1264" s="3">
        <v>4500</v>
      </c>
      <c r="I1264" s="19" t="s">
        <v>53</v>
      </c>
      <c r="J1264" t="s">
        <v>57</v>
      </c>
      <c r="K1264" s="20">
        <f>Tablo1[[#This Row],[Ürün Kar Tutarı]]/Tablo1[[#This Row],[Birim Fiyat]]</f>
        <v>0.62068965517241381</v>
      </c>
      <c r="L1264" t="str">
        <f xml:space="preserve"> RIGHT(Tablo1[[#This Row],[Urun Ad]],5)</f>
        <v>u Gri</v>
      </c>
      <c r="M1264" cm="1">
        <f t="array" aca="1" ref="M1264" ca="1">IF(VEYA(M1264="Aralık",M1264="Ocak",M1264="Şubat"),"Kış",
IF(VEYA(M1264="Mart",M1264="Nisan",M1264="Mayıs"),"İlkbahar",
IF(VEYA(M1264="Haziran",M1264="Temmuz",M1264="Ağustos"),"Yaz",
IF(VEYA(M1264="Eylül",M1264="Ekim",M1264="Kasım"),"Sonbahar",""))))</f>
        <v>0</v>
      </c>
    </row>
    <row r="1265" spans="1:13" x14ac:dyDescent="0.3">
      <c r="A1265" s="5">
        <v>1264</v>
      </c>
      <c r="B1265" t="s">
        <v>9</v>
      </c>
      <c r="C1265" t="s">
        <v>20</v>
      </c>
      <c r="D1265" s="5" t="s">
        <v>75</v>
      </c>
      <c r="E1265">
        <v>1</v>
      </c>
      <c r="F1265" s="1">
        <v>6000</v>
      </c>
      <c r="G1265" s="2">
        <v>6000</v>
      </c>
      <c r="H1265" s="3">
        <v>2000</v>
      </c>
      <c r="I1265" s="19" t="s">
        <v>53</v>
      </c>
      <c r="J1265" t="s">
        <v>61</v>
      </c>
      <c r="K1265" s="20">
        <f>Tablo1[[#This Row],[Ürün Kar Tutarı]]/Tablo1[[#This Row],[Birim Fiyat]]</f>
        <v>0.33333333333333331</v>
      </c>
      <c r="L1265" t="str">
        <f xml:space="preserve"> RIGHT(Tablo1[[#This Row],[Urun Ad]],5)</f>
        <v>Beyaz</v>
      </c>
      <c r="M1265" cm="1">
        <f t="array" aca="1" ref="M1265" ca="1">IF(VEYA(M1265="Aralık",M1265="Ocak",M1265="Şubat"),"Kış",
IF(VEYA(M1265="Mart",M1265="Nisan",M1265="Mayıs"),"İlkbahar",
IF(VEYA(M1265="Haziran",M1265="Temmuz",M1265="Ağustos"),"Yaz",
IF(VEYA(M1265="Eylül",M1265="Ekim",M1265="Kasım"),"Sonbahar",""))))</f>
        <v>0</v>
      </c>
    </row>
    <row r="1266" spans="1:13" x14ac:dyDescent="0.3">
      <c r="A1266" s="4">
        <v>1265</v>
      </c>
      <c r="B1266" t="s">
        <v>13</v>
      </c>
      <c r="C1266" t="s">
        <v>38</v>
      </c>
      <c r="D1266" s="5" t="s">
        <v>84</v>
      </c>
      <c r="E1266">
        <v>3</v>
      </c>
      <c r="F1266" s="1">
        <v>1200</v>
      </c>
      <c r="G1266" s="2">
        <v>3600</v>
      </c>
      <c r="H1266" s="3">
        <v>1200</v>
      </c>
      <c r="I1266" s="19" t="s">
        <v>53</v>
      </c>
      <c r="J1266" t="s">
        <v>63</v>
      </c>
      <c r="K1266" s="20">
        <f>Tablo1[[#This Row],[Ürün Kar Tutarı]]/Tablo1[[#This Row],[Birim Fiyat]]</f>
        <v>1</v>
      </c>
      <c r="L1266" t="str">
        <f xml:space="preserve"> RIGHT(Tablo1[[#This Row],[Urun Ad]],5)</f>
        <v>ü Mor</v>
      </c>
      <c r="M1266" cm="1">
        <f t="array" aca="1" ref="M1266" ca="1">IF(VEYA(M1266="Aralık",M1266="Ocak",M1266="Şubat"),"Kış",
IF(VEYA(M1266="Mart",M1266="Nisan",M1266="Mayıs"),"İlkbahar",
IF(VEYA(M1266="Haziran",M1266="Temmuz",M1266="Ağustos"),"Yaz",
IF(VEYA(M1266="Eylül",M1266="Ekim",M1266="Kasım"),"Sonbahar",""))))</f>
        <v>0</v>
      </c>
    </row>
    <row r="1267" spans="1:13" x14ac:dyDescent="0.3">
      <c r="A1267" s="4">
        <v>1266</v>
      </c>
      <c r="B1267" t="s">
        <v>19</v>
      </c>
      <c r="C1267" t="s">
        <v>40</v>
      </c>
      <c r="D1267" s="5" t="s">
        <v>75</v>
      </c>
      <c r="E1267">
        <v>2</v>
      </c>
      <c r="F1267" s="1">
        <v>5300</v>
      </c>
      <c r="G1267" s="2">
        <v>10600</v>
      </c>
      <c r="H1267" s="3">
        <v>2600</v>
      </c>
      <c r="I1267" s="19" t="s">
        <v>53</v>
      </c>
      <c r="J1267" t="s">
        <v>63</v>
      </c>
      <c r="K1267" s="20">
        <f>Tablo1[[#This Row],[Ürün Kar Tutarı]]/Tablo1[[#This Row],[Birim Fiyat]]</f>
        <v>0.49056603773584906</v>
      </c>
      <c r="L1267" t="str">
        <f xml:space="preserve"> RIGHT(Tablo1[[#This Row],[Urun Ad]],5)</f>
        <v>i Gri</v>
      </c>
      <c r="M1267" cm="1">
        <f t="array" aca="1" ref="M1267" ca="1">IF(VEYA(M1267="Aralık",M1267="Ocak",M1267="Şubat"),"Kış",
IF(VEYA(M1267="Mart",M1267="Nisan",M1267="Mayıs"),"İlkbahar",
IF(VEYA(M1267="Haziran",M1267="Temmuz",M1267="Ağustos"),"Yaz",
IF(VEYA(M1267="Eylül",M1267="Ekim",M1267="Kasım"),"Sonbahar",""))))</f>
        <v>0</v>
      </c>
    </row>
    <row r="1268" spans="1:13" x14ac:dyDescent="0.3">
      <c r="A1268" s="4">
        <v>1267</v>
      </c>
      <c r="B1268" t="s">
        <v>16</v>
      </c>
      <c r="C1268" t="s">
        <v>22</v>
      </c>
      <c r="D1268" s="5" t="s">
        <v>76</v>
      </c>
      <c r="E1268">
        <v>2</v>
      </c>
      <c r="F1268" s="1">
        <v>8450</v>
      </c>
      <c r="G1268" s="2">
        <v>16900</v>
      </c>
      <c r="H1268" s="3">
        <v>4900</v>
      </c>
      <c r="I1268" s="19" t="s">
        <v>53</v>
      </c>
      <c r="J1268" t="s">
        <v>65</v>
      </c>
      <c r="K1268" s="20">
        <f>Tablo1[[#This Row],[Ürün Kar Tutarı]]/Tablo1[[#This Row],[Birim Fiyat]]</f>
        <v>0.57988165680473369</v>
      </c>
      <c r="L1268" t="str">
        <f xml:space="preserve"> RIGHT(Tablo1[[#This Row],[Urun Ad]],5)</f>
        <v>Beyaz</v>
      </c>
      <c r="M1268" cm="1">
        <f t="array" aca="1" ref="M1268" ca="1">IF(VEYA(M1268="Aralık",M1268="Ocak",M1268="Şubat"),"Kış",
IF(VEYA(M1268="Mart",M1268="Nisan",M1268="Mayıs"),"İlkbahar",
IF(VEYA(M1268="Haziran",M1268="Temmuz",M1268="Ağustos"),"Yaz",
IF(VEYA(M1268="Eylül",M1268="Ekim",M1268="Kasım"),"Sonbahar",""))))</f>
        <v>0</v>
      </c>
    </row>
    <row r="1269" spans="1:13" x14ac:dyDescent="0.3">
      <c r="A1269" s="5">
        <v>1268</v>
      </c>
      <c r="B1269" t="s">
        <v>12</v>
      </c>
      <c r="C1269" t="s">
        <v>23</v>
      </c>
      <c r="D1269" s="5" t="s">
        <v>84</v>
      </c>
      <c r="E1269">
        <v>1</v>
      </c>
      <c r="F1269" s="1">
        <v>1350</v>
      </c>
      <c r="G1269" s="2">
        <v>1350</v>
      </c>
      <c r="H1269" s="3">
        <v>550</v>
      </c>
      <c r="I1269" s="19" t="s">
        <v>53</v>
      </c>
      <c r="J1269" t="s">
        <v>57</v>
      </c>
      <c r="K1269" s="20">
        <f>Tablo1[[#This Row],[Ürün Kar Tutarı]]/Tablo1[[#This Row],[Birim Fiyat]]</f>
        <v>0.40740740740740738</v>
      </c>
      <c r="L1269" t="str">
        <f xml:space="preserve"> RIGHT(Tablo1[[#This Row],[Urun Ad]],5)</f>
        <v>Siyah</v>
      </c>
      <c r="M1269" cm="1">
        <f t="array" aca="1" ref="M1269" ca="1">IF(VEYA(M1269="Aralık",M1269="Ocak",M1269="Şubat"),"Kış",
IF(VEYA(M1269="Mart",M1269="Nisan",M1269="Mayıs"),"İlkbahar",
IF(VEYA(M1269="Haziran",M1269="Temmuz",M1269="Ağustos"),"Yaz",
IF(VEYA(M1269="Eylül",M1269="Ekim",M1269="Kasım"),"Sonbahar",""))))</f>
        <v>0</v>
      </c>
    </row>
    <row r="1270" spans="1:13" x14ac:dyDescent="0.3">
      <c r="A1270" s="4">
        <v>1269</v>
      </c>
      <c r="B1270" t="s">
        <v>14</v>
      </c>
      <c r="C1270" t="s">
        <v>30</v>
      </c>
      <c r="D1270" s="5" t="s">
        <v>83</v>
      </c>
      <c r="E1270">
        <v>1</v>
      </c>
      <c r="F1270" s="1">
        <v>1090</v>
      </c>
      <c r="G1270" s="2">
        <v>1090</v>
      </c>
      <c r="H1270" s="3">
        <v>290</v>
      </c>
      <c r="I1270" s="19" t="s">
        <v>53</v>
      </c>
      <c r="J1270" t="s">
        <v>62</v>
      </c>
      <c r="K1270" s="20">
        <f>Tablo1[[#This Row],[Ürün Kar Tutarı]]/Tablo1[[#This Row],[Birim Fiyat]]</f>
        <v>0.26605504587155965</v>
      </c>
      <c r="L1270" t="str">
        <f xml:space="preserve"> RIGHT(Tablo1[[#This Row],[Urun Ad]],5)</f>
        <v>Marka</v>
      </c>
      <c r="M1270" cm="1">
        <f t="array" aca="1" ref="M1270" ca="1">IF(VEYA(M1270="Aralık",M1270="Ocak",M1270="Şubat"),"Kış",
IF(VEYA(M1270="Mart",M1270="Nisan",M1270="Mayıs"),"İlkbahar",
IF(VEYA(M1270="Haziran",M1270="Temmuz",M1270="Ağustos"),"Yaz",
IF(VEYA(M1270="Eylül",M1270="Ekim",M1270="Kasım"),"Sonbahar",""))))</f>
        <v>0</v>
      </c>
    </row>
    <row r="1271" spans="1:13" x14ac:dyDescent="0.3">
      <c r="A1271" s="5">
        <v>1270</v>
      </c>
      <c r="B1271" t="s">
        <v>12</v>
      </c>
      <c r="C1271" t="s">
        <v>24</v>
      </c>
      <c r="D1271" s="5" t="s">
        <v>81</v>
      </c>
      <c r="E1271">
        <v>1</v>
      </c>
      <c r="F1271" s="1">
        <v>2180</v>
      </c>
      <c r="G1271" s="2">
        <v>2180</v>
      </c>
      <c r="H1271" s="3">
        <v>680</v>
      </c>
      <c r="I1271" s="19" t="s">
        <v>53</v>
      </c>
      <c r="J1271" t="s">
        <v>67</v>
      </c>
      <c r="K1271" s="20">
        <f>Tablo1[[#This Row],[Ürün Kar Tutarı]]/Tablo1[[#This Row],[Birim Fiyat]]</f>
        <v>0.31192660550458717</v>
      </c>
      <c r="L1271" t="str">
        <f xml:space="preserve"> RIGHT(Tablo1[[#This Row],[Urun Ad]],5)</f>
        <v>Marka</v>
      </c>
      <c r="M1271" cm="1">
        <f t="array" aca="1" ref="M1271" ca="1">IF(VEYA(M1271="Aralık",M1271="Ocak",M1271="Şubat"),"Kış",
IF(VEYA(M1271="Mart",M1271="Nisan",M1271="Mayıs"),"İlkbahar",
IF(VEYA(M1271="Haziran",M1271="Temmuz",M1271="Ağustos"),"Yaz",
IF(VEYA(M1271="Eylül",M1271="Ekim",M1271="Kasım"),"Sonbahar",""))))</f>
        <v>0</v>
      </c>
    </row>
    <row r="1272" spans="1:13" x14ac:dyDescent="0.3">
      <c r="A1272" s="4">
        <v>1271</v>
      </c>
      <c r="B1272" t="s">
        <v>8</v>
      </c>
      <c r="C1272" t="s">
        <v>20</v>
      </c>
      <c r="D1272" s="5" t="s">
        <v>75</v>
      </c>
      <c r="E1272">
        <v>2</v>
      </c>
      <c r="F1272" s="1">
        <v>6000</v>
      </c>
      <c r="G1272" s="2">
        <v>12000</v>
      </c>
      <c r="H1272" s="3">
        <v>4000</v>
      </c>
      <c r="I1272" s="19" t="s">
        <v>53</v>
      </c>
      <c r="J1272" t="s">
        <v>56</v>
      </c>
      <c r="K1272" s="20">
        <f>Tablo1[[#This Row],[Ürün Kar Tutarı]]/Tablo1[[#This Row],[Birim Fiyat]]</f>
        <v>0.66666666666666663</v>
      </c>
      <c r="L1272" t="str">
        <f xml:space="preserve"> RIGHT(Tablo1[[#This Row],[Urun Ad]],5)</f>
        <v>Beyaz</v>
      </c>
      <c r="M1272" cm="1">
        <f t="array" aca="1" ref="M1272" ca="1">IF(VEYA(M1272="Aralık",M1272="Ocak",M1272="Şubat"),"Kış",
IF(VEYA(M1272="Mart",M1272="Nisan",M1272="Mayıs"),"İlkbahar",
IF(VEYA(M1272="Haziran",M1272="Temmuz",M1272="Ağustos"),"Yaz",
IF(VEYA(M1272="Eylül",M1272="Ekim",M1272="Kasım"),"Sonbahar",""))))</f>
        <v>0</v>
      </c>
    </row>
    <row r="1273" spans="1:13" x14ac:dyDescent="0.3">
      <c r="A1273" s="5">
        <v>1272</v>
      </c>
      <c r="B1273" t="s">
        <v>9</v>
      </c>
      <c r="C1273" t="s">
        <v>21</v>
      </c>
      <c r="D1273" s="5" t="s">
        <v>82</v>
      </c>
      <c r="E1273">
        <v>2</v>
      </c>
      <c r="F1273" s="1">
        <v>1400</v>
      </c>
      <c r="G1273" s="2">
        <v>2800</v>
      </c>
      <c r="H1273" s="3">
        <v>1200</v>
      </c>
      <c r="I1273" s="19" t="s">
        <v>53</v>
      </c>
      <c r="J1273" t="s">
        <v>64</v>
      </c>
      <c r="K1273" s="20">
        <f>Tablo1[[#This Row],[Ürün Kar Tutarı]]/Tablo1[[#This Row],[Birim Fiyat]]</f>
        <v>0.8571428571428571</v>
      </c>
      <c r="L1273" t="str">
        <f xml:space="preserve"> RIGHT(Tablo1[[#This Row],[Urun Ad]],5)</f>
        <v>Beyaz</v>
      </c>
      <c r="M1273" cm="1">
        <f t="array" aca="1" ref="M1273" ca="1">IF(VEYA(M1273="Aralık",M1273="Ocak",M1273="Şubat"),"Kış",
IF(VEYA(M1273="Mart",M1273="Nisan",M1273="Mayıs"),"İlkbahar",
IF(VEYA(M1273="Haziran",M1273="Temmuz",M1273="Ağustos"),"Yaz",
IF(VEYA(M1273="Eylül",M1273="Ekim",M1273="Kasım"),"Sonbahar",""))))</f>
        <v>0</v>
      </c>
    </row>
    <row r="1274" spans="1:13" x14ac:dyDescent="0.3">
      <c r="A1274" s="4">
        <v>1273</v>
      </c>
      <c r="B1274" t="s">
        <v>10</v>
      </c>
      <c r="C1274" t="s">
        <v>22</v>
      </c>
      <c r="D1274" s="5" t="s">
        <v>76</v>
      </c>
      <c r="E1274">
        <v>2</v>
      </c>
      <c r="F1274" s="1">
        <v>8450</v>
      </c>
      <c r="G1274" s="2">
        <v>16900</v>
      </c>
      <c r="H1274" s="3">
        <v>4900</v>
      </c>
      <c r="I1274" s="19" t="s">
        <v>53</v>
      </c>
      <c r="J1274" t="s">
        <v>56</v>
      </c>
      <c r="K1274" s="20">
        <f>Tablo1[[#This Row],[Ürün Kar Tutarı]]/Tablo1[[#This Row],[Birim Fiyat]]</f>
        <v>0.57988165680473369</v>
      </c>
      <c r="L1274" t="str">
        <f xml:space="preserve"> RIGHT(Tablo1[[#This Row],[Urun Ad]],5)</f>
        <v>Beyaz</v>
      </c>
      <c r="M1274" cm="1">
        <f t="array" aca="1" ref="M1274" ca="1">IF(VEYA(M1274="Aralık",M1274="Ocak",M1274="Şubat"),"Kış",
IF(VEYA(M1274="Mart",M1274="Nisan",M1274="Mayıs"),"İlkbahar",
IF(VEYA(M1274="Haziran",M1274="Temmuz",M1274="Ağustos"),"Yaz",
IF(VEYA(M1274="Eylül",M1274="Ekim",M1274="Kasım"),"Sonbahar",""))))</f>
        <v>0</v>
      </c>
    </row>
    <row r="1275" spans="1:13" x14ac:dyDescent="0.3">
      <c r="A1275" s="5">
        <v>1274</v>
      </c>
      <c r="B1275" t="s">
        <v>11</v>
      </c>
      <c r="C1275" t="s">
        <v>23</v>
      </c>
      <c r="D1275" s="5" t="s">
        <v>84</v>
      </c>
      <c r="E1275">
        <v>3</v>
      </c>
      <c r="F1275" s="1">
        <v>1350</v>
      </c>
      <c r="G1275" s="2">
        <v>4050</v>
      </c>
      <c r="H1275" s="3">
        <v>1650</v>
      </c>
      <c r="I1275" s="19" t="s">
        <v>53</v>
      </c>
      <c r="J1275" t="s">
        <v>57</v>
      </c>
      <c r="K1275" s="20">
        <f>Tablo1[[#This Row],[Ürün Kar Tutarı]]/Tablo1[[#This Row],[Birim Fiyat]]</f>
        <v>1.2222222222222223</v>
      </c>
      <c r="L1275" t="str">
        <f xml:space="preserve"> RIGHT(Tablo1[[#This Row],[Urun Ad]],5)</f>
        <v>Siyah</v>
      </c>
      <c r="M1275" cm="1">
        <f t="array" aca="1" ref="M1275" ca="1">IF(VEYA(M1275="Aralık",M1275="Ocak",M1275="Şubat"),"Kış",
IF(VEYA(M1275="Mart",M1275="Nisan",M1275="Mayıs"),"İlkbahar",
IF(VEYA(M1275="Haziran",M1275="Temmuz",M1275="Ağustos"),"Yaz",
IF(VEYA(M1275="Eylül",M1275="Ekim",M1275="Kasım"),"Sonbahar",""))))</f>
        <v>0</v>
      </c>
    </row>
    <row r="1276" spans="1:13" x14ac:dyDescent="0.3">
      <c r="A1276" s="4">
        <v>1275</v>
      </c>
      <c r="B1276" t="s">
        <v>8</v>
      </c>
      <c r="C1276" t="s">
        <v>24</v>
      </c>
      <c r="D1276" s="5" t="s">
        <v>81</v>
      </c>
      <c r="E1276">
        <v>2</v>
      </c>
      <c r="F1276" s="1">
        <v>2180</v>
      </c>
      <c r="G1276" s="2">
        <v>4360</v>
      </c>
      <c r="H1276" s="3">
        <v>1360</v>
      </c>
      <c r="I1276" s="19" t="s">
        <v>53</v>
      </c>
      <c r="J1276" t="s">
        <v>60</v>
      </c>
      <c r="K1276" s="20">
        <f>Tablo1[[#This Row],[Ürün Kar Tutarı]]/Tablo1[[#This Row],[Birim Fiyat]]</f>
        <v>0.62385321100917435</v>
      </c>
      <c r="L1276" t="str">
        <f xml:space="preserve"> RIGHT(Tablo1[[#This Row],[Urun Ad]],5)</f>
        <v>Marka</v>
      </c>
      <c r="M1276" cm="1">
        <f t="array" aca="1" ref="M1276" ca="1">IF(VEYA(M1276="Aralık",M1276="Ocak",M1276="Şubat"),"Kış",
IF(VEYA(M1276="Mart",M1276="Nisan",M1276="Mayıs"),"İlkbahar",
IF(VEYA(M1276="Haziran",M1276="Temmuz",M1276="Ağustos"),"Yaz",
IF(VEYA(M1276="Eylül",M1276="Ekim",M1276="Kasım"),"Sonbahar",""))))</f>
        <v>0</v>
      </c>
    </row>
    <row r="1277" spans="1:13" x14ac:dyDescent="0.3">
      <c r="A1277" s="5">
        <v>1276</v>
      </c>
      <c r="B1277" t="s">
        <v>12</v>
      </c>
      <c r="C1277" t="s">
        <v>25</v>
      </c>
      <c r="D1277" s="5" t="s">
        <v>77</v>
      </c>
      <c r="E1277">
        <v>2</v>
      </c>
      <c r="F1277" s="1">
        <v>7600</v>
      </c>
      <c r="G1277" s="2">
        <v>15200</v>
      </c>
      <c r="H1277" s="3">
        <v>3200</v>
      </c>
      <c r="I1277" s="19" t="s">
        <v>53</v>
      </c>
      <c r="J1277" t="s">
        <v>63</v>
      </c>
      <c r="K1277" s="20">
        <f>Tablo1[[#This Row],[Ürün Kar Tutarı]]/Tablo1[[#This Row],[Birim Fiyat]]</f>
        <v>0.42105263157894735</v>
      </c>
      <c r="L1277" t="str">
        <f xml:space="preserve"> RIGHT(Tablo1[[#This Row],[Urun Ad]],5)</f>
        <v>i Gri</v>
      </c>
      <c r="M1277" cm="1">
        <f t="array" aca="1" ref="M1277" ca="1">IF(VEYA(M1277="Aralık",M1277="Ocak",M1277="Şubat"),"Kış",
IF(VEYA(M1277="Mart",M1277="Nisan",M1277="Mayıs"),"İlkbahar",
IF(VEYA(M1277="Haziran",M1277="Temmuz",M1277="Ağustos"),"Yaz",
IF(VEYA(M1277="Eylül",M1277="Ekim",M1277="Kasım"),"Sonbahar",""))))</f>
        <v>0</v>
      </c>
    </row>
    <row r="1278" spans="1:13" x14ac:dyDescent="0.3">
      <c r="A1278" s="4">
        <v>1277</v>
      </c>
      <c r="B1278" t="s">
        <v>9</v>
      </c>
      <c r="C1278" t="s">
        <v>26</v>
      </c>
      <c r="D1278" s="5" t="s">
        <v>79</v>
      </c>
      <c r="E1278">
        <v>2</v>
      </c>
      <c r="F1278" s="1">
        <v>7250</v>
      </c>
      <c r="G1278" s="2">
        <v>14500</v>
      </c>
      <c r="H1278" s="3">
        <v>4500</v>
      </c>
      <c r="I1278" s="19" t="s">
        <v>53</v>
      </c>
      <c r="J1278" t="s">
        <v>58</v>
      </c>
      <c r="K1278" s="20">
        <f>Tablo1[[#This Row],[Ürün Kar Tutarı]]/Tablo1[[#This Row],[Birim Fiyat]]</f>
        <v>0.62068965517241381</v>
      </c>
      <c r="L1278" t="str">
        <f xml:space="preserve"> RIGHT(Tablo1[[#This Row],[Urun Ad]],5)</f>
        <v>u Gri</v>
      </c>
      <c r="M1278" cm="1">
        <f t="array" aca="1" ref="M1278" ca="1">IF(VEYA(M1278="Aralık",M1278="Ocak",M1278="Şubat"),"Kış",
IF(VEYA(M1278="Mart",M1278="Nisan",M1278="Mayıs"),"İlkbahar",
IF(VEYA(M1278="Haziran",M1278="Temmuz",M1278="Ağustos"),"Yaz",
IF(VEYA(M1278="Eylül",M1278="Ekim",M1278="Kasım"),"Sonbahar",""))))</f>
        <v>0</v>
      </c>
    </row>
    <row r="1279" spans="1:13" x14ac:dyDescent="0.3">
      <c r="A1279" s="5">
        <v>1278</v>
      </c>
      <c r="B1279" t="s">
        <v>11</v>
      </c>
      <c r="C1279" t="s">
        <v>27</v>
      </c>
      <c r="D1279" s="5" t="s">
        <v>43</v>
      </c>
      <c r="E1279">
        <v>3</v>
      </c>
      <c r="F1279" s="1">
        <v>1100</v>
      </c>
      <c r="G1279" s="2">
        <v>3300</v>
      </c>
      <c r="H1279" s="3">
        <v>900</v>
      </c>
      <c r="I1279" s="19" t="s">
        <v>53</v>
      </c>
      <c r="J1279" t="s">
        <v>60</v>
      </c>
      <c r="K1279" s="20">
        <f>Tablo1[[#This Row],[Ürün Kar Tutarı]]/Tablo1[[#This Row],[Birim Fiyat]]</f>
        <v>0.81818181818181823</v>
      </c>
      <c r="L1279" t="str">
        <f xml:space="preserve"> RIGHT(Tablo1[[#This Row],[Urun Ad]],5)</f>
        <v>Beyaz</v>
      </c>
      <c r="M1279" cm="1">
        <f t="array" aca="1" ref="M1279" ca="1">IF(VEYA(M1279="Aralık",M1279="Ocak",M1279="Şubat"),"Kış",
IF(VEYA(M1279="Mart",M1279="Nisan",M1279="Mayıs"),"İlkbahar",
IF(VEYA(M1279="Haziran",M1279="Temmuz",M1279="Ağustos"),"Yaz",
IF(VEYA(M1279="Eylül",M1279="Ekim",M1279="Kasım"),"Sonbahar",""))))</f>
        <v>0</v>
      </c>
    </row>
    <row r="1280" spans="1:13" x14ac:dyDescent="0.3">
      <c r="A1280" s="4">
        <v>1279</v>
      </c>
      <c r="B1280" t="s">
        <v>13</v>
      </c>
      <c r="C1280" t="s">
        <v>20</v>
      </c>
      <c r="D1280" s="5" t="s">
        <v>75</v>
      </c>
      <c r="E1280">
        <v>2</v>
      </c>
      <c r="F1280" s="1">
        <v>6000</v>
      </c>
      <c r="G1280" s="2">
        <v>12000</v>
      </c>
      <c r="H1280" s="3">
        <v>4000</v>
      </c>
      <c r="I1280" s="19" t="s">
        <v>54</v>
      </c>
      <c r="J1280" t="s">
        <v>62</v>
      </c>
      <c r="K1280" s="20">
        <f>Tablo1[[#This Row],[Ürün Kar Tutarı]]/Tablo1[[#This Row],[Birim Fiyat]]</f>
        <v>0.66666666666666663</v>
      </c>
      <c r="L1280" t="str">
        <f xml:space="preserve"> RIGHT(Tablo1[[#This Row],[Urun Ad]],5)</f>
        <v>Beyaz</v>
      </c>
      <c r="M1280" cm="1">
        <f t="array" aca="1" ref="M1280" ca="1">IF(VEYA(M1280="Aralık",M1280="Ocak",M1280="Şubat"),"Kış",
IF(VEYA(M1280="Mart",M1280="Nisan",M1280="Mayıs"),"İlkbahar",
IF(VEYA(M1280="Haziran",M1280="Temmuz",M1280="Ağustos"),"Yaz",
IF(VEYA(M1280="Eylül",M1280="Ekim",M1280="Kasım"),"Sonbahar",""))))</f>
        <v>0</v>
      </c>
    </row>
    <row r="1281" spans="1:13" x14ac:dyDescent="0.3">
      <c r="A1281" s="5">
        <v>1280</v>
      </c>
      <c r="B1281" t="s">
        <v>8</v>
      </c>
      <c r="C1281" t="s">
        <v>28</v>
      </c>
      <c r="D1281" s="5" t="s">
        <v>83</v>
      </c>
      <c r="E1281">
        <v>1</v>
      </c>
      <c r="F1281" s="1">
        <v>1200</v>
      </c>
      <c r="G1281" s="2">
        <v>1200</v>
      </c>
      <c r="H1281" s="3">
        <v>400</v>
      </c>
      <c r="I1281" s="19" t="s">
        <v>54</v>
      </c>
      <c r="J1281" t="s">
        <v>65</v>
      </c>
      <c r="K1281" s="20">
        <f>Tablo1[[#This Row],[Ürün Kar Tutarı]]/Tablo1[[#This Row],[Birim Fiyat]]</f>
        <v>0.33333333333333331</v>
      </c>
      <c r="L1281" t="str">
        <f xml:space="preserve"> RIGHT(Tablo1[[#This Row],[Urun Ad]],5)</f>
        <v>Marka</v>
      </c>
      <c r="M1281" cm="1">
        <f t="array" aca="1" ref="M1281" ca="1">IF(VEYA(M1281="Aralık",M1281="Ocak",M1281="Şubat"),"Kış",
IF(VEYA(M1281="Mart",M1281="Nisan",M1281="Mayıs"),"İlkbahar",
IF(VEYA(M1281="Haziran",M1281="Temmuz",M1281="Ağustos"),"Yaz",
IF(VEYA(M1281="Eylül",M1281="Ekim",M1281="Kasım"),"Sonbahar",""))))</f>
        <v>0</v>
      </c>
    </row>
    <row r="1282" spans="1:13" x14ac:dyDescent="0.3">
      <c r="A1282" s="4">
        <v>1281</v>
      </c>
      <c r="B1282" t="s">
        <v>14</v>
      </c>
      <c r="C1282" t="s">
        <v>29</v>
      </c>
      <c r="D1282" s="5" t="s">
        <v>82</v>
      </c>
      <c r="E1282">
        <v>2</v>
      </c>
      <c r="F1282" s="1">
        <v>1800</v>
      </c>
      <c r="G1282" s="2">
        <v>3600</v>
      </c>
      <c r="H1282" s="3">
        <v>2000</v>
      </c>
      <c r="I1282" s="19" t="s">
        <v>54</v>
      </c>
      <c r="J1282" t="s">
        <v>66</v>
      </c>
      <c r="K1282" s="20">
        <f>Tablo1[[#This Row],[Ürün Kar Tutarı]]/Tablo1[[#This Row],[Birim Fiyat]]</f>
        <v>1.1111111111111112</v>
      </c>
      <c r="L1282" t="str">
        <f xml:space="preserve"> RIGHT(Tablo1[[#This Row],[Urun Ad]],5)</f>
        <v>n Gri</v>
      </c>
      <c r="M1282" cm="1">
        <f t="array" aca="1" ref="M1282" ca="1">IF(VEYA(M1282="Aralık",M1282="Ocak",M1282="Şubat"),"Kış",
IF(VEYA(M1282="Mart",M1282="Nisan",M1282="Mayıs"),"İlkbahar",
IF(VEYA(M1282="Haziran",M1282="Temmuz",M1282="Ağustos"),"Yaz",
IF(VEYA(M1282="Eylül",M1282="Ekim",M1282="Kasım"),"Sonbahar",""))))</f>
        <v>0</v>
      </c>
    </row>
    <row r="1283" spans="1:13" x14ac:dyDescent="0.3">
      <c r="A1283" s="5">
        <v>1282</v>
      </c>
      <c r="B1283" t="s">
        <v>14</v>
      </c>
      <c r="C1283" t="s">
        <v>30</v>
      </c>
      <c r="D1283" s="5" t="s">
        <v>83</v>
      </c>
      <c r="E1283">
        <v>2</v>
      </c>
      <c r="F1283" s="1">
        <v>1090</v>
      </c>
      <c r="G1283" s="2">
        <v>2180</v>
      </c>
      <c r="H1283" s="3">
        <v>580</v>
      </c>
      <c r="I1283" s="19" t="s">
        <v>54</v>
      </c>
      <c r="J1283" t="s">
        <v>55</v>
      </c>
      <c r="K1283" s="20">
        <f>Tablo1[[#This Row],[Ürün Kar Tutarı]]/Tablo1[[#This Row],[Birim Fiyat]]</f>
        <v>0.5321100917431193</v>
      </c>
      <c r="L1283" t="str">
        <f xml:space="preserve"> RIGHT(Tablo1[[#This Row],[Urun Ad]],5)</f>
        <v>Marka</v>
      </c>
      <c r="M1283" cm="1">
        <f t="array" aca="1" ref="M1283" ca="1">IF(VEYA(M1283="Aralık",M1283="Ocak",M1283="Şubat"),"Kış",
IF(VEYA(M1283="Mart",M1283="Nisan",M1283="Mayıs"),"İlkbahar",
IF(VEYA(M1283="Haziran",M1283="Temmuz",M1283="Ağustos"),"Yaz",
IF(VEYA(M1283="Eylül",M1283="Ekim",M1283="Kasım"),"Sonbahar",""))))</f>
        <v>0</v>
      </c>
    </row>
    <row r="1284" spans="1:13" x14ac:dyDescent="0.3">
      <c r="A1284" s="4">
        <v>1283</v>
      </c>
      <c r="B1284" t="s">
        <v>13</v>
      </c>
      <c r="C1284" t="s">
        <v>24</v>
      </c>
      <c r="D1284" s="5" t="s">
        <v>81</v>
      </c>
      <c r="E1284">
        <v>3</v>
      </c>
      <c r="F1284" s="1">
        <v>2180</v>
      </c>
      <c r="G1284" s="2">
        <v>6540</v>
      </c>
      <c r="H1284" s="3">
        <v>2040</v>
      </c>
      <c r="I1284" s="19" t="s">
        <v>54</v>
      </c>
      <c r="J1284" t="s">
        <v>62</v>
      </c>
      <c r="K1284" s="20">
        <f>Tablo1[[#This Row],[Ürün Kar Tutarı]]/Tablo1[[#This Row],[Birim Fiyat]]</f>
        <v>0.93577981651376152</v>
      </c>
      <c r="L1284" t="str">
        <f xml:space="preserve"> RIGHT(Tablo1[[#This Row],[Urun Ad]],5)</f>
        <v>Marka</v>
      </c>
      <c r="M1284" cm="1">
        <f t="array" aca="1" ref="M1284" ca="1">IF(VEYA(M1284="Aralık",M1284="Ocak",M1284="Şubat"),"Kış",
IF(VEYA(M1284="Mart",M1284="Nisan",M1284="Mayıs"),"İlkbahar",
IF(VEYA(M1284="Haziran",M1284="Temmuz",M1284="Ağustos"),"Yaz",
IF(VEYA(M1284="Eylül",M1284="Ekim",M1284="Kasım"),"Sonbahar",""))))</f>
        <v>0</v>
      </c>
    </row>
    <row r="1285" spans="1:13" x14ac:dyDescent="0.3">
      <c r="A1285" s="5">
        <v>1284</v>
      </c>
      <c r="B1285" t="s">
        <v>15</v>
      </c>
      <c r="C1285" t="s">
        <v>29</v>
      </c>
      <c r="D1285" s="5" t="s">
        <v>82</v>
      </c>
      <c r="E1285">
        <v>3</v>
      </c>
      <c r="F1285" s="1">
        <v>1800</v>
      </c>
      <c r="G1285" s="2">
        <v>5400</v>
      </c>
      <c r="H1285" s="3">
        <v>3000</v>
      </c>
      <c r="I1285" s="19" t="s">
        <v>54</v>
      </c>
      <c r="J1285" t="s">
        <v>63</v>
      </c>
      <c r="K1285" s="20">
        <f>Tablo1[[#This Row],[Ürün Kar Tutarı]]/Tablo1[[#This Row],[Birim Fiyat]]</f>
        <v>1.6666666666666667</v>
      </c>
      <c r="L1285" t="str">
        <f xml:space="preserve"> RIGHT(Tablo1[[#This Row],[Urun Ad]],5)</f>
        <v>n Gri</v>
      </c>
      <c r="M1285" cm="1">
        <f t="array" aca="1" ref="M1285" ca="1">IF(VEYA(M1285="Aralık",M1285="Ocak",M1285="Şubat"),"Kış",
IF(VEYA(M1285="Mart",M1285="Nisan",M1285="Mayıs"),"İlkbahar",
IF(VEYA(M1285="Haziran",M1285="Temmuz",M1285="Ağustos"),"Yaz",
IF(VEYA(M1285="Eylül",M1285="Ekim",M1285="Kasım"),"Sonbahar",""))))</f>
        <v>0</v>
      </c>
    </row>
    <row r="1286" spans="1:13" x14ac:dyDescent="0.3">
      <c r="A1286" s="4">
        <v>1285</v>
      </c>
      <c r="B1286" t="s">
        <v>12</v>
      </c>
      <c r="C1286" t="s">
        <v>31</v>
      </c>
      <c r="D1286" s="5" t="s">
        <v>77</v>
      </c>
      <c r="E1286">
        <v>3</v>
      </c>
      <c r="F1286" s="1">
        <v>8000</v>
      </c>
      <c r="G1286" s="2">
        <v>24000</v>
      </c>
      <c r="H1286" s="3">
        <v>6000</v>
      </c>
      <c r="I1286" s="19" t="s">
        <v>54</v>
      </c>
      <c r="J1286" t="s">
        <v>57</v>
      </c>
      <c r="K1286" s="20">
        <f>Tablo1[[#This Row],[Ürün Kar Tutarı]]/Tablo1[[#This Row],[Birim Fiyat]]</f>
        <v>0.75</v>
      </c>
      <c r="L1286" t="str">
        <f xml:space="preserve"> RIGHT(Tablo1[[#This Row],[Urun Ad]],5)</f>
        <v>Beyaz</v>
      </c>
      <c r="M1286" cm="1">
        <f t="array" aca="1" ref="M1286" ca="1">IF(VEYA(M1286="Aralık",M1286="Ocak",M1286="Şubat"),"Kış",
IF(VEYA(M1286="Mart",M1286="Nisan",M1286="Mayıs"),"İlkbahar",
IF(VEYA(M1286="Haziran",M1286="Temmuz",M1286="Ağustos"),"Yaz",
IF(VEYA(M1286="Eylül",M1286="Ekim",M1286="Kasım"),"Sonbahar",""))))</f>
        <v>0</v>
      </c>
    </row>
    <row r="1287" spans="1:13" x14ac:dyDescent="0.3">
      <c r="A1287" s="5">
        <v>1286</v>
      </c>
      <c r="B1287" t="s">
        <v>13</v>
      </c>
      <c r="C1287" t="s">
        <v>21</v>
      </c>
      <c r="D1287" s="5" t="s">
        <v>82</v>
      </c>
      <c r="E1287">
        <v>1</v>
      </c>
      <c r="F1287" s="1">
        <v>1400</v>
      </c>
      <c r="G1287" s="2">
        <v>1400</v>
      </c>
      <c r="H1287" s="3">
        <v>600</v>
      </c>
      <c r="I1287" s="19" t="s">
        <v>54</v>
      </c>
      <c r="J1287" t="s">
        <v>61</v>
      </c>
      <c r="K1287" s="20">
        <f>Tablo1[[#This Row],[Ürün Kar Tutarı]]/Tablo1[[#This Row],[Birim Fiyat]]</f>
        <v>0.42857142857142855</v>
      </c>
      <c r="L1287" t="str">
        <f xml:space="preserve"> RIGHT(Tablo1[[#This Row],[Urun Ad]],5)</f>
        <v>Beyaz</v>
      </c>
      <c r="M1287" cm="1">
        <f t="array" aca="1" ref="M1287" ca="1">IF(VEYA(M1287="Aralık",M1287="Ocak",M1287="Şubat"),"Kış",
IF(VEYA(M1287="Mart",M1287="Nisan",M1287="Mayıs"),"İlkbahar",
IF(VEYA(M1287="Haziran",M1287="Temmuz",M1287="Ağustos"),"Yaz",
IF(VEYA(M1287="Eylül",M1287="Ekim",M1287="Kasım"),"Sonbahar",""))))</f>
        <v>0</v>
      </c>
    </row>
    <row r="1288" spans="1:13" x14ac:dyDescent="0.3">
      <c r="A1288" s="4">
        <v>1287</v>
      </c>
      <c r="B1288" t="s">
        <v>16</v>
      </c>
      <c r="C1288" t="s">
        <v>32</v>
      </c>
      <c r="D1288" s="5" t="s">
        <v>76</v>
      </c>
      <c r="E1288">
        <v>1</v>
      </c>
      <c r="F1288" s="1">
        <v>10590</v>
      </c>
      <c r="G1288" s="2">
        <v>10590</v>
      </c>
      <c r="H1288" s="3">
        <v>4590</v>
      </c>
      <c r="I1288" s="19" t="s">
        <v>54</v>
      </c>
      <c r="J1288" t="s">
        <v>63</v>
      </c>
      <c r="K1288" s="20">
        <f>Tablo1[[#This Row],[Ürün Kar Tutarı]]/Tablo1[[#This Row],[Birim Fiyat]]</f>
        <v>0.43342776203966005</v>
      </c>
      <c r="L1288" t="str">
        <f xml:space="preserve"> RIGHT(Tablo1[[#This Row],[Urun Ad]],5)</f>
        <v>ı Gri</v>
      </c>
      <c r="M1288" cm="1">
        <f t="array" aca="1" ref="M1288" ca="1">IF(VEYA(M1288="Aralık",M1288="Ocak",M1288="Şubat"),"Kış",
IF(VEYA(M1288="Mart",M1288="Nisan",M1288="Mayıs"),"İlkbahar",
IF(VEYA(M1288="Haziran",M1288="Temmuz",M1288="Ağustos"),"Yaz",
IF(VEYA(M1288="Eylül",M1288="Ekim",M1288="Kasım"),"Sonbahar",""))))</f>
        <v>0</v>
      </c>
    </row>
    <row r="1289" spans="1:13" x14ac:dyDescent="0.3">
      <c r="A1289" s="5">
        <v>1288</v>
      </c>
      <c r="B1289" t="s">
        <v>17</v>
      </c>
      <c r="C1289" t="s">
        <v>23</v>
      </c>
      <c r="D1289" s="5" t="s">
        <v>84</v>
      </c>
      <c r="E1289">
        <v>2</v>
      </c>
      <c r="F1289" s="1">
        <v>1350</v>
      </c>
      <c r="G1289" s="2">
        <v>2700</v>
      </c>
      <c r="H1289" s="3">
        <v>1100</v>
      </c>
      <c r="I1289" s="19" t="s">
        <v>54</v>
      </c>
      <c r="J1289" t="s">
        <v>57</v>
      </c>
      <c r="K1289" s="20">
        <f>Tablo1[[#This Row],[Ürün Kar Tutarı]]/Tablo1[[#This Row],[Birim Fiyat]]</f>
        <v>0.81481481481481477</v>
      </c>
      <c r="L1289" t="str">
        <f xml:space="preserve"> RIGHT(Tablo1[[#This Row],[Urun Ad]],5)</f>
        <v>Siyah</v>
      </c>
      <c r="M1289" cm="1">
        <f t="array" aca="1" ref="M1289" ca="1">IF(VEYA(M1289="Aralık",M1289="Ocak",M1289="Şubat"),"Kış",
IF(VEYA(M1289="Mart",M1289="Nisan",M1289="Mayıs"),"İlkbahar",
IF(VEYA(M1289="Haziran",M1289="Temmuz",M1289="Ağustos"),"Yaz",
IF(VEYA(M1289="Eylül",M1289="Ekim",M1289="Kasım"),"Sonbahar",""))))</f>
        <v>0</v>
      </c>
    </row>
    <row r="1290" spans="1:13" x14ac:dyDescent="0.3">
      <c r="A1290" s="4">
        <v>1289</v>
      </c>
      <c r="B1290" t="s">
        <v>14</v>
      </c>
      <c r="C1290" t="s">
        <v>21</v>
      </c>
      <c r="D1290" s="5" t="s">
        <v>82</v>
      </c>
      <c r="E1290">
        <v>2</v>
      </c>
      <c r="F1290" s="1">
        <v>1400</v>
      </c>
      <c r="G1290" s="2">
        <v>2800</v>
      </c>
      <c r="H1290" s="3">
        <v>1200</v>
      </c>
      <c r="I1290" s="19" t="s">
        <v>54</v>
      </c>
      <c r="J1290" t="s">
        <v>60</v>
      </c>
      <c r="K1290" s="20">
        <f>Tablo1[[#This Row],[Ürün Kar Tutarı]]/Tablo1[[#This Row],[Birim Fiyat]]</f>
        <v>0.8571428571428571</v>
      </c>
      <c r="L1290" t="str">
        <f xml:space="preserve"> RIGHT(Tablo1[[#This Row],[Urun Ad]],5)</f>
        <v>Beyaz</v>
      </c>
      <c r="M1290" cm="1">
        <f t="array" aca="1" ref="M1290" ca="1">IF(VEYA(M1290="Aralık",M1290="Ocak",M1290="Şubat"),"Kış",
IF(VEYA(M1290="Mart",M1290="Nisan",M1290="Mayıs"),"İlkbahar",
IF(VEYA(M1290="Haziran",M1290="Temmuz",M1290="Ağustos"),"Yaz",
IF(VEYA(M1290="Eylül",M1290="Ekim",M1290="Kasım"),"Sonbahar",""))))</f>
        <v>0</v>
      </c>
    </row>
    <row r="1291" spans="1:13" x14ac:dyDescent="0.3">
      <c r="A1291" s="5">
        <v>1290</v>
      </c>
      <c r="B1291" t="s">
        <v>11</v>
      </c>
      <c r="C1291" t="s">
        <v>20</v>
      </c>
      <c r="D1291" s="5" t="s">
        <v>75</v>
      </c>
      <c r="E1291">
        <v>1</v>
      </c>
      <c r="F1291" s="1">
        <v>6000</v>
      </c>
      <c r="G1291" s="2">
        <v>6000</v>
      </c>
      <c r="H1291" s="3">
        <v>2000</v>
      </c>
      <c r="I1291" s="19" t="s">
        <v>54</v>
      </c>
      <c r="J1291" t="s">
        <v>61</v>
      </c>
      <c r="K1291" s="20">
        <f>Tablo1[[#This Row],[Ürün Kar Tutarı]]/Tablo1[[#This Row],[Birim Fiyat]]</f>
        <v>0.33333333333333331</v>
      </c>
      <c r="L1291" t="str">
        <f xml:space="preserve"> RIGHT(Tablo1[[#This Row],[Urun Ad]],5)</f>
        <v>Beyaz</v>
      </c>
      <c r="M1291" cm="1">
        <f t="array" aca="1" ref="M1291" ca="1">IF(VEYA(M1291="Aralık",M1291="Ocak",M1291="Şubat"),"Kış",
IF(VEYA(M1291="Mart",M1291="Nisan",M1291="Mayıs"),"İlkbahar",
IF(VEYA(M1291="Haziran",M1291="Temmuz",M1291="Ağustos"),"Yaz",
IF(VEYA(M1291="Eylül",M1291="Ekim",M1291="Kasım"),"Sonbahar",""))))</f>
        <v>0</v>
      </c>
    </row>
    <row r="1292" spans="1:13" x14ac:dyDescent="0.3">
      <c r="A1292" s="4">
        <v>1291</v>
      </c>
      <c r="B1292" t="s">
        <v>16</v>
      </c>
      <c r="C1292" t="s">
        <v>27</v>
      </c>
      <c r="D1292" s="5" t="s">
        <v>43</v>
      </c>
      <c r="E1292">
        <v>2</v>
      </c>
      <c r="F1292" s="1">
        <v>1100</v>
      </c>
      <c r="G1292" s="2">
        <v>2200</v>
      </c>
      <c r="H1292" s="3">
        <v>600</v>
      </c>
      <c r="I1292" s="19" t="s">
        <v>54</v>
      </c>
      <c r="J1292" t="s">
        <v>59</v>
      </c>
      <c r="K1292" s="20">
        <f>Tablo1[[#This Row],[Ürün Kar Tutarı]]/Tablo1[[#This Row],[Birim Fiyat]]</f>
        <v>0.54545454545454541</v>
      </c>
      <c r="L1292" t="str">
        <f xml:space="preserve"> RIGHT(Tablo1[[#This Row],[Urun Ad]],5)</f>
        <v>Beyaz</v>
      </c>
      <c r="M1292" cm="1">
        <f t="array" aca="1" ref="M1292" ca="1">IF(VEYA(M1292="Aralık",M1292="Ocak",M1292="Şubat"),"Kış",
IF(VEYA(M1292="Mart",M1292="Nisan",M1292="Mayıs"),"İlkbahar",
IF(VEYA(M1292="Haziran",M1292="Temmuz",M1292="Ağustos"),"Yaz",
IF(VEYA(M1292="Eylül",M1292="Ekim",M1292="Kasım"),"Sonbahar",""))))</f>
        <v>0</v>
      </c>
    </row>
    <row r="1293" spans="1:13" x14ac:dyDescent="0.3">
      <c r="A1293" s="4">
        <v>1292</v>
      </c>
      <c r="B1293" t="s">
        <v>10</v>
      </c>
      <c r="C1293" t="s">
        <v>20</v>
      </c>
      <c r="D1293" s="5" t="s">
        <v>75</v>
      </c>
      <c r="E1293">
        <v>2</v>
      </c>
      <c r="F1293" s="1">
        <v>6000</v>
      </c>
      <c r="G1293" s="2">
        <v>12000</v>
      </c>
      <c r="H1293" s="3">
        <v>4000</v>
      </c>
      <c r="I1293" s="19" t="s">
        <v>54</v>
      </c>
      <c r="J1293" t="s">
        <v>67</v>
      </c>
      <c r="K1293" s="20">
        <f>Tablo1[[#This Row],[Ürün Kar Tutarı]]/Tablo1[[#This Row],[Birim Fiyat]]</f>
        <v>0.66666666666666663</v>
      </c>
      <c r="L1293" t="str">
        <f xml:space="preserve"> RIGHT(Tablo1[[#This Row],[Urun Ad]],5)</f>
        <v>Beyaz</v>
      </c>
      <c r="M1293" cm="1">
        <f t="array" aca="1" ref="M1293" ca="1">IF(VEYA(M1293="Aralık",M1293="Ocak",M1293="Şubat"),"Kış",
IF(VEYA(M1293="Mart",M1293="Nisan",M1293="Mayıs"),"İlkbahar",
IF(VEYA(M1293="Haziran",M1293="Temmuz",M1293="Ağustos"),"Yaz",
IF(VEYA(M1293="Eylül",M1293="Ekim",M1293="Kasım"),"Sonbahar",""))))</f>
        <v>0</v>
      </c>
    </row>
    <row r="1294" spans="1:13" x14ac:dyDescent="0.3">
      <c r="A1294" s="4">
        <v>1293</v>
      </c>
      <c r="B1294" t="s">
        <v>17</v>
      </c>
      <c r="C1294" t="s">
        <v>33</v>
      </c>
      <c r="D1294" s="5" t="s">
        <v>78</v>
      </c>
      <c r="E1294">
        <v>1</v>
      </c>
      <c r="F1294" s="1">
        <v>1490</v>
      </c>
      <c r="G1294" s="2">
        <v>1490</v>
      </c>
      <c r="H1294" s="3">
        <v>690</v>
      </c>
      <c r="I1294" s="19" t="s">
        <v>54</v>
      </c>
      <c r="J1294" t="s">
        <v>55</v>
      </c>
      <c r="K1294" s="20">
        <f>Tablo1[[#This Row],[Ürün Kar Tutarı]]/Tablo1[[#This Row],[Birim Fiyat]]</f>
        <v>0.46308724832214765</v>
      </c>
      <c r="L1294" t="str">
        <f xml:space="preserve"> RIGHT(Tablo1[[#This Row],[Urun Ad]],5)</f>
        <v>Marka</v>
      </c>
      <c r="M1294" cm="1">
        <f t="array" aca="1" ref="M1294" ca="1">IF(VEYA(M1294="Aralık",M1294="Ocak",M1294="Şubat"),"Kış",
IF(VEYA(M1294="Mart",M1294="Nisan",M1294="Mayıs"),"İlkbahar",
IF(VEYA(M1294="Haziran",M1294="Temmuz",M1294="Ağustos"),"Yaz",
IF(VEYA(M1294="Eylül",M1294="Ekim",M1294="Kasım"),"Sonbahar",""))))</f>
        <v>0</v>
      </c>
    </row>
    <row r="1295" spans="1:13" x14ac:dyDescent="0.3">
      <c r="A1295" s="5">
        <v>1294</v>
      </c>
      <c r="B1295" t="s">
        <v>16</v>
      </c>
      <c r="C1295" t="s">
        <v>32</v>
      </c>
      <c r="D1295" s="5" t="s">
        <v>76</v>
      </c>
      <c r="E1295">
        <v>2</v>
      </c>
      <c r="F1295" s="1">
        <v>10590</v>
      </c>
      <c r="G1295" s="2">
        <v>21180</v>
      </c>
      <c r="H1295" s="3">
        <v>9180</v>
      </c>
      <c r="I1295" s="19" t="s">
        <v>54</v>
      </c>
      <c r="J1295" t="s">
        <v>67</v>
      </c>
      <c r="K1295" s="20">
        <f>Tablo1[[#This Row],[Ürün Kar Tutarı]]/Tablo1[[#This Row],[Birim Fiyat]]</f>
        <v>0.86685552407932009</v>
      </c>
      <c r="L1295" t="str">
        <f xml:space="preserve"> RIGHT(Tablo1[[#This Row],[Urun Ad]],5)</f>
        <v>ı Gri</v>
      </c>
      <c r="M1295" cm="1">
        <f t="array" aca="1" ref="M1295" ca="1">IF(VEYA(M1295="Aralık",M1295="Ocak",M1295="Şubat"),"Kış",
IF(VEYA(M1295="Mart",M1295="Nisan",M1295="Mayıs"),"İlkbahar",
IF(VEYA(M1295="Haziran",M1295="Temmuz",M1295="Ağustos"),"Yaz",
IF(VEYA(M1295="Eylül",M1295="Ekim",M1295="Kasım"),"Sonbahar",""))))</f>
        <v>0</v>
      </c>
    </row>
    <row r="1296" spans="1:13" x14ac:dyDescent="0.3">
      <c r="A1296" s="4">
        <v>1295</v>
      </c>
      <c r="B1296" t="s">
        <v>10</v>
      </c>
      <c r="C1296" t="s">
        <v>31</v>
      </c>
      <c r="D1296" s="5" t="s">
        <v>77</v>
      </c>
      <c r="E1296">
        <v>3</v>
      </c>
      <c r="F1296" s="1">
        <v>8000</v>
      </c>
      <c r="G1296" s="2">
        <v>24000</v>
      </c>
      <c r="H1296" s="3">
        <v>6000</v>
      </c>
      <c r="I1296" s="19" t="s">
        <v>54</v>
      </c>
      <c r="J1296" t="s">
        <v>67</v>
      </c>
      <c r="K1296" s="20">
        <f>Tablo1[[#This Row],[Ürün Kar Tutarı]]/Tablo1[[#This Row],[Birim Fiyat]]</f>
        <v>0.75</v>
      </c>
      <c r="L1296" t="str">
        <f xml:space="preserve"> RIGHT(Tablo1[[#This Row],[Urun Ad]],5)</f>
        <v>Beyaz</v>
      </c>
      <c r="M1296" cm="1">
        <f t="array" aca="1" ref="M1296" ca="1">IF(VEYA(M1296="Aralık",M1296="Ocak",M1296="Şubat"),"Kış",
IF(VEYA(M1296="Mart",M1296="Nisan",M1296="Mayıs"),"İlkbahar",
IF(VEYA(M1296="Haziran",M1296="Temmuz",M1296="Ağustos"),"Yaz",
IF(VEYA(M1296="Eylül",M1296="Ekim",M1296="Kasım"),"Sonbahar",""))))</f>
        <v>0</v>
      </c>
    </row>
    <row r="1297" spans="1:13" x14ac:dyDescent="0.3">
      <c r="A1297" s="5">
        <v>1296</v>
      </c>
      <c r="B1297" t="s">
        <v>14</v>
      </c>
      <c r="C1297" t="s">
        <v>27</v>
      </c>
      <c r="D1297" s="5" t="s">
        <v>43</v>
      </c>
      <c r="E1297">
        <v>1</v>
      </c>
      <c r="F1297" s="1">
        <v>1100</v>
      </c>
      <c r="G1297" s="2">
        <v>1100</v>
      </c>
      <c r="H1297" s="3">
        <v>300</v>
      </c>
      <c r="I1297" s="19" t="s">
        <v>54</v>
      </c>
      <c r="J1297" t="s">
        <v>56</v>
      </c>
      <c r="K1297" s="20">
        <f>Tablo1[[#This Row],[Ürün Kar Tutarı]]/Tablo1[[#This Row],[Birim Fiyat]]</f>
        <v>0.27272727272727271</v>
      </c>
      <c r="L1297" t="str">
        <f xml:space="preserve"> RIGHT(Tablo1[[#This Row],[Urun Ad]],5)</f>
        <v>Beyaz</v>
      </c>
      <c r="M1297" cm="1">
        <f t="array" aca="1" ref="M1297" ca="1">IF(VEYA(M1297="Aralık",M1297="Ocak",M1297="Şubat"),"Kış",
IF(VEYA(M1297="Mart",M1297="Nisan",M1297="Mayıs"),"İlkbahar",
IF(VEYA(M1297="Haziran",M1297="Temmuz",M1297="Ağustos"),"Yaz",
IF(VEYA(M1297="Eylül",M1297="Ekim",M1297="Kasım"),"Sonbahar",""))))</f>
        <v>0</v>
      </c>
    </row>
    <row r="1298" spans="1:13" x14ac:dyDescent="0.3">
      <c r="A1298" s="4">
        <v>1297</v>
      </c>
      <c r="B1298" t="s">
        <v>17</v>
      </c>
      <c r="C1298" t="s">
        <v>28</v>
      </c>
      <c r="D1298" s="5" t="s">
        <v>83</v>
      </c>
      <c r="E1298">
        <v>1</v>
      </c>
      <c r="F1298" s="1">
        <v>1200</v>
      </c>
      <c r="G1298" s="2">
        <v>1200</v>
      </c>
      <c r="H1298" s="3">
        <v>400</v>
      </c>
      <c r="I1298" s="19" t="s">
        <v>54</v>
      </c>
      <c r="J1298" t="s">
        <v>59</v>
      </c>
      <c r="K1298" s="20">
        <f>Tablo1[[#This Row],[Ürün Kar Tutarı]]/Tablo1[[#This Row],[Birim Fiyat]]</f>
        <v>0.33333333333333331</v>
      </c>
      <c r="L1298" t="str">
        <f xml:space="preserve"> RIGHT(Tablo1[[#This Row],[Urun Ad]],5)</f>
        <v>Marka</v>
      </c>
      <c r="M1298" cm="1">
        <f t="array" aca="1" ref="M1298" ca="1">IF(VEYA(M1298="Aralık",M1298="Ocak",M1298="Şubat"),"Kış",
IF(VEYA(M1298="Mart",M1298="Nisan",M1298="Mayıs"),"İlkbahar",
IF(VEYA(M1298="Haziran",M1298="Temmuz",M1298="Ağustos"),"Yaz",
IF(VEYA(M1298="Eylül",M1298="Ekim",M1298="Kasım"),"Sonbahar",""))))</f>
        <v>0</v>
      </c>
    </row>
    <row r="1299" spans="1:13" x14ac:dyDescent="0.3">
      <c r="A1299" s="5">
        <v>1298</v>
      </c>
      <c r="B1299" t="s">
        <v>12</v>
      </c>
      <c r="C1299" t="s">
        <v>34</v>
      </c>
      <c r="D1299" s="5" t="s">
        <v>80</v>
      </c>
      <c r="E1299">
        <v>2</v>
      </c>
      <c r="F1299" s="1">
        <v>4200</v>
      </c>
      <c r="G1299" s="2">
        <v>8400</v>
      </c>
      <c r="H1299" s="3">
        <v>2400</v>
      </c>
      <c r="I1299" s="19" t="s">
        <v>54</v>
      </c>
      <c r="J1299" t="s">
        <v>67</v>
      </c>
      <c r="K1299" s="20">
        <f>Tablo1[[#This Row],[Ürün Kar Tutarı]]/Tablo1[[#This Row],[Birim Fiyat]]</f>
        <v>0.5714285714285714</v>
      </c>
      <c r="L1299" t="str">
        <f xml:space="preserve"> RIGHT(Tablo1[[#This Row],[Urun Ad]],5)</f>
        <v>Beyaz</v>
      </c>
      <c r="M1299" cm="1">
        <f t="array" aca="1" ref="M1299" ca="1">IF(VEYA(M1299="Aralık",M1299="Ocak",M1299="Şubat"),"Kış",
IF(VEYA(M1299="Mart",M1299="Nisan",M1299="Mayıs"),"İlkbahar",
IF(VEYA(M1299="Haziran",M1299="Temmuz",M1299="Ağustos"),"Yaz",
IF(VEYA(M1299="Eylül",M1299="Ekim",M1299="Kasım"),"Sonbahar",""))))</f>
        <v>0</v>
      </c>
    </row>
    <row r="1300" spans="1:13" x14ac:dyDescent="0.3">
      <c r="A1300" s="4">
        <v>1299</v>
      </c>
      <c r="B1300" t="s">
        <v>9</v>
      </c>
      <c r="C1300" t="s">
        <v>35</v>
      </c>
      <c r="D1300" s="5" t="s">
        <v>79</v>
      </c>
      <c r="E1300">
        <v>3</v>
      </c>
      <c r="F1300" s="1">
        <v>5775</v>
      </c>
      <c r="G1300" s="2">
        <v>17325</v>
      </c>
      <c r="H1300" s="3">
        <v>5325</v>
      </c>
      <c r="I1300" s="19" t="s">
        <v>54</v>
      </c>
      <c r="J1300" t="s">
        <v>66</v>
      </c>
      <c r="K1300" s="20">
        <f>Tablo1[[#This Row],[Ürün Kar Tutarı]]/Tablo1[[#This Row],[Birim Fiyat]]</f>
        <v>0.92207792207792205</v>
      </c>
      <c r="L1300" t="str">
        <f xml:space="preserve"> RIGHT(Tablo1[[#This Row],[Urun Ad]],5)</f>
        <v>Beyaz</v>
      </c>
      <c r="M1300" cm="1">
        <f t="array" aca="1" ref="M1300" ca="1">IF(VEYA(M1300="Aralık",M1300="Ocak",M1300="Şubat"),"Kış",
IF(VEYA(M1300="Mart",M1300="Nisan",M1300="Mayıs"),"İlkbahar",
IF(VEYA(M1300="Haziran",M1300="Temmuz",M1300="Ağustos"),"Yaz",
IF(VEYA(M1300="Eylül",M1300="Ekim",M1300="Kasım"),"Sonbahar",""))))</f>
        <v>0</v>
      </c>
    </row>
    <row r="1301" spans="1:13" x14ac:dyDescent="0.3">
      <c r="A1301" s="5">
        <v>1300</v>
      </c>
      <c r="B1301" t="s">
        <v>18</v>
      </c>
      <c r="C1301" t="s">
        <v>25</v>
      </c>
      <c r="D1301" s="5" t="s">
        <v>77</v>
      </c>
      <c r="E1301">
        <v>3</v>
      </c>
      <c r="F1301" s="1">
        <v>7600</v>
      </c>
      <c r="G1301" s="2">
        <v>22800</v>
      </c>
      <c r="H1301" s="3">
        <v>4800</v>
      </c>
      <c r="I1301" s="19" t="s">
        <v>54</v>
      </c>
      <c r="J1301" t="s">
        <v>55</v>
      </c>
      <c r="K1301" s="20">
        <f>Tablo1[[#This Row],[Ürün Kar Tutarı]]/Tablo1[[#This Row],[Birim Fiyat]]</f>
        <v>0.63157894736842102</v>
      </c>
      <c r="L1301" t="str">
        <f xml:space="preserve"> RIGHT(Tablo1[[#This Row],[Urun Ad]],5)</f>
        <v>i Gri</v>
      </c>
      <c r="M1301" cm="1">
        <f t="array" aca="1" ref="M1301" ca="1">IF(VEYA(M1301="Aralık",M1301="Ocak",M1301="Şubat"),"Kış",
IF(VEYA(M1301="Mart",M1301="Nisan",M1301="Mayıs"),"İlkbahar",
IF(VEYA(M1301="Haziran",M1301="Temmuz",M1301="Ağustos"),"Yaz",
IF(VEYA(M1301="Eylül",M1301="Ekim",M1301="Kasım"),"Sonbahar",""))))</f>
        <v>0</v>
      </c>
    </row>
    <row r="1302" spans="1:13" x14ac:dyDescent="0.3">
      <c r="A1302" s="4">
        <v>1301</v>
      </c>
      <c r="B1302" t="s">
        <v>9</v>
      </c>
      <c r="C1302" t="s">
        <v>26</v>
      </c>
      <c r="D1302" s="5" t="s">
        <v>79</v>
      </c>
      <c r="E1302">
        <v>3</v>
      </c>
      <c r="F1302" s="1">
        <v>7250</v>
      </c>
      <c r="G1302" s="2">
        <v>21750</v>
      </c>
      <c r="H1302" s="3">
        <v>6750</v>
      </c>
      <c r="I1302" s="19" t="s">
        <v>54</v>
      </c>
      <c r="J1302" t="s">
        <v>67</v>
      </c>
      <c r="K1302" s="20">
        <f>Tablo1[[#This Row],[Ürün Kar Tutarı]]/Tablo1[[#This Row],[Birim Fiyat]]</f>
        <v>0.93103448275862066</v>
      </c>
      <c r="L1302" t="str">
        <f xml:space="preserve"> RIGHT(Tablo1[[#This Row],[Urun Ad]],5)</f>
        <v>u Gri</v>
      </c>
      <c r="M1302" cm="1">
        <f t="array" aca="1" ref="M1302" ca="1">IF(VEYA(M1302="Aralık",M1302="Ocak",M1302="Şubat"),"Kış",
IF(VEYA(M1302="Mart",M1302="Nisan",M1302="Mayıs"),"İlkbahar",
IF(VEYA(M1302="Haziran",M1302="Temmuz",M1302="Ağustos"),"Yaz",
IF(VEYA(M1302="Eylül",M1302="Ekim",M1302="Kasım"),"Sonbahar",""))))</f>
        <v>0</v>
      </c>
    </row>
    <row r="1303" spans="1:13" x14ac:dyDescent="0.3">
      <c r="A1303" s="5">
        <v>1302</v>
      </c>
      <c r="B1303" t="s">
        <v>8</v>
      </c>
      <c r="C1303" t="s">
        <v>26</v>
      </c>
      <c r="D1303" s="5" t="s">
        <v>79</v>
      </c>
      <c r="E1303">
        <v>3</v>
      </c>
      <c r="F1303" s="1">
        <v>7250</v>
      </c>
      <c r="G1303" s="2">
        <v>21750</v>
      </c>
      <c r="H1303" s="3">
        <v>6750</v>
      </c>
      <c r="I1303" s="19" t="s">
        <v>54</v>
      </c>
      <c r="J1303" t="s">
        <v>61</v>
      </c>
      <c r="K1303" s="20">
        <f>Tablo1[[#This Row],[Ürün Kar Tutarı]]/Tablo1[[#This Row],[Birim Fiyat]]</f>
        <v>0.93103448275862066</v>
      </c>
      <c r="L1303" t="str">
        <f xml:space="preserve"> RIGHT(Tablo1[[#This Row],[Urun Ad]],5)</f>
        <v>u Gri</v>
      </c>
      <c r="M1303" cm="1">
        <f t="array" aca="1" ref="M1303" ca="1">IF(VEYA(M1303="Aralık",M1303="Ocak",M1303="Şubat"),"Kış",
IF(VEYA(M1303="Mart",M1303="Nisan",M1303="Mayıs"),"İlkbahar",
IF(VEYA(M1303="Haziran",M1303="Temmuz",M1303="Ağustos"),"Yaz",
IF(VEYA(M1303="Eylül",M1303="Ekim",M1303="Kasım"),"Sonbahar",""))))</f>
        <v>0</v>
      </c>
    </row>
    <row r="1304" spans="1:13" x14ac:dyDescent="0.3">
      <c r="A1304" s="4">
        <v>1303</v>
      </c>
      <c r="B1304" t="s">
        <v>16</v>
      </c>
      <c r="C1304" t="s">
        <v>26</v>
      </c>
      <c r="D1304" s="5" t="s">
        <v>79</v>
      </c>
      <c r="E1304">
        <v>3</v>
      </c>
      <c r="F1304" s="1">
        <v>7250</v>
      </c>
      <c r="G1304" s="2">
        <v>21750</v>
      </c>
      <c r="H1304" s="3">
        <v>6750</v>
      </c>
      <c r="I1304" s="19" t="s">
        <v>54</v>
      </c>
      <c r="J1304" t="s">
        <v>65</v>
      </c>
      <c r="K1304" s="20">
        <f>Tablo1[[#This Row],[Ürün Kar Tutarı]]/Tablo1[[#This Row],[Birim Fiyat]]</f>
        <v>0.93103448275862066</v>
      </c>
      <c r="L1304" t="str">
        <f xml:space="preserve"> RIGHT(Tablo1[[#This Row],[Urun Ad]],5)</f>
        <v>u Gri</v>
      </c>
      <c r="M1304" cm="1">
        <f t="array" aca="1" ref="M1304" ca="1">IF(VEYA(M1304="Aralık",M1304="Ocak",M1304="Şubat"),"Kış",
IF(VEYA(M1304="Mart",M1304="Nisan",M1304="Mayıs"),"İlkbahar",
IF(VEYA(M1304="Haziran",M1304="Temmuz",M1304="Ağustos"),"Yaz",
IF(VEYA(M1304="Eylül",M1304="Ekim",M1304="Kasım"),"Sonbahar",""))))</f>
        <v>0</v>
      </c>
    </row>
    <row r="1305" spans="1:13" x14ac:dyDescent="0.3">
      <c r="A1305" s="5">
        <v>1304</v>
      </c>
      <c r="B1305" t="s">
        <v>13</v>
      </c>
      <c r="C1305" t="s">
        <v>23</v>
      </c>
      <c r="D1305" s="5" t="s">
        <v>84</v>
      </c>
      <c r="E1305">
        <v>1</v>
      </c>
      <c r="F1305" s="1">
        <v>1350</v>
      </c>
      <c r="G1305" s="2">
        <v>1350</v>
      </c>
      <c r="H1305" s="3">
        <v>550</v>
      </c>
      <c r="I1305" s="19" t="s">
        <v>54</v>
      </c>
      <c r="J1305" t="s">
        <v>60</v>
      </c>
      <c r="K1305" s="20">
        <f>Tablo1[[#This Row],[Ürün Kar Tutarı]]/Tablo1[[#This Row],[Birim Fiyat]]</f>
        <v>0.40740740740740738</v>
      </c>
      <c r="L1305" t="str">
        <f xml:space="preserve"> RIGHT(Tablo1[[#This Row],[Urun Ad]],5)</f>
        <v>Siyah</v>
      </c>
      <c r="M1305" cm="1">
        <f t="array" aca="1" ref="M1305" ca="1">IF(VEYA(M1305="Aralık",M1305="Ocak",M1305="Şubat"),"Kış",
IF(VEYA(M1305="Mart",M1305="Nisan",M1305="Mayıs"),"İlkbahar",
IF(VEYA(M1305="Haziran",M1305="Temmuz",M1305="Ağustos"),"Yaz",
IF(VEYA(M1305="Eylül",M1305="Ekim",M1305="Kasım"),"Sonbahar",""))))</f>
        <v>0</v>
      </c>
    </row>
    <row r="1306" spans="1:13" x14ac:dyDescent="0.3">
      <c r="A1306" s="4">
        <v>1305</v>
      </c>
      <c r="B1306" t="s">
        <v>9</v>
      </c>
      <c r="C1306" t="s">
        <v>26</v>
      </c>
      <c r="D1306" s="5" t="s">
        <v>79</v>
      </c>
      <c r="E1306">
        <v>2</v>
      </c>
      <c r="F1306" s="1">
        <v>7250</v>
      </c>
      <c r="G1306" s="2">
        <v>14500</v>
      </c>
      <c r="H1306" s="3">
        <v>4500</v>
      </c>
      <c r="I1306" s="19" t="s">
        <v>54</v>
      </c>
      <c r="J1306" t="s">
        <v>66</v>
      </c>
      <c r="K1306" s="20">
        <f>Tablo1[[#This Row],[Ürün Kar Tutarı]]/Tablo1[[#This Row],[Birim Fiyat]]</f>
        <v>0.62068965517241381</v>
      </c>
      <c r="L1306" t="str">
        <f xml:space="preserve"> RIGHT(Tablo1[[#This Row],[Urun Ad]],5)</f>
        <v>u Gri</v>
      </c>
      <c r="M1306" cm="1">
        <f t="array" aca="1" ref="M1306" ca="1">IF(VEYA(M1306="Aralık",M1306="Ocak",M1306="Şubat"),"Kış",
IF(VEYA(M1306="Mart",M1306="Nisan",M1306="Mayıs"),"İlkbahar",
IF(VEYA(M1306="Haziran",M1306="Temmuz",M1306="Ağustos"),"Yaz",
IF(VEYA(M1306="Eylül",M1306="Ekim",M1306="Kasım"),"Sonbahar",""))))</f>
        <v>0</v>
      </c>
    </row>
    <row r="1307" spans="1:13" x14ac:dyDescent="0.3">
      <c r="A1307" s="5">
        <v>1306</v>
      </c>
      <c r="B1307" t="s">
        <v>14</v>
      </c>
      <c r="C1307" t="s">
        <v>25</v>
      </c>
      <c r="D1307" s="5" t="s">
        <v>77</v>
      </c>
      <c r="E1307">
        <v>1</v>
      </c>
      <c r="F1307" s="1">
        <v>7600</v>
      </c>
      <c r="G1307" s="2">
        <v>7600</v>
      </c>
      <c r="H1307" s="3">
        <v>1600</v>
      </c>
      <c r="I1307" s="19" t="s">
        <v>54</v>
      </c>
      <c r="J1307" t="s">
        <v>56</v>
      </c>
      <c r="K1307" s="20">
        <f>Tablo1[[#This Row],[Ürün Kar Tutarı]]/Tablo1[[#This Row],[Birim Fiyat]]</f>
        <v>0.21052631578947367</v>
      </c>
      <c r="L1307" t="str">
        <f xml:space="preserve"> RIGHT(Tablo1[[#This Row],[Urun Ad]],5)</f>
        <v>i Gri</v>
      </c>
      <c r="M1307" cm="1">
        <f t="array" aca="1" ref="M1307" ca="1">IF(VEYA(M1307="Aralık",M1307="Ocak",M1307="Şubat"),"Kış",
IF(VEYA(M1307="Mart",M1307="Nisan",M1307="Mayıs"),"İlkbahar",
IF(VEYA(M1307="Haziran",M1307="Temmuz",M1307="Ağustos"),"Yaz",
IF(VEYA(M1307="Eylül",M1307="Ekim",M1307="Kasım"),"Sonbahar",""))))</f>
        <v>0</v>
      </c>
    </row>
    <row r="1308" spans="1:13" x14ac:dyDescent="0.3">
      <c r="A1308" s="4">
        <v>1307</v>
      </c>
      <c r="B1308" t="s">
        <v>19</v>
      </c>
      <c r="C1308" t="s">
        <v>25</v>
      </c>
      <c r="D1308" s="5" t="s">
        <v>77</v>
      </c>
      <c r="E1308">
        <v>3</v>
      </c>
      <c r="F1308" s="1">
        <v>7600</v>
      </c>
      <c r="G1308" s="2">
        <v>22800</v>
      </c>
      <c r="H1308" s="3">
        <v>4800</v>
      </c>
      <c r="I1308" s="19" t="s">
        <v>54</v>
      </c>
      <c r="J1308" t="s">
        <v>57</v>
      </c>
      <c r="K1308" s="20">
        <f>Tablo1[[#This Row],[Ürün Kar Tutarı]]/Tablo1[[#This Row],[Birim Fiyat]]</f>
        <v>0.63157894736842102</v>
      </c>
      <c r="L1308" t="str">
        <f xml:space="preserve"> RIGHT(Tablo1[[#This Row],[Urun Ad]],5)</f>
        <v>i Gri</v>
      </c>
      <c r="M1308" cm="1">
        <f t="array" aca="1" ref="M1308" ca="1">IF(VEYA(M1308="Aralık",M1308="Ocak",M1308="Şubat"),"Kış",
IF(VEYA(M1308="Mart",M1308="Nisan",M1308="Mayıs"),"İlkbahar",
IF(VEYA(M1308="Haziran",M1308="Temmuz",M1308="Ağustos"),"Yaz",
IF(VEYA(M1308="Eylül",M1308="Ekim",M1308="Kasım"),"Sonbahar",""))))</f>
        <v>0</v>
      </c>
    </row>
    <row r="1309" spans="1:13" x14ac:dyDescent="0.3">
      <c r="A1309" s="5">
        <v>1308</v>
      </c>
      <c r="B1309" t="s">
        <v>9</v>
      </c>
      <c r="C1309" t="s">
        <v>33</v>
      </c>
      <c r="D1309" s="5" t="s">
        <v>78</v>
      </c>
      <c r="E1309">
        <v>3</v>
      </c>
      <c r="F1309" s="1">
        <v>1490</v>
      </c>
      <c r="G1309" s="2">
        <v>4470</v>
      </c>
      <c r="H1309" s="3">
        <v>2070</v>
      </c>
      <c r="I1309" s="19" t="s">
        <v>54</v>
      </c>
      <c r="J1309" t="s">
        <v>66</v>
      </c>
      <c r="K1309" s="20">
        <f>Tablo1[[#This Row],[Ürün Kar Tutarı]]/Tablo1[[#This Row],[Birim Fiyat]]</f>
        <v>1.3892617449664431</v>
      </c>
      <c r="L1309" t="str">
        <f xml:space="preserve"> RIGHT(Tablo1[[#This Row],[Urun Ad]],5)</f>
        <v>Marka</v>
      </c>
      <c r="M1309" cm="1">
        <f t="array" aca="1" ref="M1309" ca="1">IF(VEYA(M1309="Aralık",M1309="Ocak",M1309="Şubat"),"Kış",
IF(VEYA(M1309="Mart",M1309="Nisan",M1309="Mayıs"),"İlkbahar",
IF(VEYA(M1309="Haziran",M1309="Temmuz",M1309="Ağustos"),"Yaz",
IF(VEYA(M1309="Eylül",M1309="Ekim",M1309="Kasım"),"Sonbahar",""))))</f>
        <v>0</v>
      </c>
    </row>
    <row r="1310" spans="1:13" x14ac:dyDescent="0.3">
      <c r="A1310" s="4">
        <v>1309</v>
      </c>
      <c r="B1310" t="s">
        <v>13</v>
      </c>
      <c r="C1310" t="s">
        <v>36</v>
      </c>
      <c r="D1310" s="5" t="s">
        <v>81</v>
      </c>
      <c r="E1310">
        <v>2</v>
      </c>
      <c r="F1310" s="1">
        <v>2900</v>
      </c>
      <c r="G1310" s="2">
        <v>5800</v>
      </c>
      <c r="H1310" s="3">
        <v>1800</v>
      </c>
      <c r="I1310" s="19" t="s">
        <v>54</v>
      </c>
      <c r="J1310" t="s">
        <v>65</v>
      </c>
      <c r="K1310" s="20">
        <f>Tablo1[[#This Row],[Ürün Kar Tutarı]]/Tablo1[[#This Row],[Birim Fiyat]]</f>
        <v>0.62068965517241381</v>
      </c>
      <c r="L1310" t="str">
        <f xml:space="preserve"> RIGHT(Tablo1[[#This Row],[Urun Ad]],5)</f>
        <v>Marka</v>
      </c>
      <c r="M1310" cm="1">
        <f t="array" aca="1" ref="M1310" ca="1">IF(VEYA(M1310="Aralık",M1310="Ocak",M1310="Şubat"),"Kış",
IF(VEYA(M1310="Mart",M1310="Nisan",M1310="Mayıs"),"İlkbahar",
IF(VEYA(M1310="Haziran",M1310="Temmuz",M1310="Ağustos"),"Yaz",
IF(VEYA(M1310="Eylül",M1310="Ekim",M1310="Kasım"),"Sonbahar",""))))</f>
        <v>0</v>
      </c>
    </row>
    <row r="1311" spans="1:13" x14ac:dyDescent="0.3">
      <c r="A1311" s="5">
        <v>1310</v>
      </c>
      <c r="B1311" t="s">
        <v>17</v>
      </c>
      <c r="C1311" t="s">
        <v>33</v>
      </c>
      <c r="D1311" s="5" t="s">
        <v>78</v>
      </c>
      <c r="E1311">
        <v>1</v>
      </c>
      <c r="F1311" s="1">
        <v>1490</v>
      </c>
      <c r="G1311" s="2">
        <v>1490</v>
      </c>
      <c r="H1311" s="3">
        <v>690</v>
      </c>
      <c r="I1311" s="19" t="s">
        <v>54</v>
      </c>
      <c r="J1311" t="s">
        <v>66</v>
      </c>
      <c r="K1311" s="20">
        <f>Tablo1[[#This Row],[Ürün Kar Tutarı]]/Tablo1[[#This Row],[Birim Fiyat]]</f>
        <v>0.46308724832214765</v>
      </c>
      <c r="L1311" t="str">
        <f xml:space="preserve"> RIGHT(Tablo1[[#This Row],[Urun Ad]],5)</f>
        <v>Marka</v>
      </c>
      <c r="M1311" cm="1">
        <f t="array" aca="1" ref="M1311" ca="1">IF(VEYA(M1311="Aralık",M1311="Ocak",M1311="Şubat"),"Kış",
IF(VEYA(M1311="Mart",M1311="Nisan",M1311="Mayıs"),"İlkbahar",
IF(VEYA(M1311="Haziran",M1311="Temmuz",M1311="Ağustos"),"Yaz",
IF(VEYA(M1311="Eylül",M1311="Ekim",M1311="Kasım"),"Sonbahar",""))))</f>
        <v>0</v>
      </c>
    </row>
    <row r="1312" spans="1:13" x14ac:dyDescent="0.3">
      <c r="A1312" s="4">
        <v>1311</v>
      </c>
      <c r="B1312" t="s">
        <v>17</v>
      </c>
      <c r="C1312" t="s">
        <v>30</v>
      </c>
      <c r="D1312" s="5" t="s">
        <v>83</v>
      </c>
      <c r="E1312">
        <v>2</v>
      </c>
      <c r="F1312" s="1">
        <v>1090</v>
      </c>
      <c r="G1312" s="2">
        <v>2180</v>
      </c>
      <c r="H1312" s="3">
        <v>580</v>
      </c>
      <c r="I1312" s="19" t="s">
        <v>54</v>
      </c>
      <c r="J1312" t="s">
        <v>58</v>
      </c>
      <c r="K1312" s="20">
        <f>Tablo1[[#This Row],[Ürün Kar Tutarı]]/Tablo1[[#This Row],[Birim Fiyat]]</f>
        <v>0.5321100917431193</v>
      </c>
      <c r="L1312" t="str">
        <f xml:space="preserve"> RIGHT(Tablo1[[#This Row],[Urun Ad]],5)</f>
        <v>Marka</v>
      </c>
      <c r="M1312" cm="1">
        <f t="array" aca="1" ref="M1312" ca="1">IF(VEYA(M1312="Aralık",M1312="Ocak",M1312="Şubat"),"Kış",
IF(VEYA(M1312="Mart",M1312="Nisan",M1312="Mayıs"),"İlkbahar",
IF(VEYA(M1312="Haziran",M1312="Temmuz",M1312="Ağustos"),"Yaz",
IF(VEYA(M1312="Eylül",M1312="Ekim",M1312="Kasım"),"Sonbahar",""))))</f>
        <v>0</v>
      </c>
    </row>
    <row r="1313" spans="1:13" x14ac:dyDescent="0.3">
      <c r="A1313" s="5">
        <v>1312</v>
      </c>
      <c r="B1313" t="s">
        <v>13</v>
      </c>
      <c r="C1313" t="s">
        <v>28</v>
      </c>
      <c r="D1313" s="5" t="s">
        <v>83</v>
      </c>
      <c r="E1313">
        <v>2</v>
      </c>
      <c r="F1313" s="1">
        <v>1200</v>
      </c>
      <c r="G1313" s="2">
        <v>2400</v>
      </c>
      <c r="H1313" s="3">
        <v>800</v>
      </c>
      <c r="I1313" s="19" t="s">
        <v>54</v>
      </c>
      <c r="J1313" t="s">
        <v>59</v>
      </c>
      <c r="K1313" s="20">
        <f>Tablo1[[#This Row],[Ürün Kar Tutarı]]/Tablo1[[#This Row],[Birim Fiyat]]</f>
        <v>0.66666666666666663</v>
      </c>
      <c r="L1313" t="str">
        <f xml:space="preserve"> RIGHT(Tablo1[[#This Row],[Urun Ad]],5)</f>
        <v>Marka</v>
      </c>
      <c r="M1313" cm="1">
        <f t="array" aca="1" ref="M1313" ca="1">IF(VEYA(M1313="Aralık",M1313="Ocak",M1313="Şubat"),"Kış",
IF(VEYA(M1313="Mart",M1313="Nisan",M1313="Mayıs"),"İlkbahar",
IF(VEYA(M1313="Haziran",M1313="Temmuz",M1313="Ağustos"),"Yaz",
IF(VEYA(M1313="Eylül",M1313="Ekim",M1313="Kasım"),"Sonbahar",""))))</f>
        <v>0</v>
      </c>
    </row>
    <row r="1314" spans="1:13" x14ac:dyDescent="0.3">
      <c r="A1314" s="4">
        <v>1313</v>
      </c>
      <c r="B1314" t="s">
        <v>16</v>
      </c>
      <c r="C1314" t="s">
        <v>32</v>
      </c>
      <c r="D1314" s="5" t="s">
        <v>76</v>
      </c>
      <c r="E1314">
        <v>2</v>
      </c>
      <c r="F1314" s="1">
        <v>10590</v>
      </c>
      <c r="G1314" s="2">
        <v>21180</v>
      </c>
      <c r="H1314" s="3">
        <v>9180</v>
      </c>
      <c r="I1314" s="19" t="s">
        <v>54</v>
      </c>
      <c r="J1314" t="s">
        <v>64</v>
      </c>
      <c r="K1314" s="20">
        <f>Tablo1[[#This Row],[Ürün Kar Tutarı]]/Tablo1[[#This Row],[Birim Fiyat]]</f>
        <v>0.86685552407932009</v>
      </c>
      <c r="L1314" t="str">
        <f xml:space="preserve"> RIGHT(Tablo1[[#This Row],[Urun Ad]],5)</f>
        <v>ı Gri</v>
      </c>
      <c r="M1314" cm="1">
        <f t="array" aca="1" ref="M1314" ca="1">IF(VEYA(M1314="Aralık",M1314="Ocak",M1314="Şubat"),"Kış",
IF(VEYA(M1314="Mart",M1314="Nisan",M1314="Mayıs"),"İlkbahar",
IF(VEYA(M1314="Haziran",M1314="Temmuz",M1314="Ağustos"),"Yaz",
IF(VEYA(M1314="Eylül",M1314="Ekim",M1314="Kasım"),"Sonbahar",""))))</f>
        <v>0</v>
      </c>
    </row>
    <row r="1315" spans="1:13" x14ac:dyDescent="0.3">
      <c r="A1315" s="5">
        <v>1314</v>
      </c>
      <c r="B1315" t="s">
        <v>14</v>
      </c>
      <c r="C1315" t="s">
        <v>34</v>
      </c>
      <c r="D1315" s="5" t="s">
        <v>80</v>
      </c>
      <c r="E1315">
        <v>3</v>
      </c>
      <c r="F1315" s="1">
        <v>4200</v>
      </c>
      <c r="G1315" s="2">
        <v>12600</v>
      </c>
      <c r="H1315" s="3">
        <v>3600</v>
      </c>
      <c r="I1315" s="19" t="s">
        <v>54</v>
      </c>
      <c r="J1315" t="s">
        <v>66</v>
      </c>
      <c r="K1315" s="20">
        <f>Tablo1[[#This Row],[Ürün Kar Tutarı]]/Tablo1[[#This Row],[Birim Fiyat]]</f>
        <v>0.8571428571428571</v>
      </c>
      <c r="L1315" t="str">
        <f xml:space="preserve"> RIGHT(Tablo1[[#This Row],[Urun Ad]],5)</f>
        <v>Beyaz</v>
      </c>
      <c r="M1315" cm="1">
        <f t="array" aca="1" ref="M1315" ca="1">IF(VEYA(M1315="Aralık",M1315="Ocak",M1315="Şubat"),"Kış",
IF(VEYA(M1315="Mart",M1315="Nisan",M1315="Mayıs"),"İlkbahar",
IF(VEYA(M1315="Haziran",M1315="Temmuz",M1315="Ağustos"),"Yaz",
IF(VEYA(M1315="Eylül",M1315="Ekim",M1315="Kasım"),"Sonbahar",""))))</f>
        <v>0</v>
      </c>
    </row>
    <row r="1316" spans="1:13" x14ac:dyDescent="0.3">
      <c r="A1316" s="4">
        <v>1315</v>
      </c>
      <c r="B1316" t="s">
        <v>11</v>
      </c>
      <c r="C1316" t="s">
        <v>34</v>
      </c>
      <c r="D1316" s="5" t="s">
        <v>80</v>
      </c>
      <c r="E1316">
        <v>3</v>
      </c>
      <c r="F1316" s="1">
        <v>4200</v>
      </c>
      <c r="G1316" s="2">
        <v>12600</v>
      </c>
      <c r="H1316" s="3">
        <v>3600</v>
      </c>
      <c r="I1316" s="19" t="s">
        <v>54</v>
      </c>
      <c r="J1316" t="s">
        <v>56</v>
      </c>
      <c r="K1316" s="20">
        <f>Tablo1[[#This Row],[Ürün Kar Tutarı]]/Tablo1[[#This Row],[Birim Fiyat]]</f>
        <v>0.8571428571428571</v>
      </c>
      <c r="L1316" t="str">
        <f xml:space="preserve"> RIGHT(Tablo1[[#This Row],[Urun Ad]],5)</f>
        <v>Beyaz</v>
      </c>
      <c r="M1316" cm="1">
        <f t="array" aca="1" ref="M1316" ca="1">IF(VEYA(M1316="Aralık",M1316="Ocak",M1316="Şubat"),"Kış",
IF(VEYA(M1316="Mart",M1316="Nisan",M1316="Mayıs"),"İlkbahar",
IF(VEYA(M1316="Haziran",M1316="Temmuz",M1316="Ağustos"),"Yaz",
IF(VEYA(M1316="Eylül",M1316="Ekim",M1316="Kasım"),"Sonbahar",""))))</f>
        <v>0</v>
      </c>
    </row>
    <row r="1317" spans="1:13" x14ac:dyDescent="0.3">
      <c r="A1317" s="5">
        <v>1316</v>
      </c>
      <c r="B1317" t="s">
        <v>15</v>
      </c>
      <c r="C1317" t="s">
        <v>32</v>
      </c>
      <c r="D1317" s="5" t="s">
        <v>76</v>
      </c>
      <c r="E1317">
        <v>2</v>
      </c>
      <c r="F1317" s="1">
        <v>10590</v>
      </c>
      <c r="G1317" s="2">
        <v>21180</v>
      </c>
      <c r="H1317" s="3">
        <v>9180</v>
      </c>
      <c r="I1317" s="19" t="s">
        <v>54</v>
      </c>
      <c r="J1317" t="s">
        <v>62</v>
      </c>
      <c r="K1317" s="20">
        <f>Tablo1[[#This Row],[Ürün Kar Tutarı]]/Tablo1[[#This Row],[Birim Fiyat]]</f>
        <v>0.86685552407932009</v>
      </c>
      <c r="L1317" t="str">
        <f xml:space="preserve"> RIGHT(Tablo1[[#This Row],[Urun Ad]],5)</f>
        <v>ı Gri</v>
      </c>
      <c r="M1317" cm="1">
        <f t="array" aca="1" ref="M1317" ca="1">IF(VEYA(M1317="Aralık",M1317="Ocak",M1317="Şubat"),"Kış",
IF(VEYA(M1317="Mart",M1317="Nisan",M1317="Mayıs"),"İlkbahar",
IF(VEYA(M1317="Haziran",M1317="Temmuz",M1317="Ağustos"),"Yaz",
IF(VEYA(M1317="Eylül",M1317="Ekim",M1317="Kasım"),"Sonbahar",""))))</f>
        <v>0</v>
      </c>
    </row>
    <row r="1318" spans="1:13" x14ac:dyDescent="0.3">
      <c r="A1318" s="4">
        <v>1317</v>
      </c>
      <c r="B1318" t="s">
        <v>19</v>
      </c>
      <c r="C1318" t="s">
        <v>37</v>
      </c>
      <c r="D1318" s="5" t="s">
        <v>43</v>
      </c>
      <c r="E1318">
        <v>1</v>
      </c>
      <c r="F1318" s="1">
        <v>1250</v>
      </c>
      <c r="G1318" s="2">
        <v>1250</v>
      </c>
      <c r="H1318" s="3">
        <v>450</v>
      </c>
      <c r="I1318" s="19" t="s">
        <v>54</v>
      </c>
      <c r="J1318" t="s">
        <v>67</v>
      </c>
      <c r="K1318" s="20">
        <f>Tablo1[[#This Row],[Ürün Kar Tutarı]]/Tablo1[[#This Row],[Birim Fiyat]]</f>
        <v>0.36</v>
      </c>
      <c r="L1318" t="str">
        <f xml:space="preserve"> RIGHT(Tablo1[[#This Row],[Urun Ad]],5)</f>
        <v>Siyah</v>
      </c>
      <c r="M1318" cm="1">
        <f t="array" aca="1" ref="M1318" ca="1">IF(VEYA(M1318="Aralık",M1318="Ocak",M1318="Şubat"),"Kış",
IF(VEYA(M1318="Mart",M1318="Nisan",M1318="Mayıs"),"İlkbahar",
IF(VEYA(M1318="Haziran",M1318="Temmuz",M1318="Ağustos"),"Yaz",
IF(VEYA(M1318="Eylül",M1318="Ekim",M1318="Kasım"),"Sonbahar",""))))</f>
        <v>0</v>
      </c>
    </row>
    <row r="1319" spans="1:13" x14ac:dyDescent="0.3">
      <c r="A1319" s="4">
        <v>1318</v>
      </c>
      <c r="B1319" t="s">
        <v>8</v>
      </c>
      <c r="C1319" t="s">
        <v>33</v>
      </c>
      <c r="D1319" s="5" t="s">
        <v>78</v>
      </c>
      <c r="E1319">
        <v>3</v>
      </c>
      <c r="F1319" s="1">
        <v>1490</v>
      </c>
      <c r="G1319" s="2">
        <v>4470</v>
      </c>
      <c r="H1319" s="3">
        <v>2070</v>
      </c>
      <c r="I1319" s="19" t="s">
        <v>54</v>
      </c>
      <c r="J1319" t="s">
        <v>57</v>
      </c>
      <c r="K1319" s="20">
        <f>Tablo1[[#This Row],[Ürün Kar Tutarı]]/Tablo1[[#This Row],[Birim Fiyat]]</f>
        <v>1.3892617449664431</v>
      </c>
      <c r="L1319" t="str">
        <f xml:space="preserve"> RIGHT(Tablo1[[#This Row],[Urun Ad]],5)</f>
        <v>Marka</v>
      </c>
      <c r="M1319" cm="1">
        <f t="array" aca="1" ref="M1319" ca="1">IF(VEYA(M1319="Aralık",M1319="Ocak",M1319="Şubat"),"Kış",
IF(VEYA(M1319="Mart",M1319="Nisan",M1319="Mayıs"),"İlkbahar",
IF(VEYA(M1319="Haziran",M1319="Temmuz",M1319="Ağustos"),"Yaz",
IF(VEYA(M1319="Eylül",M1319="Ekim",M1319="Kasım"),"Sonbahar",""))))</f>
        <v>0</v>
      </c>
    </row>
    <row r="1320" spans="1:13" x14ac:dyDescent="0.3">
      <c r="A1320" s="4">
        <v>1319</v>
      </c>
      <c r="B1320" t="s">
        <v>14</v>
      </c>
      <c r="C1320" t="s">
        <v>28</v>
      </c>
      <c r="D1320" s="5" t="s">
        <v>83</v>
      </c>
      <c r="E1320">
        <v>2</v>
      </c>
      <c r="F1320" s="1">
        <v>1200</v>
      </c>
      <c r="G1320" s="2">
        <v>2400</v>
      </c>
      <c r="H1320" s="3">
        <v>800</v>
      </c>
      <c r="I1320" s="19" t="s">
        <v>54</v>
      </c>
      <c r="J1320" t="s">
        <v>59</v>
      </c>
      <c r="K1320" s="20">
        <f>Tablo1[[#This Row],[Ürün Kar Tutarı]]/Tablo1[[#This Row],[Birim Fiyat]]</f>
        <v>0.66666666666666663</v>
      </c>
      <c r="L1320" t="str">
        <f xml:space="preserve"> RIGHT(Tablo1[[#This Row],[Urun Ad]],5)</f>
        <v>Marka</v>
      </c>
      <c r="M1320" cm="1">
        <f t="array" aca="1" ref="M1320" ca="1">IF(VEYA(M1320="Aralık",M1320="Ocak",M1320="Şubat"),"Kış",
IF(VEYA(M1320="Mart",M1320="Nisan",M1320="Mayıs"),"İlkbahar",
IF(VEYA(M1320="Haziran",M1320="Temmuz",M1320="Ağustos"),"Yaz",
IF(VEYA(M1320="Eylül",M1320="Ekim",M1320="Kasım"),"Sonbahar",""))))</f>
        <v>0</v>
      </c>
    </row>
    <row r="1321" spans="1:13" x14ac:dyDescent="0.3">
      <c r="A1321" s="5">
        <v>1320</v>
      </c>
      <c r="B1321" t="s">
        <v>10</v>
      </c>
      <c r="C1321" t="s">
        <v>24</v>
      </c>
      <c r="D1321" s="5" t="s">
        <v>81</v>
      </c>
      <c r="E1321">
        <v>3</v>
      </c>
      <c r="F1321" s="1">
        <v>2180</v>
      </c>
      <c r="G1321" s="2">
        <v>6540</v>
      </c>
      <c r="H1321" s="3">
        <v>2040</v>
      </c>
      <c r="I1321" s="19" t="s">
        <v>54</v>
      </c>
      <c r="J1321" t="s">
        <v>58</v>
      </c>
      <c r="K1321" s="20">
        <f>Tablo1[[#This Row],[Ürün Kar Tutarı]]/Tablo1[[#This Row],[Birim Fiyat]]</f>
        <v>0.93577981651376152</v>
      </c>
      <c r="L1321" t="str">
        <f xml:space="preserve"> RIGHT(Tablo1[[#This Row],[Urun Ad]],5)</f>
        <v>Marka</v>
      </c>
      <c r="M1321" cm="1">
        <f t="array" aca="1" ref="M1321" ca="1">IF(VEYA(M1321="Aralık",M1321="Ocak",M1321="Şubat"),"Kış",
IF(VEYA(M1321="Mart",M1321="Nisan",M1321="Mayıs"),"İlkbahar",
IF(VEYA(M1321="Haziran",M1321="Temmuz",M1321="Ağustos"),"Yaz",
IF(VEYA(M1321="Eylül",M1321="Ekim",M1321="Kasım"),"Sonbahar",""))))</f>
        <v>0</v>
      </c>
    </row>
    <row r="1322" spans="1:13" x14ac:dyDescent="0.3">
      <c r="A1322" s="4">
        <v>1321</v>
      </c>
      <c r="B1322" t="s">
        <v>17</v>
      </c>
      <c r="C1322" t="s">
        <v>38</v>
      </c>
      <c r="D1322" s="5" t="s">
        <v>84</v>
      </c>
      <c r="E1322">
        <v>3</v>
      </c>
      <c r="F1322" s="1">
        <v>1200</v>
      </c>
      <c r="G1322" s="2">
        <v>3600</v>
      </c>
      <c r="H1322" s="3">
        <v>1200</v>
      </c>
      <c r="I1322" s="19" t="s">
        <v>54</v>
      </c>
      <c r="J1322" t="s">
        <v>67</v>
      </c>
      <c r="K1322" s="20">
        <f>Tablo1[[#This Row],[Ürün Kar Tutarı]]/Tablo1[[#This Row],[Birim Fiyat]]</f>
        <v>1</v>
      </c>
      <c r="L1322" t="str">
        <f xml:space="preserve"> RIGHT(Tablo1[[#This Row],[Urun Ad]],5)</f>
        <v>ü Mor</v>
      </c>
      <c r="M1322" cm="1">
        <f t="array" aca="1" ref="M1322" ca="1">IF(VEYA(M1322="Aralık",M1322="Ocak",M1322="Şubat"),"Kış",
IF(VEYA(M1322="Mart",M1322="Nisan",M1322="Mayıs"),"İlkbahar",
IF(VEYA(M1322="Haziran",M1322="Temmuz",M1322="Ağustos"),"Yaz",
IF(VEYA(M1322="Eylül",M1322="Ekim",M1322="Kasım"),"Sonbahar",""))))</f>
        <v>0</v>
      </c>
    </row>
    <row r="1323" spans="1:13" x14ac:dyDescent="0.3">
      <c r="A1323" s="5">
        <v>1322</v>
      </c>
      <c r="B1323" t="s">
        <v>8</v>
      </c>
      <c r="C1323" t="s">
        <v>29</v>
      </c>
      <c r="D1323" s="5" t="s">
        <v>82</v>
      </c>
      <c r="E1323">
        <v>1</v>
      </c>
      <c r="F1323" s="1">
        <v>1800</v>
      </c>
      <c r="G1323" s="2">
        <v>1800</v>
      </c>
      <c r="H1323" s="3">
        <v>1000</v>
      </c>
      <c r="I1323" s="19" t="s">
        <v>54</v>
      </c>
      <c r="J1323" t="s">
        <v>59</v>
      </c>
      <c r="K1323" s="20">
        <f>Tablo1[[#This Row],[Ürün Kar Tutarı]]/Tablo1[[#This Row],[Birim Fiyat]]</f>
        <v>0.55555555555555558</v>
      </c>
      <c r="L1323" t="str">
        <f xml:space="preserve"> RIGHT(Tablo1[[#This Row],[Urun Ad]],5)</f>
        <v>n Gri</v>
      </c>
      <c r="M1323" cm="1">
        <f t="array" aca="1" ref="M1323" ca="1">IF(VEYA(M1323="Aralık",M1323="Ocak",M1323="Şubat"),"Kış",
IF(VEYA(M1323="Mart",M1323="Nisan",M1323="Mayıs"),"İlkbahar",
IF(VEYA(M1323="Haziran",M1323="Temmuz",M1323="Ağustos"),"Yaz",
IF(VEYA(M1323="Eylül",M1323="Ekim",M1323="Kasım"),"Sonbahar",""))))</f>
        <v>0</v>
      </c>
    </row>
    <row r="1324" spans="1:13" x14ac:dyDescent="0.3">
      <c r="A1324" s="4">
        <v>1323</v>
      </c>
      <c r="B1324" t="s">
        <v>10</v>
      </c>
      <c r="C1324" t="s">
        <v>25</v>
      </c>
      <c r="D1324" s="5" t="s">
        <v>77</v>
      </c>
      <c r="E1324">
        <v>1</v>
      </c>
      <c r="F1324" s="1">
        <v>7600</v>
      </c>
      <c r="G1324" s="2">
        <v>7600</v>
      </c>
      <c r="H1324" s="3">
        <v>1600</v>
      </c>
      <c r="I1324" s="19" t="s">
        <v>54</v>
      </c>
      <c r="J1324" t="s">
        <v>60</v>
      </c>
      <c r="K1324" s="20">
        <f>Tablo1[[#This Row],[Ürün Kar Tutarı]]/Tablo1[[#This Row],[Birim Fiyat]]</f>
        <v>0.21052631578947367</v>
      </c>
      <c r="L1324" t="str">
        <f xml:space="preserve"> RIGHT(Tablo1[[#This Row],[Urun Ad]],5)</f>
        <v>i Gri</v>
      </c>
      <c r="M1324" cm="1">
        <f t="array" aca="1" ref="M1324" ca="1">IF(VEYA(M1324="Aralık",M1324="Ocak",M1324="Şubat"),"Kış",
IF(VEYA(M1324="Mart",M1324="Nisan",M1324="Mayıs"),"İlkbahar",
IF(VEYA(M1324="Haziran",M1324="Temmuz",M1324="Ağustos"),"Yaz",
IF(VEYA(M1324="Eylül",M1324="Ekim",M1324="Kasım"),"Sonbahar",""))))</f>
        <v>0</v>
      </c>
    </row>
    <row r="1325" spans="1:13" x14ac:dyDescent="0.3">
      <c r="A1325" s="5">
        <v>1324</v>
      </c>
      <c r="B1325" t="s">
        <v>15</v>
      </c>
      <c r="C1325" t="s">
        <v>39</v>
      </c>
      <c r="D1325" s="5" t="s">
        <v>76</v>
      </c>
      <c r="E1325">
        <v>1</v>
      </c>
      <c r="F1325" s="1">
        <v>7530</v>
      </c>
      <c r="G1325" s="2">
        <v>7530</v>
      </c>
      <c r="H1325" s="3">
        <v>1530</v>
      </c>
      <c r="I1325" s="19" t="s">
        <v>54</v>
      </c>
      <c r="J1325" t="s">
        <v>57</v>
      </c>
      <c r="K1325" s="20">
        <f>Tablo1[[#This Row],[Ürün Kar Tutarı]]/Tablo1[[#This Row],[Birim Fiyat]]</f>
        <v>0.20318725099601595</v>
      </c>
      <c r="L1325" t="str">
        <f xml:space="preserve"> RIGHT(Tablo1[[#This Row],[Urun Ad]],5)</f>
        <v>ı Gri</v>
      </c>
      <c r="M1325" cm="1">
        <f t="array" aca="1" ref="M1325" ca="1">IF(VEYA(M1325="Aralık",M1325="Ocak",M1325="Şubat"),"Kış",
IF(VEYA(M1325="Mart",M1325="Nisan",M1325="Mayıs"),"İlkbahar",
IF(VEYA(M1325="Haziran",M1325="Temmuz",M1325="Ağustos"),"Yaz",
IF(VEYA(M1325="Eylül",M1325="Ekim",M1325="Kasım"),"Sonbahar",""))))</f>
        <v>0</v>
      </c>
    </row>
    <row r="1326" spans="1:13" x14ac:dyDescent="0.3">
      <c r="A1326" s="4">
        <v>1325</v>
      </c>
      <c r="B1326" t="s">
        <v>19</v>
      </c>
      <c r="C1326" t="s">
        <v>33</v>
      </c>
      <c r="D1326" s="5" t="s">
        <v>78</v>
      </c>
      <c r="E1326">
        <v>2</v>
      </c>
      <c r="F1326" s="1">
        <v>1490</v>
      </c>
      <c r="G1326" s="2">
        <v>2980</v>
      </c>
      <c r="H1326" s="3">
        <v>1380</v>
      </c>
      <c r="I1326" s="19" t="s">
        <v>54</v>
      </c>
      <c r="J1326" t="s">
        <v>55</v>
      </c>
      <c r="K1326" s="20">
        <f>Tablo1[[#This Row],[Ürün Kar Tutarı]]/Tablo1[[#This Row],[Birim Fiyat]]</f>
        <v>0.9261744966442953</v>
      </c>
      <c r="L1326" t="str">
        <f xml:space="preserve"> RIGHT(Tablo1[[#This Row],[Urun Ad]],5)</f>
        <v>Marka</v>
      </c>
      <c r="M1326" cm="1">
        <f t="array" aca="1" ref="M1326" ca="1">IF(VEYA(M1326="Aralık",M1326="Ocak",M1326="Şubat"),"Kış",
IF(VEYA(M1326="Mart",M1326="Nisan",M1326="Mayıs"),"İlkbahar",
IF(VEYA(M1326="Haziran",M1326="Temmuz",M1326="Ağustos"),"Yaz",
IF(VEYA(M1326="Eylül",M1326="Ekim",M1326="Kasım"),"Sonbahar",""))))</f>
        <v>0</v>
      </c>
    </row>
    <row r="1327" spans="1:13" x14ac:dyDescent="0.3">
      <c r="A1327" s="5">
        <v>1326</v>
      </c>
      <c r="B1327" t="s">
        <v>8</v>
      </c>
      <c r="C1327" t="s">
        <v>40</v>
      </c>
      <c r="D1327" s="5" t="s">
        <v>75</v>
      </c>
      <c r="E1327">
        <v>1</v>
      </c>
      <c r="F1327" s="1">
        <v>5300</v>
      </c>
      <c r="G1327" s="2">
        <v>5300</v>
      </c>
      <c r="H1327" s="3">
        <v>1300</v>
      </c>
      <c r="I1327" s="19" t="s">
        <v>54</v>
      </c>
      <c r="J1327" t="s">
        <v>64</v>
      </c>
      <c r="K1327" s="20">
        <f>Tablo1[[#This Row],[Ürün Kar Tutarı]]/Tablo1[[#This Row],[Birim Fiyat]]</f>
        <v>0.24528301886792453</v>
      </c>
      <c r="L1327" t="str">
        <f xml:space="preserve"> RIGHT(Tablo1[[#This Row],[Urun Ad]],5)</f>
        <v>i Gri</v>
      </c>
      <c r="M1327" cm="1">
        <f t="array" aca="1" ref="M1327" ca="1">IF(VEYA(M1327="Aralık",M1327="Ocak",M1327="Şubat"),"Kış",
IF(VEYA(M1327="Mart",M1327="Nisan",M1327="Mayıs"),"İlkbahar",
IF(VEYA(M1327="Haziran",M1327="Temmuz",M1327="Ağustos"),"Yaz",
IF(VEYA(M1327="Eylül",M1327="Ekim",M1327="Kasım"),"Sonbahar",""))))</f>
        <v>0</v>
      </c>
    </row>
    <row r="1328" spans="1:13" x14ac:dyDescent="0.3">
      <c r="A1328" s="4">
        <v>1327</v>
      </c>
      <c r="B1328" t="s">
        <v>12</v>
      </c>
      <c r="C1328" t="s">
        <v>28</v>
      </c>
      <c r="D1328" s="5" t="s">
        <v>83</v>
      </c>
      <c r="E1328">
        <v>2</v>
      </c>
      <c r="F1328" s="1">
        <v>1200</v>
      </c>
      <c r="G1328" s="2">
        <v>2400</v>
      </c>
      <c r="H1328" s="3">
        <v>800</v>
      </c>
      <c r="I1328" s="19" t="s">
        <v>54</v>
      </c>
      <c r="J1328" t="s">
        <v>65</v>
      </c>
      <c r="K1328" s="20">
        <f>Tablo1[[#This Row],[Ürün Kar Tutarı]]/Tablo1[[#This Row],[Birim Fiyat]]</f>
        <v>0.66666666666666663</v>
      </c>
      <c r="L1328" t="str">
        <f xml:space="preserve"> RIGHT(Tablo1[[#This Row],[Urun Ad]],5)</f>
        <v>Marka</v>
      </c>
      <c r="M1328" cm="1">
        <f t="array" aca="1" ref="M1328" ca="1">IF(VEYA(M1328="Aralık",M1328="Ocak",M1328="Şubat"),"Kış",
IF(VEYA(M1328="Mart",M1328="Nisan",M1328="Mayıs"),"İlkbahar",
IF(VEYA(M1328="Haziran",M1328="Temmuz",M1328="Ağustos"),"Yaz",
IF(VEYA(M1328="Eylül",M1328="Ekim",M1328="Kasım"),"Sonbahar",""))))</f>
        <v>0</v>
      </c>
    </row>
    <row r="1329" spans="1:13" x14ac:dyDescent="0.3">
      <c r="A1329" s="5">
        <v>1328</v>
      </c>
      <c r="B1329" t="s">
        <v>17</v>
      </c>
      <c r="C1329" t="s">
        <v>30</v>
      </c>
      <c r="D1329" s="5" t="s">
        <v>83</v>
      </c>
      <c r="E1329">
        <v>1</v>
      </c>
      <c r="F1329" s="1">
        <v>1090</v>
      </c>
      <c r="G1329" s="2">
        <v>1090</v>
      </c>
      <c r="H1329" s="3">
        <v>290</v>
      </c>
      <c r="I1329" s="19" t="s">
        <v>54</v>
      </c>
      <c r="J1329" t="s">
        <v>57</v>
      </c>
      <c r="K1329" s="20">
        <f>Tablo1[[#This Row],[Ürün Kar Tutarı]]/Tablo1[[#This Row],[Birim Fiyat]]</f>
        <v>0.26605504587155965</v>
      </c>
      <c r="L1329" t="str">
        <f xml:space="preserve"> RIGHT(Tablo1[[#This Row],[Urun Ad]],5)</f>
        <v>Marka</v>
      </c>
      <c r="M1329" cm="1">
        <f t="array" aca="1" ref="M1329" ca="1">IF(VEYA(M1329="Aralık",M1329="Ocak",M1329="Şubat"),"Kış",
IF(VEYA(M1329="Mart",M1329="Nisan",M1329="Mayıs"),"İlkbahar",
IF(VEYA(M1329="Haziran",M1329="Temmuz",M1329="Ağustos"),"Yaz",
IF(VEYA(M1329="Eylül",M1329="Ekim",M1329="Kasım"),"Sonbahar",""))))</f>
        <v>0</v>
      </c>
    </row>
    <row r="1330" spans="1:13" x14ac:dyDescent="0.3">
      <c r="A1330" s="4">
        <v>1329</v>
      </c>
      <c r="B1330" t="s">
        <v>12</v>
      </c>
      <c r="C1330" t="s">
        <v>26</v>
      </c>
      <c r="D1330" s="5" t="s">
        <v>79</v>
      </c>
      <c r="E1330">
        <v>1</v>
      </c>
      <c r="F1330" s="1">
        <v>7250</v>
      </c>
      <c r="G1330" s="2">
        <v>7250</v>
      </c>
      <c r="H1330" s="3">
        <v>2250</v>
      </c>
      <c r="I1330" s="19" t="s">
        <v>54</v>
      </c>
      <c r="J1330" t="s">
        <v>56</v>
      </c>
      <c r="K1330" s="20">
        <f>Tablo1[[#This Row],[Ürün Kar Tutarı]]/Tablo1[[#This Row],[Birim Fiyat]]</f>
        <v>0.31034482758620691</v>
      </c>
      <c r="L1330" t="str">
        <f xml:space="preserve"> RIGHT(Tablo1[[#This Row],[Urun Ad]],5)</f>
        <v>u Gri</v>
      </c>
      <c r="M1330" cm="1">
        <f t="array" aca="1" ref="M1330" ca="1">IF(VEYA(M1330="Aralık",M1330="Ocak",M1330="Şubat"),"Kış",
IF(VEYA(M1330="Mart",M1330="Nisan",M1330="Mayıs"),"İlkbahar",
IF(VEYA(M1330="Haziran",M1330="Temmuz",M1330="Ağustos"),"Yaz",
IF(VEYA(M1330="Eylül",M1330="Ekim",M1330="Kasım"),"Sonbahar",""))))</f>
        <v>0</v>
      </c>
    </row>
    <row r="1331" spans="1:13" x14ac:dyDescent="0.3">
      <c r="A1331" s="5">
        <v>1330</v>
      </c>
      <c r="B1331" t="s">
        <v>18</v>
      </c>
      <c r="C1331" t="s">
        <v>21</v>
      </c>
      <c r="D1331" s="5" t="s">
        <v>82</v>
      </c>
      <c r="E1331">
        <v>3</v>
      </c>
      <c r="F1331" s="1">
        <v>1400</v>
      </c>
      <c r="G1331" s="2">
        <v>4200</v>
      </c>
      <c r="H1331" s="3">
        <v>1800</v>
      </c>
      <c r="I1331" s="19" t="s">
        <v>54</v>
      </c>
      <c r="J1331" t="s">
        <v>62</v>
      </c>
      <c r="K1331" s="20">
        <f>Tablo1[[#This Row],[Ürün Kar Tutarı]]/Tablo1[[#This Row],[Birim Fiyat]]</f>
        <v>1.2857142857142858</v>
      </c>
      <c r="L1331" t="str">
        <f xml:space="preserve"> RIGHT(Tablo1[[#This Row],[Urun Ad]],5)</f>
        <v>Beyaz</v>
      </c>
      <c r="M1331" cm="1">
        <f t="array" aca="1" ref="M1331" ca="1">IF(VEYA(M1331="Aralık",M1331="Ocak",M1331="Şubat"),"Kış",
IF(VEYA(M1331="Mart",M1331="Nisan",M1331="Mayıs"),"İlkbahar",
IF(VEYA(M1331="Haziran",M1331="Temmuz",M1331="Ağustos"),"Yaz",
IF(VEYA(M1331="Eylül",M1331="Ekim",M1331="Kasım"),"Sonbahar",""))))</f>
        <v>0</v>
      </c>
    </row>
    <row r="1332" spans="1:13" x14ac:dyDescent="0.3">
      <c r="A1332" s="4">
        <v>1331</v>
      </c>
      <c r="B1332" t="s">
        <v>10</v>
      </c>
      <c r="C1332" t="s">
        <v>41</v>
      </c>
      <c r="D1332" s="5" t="s">
        <v>78</v>
      </c>
      <c r="E1332">
        <v>1</v>
      </c>
      <c r="F1332" s="1">
        <v>1500</v>
      </c>
      <c r="G1332" s="2">
        <v>1500</v>
      </c>
      <c r="H1332" s="3">
        <v>700</v>
      </c>
      <c r="I1332" s="19" t="s">
        <v>54</v>
      </c>
      <c r="J1332" t="s">
        <v>55</v>
      </c>
      <c r="K1332" s="20">
        <f>Tablo1[[#This Row],[Ürün Kar Tutarı]]/Tablo1[[#This Row],[Birim Fiyat]]</f>
        <v>0.46666666666666667</v>
      </c>
      <c r="L1332" t="str">
        <f xml:space="preserve"> RIGHT(Tablo1[[#This Row],[Urun Ad]],5)</f>
        <v>Marka</v>
      </c>
      <c r="M1332" cm="1">
        <f t="array" aca="1" ref="M1332" ca="1">IF(VEYA(M1332="Aralık",M1332="Ocak",M1332="Şubat"),"Kış",
IF(VEYA(M1332="Mart",M1332="Nisan",M1332="Mayıs"),"İlkbahar",
IF(VEYA(M1332="Haziran",M1332="Temmuz",M1332="Ağustos"),"Yaz",
IF(VEYA(M1332="Eylül",M1332="Ekim",M1332="Kasım"),"Sonbahar",""))))</f>
        <v>0</v>
      </c>
    </row>
    <row r="1333" spans="1:13" x14ac:dyDescent="0.3">
      <c r="A1333" s="5">
        <v>1332</v>
      </c>
      <c r="B1333" t="s">
        <v>15</v>
      </c>
      <c r="C1333" t="s">
        <v>23</v>
      </c>
      <c r="D1333" s="5" t="s">
        <v>84</v>
      </c>
      <c r="E1333">
        <v>1</v>
      </c>
      <c r="F1333" s="1">
        <v>1350</v>
      </c>
      <c r="G1333" s="2">
        <v>1350</v>
      </c>
      <c r="H1333" s="3">
        <v>550</v>
      </c>
      <c r="I1333" s="19" t="s">
        <v>54</v>
      </c>
      <c r="J1333" t="s">
        <v>64</v>
      </c>
      <c r="K1333" s="20">
        <f>Tablo1[[#This Row],[Ürün Kar Tutarı]]/Tablo1[[#This Row],[Birim Fiyat]]</f>
        <v>0.40740740740740738</v>
      </c>
      <c r="L1333" t="str">
        <f xml:space="preserve"> RIGHT(Tablo1[[#This Row],[Urun Ad]],5)</f>
        <v>Siyah</v>
      </c>
      <c r="M1333" cm="1">
        <f t="array" aca="1" ref="M1333" ca="1">IF(VEYA(M1333="Aralık",M1333="Ocak",M1333="Şubat"),"Kış",
IF(VEYA(M1333="Mart",M1333="Nisan",M1333="Mayıs"),"İlkbahar",
IF(VEYA(M1333="Haziran",M1333="Temmuz",M1333="Ağustos"),"Yaz",
IF(VEYA(M1333="Eylül",M1333="Ekim",M1333="Kasım"),"Sonbahar",""))))</f>
        <v>0</v>
      </c>
    </row>
    <row r="1334" spans="1:13" x14ac:dyDescent="0.3">
      <c r="A1334" s="4">
        <v>1333</v>
      </c>
      <c r="B1334" t="s">
        <v>15</v>
      </c>
      <c r="C1334" t="s">
        <v>28</v>
      </c>
      <c r="D1334" s="5" t="s">
        <v>83</v>
      </c>
      <c r="E1334">
        <v>3</v>
      </c>
      <c r="F1334" s="1">
        <v>1200</v>
      </c>
      <c r="G1334" s="2">
        <v>3600</v>
      </c>
      <c r="H1334" s="3">
        <v>1200</v>
      </c>
      <c r="I1334" s="19" t="s">
        <v>54</v>
      </c>
      <c r="J1334" t="s">
        <v>57</v>
      </c>
      <c r="K1334" s="20">
        <f>Tablo1[[#This Row],[Ürün Kar Tutarı]]/Tablo1[[#This Row],[Birim Fiyat]]</f>
        <v>1</v>
      </c>
      <c r="L1334" t="str">
        <f xml:space="preserve"> RIGHT(Tablo1[[#This Row],[Urun Ad]],5)</f>
        <v>Marka</v>
      </c>
      <c r="M1334" cm="1">
        <f t="array" aca="1" ref="M1334" ca="1">IF(VEYA(M1334="Aralık",M1334="Ocak",M1334="Şubat"),"Kış",
IF(VEYA(M1334="Mart",M1334="Nisan",M1334="Mayıs"),"İlkbahar",
IF(VEYA(M1334="Haziran",M1334="Temmuz",M1334="Ağustos"),"Yaz",
IF(VEYA(M1334="Eylül",M1334="Ekim",M1334="Kasım"),"Sonbahar",""))))</f>
        <v>0</v>
      </c>
    </row>
    <row r="1335" spans="1:13" x14ac:dyDescent="0.3">
      <c r="A1335" s="5">
        <v>1334</v>
      </c>
      <c r="B1335" t="s">
        <v>9</v>
      </c>
      <c r="C1335" t="s">
        <v>39</v>
      </c>
      <c r="D1335" s="5" t="s">
        <v>76</v>
      </c>
      <c r="E1335">
        <v>3</v>
      </c>
      <c r="F1335" s="1">
        <v>7530</v>
      </c>
      <c r="G1335" s="2">
        <v>22590</v>
      </c>
      <c r="H1335" s="3">
        <v>4590</v>
      </c>
      <c r="I1335" s="19" t="s">
        <v>54</v>
      </c>
      <c r="J1335" t="s">
        <v>60</v>
      </c>
      <c r="K1335" s="20">
        <f>Tablo1[[#This Row],[Ürün Kar Tutarı]]/Tablo1[[#This Row],[Birim Fiyat]]</f>
        <v>0.60956175298804782</v>
      </c>
      <c r="L1335" t="str">
        <f xml:space="preserve"> RIGHT(Tablo1[[#This Row],[Urun Ad]],5)</f>
        <v>ı Gri</v>
      </c>
      <c r="M1335" cm="1">
        <f t="array" aca="1" ref="M1335" ca="1">IF(VEYA(M1335="Aralık",M1335="Ocak",M1335="Şubat"),"Kış",
IF(VEYA(M1335="Mart",M1335="Nisan",M1335="Mayıs"),"İlkbahar",
IF(VEYA(M1335="Haziran",M1335="Temmuz",M1335="Ağustos"),"Yaz",
IF(VEYA(M1335="Eylül",M1335="Ekim",M1335="Kasım"),"Sonbahar",""))))</f>
        <v>0</v>
      </c>
    </row>
    <row r="1336" spans="1:13" x14ac:dyDescent="0.3">
      <c r="A1336" s="4">
        <v>1335</v>
      </c>
      <c r="B1336" t="s">
        <v>18</v>
      </c>
      <c r="C1336" t="s">
        <v>28</v>
      </c>
      <c r="D1336" s="5" t="s">
        <v>83</v>
      </c>
      <c r="E1336">
        <v>1</v>
      </c>
      <c r="F1336" s="1">
        <v>1200</v>
      </c>
      <c r="G1336" s="2">
        <v>1200</v>
      </c>
      <c r="H1336" s="3">
        <v>400</v>
      </c>
      <c r="I1336" s="19" t="s">
        <v>54</v>
      </c>
      <c r="J1336" t="s">
        <v>56</v>
      </c>
      <c r="K1336" s="20">
        <f>Tablo1[[#This Row],[Ürün Kar Tutarı]]/Tablo1[[#This Row],[Birim Fiyat]]</f>
        <v>0.33333333333333331</v>
      </c>
      <c r="L1336" t="str">
        <f xml:space="preserve"> RIGHT(Tablo1[[#This Row],[Urun Ad]],5)</f>
        <v>Marka</v>
      </c>
      <c r="M1336" cm="1">
        <f t="array" aca="1" ref="M1336" ca="1">IF(VEYA(M1336="Aralık",M1336="Ocak",M1336="Şubat"),"Kış",
IF(VEYA(M1336="Mart",M1336="Nisan",M1336="Mayıs"),"İlkbahar",
IF(VEYA(M1336="Haziran",M1336="Temmuz",M1336="Ağustos"),"Yaz",
IF(VEYA(M1336="Eylül",M1336="Ekim",M1336="Kasım"),"Sonbahar",""))))</f>
        <v>0</v>
      </c>
    </row>
    <row r="1337" spans="1:13" x14ac:dyDescent="0.3">
      <c r="A1337" s="5">
        <v>1336</v>
      </c>
      <c r="B1337" t="s">
        <v>16</v>
      </c>
      <c r="C1337" t="s">
        <v>29</v>
      </c>
      <c r="D1337" s="5" t="s">
        <v>82</v>
      </c>
      <c r="E1337">
        <v>3</v>
      </c>
      <c r="F1337" s="1">
        <v>1800</v>
      </c>
      <c r="G1337" s="2">
        <v>5400</v>
      </c>
      <c r="H1337" s="3">
        <v>3000</v>
      </c>
      <c r="I1337" s="19" t="s">
        <v>54</v>
      </c>
      <c r="J1337" t="s">
        <v>60</v>
      </c>
      <c r="K1337" s="20">
        <f>Tablo1[[#This Row],[Ürün Kar Tutarı]]/Tablo1[[#This Row],[Birim Fiyat]]</f>
        <v>1.6666666666666667</v>
      </c>
      <c r="L1337" t="str">
        <f xml:space="preserve"> RIGHT(Tablo1[[#This Row],[Urun Ad]],5)</f>
        <v>n Gri</v>
      </c>
      <c r="M1337" cm="1">
        <f t="array" aca="1" ref="M1337" ca="1">IF(VEYA(M1337="Aralık",M1337="Ocak",M1337="Şubat"),"Kış",
IF(VEYA(M1337="Mart",M1337="Nisan",M1337="Mayıs"),"İlkbahar",
IF(VEYA(M1337="Haziran",M1337="Temmuz",M1337="Ağustos"),"Yaz",
IF(VEYA(M1337="Eylül",M1337="Ekim",M1337="Kasım"),"Sonbahar",""))))</f>
        <v>0</v>
      </c>
    </row>
    <row r="1338" spans="1:13" x14ac:dyDescent="0.3">
      <c r="A1338" s="4">
        <v>1337</v>
      </c>
      <c r="B1338" t="s">
        <v>8</v>
      </c>
      <c r="C1338" t="s">
        <v>26</v>
      </c>
      <c r="D1338" s="5" t="s">
        <v>79</v>
      </c>
      <c r="E1338">
        <v>1</v>
      </c>
      <c r="F1338" s="1">
        <v>7250</v>
      </c>
      <c r="G1338" s="2">
        <v>7250</v>
      </c>
      <c r="H1338" s="3">
        <v>2250</v>
      </c>
      <c r="I1338" s="19" t="s">
        <v>54</v>
      </c>
      <c r="J1338" t="s">
        <v>59</v>
      </c>
      <c r="K1338" s="20">
        <f>Tablo1[[#This Row],[Ürün Kar Tutarı]]/Tablo1[[#This Row],[Birim Fiyat]]</f>
        <v>0.31034482758620691</v>
      </c>
      <c r="L1338" t="str">
        <f xml:space="preserve"> RIGHT(Tablo1[[#This Row],[Urun Ad]],5)</f>
        <v>u Gri</v>
      </c>
      <c r="M1338" cm="1">
        <f t="array" aca="1" ref="M1338" ca="1">IF(VEYA(M1338="Aralık",M1338="Ocak",M1338="Şubat"),"Kış",
IF(VEYA(M1338="Mart",M1338="Nisan",M1338="Mayıs"),"İlkbahar",
IF(VEYA(M1338="Haziran",M1338="Temmuz",M1338="Ağustos"),"Yaz",
IF(VEYA(M1338="Eylül",M1338="Ekim",M1338="Kasım"),"Sonbahar",""))))</f>
        <v>0</v>
      </c>
    </row>
    <row r="1339" spans="1:13" x14ac:dyDescent="0.3">
      <c r="A1339" s="5">
        <v>1338</v>
      </c>
      <c r="B1339" t="s">
        <v>17</v>
      </c>
      <c r="C1339" t="s">
        <v>33</v>
      </c>
      <c r="D1339" s="5" t="s">
        <v>78</v>
      </c>
      <c r="E1339">
        <v>3</v>
      </c>
      <c r="F1339" s="1">
        <v>1490</v>
      </c>
      <c r="G1339" s="2">
        <v>4470</v>
      </c>
      <c r="H1339" s="3">
        <v>2070</v>
      </c>
      <c r="I1339" s="19" t="s">
        <v>54</v>
      </c>
      <c r="J1339" t="s">
        <v>65</v>
      </c>
      <c r="K1339" s="20">
        <f>Tablo1[[#This Row],[Ürün Kar Tutarı]]/Tablo1[[#This Row],[Birim Fiyat]]</f>
        <v>1.3892617449664431</v>
      </c>
      <c r="L1339" t="str">
        <f xml:space="preserve"> RIGHT(Tablo1[[#This Row],[Urun Ad]],5)</f>
        <v>Marka</v>
      </c>
      <c r="M1339" cm="1">
        <f t="array" aca="1" ref="M1339" ca="1">IF(VEYA(M1339="Aralık",M1339="Ocak",M1339="Şubat"),"Kış",
IF(VEYA(M1339="Mart",M1339="Nisan",M1339="Mayıs"),"İlkbahar",
IF(VEYA(M1339="Haziran",M1339="Temmuz",M1339="Ağustos"),"Yaz",
IF(VEYA(M1339="Eylül",M1339="Ekim",M1339="Kasım"),"Sonbahar",""))))</f>
        <v>0</v>
      </c>
    </row>
    <row r="1340" spans="1:13" x14ac:dyDescent="0.3">
      <c r="A1340" s="4">
        <v>1339</v>
      </c>
      <c r="B1340" t="s">
        <v>17</v>
      </c>
      <c r="C1340" t="s">
        <v>38</v>
      </c>
      <c r="D1340" s="5" t="s">
        <v>84</v>
      </c>
      <c r="E1340">
        <v>1</v>
      </c>
      <c r="F1340" s="1">
        <v>1200</v>
      </c>
      <c r="G1340" s="2">
        <v>1200</v>
      </c>
      <c r="H1340" s="3">
        <v>400</v>
      </c>
      <c r="I1340" s="19" t="s">
        <v>54</v>
      </c>
      <c r="J1340" t="s">
        <v>59</v>
      </c>
      <c r="K1340" s="20">
        <f>Tablo1[[#This Row],[Ürün Kar Tutarı]]/Tablo1[[#This Row],[Birim Fiyat]]</f>
        <v>0.33333333333333331</v>
      </c>
      <c r="L1340" t="str">
        <f xml:space="preserve"> RIGHT(Tablo1[[#This Row],[Urun Ad]],5)</f>
        <v>ü Mor</v>
      </c>
      <c r="M1340" cm="1">
        <f t="array" aca="1" ref="M1340" ca="1">IF(VEYA(M1340="Aralık",M1340="Ocak",M1340="Şubat"),"Kış",
IF(VEYA(M1340="Mart",M1340="Nisan",M1340="Mayıs"),"İlkbahar",
IF(VEYA(M1340="Haziran",M1340="Temmuz",M1340="Ağustos"),"Yaz",
IF(VEYA(M1340="Eylül",M1340="Ekim",M1340="Kasım"),"Sonbahar",""))))</f>
        <v>0</v>
      </c>
    </row>
    <row r="1341" spans="1:13" x14ac:dyDescent="0.3">
      <c r="A1341" s="5">
        <v>1340</v>
      </c>
      <c r="B1341" t="s">
        <v>9</v>
      </c>
      <c r="C1341" t="s">
        <v>31</v>
      </c>
      <c r="D1341" s="5" t="s">
        <v>77</v>
      </c>
      <c r="E1341">
        <v>1</v>
      </c>
      <c r="F1341" s="1">
        <v>8000</v>
      </c>
      <c r="G1341" s="2">
        <v>8000</v>
      </c>
      <c r="H1341" s="3">
        <v>2000</v>
      </c>
      <c r="I1341" s="19" t="s">
        <v>54</v>
      </c>
      <c r="J1341" t="s">
        <v>62</v>
      </c>
      <c r="K1341" s="20">
        <f>Tablo1[[#This Row],[Ürün Kar Tutarı]]/Tablo1[[#This Row],[Birim Fiyat]]</f>
        <v>0.25</v>
      </c>
      <c r="L1341" t="str">
        <f xml:space="preserve"> RIGHT(Tablo1[[#This Row],[Urun Ad]],5)</f>
        <v>Beyaz</v>
      </c>
      <c r="M1341" cm="1">
        <f t="array" aca="1" ref="M1341" ca="1">IF(VEYA(M1341="Aralık",M1341="Ocak",M1341="Şubat"),"Kış",
IF(VEYA(M1341="Mart",M1341="Nisan",M1341="Mayıs"),"İlkbahar",
IF(VEYA(M1341="Haziran",M1341="Temmuz",M1341="Ağustos"),"Yaz",
IF(VEYA(M1341="Eylül",M1341="Ekim",M1341="Kasım"),"Sonbahar",""))))</f>
        <v>0</v>
      </c>
    </row>
    <row r="1342" spans="1:13" x14ac:dyDescent="0.3">
      <c r="A1342" s="4">
        <v>1341</v>
      </c>
      <c r="B1342" t="s">
        <v>14</v>
      </c>
      <c r="C1342" t="s">
        <v>21</v>
      </c>
      <c r="D1342" s="5" t="s">
        <v>82</v>
      </c>
      <c r="E1342">
        <v>1</v>
      </c>
      <c r="F1342" s="1">
        <v>1400</v>
      </c>
      <c r="G1342" s="2">
        <v>1400</v>
      </c>
      <c r="H1342" s="3">
        <v>600</v>
      </c>
      <c r="I1342" s="19" t="s">
        <v>54</v>
      </c>
      <c r="J1342" t="s">
        <v>62</v>
      </c>
      <c r="K1342" s="20">
        <f>Tablo1[[#This Row],[Ürün Kar Tutarı]]/Tablo1[[#This Row],[Birim Fiyat]]</f>
        <v>0.42857142857142855</v>
      </c>
      <c r="L1342" t="str">
        <f xml:space="preserve"> RIGHT(Tablo1[[#This Row],[Urun Ad]],5)</f>
        <v>Beyaz</v>
      </c>
      <c r="M1342" cm="1">
        <f t="array" aca="1" ref="M1342" ca="1">IF(VEYA(M1342="Aralık",M1342="Ocak",M1342="Şubat"),"Kış",
IF(VEYA(M1342="Mart",M1342="Nisan",M1342="Mayıs"),"İlkbahar",
IF(VEYA(M1342="Haziran",M1342="Temmuz",M1342="Ağustos"),"Yaz",
IF(VEYA(M1342="Eylül",M1342="Ekim",M1342="Kasım"),"Sonbahar",""))))</f>
        <v>0</v>
      </c>
    </row>
    <row r="1343" spans="1:13" x14ac:dyDescent="0.3">
      <c r="A1343" s="5">
        <v>1342</v>
      </c>
      <c r="B1343" t="s">
        <v>13</v>
      </c>
      <c r="C1343" t="s">
        <v>23</v>
      </c>
      <c r="D1343" s="5" t="s">
        <v>84</v>
      </c>
      <c r="E1343">
        <v>1</v>
      </c>
      <c r="F1343" s="1">
        <v>1350</v>
      </c>
      <c r="G1343" s="2">
        <v>1350</v>
      </c>
      <c r="H1343" s="3">
        <v>550</v>
      </c>
      <c r="I1343" s="19" t="s">
        <v>54</v>
      </c>
      <c r="J1343" t="s">
        <v>65</v>
      </c>
      <c r="K1343" s="20">
        <f>Tablo1[[#This Row],[Ürün Kar Tutarı]]/Tablo1[[#This Row],[Birim Fiyat]]</f>
        <v>0.40740740740740738</v>
      </c>
      <c r="L1343" t="str">
        <f xml:space="preserve"> RIGHT(Tablo1[[#This Row],[Urun Ad]],5)</f>
        <v>Siyah</v>
      </c>
      <c r="M1343" cm="1">
        <f t="array" aca="1" ref="M1343" ca="1">IF(VEYA(M1343="Aralık",M1343="Ocak",M1343="Şubat"),"Kış",
IF(VEYA(M1343="Mart",M1343="Nisan",M1343="Mayıs"),"İlkbahar",
IF(VEYA(M1343="Haziran",M1343="Temmuz",M1343="Ağustos"),"Yaz",
IF(VEYA(M1343="Eylül",M1343="Ekim",M1343="Kasım"),"Sonbahar",""))))</f>
        <v>0</v>
      </c>
    </row>
    <row r="1344" spans="1:13" x14ac:dyDescent="0.3">
      <c r="A1344" s="4">
        <v>1343</v>
      </c>
      <c r="B1344" t="s">
        <v>16</v>
      </c>
      <c r="C1344" t="s">
        <v>38</v>
      </c>
      <c r="D1344" s="5" t="s">
        <v>84</v>
      </c>
      <c r="E1344">
        <v>1</v>
      </c>
      <c r="F1344" s="1">
        <v>1200</v>
      </c>
      <c r="G1344" s="2">
        <v>1200</v>
      </c>
      <c r="H1344" s="3">
        <v>400</v>
      </c>
      <c r="I1344" s="19" t="s">
        <v>54</v>
      </c>
      <c r="J1344" t="s">
        <v>59</v>
      </c>
      <c r="K1344" s="20">
        <f>Tablo1[[#This Row],[Ürün Kar Tutarı]]/Tablo1[[#This Row],[Birim Fiyat]]</f>
        <v>0.33333333333333331</v>
      </c>
      <c r="L1344" t="str">
        <f xml:space="preserve"> RIGHT(Tablo1[[#This Row],[Urun Ad]],5)</f>
        <v>ü Mor</v>
      </c>
      <c r="M1344" cm="1">
        <f t="array" aca="1" ref="M1344" ca="1">IF(VEYA(M1344="Aralık",M1344="Ocak",M1344="Şubat"),"Kış",
IF(VEYA(M1344="Mart",M1344="Nisan",M1344="Mayıs"),"İlkbahar",
IF(VEYA(M1344="Haziran",M1344="Temmuz",M1344="Ağustos"),"Yaz",
IF(VEYA(M1344="Eylül",M1344="Ekim",M1344="Kasım"),"Sonbahar",""))))</f>
        <v>0</v>
      </c>
    </row>
    <row r="1345" spans="1:13" x14ac:dyDescent="0.3">
      <c r="A1345" s="4">
        <v>1344</v>
      </c>
      <c r="B1345" t="s">
        <v>14</v>
      </c>
      <c r="C1345" t="s">
        <v>40</v>
      </c>
      <c r="D1345" s="5" t="s">
        <v>75</v>
      </c>
      <c r="E1345">
        <v>1</v>
      </c>
      <c r="F1345" s="1">
        <v>5300</v>
      </c>
      <c r="G1345" s="2">
        <v>5300</v>
      </c>
      <c r="H1345" s="3">
        <v>1300</v>
      </c>
      <c r="I1345" s="19" t="s">
        <v>54</v>
      </c>
      <c r="J1345" t="s">
        <v>63</v>
      </c>
      <c r="K1345" s="20">
        <f>Tablo1[[#This Row],[Ürün Kar Tutarı]]/Tablo1[[#This Row],[Birim Fiyat]]</f>
        <v>0.24528301886792453</v>
      </c>
      <c r="L1345" t="str">
        <f xml:space="preserve"> RIGHT(Tablo1[[#This Row],[Urun Ad]],5)</f>
        <v>i Gri</v>
      </c>
      <c r="M1345" cm="1">
        <f t="array" aca="1" ref="M1345" ca="1">IF(VEYA(M1345="Aralık",M1345="Ocak",M1345="Şubat"),"Kış",
IF(VEYA(M1345="Mart",M1345="Nisan",M1345="Mayıs"),"İlkbahar",
IF(VEYA(M1345="Haziran",M1345="Temmuz",M1345="Ağustos"),"Yaz",
IF(VEYA(M1345="Eylül",M1345="Ekim",M1345="Kasım"),"Sonbahar",""))))</f>
        <v>0</v>
      </c>
    </row>
    <row r="1346" spans="1:13" x14ac:dyDescent="0.3">
      <c r="A1346" s="4">
        <v>1345</v>
      </c>
      <c r="B1346" t="s">
        <v>17</v>
      </c>
      <c r="C1346" t="s">
        <v>32</v>
      </c>
      <c r="D1346" s="5" t="s">
        <v>76</v>
      </c>
      <c r="E1346">
        <v>3</v>
      </c>
      <c r="F1346" s="1">
        <v>10590</v>
      </c>
      <c r="G1346" s="2">
        <v>31770</v>
      </c>
      <c r="H1346" s="3">
        <v>13770</v>
      </c>
      <c r="I1346" s="19" t="s">
        <v>54</v>
      </c>
      <c r="J1346" t="s">
        <v>61</v>
      </c>
      <c r="K1346" s="20">
        <f>Tablo1[[#This Row],[Ürün Kar Tutarı]]/Tablo1[[#This Row],[Birim Fiyat]]</f>
        <v>1.3002832861189801</v>
      </c>
      <c r="L1346" t="str">
        <f xml:space="preserve"> RIGHT(Tablo1[[#This Row],[Urun Ad]],5)</f>
        <v>ı Gri</v>
      </c>
      <c r="M1346" cm="1">
        <f t="array" aca="1" ref="M1346" ca="1">IF(VEYA(M1346="Aralık",M1346="Ocak",M1346="Şubat"),"Kış",
IF(VEYA(M1346="Mart",M1346="Nisan",M1346="Mayıs"),"İlkbahar",
IF(VEYA(M1346="Haziran",M1346="Temmuz",M1346="Ağustos"),"Yaz",
IF(VEYA(M1346="Eylül",M1346="Ekim",M1346="Kasım"),"Sonbahar",""))))</f>
        <v>0</v>
      </c>
    </row>
    <row r="1347" spans="1:13" x14ac:dyDescent="0.3">
      <c r="A1347" s="5">
        <v>1346</v>
      </c>
      <c r="B1347" t="s">
        <v>12</v>
      </c>
      <c r="C1347" t="s">
        <v>37</v>
      </c>
      <c r="D1347" s="5" t="s">
        <v>43</v>
      </c>
      <c r="E1347">
        <v>1</v>
      </c>
      <c r="F1347" s="1">
        <v>1250</v>
      </c>
      <c r="G1347" s="2">
        <v>1250</v>
      </c>
      <c r="H1347" s="3">
        <v>450</v>
      </c>
      <c r="I1347" s="19" t="s">
        <v>54</v>
      </c>
      <c r="J1347" t="s">
        <v>65</v>
      </c>
      <c r="K1347" s="20">
        <f>Tablo1[[#This Row],[Ürün Kar Tutarı]]/Tablo1[[#This Row],[Birim Fiyat]]</f>
        <v>0.36</v>
      </c>
      <c r="L1347" t="str">
        <f xml:space="preserve"> RIGHT(Tablo1[[#This Row],[Urun Ad]],5)</f>
        <v>Siyah</v>
      </c>
      <c r="M1347" cm="1">
        <f t="array" aca="1" ref="M1347" ca="1">IF(VEYA(M1347="Aralık",M1347="Ocak",M1347="Şubat"),"Kış",
IF(VEYA(M1347="Mart",M1347="Nisan",M1347="Mayıs"),"İlkbahar",
IF(VEYA(M1347="Haziran",M1347="Temmuz",M1347="Ağustos"),"Yaz",
IF(VEYA(M1347="Eylül",M1347="Ekim",M1347="Kasım"),"Sonbahar",""))))</f>
        <v>0</v>
      </c>
    </row>
    <row r="1348" spans="1:13" x14ac:dyDescent="0.3">
      <c r="A1348" s="4">
        <v>1347</v>
      </c>
      <c r="B1348" t="s">
        <v>19</v>
      </c>
      <c r="C1348" t="s">
        <v>38</v>
      </c>
      <c r="D1348" s="5" t="s">
        <v>84</v>
      </c>
      <c r="E1348">
        <v>1</v>
      </c>
      <c r="F1348" s="1">
        <v>1200</v>
      </c>
      <c r="G1348" s="2">
        <v>1200</v>
      </c>
      <c r="H1348" s="3">
        <v>400</v>
      </c>
      <c r="I1348" s="19" t="s">
        <v>54</v>
      </c>
      <c r="J1348" t="s">
        <v>59</v>
      </c>
      <c r="K1348" s="20">
        <f>Tablo1[[#This Row],[Ürün Kar Tutarı]]/Tablo1[[#This Row],[Birim Fiyat]]</f>
        <v>0.33333333333333331</v>
      </c>
      <c r="L1348" t="str">
        <f xml:space="preserve"> RIGHT(Tablo1[[#This Row],[Urun Ad]],5)</f>
        <v>ü Mor</v>
      </c>
      <c r="M1348" cm="1">
        <f t="array" aca="1" ref="M1348" ca="1">IF(VEYA(M1348="Aralık",M1348="Ocak",M1348="Şubat"),"Kış",
IF(VEYA(M1348="Mart",M1348="Nisan",M1348="Mayıs"),"İlkbahar",
IF(VEYA(M1348="Haziran",M1348="Temmuz",M1348="Ağustos"),"Yaz",
IF(VEYA(M1348="Eylül",M1348="Ekim",M1348="Kasım"),"Sonbahar",""))))</f>
        <v>0</v>
      </c>
    </row>
    <row r="1349" spans="1:13" x14ac:dyDescent="0.3">
      <c r="A1349" s="5">
        <v>1348</v>
      </c>
      <c r="B1349" t="s">
        <v>12</v>
      </c>
      <c r="C1349" t="s">
        <v>21</v>
      </c>
      <c r="D1349" s="5" t="s">
        <v>82</v>
      </c>
      <c r="E1349">
        <v>3</v>
      </c>
      <c r="F1349" s="1">
        <v>1400</v>
      </c>
      <c r="G1349" s="2">
        <v>4200</v>
      </c>
      <c r="H1349" s="3">
        <v>1800</v>
      </c>
      <c r="I1349" s="19" t="s">
        <v>54</v>
      </c>
      <c r="J1349" t="s">
        <v>55</v>
      </c>
      <c r="K1349" s="20">
        <f>Tablo1[[#This Row],[Ürün Kar Tutarı]]/Tablo1[[#This Row],[Birim Fiyat]]</f>
        <v>1.2857142857142858</v>
      </c>
      <c r="L1349" t="str">
        <f xml:space="preserve"> RIGHT(Tablo1[[#This Row],[Urun Ad]],5)</f>
        <v>Beyaz</v>
      </c>
      <c r="M1349" cm="1">
        <f t="array" aca="1" ref="M1349" ca="1">IF(VEYA(M1349="Aralık",M1349="Ocak",M1349="Şubat"),"Kış",
IF(VEYA(M1349="Mart",M1349="Nisan",M1349="Mayıs"),"İlkbahar",
IF(VEYA(M1349="Haziran",M1349="Temmuz",M1349="Ağustos"),"Yaz",
IF(VEYA(M1349="Eylül",M1349="Ekim",M1349="Kasım"),"Sonbahar",""))))</f>
        <v>0</v>
      </c>
    </row>
    <row r="1350" spans="1:13" x14ac:dyDescent="0.3">
      <c r="A1350" s="4">
        <v>1349</v>
      </c>
      <c r="B1350" t="s">
        <v>19</v>
      </c>
      <c r="C1350" t="s">
        <v>39</v>
      </c>
      <c r="D1350" s="5" t="s">
        <v>76</v>
      </c>
      <c r="E1350">
        <v>2</v>
      </c>
      <c r="F1350" s="1">
        <v>7530</v>
      </c>
      <c r="G1350" s="2">
        <v>15060</v>
      </c>
      <c r="H1350" s="3">
        <v>3060</v>
      </c>
      <c r="I1350" s="19" t="s">
        <v>54</v>
      </c>
      <c r="J1350" t="s">
        <v>67</v>
      </c>
      <c r="K1350" s="20">
        <f>Tablo1[[#This Row],[Ürün Kar Tutarı]]/Tablo1[[#This Row],[Birim Fiyat]]</f>
        <v>0.4063745019920319</v>
      </c>
      <c r="L1350" t="str">
        <f xml:space="preserve"> RIGHT(Tablo1[[#This Row],[Urun Ad]],5)</f>
        <v>ı Gri</v>
      </c>
      <c r="M1350" cm="1">
        <f t="array" aca="1" ref="M1350" ca="1">IF(VEYA(M1350="Aralık",M1350="Ocak",M1350="Şubat"),"Kış",
IF(VEYA(M1350="Mart",M1350="Nisan",M1350="Mayıs"),"İlkbahar",
IF(VEYA(M1350="Haziran",M1350="Temmuz",M1350="Ağustos"),"Yaz",
IF(VEYA(M1350="Eylül",M1350="Ekim",M1350="Kasım"),"Sonbahar",""))))</f>
        <v>0</v>
      </c>
    </row>
    <row r="1351" spans="1:13" x14ac:dyDescent="0.3">
      <c r="A1351" s="5">
        <v>1350</v>
      </c>
      <c r="B1351" t="s">
        <v>14</v>
      </c>
      <c r="C1351" t="s">
        <v>25</v>
      </c>
      <c r="D1351" s="5" t="s">
        <v>77</v>
      </c>
      <c r="E1351">
        <v>1</v>
      </c>
      <c r="F1351" s="1">
        <v>7600</v>
      </c>
      <c r="G1351" s="2">
        <v>7600</v>
      </c>
      <c r="H1351" s="3">
        <v>1600</v>
      </c>
      <c r="I1351" s="19" t="s">
        <v>54</v>
      </c>
      <c r="J1351" t="s">
        <v>55</v>
      </c>
      <c r="K1351" s="20">
        <f>Tablo1[[#This Row],[Ürün Kar Tutarı]]/Tablo1[[#This Row],[Birim Fiyat]]</f>
        <v>0.21052631578947367</v>
      </c>
      <c r="L1351" t="str">
        <f xml:space="preserve"> RIGHT(Tablo1[[#This Row],[Urun Ad]],5)</f>
        <v>i Gri</v>
      </c>
      <c r="M1351" cm="1">
        <f t="array" aca="1" ref="M1351" ca="1">IF(VEYA(M1351="Aralık",M1351="Ocak",M1351="Şubat"),"Kış",
IF(VEYA(M1351="Mart",M1351="Nisan",M1351="Mayıs"),"İlkbahar",
IF(VEYA(M1351="Haziran",M1351="Temmuz",M1351="Ağustos"),"Yaz",
IF(VEYA(M1351="Eylül",M1351="Ekim",M1351="Kasım"),"Sonbahar",""))))</f>
        <v>0</v>
      </c>
    </row>
    <row r="1352" spans="1:13" x14ac:dyDescent="0.3">
      <c r="A1352" s="4">
        <v>1351</v>
      </c>
      <c r="B1352" t="s">
        <v>19</v>
      </c>
      <c r="C1352" t="s">
        <v>41</v>
      </c>
      <c r="D1352" s="5" t="s">
        <v>78</v>
      </c>
      <c r="E1352">
        <v>1</v>
      </c>
      <c r="F1352" s="1">
        <v>1500</v>
      </c>
      <c r="G1352" s="2">
        <v>1500</v>
      </c>
      <c r="H1352" s="3">
        <v>700</v>
      </c>
      <c r="I1352" s="19" t="s">
        <v>54</v>
      </c>
      <c r="J1352" t="s">
        <v>62</v>
      </c>
      <c r="K1352" s="20">
        <f>Tablo1[[#This Row],[Ürün Kar Tutarı]]/Tablo1[[#This Row],[Birim Fiyat]]</f>
        <v>0.46666666666666667</v>
      </c>
      <c r="L1352" t="str">
        <f xml:space="preserve"> RIGHT(Tablo1[[#This Row],[Urun Ad]],5)</f>
        <v>Marka</v>
      </c>
      <c r="M1352" cm="1">
        <f t="array" aca="1" ref="M1352" ca="1">IF(VEYA(M1352="Aralık",M1352="Ocak",M1352="Şubat"),"Kış",
IF(VEYA(M1352="Mart",M1352="Nisan",M1352="Mayıs"),"İlkbahar",
IF(VEYA(M1352="Haziran",M1352="Temmuz",M1352="Ağustos"),"Yaz",
IF(VEYA(M1352="Eylül",M1352="Ekim",M1352="Kasım"),"Sonbahar",""))))</f>
        <v>0</v>
      </c>
    </row>
    <row r="1353" spans="1:13" x14ac:dyDescent="0.3">
      <c r="A1353" s="5">
        <v>1352</v>
      </c>
      <c r="B1353" t="s">
        <v>17</v>
      </c>
      <c r="C1353" t="s">
        <v>24</v>
      </c>
      <c r="D1353" s="5" t="s">
        <v>81</v>
      </c>
      <c r="E1353">
        <v>2</v>
      </c>
      <c r="F1353" s="1">
        <v>2180</v>
      </c>
      <c r="G1353" s="2">
        <v>4360</v>
      </c>
      <c r="H1353" s="3">
        <v>1360</v>
      </c>
      <c r="I1353" s="19" t="s">
        <v>54</v>
      </c>
      <c r="J1353" t="s">
        <v>64</v>
      </c>
      <c r="K1353" s="20">
        <f>Tablo1[[#This Row],[Ürün Kar Tutarı]]/Tablo1[[#This Row],[Birim Fiyat]]</f>
        <v>0.62385321100917435</v>
      </c>
      <c r="L1353" t="str">
        <f xml:space="preserve"> RIGHT(Tablo1[[#This Row],[Urun Ad]],5)</f>
        <v>Marka</v>
      </c>
      <c r="M1353" cm="1">
        <f t="array" aca="1" ref="M1353" ca="1">IF(VEYA(M1353="Aralık",M1353="Ocak",M1353="Şubat"),"Kış",
IF(VEYA(M1353="Mart",M1353="Nisan",M1353="Mayıs"),"İlkbahar",
IF(VEYA(M1353="Haziran",M1353="Temmuz",M1353="Ağustos"),"Yaz",
IF(VEYA(M1353="Eylül",M1353="Ekim",M1353="Kasım"),"Sonbahar",""))))</f>
        <v>0</v>
      </c>
    </row>
    <row r="1354" spans="1:13" x14ac:dyDescent="0.3">
      <c r="A1354" s="4">
        <v>1353</v>
      </c>
      <c r="B1354" t="s">
        <v>11</v>
      </c>
      <c r="C1354" t="s">
        <v>24</v>
      </c>
      <c r="D1354" s="5" t="s">
        <v>81</v>
      </c>
      <c r="E1354">
        <v>1</v>
      </c>
      <c r="F1354" s="1">
        <v>2180</v>
      </c>
      <c r="G1354" s="2">
        <v>2180</v>
      </c>
      <c r="H1354" s="3">
        <v>680</v>
      </c>
      <c r="I1354" s="19" t="s">
        <v>54</v>
      </c>
      <c r="J1354" t="s">
        <v>66</v>
      </c>
      <c r="K1354" s="20">
        <f>Tablo1[[#This Row],[Ürün Kar Tutarı]]/Tablo1[[#This Row],[Birim Fiyat]]</f>
        <v>0.31192660550458717</v>
      </c>
      <c r="L1354" t="str">
        <f xml:space="preserve"> RIGHT(Tablo1[[#This Row],[Urun Ad]],5)</f>
        <v>Marka</v>
      </c>
      <c r="M1354" cm="1">
        <f t="array" aca="1" ref="M1354" ca="1">IF(VEYA(M1354="Aralık",M1354="Ocak",M1354="Şubat"),"Kış",
IF(VEYA(M1354="Mart",M1354="Nisan",M1354="Mayıs"),"İlkbahar",
IF(VEYA(M1354="Haziran",M1354="Temmuz",M1354="Ağustos"),"Yaz",
IF(VEYA(M1354="Eylül",M1354="Ekim",M1354="Kasım"),"Sonbahar",""))))</f>
        <v>0</v>
      </c>
    </row>
    <row r="1355" spans="1:13" x14ac:dyDescent="0.3">
      <c r="A1355" s="5">
        <v>1354</v>
      </c>
      <c r="B1355" t="s">
        <v>17</v>
      </c>
      <c r="C1355" t="s">
        <v>35</v>
      </c>
      <c r="D1355" s="5" t="s">
        <v>79</v>
      </c>
      <c r="E1355">
        <v>1</v>
      </c>
      <c r="F1355" s="1">
        <v>5775</v>
      </c>
      <c r="G1355" s="2">
        <v>5775</v>
      </c>
      <c r="H1355" s="3">
        <v>1775</v>
      </c>
      <c r="I1355" s="19" t="s">
        <v>54</v>
      </c>
      <c r="J1355" t="s">
        <v>62</v>
      </c>
      <c r="K1355" s="20">
        <f>Tablo1[[#This Row],[Ürün Kar Tutarı]]/Tablo1[[#This Row],[Birim Fiyat]]</f>
        <v>0.30735930735930733</v>
      </c>
      <c r="L1355" t="str">
        <f xml:space="preserve"> RIGHT(Tablo1[[#This Row],[Urun Ad]],5)</f>
        <v>Beyaz</v>
      </c>
      <c r="M1355" cm="1">
        <f t="array" aca="1" ref="M1355" ca="1">IF(VEYA(M1355="Aralık",M1355="Ocak",M1355="Şubat"),"Kış",
IF(VEYA(M1355="Mart",M1355="Nisan",M1355="Mayıs"),"İlkbahar",
IF(VEYA(M1355="Haziran",M1355="Temmuz",M1355="Ağustos"),"Yaz",
IF(VEYA(M1355="Eylül",M1355="Ekim",M1355="Kasım"),"Sonbahar",""))))</f>
        <v>0</v>
      </c>
    </row>
    <row r="1356" spans="1:13" x14ac:dyDescent="0.3">
      <c r="A1356" s="4">
        <v>1355</v>
      </c>
      <c r="B1356" t="s">
        <v>17</v>
      </c>
      <c r="C1356" t="s">
        <v>27</v>
      </c>
      <c r="D1356" s="5" t="s">
        <v>43</v>
      </c>
      <c r="E1356">
        <v>3</v>
      </c>
      <c r="F1356" s="1">
        <v>1100</v>
      </c>
      <c r="G1356" s="2">
        <v>3300</v>
      </c>
      <c r="H1356" s="3">
        <v>900</v>
      </c>
      <c r="I1356" s="19" t="s">
        <v>54</v>
      </c>
      <c r="J1356" t="s">
        <v>55</v>
      </c>
      <c r="K1356" s="20">
        <f>Tablo1[[#This Row],[Ürün Kar Tutarı]]/Tablo1[[#This Row],[Birim Fiyat]]</f>
        <v>0.81818181818181823</v>
      </c>
      <c r="L1356" t="str">
        <f xml:space="preserve"> RIGHT(Tablo1[[#This Row],[Urun Ad]],5)</f>
        <v>Beyaz</v>
      </c>
      <c r="M1356" cm="1">
        <f t="array" aca="1" ref="M1356" ca="1">IF(VEYA(M1356="Aralık",M1356="Ocak",M1356="Şubat"),"Kış",
IF(VEYA(M1356="Mart",M1356="Nisan",M1356="Mayıs"),"İlkbahar",
IF(VEYA(M1356="Haziran",M1356="Temmuz",M1356="Ağustos"),"Yaz",
IF(VEYA(M1356="Eylül",M1356="Ekim",M1356="Kasım"),"Sonbahar",""))))</f>
        <v>0</v>
      </c>
    </row>
    <row r="1357" spans="1:13" x14ac:dyDescent="0.3">
      <c r="A1357" s="5">
        <v>1356</v>
      </c>
      <c r="B1357" t="s">
        <v>18</v>
      </c>
      <c r="C1357" t="s">
        <v>35</v>
      </c>
      <c r="D1357" s="5" t="s">
        <v>79</v>
      </c>
      <c r="E1357">
        <v>1</v>
      </c>
      <c r="F1357" s="1">
        <v>5775</v>
      </c>
      <c r="G1357" s="2">
        <v>5775</v>
      </c>
      <c r="H1357" s="3">
        <v>1775</v>
      </c>
      <c r="I1357" s="19" t="s">
        <v>54</v>
      </c>
      <c r="J1357" t="s">
        <v>55</v>
      </c>
      <c r="K1357" s="20">
        <f>Tablo1[[#This Row],[Ürün Kar Tutarı]]/Tablo1[[#This Row],[Birim Fiyat]]</f>
        <v>0.30735930735930733</v>
      </c>
      <c r="L1357" t="str">
        <f xml:space="preserve"> RIGHT(Tablo1[[#This Row],[Urun Ad]],5)</f>
        <v>Beyaz</v>
      </c>
      <c r="M1357" cm="1">
        <f t="array" aca="1" ref="M1357" ca="1">IF(VEYA(M1357="Aralık",M1357="Ocak",M1357="Şubat"),"Kış",
IF(VEYA(M1357="Mart",M1357="Nisan",M1357="Mayıs"),"İlkbahar",
IF(VEYA(M1357="Haziran",M1357="Temmuz",M1357="Ağustos"),"Yaz",
IF(VEYA(M1357="Eylül",M1357="Ekim",M1357="Kasım"),"Sonbahar",""))))</f>
        <v>0</v>
      </c>
    </row>
    <row r="1358" spans="1:13" x14ac:dyDescent="0.3">
      <c r="A1358" s="4">
        <v>1357</v>
      </c>
      <c r="B1358" t="s">
        <v>15</v>
      </c>
      <c r="C1358" t="s">
        <v>23</v>
      </c>
      <c r="D1358" s="5" t="s">
        <v>84</v>
      </c>
      <c r="E1358">
        <v>1</v>
      </c>
      <c r="F1358" s="1">
        <v>1350</v>
      </c>
      <c r="G1358" s="2">
        <v>1350</v>
      </c>
      <c r="H1358" s="3">
        <v>550</v>
      </c>
      <c r="I1358" s="19" t="s">
        <v>54</v>
      </c>
      <c r="J1358" t="s">
        <v>62</v>
      </c>
      <c r="K1358" s="20">
        <f>Tablo1[[#This Row],[Ürün Kar Tutarı]]/Tablo1[[#This Row],[Birim Fiyat]]</f>
        <v>0.40740740740740738</v>
      </c>
      <c r="L1358" t="str">
        <f xml:space="preserve"> RIGHT(Tablo1[[#This Row],[Urun Ad]],5)</f>
        <v>Siyah</v>
      </c>
      <c r="M1358" cm="1">
        <f t="array" aca="1" ref="M1358" ca="1">IF(VEYA(M1358="Aralık",M1358="Ocak",M1358="Şubat"),"Kış",
IF(VEYA(M1358="Mart",M1358="Nisan",M1358="Mayıs"),"İlkbahar",
IF(VEYA(M1358="Haziran",M1358="Temmuz",M1358="Ağustos"),"Yaz",
IF(VEYA(M1358="Eylül",M1358="Ekim",M1358="Kasım"),"Sonbahar",""))))</f>
        <v>0</v>
      </c>
    </row>
    <row r="1359" spans="1:13" x14ac:dyDescent="0.3">
      <c r="A1359" s="5">
        <v>1358</v>
      </c>
      <c r="B1359" t="s">
        <v>8</v>
      </c>
      <c r="C1359" t="s">
        <v>25</v>
      </c>
      <c r="D1359" s="5" t="s">
        <v>77</v>
      </c>
      <c r="E1359">
        <v>3</v>
      </c>
      <c r="F1359" s="1">
        <v>7600</v>
      </c>
      <c r="G1359" s="2">
        <v>22800</v>
      </c>
      <c r="H1359" s="3">
        <v>4800</v>
      </c>
      <c r="I1359" s="19" t="s">
        <v>54</v>
      </c>
      <c r="J1359" t="s">
        <v>58</v>
      </c>
      <c r="K1359" s="20">
        <f>Tablo1[[#This Row],[Ürün Kar Tutarı]]/Tablo1[[#This Row],[Birim Fiyat]]</f>
        <v>0.63157894736842102</v>
      </c>
      <c r="L1359" t="str">
        <f xml:space="preserve"> RIGHT(Tablo1[[#This Row],[Urun Ad]],5)</f>
        <v>i Gri</v>
      </c>
      <c r="M1359" cm="1">
        <f t="array" aca="1" ref="M1359" ca="1">IF(VEYA(M1359="Aralık",M1359="Ocak",M1359="Şubat"),"Kış",
IF(VEYA(M1359="Mart",M1359="Nisan",M1359="Mayıs"),"İlkbahar",
IF(VEYA(M1359="Haziran",M1359="Temmuz",M1359="Ağustos"),"Yaz",
IF(VEYA(M1359="Eylül",M1359="Ekim",M1359="Kasım"),"Sonbahar",""))))</f>
        <v>0</v>
      </c>
    </row>
    <row r="1360" spans="1:13" x14ac:dyDescent="0.3">
      <c r="A1360" s="4">
        <v>1359</v>
      </c>
      <c r="B1360" t="s">
        <v>10</v>
      </c>
      <c r="C1360" t="s">
        <v>26</v>
      </c>
      <c r="D1360" s="5" t="s">
        <v>79</v>
      </c>
      <c r="E1360">
        <v>3</v>
      </c>
      <c r="F1360" s="1">
        <v>7250</v>
      </c>
      <c r="G1360" s="2">
        <v>21750</v>
      </c>
      <c r="H1360" s="3">
        <v>6750</v>
      </c>
      <c r="I1360" s="19" t="s">
        <v>54</v>
      </c>
      <c r="J1360" t="s">
        <v>64</v>
      </c>
      <c r="K1360" s="20">
        <f>Tablo1[[#This Row],[Ürün Kar Tutarı]]/Tablo1[[#This Row],[Birim Fiyat]]</f>
        <v>0.93103448275862066</v>
      </c>
      <c r="L1360" t="str">
        <f xml:space="preserve"> RIGHT(Tablo1[[#This Row],[Urun Ad]],5)</f>
        <v>u Gri</v>
      </c>
      <c r="M1360" cm="1">
        <f t="array" aca="1" ref="M1360" ca="1">IF(VEYA(M1360="Aralık",M1360="Ocak",M1360="Şubat"),"Kış",
IF(VEYA(M1360="Mart",M1360="Nisan",M1360="Mayıs"),"İlkbahar",
IF(VEYA(M1360="Haziran",M1360="Temmuz",M1360="Ağustos"),"Yaz",
IF(VEYA(M1360="Eylül",M1360="Ekim",M1360="Kasım"),"Sonbahar",""))))</f>
        <v>0</v>
      </c>
    </row>
    <row r="1361" spans="1:13" x14ac:dyDescent="0.3">
      <c r="A1361" s="5">
        <v>1360</v>
      </c>
      <c r="B1361" t="s">
        <v>19</v>
      </c>
      <c r="C1361" t="s">
        <v>33</v>
      </c>
      <c r="D1361" s="5" t="s">
        <v>78</v>
      </c>
      <c r="E1361">
        <v>2</v>
      </c>
      <c r="F1361" s="1">
        <v>1490</v>
      </c>
      <c r="G1361" s="2">
        <v>2980</v>
      </c>
      <c r="H1361" s="3">
        <v>1380</v>
      </c>
      <c r="I1361" s="19" t="s">
        <v>54</v>
      </c>
      <c r="J1361" t="s">
        <v>67</v>
      </c>
      <c r="K1361" s="20">
        <f>Tablo1[[#This Row],[Ürün Kar Tutarı]]/Tablo1[[#This Row],[Birim Fiyat]]</f>
        <v>0.9261744966442953</v>
      </c>
      <c r="L1361" t="str">
        <f xml:space="preserve"> RIGHT(Tablo1[[#This Row],[Urun Ad]],5)</f>
        <v>Marka</v>
      </c>
      <c r="M1361" cm="1">
        <f t="array" aca="1" ref="M1361" ca="1">IF(VEYA(M1361="Aralık",M1361="Ocak",M1361="Şubat"),"Kış",
IF(VEYA(M1361="Mart",M1361="Nisan",M1361="Mayıs"),"İlkbahar",
IF(VEYA(M1361="Haziran",M1361="Temmuz",M1361="Ağustos"),"Yaz",
IF(VEYA(M1361="Eylül",M1361="Ekim",M1361="Kasım"),"Sonbahar",""))))</f>
        <v>0</v>
      </c>
    </row>
    <row r="1362" spans="1:13" x14ac:dyDescent="0.3">
      <c r="A1362" s="4">
        <v>1361</v>
      </c>
      <c r="B1362" t="s">
        <v>11</v>
      </c>
      <c r="C1362" t="s">
        <v>33</v>
      </c>
      <c r="D1362" s="5" t="s">
        <v>78</v>
      </c>
      <c r="E1362">
        <v>2</v>
      </c>
      <c r="F1362" s="1">
        <v>1490</v>
      </c>
      <c r="G1362" s="2">
        <v>2980</v>
      </c>
      <c r="H1362" s="3">
        <v>1380</v>
      </c>
      <c r="I1362" s="19" t="s">
        <v>54</v>
      </c>
      <c r="J1362" t="s">
        <v>55</v>
      </c>
      <c r="K1362" s="20">
        <f>Tablo1[[#This Row],[Ürün Kar Tutarı]]/Tablo1[[#This Row],[Birim Fiyat]]</f>
        <v>0.9261744966442953</v>
      </c>
      <c r="L1362" t="str">
        <f xml:space="preserve"> RIGHT(Tablo1[[#This Row],[Urun Ad]],5)</f>
        <v>Marka</v>
      </c>
      <c r="M1362" cm="1">
        <f t="array" aca="1" ref="M1362" ca="1">IF(VEYA(M1362="Aralık",M1362="Ocak",M1362="Şubat"),"Kış",
IF(VEYA(M1362="Mart",M1362="Nisan",M1362="Mayıs"),"İlkbahar",
IF(VEYA(M1362="Haziran",M1362="Temmuz",M1362="Ağustos"),"Yaz",
IF(VEYA(M1362="Eylül",M1362="Ekim",M1362="Kasım"),"Sonbahar",""))))</f>
        <v>0</v>
      </c>
    </row>
    <row r="1363" spans="1:13" x14ac:dyDescent="0.3">
      <c r="A1363" s="5">
        <v>1362</v>
      </c>
      <c r="B1363" t="s">
        <v>16</v>
      </c>
      <c r="C1363" t="s">
        <v>30</v>
      </c>
      <c r="D1363" s="5" t="s">
        <v>83</v>
      </c>
      <c r="E1363">
        <v>2</v>
      </c>
      <c r="F1363" s="1">
        <v>1090</v>
      </c>
      <c r="G1363" s="2">
        <v>2180</v>
      </c>
      <c r="H1363" s="3">
        <v>580</v>
      </c>
      <c r="I1363" s="19" t="s">
        <v>54</v>
      </c>
      <c r="J1363" t="s">
        <v>61</v>
      </c>
      <c r="K1363" s="20">
        <f>Tablo1[[#This Row],[Ürün Kar Tutarı]]/Tablo1[[#This Row],[Birim Fiyat]]</f>
        <v>0.5321100917431193</v>
      </c>
      <c r="L1363" t="str">
        <f xml:space="preserve"> RIGHT(Tablo1[[#This Row],[Urun Ad]],5)</f>
        <v>Marka</v>
      </c>
      <c r="M1363" cm="1">
        <f t="array" aca="1" ref="M1363" ca="1">IF(VEYA(M1363="Aralık",M1363="Ocak",M1363="Şubat"),"Kış",
IF(VEYA(M1363="Mart",M1363="Nisan",M1363="Mayıs"),"İlkbahar",
IF(VEYA(M1363="Haziran",M1363="Temmuz",M1363="Ağustos"),"Yaz",
IF(VEYA(M1363="Eylül",M1363="Ekim",M1363="Kasım"),"Sonbahar",""))))</f>
        <v>0</v>
      </c>
    </row>
    <row r="1364" spans="1:13" x14ac:dyDescent="0.3">
      <c r="A1364" s="4">
        <v>1363</v>
      </c>
      <c r="B1364" t="s">
        <v>16</v>
      </c>
      <c r="C1364" t="s">
        <v>28</v>
      </c>
      <c r="D1364" s="5" t="s">
        <v>83</v>
      </c>
      <c r="E1364">
        <v>3</v>
      </c>
      <c r="F1364" s="1">
        <v>1200</v>
      </c>
      <c r="G1364" s="2">
        <v>3600</v>
      </c>
      <c r="H1364" s="3">
        <v>1200</v>
      </c>
      <c r="I1364" s="19" t="s">
        <v>54</v>
      </c>
      <c r="J1364" t="s">
        <v>61</v>
      </c>
      <c r="K1364" s="20">
        <f>Tablo1[[#This Row],[Ürün Kar Tutarı]]/Tablo1[[#This Row],[Birim Fiyat]]</f>
        <v>1</v>
      </c>
      <c r="L1364" t="str">
        <f xml:space="preserve"> RIGHT(Tablo1[[#This Row],[Urun Ad]],5)</f>
        <v>Marka</v>
      </c>
      <c r="M1364" cm="1">
        <f t="array" aca="1" ref="M1364" ca="1">IF(VEYA(M1364="Aralık",M1364="Ocak",M1364="Şubat"),"Kış",
IF(VEYA(M1364="Mart",M1364="Nisan",M1364="Mayıs"),"İlkbahar",
IF(VEYA(M1364="Haziran",M1364="Temmuz",M1364="Ağustos"),"Yaz",
IF(VEYA(M1364="Eylül",M1364="Ekim",M1364="Kasım"),"Sonbahar",""))))</f>
        <v>0</v>
      </c>
    </row>
    <row r="1365" spans="1:13" x14ac:dyDescent="0.3">
      <c r="A1365" s="5">
        <v>1364</v>
      </c>
      <c r="B1365" t="s">
        <v>19</v>
      </c>
      <c r="C1365" t="s">
        <v>30</v>
      </c>
      <c r="D1365" s="5" t="s">
        <v>83</v>
      </c>
      <c r="E1365">
        <v>2</v>
      </c>
      <c r="F1365" s="1">
        <v>1090</v>
      </c>
      <c r="G1365" s="2">
        <v>2180</v>
      </c>
      <c r="H1365" s="3">
        <v>580</v>
      </c>
      <c r="I1365" s="19" t="s">
        <v>54</v>
      </c>
      <c r="J1365" t="s">
        <v>66</v>
      </c>
      <c r="K1365" s="20">
        <f>Tablo1[[#This Row],[Ürün Kar Tutarı]]/Tablo1[[#This Row],[Birim Fiyat]]</f>
        <v>0.5321100917431193</v>
      </c>
      <c r="L1365" t="str">
        <f xml:space="preserve"> RIGHT(Tablo1[[#This Row],[Urun Ad]],5)</f>
        <v>Marka</v>
      </c>
      <c r="M1365" cm="1">
        <f t="array" aca="1" ref="M1365" ca="1">IF(VEYA(M1365="Aralık",M1365="Ocak",M1365="Şubat"),"Kış",
IF(VEYA(M1365="Mart",M1365="Nisan",M1365="Mayıs"),"İlkbahar",
IF(VEYA(M1365="Haziran",M1365="Temmuz",M1365="Ağustos"),"Yaz",
IF(VEYA(M1365="Eylül",M1365="Ekim",M1365="Kasım"),"Sonbahar",""))))</f>
        <v>0</v>
      </c>
    </row>
    <row r="1366" spans="1:13" x14ac:dyDescent="0.3">
      <c r="A1366" s="4">
        <v>1365</v>
      </c>
      <c r="B1366" t="s">
        <v>19</v>
      </c>
      <c r="C1366" t="s">
        <v>24</v>
      </c>
      <c r="D1366" s="5" t="s">
        <v>81</v>
      </c>
      <c r="E1366">
        <v>3</v>
      </c>
      <c r="F1366" s="1">
        <v>2180</v>
      </c>
      <c r="G1366" s="2">
        <v>6540</v>
      </c>
      <c r="H1366" s="3">
        <v>2040</v>
      </c>
      <c r="I1366" s="19" t="s">
        <v>54</v>
      </c>
      <c r="J1366" t="s">
        <v>56</v>
      </c>
      <c r="K1366" s="20">
        <f>Tablo1[[#This Row],[Ürün Kar Tutarı]]/Tablo1[[#This Row],[Birim Fiyat]]</f>
        <v>0.93577981651376152</v>
      </c>
      <c r="L1366" t="str">
        <f xml:space="preserve"> RIGHT(Tablo1[[#This Row],[Urun Ad]],5)</f>
        <v>Marka</v>
      </c>
      <c r="M1366" cm="1">
        <f t="array" aca="1" ref="M1366" ca="1">IF(VEYA(M1366="Aralık",M1366="Ocak",M1366="Şubat"),"Kış",
IF(VEYA(M1366="Mart",M1366="Nisan",M1366="Mayıs"),"İlkbahar",
IF(VEYA(M1366="Haziran",M1366="Temmuz",M1366="Ağustos"),"Yaz",
IF(VEYA(M1366="Eylül",M1366="Ekim",M1366="Kasım"),"Sonbahar",""))))</f>
        <v>0</v>
      </c>
    </row>
    <row r="1367" spans="1:13" x14ac:dyDescent="0.3">
      <c r="A1367" s="5">
        <v>1366</v>
      </c>
      <c r="B1367" t="s">
        <v>10</v>
      </c>
      <c r="C1367" t="s">
        <v>40</v>
      </c>
      <c r="D1367" s="5" t="s">
        <v>75</v>
      </c>
      <c r="E1367">
        <v>3</v>
      </c>
      <c r="F1367" s="1">
        <v>5300</v>
      </c>
      <c r="G1367" s="2">
        <v>15900</v>
      </c>
      <c r="H1367" s="3">
        <v>3900</v>
      </c>
      <c r="I1367" s="19" t="s">
        <v>54</v>
      </c>
      <c r="J1367" t="s">
        <v>59</v>
      </c>
      <c r="K1367" s="20">
        <f>Tablo1[[#This Row],[Ürün Kar Tutarı]]/Tablo1[[#This Row],[Birim Fiyat]]</f>
        <v>0.73584905660377353</v>
      </c>
      <c r="L1367" t="str">
        <f xml:space="preserve"> RIGHT(Tablo1[[#This Row],[Urun Ad]],5)</f>
        <v>i Gri</v>
      </c>
      <c r="M1367" cm="1">
        <f t="array" aca="1" ref="M1367" ca="1">IF(VEYA(M1367="Aralık",M1367="Ocak",M1367="Şubat"),"Kış",
IF(VEYA(M1367="Mart",M1367="Nisan",M1367="Mayıs"),"İlkbahar",
IF(VEYA(M1367="Haziran",M1367="Temmuz",M1367="Ağustos"),"Yaz",
IF(VEYA(M1367="Eylül",M1367="Ekim",M1367="Kasım"),"Sonbahar",""))))</f>
        <v>0</v>
      </c>
    </row>
    <row r="1368" spans="1:13" x14ac:dyDescent="0.3">
      <c r="A1368" s="4">
        <v>1367</v>
      </c>
      <c r="B1368" t="s">
        <v>19</v>
      </c>
      <c r="C1368" t="s">
        <v>40</v>
      </c>
      <c r="D1368" s="5" t="s">
        <v>75</v>
      </c>
      <c r="E1368">
        <v>2</v>
      </c>
      <c r="F1368" s="1">
        <v>5300</v>
      </c>
      <c r="G1368" s="2">
        <v>10600</v>
      </c>
      <c r="H1368" s="3">
        <v>2600</v>
      </c>
      <c r="I1368" s="19" t="s">
        <v>54</v>
      </c>
      <c r="J1368" t="s">
        <v>56</v>
      </c>
      <c r="K1368" s="20">
        <f>Tablo1[[#This Row],[Ürün Kar Tutarı]]/Tablo1[[#This Row],[Birim Fiyat]]</f>
        <v>0.49056603773584906</v>
      </c>
      <c r="L1368" t="str">
        <f xml:space="preserve"> RIGHT(Tablo1[[#This Row],[Urun Ad]],5)</f>
        <v>i Gri</v>
      </c>
      <c r="M1368" cm="1">
        <f t="array" aca="1" ref="M1368" ca="1">IF(VEYA(M1368="Aralık",M1368="Ocak",M1368="Şubat"),"Kış",
IF(VEYA(M1368="Mart",M1368="Nisan",M1368="Mayıs"),"İlkbahar",
IF(VEYA(M1368="Haziran",M1368="Temmuz",M1368="Ağustos"),"Yaz",
IF(VEYA(M1368="Eylül",M1368="Ekim",M1368="Kasım"),"Sonbahar",""))))</f>
        <v>0</v>
      </c>
    </row>
    <row r="1369" spans="1:13" x14ac:dyDescent="0.3">
      <c r="A1369" s="5">
        <v>1368</v>
      </c>
      <c r="B1369" t="s">
        <v>13</v>
      </c>
      <c r="C1369" t="s">
        <v>26</v>
      </c>
      <c r="D1369" s="5" t="s">
        <v>79</v>
      </c>
      <c r="E1369">
        <v>2</v>
      </c>
      <c r="F1369" s="1">
        <v>7250</v>
      </c>
      <c r="G1369" s="2">
        <v>14500</v>
      </c>
      <c r="H1369" s="3">
        <v>4500</v>
      </c>
      <c r="I1369" s="19" t="s">
        <v>54</v>
      </c>
      <c r="J1369" t="s">
        <v>55</v>
      </c>
      <c r="K1369" s="20">
        <f>Tablo1[[#This Row],[Ürün Kar Tutarı]]/Tablo1[[#This Row],[Birim Fiyat]]</f>
        <v>0.62068965517241381</v>
      </c>
      <c r="L1369" t="str">
        <f xml:space="preserve"> RIGHT(Tablo1[[#This Row],[Urun Ad]],5)</f>
        <v>u Gri</v>
      </c>
      <c r="M1369" cm="1">
        <f t="array" aca="1" ref="M1369" ca="1">IF(VEYA(M1369="Aralık",M1369="Ocak",M1369="Şubat"),"Kış",
IF(VEYA(M1369="Mart",M1369="Nisan",M1369="Mayıs"),"İlkbahar",
IF(VEYA(M1369="Haziran",M1369="Temmuz",M1369="Ağustos"),"Yaz",
IF(VEYA(M1369="Eylül",M1369="Ekim",M1369="Kasım"),"Sonbahar",""))))</f>
        <v>0</v>
      </c>
    </row>
    <row r="1370" spans="1:13" x14ac:dyDescent="0.3">
      <c r="A1370" s="4">
        <v>1369</v>
      </c>
      <c r="B1370" t="s">
        <v>13</v>
      </c>
      <c r="C1370" t="s">
        <v>38</v>
      </c>
      <c r="D1370" s="5" t="s">
        <v>84</v>
      </c>
      <c r="E1370">
        <v>3</v>
      </c>
      <c r="F1370" s="1">
        <v>1200</v>
      </c>
      <c r="G1370" s="2">
        <v>3600</v>
      </c>
      <c r="H1370" s="3">
        <v>1200</v>
      </c>
      <c r="I1370" s="19" t="s">
        <v>54</v>
      </c>
      <c r="J1370" t="s">
        <v>62</v>
      </c>
      <c r="K1370" s="20">
        <f>Tablo1[[#This Row],[Ürün Kar Tutarı]]/Tablo1[[#This Row],[Birim Fiyat]]</f>
        <v>1</v>
      </c>
      <c r="L1370" t="str">
        <f xml:space="preserve"> RIGHT(Tablo1[[#This Row],[Urun Ad]],5)</f>
        <v>ü Mor</v>
      </c>
      <c r="M1370" cm="1">
        <f t="array" aca="1" ref="M1370" ca="1">IF(VEYA(M1370="Aralık",M1370="Ocak",M1370="Şubat"),"Kış",
IF(VEYA(M1370="Mart",M1370="Nisan",M1370="Mayıs"),"İlkbahar",
IF(VEYA(M1370="Haziran",M1370="Temmuz",M1370="Ağustos"),"Yaz",
IF(VEYA(M1370="Eylül",M1370="Ekim",M1370="Kasım"),"Sonbahar",""))))</f>
        <v>0</v>
      </c>
    </row>
    <row r="1371" spans="1:13" x14ac:dyDescent="0.3">
      <c r="A1371" s="4">
        <v>1370</v>
      </c>
      <c r="B1371" t="s">
        <v>11</v>
      </c>
      <c r="C1371" t="s">
        <v>20</v>
      </c>
      <c r="D1371" s="5" t="s">
        <v>75</v>
      </c>
      <c r="E1371">
        <v>1</v>
      </c>
      <c r="F1371" s="1">
        <v>6000</v>
      </c>
      <c r="G1371" s="2">
        <v>6000</v>
      </c>
      <c r="H1371" s="3">
        <v>2000</v>
      </c>
      <c r="I1371" s="19" t="s">
        <v>54</v>
      </c>
      <c r="J1371" t="s">
        <v>63</v>
      </c>
      <c r="K1371" s="20">
        <f>Tablo1[[#This Row],[Ürün Kar Tutarı]]/Tablo1[[#This Row],[Birim Fiyat]]</f>
        <v>0.33333333333333331</v>
      </c>
      <c r="L1371" t="str">
        <f xml:space="preserve"> RIGHT(Tablo1[[#This Row],[Urun Ad]],5)</f>
        <v>Beyaz</v>
      </c>
      <c r="M1371" cm="1">
        <f t="array" aca="1" ref="M1371" ca="1">IF(VEYA(M1371="Aralık",M1371="Ocak",M1371="Şubat"),"Kış",
IF(VEYA(M1371="Mart",M1371="Nisan",M1371="Mayıs"),"İlkbahar",
IF(VEYA(M1371="Haziran",M1371="Temmuz",M1371="Ağustos"),"Yaz",
IF(VEYA(M1371="Eylül",M1371="Ekim",M1371="Kasım"),"Sonbahar",""))))</f>
        <v>0</v>
      </c>
    </row>
    <row r="1372" spans="1:13" x14ac:dyDescent="0.3">
      <c r="A1372" s="4">
        <v>1371</v>
      </c>
      <c r="B1372" t="s">
        <v>10</v>
      </c>
      <c r="C1372" t="s">
        <v>22</v>
      </c>
      <c r="D1372" s="5" t="s">
        <v>76</v>
      </c>
      <c r="E1372">
        <v>3</v>
      </c>
      <c r="F1372" s="1">
        <v>8450</v>
      </c>
      <c r="G1372" s="2">
        <v>25350</v>
      </c>
      <c r="H1372" s="3">
        <v>7350</v>
      </c>
      <c r="I1372" s="19" t="s">
        <v>54</v>
      </c>
      <c r="J1372" t="s">
        <v>59</v>
      </c>
      <c r="K1372" s="20">
        <f>Tablo1[[#This Row],[Ürün Kar Tutarı]]/Tablo1[[#This Row],[Birim Fiyat]]</f>
        <v>0.86982248520710059</v>
      </c>
      <c r="L1372" t="str">
        <f xml:space="preserve"> RIGHT(Tablo1[[#This Row],[Urun Ad]],5)</f>
        <v>Beyaz</v>
      </c>
      <c r="M1372" cm="1">
        <f t="array" aca="1" ref="M1372" ca="1">IF(VEYA(M1372="Aralık",M1372="Ocak",M1372="Şubat"),"Kış",
IF(VEYA(M1372="Mart",M1372="Nisan",M1372="Mayıs"),"İlkbahar",
IF(VEYA(M1372="Haziran",M1372="Temmuz",M1372="Ağustos"),"Yaz",
IF(VEYA(M1372="Eylül",M1372="Ekim",M1372="Kasım"),"Sonbahar",""))))</f>
        <v>0</v>
      </c>
    </row>
    <row r="1373" spans="1:13" x14ac:dyDescent="0.3">
      <c r="A1373" s="5">
        <v>1372</v>
      </c>
      <c r="B1373" t="s">
        <v>14</v>
      </c>
      <c r="C1373" t="s">
        <v>34</v>
      </c>
      <c r="D1373" s="5" t="s">
        <v>80</v>
      </c>
      <c r="E1373">
        <v>1</v>
      </c>
      <c r="F1373" s="1">
        <v>4200</v>
      </c>
      <c r="G1373" s="2">
        <v>4200</v>
      </c>
      <c r="H1373" s="3">
        <v>1200</v>
      </c>
      <c r="I1373" s="19" t="s">
        <v>54</v>
      </c>
      <c r="J1373" t="s">
        <v>62</v>
      </c>
      <c r="K1373" s="20">
        <f>Tablo1[[#This Row],[Ürün Kar Tutarı]]/Tablo1[[#This Row],[Birim Fiyat]]</f>
        <v>0.2857142857142857</v>
      </c>
      <c r="L1373" t="str">
        <f xml:space="preserve"> RIGHT(Tablo1[[#This Row],[Urun Ad]],5)</f>
        <v>Beyaz</v>
      </c>
      <c r="M1373" cm="1">
        <f t="array" aca="1" ref="M1373" ca="1">IF(VEYA(M1373="Aralık",M1373="Ocak",M1373="Şubat"),"Kış",
IF(VEYA(M1373="Mart",M1373="Nisan",M1373="Mayıs"),"İlkbahar",
IF(VEYA(M1373="Haziran",M1373="Temmuz",M1373="Ağustos"),"Yaz",
IF(VEYA(M1373="Eylül",M1373="Ekim",M1373="Kasım"),"Sonbahar",""))))</f>
        <v>0</v>
      </c>
    </row>
    <row r="1374" spans="1:13" x14ac:dyDescent="0.3">
      <c r="A1374" s="4">
        <v>1373</v>
      </c>
      <c r="B1374" t="s">
        <v>14</v>
      </c>
      <c r="C1374" t="s">
        <v>32</v>
      </c>
      <c r="D1374" s="5" t="s">
        <v>76</v>
      </c>
      <c r="E1374">
        <v>3</v>
      </c>
      <c r="F1374" s="1">
        <v>10590</v>
      </c>
      <c r="G1374" s="2">
        <v>31770</v>
      </c>
      <c r="H1374" s="3">
        <v>13770</v>
      </c>
      <c r="I1374" s="19" t="s">
        <v>54</v>
      </c>
      <c r="J1374" t="s">
        <v>66</v>
      </c>
      <c r="K1374" s="20">
        <f>Tablo1[[#This Row],[Ürün Kar Tutarı]]/Tablo1[[#This Row],[Birim Fiyat]]</f>
        <v>1.3002832861189801</v>
      </c>
      <c r="L1374" t="str">
        <f xml:space="preserve"> RIGHT(Tablo1[[#This Row],[Urun Ad]],5)</f>
        <v>ı Gri</v>
      </c>
      <c r="M1374" cm="1">
        <f t="array" aca="1" ref="M1374" ca="1">IF(VEYA(M1374="Aralık",M1374="Ocak",M1374="Şubat"),"Kış",
IF(VEYA(M1374="Mart",M1374="Nisan",M1374="Mayıs"),"İlkbahar",
IF(VEYA(M1374="Haziran",M1374="Temmuz",M1374="Ağustos"),"Yaz",
IF(VEYA(M1374="Eylül",M1374="Ekim",M1374="Kasım"),"Sonbahar",""))))</f>
        <v>0</v>
      </c>
    </row>
    <row r="1375" spans="1:13" x14ac:dyDescent="0.3">
      <c r="A1375" s="5">
        <v>1374</v>
      </c>
      <c r="B1375" t="s">
        <v>13</v>
      </c>
      <c r="C1375" t="s">
        <v>38</v>
      </c>
      <c r="D1375" s="5" t="s">
        <v>84</v>
      </c>
      <c r="E1375">
        <v>1</v>
      </c>
      <c r="F1375" s="1">
        <v>1200</v>
      </c>
      <c r="G1375" s="2">
        <v>1200</v>
      </c>
      <c r="H1375" s="3">
        <v>400</v>
      </c>
      <c r="I1375" s="19" t="s">
        <v>54</v>
      </c>
      <c r="J1375" t="s">
        <v>62</v>
      </c>
      <c r="K1375" s="20">
        <f>Tablo1[[#This Row],[Ürün Kar Tutarı]]/Tablo1[[#This Row],[Birim Fiyat]]</f>
        <v>0.33333333333333331</v>
      </c>
      <c r="L1375" t="str">
        <f xml:space="preserve"> RIGHT(Tablo1[[#This Row],[Urun Ad]],5)</f>
        <v>ü Mor</v>
      </c>
      <c r="M1375" cm="1">
        <f t="array" aca="1" ref="M1375" ca="1">IF(VEYA(M1375="Aralık",M1375="Ocak",M1375="Şubat"),"Kış",
IF(VEYA(M1375="Mart",M1375="Nisan",M1375="Mayıs"),"İlkbahar",
IF(VEYA(M1375="Haziran",M1375="Temmuz",M1375="Ağustos"),"Yaz",
IF(VEYA(M1375="Eylül",M1375="Ekim",M1375="Kasım"),"Sonbahar",""))))</f>
        <v>0</v>
      </c>
    </row>
    <row r="1376" spans="1:13" x14ac:dyDescent="0.3">
      <c r="A1376" s="4">
        <v>1375</v>
      </c>
      <c r="B1376" t="s">
        <v>18</v>
      </c>
      <c r="C1376" t="s">
        <v>27</v>
      </c>
      <c r="D1376" s="5" t="s">
        <v>43</v>
      </c>
      <c r="E1376">
        <v>2</v>
      </c>
      <c r="F1376" s="1">
        <v>1100</v>
      </c>
      <c r="G1376" s="2">
        <v>2200</v>
      </c>
      <c r="H1376" s="3">
        <v>600</v>
      </c>
      <c r="I1376" s="19" t="s">
        <v>54</v>
      </c>
      <c r="J1376" t="s">
        <v>60</v>
      </c>
      <c r="K1376" s="20">
        <f>Tablo1[[#This Row],[Ürün Kar Tutarı]]/Tablo1[[#This Row],[Birim Fiyat]]</f>
        <v>0.54545454545454541</v>
      </c>
      <c r="L1376" t="str">
        <f xml:space="preserve"> RIGHT(Tablo1[[#This Row],[Urun Ad]],5)</f>
        <v>Beyaz</v>
      </c>
      <c r="M1376" cm="1">
        <f t="array" aca="1" ref="M1376" ca="1">IF(VEYA(M1376="Aralık",M1376="Ocak",M1376="Şubat"),"Kış",
IF(VEYA(M1376="Mart",M1376="Nisan",M1376="Mayıs"),"İlkbahar",
IF(VEYA(M1376="Haziran",M1376="Temmuz",M1376="Ağustos"),"Yaz",
IF(VEYA(M1376="Eylül",M1376="Ekim",M1376="Kasım"),"Sonbahar",""))))</f>
        <v>0</v>
      </c>
    </row>
    <row r="1377" spans="1:13" x14ac:dyDescent="0.3">
      <c r="A1377" s="5">
        <v>1376</v>
      </c>
      <c r="B1377" t="s">
        <v>17</v>
      </c>
      <c r="C1377" t="s">
        <v>42</v>
      </c>
      <c r="D1377" s="5" t="s">
        <v>80</v>
      </c>
      <c r="E1377">
        <v>2</v>
      </c>
      <c r="F1377" s="1">
        <v>3700</v>
      </c>
      <c r="G1377" s="2">
        <v>7400</v>
      </c>
      <c r="H1377" s="3">
        <v>1400</v>
      </c>
      <c r="I1377" s="19" t="s">
        <v>54</v>
      </c>
      <c r="J1377" t="s">
        <v>66</v>
      </c>
      <c r="K1377" s="20">
        <f>Tablo1[[#This Row],[Ürün Kar Tutarı]]/Tablo1[[#This Row],[Birim Fiyat]]</f>
        <v>0.3783783783783784</v>
      </c>
      <c r="L1377" t="str">
        <f xml:space="preserve"> RIGHT(Tablo1[[#This Row],[Urun Ad]],5)</f>
        <v>Siyah</v>
      </c>
      <c r="M1377" cm="1">
        <f t="array" aca="1" ref="M1377" ca="1">IF(VEYA(M1377="Aralık",M1377="Ocak",M1377="Şubat"),"Kış",
IF(VEYA(M1377="Mart",M1377="Nisan",M1377="Mayıs"),"İlkbahar",
IF(VEYA(M1377="Haziran",M1377="Temmuz",M1377="Ağustos"),"Yaz",
IF(VEYA(M1377="Eylül",M1377="Ekim",M1377="Kasım"),"Sonbahar",""))))</f>
        <v>0</v>
      </c>
    </row>
    <row r="1378" spans="1:13" x14ac:dyDescent="0.3">
      <c r="A1378" s="4">
        <v>1377</v>
      </c>
      <c r="B1378" t="s">
        <v>9</v>
      </c>
      <c r="C1378" t="s">
        <v>42</v>
      </c>
      <c r="D1378" s="5" t="s">
        <v>80</v>
      </c>
      <c r="E1378">
        <v>1</v>
      </c>
      <c r="F1378" s="1">
        <v>3700</v>
      </c>
      <c r="G1378" s="2">
        <v>3700</v>
      </c>
      <c r="H1378" s="3">
        <v>700</v>
      </c>
      <c r="I1378" s="19" t="s">
        <v>54</v>
      </c>
      <c r="J1378" t="s">
        <v>60</v>
      </c>
      <c r="K1378" s="20">
        <f>Tablo1[[#This Row],[Ürün Kar Tutarı]]/Tablo1[[#This Row],[Birim Fiyat]]</f>
        <v>0.1891891891891892</v>
      </c>
      <c r="L1378" t="str">
        <f xml:space="preserve"> RIGHT(Tablo1[[#This Row],[Urun Ad]],5)</f>
        <v>Siyah</v>
      </c>
      <c r="M1378" cm="1">
        <f t="array" aca="1" ref="M1378" ca="1">IF(VEYA(M1378="Aralık",M1378="Ocak",M1378="Şubat"),"Kış",
IF(VEYA(M1378="Mart",M1378="Nisan",M1378="Mayıs"),"İlkbahar",
IF(VEYA(M1378="Haziran",M1378="Temmuz",M1378="Ağustos"),"Yaz",
IF(VEYA(M1378="Eylül",M1378="Ekim",M1378="Kasım"),"Sonbahar",""))))</f>
        <v>0</v>
      </c>
    </row>
    <row r="1379" spans="1:13" x14ac:dyDescent="0.3">
      <c r="A1379" s="5">
        <v>1378</v>
      </c>
      <c r="B1379" t="s">
        <v>14</v>
      </c>
      <c r="C1379" t="s">
        <v>27</v>
      </c>
      <c r="D1379" s="5" t="s">
        <v>43</v>
      </c>
      <c r="E1379">
        <v>3</v>
      </c>
      <c r="F1379" s="1">
        <v>1100</v>
      </c>
      <c r="G1379" s="2">
        <v>3300</v>
      </c>
      <c r="H1379" s="3">
        <v>900</v>
      </c>
      <c r="I1379" s="19" t="s">
        <v>54</v>
      </c>
      <c r="J1379" t="s">
        <v>61</v>
      </c>
      <c r="K1379" s="20">
        <f>Tablo1[[#This Row],[Ürün Kar Tutarı]]/Tablo1[[#This Row],[Birim Fiyat]]</f>
        <v>0.81818181818181823</v>
      </c>
      <c r="L1379" t="str">
        <f xml:space="preserve"> RIGHT(Tablo1[[#This Row],[Urun Ad]],5)</f>
        <v>Beyaz</v>
      </c>
      <c r="M1379" cm="1">
        <f t="array" aca="1" ref="M1379" ca="1">IF(VEYA(M1379="Aralık",M1379="Ocak",M1379="Şubat"),"Kış",
IF(VEYA(M1379="Mart",M1379="Nisan",M1379="Mayıs"),"İlkbahar",
IF(VEYA(M1379="Haziran",M1379="Temmuz",M1379="Ağustos"),"Yaz",
IF(VEYA(M1379="Eylül",M1379="Ekim",M1379="Kasım"),"Sonbahar",""))))</f>
        <v>0</v>
      </c>
    </row>
    <row r="1380" spans="1:13" x14ac:dyDescent="0.3">
      <c r="A1380" s="4">
        <v>1379</v>
      </c>
      <c r="B1380" t="s">
        <v>13</v>
      </c>
      <c r="C1380" t="s">
        <v>42</v>
      </c>
      <c r="D1380" s="5" t="s">
        <v>80</v>
      </c>
      <c r="E1380">
        <v>1</v>
      </c>
      <c r="F1380" s="1">
        <v>3700</v>
      </c>
      <c r="G1380" s="2">
        <v>3700</v>
      </c>
      <c r="H1380" s="3">
        <v>700</v>
      </c>
      <c r="I1380" s="19" t="s">
        <v>54</v>
      </c>
      <c r="J1380" t="s">
        <v>67</v>
      </c>
      <c r="K1380" s="20">
        <f>Tablo1[[#This Row],[Ürün Kar Tutarı]]/Tablo1[[#This Row],[Birim Fiyat]]</f>
        <v>0.1891891891891892</v>
      </c>
      <c r="L1380" t="str">
        <f xml:space="preserve"> RIGHT(Tablo1[[#This Row],[Urun Ad]],5)</f>
        <v>Siyah</v>
      </c>
      <c r="M1380" cm="1">
        <f t="array" aca="1" ref="M1380" ca="1">IF(VEYA(M1380="Aralık",M1380="Ocak",M1380="Şubat"),"Kış",
IF(VEYA(M1380="Mart",M1380="Nisan",M1380="Mayıs"),"İlkbahar",
IF(VEYA(M1380="Haziran",M1380="Temmuz",M1380="Ağustos"),"Yaz",
IF(VEYA(M1380="Eylül",M1380="Ekim",M1380="Kasım"),"Sonbahar",""))))</f>
        <v>0</v>
      </c>
    </row>
    <row r="1381" spans="1:13" x14ac:dyDescent="0.3">
      <c r="A1381" s="5">
        <v>1380</v>
      </c>
      <c r="B1381" t="s">
        <v>18</v>
      </c>
      <c r="C1381" t="s">
        <v>33</v>
      </c>
      <c r="D1381" s="5" t="s">
        <v>78</v>
      </c>
      <c r="E1381">
        <v>1</v>
      </c>
      <c r="F1381" s="1">
        <v>1490</v>
      </c>
      <c r="G1381" s="2">
        <v>1490</v>
      </c>
      <c r="H1381" s="3">
        <v>690</v>
      </c>
      <c r="I1381" s="19" t="s">
        <v>54</v>
      </c>
      <c r="J1381" t="s">
        <v>58</v>
      </c>
      <c r="K1381" s="20">
        <f>Tablo1[[#This Row],[Ürün Kar Tutarı]]/Tablo1[[#This Row],[Birim Fiyat]]</f>
        <v>0.46308724832214765</v>
      </c>
      <c r="L1381" t="str">
        <f xml:space="preserve"> RIGHT(Tablo1[[#This Row],[Urun Ad]],5)</f>
        <v>Marka</v>
      </c>
      <c r="M1381" cm="1">
        <f t="array" aca="1" ref="M1381" ca="1">IF(VEYA(M1381="Aralık",M1381="Ocak",M1381="Şubat"),"Kış",
IF(VEYA(M1381="Mart",M1381="Nisan",M1381="Mayıs"),"İlkbahar",
IF(VEYA(M1381="Haziran",M1381="Temmuz",M1381="Ağustos"),"Yaz",
IF(VEYA(M1381="Eylül",M1381="Ekim",M1381="Kasım"),"Sonbahar",""))))</f>
        <v>0</v>
      </c>
    </row>
    <row r="1382" spans="1:13" x14ac:dyDescent="0.3">
      <c r="A1382" s="4">
        <v>1381</v>
      </c>
      <c r="B1382" t="s">
        <v>17</v>
      </c>
      <c r="C1382" t="s">
        <v>41</v>
      </c>
      <c r="D1382" s="5" t="s">
        <v>78</v>
      </c>
      <c r="E1382">
        <v>1</v>
      </c>
      <c r="F1382" s="1">
        <v>1500</v>
      </c>
      <c r="G1382" s="2">
        <v>1500</v>
      </c>
      <c r="H1382" s="3">
        <v>700</v>
      </c>
      <c r="I1382" s="19" t="s">
        <v>54</v>
      </c>
      <c r="J1382" t="s">
        <v>58</v>
      </c>
      <c r="K1382" s="20">
        <f>Tablo1[[#This Row],[Ürün Kar Tutarı]]/Tablo1[[#This Row],[Birim Fiyat]]</f>
        <v>0.46666666666666667</v>
      </c>
      <c r="L1382" t="str">
        <f xml:space="preserve"> RIGHT(Tablo1[[#This Row],[Urun Ad]],5)</f>
        <v>Marka</v>
      </c>
      <c r="M1382" cm="1">
        <f t="array" aca="1" ref="M1382" ca="1">IF(VEYA(M1382="Aralık",M1382="Ocak",M1382="Şubat"),"Kış",
IF(VEYA(M1382="Mart",M1382="Nisan",M1382="Mayıs"),"İlkbahar",
IF(VEYA(M1382="Haziran",M1382="Temmuz",M1382="Ağustos"),"Yaz",
IF(VEYA(M1382="Eylül",M1382="Ekim",M1382="Kasım"),"Sonbahar",""))))</f>
        <v>0</v>
      </c>
    </row>
    <row r="1383" spans="1:13" x14ac:dyDescent="0.3">
      <c r="A1383" s="5">
        <v>1382</v>
      </c>
      <c r="B1383" t="s">
        <v>16</v>
      </c>
      <c r="C1383" t="s">
        <v>30</v>
      </c>
      <c r="D1383" s="5" t="s">
        <v>83</v>
      </c>
      <c r="E1383">
        <v>2</v>
      </c>
      <c r="F1383" s="1">
        <v>1090</v>
      </c>
      <c r="G1383" s="2">
        <v>2180</v>
      </c>
      <c r="H1383" s="3">
        <v>580</v>
      </c>
      <c r="I1383" s="19" t="s">
        <v>54</v>
      </c>
      <c r="J1383" t="s">
        <v>64</v>
      </c>
      <c r="K1383" s="20">
        <f>Tablo1[[#This Row],[Ürün Kar Tutarı]]/Tablo1[[#This Row],[Birim Fiyat]]</f>
        <v>0.5321100917431193</v>
      </c>
      <c r="L1383" t="str">
        <f xml:space="preserve"> RIGHT(Tablo1[[#This Row],[Urun Ad]],5)</f>
        <v>Marka</v>
      </c>
      <c r="M1383" cm="1">
        <f t="array" aca="1" ref="M1383" ca="1">IF(VEYA(M1383="Aralık",M1383="Ocak",M1383="Şubat"),"Kış",
IF(VEYA(M1383="Mart",M1383="Nisan",M1383="Mayıs"),"İlkbahar",
IF(VEYA(M1383="Haziran",M1383="Temmuz",M1383="Ağustos"),"Yaz",
IF(VEYA(M1383="Eylül",M1383="Ekim",M1383="Kasım"),"Sonbahar",""))))</f>
        <v>0</v>
      </c>
    </row>
    <row r="1384" spans="1:13" x14ac:dyDescent="0.3">
      <c r="A1384" s="4">
        <v>1383</v>
      </c>
      <c r="B1384" t="s">
        <v>18</v>
      </c>
      <c r="C1384" t="s">
        <v>29</v>
      </c>
      <c r="D1384" s="5" t="s">
        <v>82</v>
      </c>
      <c r="E1384">
        <v>3</v>
      </c>
      <c r="F1384" s="1">
        <v>1800</v>
      </c>
      <c r="G1384" s="2">
        <v>5400</v>
      </c>
      <c r="H1384" s="3">
        <v>3000</v>
      </c>
      <c r="I1384" s="19" t="s">
        <v>54</v>
      </c>
      <c r="J1384" t="s">
        <v>56</v>
      </c>
      <c r="K1384" s="20">
        <f>Tablo1[[#This Row],[Ürün Kar Tutarı]]/Tablo1[[#This Row],[Birim Fiyat]]</f>
        <v>1.6666666666666667</v>
      </c>
      <c r="L1384" t="str">
        <f xml:space="preserve"> RIGHT(Tablo1[[#This Row],[Urun Ad]],5)</f>
        <v>n Gri</v>
      </c>
      <c r="M1384" cm="1">
        <f t="array" aca="1" ref="M1384" ca="1">IF(VEYA(M1384="Aralık",M1384="Ocak",M1384="Şubat"),"Kış",
IF(VEYA(M1384="Mart",M1384="Nisan",M1384="Mayıs"),"İlkbahar",
IF(VEYA(M1384="Haziran",M1384="Temmuz",M1384="Ağustos"),"Yaz",
IF(VEYA(M1384="Eylül",M1384="Ekim",M1384="Kasım"),"Sonbahar",""))))</f>
        <v>0</v>
      </c>
    </row>
    <row r="1385" spans="1:13" x14ac:dyDescent="0.3">
      <c r="A1385" s="5">
        <v>1384</v>
      </c>
      <c r="B1385" t="s">
        <v>15</v>
      </c>
      <c r="C1385" t="s">
        <v>39</v>
      </c>
      <c r="D1385" s="5" t="s">
        <v>76</v>
      </c>
      <c r="E1385">
        <v>2</v>
      </c>
      <c r="F1385" s="1">
        <v>7530</v>
      </c>
      <c r="G1385" s="2">
        <v>15060</v>
      </c>
      <c r="H1385" s="3">
        <v>3060</v>
      </c>
      <c r="I1385" s="19" t="s">
        <v>54</v>
      </c>
      <c r="J1385" t="s">
        <v>58</v>
      </c>
      <c r="K1385" s="20">
        <f>Tablo1[[#This Row],[Ürün Kar Tutarı]]/Tablo1[[#This Row],[Birim Fiyat]]</f>
        <v>0.4063745019920319</v>
      </c>
      <c r="L1385" t="str">
        <f xml:space="preserve"> RIGHT(Tablo1[[#This Row],[Urun Ad]],5)</f>
        <v>ı Gri</v>
      </c>
      <c r="M1385" cm="1">
        <f t="array" aca="1" ref="M1385" ca="1">IF(VEYA(M1385="Aralık",M1385="Ocak",M1385="Şubat"),"Kış",
IF(VEYA(M1385="Mart",M1385="Nisan",M1385="Mayıs"),"İlkbahar",
IF(VEYA(M1385="Haziran",M1385="Temmuz",M1385="Ağustos"),"Yaz",
IF(VEYA(M1385="Eylül",M1385="Ekim",M1385="Kasım"),"Sonbahar",""))))</f>
        <v>0</v>
      </c>
    </row>
    <row r="1386" spans="1:13" x14ac:dyDescent="0.3">
      <c r="A1386" s="4">
        <v>1385</v>
      </c>
      <c r="B1386" t="s">
        <v>14</v>
      </c>
      <c r="C1386" t="s">
        <v>27</v>
      </c>
      <c r="D1386" s="5" t="s">
        <v>43</v>
      </c>
      <c r="E1386">
        <v>3</v>
      </c>
      <c r="F1386" s="1">
        <v>1100</v>
      </c>
      <c r="G1386" s="2">
        <v>3300</v>
      </c>
      <c r="H1386" s="3">
        <v>900</v>
      </c>
      <c r="I1386" s="19" t="s">
        <v>54</v>
      </c>
      <c r="J1386" t="s">
        <v>61</v>
      </c>
      <c r="K1386" s="20">
        <f>Tablo1[[#This Row],[Ürün Kar Tutarı]]/Tablo1[[#This Row],[Birim Fiyat]]</f>
        <v>0.81818181818181823</v>
      </c>
      <c r="L1386" t="str">
        <f xml:space="preserve"> RIGHT(Tablo1[[#This Row],[Urun Ad]],5)</f>
        <v>Beyaz</v>
      </c>
      <c r="M1386" cm="1">
        <f t="array" aca="1" ref="M1386" ca="1">IF(VEYA(M1386="Aralık",M1386="Ocak",M1386="Şubat"),"Kış",
IF(VEYA(M1386="Mart",M1386="Nisan",M1386="Mayıs"),"İlkbahar",
IF(VEYA(M1386="Haziran",M1386="Temmuz",M1386="Ağustos"),"Yaz",
IF(VEYA(M1386="Eylül",M1386="Ekim",M1386="Kasım"),"Sonbahar",""))))</f>
        <v>0</v>
      </c>
    </row>
    <row r="1387" spans="1:13" x14ac:dyDescent="0.3">
      <c r="A1387" s="5">
        <v>1386</v>
      </c>
      <c r="B1387" t="s">
        <v>17</v>
      </c>
      <c r="C1387" t="s">
        <v>23</v>
      </c>
      <c r="D1387" s="5" t="s">
        <v>84</v>
      </c>
      <c r="E1387">
        <v>3</v>
      </c>
      <c r="F1387" s="1">
        <v>1350</v>
      </c>
      <c r="G1387" s="2">
        <v>4050</v>
      </c>
      <c r="H1387" s="3">
        <v>1650</v>
      </c>
      <c r="I1387" s="19" t="s">
        <v>54</v>
      </c>
      <c r="J1387" t="s">
        <v>57</v>
      </c>
      <c r="K1387" s="20">
        <f>Tablo1[[#This Row],[Ürün Kar Tutarı]]/Tablo1[[#This Row],[Birim Fiyat]]</f>
        <v>1.2222222222222223</v>
      </c>
      <c r="L1387" t="str">
        <f xml:space="preserve"> RIGHT(Tablo1[[#This Row],[Urun Ad]],5)</f>
        <v>Siyah</v>
      </c>
      <c r="M1387" cm="1">
        <f t="array" aca="1" ref="M1387" ca="1">IF(VEYA(M1387="Aralık",M1387="Ocak",M1387="Şubat"),"Kış",
IF(VEYA(M1387="Mart",M1387="Nisan",M1387="Mayıs"),"İlkbahar",
IF(VEYA(M1387="Haziran",M1387="Temmuz",M1387="Ağustos"),"Yaz",
IF(VEYA(M1387="Eylül",M1387="Ekim",M1387="Kasım"),"Sonbahar",""))))</f>
        <v>0</v>
      </c>
    </row>
    <row r="1388" spans="1:13" x14ac:dyDescent="0.3">
      <c r="A1388" s="4">
        <v>1387</v>
      </c>
      <c r="B1388" t="s">
        <v>16</v>
      </c>
      <c r="C1388" t="s">
        <v>23</v>
      </c>
      <c r="D1388" s="5" t="s">
        <v>84</v>
      </c>
      <c r="E1388">
        <v>1</v>
      </c>
      <c r="F1388" s="1">
        <v>1350</v>
      </c>
      <c r="G1388" s="2">
        <v>1350</v>
      </c>
      <c r="H1388" s="3">
        <v>550</v>
      </c>
      <c r="I1388" s="19" t="s">
        <v>54</v>
      </c>
      <c r="J1388" t="s">
        <v>56</v>
      </c>
      <c r="K1388" s="20">
        <f>Tablo1[[#This Row],[Ürün Kar Tutarı]]/Tablo1[[#This Row],[Birim Fiyat]]</f>
        <v>0.40740740740740738</v>
      </c>
      <c r="L1388" t="str">
        <f xml:space="preserve"> RIGHT(Tablo1[[#This Row],[Urun Ad]],5)</f>
        <v>Siyah</v>
      </c>
      <c r="M1388" cm="1">
        <f t="array" aca="1" ref="M1388" ca="1">IF(VEYA(M1388="Aralık",M1388="Ocak",M1388="Şubat"),"Kış",
IF(VEYA(M1388="Mart",M1388="Nisan",M1388="Mayıs"),"İlkbahar",
IF(VEYA(M1388="Haziran",M1388="Temmuz",M1388="Ağustos"),"Yaz",
IF(VEYA(M1388="Eylül",M1388="Ekim",M1388="Kasım"),"Sonbahar",""))))</f>
        <v>0</v>
      </c>
    </row>
    <row r="1389" spans="1:13" x14ac:dyDescent="0.3">
      <c r="A1389" s="5">
        <v>1388</v>
      </c>
      <c r="B1389" t="s">
        <v>15</v>
      </c>
      <c r="C1389" t="s">
        <v>30</v>
      </c>
      <c r="D1389" s="5" t="s">
        <v>83</v>
      </c>
      <c r="E1389">
        <v>2</v>
      </c>
      <c r="F1389" s="1">
        <v>1090</v>
      </c>
      <c r="G1389" s="2">
        <v>2180</v>
      </c>
      <c r="H1389" s="3">
        <v>580</v>
      </c>
      <c r="I1389" s="19" t="s">
        <v>54</v>
      </c>
      <c r="J1389" t="s">
        <v>57</v>
      </c>
      <c r="K1389" s="20">
        <f>Tablo1[[#This Row],[Ürün Kar Tutarı]]/Tablo1[[#This Row],[Birim Fiyat]]</f>
        <v>0.5321100917431193</v>
      </c>
      <c r="L1389" t="str">
        <f xml:space="preserve"> RIGHT(Tablo1[[#This Row],[Urun Ad]],5)</f>
        <v>Marka</v>
      </c>
      <c r="M1389" cm="1">
        <f t="array" aca="1" ref="M1389" ca="1">IF(VEYA(M1389="Aralık",M1389="Ocak",M1389="Şubat"),"Kış",
IF(VEYA(M1389="Mart",M1389="Nisan",M1389="Mayıs"),"İlkbahar",
IF(VEYA(M1389="Haziran",M1389="Temmuz",M1389="Ağustos"),"Yaz",
IF(VEYA(M1389="Eylül",M1389="Ekim",M1389="Kasım"),"Sonbahar",""))))</f>
        <v>0</v>
      </c>
    </row>
    <row r="1390" spans="1:13" x14ac:dyDescent="0.3">
      <c r="A1390" s="4">
        <v>1389</v>
      </c>
      <c r="B1390" t="s">
        <v>15</v>
      </c>
      <c r="C1390" t="s">
        <v>34</v>
      </c>
      <c r="D1390" s="5" t="s">
        <v>80</v>
      </c>
      <c r="E1390">
        <v>1</v>
      </c>
      <c r="F1390" s="1">
        <v>4200</v>
      </c>
      <c r="G1390" s="2">
        <v>4200</v>
      </c>
      <c r="H1390" s="3">
        <v>1200</v>
      </c>
      <c r="I1390" s="19" t="s">
        <v>54</v>
      </c>
      <c r="J1390" t="s">
        <v>62</v>
      </c>
      <c r="K1390" s="20">
        <f>Tablo1[[#This Row],[Ürün Kar Tutarı]]/Tablo1[[#This Row],[Birim Fiyat]]</f>
        <v>0.2857142857142857</v>
      </c>
      <c r="L1390" t="str">
        <f xml:space="preserve"> RIGHT(Tablo1[[#This Row],[Urun Ad]],5)</f>
        <v>Beyaz</v>
      </c>
      <c r="M1390" cm="1">
        <f t="array" aca="1" ref="M1390" ca="1">IF(VEYA(M1390="Aralık",M1390="Ocak",M1390="Şubat"),"Kış",
IF(VEYA(M1390="Mart",M1390="Nisan",M1390="Mayıs"),"İlkbahar",
IF(VEYA(M1390="Haziran",M1390="Temmuz",M1390="Ağustos"),"Yaz",
IF(VEYA(M1390="Eylül",M1390="Ekim",M1390="Kasım"),"Sonbahar",""))))</f>
        <v>0</v>
      </c>
    </row>
    <row r="1391" spans="1:13" x14ac:dyDescent="0.3">
      <c r="A1391" s="5">
        <v>1390</v>
      </c>
      <c r="B1391" t="s">
        <v>17</v>
      </c>
      <c r="C1391" t="s">
        <v>29</v>
      </c>
      <c r="D1391" s="5" t="s">
        <v>82</v>
      </c>
      <c r="E1391">
        <v>2</v>
      </c>
      <c r="F1391" s="1">
        <v>1800</v>
      </c>
      <c r="G1391" s="2">
        <v>3600</v>
      </c>
      <c r="H1391" s="3">
        <v>2000</v>
      </c>
      <c r="I1391" s="19" t="s">
        <v>54</v>
      </c>
      <c r="J1391" t="s">
        <v>63</v>
      </c>
      <c r="K1391" s="20">
        <f>Tablo1[[#This Row],[Ürün Kar Tutarı]]/Tablo1[[#This Row],[Birim Fiyat]]</f>
        <v>1.1111111111111112</v>
      </c>
      <c r="L1391" t="str">
        <f xml:space="preserve"> RIGHT(Tablo1[[#This Row],[Urun Ad]],5)</f>
        <v>n Gri</v>
      </c>
      <c r="M1391" cm="1">
        <f t="array" aca="1" ref="M1391" ca="1">IF(VEYA(M1391="Aralık",M1391="Ocak",M1391="Şubat"),"Kış",
IF(VEYA(M1391="Mart",M1391="Nisan",M1391="Mayıs"),"İlkbahar",
IF(VEYA(M1391="Haziran",M1391="Temmuz",M1391="Ağustos"),"Yaz",
IF(VEYA(M1391="Eylül",M1391="Ekim",M1391="Kasım"),"Sonbahar",""))))</f>
        <v>0</v>
      </c>
    </row>
    <row r="1392" spans="1:13" x14ac:dyDescent="0.3">
      <c r="A1392" s="4">
        <v>1391</v>
      </c>
      <c r="B1392" t="s">
        <v>19</v>
      </c>
      <c r="C1392" t="s">
        <v>30</v>
      </c>
      <c r="D1392" s="5" t="s">
        <v>83</v>
      </c>
      <c r="E1392">
        <v>1</v>
      </c>
      <c r="F1392" s="1">
        <v>1090</v>
      </c>
      <c r="G1392" s="2">
        <v>1090</v>
      </c>
      <c r="H1392" s="3">
        <v>290</v>
      </c>
      <c r="I1392" s="19" t="s">
        <v>54</v>
      </c>
      <c r="J1392" t="s">
        <v>62</v>
      </c>
      <c r="K1392" s="20">
        <f>Tablo1[[#This Row],[Ürün Kar Tutarı]]/Tablo1[[#This Row],[Birim Fiyat]]</f>
        <v>0.26605504587155965</v>
      </c>
      <c r="L1392" t="str">
        <f xml:space="preserve"> RIGHT(Tablo1[[#This Row],[Urun Ad]],5)</f>
        <v>Marka</v>
      </c>
      <c r="M1392" cm="1">
        <f t="array" aca="1" ref="M1392" ca="1">IF(VEYA(M1392="Aralık",M1392="Ocak",M1392="Şubat"),"Kış",
IF(VEYA(M1392="Mart",M1392="Nisan",M1392="Mayıs"),"İlkbahar",
IF(VEYA(M1392="Haziran",M1392="Temmuz",M1392="Ağustos"),"Yaz",
IF(VEYA(M1392="Eylül",M1392="Ekim",M1392="Kasım"),"Sonbahar",""))))</f>
        <v>0</v>
      </c>
    </row>
    <row r="1393" spans="1:13" x14ac:dyDescent="0.3">
      <c r="A1393" s="5">
        <v>1392</v>
      </c>
      <c r="B1393" t="s">
        <v>8</v>
      </c>
      <c r="C1393" t="s">
        <v>25</v>
      </c>
      <c r="D1393" s="5" t="s">
        <v>77</v>
      </c>
      <c r="E1393">
        <v>1</v>
      </c>
      <c r="F1393" s="1">
        <v>7600</v>
      </c>
      <c r="G1393" s="2">
        <v>7600</v>
      </c>
      <c r="H1393" s="3">
        <v>1600</v>
      </c>
      <c r="I1393" s="19" t="s">
        <v>54</v>
      </c>
      <c r="J1393" t="s">
        <v>61</v>
      </c>
      <c r="K1393" s="20">
        <f>Tablo1[[#This Row],[Ürün Kar Tutarı]]/Tablo1[[#This Row],[Birim Fiyat]]</f>
        <v>0.21052631578947367</v>
      </c>
      <c r="L1393" t="str">
        <f xml:space="preserve"> RIGHT(Tablo1[[#This Row],[Urun Ad]],5)</f>
        <v>i Gri</v>
      </c>
      <c r="M1393" cm="1">
        <f t="array" aca="1" ref="M1393" ca="1">IF(VEYA(M1393="Aralık",M1393="Ocak",M1393="Şubat"),"Kış",
IF(VEYA(M1393="Mart",M1393="Nisan",M1393="Mayıs"),"İlkbahar",
IF(VEYA(M1393="Haziran",M1393="Temmuz",M1393="Ağustos"),"Yaz",
IF(VEYA(M1393="Eylül",M1393="Ekim",M1393="Kasım"),"Sonbahar",""))))</f>
        <v>0</v>
      </c>
    </row>
    <row r="1394" spans="1:13" x14ac:dyDescent="0.3">
      <c r="A1394" s="4">
        <v>1393</v>
      </c>
      <c r="B1394" t="s">
        <v>16</v>
      </c>
      <c r="C1394" t="s">
        <v>25</v>
      </c>
      <c r="D1394" s="5" t="s">
        <v>77</v>
      </c>
      <c r="E1394">
        <v>3</v>
      </c>
      <c r="F1394" s="1">
        <v>7600</v>
      </c>
      <c r="G1394" s="2">
        <v>22800</v>
      </c>
      <c r="H1394" s="3">
        <v>4800</v>
      </c>
      <c r="I1394" s="19" t="s">
        <v>54</v>
      </c>
      <c r="J1394" t="s">
        <v>57</v>
      </c>
      <c r="K1394" s="20">
        <f>Tablo1[[#This Row],[Ürün Kar Tutarı]]/Tablo1[[#This Row],[Birim Fiyat]]</f>
        <v>0.63157894736842102</v>
      </c>
      <c r="L1394" t="str">
        <f xml:space="preserve"> RIGHT(Tablo1[[#This Row],[Urun Ad]],5)</f>
        <v>i Gri</v>
      </c>
      <c r="M1394" cm="1">
        <f t="array" aca="1" ref="M1394" ca="1">IF(VEYA(M1394="Aralık",M1394="Ocak",M1394="Şubat"),"Kış",
IF(VEYA(M1394="Mart",M1394="Nisan",M1394="Mayıs"),"İlkbahar",
IF(VEYA(M1394="Haziran",M1394="Temmuz",M1394="Ağustos"),"Yaz",
IF(VEYA(M1394="Eylül",M1394="Ekim",M1394="Kasım"),"Sonbahar",""))))</f>
        <v>0</v>
      </c>
    </row>
    <row r="1395" spans="1:13" x14ac:dyDescent="0.3">
      <c r="A1395" s="5">
        <v>1394</v>
      </c>
      <c r="B1395" t="s">
        <v>10</v>
      </c>
      <c r="C1395" t="s">
        <v>42</v>
      </c>
      <c r="D1395" s="5" t="s">
        <v>80</v>
      </c>
      <c r="E1395">
        <v>1</v>
      </c>
      <c r="F1395" s="1">
        <v>3700</v>
      </c>
      <c r="G1395" s="2">
        <v>3700</v>
      </c>
      <c r="H1395" s="3">
        <v>700</v>
      </c>
      <c r="I1395" s="19" t="s">
        <v>54</v>
      </c>
      <c r="J1395" t="s">
        <v>65</v>
      </c>
      <c r="K1395" s="20">
        <f>Tablo1[[#This Row],[Ürün Kar Tutarı]]/Tablo1[[#This Row],[Birim Fiyat]]</f>
        <v>0.1891891891891892</v>
      </c>
      <c r="L1395" t="str">
        <f xml:space="preserve"> RIGHT(Tablo1[[#This Row],[Urun Ad]],5)</f>
        <v>Siyah</v>
      </c>
      <c r="M1395" cm="1">
        <f t="array" aca="1" ref="M1395" ca="1">IF(VEYA(M1395="Aralık",M1395="Ocak",M1395="Şubat"),"Kış",
IF(VEYA(M1395="Mart",M1395="Nisan",M1395="Mayıs"),"İlkbahar",
IF(VEYA(M1395="Haziran",M1395="Temmuz",M1395="Ağustos"),"Yaz",
IF(VEYA(M1395="Eylül",M1395="Ekim",M1395="Kasım"),"Sonbahar",""))))</f>
        <v>0</v>
      </c>
    </row>
    <row r="1396" spans="1:13" x14ac:dyDescent="0.3">
      <c r="A1396" s="4">
        <v>1395</v>
      </c>
      <c r="B1396" t="s">
        <v>12</v>
      </c>
      <c r="C1396" t="s">
        <v>26</v>
      </c>
      <c r="D1396" s="5" t="s">
        <v>79</v>
      </c>
      <c r="E1396">
        <v>3</v>
      </c>
      <c r="F1396" s="1">
        <v>7250</v>
      </c>
      <c r="G1396" s="2">
        <v>21750</v>
      </c>
      <c r="H1396" s="3">
        <v>6750</v>
      </c>
      <c r="I1396" s="19" t="s">
        <v>54</v>
      </c>
      <c r="J1396" t="s">
        <v>63</v>
      </c>
      <c r="K1396" s="20">
        <f>Tablo1[[#This Row],[Ürün Kar Tutarı]]/Tablo1[[#This Row],[Birim Fiyat]]</f>
        <v>0.93103448275862066</v>
      </c>
      <c r="L1396" t="str">
        <f xml:space="preserve"> RIGHT(Tablo1[[#This Row],[Urun Ad]],5)</f>
        <v>u Gri</v>
      </c>
      <c r="M1396" cm="1">
        <f t="array" aca="1" ref="M1396" ca="1">IF(VEYA(M1396="Aralık",M1396="Ocak",M1396="Şubat"),"Kış",
IF(VEYA(M1396="Mart",M1396="Nisan",M1396="Mayıs"),"İlkbahar",
IF(VEYA(M1396="Haziran",M1396="Temmuz",M1396="Ağustos"),"Yaz",
IF(VEYA(M1396="Eylül",M1396="Ekim",M1396="Kasım"),"Sonbahar",""))))</f>
        <v>0</v>
      </c>
    </row>
    <row r="1397" spans="1:13" x14ac:dyDescent="0.3">
      <c r="A1397" s="4">
        <v>1396</v>
      </c>
      <c r="B1397" t="s">
        <v>9</v>
      </c>
      <c r="C1397" t="s">
        <v>25</v>
      </c>
      <c r="D1397" s="5" t="s">
        <v>77</v>
      </c>
      <c r="E1397">
        <v>3</v>
      </c>
      <c r="F1397" s="1">
        <v>7600</v>
      </c>
      <c r="G1397" s="2">
        <v>22800</v>
      </c>
      <c r="H1397" s="3">
        <v>4800</v>
      </c>
      <c r="I1397" s="19" t="s">
        <v>54</v>
      </c>
      <c r="J1397" t="s">
        <v>57</v>
      </c>
      <c r="K1397" s="20">
        <f>Tablo1[[#This Row],[Ürün Kar Tutarı]]/Tablo1[[#This Row],[Birim Fiyat]]</f>
        <v>0.63157894736842102</v>
      </c>
      <c r="L1397" t="str">
        <f xml:space="preserve"> RIGHT(Tablo1[[#This Row],[Urun Ad]],5)</f>
        <v>i Gri</v>
      </c>
      <c r="M1397" cm="1">
        <f t="array" aca="1" ref="M1397" ca="1">IF(VEYA(M1397="Aralık",M1397="Ocak",M1397="Şubat"),"Kış",
IF(VEYA(M1397="Mart",M1397="Nisan",M1397="Mayıs"),"İlkbahar",
IF(VEYA(M1397="Haziran",M1397="Temmuz",M1397="Ağustos"),"Yaz",
IF(VEYA(M1397="Eylül",M1397="Ekim",M1397="Kasım"),"Sonbahar",""))))</f>
        <v>0</v>
      </c>
    </row>
    <row r="1398" spans="1:13" x14ac:dyDescent="0.3">
      <c r="A1398" s="4">
        <v>1397</v>
      </c>
      <c r="B1398" t="s">
        <v>18</v>
      </c>
      <c r="C1398" t="s">
        <v>34</v>
      </c>
      <c r="D1398" s="5" t="s">
        <v>80</v>
      </c>
      <c r="E1398">
        <v>1</v>
      </c>
      <c r="F1398" s="1">
        <v>4200</v>
      </c>
      <c r="G1398" s="2">
        <v>4200</v>
      </c>
      <c r="H1398" s="3">
        <v>1200</v>
      </c>
      <c r="I1398" s="19" t="s">
        <v>54</v>
      </c>
      <c r="J1398" t="s">
        <v>58</v>
      </c>
      <c r="K1398" s="20">
        <f>Tablo1[[#This Row],[Ürün Kar Tutarı]]/Tablo1[[#This Row],[Birim Fiyat]]</f>
        <v>0.2857142857142857</v>
      </c>
      <c r="L1398" t="str">
        <f xml:space="preserve"> RIGHT(Tablo1[[#This Row],[Urun Ad]],5)</f>
        <v>Beyaz</v>
      </c>
      <c r="M1398" cm="1">
        <f t="array" aca="1" ref="M1398" ca="1">IF(VEYA(M1398="Aralık",M1398="Ocak",M1398="Şubat"),"Kış",
IF(VEYA(M1398="Mart",M1398="Nisan",M1398="Mayıs"),"İlkbahar",
IF(VEYA(M1398="Haziran",M1398="Temmuz",M1398="Ağustos"),"Yaz",
IF(VEYA(M1398="Eylül",M1398="Ekim",M1398="Kasım"),"Sonbahar",""))))</f>
        <v>0</v>
      </c>
    </row>
    <row r="1399" spans="1:13" x14ac:dyDescent="0.3">
      <c r="A1399" s="5">
        <v>1398</v>
      </c>
      <c r="B1399" t="s">
        <v>14</v>
      </c>
      <c r="C1399" t="s">
        <v>37</v>
      </c>
      <c r="D1399" s="5" t="s">
        <v>43</v>
      </c>
      <c r="E1399">
        <v>3</v>
      </c>
      <c r="F1399" s="1">
        <v>1250</v>
      </c>
      <c r="G1399" s="2">
        <v>3750</v>
      </c>
      <c r="H1399" s="3">
        <v>1350</v>
      </c>
      <c r="I1399" s="19" t="s">
        <v>54</v>
      </c>
      <c r="J1399" t="s">
        <v>64</v>
      </c>
      <c r="K1399" s="20">
        <f>Tablo1[[#This Row],[Ürün Kar Tutarı]]/Tablo1[[#This Row],[Birim Fiyat]]</f>
        <v>1.08</v>
      </c>
      <c r="L1399" t="str">
        <f xml:space="preserve"> RIGHT(Tablo1[[#This Row],[Urun Ad]],5)</f>
        <v>Siyah</v>
      </c>
      <c r="M1399" cm="1">
        <f t="array" aca="1" ref="M1399" ca="1">IF(VEYA(M1399="Aralık",M1399="Ocak",M1399="Şubat"),"Kış",
IF(VEYA(M1399="Mart",M1399="Nisan",M1399="Mayıs"),"İlkbahar",
IF(VEYA(M1399="Haziran",M1399="Temmuz",M1399="Ağustos"),"Yaz",
IF(VEYA(M1399="Eylül",M1399="Ekim",M1399="Kasım"),"Sonbahar",""))))</f>
        <v>0</v>
      </c>
    </row>
    <row r="1400" spans="1:13" x14ac:dyDescent="0.3">
      <c r="A1400" s="4">
        <v>1399</v>
      </c>
      <c r="B1400" t="s">
        <v>16</v>
      </c>
      <c r="C1400" t="s">
        <v>30</v>
      </c>
      <c r="D1400" s="5" t="s">
        <v>83</v>
      </c>
      <c r="E1400">
        <v>1</v>
      </c>
      <c r="F1400" s="1">
        <v>1090</v>
      </c>
      <c r="G1400" s="2">
        <v>1090</v>
      </c>
      <c r="H1400" s="3">
        <v>290</v>
      </c>
      <c r="I1400" s="19" t="s">
        <v>54</v>
      </c>
      <c r="J1400" t="s">
        <v>57</v>
      </c>
      <c r="K1400" s="20">
        <f>Tablo1[[#This Row],[Ürün Kar Tutarı]]/Tablo1[[#This Row],[Birim Fiyat]]</f>
        <v>0.26605504587155965</v>
      </c>
      <c r="L1400" t="str">
        <f xml:space="preserve"> RIGHT(Tablo1[[#This Row],[Urun Ad]],5)</f>
        <v>Marka</v>
      </c>
      <c r="M1400" cm="1">
        <f t="array" aca="1" ref="M1400" ca="1">IF(VEYA(M1400="Aralık",M1400="Ocak",M1400="Şubat"),"Kış",
IF(VEYA(M1400="Mart",M1400="Nisan",M1400="Mayıs"),"İlkbahar",
IF(VEYA(M1400="Haziran",M1400="Temmuz",M1400="Ağustos"),"Yaz",
IF(VEYA(M1400="Eylül",M1400="Ekim",M1400="Kasım"),"Sonbahar",""))))</f>
        <v>0</v>
      </c>
    </row>
    <row r="1401" spans="1:13" x14ac:dyDescent="0.3">
      <c r="A1401" s="5">
        <v>1400</v>
      </c>
      <c r="B1401" t="s">
        <v>11</v>
      </c>
      <c r="C1401" t="s">
        <v>24</v>
      </c>
      <c r="D1401" s="5" t="s">
        <v>81</v>
      </c>
      <c r="E1401">
        <v>1</v>
      </c>
      <c r="F1401" s="1">
        <v>2180</v>
      </c>
      <c r="G1401" s="2">
        <v>2180</v>
      </c>
      <c r="H1401" s="3">
        <v>680</v>
      </c>
      <c r="I1401" s="19" t="s">
        <v>54</v>
      </c>
      <c r="J1401" t="s">
        <v>56</v>
      </c>
      <c r="K1401" s="20">
        <f>Tablo1[[#This Row],[Ürün Kar Tutarı]]/Tablo1[[#This Row],[Birim Fiyat]]</f>
        <v>0.31192660550458717</v>
      </c>
      <c r="L1401" t="str">
        <f xml:space="preserve"> RIGHT(Tablo1[[#This Row],[Urun Ad]],5)</f>
        <v>Marka</v>
      </c>
      <c r="M1401" cm="1">
        <f t="array" aca="1" ref="M1401" ca="1">IF(VEYA(M1401="Aralık",M1401="Ocak",M1401="Şubat"),"Kış",
IF(VEYA(M1401="Mart",M1401="Nisan",M1401="Mayıs"),"İlkbahar",
IF(VEYA(M1401="Haziran",M1401="Temmuz",M1401="Ağustos"),"Yaz",
IF(VEYA(M1401="Eylül",M1401="Ekim",M1401="Kasım"),"Sonbahar",""))))</f>
        <v>0</v>
      </c>
    </row>
    <row r="1402" spans="1:13" x14ac:dyDescent="0.3">
      <c r="A1402" s="4">
        <v>1401</v>
      </c>
      <c r="B1402" t="s">
        <v>19</v>
      </c>
      <c r="C1402" t="s">
        <v>42</v>
      </c>
      <c r="D1402" s="5" t="s">
        <v>80</v>
      </c>
      <c r="E1402">
        <v>2</v>
      </c>
      <c r="F1402" s="1">
        <v>3700</v>
      </c>
      <c r="G1402" s="2">
        <v>7400</v>
      </c>
      <c r="H1402" s="3">
        <v>1400</v>
      </c>
      <c r="I1402" s="19" t="s">
        <v>54</v>
      </c>
      <c r="J1402" t="s">
        <v>57</v>
      </c>
      <c r="K1402" s="20">
        <f>Tablo1[[#This Row],[Ürün Kar Tutarı]]/Tablo1[[#This Row],[Birim Fiyat]]</f>
        <v>0.3783783783783784</v>
      </c>
      <c r="L1402" t="str">
        <f xml:space="preserve"> RIGHT(Tablo1[[#This Row],[Urun Ad]],5)</f>
        <v>Siyah</v>
      </c>
      <c r="M1402" cm="1">
        <f t="array" aca="1" ref="M1402" ca="1">IF(VEYA(M1402="Aralık",M1402="Ocak",M1402="Şubat"),"Kış",
IF(VEYA(M1402="Mart",M1402="Nisan",M1402="Mayıs"),"İlkbahar",
IF(VEYA(M1402="Haziran",M1402="Temmuz",M1402="Ağustos"),"Yaz",
IF(VEYA(M1402="Eylül",M1402="Ekim",M1402="Kasım"),"Sonbahar",""))))</f>
        <v>0</v>
      </c>
    </row>
    <row r="1403" spans="1:13" x14ac:dyDescent="0.3">
      <c r="A1403" s="5">
        <v>1402</v>
      </c>
      <c r="B1403" t="s">
        <v>17</v>
      </c>
      <c r="C1403" t="s">
        <v>20</v>
      </c>
      <c r="D1403" s="5" t="s">
        <v>75</v>
      </c>
      <c r="E1403">
        <v>2</v>
      </c>
      <c r="F1403" s="1">
        <v>6000</v>
      </c>
      <c r="G1403" s="2">
        <v>12000</v>
      </c>
      <c r="H1403" s="3">
        <v>4000</v>
      </c>
      <c r="I1403" s="19" t="s">
        <v>54</v>
      </c>
      <c r="J1403" t="s">
        <v>61</v>
      </c>
      <c r="K1403" s="20">
        <f>Tablo1[[#This Row],[Ürün Kar Tutarı]]/Tablo1[[#This Row],[Birim Fiyat]]</f>
        <v>0.66666666666666663</v>
      </c>
      <c r="L1403" t="str">
        <f xml:space="preserve"> RIGHT(Tablo1[[#This Row],[Urun Ad]],5)</f>
        <v>Beyaz</v>
      </c>
      <c r="M1403" cm="1">
        <f t="array" aca="1" ref="M1403" ca="1">IF(VEYA(M1403="Aralık",M1403="Ocak",M1403="Şubat"),"Kış",
IF(VEYA(M1403="Mart",M1403="Nisan",M1403="Mayıs"),"İlkbahar",
IF(VEYA(M1403="Haziran",M1403="Temmuz",M1403="Ağustos"),"Yaz",
IF(VEYA(M1403="Eylül",M1403="Ekim",M1403="Kasım"),"Sonbahar",""))))</f>
        <v>0</v>
      </c>
    </row>
    <row r="1404" spans="1:13" x14ac:dyDescent="0.3">
      <c r="A1404" s="4">
        <v>1403</v>
      </c>
      <c r="B1404" t="s">
        <v>18</v>
      </c>
      <c r="C1404" t="s">
        <v>37</v>
      </c>
      <c r="D1404" s="5" t="s">
        <v>43</v>
      </c>
      <c r="E1404">
        <v>2</v>
      </c>
      <c r="F1404" s="1">
        <v>1250</v>
      </c>
      <c r="G1404" s="2">
        <v>2500</v>
      </c>
      <c r="H1404" s="3">
        <v>900</v>
      </c>
      <c r="I1404" s="19" t="s">
        <v>54</v>
      </c>
      <c r="J1404" t="s">
        <v>64</v>
      </c>
      <c r="K1404" s="20">
        <f>Tablo1[[#This Row],[Ürün Kar Tutarı]]/Tablo1[[#This Row],[Birim Fiyat]]</f>
        <v>0.72</v>
      </c>
      <c r="L1404" t="str">
        <f xml:space="preserve"> RIGHT(Tablo1[[#This Row],[Urun Ad]],5)</f>
        <v>Siyah</v>
      </c>
      <c r="M1404" cm="1">
        <f t="array" aca="1" ref="M1404" ca="1">IF(VEYA(M1404="Aralık",M1404="Ocak",M1404="Şubat"),"Kış",
IF(VEYA(M1404="Mart",M1404="Nisan",M1404="Mayıs"),"İlkbahar",
IF(VEYA(M1404="Haziran",M1404="Temmuz",M1404="Ağustos"),"Yaz",
IF(VEYA(M1404="Eylül",M1404="Ekim",M1404="Kasım"),"Sonbahar",""))))</f>
        <v>0</v>
      </c>
    </row>
    <row r="1405" spans="1:13" x14ac:dyDescent="0.3">
      <c r="A1405" s="5">
        <v>1404</v>
      </c>
      <c r="B1405" t="s">
        <v>19</v>
      </c>
      <c r="C1405" t="s">
        <v>25</v>
      </c>
      <c r="D1405" s="5" t="s">
        <v>77</v>
      </c>
      <c r="E1405">
        <v>1</v>
      </c>
      <c r="F1405" s="1">
        <v>7600</v>
      </c>
      <c r="G1405" s="2">
        <v>7600</v>
      </c>
      <c r="H1405" s="3">
        <v>1600</v>
      </c>
      <c r="I1405" s="19" t="s">
        <v>54</v>
      </c>
      <c r="J1405" t="s">
        <v>59</v>
      </c>
      <c r="K1405" s="20">
        <f>Tablo1[[#This Row],[Ürün Kar Tutarı]]/Tablo1[[#This Row],[Birim Fiyat]]</f>
        <v>0.21052631578947367</v>
      </c>
      <c r="L1405" t="str">
        <f xml:space="preserve"> RIGHT(Tablo1[[#This Row],[Urun Ad]],5)</f>
        <v>i Gri</v>
      </c>
      <c r="M1405" cm="1">
        <f t="array" aca="1" ref="M1405" ca="1">IF(VEYA(M1405="Aralık",M1405="Ocak",M1405="Şubat"),"Kış",
IF(VEYA(M1405="Mart",M1405="Nisan",M1405="Mayıs"),"İlkbahar",
IF(VEYA(M1405="Haziran",M1405="Temmuz",M1405="Ağustos"),"Yaz",
IF(VEYA(M1405="Eylül",M1405="Ekim",M1405="Kasım"),"Sonbahar",""))))</f>
        <v>0</v>
      </c>
    </row>
    <row r="1406" spans="1:13" x14ac:dyDescent="0.3">
      <c r="A1406" s="4">
        <v>1405</v>
      </c>
      <c r="B1406" t="s">
        <v>8</v>
      </c>
      <c r="C1406" t="s">
        <v>21</v>
      </c>
      <c r="D1406" s="5" t="s">
        <v>82</v>
      </c>
      <c r="E1406">
        <v>2</v>
      </c>
      <c r="F1406" s="1">
        <v>1400</v>
      </c>
      <c r="G1406" s="2">
        <v>2800</v>
      </c>
      <c r="H1406" s="3">
        <v>1200</v>
      </c>
      <c r="I1406" s="19" t="s">
        <v>54</v>
      </c>
      <c r="J1406" t="s">
        <v>57</v>
      </c>
      <c r="K1406" s="20">
        <f>Tablo1[[#This Row],[Ürün Kar Tutarı]]/Tablo1[[#This Row],[Birim Fiyat]]</f>
        <v>0.8571428571428571</v>
      </c>
      <c r="L1406" t="str">
        <f xml:space="preserve"> RIGHT(Tablo1[[#This Row],[Urun Ad]],5)</f>
        <v>Beyaz</v>
      </c>
      <c r="M1406" cm="1">
        <f t="array" aca="1" ref="M1406" ca="1">IF(VEYA(M1406="Aralık",M1406="Ocak",M1406="Şubat"),"Kış",
IF(VEYA(M1406="Mart",M1406="Nisan",M1406="Mayıs"),"İlkbahar",
IF(VEYA(M1406="Haziran",M1406="Temmuz",M1406="Ağustos"),"Yaz",
IF(VEYA(M1406="Eylül",M1406="Ekim",M1406="Kasım"),"Sonbahar",""))))</f>
        <v>0</v>
      </c>
    </row>
    <row r="1407" spans="1:13" x14ac:dyDescent="0.3">
      <c r="A1407" s="5">
        <v>1406</v>
      </c>
      <c r="B1407" t="s">
        <v>12</v>
      </c>
      <c r="C1407" t="s">
        <v>24</v>
      </c>
      <c r="D1407" s="5" t="s">
        <v>81</v>
      </c>
      <c r="E1407">
        <v>2</v>
      </c>
      <c r="F1407" s="1">
        <v>2180</v>
      </c>
      <c r="G1407" s="2">
        <v>4360</v>
      </c>
      <c r="H1407" s="3">
        <v>1360</v>
      </c>
      <c r="I1407" s="19" t="s">
        <v>54</v>
      </c>
      <c r="J1407" t="s">
        <v>67</v>
      </c>
      <c r="K1407" s="20">
        <f>Tablo1[[#This Row],[Ürün Kar Tutarı]]/Tablo1[[#This Row],[Birim Fiyat]]</f>
        <v>0.62385321100917435</v>
      </c>
      <c r="L1407" t="str">
        <f xml:space="preserve"> RIGHT(Tablo1[[#This Row],[Urun Ad]],5)</f>
        <v>Marka</v>
      </c>
      <c r="M1407" cm="1">
        <f t="array" aca="1" ref="M1407" ca="1">IF(VEYA(M1407="Aralık",M1407="Ocak",M1407="Şubat"),"Kış",
IF(VEYA(M1407="Mart",M1407="Nisan",M1407="Mayıs"),"İlkbahar",
IF(VEYA(M1407="Haziran",M1407="Temmuz",M1407="Ağustos"),"Yaz",
IF(VEYA(M1407="Eylül",M1407="Ekim",M1407="Kasım"),"Sonbahar",""))))</f>
        <v>0</v>
      </c>
    </row>
    <row r="1408" spans="1:13" x14ac:dyDescent="0.3">
      <c r="A1408" s="4">
        <v>1407</v>
      </c>
      <c r="B1408" t="s">
        <v>8</v>
      </c>
      <c r="C1408" t="s">
        <v>29</v>
      </c>
      <c r="D1408" s="5" t="s">
        <v>82</v>
      </c>
      <c r="E1408">
        <v>3</v>
      </c>
      <c r="F1408" s="1">
        <v>1800</v>
      </c>
      <c r="G1408" s="2">
        <v>5400</v>
      </c>
      <c r="H1408" s="3">
        <v>3000</v>
      </c>
      <c r="I1408" s="19" t="s">
        <v>54</v>
      </c>
      <c r="J1408" t="s">
        <v>64</v>
      </c>
      <c r="K1408" s="20">
        <f>Tablo1[[#This Row],[Ürün Kar Tutarı]]/Tablo1[[#This Row],[Birim Fiyat]]</f>
        <v>1.6666666666666667</v>
      </c>
      <c r="L1408" t="str">
        <f xml:space="preserve"> RIGHT(Tablo1[[#This Row],[Urun Ad]],5)</f>
        <v>n Gri</v>
      </c>
      <c r="M1408" cm="1">
        <f t="array" aca="1" ref="M1408" ca="1">IF(VEYA(M1408="Aralık",M1408="Ocak",M1408="Şubat"),"Kış",
IF(VEYA(M1408="Mart",M1408="Nisan",M1408="Mayıs"),"İlkbahar",
IF(VEYA(M1408="Haziran",M1408="Temmuz",M1408="Ağustos"),"Yaz",
IF(VEYA(M1408="Eylül",M1408="Ekim",M1408="Kasım"),"Sonbahar",""))))</f>
        <v>0</v>
      </c>
    </row>
    <row r="1409" spans="1:13" x14ac:dyDescent="0.3">
      <c r="A1409" s="5">
        <v>1408</v>
      </c>
      <c r="B1409" t="s">
        <v>10</v>
      </c>
      <c r="C1409" t="s">
        <v>41</v>
      </c>
      <c r="D1409" s="5" t="s">
        <v>78</v>
      </c>
      <c r="E1409">
        <v>1</v>
      </c>
      <c r="F1409" s="1">
        <v>1500</v>
      </c>
      <c r="G1409" s="2">
        <v>1500</v>
      </c>
      <c r="H1409" s="3">
        <v>700</v>
      </c>
      <c r="I1409" s="19" t="s">
        <v>54</v>
      </c>
      <c r="J1409" t="s">
        <v>55</v>
      </c>
      <c r="K1409" s="20">
        <f>Tablo1[[#This Row],[Ürün Kar Tutarı]]/Tablo1[[#This Row],[Birim Fiyat]]</f>
        <v>0.46666666666666667</v>
      </c>
      <c r="L1409" t="str">
        <f xml:space="preserve"> RIGHT(Tablo1[[#This Row],[Urun Ad]],5)</f>
        <v>Marka</v>
      </c>
      <c r="M1409" cm="1">
        <f t="array" aca="1" ref="M1409" ca="1">IF(VEYA(M1409="Aralık",M1409="Ocak",M1409="Şubat"),"Kış",
IF(VEYA(M1409="Mart",M1409="Nisan",M1409="Mayıs"),"İlkbahar",
IF(VEYA(M1409="Haziran",M1409="Temmuz",M1409="Ağustos"),"Yaz",
IF(VEYA(M1409="Eylül",M1409="Ekim",M1409="Kasım"),"Sonbahar",""))))</f>
        <v>0</v>
      </c>
    </row>
    <row r="1410" spans="1:13" x14ac:dyDescent="0.3">
      <c r="A1410" s="4">
        <v>1409</v>
      </c>
      <c r="B1410" t="s">
        <v>14</v>
      </c>
      <c r="C1410" t="s">
        <v>22</v>
      </c>
      <c r="D1410" s="5" t="s">
        <v>76</v>
      </c>
      <c r="E1410">
        <v>3</v>
      </c>
      <c r="F1410" s="1">
        <v>8450</v>
      </c>
      <c r="G1410" s="2">
        <v>25350</v>
      </c>
      <c r="H1410" s="3">
        <v>7350</v>
      </c>
      <c r="I1410" s="19" t="s">
        <v>54</v>
      </c>
      <c r="J1410" t="s">
        <v>64</v>
      </c>
      <c r="K1410" s="20">
        <f>Tablo1[[#This Row],[Ürün Kar Tutarı]]/Tablo1[[#This Row],[Birim Fiyat]]</f>
        <v>0.86982248520710059</v>
      </c>
      <c r="L1410" t="str">
        <f xml:space="preserve"> RIGHT(Tablo1[[#This Row],[Urun Ad]],5)</f>
        <v>Beyaz</v>
      </c>
      <c r="M1410" cm="1">
        <f t="array" aca="1" ref="M1410" ca="1">IF(VEYA(M1410="Aralık",M1410="Ocak",M1410="Şubat"),"Kış",
IF(VEYA(M1410="Mart",M1410="Nisan",M1410="Mayıs"),"İlkbahar",
IF(VEYA(M1410="Haziran",M1410="Temmuz",M1410="Ağustos"),"Yaz",
IF(VEYA(M1410="Eylül",M1410="Ekim",M1410="Kasım"),"Sonbahar",""))))</f>
        <v>0</v>
      </c>
    </row>
    <row r="1411" spans="1:13" x14ac:dyDescent="0.3">
      <c r="A1411" s="5">
        <v>1410</v>
      </c>
      <c r="B1411" t="s">
        <v>17</v>
      </c>
      <c r="C1411" t="s">
        <v>41</v>
      </c>
      <c r="D1411" s="5" t="s">
        <v>78</v>
      </c>
      <c r="E1411">
        <v>3</v>
      </c>
      <c r="F1411" s="1">
        <v>1500</v>
      </c>
      <c r="G1411" s="2">
        <v>4500</v>
      </c>
      <c r="H1411" s="3">
        <v>2100</v>
      </c>
      <c r="I1411" s="19" t="s">
        <v>54</v>
      </c>
      <c r="J1411" t="s">
        <v>64</v>
      </c>
      <c r="K1411" s="20">
        <f>Tablo1[[#This Row],[Ürün Kar Tutarı]]/Tablo1[[#This Row],[Birim Fiyat]]</f>
        <v>1.4</v>
      </c>
      <c r="L1411" t="str">
        <f xml:space="preserve"> RIGHT(Tablo1[[#This Row],[Urun Ad]],5)</f>
        <v>Marka</v>
      </c>
      <c r="M1411" cm="1">
        <f t="array" aca="1" ref="M1411" ca="1">IF(VEYA(M1411="Aralık",M1411="Ocak",M1411="Şubat"),"Kış",
IF(VEYA(M1411="Mart",M1411="Nisan",M1411="Mayıs"),"İlkbahar",
IF(VEYA(M1411="Haziran",M1411="Temmuz",M1411="Ağustos"),"Yaz",
IF(VEYA(M1411="Eylül",M1411="Ekim",M1411="Kasım"),"Sonbahar",""))))</f>
        <v>0</v>
      </c>
    </row>
    <row r="1412" spans="1:13" x14ac:dyDescent="0.3">
      <c r="A1412" s="4">
        <v>1411</v>
      </c>
      <c r="B1412" t="s">
        <v>13</v>
      </c>
      <c r="C1412" t="s">
        <v>20</v>
      </c>
      <c r="D1412" s="5" t="s">
        <v>75</v>
      </c>
      <c r="E1412">
        <v>3</v>
      </c>
      <c r="F1412" s="1">
        <v>6000</v>
      </c>
      <c r="G1412" s="2">
        <v>18000</v>
      </c>
      <c r="H1412" s="3">
        <v>6000</v>
      </c>
      <c r="I1412" s="19" t="s">
        <v>54</v>
      </c>
      <c r="J1412" t="s">
        <v>64</v>
      </c>
      <c r="K1412" s="20">
        <f>Tablo1[[#This Row],[Ürün Kar Tutarı]]/Tablo1[[#This Row],[Birim Fiyat]]</f>
        <v>1</v>
      </c>
      <c r="L1412" t="str">
        <f xml:space="preserve"> RIGHT(Tablo1[[#This Row],[Urun Ad]],5)</f>
        <v>Beyaz</v>
      </c>
      <c r="M1412" cm="1">
        <f t="array" aca="1" ref="M1412" ca="1">IF(VEYA(M1412="Aralık",M1412="Ocak",M1412="Şubat"),"Kış",
IF(VEYA(M1412="Mart",M1412="Nisan",M1412="Mayıs"),"İlkbahar",
IF(VEYA(M1412="Haziran",M1412="Temmuz",M1412="Ağustos"),"Yaz",
IF(VEYA(M1412="Eylül",M1412="Ekim",M1412="Kasım"),"Sonbahar",""))))</f>
        <v>0</v>
      </c>
    </row>
    <row r="1413" spans="1:13" x14ac:dyDescent="0.3">
      <c r="A1413" s="5">
        <v>1412</v>
      </c>
      <c r="B1413" t="s">
        <v>19</v>
      </c>
      <c r="C1413" t="s">
        <v>38</v>
      </c>
      <c r="D1413" s="5" t="s">
        <v>84</v>
      </c>
      <c r="E1413">
        <v>1</v>
      </c>
      <c r="F1413" s="1">
        <v>1200</v>
      </c>
      <c r="G1413" s="2">
        <v>1200</v>
      </c>
      <c r="H1413" s="3">
        <v>400</v>
      </c>
      <c r="I1413" s="19" t="s">
        <v>54</v>
      </c>
      <c r="J1413" t="s">
        <v>67</v>
      </c>
      <c r="K1413" s="20">
        <f>Tablo1[[#This Row],[Ürün Kar Tutarı]]/Tablo1[[#This Row],[Birim Fiyat]]</f>
        <v>0.33333333333333331</v>
      </c>
      <c r="L1413" t="str">
        <f xml:space="preserve"> RIGHT(Tablo1[[#This Row],[Urun Ad]],5)</f>
        <v>ü Mor</v>
      </c>
      <c r="M1413" cm="1">
        <f t="array" aca="1" ref="M1413" ca="1">IF(VEYA(M1413="Aralık",M1413="Ocak",M1413="Şubat"),"Kış",
IF(VEYA(M1413="Mart",M1413="Nisan",M1413="Mayıs"),"İlkbahar",
IF(VEYA(M1413="Haziran",M1413="Temmuz",M1413="Ağustos"),"Yaz",
IF(VEYA(M1413="Eylül",M1413="Ekim",M1413="Kasım"),"Sonbahar",""))))</f>
        <v>0</v>
      </c>
    </row>
    <row r="1414" spans="1:13" x14ac:dyDescent="0.3">
      <c r="A1414" s="4">
        <v>1413</v>
      </c>
      <c r="B1414" t="s">
        <v>8</v>
      </c>
      <c r="C1414" t="s">
        <v>34</v>
      </c>
      <c r="D1414" s="5" t="s">
        <v>80</v>
      </c>
      <c r="E1414">
        <v>3</v>
      </c>
      <c r="F1414" s="1">
        <v>4200</v>
      </c>
      <c r="G1414" s="2">
        <v>12600</v>
      </c>
      <c r="H1414" s="3">
        <v>3600</v>
      </c>
      <c r="I1414" s="19" t="s">
        <v>54</v>
      </c>
      <c r="J1414" t="s">
        <v>60</v>
      </c>
      <c r="K1414" s="20">
        <f>Tablo1[[#This Row],[Ürün Kar Tutarı]]/Tablo1[[#This Row],[Birim Fiyat]]</f>
        <v>0.8571428571428571</v>
      </c>
      <c r="L1414" t="str">
        <f xml:space="preserve"> RIGHT(Tablo1[[#This Row],[Urun Ad]],5)</f>
        <v>Beyaz</v>
      </c>
      <c r="M1414" cm="1">
        <f t="array" aca="1" ref="M1414" ca="1">IF(VEYA(M1414="Aralık",M1414="Ocak",M1414="Şubat"),"Kış",
IF(VEYA(M1414="Mart",M1414="Nisan",M1414="Mayıs"),"İlkbahar",
IF(VEYA(M1414="Haziran",M1414="Temmuz",M1414="Ağustos"),"Yaz",
IF(VEYA(M1414="Eylül",M1414="Ekim",M1414="Kasım"),"Sonbahar",""))))</f>
        <v>0</v>
      </c>
    </row>
    <row r="1415" spans="1:13" x14ac:dyDescent="0.3">
      <c r="A1415" s="5">
        <v>1414</v>
      </c>
      <c r="B1415" t="s">
        <v>18</v>
      </c>
      <c r="C1415" t="s">
        <v>25</v>
      </c>
      <c r="D1415" s="5" t="s">
        <v>77</v>
      </c>
      <c r="E1415">
        <v>3</v>
      </c>
      <c r="F1415" s="1">
        <v>7600</v>
      </c>
      <c r="G1415" s="2">
        <v>22800</v>
      </c>
      <c r="H1415" s="3">
        <v>4800</v>
      </c>
      <c r="I1415" s="19" t="s">
        <v>54</v>
      </c>
      <c r="J1415" t="s">
        <v>55</v>
      </c>
      <c r="K1415" s="20">
        <f>Tablo1[[#This Row],[Ürün Kar Tutarı]]/Tablo1[[#This Row],[Birim Fiyat]]</f>
        <v>0.63157894736842102</v>
      </c>
      <c r="L1415" t="str">
        <f xml:space="preserve"> RIGHT(Tablo1[[#This Row],[Urun Ad]],5)</f>
        <v>i Gri</v>
      </c>
      <c r="M1415" cm="1">
        <f t="array" aca="1" ref="M1415" ca="1">IF(VEYA(M1415="Aralık",M1415="Ocak",M1415="Şubat"),"Kış",
IF(VEYA(M1415="Mart",M1415="Nisan",M1415="Mayıs"),"İlkbahar",
IF(VEYA(M1415="Haziran",M1415="Temmuz",M1415="Ağustos"),"Yaz",
IF(VEYA(M1415="Eylül",M1415="Ekim",M1415="Kasım"),"Sonbahar",""))))</f>
        <v>0</v>
      </c>
    </row>
    <row r="1416" spans="1:13" x14ac:dyDescent="0.3">
      <c r="A1416" s="4">
        <v>1415</v>
      </c>
      <c r="B1416" t="s">
        <v>8</v>
      </c>
      <c r="C1416" t="s">
        <v>20</v>
      </c>
      <c r="D1416" s="5" t="s">
        <v>75</v>
      </c>
      <c r="E1416">
        <v>3</v>
      </c>
      <c r="F1416" s="1">
        <v>6000</v>
      </c>
      <c r="G1416" s="2">
        <v>18000</v>
      </c>
      <c r="H1416" s="3">
        <v>6000</v>
      </c>
      <c r="I1416" s="19" t="s">
        <v>43</v>
      </c>
      <c r="J1416" t="s">
        <v>59</v>
      </c>
      <c r="K1416" s="20">
        <f>Tablo1[[#This Row],[Ürün Kar Tutarı]]/Tablo1[[#This Row],[Birim Fiyat]]</f>
        <v>1</v>
      </c>
      <c r="L1416" t="str">
        <f xml:space="preserve"> RIGHT(Tablo1[[#This Row],[Urun Ad]],5)</f>
        <v>Beyaz</v>
      </c>
      <c r="M1416" cm="1">
        <f t="array" aca="1" ref="M1416" ca="1">IF(VEYA(M1416="Aralık",M1416="Ocak",M1416="Şubat"),"Kış",
IF(VEYA(M1416="Mart",M1416="Nisan",M1416="Mayıs"),"İlkbahar",
IF(VEYA(M1416="Haziran",M1416="Temmuz",M1416="Ağustos"),"Yaz",
IF(VEYA(M1416="Eylül",M1416="Ekim",M1416="Kasım"),"Sonbahar",""))))</f>
        <v>0</v>
      </c>
    </row>
    <row r="1417" spans="1:13" x14ac:dyDescent="0.3">
      <c r="A1417" s="5">
        <v>1416</v>
      </c>
      <c r="B1417" t="s">
        <v>9</v>
      </c>
      <c r="C1417" t="s">
        <v>21</v>
      </c>
      <c r="D1417" s="5" t="s">
        <v>82</v>
      </c>
      <c r="E1417">
        <v>5</v>
      </c>
      <c r="F1417" s="1">
        <v>1400</v>
      </c>
      <c r="G1417" s="2">
        <v>7000</v>
      </c>
      <c r="H1417" s="3">
        <v>3000</v>
      </c>
      <c r="I1417" s="19" t="s">
        <v>43</v>
      </c>
      <c r="J1417" t="s">
        <v>62</v>
      </c>
      <c r="K1417" s="20">
        <f>Tablo1[[#This Row],[Ürün Kar Tutarı]]/Tablo1[[#This Row],[Birim Fiyat]]</f>
        <v>2.1428571428571428</v>
      </c>
      <c r="L1417" t="str">
        <f xml:space="preserve"> RIGHT(Tablo1[[#This Row],[Urun Ad]],5)</f>
        <v>Beyaz</v>
      </c>
      <c r="M1417" cm="1">
        <f t="array" aca="1" ref="M1417" ca="1">IF(VEYA(M1417="Aralık",M1417="Ocak",M1417="Şubat"),"Kış",
IF(VEYA(M1417="Mart",M1417="Nisan",M1417="Mayıs"),"İlkbahar",
IF(VEYA(M1417="Haziran",M1417="Temmuz",M1417="Ağustos"),"Yaz",
IF(VEYA(M1417="Eylül",M1417="Ekim",M1417="Kasım"),"Sonbahar",""))))</f>
        <v>0</v>
      </c>
    </row>
    <row r="1418" spans="1:13" x14ac:dyDescent="0.3">
      <c r="A1418" s="4">
        <v>1417</v>
      </c>
      <c r="B1418" t="s">
        <v>10</v>
      </c>
      <c r="C1418" t="s">
        <v>22</v>
      </c>
      <c r="D1418" s="5" t="s">
        <v>76</v>
      </c>
      <c r="E1418">
        <v>4</v>
      </c>
      <c r="F1418" s="1">
        <v>8450</v>
      </c>
      <c r="G1418" s="2">
        <v>33800</v>
      </c>
      <c r="H1418" s="3">
        <v>9800</v>
      </c>
      <c r="I1418" s="19" t="s">
        <v>43</v>
      </c>
      <c r="J1418" t="s">
        <v>56</v>
      </c>
      <c r="K1418" s="20">
        <f>Tablo1[[#This Row],[Ürün Kar Tutarı]]/Tablo1[[#This Row],[Birim Fiyat]]</f>
        <v>1.1597633136094674</v>
      </c>
      <c r="L1418" t="str">
        <f xml:space="preserve"> RIGHT(Tablo1[[#This Row],[Urun Ad]],5)</f>
        <v>Beyaz</v>
      </c>
      <c r="M1418" cm="1">
        <f t="array" aca="1" ref="M1418" ca="1">IF(VEYA(M1418="Aralık",M1418="Ocak",M1418="Şubat"),"Kış",
IF(VEYA(M1418="Mart",M1418="Nisan",M1418="Mayıs"),"İlkbahar",
IF(VEYA(M1418="Haziran",M1418="Temmuz",M1418="Ağustos"),"Yaz",
IF(VEYA(M1418="Eylül",M1418="Ekim",M1418="Kasım"),"Sonbahar",""))))</f>
        <v>0</v>
      </c>
    </row>
    <row r="1419" spans="1:13" x14ac:dyDescent="0.3">
      <c r="A1419" s="5">
        <v>1418</v>
      </c>
      <c r="B1419" t="s">
        <v>11</v>
      </c>
      <c r="C1419" t="s">
        <v>23</v>
      </c>
      <c r="D1419" s="5" t="s">
        <v>84</v>
      </c>
      <c r="E1419">
        <v>4</v>
      </c>
      <c r="F1419" s="1">
        <v>1350</v>
      </c>
      <c r="G1419" s="2">
        <v>5400</v>
      </c>
      <c r="H1419" s="3">
        <v>2200</v>
      </c>
      <c r="I1419" s="19" t="s">
        <v>43</v>
      </c>
      <c r="J1419" t="s">
        <v>63</v>
      </c>
      <c r="K1419" s="20">
        <f>Tablo1[[#This Row],[Ürün Kar Tutarı]]/Tablo1[[#This Row],[Birim Fiyat]]</f>
        <v>1.6296296296296295</v>
      </c>
      <c r="L1419" t="str">
        <f xml:space="preserve"> RIGHT(Tablo1[[#This Row],[Urun Ad]],5)</f>
        <v>Siyah</v>
      </c>
      <c r="M1419" cm="1">
        <f t="array" aca="1" ref="M1419" ca="1">IF(VEYA(M1419="Aralık",M1419="Ocak",M1419="Şubat"),"Kış",
IF(VEYA(M1419="Mart",M1419="Nisan",M1419="Mayıs"),"İlkbahar",
IF(VEYA(M1419="Haziran",M1419="Temmuz",M1419="Ağustos"),"Yaz",
IF(VEYA(M1419="Eylül",M1419="Ekim",M1419="Kasım"),"Sonbahar",""))))</f>
        <v>0</v>
      </c>
    </row>
    <row r="1420" spans="1:13" x14ac:dyDescent="0.3">
      <c r="A1420" s="4">
        <v>1419</v>
      </c>
      <c r="B1420" t="s">
        <v>8</v>
      </c>
      <c r="C1420" t="s">
        <v>24</v>
      </c>
      <c r="D1420" s="5" t="s">
        <v>81</v>
      </c>
      <c r="E1420">
        <v>5</v>
      </c>
      <c r="F1420" s="1">
        <v>2180</v>
      </c>
      <c r="G1420" s="2">
        <v>10900</v>
      </c>
      <c r="H1420" s="3">
        <v>3400</v>
      </c>
      <c r="I1420" s="19" t="s">
        <v>43</v>
      </c>
      <c r="J1420" t="s">
        <v>62</v>
      </c>
      <c r="K1420" s="20">
        <f>Tablo1[[#This Row],[Ürün Kar Tutarı]]/Tablo1[[#This Row],[Birim Fiyat]]</f>
        <v>1.5596330275229358</v>
      </c>
      <c r="L1420" t="str">
        <f xml:space="preserve"> RIGHT(Tablo1[[#This Row],[Urun Ad]],5)</f>
        <v>Marka</v>
      </c>
      <c r="M1420" cm="1">
        <f t="array" aca="1" ref="M1420" ca="1">IF(VEYA(M1420="Aralık",M1420="Ocak",M1420="Şubat"),"Kış",
IF(VEYA(M1420="Mart",M1420="Nisan",M1420="Mayıs"),"İlkbahar",
IF(VEYA(M1420="Haziran",M1420="Temmuz",M1420="Ağustos"),"Yaz",
IF(VEYA(M1420="Eylül",M1420="Ekim",M1420="Kasım"),"Sonbahar",""))))</f>
        <v>0</v>
      </c>
    </row>
    <row r="1421" spans="1:13" x14ac:dyDescent="0.3">
      <c r="A1421" s="5">
        <v>1420</v>
      </c>
      <c r="B1421" t="s">
        <v>12</v>
      </c>
      <c r="C1421" t="s">
        <v>25</v>
      </c>
      <c r="D1421" s="5" t="s">
        <v>77</v>
      </c>
      <c r="E1421">
        <v>3</v>
      </c>
      <c r="F1421" s="1">
        <v>7600</v>
      </c>
      <c r="G1421" s="2">
        <v>22800</v>
      </c>
      <c r="H1421" s="3">
        <v>4800</v>
      </c>
      <c r="I1421" s="19" t="s">
        <v>43</v>
      </c>
      <c r="J1421" t="s">
        <v>66</v>
      </c>
      <c r="K1421" s="20">
        <f>Tablo1[[#This Row],[Ürün Kar Tutarı]]/Tablo1[[#This Row],[Birim Fiyat]]</f>
        <v>0.63157894736842102</v>
      </c>
      <c r="L1421" t="str">
        <f xml:space="preserve"> RIGHT(Tablo1[[#This Row],[Urun Ad]],5)</f>
        <v>i Gri</v>
      </c>
      <c r="M1421" cm="1">
        <f t="array" aca="1" ref="M1421" ca="1">IF(VEYA(M1421="Aralık",M1421="Ocak",M1421="Şubat"),"Kış",
IF(VEYA(M1421="Mart",M1421="Nisan",M1421="Mayıs"),"İlkbahar",
IF(VEYA(M1421="Haziran",M1421="Temmuz",M1421="Ağustos"),"Yaz",
IF(VEYA(M1421="Eylül",M1421="Ekim",M1421="Kasım"),"Sonbahar",""))))</f>
        <v>0</v>
      </c>
    </row>
    <row r="1422" spans="1:13" x14ac:dyDescent="0.3">
      <c r="A1422" s="4">
        <v>1421</v>
      </c>
      <c r="B1422" t="s">
        <v>9</v>
      </c>
      <c r="C1422" t="s">
        <v>26</v>
      </c>
      <c r="D1422" s="5" t="s">
        <v>79</v>
      </c>
      <c r="E1422">
        <v>5</v>
      </c>
      <c r="F1422" s="1">
        <v>7250</v>
      </c>
      <c r="G1422" s="2">
        <v>36250</v>
      </c>
      <c r="H1422" s="3">
        <v>11250</v>
      </c>
      <c r="I1422" s="19" t="s">
        <v>43</v>
      </c>
      <c r="J1422" t="s">
        <v>65</v>
      </c>
      <c r="K1422" s="20">
        <f>Tablo1[[#This Row],[Ürün Kar Tutarı]]/Tablo1[[#This Row],[Birim Fiyat]]</f>
        <v>1.5517241379310345</v>
      </c>
      <c r="L1422" t="str">
        <f xml:space="preserve"> RIGHT(Tablo1[[#This Row],[Urun Ad]],5)</f>
        <v>u Gri</v>
      </c>
      <c r="M1422" cm="1">
        <f t="array" aca="1" ref="M1422" ca="1">IF(VEYA(M1422="Aralık",M1422="Ocak",M1422="Şubat"),"Kış",
IF(VEYA(M1422="Mart",M1422="Nisan",M1422="Mayıs"),"İlkbahar",
IF(VEYA(M1422="Haziran",M1422="Temmuz",M1422="Ağustos"),"Yaz",
IF(VEYA(M1422="Eylül",M1422="Ekim",M1422="Kasım"),"Sonbahar",""))))</f>
        <v>0</v>
      </c>
    </row>
    <row r="1423" spans="1:13" x14ac:dyDescent="0.3">
      <c r="A1423" s="4">
        <v>1422</v>
      </c>
      <c r="B1423" t="s">
        <v>11</v>
      </c>
      <c r="C1423" t="s">
        <v>27</v>
      </c>
      <c r="D1423" s="5" t="s">
        <v>43</v>
      </c>
      <c r="E1423">
        <v>4</v>
      </c>
      <c r="F1423" s="1">
        <v>1100</v>
      </c>
      <c r="G1423" s="2">
        <v>4400</v>
      </c>
      <c r="H1423" s="3">
        <v>1200</v>
      </c>
      <c r="I1423" s="19" t="s">
        <v>43</v>
      </c>
      <c r="J1423" t="s">
        <v>56</v>
      </c>
      <c r="K1423" s="20">
        <f>Tablo1[[#This Row],[Ürün Kar Tutarı]]/Tablo1[[#This Row],[Birim Fiyat]]</f>
        <v>1.0909090909090908</v>
      </c>
      <c r="L1423" t="str">
        <f xml:space="preserve"> RIGHT(Tablo1[[#This Row],[Urun Ad]],5)</f>
        <v>Beyaz</v>
      </c>
      <c r="M1423" cm="1">
        <f t="array" aca="1" ref="M1423" ca="1">IF(VEYA(M1423="Aralık",M1423="Ocak",M1423="Şubat"),"Kış",
IF(VEYA(M1423="Mart",M1423="Nisan",M1423="Mayıs"),"İlkbahar",
IF(VEYA(M1423="Haziran",M1423="Temmuz",M1423="Ağustos"),"Yaz",
IF(VEYA(M1423="Eylül",M1423="Ekim",M1423="Kasım"),"Sonbahar",""))))</f>
        <v>0</v>
      </c>
    </row>
    <row r="1424" spans="1:13" x14ac:dyDescent="0.3">
      <c r="A1424" s="4">
        <v>1423</v>
      </c>
      <c r="B1424" t="s">
        <v>13</v>
      </c>
      <c r="C1424" t="s">
        <v>20</v>
      </c>
      <c r="D1424" s="5" t="s">
        <v>75</v>
      </c>
      <c r="E1424">
        <v>3</v>
      </c>
      <c r="F1424" s="1">
        <v>6000</v>
      </c>
      <c r="G1424" s="2">
        <v>18000</v>
      </c>
      <c r="H1424" s="3">
        <v>6000</v>
      </c>
      <c r="I1424" s="19" t="s">
        <v>43</v>
      </c>
      <c r="J1424" t="s">
        <v>66</v>
      </c>
      <c r="K1424" s="20">
        <f>Tablo1[[#This Row],[Ürün Kar Tutarı]]/Tablo1[[#This Row],[Birim Fiyat]]</f>
        <v>1</v>
      </c>
      <c r="L1424" t="str">
        <f xml:space="preserve"> RIGHT(Tablo1[[#This Row],[Urun Ad]],5)</f>
        <v>Beyaz</v>
      </c>
      <c r="M1424" cm="1">
        <f t="array" aca="1" ref="M1424" ca="1">IF(VEYA(M1424="Aralık",M1424="Ocak",M1424="Şubat"),"Kış",
IF(VEYA(M1424="Mart",M1424="Nisan",M1424="Mayıs"),"İlkbahar",
IF(VEYA(M1424="Haziran",M1424="Temmuz",M1424="Ağustos"),"Yaz",
IF(VEYA(M1424="Eylül",M1424="Ekim",M1424="Kasım"),"Sonbahar",""))))</f>
        <v>0</v>
      </c>
    </row>
    <row r="1425" spans="1:13" x14ac:dyDescent="0.3">
      <c r="A1425" s="5">
        <v>1424</v>
      </c>
      <c r="B1425" t="s">
        <v>8</v>
      </c>
      <c r="C1425" t="s">
        <v>28</v>
      </c>
      <c r="D1425" s="5" t="s">
        <v>83</v>
      </c>
      <c r="E1425">
        <v>2</v>
      </c>
      <c r="F1425" s="1">
        <v>1200</v>
      </c>
      <c r="G1425" s="2">
        <v>2400</v>
      </c>
      <c r="H1425" s="3">
        <v>800</v>
      </c>
      <c r="I1425" s="19" t="s">
        <v>43</v>
      </c>
      <c r="J1425" t="s">
        <v>67</v>
      </c>
      <c r="K1425" s="20">
        <f>Tablo1[[#This Row],[Ürün Kar Tutarı]]/Tablo1[[#This Row],[Birim Fiyat]]</f>
        <v>0.66666666666666663</v>
      </c>
      <c r="L1425" t="str">
        <f xml:space="preserve"> RIGHT(Tablo1[[#This Row],[Urun Ad]],5)</f>
        <v>Marka</v>
      </c>
      <c r="M1425" cm="1">
        <f t="array" aca="1" ref="M1425" ca="1">IF(VEYA(M1425="Aralık",M1425="Ocak",M1425="Şubat"),"Kış",
IF(VEYA(M1425="Mart",M1425="Nisan",M1425="Mayıs"),"İlkbahar",
IF(VEYA(M1425="Haziran",M1425="Temmuz",M1425="Ağustos"),"Yaz",
IF(VEYA(M1425="Eylül",M1425="Ekim",M1425="Kasım"),"Sonbahar",""))))</f>
        <v>0</v>
      </c>
    </row>
    <row r="1426" spans="1:13" x14ac:dyDescent="0.3">
      <c r="A1426" s="4">
        <v>1425</v>
      </c>
      <c r="B1426" t="s">
        <v>14</v>
      </c>
      <c r="C1426" t="s">
        <v>29</v>
      </c>
      <c r="D1426" s="5" t="s">
        <v>82</v>
      </c>
      <c r="E1426">
        <v>3</v>
      </c>
      <c r="F1426" s="1">
        <v>1800</v>
      </c>
      <c r="G1426" s="2">
        <v>5400</v>
      </c>
      <c r="H1426" s="3">
        <v>3000</v>
      </c>
      <c r="I1426" s="19" t="s">
        <v>43</v>
      </c>
      <c r="J1426" t="s">
        <v>67</v>
      </c>
      <c r="K1426" s="20">
        <f>Tablo1[[#This Row],[Ürün Kar Tutarı]]/Tablo1[[#This Row],[Birim Fiyat]]</f>
        <v>1.6666666666666667</v>
      </c>
      <c r="L1426" t="str">
        <f xml:space="preserve"> RIGHT(Tablo1[[#This Row],[Urun Ad]],5)</f>
        <v>n Gri</v>
      </c>
      <c r="M1426" cm="1">
        <f t="array" aca="1" ref="M1426" ca="1">IF(VEYA(M1426="Aralık",M1426="Ocak",M1426="Şubat"),"Kış",
IF(VEYA(M1426="Mart",M1426="Nisan",M1426="Mayıs"),"İlkbahar",
IF(VEYA(M1426="Haziran",M1426="Temmuz",M1426="Ağustos"),"Yaz",
IF(VEYA(M1426="Eylül",M1426="Ekim",M1426="Kasım"),"Sonbahar",""))))</f>
        <v>0</v>
      </c>
    </row>
    <row r="1427" spans="1:13" x14ac:dyDescent="0.3">
      <c r="A1427" s="5">
        <v>1426</v>
      </c>
      <c r="B1427" t="s">
        <v>14</v>
      </c>
      <c r="C1427" t="s">
        <v>30</v>
      </c>
      <c r="D1427" s="5" t="s">
        <v>83</v>
      </c>
      <c r="E1427">
        <v>4</v>
      </c>
      <c r="F1427" s="1">
        <v>1090</v>
      </c>
      <c r="G1427" s="2">
        <v>4360</v>
      </c>
      <c r="H1427" s="3">
        <v>1160</v>
      </c>
      <c r="I1427" s="19" t="s">
        <v>43</v>
      </c>
      <c r="J1427" t="s">
        <v>61</v>
      </c>
      <c r="K1427" s="20">
        <f>Tablo1[[#This Row],[Ürün Kar Tutarı]]/Tablo1[[#This Row],[Birim Fiyat]]</f>
        <v>1.0642201834862386</v>
      </c>
      <c r="L1427" t="str">
        <f xml:space="preserve"> RIGHT(Tablo1[[#This Row],[Urun Ad]],5)</f>
        <v>Marka</v>
      </c>
      <c r="M1427" cm="1">
        <f t="array" aca="1" ref="M1427" ca="1">IF(VEYA(M1427="Aralık",M1427="Ocak",M1427="Şubat"),"Kış",
IF(VEYA(M1427="Mart",M1427="Nisan",M1427="Mayıs"),"İlkbahar",
IF(VEYA(M1427="Haziran",M1427="Temmuz",M1427="Ağustos"),"Yaz",
IF(VEYA(M1427="Eylül",M1427="Ekim",M1427="Kasım"),"Sonbahar",""))))</f>
        <v>0</v>
      </c>
    </row>
    <row r="1428" spans="1:13" x14ac:dyDescent="0.3">
      <c r="A1428" s="4">
        <v>1427</v>
      </c>
      <c r="B1428" t="s">
        <v>13</v>
      </c>
      <c r="C1428" t="s">
        <v>24</v>
      </c>
      <c r="D1428" s="5" t="s">
        <v>81</v>
      </c>
      <c r="E1428">
        <v>4</v>
      </c>
      <c r="F1428" s="1">
        <v>2180</v>
      </c>
      <c r="G1428" s="2">
        <v>8720</v>
      </c>
      <c r="H1428" s="3">
        <v>2720</v>
      </c>
      <c r="I1428" s="19" t="s">
        <v>43</v>
      </c>
      <c r="J1428" t="s">
        <v>62</v>
      </c>
      <c r="K1428" s="20">
        <f>Tablo1[[#This Row],[Ürün Kar Tutarı]]/Tablo1[[#This Row],[Birim Fiyat]]</f>
        <v>1.2477064220183487</v>
      </c>
      <c r="L1428" t="str">
        <f xml:space="preserve"> RIGHT(Tablo1[[#This Row],[Urun Ad]],5)</f>
        <v>Marka</v>
      </c>
      <c r="M1428" cm="1">
        <f t="array" aca="1" ref="M1428" ca="1">IF(VEYA(M1428="Aralık",M1428="Ocak",M1428="Şubat"),"Kış",
IF(VEYA(M1428="Mart",M1428="Nisan",M1428="Mayıs"),"İlkbahar",
IF(VEYA(M1428="Haziran",M1428="Temmuz",M1428="Ağustos"),"Yaz",
IF(VEYA(M1428="Eylül",M1428="Ekim",M1428="Kasım"),"Sonbahar",""))))</f>
        <v>0</v>
      </c>
    </row>
    <row r="1429" spans="1:13" x14ac:dyDescent="0.3">
      <c r="A1429" s="5">
        <v>1428</v>
      </c>
      <c r="B1429" t="s">
        <v>15</v>
      </c>
      <c r="C1429" t="s">
        <v>29</v>
      </c>
      <c r="D1429" s="5" t="s">
        <v>82</v>
      </c>
      <c r="E1429">
        <v>3</v>
      </c>
      <c r="F1429" s="1">
        <v>1800</v>
      </c>
      <c r="G1429" s="2">
        <v>5400</v>
      </c>
      <c r="H1429" s="3">
        <v>3000</v>
      </c>
      <c r="I1429" s="19" t="s">
        <v>43</v>
      </c>
      <c r="J1429" t="s">
        <v>57</v>
      </c>
      <c r="K1429" s="20">
        <f>Tablo1[[#This Row],[Ürün Kar Tutarı]]/Tablo1[[#This Row],[Birim Fiyat]]</f>
        <v>1.6666666666666667</v>
      </c>
      <c r="L1429" t="str">
        <f xml:space="preserve"> RIGHT(Tablo1[[#This Row],[Urun Ad]],5)</f>
        <v>n Gri</v>
      </c>
      <c r="M1429" cm="1">
        <f t="array" aca="1" ref="M1429" ca="1">IF(VEYA(M1429="Aralık",M1429="Ocak",M1429="Şubat"),"Kış",
IF(VEYA(M1429="Mart",M1429="Nisan",M1429="Mayıs"),"İlkbahar",
IF(VEYA(M1429="Haziran",M1429="Temmuz",M1429="Ağustos"),"Yaz",
IF(VEYA(M1429="Eylül",M1429="Ekim",M1429="Kasım"),"Sonbahar",""))))</f>
        <v>0</v>
      </c>
    </row>
    <row r="1430" spans="1:13" x14ac:dyDescent="0.3">
      <c r="A1430" s="4">
        <v>1429</v>
      </c>
      <c r="B1430" t="s">
        <v>12</v>
      </c>
      <c r="C1430" t="s">
        <v>31</v>
      </c>
      <c r="D1430" s="5" t="s">
        <v>77</v>
      </c>
      <c r="E1430">
        <v>5</v>
      </c>
      <c r="F1430" s="1">
        <v>8000</v>
      </c>
      <c r="G1430" s="2">
        <v>40000</v>
      </c>
      <c r="H1430" s="3">
        <v>10000</v>
      </c>
      <c r="I1430" s="19" t="s">
        <v>43</v>
      </c>
      <c r="J1430" t="s">
        <v>59</v>
      </c>
      <c r="K1430" s="20">
        <f>Tablo1[[#This Row],[Ürün Kar Tutarı]]/Tablo1[[#This Row],[Birim Fiyat]]</f>
        <v>1.25</v>
      </c>
      <c r="L1430" t="str">
        <f xml:space="preserve"> RIGHT(Tablo1[[#This Row],[Urun Ad]],5)</f>
        <v>Beyaz</v>
      </c>
      <c r="M1430" cm="1">
        <f t="array" aca="1" ref="M1430" ca="1">IF(VEYA(M1430="Aralık",M1430="Ocak",M1430="Şubat"),"Kış",
IF(VEYA(M1430="Mart",M1430="Nisan",M1430="Mayıs"),"İlkbahar",
IF(VEYA(M1430="Haziran",M1430="Temmuz",M1430="Ağustos"),"Yaz",
IF(VEYA(M1430="Eylül",M1430="Ekim",M1430="Kasım"),"Sonbahar",""))))</f>
        <v>0</v>
      </c>
    </row>
    <row r="1431" spans="1:13" x14ac:dyDescent="0.3">
      <c r="A1431" s="5">
        <v>1430</v>
      </c>
      <c r="B1431" t="s">
        <v>13</v>
      </c>
      <c r="C1431" t="s">
        <v>21</v>
      </c>
      <c r="D1431" s="5" t="s">
        <v>82</v>
      </c>
      <c r="E1431">
        <v>5</v>
      </c>
      <c r="F1431" s="1">
        <v>1400</v>
      </c>
      <c r="G1431" s="2">
        <v>7000</v>
      </c>
      <c r="H1431" s="3">
        <v>3000</v>
      </c>
      <c r="I1431" s="19" t="s">
        <v>43</v>
      </c>
      <c r="J1431" t="s">
        <v>56</v>
      </c>
      <c r="K1431" s="20">
        <f>Tablo1[[#This Row],[Ürün Kar Tutarı]]/Tablo1[[#This Row],[Birim Fiyat]]</f>
        <v>2.1428571428571428</v>
      </c>
      <c r="L1431" t="str">
        <f xml:space="preserve"> RIGHT(Tablo1[[#This Row],[Urun Ad]],5)</f>
        <v>Beyaz</v>
      </c>
      <c r="M1431" cm="1">
        <f t="array" aca="1" ref="M1431" ca="1">IF(VEYA(M1431="Aralık",M1431="Ocak",M1431="Şubat"),"Kış",
IF(VEYA(M1431="Mart",M1431="Nisan",M1431="Mayıs"),"İlkbahar",
IF(VEYA(M1431="Haziran",M1431="Temmuz",M1431="Ağustos"),"Yaz",
IF(VEYA(M1431="Eylül",M1431="Ekim",M1431="Kasım"),"Sonbahar",""))))</f>
        <v>0</v>
      </c>
    </row>
    <row r="1432" spans="1:13" x14ac:dyDescent="0.3">
      <c r="A1432" s="4">
        <v>1431</v>
      </c>
      <c r="B1432" t="s">
        <v>16</v>
      </c>
      <c r="C1432" t="s">
        <v>32</v>
      </c>
      <c r="D1432" s="5" t="s">
        <v>76</v>
      </c>
      <c r="E1432">
        <v>5</v>
      </c>
      <c r="F1432" s="1">
        <v>10590</v>
      </c>
      <c r="G1432" s="2">
        <v>52950</v>
      </c>
      <c r="H1432" s="3">
        <v>22950</v>
      </c>
      <c r="I1432" s="19" t="s">
        <v>43</v>
      </c>
      <c r="J1432" t="s">
        <v>67</v>
      </c>
      <c r="K1432" s="20">
        <f>Tablo1[[#This Row],[Ürün Kar Tutarı]]/Tablo1[[#This Row],[Birim Fiyat]]</f>
        <v>2.1671388101983005</v>
      </c>
      <c r="L1432" t="str">
        <f xml:space="preserve"> RIGHT(Tablo1[[#This Row],[Urun Ad]],5)</f>
        <v>ı Gri</v>
      </c>
      <c r="M1432" cm="1">
        <f t="array" aca="1" ref="M1432" ca="1">IF(VEYA(M1432="Aralık",M1432="Ocak",M1432="Şubat"),"Kış",
IF(VEYA(M1432="Mart",M1432="Nisan",M1432="Mayıs"),"İlkbahar",
IF(VEYA(M1432="Haziran",M1432="Temmuz",M1432="Ağustos"),"Yaz",
IF(VEYA(M1432="Eylül",M1432="Ekim",M1432="Kasım"),"Sonbahar",""))))</f>
        <v>0</v>
      </c>
    </row>
    <row r="1433" spans="1:13" x14ac:dyDescent="0.3">
      <c r="A1433" s="5">
        <v>1432</v>
      </c>
      <c r="B1433" t="s">
        <v>17</v>
      </c>
      <c r="C1433" t="s">
        <v>23</v>
      </c>
      <c r="D1433" s="5" t="s">
        <v>84</v>
      </c>
      <c r="E1433">
        <v>2</v>
      </c>
      <c r="F1433" s="1">
        <v>1350</v>
      </c>
      <c r="G1433" s="2">
        <v>2700</v>
      </c>
      <c r="H1433" s="3">
        <v>1100</v>
      </c>
      <c r="I1433" s="19" t="s">
        <v>43</v>
      </c>
      <c r="J1433" t="s">
        <v>65</v>
      </c>
      <c r="K1433" s="20">
        <f>Tablo1[[#This Row],[Ürün Kar Tutarı]]/Tablo1[[#This Row],[Birim Fiyat]]</f>
        <v>0.81481481481481477</v>
      </c>
      <c r="L1433" t="str">
        <f xml:space="preserve"> RIGHT(Tablo1[[#This Row],[Urun Ad]],5)</f>
        <v>Siyah</v>
      </c>
      <c r="M1433" cm="1">
        <f t="array" aca="1" ref="M1433" ca="1">IF(VEYA(M1433="Aralık",M1433="Ocak",M1433="Şubat"),"Kış",
IF(VEYA(M1433="Mart",M1433="Nisan",M1433="Mayıs"),"İlkbahar",
IF(VEYA(M1433="Haziran",M1433="Temmuz",M1433="Ağustos"),"Yaz",
IF(VEYA(M1433="Eylül",M1433="Ekim",M1433="Kasım"),"Sonbahar",""))))</f>
        <v>0</v>
      </c>
    </row>
    <row r="1434" spans="1:13" x14ac:dyDescent="0.3">
      <c r="A1434" s="4">
        <v>1433</v>
      </c>
      <c r="B1434" t="s">
        <v>14</v>
      </c>
      <c r="C1434" t="s">
        <v>21</v>
      </c>
      <c r="D1434" s="5" t="s">
        <v>82</v>
      </c>
      <c r="E1434">
        <v>3</v>
      </c>
      <c r="F1434" s="1">
        <v>1400</v>
      </c>
      <c r="G1434" s="2">
        <v>4200</v>
      </c>
      <c r="H1434" s="3">
        <v>1800</v>
      </c>
      <c r="I1434" s="19" t="s">
        <v>43</v>
      </c>
      <c r="J1434" t="s">
        <v>57</v>
      </c>
      <c r="K1434" s="20">
        <f>Tablo1[[#This Row],[Ürün Kar Tutarı]]/Tablo1[[#This Row],[Birim Fiyat]]</f>
        <v>1.2857142857142858</v>
      </c>
      <c r="L1434" t="str">
        <f xml:space="preserve"> RIGHT(Tablo1[[#This Row],[Urun Ad]],5)</f>
        <v>Beyaz</v>
      </c>
      <c r="M1434" cm="1">
        <f t="array" aca="1" ref="M1434" ca="1">IF(VEYA(M1434="Aralık",M1434="Ocak",M1434="Şubat"),"Kış",
IF(VEYA(M1434="Mart",M1434="Nisan",M1434="Mayıs"),"İlkbahar",
IF(VEYA(M1434="Haziran",M1434="Temmuz",M1434="Ağustos"),"Yaz",
IF(VEYA(M1434="Eylül",M1434="Ekim",M1434="Kasım"),"Sonbahar",""))))</f>
        <v>0</v>
      </c>
    </row>
    <row r="1435" spans="1:13" x14ac:dyDescent="0.3">
      <c r="A1435" s="5">
        <v>1434</v>
      </c>
      <c r="B1435" t="s">
        <v>11</v>
      </c>
      <c r="C1435" t="s">
        <v>20</v>
      </c>
      <c r="D1435" s="5" t="s">
        <v>75</v>
      </c>
      <c r="E1435">
        <v>4</v>
      </c>
      <c r="F1435" s="1">
        <v>6000</v>
      </c>
      <c r="G1435" s="2">
        <v>24000</v>
      </c>
      <c r="H1435" s="3">
        <v>8000</v>
      </c>
      <c r="I1435" s="19" t="s">
        <v>43</v>
      </c>
      <c r="J1435" t="s">
        <v>67</v>
      </c>
      <c r="K1435" s="20">
        <f>Tablo1[[#This Row],[Ürün Kar Tutarı]]/Tablo1[[#This Row],[Birim Fiyat]]</f>
        <v>1.3333333333333333</v>
      </c>
      <c r="L1435" t="str">
        <f xml:space="preserve"> RIGHT(Tablo1[[#This Row],[Urun Ad]],5)</f>
        <v>Beyaz</v>
      </c>
      <c r="M1435" cm="1">
        <f t="array" aca="1" ref="M1435" ca="1">IF(VEYA(M1435="Aralık",M1435="Ocak",M1435="Şubat"),"Kış",
IF(VEYA(M1435="Mart",M1435="Nisan",M1435="Mayıs"),"İlkbahar",
IF(VEYA(M1435="Haziran",M1435="Temmuz",M1435="Ağustos"),"Yaz",
IF(VEYA(M1435="Eylül",M1435="Ekim",M1435="Kasım"),"Sonbahar",""))))</f>
        <v>0</v>
      </c>
    </row>
    <row r="1436" spans="1:13" x14ac:dyDescent="0.3">
      <c r="A1436" s="4">
        <v>1435</v>
      </c>
      <c r="B1436" t="s">
        <v>16</v>
      </c>
      <c r="C1436" t="s">
        <v>27</v>
      </c>
      <c r="D1436" s="5" t="s">
        <v>43</v>
      </c>
      <c r="E1436">
        <v>2</v>
      </c>
      <c r="F1436" s="1">
        <v>1100</v>
      </c>
      <c r="G1436" s="2">
        <v>2200</v>
      </c>
      <c r="H1436" s="3">
        <v>600</v>
      </c>
      <c r="I1436" s="19" t="s">
        <v>43</v>
      </c>
      <c r="J1436" t="s">
        <v>60</v>
      </c>
      <c r="K1436" s="20">
        <f>Tablo1[[#This Row],[Ürün Kar Tutarı]]/Tablo1[[#This Row],[Birim Fiyat]]</f>
        <v>0.54545454545454541</v>
      </c>
      <c r="L1436" t="str">
        <f xml:space="preserve"> RIGHT(Tablo1[[#This Row],[Urun Ad]],5)</f>
        <v>Beyaz</v>
      </c>
      <c r="M1436" cm="1">
        <f t="array" aca="1" ref="M1436" ca="1">IF(VEYA(M1436="Aralık",M1436="Ocak",M1436="Şubat"),"Kış",
IF(VEYA(M1436="Mart",M1436="Nisan",M1436="Mayıs"),"İlkbahar",
IF(VEYA(M1436="Haziran",M1436="Temmuz",M1436="Ağustos"),"Yaz",
IF(VEYA(M1436="Eylül",M1436="Ekim",M1436="Kasım"),"Sonbahar",""))))</f>
        <v>0</v>
      </c>
    </row>
    <row r="1437" spans="1:13" x14ac:dyDescent="0.3">
      <c r="A1437" s="5">
        <v>1436</v>
      </c>
      <c r="B1437" t="s">
        <v>10</v>
      </c>
      <c r="C1437" t="s">
        <v>20</v>
      </c>
      <c r="D1437" s="5" t="s">
        <v>75</v>
      </c>
      <c r="E1437">
        <v>4</v>
      </c>
      <c r="F1437" s="1">
        <v>6000</v>
      </c>
      <c r="G1437" s="2">
        <v>24000</v>
      </c>
      <c r="H1437" s="3">
        <v>8000</v>
      </c>
      <c r="I1437" s="19" t="s">
        <v>43</v>
      </c>
      <c r="J1437" t="s">
        <v>60</v>
      </c>
      <c r="K1437" s="20">
        <f>Tablo1[[#This Row],[Ürün Kar Tutarı]]/Tablo1[[#This Row],[Birim Fiyat]]</f>
        <v>1.3333333333333333</v>
      </c>
      <c r="L1437" t="str">
        <f xml:space="preserve"> RIGHT(Tablo1[[#This Row],[Urun Ad]],5)</f>
        <v>Beyaz</v>
      </c>
      <c r="M1437" cm="1">
        <f t="array" aca="1" ref="M1437" ca="1">IF(VEYA(M1437="Aralık",M1437="Ocak",M1437="Şubat"),"Kış",
IF(VEYA(M1437="Mart",M1437="Nisan",M1437="Mayıs"),"İlkbahar",
IF(VEYA(M1437="Haziran",M1437="Temmuz",M1437="Ağustos"),"Yaz",
IF(VEYA(M1437="Eylül",M1437="Ekim",M1437="Kasım"),"Sonbahar",""))))</f>
        <v>0</v>
      </c>
    </row>
    <row r="1438" spans="1:13" x14ac:dyDescent="0.3">
      <c r="A1438" s="4">
        <v>1437</v>
      </c>
      <c r="B1438" t="s">
        <v>17</v>
      </c>
      <c r="C1438" t="s">
        <v>33</v>
      </c>
      <c r="D1438" s="5" t="s">
        <v>78</v>
      </c>
      <c r="E1438">
        <v>2</v>
      </c>
      <c r="F1438" s="1">
        <v>1490</v>
      </c>
      <c r="G1438" s="2">
        <v>2980</v>
      </c>
      <c r="H1438" s="3">
        <v>1380</v>
      </c>
      <c r="I1438" s="19" t="s">
        <v>43</v>
      </c>
      <c r="J1438" t="s">
        <v>56</v>
      </c>
      <c r="K1438" s="20">
        <f>Tablo1[[#This Row],[Ürün Kar Tutarı]]/Tablo1[[#This Row],[Birim Fiyat]]</f>
        <v>0.9261744966442953</v>
      </c>
      <c r="L1438" t="str">
        <f xml:space="preserve"> RIGHT(Tablo1[[#This Row],[Urun Ad]],5)</f>
        <v>Marka</v>
      </c>
      <c r="M1438" cm="1">
        <f t="array" aca="1" ref="M1438" ca="1">IF(VEYA(M1438="Aralık",M1438="Ocak",M1438="Şubat"),"Kış",
IF(VEYA(M1438="Mart",M1438="Nisan",M1438="Mayıs"),"İlkbahar",
IF(VEYA(M1438="Haziran",M1438="Temmuz",M1438="Ağustos"),"Yaz",
IF(VEYA(M1438="Eylül",M1438="Ekim",M1438="Kasım"),"Sonbahar",""))))</f>
        <v>0</v>
      </c>
    </row>
    <row r="1439" spans="1:13" x14ac:dyDescent="0.3">
      <c r="A1439" s="5">
        <v>1438</v>
      </c>
      <c r="B1439" t="s">
        <v>16</v>
      </c>
      <c r="C1439" t="s">
        <v>32</v>
      </c>
      <c r="D1439" s="5" t="s">
        <v>76</v>
      </c>
      <c r="E1439">
        <v>2</v>
      </c>
      <c r="F1439" s="1">
        <v>10590</v>
      </c>
      <c r="G1439" s="2">
        <v>21180</v>
      </c>
      <c r="H1439" s="3">
        <v>9180</v>
      </c>
      <c r="I1439" s="19" t="s">
        <v>43</v>
      </c>
      <c r="J1439" t="s">
        <v>61</v>
      </c>
      <c r="K1439" s="20">
        <f>Tablo1[[#This Row],[Ürün Kar Tutarı]]/Tablo1[[#This Row],[Birim Fiyat]]</f>
        <v>0.86685552407932009</v>
      </c>
      <c r="L1439" t="str">
        <f xml:space="preserve"> RIGHT(Tablo1[[#This Row],[Urun Ad]],5)</f>
        <v>ı Gri</v>
      </c>
      <c r="M1439" cm="1">
        <f t="array" aca="1" ref="M1439" ca="1">IF(VEYA(M1439="Aralık",M1439="Ocak",M1439="Şubat"),"Kış",
IF(VEYA(M1439="Mart",M1439="Nisan",M1439="Mayıs"),"İlkbahar",
IF(VEYA(M1439="Haziran",M1439="Temmuz",M1439="Ağustos"),"Yaz",
IF(VEYA(M1439="Eylül",M1439="Ekim",M1439="Kasım"),"Sonbahar",""))))</f>
        <v>0</v>
      </c>
    </row>
    <row r="1440" spans="1:13" x14ac:dyDescent="0.3">
      <c r="A1440" s="4">
        <v>1439</v>
      </c>
      <c r="B1440" t="s">
        <v>10</v>
      </c>
      <c r="C1440" t="s">
        <v>31</v>
      </c>
      <c r="D1440" s="5" t="s">
        <v>77</v>
      </c>
      <c r="E1440">
        <v>3</v>
      </c>
      <c r="F1440" s="1">
        <v>8000</v>
      </c>
      <c r="G1440" s="2">
        <v>24000</v>
      </c>
      <c r="H1440" s="3">
        <v>6000</v>
      </c>
      <c r="I1440" s="19" t="s">
        <v>43</v>
      </c>
      <c r="J1440" t="s">
        <v>61</v>
      </c>
      <c r="K1440" s="20">
        <f>Tablo1[[#This Row],[Ürün Kar Tutarı]]/Tablo1[[#This Row],[Birim Fiyat]]</f>
        <v>0.75</v>
      </c>
      <c r="L1440" t="str">
        <f xml:space="preserve"> RIGHT(Tablo1[[#This Row],[Urun Ad]],5)</f>
        <v>Beyaz</v>
      </c>
      <c r="M1440" cm="1">
        <f t="array" aca="1" ref="M1440" ca="1">IF(VEYA(M1440="Aralık",M1440="Ocak",M1440="Şubat"),"Kış",
IF(VEYA(M1440="Mart",M1440="Nisan",M1440="Mayıs"),"İlkbahar",
IF(VEYA(M1440="Haziran",M1440="Temmuz",M1440="Ağustos"),"Yaz",
IF(VEYA(M1440="Eylül",M1440="Ekim",M1440="Kasım"),"Sonbahar",""))))</f>
        <v>0</v>
      </c>
    </row>
    <row r="1441" spans="1:13" x14ac:dyDescent="0.3">
      <c r="A1441" s="5">
        <v>1440</v>
      </c>
      <c r="B1441" t="s">
        <v>14</v>
      </c>
      <c r="C1441" t="s">
        <v>27</v>
      </c>
      <c r="D1441" s="5" t="s">
        <v>43</v>
      </c>
      <c r="E1441">
        <v>5</v>
      </c>
      <c r="F1441" s="1">
        <v>1100</v>
      </c>
      <c r="G1441" s="2">
        <v>5500</v>
      </c>
      <c r="H1441" s="3">
        <v>1500</v>
      </c>
      <c r="I1441" s="19" t="s">
        <v>43</v>
      </c>
      <c r="J1441" t="s">
        <v>60</v>
      </c>
      <c r="K1441" s="20">
        <f>Tablo1[[#This Row],[Ürün Kar Tutarı]]/Tablo1[[#This Row],[Birim Fiyat]]</f>
        <v>1.3636363636363635</v>
      </c>
      <c r="L1441" t="str">
        <f xml:space="preserve"> RIGHT(Tablo1[[#This Row],[Urun Ad]],5)</f>
        <v>Beyaz</v>
      </c>
      <c r="M1441" cm="1">
        <f t="array" aca="1" ref="M1441" ca="1">IF(VEYA(M1441="Aralık",M1441="Ocak",M1441="Şubat"),"Kış",
IF(VEYA(M1441="Mart",M1441="Nisan",M1441="Mayıs"),"İlkbahar",
IF(VEYA(M1441="Haziran",M1441="Temmuz",M1441="Ağustos"),"Yaz",
IF(VEYA(M1441="Eylül",M1441="Ekim",M1441="Kasım"),"Sonbahar",""))))</f>
        <v>0</v>
      </c>
    </row>
    <row r="1442" spans="1:13" x14ac:dyDescent="0.3">
      <c r="A1442" s="4">
        <v>1441</v>
      </c>
      <c r="B1442" t="s">
        <v>17</v>
      </c>
      <c r="C1442" t="s">
        <v>28</v>
      </c>
      <c r="D1442" s="5" t="s">
        <v>83</v>
      </c>
      <c r="E1442">
        <v>5</v>
      </c>
      <c r="F1442" s="1">
        <v>1200</v>
      </c>
      <c r="G1442" s="2">
        <v>6000</v>
      </c>
      <c r="H1442" s="3">
        <v>2000</v>
      </c>
      <c r="I1442" s="19" t="s">
        <v>43</v>
      </c>
      <c r="J1442" t="s">
        <v>66</v>
      </c>
      <c r="K1442" s="20">
        <f>Tablo1[[#This Row],[Ürün Kar Tutarı]]/Tablo1[[#This Row],[Birim Fiyat]]</f>
        <v>1.6666666666666667</v>
      </c>
      <c r="L1442" t="str">
        <f xml:space="preserve"> RIGHT(Tablo1[[#This Row],[Urun Ad]],5)</f>
        <v>Marka</v>
      </c>
      <c r="M1442" cm="1">
        <f t="array" aca="1" ref="M1442" ca="1">IF(VEYA(M1442="Aralık",M1442="Ocak",M1442="Şubat"),"Kış",
IF(VEYA(M1442="Mart",M1442="Nisan",M1442="Mayıs"),"İlkbahar",
IF(VEYA(M1442="Haziran",M1442="Temmuz",M1442="Ağustos"),"Yaz",
IF(VEYA(M1442="Eylül",M1442="Ekim",M1442="Kasım"),"Sonbahar",""))))</f>
        <v>0</v>
      </c>
    </row>
    <row r="1443" spans="1:13" x14ac:dyDescent="0.3">
      <c r="A1443" s="5">
        <v>1442</v>
      </c>
      <c r="B1443" t="s">
        <v>12</v>
      </c>
      <c r="C1443" t="s">
        <v>34</v>
      </c>
      <c r="D1443" s="5" t="s">
        <v>80</v>
      </c>
      <c r="E1443">
        <v>5</v>
      </c>
      <c r="F1443" s="1">
        <v>4200</v>
      </c>
      <c r="G1443" s="2">
        <v>21000</v>
      </c>
      <c r="H1443" s="3">
        <v>6000</v>
      </c>
      <c r="I1443" s="19" t="s">
        <v>43</v>
      </c>
      <c r="J1443" t="s">
        <v>65</v>
      </c>
      <c r="K1443" s="20">
        <f>Tablo1[[#This Row],[Ürün Kar Tutarı]]/Tablo1[[#This Row],[Birim Fiyat]]</f>
        <v>1.4285714285714286</v>
      </c>
      <c r="L1443" t="str">
        <f xml:space="preserve"> RIGHT(Tablo1[[#This Row],[Urun Ad]],5)</f>
        <v>Beyaz</v>
      </c>
      <c r="M1443" cm="1">
        <f t="array" aca="1" ref="M1443" ca="1">IF(VEYA(M1443="Aralık",M1443="Ocak",M1443="Şubat"),"Kış",
IF(VEYA(M1443="Mart",M1443="Nisan",M1443="Mayıs"),"İlkbahar",
IF(VEYA(M1443="Haziran",M1443="Temmuz",M1443="Ağustos"),"Yaz",
IF(VEYA(M1443="Eylül",M1443="Ekim",M1443="Kasım"),"Sonbahar",""))))</f>
        <v>0</v>
      </c>
    </row>
    <row r="1444" spans="1:13" x14ac:dyDescent="0.3">
      <c r="A1444" s="4">
        <v>1443</v>
      </c>
      <c r="B1444" t="s">
        <v>9</v>
      </c>
      <c r="C1444" t="s">
        <v>35</v>
      </c>
      <c r="D1444" s="5" t="s">
        <v>79</v>
      </c>
      <c r="E1444">
        <v>3</v>
      </c>
      <c r="F1444" s="1">
        <v>5775</v>
      </c>
      <c r="G1444" s="2">
        <v>17325</v>
      </c>
      <c r="H1444" s="3">
        <v>5325</v>
      </c>
      <c r="I1444" s="19" t="s">
        <v>43</v>
      </c>
      <c r="J1444" t="s">
        <v>59</v>
      </c>
      <c r="K1444" s="20">
        <f>Tablo1[[#This Row],[Ürün Kar Tutarı]]/Tablo1[[#This Row],[Birim Fiyat]]</f>
        <v>0.92207792207792205</v>
      </c>
      <c r="L1444" t="str">
        <f xml:space="preserve"> RIGHT(Tablo1[[#This Row],[Urun Ad]],5)</f>
        <v>Beyaz</v>
      </c>
      <c r="M1444" cm="1">
        <f t="array" aca="1" ref="M1444" ca="1">IF(VEYA(M1444="Aralık",M1444="Ocak",M1444="Şubat"),"Kış",
IF(VEYA(M1444="Mart",M1444="Nisan",M1444="Mayıs"),"İlkbahar",
IF(VEYA(M1444="Haziran",M1444="Temmuz",M1444="Ağustos"),"Yaz",
IF(VEYA(M1444="Eylül",M1444="Ekim",M1444="Kasım"),"Sonbahar",""))))</f>
        <v>0</v>
      </c>
    </row>
    <row r="1445" spans="1:13" x14ac:dyDescent="0.3">
      <c r="A1445" s="5">
        <v>1444</v>
      </c>
      <c r="B1445" t="s">
        <v>18</v>
      </c>
      <c r="C1445" t="s">
        <v>25</v>
      </c>
      <c r="D1445" s="5" t="s">
        <v>77</v>
      </c>
      <c r="E1445">
        <v>3</v>
      </c>
      <c r="F1445" s="1">
        <v>7600</v>
      </c>
      <c r="G1445" s="2">
        <v>22800</v>
      </c>
      <c r="H1445" s="3">
        <v>4800</v>
      </c>
      <c r="I1445" s="19" t="s">
        <v>43</v>
      </c>
      <c r="J1445" t="s">
        <v>56</v>
      </c>
      <c r="K1445" s="20">
        <f>Tablo1[[#This Row],[Ürün Kar Tutarı]]/Tablo1[[#This Row],[Birim Fiyat]]</f>
        <v>0.63157894736842102</v>
      </c>
      <c r="L1445" t="str">
        <f xml:space="preserve"> RIGHT(Tablo1[[#This Row],[Urun Ad]],5)</f>
        <v>i Gri</v>
      </c>
      <c r="M1445" cm="1">
        <f t="array" aca="1" ref="M1445" ca="1">IF(VEYA(M1445="Aralık",M1445="Ocak",M1445="Şubat"),"Kış",
IF(VEYA(M1445="Mart",M1445="Nisan",M1445="Mayıs"),"İlkbahar",
IF(VEYA(M1445="Haziran",M1445="Temmuz",M1445="Ağustos"),"Yaz",
IF(VEYA(M1445="Eylül",M1445="Ekim",M1445="Kasım"),"Sonbahar",""))))</f>
        <v>0</v>
      </c>
    </row>
    <row r="1446" spans="1:13" x14ac:dyDescent="0.3">
      <c r="A1446" s="4">
        <v>1445</v>
      </c>
      <c r="B1446" t="s">
        <v>9</v>
      </c>
      <c r="C1446" t="s">
        <v>26</v>
      </c>
      <c r="D1446" s="5" t="s">
        <v>79</v>
      </c>
      <c r="E1446">
        <v>2</v>
      </c>
      <c r="F1446" s="1">
        <v>7250</v>
      </c>
      <c r="G1446" s="2">
        <v>14500</v>
      </c>
      <c r="H1446" s="3">
        <v>4500</v>
      </c>
      <c r="I1446" s="19" t="s">
        <v>43</v>
      </c>
      <c r="J1446" t="s">
        <v>60</v>
      </c>
      <c r="K1446" s="20">
        <f>Tablo1[[#This Row],[Ürün Kar Tutarı]]/Tablo1[[#This Row],[Birim Fiyat]]</f>
        <v>0.62068965517241381</v>
      </c>
      <c r="L1446" t="str">
        <f xml:space="preserve"> RIGHT(Tablo1[[#This Row],[Urun Ad]],5)</f>
        <v>u Gri</v>
      </c>
      <c r="M1446" cm="1">
        <f t="array" aca="1" ref="M1446" ca="1">IF(VEYA(M1446="Aralık",M1446="Ocak",M1446="Şubat"),"Kış",
IF(VEYA(M1446="Mart",M1446="Nisan",M1446="Mayıs"),"İlkbahar",
IF(VEYA(M1446="Haziran",M1446="Temmuz",M1446="Ağustos"),"Yaz",
IF(VEYA(M1446="Eylül",M1446="Ekim",M1446="Kasım"),"Sonbahar",""))))</f>
        <v>0</v>
      </c>
    </row>
    <row r="1447" spans="1:13" x14ac:dyDescent="0.3">
      <c r="A1447" s="5">
        <v>1446</v>
      </c>
      <c r="B1447" t="s">
        <v>8</v>
      </c>
      <c r="C1447" t="s">
        <v>26</v>
      </c>
      <c r="D1447" s="5" t="s">
        <v>79</v>
      </c>
      <c r="E1447">
        <v>5</v>
      </c>
      <c r="F1447" s="1">
        <v>7250</v>
      </c>
      <c r="G1447" s="2">
        <v>36250</v>
      </c>
      <c r="H1447" s="3">
        <v>11250</v>
      </c>
      <c r="I1447" s="19" t="s">
        <v>43</v>
      </c>
      <c r="J1447" t="s">
        <v>57</v>
      </c>
      <c r="K1447" s="20">
        <f>Tablo1[[#This Row],[Ürün Kar Tutarı]]/Tablo1[[#This Row],[Birim Fiyat]]</f>
        <v>1.5517241379310345</v>
      </c>
      <c r="L1447" t="str">
        <f xml:space="preserve"> RIGHT(Tablo1[[#This Row],[Urun Ad]],5)</f>
        <v>u Gri</v>
      </c>
      <c r="M1447" cm="1">
        <f t="array" aca="1" ref="M1447" ca="1">IF(VEYA(M1447="Aralık",M1447="Ocak",M1447="Şubat"),"Kış",
IF(VEYA(M1447="Mart",M1447="Nisan",M1447="Mayıs"),"İlkbahar",
IF(VEYA(M1447="Haziran",M1447="Temmuz",M1447="Ağustos"),"Yaz",
IF(VEYA(M1447="Eylül",M1447="Ekim",M1447="Kasım"),"Sonbahar",""))))</f>
        <v>0</v>
      </c>
    </row>
    <row r="1448" spans="1:13" x14ac:dyDescent="0.3">
      <c r="A1448" s="4">
        <v>1447</v>
      </c>
      <c r="B1448" t="s">
        <v>16</v>
      </c>
      <c r="C1448" t="s">
        <v>26</v>
      </c>
      <c r="D1448" s="5" t="s">
        <v>79</v>
      </c>
      <c r="E1448">
        <v>5</v>
      </c>
      <c r="F1448" s="1">
        <v>7250</v>
      </c>
      <c r="G1448" s="2">
        <v>36250</v>
      </c>
      <c r="H1448" s="3">
        <v>11250</v>
      </c>
      <c r="I1448" s="19" t="s">
        <v>43</v>
      </c>
      <c r="J1448" t="s">
        <v>62</v>
      </c>
      <c r="K1448" s="20">
        <f>Tablo1[[#This Row],[Ürün Kar Tutarı]]/Tablo1[[#This Row],[Birim Fiyat]]</f>
        <v>1.5517241379310345</v>
      </c>
      <c r="L1448" t="str">
        <f xml:space="preserve"> RIGHT(Tablo1[[#This Row],[Urun Ad]],5)</f>
        <v>u Gri</v>
      </c>
      <c r="M1448" cm="1">
        <f t="array" aca="1" ref="M1448" ca="1">IF(VEYA(M1448="Aralık",M1448="Ocak",M1448="Şubat"),"Kış",
IF(VEYA(M1448="Mart",M1448="Nisan",M1448="Mayıs"),"İlkbahar",
IF(VEYA(M1448="Haziran",M1448="Temmuz",M1448="Ağustos"),"Yaz",
IF(VEYA(M1448="Eylül",M1448="Ekim",M1448="Kasım"),"Sonbahar",""))))</f>
        <v>0</v>
      </c>
    </row>
    <row r="1449" spans="1:13" x14ac:dyDescent="0.3">
      <c r="A1449" s="4">
        <v>1448</v>
      </c>
      <c r="B1449" t="s">
        <v>13</v>
      </c>
      <c r="C1449" t="s">
        <v>23</v>
      </c>
      <c r="D1449" s="5" t="s">
        <v>84</v>
      </c>
      <c r="E1449">
        <v>3</v>
      </c>
      <c r="F1449" s="1">
        <v>1350</v>
      </c>
      <c r="G1449" s="2">
        <v>4050</v>
      </c>
      <c r="H1449" s="3">
        <v>1650</v>
      </c>
      <c r="I1449" s="19" t="s">
        <v>44</v>
      </c>
      <c r="J1449" t="s">
        <v>60</v>
      </c>
      <c r="K1449" s="20">
        <f>Tablo1[[#This Row],[Ürün Kar Tutarı]]/Tablo1[[#This Row],[Birim Fiyat]]</f>
        <v>1.2222222222222223</v>
      </c>
      <c r="L1449" t="str">
        <f xml:space="preserve"> RIGHT(Tablo1[[#This Row],[Urun Ad]],5)</f>
        <v>Siyah</v>
      </c>
      <c r="M1449" cm="1">
        <f t="array" aca="1" ref="M1449" ca="1">IF(VEYA(M1449="Aralık",M1449="Ocak",M1449="Şubat"),"Kış",
IF(VEYA(M1449="Mart",M1449="Nisan",M1449="Mayıs"),"İlkbahar",
IF(VEYA(M1449="Haziran",M1449="Temmuz",M1449="Ağustos"),"Yaz",
IF(VEYA(M1449="Eylül",M1449="Ekim",M1449="Kasım"),"Sonbahar",""))))</f>
        <v>0</v>
      </c>
    </row>
    <row r="1450" spans="1:13" x14ac:dyDescent="0.3">
      <c r="A1450" s="4">
        <v>1449</v>
      </c>
      <c r="B1450" t="s">
        <v>9</v>
      </c>
      <c r="C1450" t="s">
        <v>26</v>
      </c>
      <c r="D1450" s="5" t="s">
        <v>79</v>
      </c>
      <c r="E1450">
        <v>5</v>
      </c>
      <c r="F1450" s="1">
        <v>7250</v>
      </c>
      <c r="G1450" s="2">
        <v>36250</v>
      </c>
      <c r="H1450" s="3">
        <v>11250</v>
      </c>
      <c r="I1450" s="19" t="s">
        <v>44</v>
      </c>
      <c r="J1450" t="s">
        <v>61</v>
      </c>
      <c r="K1450" s="20">
        <f>Tablo1[[#This Row],[Ürün Kar Tutarı]]/Tablo1[[#This Row],[Birim Fiyat]]</f>
        <v>1.5517241379310345</v>
      </c>
      <c r="L1450" t="str">
        <f xml:space="preserve"> RIGHT(Tablo1[[#This Row],[Urun Ad]],5)</f>
        <v>u Gri</v>
      </c>
      <c r="M1450" cm="1">
        <f t="array" aca="1" ref="M1450" ca="1">IF(VEYA(M1450="Aralık",M1450="Ocak",M1450="Şubat"),"Kış",
IF(VEYA(M1450="Mart",M1450="Nisan",M1450="Mayıs"),"İlkbahar",
IF(VEYA(M1450="Haziran",M1450="Temmuz",M1450="Ağustos"),"Yaz",
IF(VEYA(M1450="Eylül",M1450="Ekim",M1450="Kasım"),"Sonbahar",""))))</f>
        <v>0</v>
      </c>
    </row>
    <row r="1451" spans="1:13" x14ac:dyDescent="0.3">
      <c r="A1451" s="5">
        <v>1450</v>
      </c>
      <c r="B1451" t="s">
        <v>14</v>
      </c>
      <c r="C1451" t="s">
        <v>25</v>
      </c>
      <c r="D1451" s="5" t="s">
        <v>77</v>
      </c>
      <c r="E1451">
        <v>3</v>
      </c>
      <c r="F1451" s="1">
        <v>7600</v>
      </c>
      <c r="G1451" s="2">
        <v>22800</v>
      </c>
      <c r="H1451" s="3">
        <v>4800</v>
      </c>
      <c r="I1451" s="19" t="s">
        <v>44</v>
      </c>
      <c r="J1451" t="s">
        <v>64</v>
      </c>
      <c r="K1451" s="20">
        <f>Tablo1[[#This Row],[Ürün Kar Tutarı]]/Tablo1[[#This Row],[Birim Fiyat]]</f>
        <v>0.63157894736842102</v>
      </c>
      <c r="L1451" t="str">
        <f xml:space="preserve"> RIGHT(Tablo1[[#This Row],[Urun Ad]],5)</f>
        <v>i Gri</v>
      </c>
      <c r="M1451" cm="1">
        <f t="array" aca="1" ref="M1451" ca="1">IF(VEYA(M1451="Aralık",M1451="Ocak",M1451="Şubat"),"Kış",
IF(VEYA(M1451="Mart",M1451="Nisan",M1451="Mayıs"),"İlkbahar",
IF(VEYA(M1451="Haziran",M1451="Temmuz",M1451="Ağustos"),"Yaz",
IF(VEYA(M1451="Eylül",M1451="Ekim",M1451="Kasım"),"Sonbahar",""))))</f>
        <v>0</v>
      </c>
    </row>
    <row r="1452" spans="1:13" x14ac:dyDescent="0.3">
      <c r="A1452" s="4">
        <v>1451</v>
      </c>
      <c r="B1452" t="s">
        <v>19</v>
      </c>
      <c r="C1452" t="s">
        <v>25</v>
      </c>
      <c r="D1452" s="5" t="s">
        <v>77</v>
      </c>
      <c r="E1452">
        <v>4</v>
      </c>
      <c r="F1452" s="1">
        <v>7600</v>
      </c>
      <c r="G1452" s="2">
        <v>30400</v>
      </c>
      <c r="H1452" s="3">
        <v>6400</v>
      </c>
      <c r="I1452" s="19" t="s">
        <v>44</v>
      </c>
      <c r="J1452" t="s">
        <v>61</v>
      </c>
      <c r="K1452" s="20">
        <f>Tablo1[[#This Row],[Ürün Kar Tutarı]]/Tablo1[[#This Row],[Birim Fiyat]]</f>
        <v>0.84210526315789469</v>
      </c>
      <c r="L1452" t="str">
        <f xml:space="preserve"> RIGHT(Tablo1[[#This Row],[Urun Ad]],5)</f>
        <v>i Gri</v>
      </c>
      <c r="M1452" cm="1">
        <f t="array" aca="1" ref="M1452" ca="1">IF(VEYA(M1452="Aralık",M1452="Ocak",M1452="Şubat"),"Kış",
IF(VEYA(M1452="Mart",M1452="Nisan",M1452="Mayıs"),"İlkbahar",
IF(VEYA(M1452="Haziran",M1452="Temmuz",M1452="Ağustos"),"Yaz",
IF(VEYA(M1452="Eylül",M1452="Ekim",M1452="Kasım"),"Sonbahar",""))))</f>
        <v>0</v>
      </c>
    </row>
    <row r="1453" spans="1:13" x14ac:dyDescent="0.3">
      <c r="A1453" s="5">
        <v>1452</v>
      </c>
      <c r="B1453" t="s">
        <v>9</v>
      </c>
      <c r="C1453" t="s">
        <v>33</v>
      </c>
      <c r="D1453" s="5" t="s">
        <v>78</v>
      </c>
      <c r="E1453">
        <v>3</v>
      </c>
      <c r="F1453" s="1">
        <v>1490</v>
      </c>
      <c r="G1453" s="2">
        <v>4470</v>
      </c>
      <c r="H1453" s="3">
        <v>2070</v>
      </c>
      <c r="I1453" s="19" t="s">
        <v>44</v>
      </c>
      <c r="J1453" t="s">
        <v>55</v>
      </c>
      <c r="K1453" s="20">
        <f>Tablo1[[#This Row],[Ürün Kar Tutarı]]/Tablo1[[#This Row],[Birim Fiyat]]</f>
        <v>1.3892617449664431</v>
      </c>
      <c r="L1453" t="str">
        <f xml:space="preserve"> RIGHT(Tablo1[[#This Row],[Urun Ad]],5)</f>
        <v>Marka</v>
      </c>
      <c r="M1453" cm="1">
        <f t="array" aca="1" ref="M1453" ca="1">IF(VEYA(M1453="Aralık",M1453="Ocak",M1453="Şubat"),"Kış",
IF(VEYA(M1453="Mart",M1453="Nisan",M1453="Mayıs"),"İlkbahar",
IF(VEYA(M1453="Haziran",M1453="Temmuz",M1453="Ağustos"),"Yaz",
IF(VEYA(M1453="Eylül",M1453="Ekim",M1453="Kasım"),"Sonbahar",""))))</f>
        <v>0</v>
      </c>
    </row>
    <row r="1454" spans="1:13" x14ac:dyDescent="0.3">
      <c r="A1454" s="4">
        <v>1453</v>
      </c>
      <c r="B1454" t="s">
        <v>13</v>
      </c>
      <c r="C1454" t="s">
        <v>36</v>
      </c>
      <c r="D1454" s="5" t="s">
        <v>81</v>
      </c>
      <c r="E1454">
        <v>4</v>
      </c>
      <c r="F1454" s="1">
        <v>2900</v>
      </c>
      <c r="G1454" s="2">
        <v>11600</v>
      </c>
      <c r="H1454" s="3">
        <v>3600</v>
      </c>
      <c r="I1454" s="19" t="s">
        <v>44</v>
      </c>
      <c r="J1454" t="s">
        <v>65</v>
      </c>
      <c r="K1454" s="20">
        <f>Tablo1[[#This Row],[Ürün Kar Tutarı]]/Tablo1[[#This Row],[Birim Fiyat]]</f>
        <v>1.2413793103448276</v>
      </c>
      <c r="L1454" t="str">
        <f xml:space="preserve"> RIGHT(Tablo1[[#This Row],[Urun Ad]],5)</f>
        <v>Marka</v>
      </c>
      <c r="M1454" cm="1">
        <f t="array" aca="1" ref="M1454" ca="1">IF(VEYA(M1454="Aralık",M1454="Ocak",M1454="Şubat"),"Kış",
IF(VEYA(M1454="Mart",M1454="Nisan",M1454="Mayıs"),"İlkbahar",
IF(VEYA(M1454="Haziran",M1454="Temmuz",M1454="Ağustos"),"Yaz",
IF(VEYA(M1454="Eylül",M1454="Ekim",M1454="Kasım"),"Sonbahar",""))))</f>
        <v>0</v>
      </c>
    </row>
    <row r="1455" spans="1:13" x14ac:dyDescent="0.3">
      <c r="A1455" s="5">
        <v>1454</v>
      </c>
      <c r="B1455" t="s">
        <v>17</v>
      </c>
      <c r="C1455" t="s">
        <v>33</v>
      </c>
      <c r="D1455" s="5" t="s">
        <v>78</v>
      </c>
      <c r="E1455">
        <v>4</v>
      </c>
      <c r="F1455" s="1">
        <v>1490</v>
      </c>
      <c r="G1455" s="2">
        <v>5960</v>
      </c>
      <c r="H1455" s="3">
        <v>2760</v>
      </c>
      <c r="I1455" s="19" t="s">
        <v>44</v>
      </c>
      <c r="J1455" t="s">
        <v>65</v>
      </c>
      <c r="K1455" s="20">
        <f>Tablo1[[#This Row],[Ürün Kar Tutarı]]/Tablo1[[#This Row],[Birim Fiyat]]</f>
        <v>1.8523489932885906</v>
      </c>
      <c r="L1455" t="str">
        <f xml:space="preserve"> RIGHT(Tablo1[[#This Row],[Urun Ad]],5)</f>
        <v>Marka</v>
      </c>
      <c r="M1455" cm="1">
        <f t="array" aca="1" ref="M1455" ca="1">IF(VEYA(M1455="Aralık",M1455="Ocak",M1455="Şubat"),"Kış",
IF(VEYA(M1455="Mart",M1455="Nisan",M1455="Mayıs"),"İlkbahar",
IF(VEYA(M1455="Haziran",M1455="Temmuz",M1455="Ağustos"),"Yaz",
IF(VEYA(M1455="Eylül",M1455="Ekim",M1455="Kasım"),"Sonbahar",""))))</f>
        <v>0</v>
      </c>
    </row>
    <row r="1456" spans="1:13" x14ac:dyDescent="0.3">
      <c r="A1456" s="4">
        <v>1455</v>
      </c>
      <c r="B1456" t="s">
        <v>17</v>
      </c>
      <c r="C1456" t="s">
        <v>30</v>
      </c>
      <c r="D1456" s="5" t="s">
        <v>83</v>
      </c>
      <c r="E1456">
        <v>5</v>
      </c>
      <c r="F1456" s="1">
        <v>1090</v>
      </c>
      <c r="G1456" s="2">
        <v>5450</v>
      </c>
      <c r="H1456" s="3">
        <v>1450</v>
      </c>
      <c r="I1456" s="19" t="s">
        <v>44</v>
      </c>
      <c r="J1456" t="s">
        <v>55</v>
      </c>
      <c r="K1456" s="20">
        <f>Tablo1[[#This Row],[Ürün Kar Tutarı]]/Tablo1[[#This Row],[Birim Fiyat]]</f>
        <v>1.3302752293577982</v>
      </c>
      <c r="L1456" t="str">
        <f xml:space="preserve"> RIGHT(Tablo1[[#This Row],[Urun Ad]],5)</f>
        <v>Marka</v>
      </c>
      <c r="M1456" cm="1">
        <f t="array" aca="1" ref="M1456" ca="1">IF(VEYA(M1456="Aralık",M1456="Ocak",M1456="Şubat"),"Kış",
IF(VEYA(M1456="Mart",M1456="Nisan",M1456="Mayıs"),"İlkbahar",
IF(VEYA(M1456="Haziran",M1456="Temmuz",M1456="Ağustos"),"Yaz",
IF(VEYA(M1456="Eylül",M1456="Ekim",M1456="Kasım"),"Sonbahar",""))))</f>
        <v>0</v>
      </c>
    </row>
    <row r="1457" spans="1:13" x14ac:dyDescent="0.3">
      <c r="A1457" s="5">
        <v>1456</v>
      </c>
      <c r="B1457" t="s">
        <v>13</v>
      </c>
      <c r="C1457" t="s">
        <v>28</v>
      </c>
      <c r="D1457" s="5" t="s">
        <v>83</v>
      </c>
      <c r="E1457">
        <v>2</v>
      </c>
      <c r="F1457" s="1">
        <v>1200</v>
      </c>
      <c r="G1457" s="2">
        <v>2400</v>
      </c>
      <c r="H1457" s="3">
        <v>800</v>
      </c>
      <c r="I1457" s="19" t="s">
        <v>44</v>
      </c>
      <c r="J1457" t="s">
        <v>60</v>
      </c>
      <c r="K1457" s="20">
        <f>Tablo1[[#This Row],[Ürün Kar Tutarı]]/Tablo1[[#This Row],[Birim Fiyat]]</f>
        <v>0.66666666666666663</v>
      </c>
      <c r="L1457" t="str">
        <f xml:space="preserve"> RIGHT(Tablo1[[#This Row],[Urun Ad]],5)</f>
        <v>Marka</v>
      </c>
      <c r="M1457" cm="1">
        <f t="array" aca="1" ref="M1457" ca="1">IF(VEYA(M1457="Aralık",M1457="Ocak",M1457="Şubat"),"Kış",
IF(VEYA(M1457="Mart",M1457="Nisan",M1457="Mayıs"),"İlkbahar",
IF(VEYA(M1457="Haziran",M1457="Temmuz",M1457="Ağustos"),"Yaz",
IF(VEYA(M1457="Eylül",M1457="Ekim",M1457="Kasım"),"Sonbahar",""))))</f>
        <v>0</v>
      </c>
    </row>
    <row r="1458" spans="1:13" x14ac:dyDescent="0.3">
      <c r="A1458" s="4">
        <v>1457</v>
      </c>
      <c r="B1458" t="s">
        <v>16</v>
      </c>
      <c r="C1458" t="s">
        <v>32</v>
      </c>
      <c r="D1458" s="5" t="s">
        <v>76</v>
      </c>
      <c r="E1458">
        <v>5</v>
      </c>
      <c r="F1458" s="1">
        <v>10590</v>
      </c>
      <c r="G1458" s="2">
        <v>52950</v>
      </c>
      <c r="H1458" s="3">
        <v>22950</v>
      </c>
      <c r="I1458" s="19" t="s">
        <v>44</v>
      </c>
      <c r="J1458" t="s">
        <v>57</v>
      </c>
      <c r="K1458" s="20">
        <f>Tablo1[[#This Row],[Ürün Kar Tutarı]]/Tablo1[[#This Row],[Birim Fiyat]]</f>
        <v>2.1671388101983005</v>
      </c>
      <c r="L1458" t="str">
        <f xml:space="preserve"> RIGHT(Tablo1[[#This Row],[Urun Ad]],5)</f>
        <v>ı Gri</v>
      </c>
      <c r="M1458" cm="1">
        <f t="array" aca="1" ref="M1458" ca="1">IF(VEYA(M1458="Aralık",M1458="Ocak",M1458="Şubat"),"Kış",
IF(VEYA(M1458="Mart",M1458="Nisan",M1458="Mayıs"),"İlkbahar",
IF(VEYA(M1458="Haziran",M1458="Temmuz",M1458="Ağustos"),"Yaz",
IF(VEYA(M1458="Eylül",M1458="Ekim",M1458="Kasım"),"Sonbahar",""))))</f>
        <v>0</v>
      </c>
    </row>
    <row r="1459" spans="1:13" x14ac:dyDescent="0.3">
      <c r="A1459" s="5">
        <v>1458</v>
      </c>
      <c r="B1459" t="s">
        <v>14</v>
      </c>
      <c r="C1459" t="s">
        <v>34</v>
      </c>
      <c r="D1459" s="5" t="s">
        <v>80</v>
      </c>
      <c r="E1459">
        <v>4</v>
      </c>
      <c r="F1459" s="1">
        <v>4200</v>
      </c>
      <c r="G1459" s="2">
        <v>16800</v>
      </c>
      <c r="H1459" s="3">
        <v>4800</v>
      </c>
      <c r="I1459" s="19" t="s">
        <v>44</v>
      </c>
      <c r="J1459" t="s">
        <v>61</v>
      </c>
      <c r="K1459" s="20">
        <f>Tablo1[[#This Row],[Ürün Kar Tutarı]]/Tablo1[[#This Row],[Birim Fiyat]]</f>
        <v>1.1428571428571428</v>
      </c>
      <c r="L1459" t="str">
        <f xml:space="preserve"> RIGHT(Tablo1[[#This Row],[Urun Ad]],5)</f>
        <v>Beyaz</v>
      </c>
      <c r="M1459" cm="1">
        <f t="array" aca="1" ref="M1459" ca="1">IF(VEYA(M1459="Aralık",M1459="Ocak",M1459="Şubat"),"Kış",
IF(VEYA(M1459="Mart",M1459="Nisan",M1459="Mayıs"),"İlkbahar",
IF(VEYA(M1459="Haziran",M1459="Temmuz",M1459="Ağustos"),"Yaz",
IF(VEYA(M1459="Eylül",M1459="Ekim",M1459="Kasım"),"Sonbahar",""))))</f>
        <v>0</v>
      </c>
    </row>
    <row r="1460" spans="1:13" x14ac:dyDescent="0.3">
      <c r="A1460" s="4">
        <v>1459</v>
      </c>
      <c r="B1460" t="s">
        <v>11</v>
      </c>
      <c r="C1460" t="s">
        <v>34</v>
      </c>
      <c r="D1460" s="5" t="s">
        <v>80</v>
      </c>
      <c r="E1460">
        <v>4</v>
      </c>
      <c r="F1460" s="1">
        <v>4200</v>
      </c>
      <c r="G1460" s="2">
        <v>16800</v>
      </c>
      <c r="H1460" s="3">
        <v>4800</v>
      </c>
      <c r="I1460" s="19" t="s">
        <v>44</v>
      </c>
      <c r="J1460" t="s">
        <v>60</v>
      </c>
      <c r="K1460" s="20">
        <f>Tablo1[[#This Row],[Ürün Kar Tutarı]]/Tablo1[[#This Row],[Birim Fiyat]]</f>
        <v>1.1428571428571428</v>
      </c>
      <c r="L1460" t="str">
        <f xml:space="preserve"> RIGHT(Tablo1[[#This Row],[Urun Ad]],5)</f>
        <v>Beyaz</v>
      </c>
      <c r="M1460" cm="1">
        <f t="array" aca="1" ref="M1460" ca="1">IF(VEYA(M1460="Aralık",M1460="Ocak",M1460="Şubat"),"Kış",
IF(VEYA(M1460="Mart",M1460="Nisan",M1460="Mayıs"),"İlkbahar",
IF(VEYA(M1460="Haziran",M1460="Temmuz",M1460="Ağustos"),"Yaz",
IF(VEYA(M1460="Eylül",M1460="Ekim",M1460="Kasım"),"Sonbahar",""))))</f>
        <v>0</v>
      </c>
    </row>
    <row r="1461" spans="1:13" x14ac:dyDescent="0.3">
      <c r="A1461" s="5">
        <v>1460</v>
      </c>
      <c r="B1461" t="s">
        <v>15</v>
      </c>
      <c r="C1461" t="s">
        <v>32</v>
      </c>
      <c r="D1461" s="5" t="s">
        <v>76</v>
      </c>
      <c r="E1461">
        <v>2</v>
      </c>
      <c r="F1461" s="1">
        <v>10590</v>
      </c>
      <c r="G1461" s="2">
        <v>21180</v>
      </c>
      <c r="H1461" s="3">
        <v>9180</v>
      </c>
      <c r="I1461" s="19" t="s">
        <v>44</v>
      </c>
      <c r="J1461" t="s">
        <v>58</v>
      </c>
      <c r="K1461" s="20">
        <f>Tablo1[[#This Row],[Ürün Kar Tutarı]]/Tablo1[[#This Row],[Birim Fiyat]]</f>
        <v>0.86685552407932009</v>
      </c>
      <c r="L1461" t="str">
        <f xml:space="preserve"> RIGHT(Tablo1[[#This Row],[Urun Ad]],5)</f>
        <v>ı Gri</v>
      </c>
      <c r="M1461" cm="1">
        <f t="array" aca="1" ref="M1461" ca="1">IF(VEYA(M1461="Aralık",M1461="Ocak",M1461="Şubat"),"Kış",
IF(VEYA(M1461="Mart",M1461="Nisan",M1461="Mayıs"),"İlkbahar",
IF(VEYA(M1461="Haziran",M1461="Temmuz",M1461="Ağustos"),"Yaz",
IF(VEYA(M1461="Eylül",M1461="Ekim",M1461="Kasım"),"Sonbahar",""))))</f>
        <v>0</v>
      </c>
    </row>
    <row r="1462" spans="1:13" x14ac:dyDescent="0.3">
      <c r="A1462" s="4">
        <v>1461</v>
      </c>
      <c r="B1462" t="s">
        <v>19</v>
      </c>
      <c r="C1462" t="s">
        <v>37</v>
      </c>
      <c r="D1462" s="5" t="s">
        <v>43</v>
      </c>
      <c r="E1462">
        <v>4</v>
      </c>
      <c r="F1462" s="1">
        <v>1250</v>
      </c>
      <c r="G1462" s="2">
        <v>5000</v>
      </c>
      <c r="H1462" s="3">
        <v>1800</v>
      </c>
      <c r="I1462" s="19" t="s">
        <v>44</v>
      </c>
      <c r="J1462" t="s">
        <v>62</v>
      </c>
      <c r="K1462" s="20">
        <f>Tablo1[[#This Row],[Ürün Kar Tutarı]]/Tablo1[[#This Row],[Birim Fiyat]]</f>
        <v>1.44</v>
      </c>
      <c r="L1462" t="str">
        <f xml:space="preserve"> RIGHT(Tablo1[[#This Row],[Urun Ad]],5)</f>
        <v>Siyah</v>
      </c>
      <c r="M1462" cm="1">
        <f t="array" aca="1" ref="M1462" ca="1">IF(VEYA(M1462="Aralık",M1462="Ocak",M1462="Şubat"),"Kış",
IF(VEYA(M1462="Mart",M1462="Nisan",M1462="Mayıs"),"İlkbahar",
IF(VEYA(M1462="Haziran",M1462="Temmuz",M1462="Ağustos"),"Yaz",
IF(VEYA(M1462="Eylül",M1462="Ekim",M1462="Kasım"),"Sonbahar",""))))</f>
        <v>0</v>
      </c>
    </row>
    <row r="1463" spans="1:13" x14ac:dyDescent="0.3">
      <c r="A1463" s="5">
        <v>1462</v>
      </c>
      <c r="B1463" t="s">
        <v>8</v>
      </c>
      <c r="C1463" t="s">
        <v>33</v>
      </c>
      <c r="D1463" s="5" t="s">
        <v>78</v>
      </c>
      <c r="E1463">
        <v>4</v>
      </c>
      <c r="F1463" s="1">
        <v>1490</v>
      </c>
      <c r="G1463" s="2">
        <v>5960</v>
      </c>
      <c r="H1463" s="3">
        <v>2760</v>
      </c>
      <c r="I1463" s="19" t="s">
        <v>44</v>
      </c>
      <c r="J1463" t="s">
        <v>67</v>
      </c>
      <c r="K1463" s="20">
        <f>Tablo1[[#This Row],[Ürün Kar Tutarı]]/Tablo1[[#This Row],[Birim Fiyat]]</f>
        <v>1.8523489932885906</v>
      </c>
      <c r="L1463" t="str">
        <f xml:space="preserve"> RIGHT(Tablo1[[#This Row],[Urun Ad]],5)</f>
        <v>Marka</v>
      </c>
      <c r="M1463" cm="1">
        <f t="array" aca="1" ref="M1463" ca="1">IF(VEYA(M1463="Aralık",M1463="Ocak",M1463="Şubat"),"Kış",
IF(VEYA(M1463="Mart",M1463="Nisan",M1463="Mayıs"),"İlkbahar",
IF(VEYA(M1463="Haziran",M1463="Temmuz",M1463="Ağustos"),"Yaz",
IF(VEYA(M1463="Eylül",M1463="Ekim",M1463="Kasım"),"Sonbahar",""))))</f>
        <v>0</v>
      </c>
    </row>
    <row r="1464" spans="1:13" x14ac:dyDescent="0.3">
      <c r="A1464" s="4">
        <v>1463</v>
      </c>
      <c r="B1464" t="s">
        <v>14</v>
      </c>
      <c r="C1464" t="s">
        <v>28</v>
      </c>
      <c r="D1464" s="5" t="s">
        <v>83</v>
      </c>
      <c r="E1464">
        <v>5</v>
      </c>
      <c r="F1464" s="1">
        <v>1200</v>
      </c>
      <c r="G1464" s="2">
        <v>6000</v>
      </c>
      <c r="H1464" s="3">
        <v>2000</v>
      </c>
      <c r="I1464" s="19" t="s">
        <v>44</v>
      </c>
      <c r="J1464" t="s">
        <v>59</v>
      </c>
      <c r="K1464" s="20">
        <f>Tablo1[[#This Row],[Ürün Kar Tutarı]]/Tablo1[[#This Row],[Birim Fiyat]]</f>
        <v>1.6666666666666667</v>
      </c>
      <c r="L1464" t="str">
        <f xml:space="preserve"> RIGHT(Tablo1[[#This Row],[Urun Ad]],5)</f>
        <v>Marka</v>
      </c>
      <c r="M1464" cm="1">
        <f t="array" aca="1" ref="M1464" ca="1">IF(VEYA(M1464="Aralık",M1464="Ocak",M1464="Şubat"),"Kış",
IF(VEYA(M1464="Mart",M1464="Nisan",M1464="Mayıs"),"İlkbahar",
IF(VEYA(M1464="Haziran",M1464="Temmuz",M1464="Ağustos"),"Yaz",
IF(VEYA(M1464="Eylül",M1464="Ekim",M1464="Kasım"),"Sonbahar",""))))</f>
        <v>0</v>
      </c>
    </row>
    <row r="1465" spans="1:13" x14ac:dyDescent="0.3">
      <c r="A1465" s="5">
        <v>1464</v>
      </c>
      <c r="B1465" t="s">
        <v>10</v>
      </c>
      <c r="C1465" t="s">
        <v>24</v>
      </c>
      <c r="D1465" s="5" t="s">
        <v>81</v>
      </c>
      <c r="E1465">
        <v>4</v>
      </c>
      <c r="F1465" s="1">
        <v>2180</v>
      </c>
      <c r="G1465" s="2">
        <v>8720</v>
      </c>
      <c r="H1465" s="3">
        <v>2720</v>
      </c>
      <c r="I1465" s="19" t="s">
        <v>44</v>
      </c>
      <c r="J1465" t="s">
        <v>57</v>
      </c>
      <c r="K1465" s="20">
        <f>Tablo1[[#This Row],[Ürün Kar Tutarı]]/Tablo1[[#This Row],[Birim Fiyat]]</f>
        <v>1.2477064220183487</v>
      </c>
      <c r="L1465" t="str">
        <f xml:space="preserve"> RIGHT(Tablo1[[#This Row],[Urun Ad]],5)</f>
        <v>Marka</v>
      </c>
      <c r="M1465" cm="1">
        <f t="array" aca="1" ref="M1465" ca="1">IF(VEYA(M1465="Aralık",M1465="Ocak",M1465="Şubat"),"Kış",
IF(VEYA(M1465="Mart",M1465="Nisan",M1465="Mayıs"),"İlkbahar",
IF(VEYA(M1465="Haziran",M1465="Temmuz",M1465="Ağustos"),"Yaz",
IF(VEYA(M1465="Eylül",M1465="Ekim",M1465="Kasım"),"Sonbahar",""))))</f>
        <v>0</v>
      </c>
    </row>
    <row r="1466" spans="1:13" x14ac:dyDescent="0.3">
      <c r="A1466" s="4">
        <v>1465</v>
      </c>
      <c r="B1466" t="s">
        <v>17</v>
      </c>
      <c r="C1466" t="s">
        <v>38</v>
      </c>
      <c r="D1466" s="5" t="s">
        <v>84</v>
      </c>
      <c r="E1466">
        <v>4</v>
      </c>
      <c r="F1466" s="1">
        <v>1200</v>
      </c>
      <c r="G1466" s="2">
        <v>4800</v>
      </c>
      <c r="H1466" s="3">
        <v>1600</v>
      </c>
      <c r="I1466" s="19" t="s">
        <v>44</v>
      </c>
      <c r="J1466" t="s">
        <v>57</v>
      </c>
      <c r="K1466" s="20">
        <f>Tablo1[[#This Row],[Ürün Kar Tutarı]]/Tablo1[[#This Row],[Birim Fiyat]]</f>
        <v>1.3333333333333333</v>
      </c>
      <c r="L1466" t="str">
        <f xml:space="preserve"> RIGHT(Tablo1[[#This Row],[Urun Ad]],5)</f>
        <v>ü Mor</v>
      </c>
      <c r="M1466" cm="1">
        <f t="array" aca="1" ref="M1466" ca="1">IF(VEYA(M1466="Aralık",M1466="Ocak",M1466="Şubat"),"Kış",
IF(VEYA(M1466="Mart",M1466="Nisan",M1466="Mayıs"),"İlkbahar",
IF(VEYA(M1466="Haziran",M1466="Temmuz",M1466="Ağustos"),"Yaz",
IF(VEYA(M1466="Eylül",M1466="Ekim",M1466="Kasım"),"Sonbahar",""))))</f>
        <v>0</v>
      </c>
    </row>
    <row r="1467" spans="1:13" x14ac:dyDescent="0.3">
      <c r="A1467" s="5">
        <v>1466</v>
      </c>
      <c r="B1467" t="s">
        <v>8</v>
      </c>
      <c r="C1467" t="s">
        <v>29</v>
      </c>
      <c r="D1467" s="5" t="s">
        <v>82</v>
      </c>
      <c r="E1467">
        <v>2</v>
      </c>
      <c r="F1467" s="1">
        <v>1800</v>
      </c>
      <c r="G1467" s="2">
        <v>3600</v>
      </c>
      <c r="H1467" s="3">
        <v>2000</v>
      </c>
      <c r="I1467" s="19" t="s">
        <v>44</v>
      </c>
      <c r="J1467" t="s">
        <v>60</v>
      </c>
      <c r="K1467" s="20">
        <f>Tablo1[[#This Row],[Ürün Kar Tutarı]]/Tablo1[[#This Row],[Birim Fiyat]]</f>
        <v>1.1111111111111112</v>
      </c>
      <c r="L1467" t="str">
        <f xml:space="preserve"> RIGHT(Tablo1[[#This Row],[Urun Ad]],5)</f>
        <v>n Gri</v>
      </c>
      <c r="M1467" cm="1">
        <f t="array" aca="1" ref="M1467" ca="1">IF(VEYA(M1467="Aralık",M1467="Ocak",M1467="Şubat"),"Kış",
IF(VEYA(M1467="Mart",M1467="Nisan",M1467="Mayıs"),"İlkbahar",
IF(VEYA(M1467="Haziran",M1467="Temmuz",M1467="Ağustos"),"Yaz",
IF(VEYA(M1467="Eylül",M1467="Ekim",M1467="Kasım"),"Sonbahar",""))))</f>
        <v>0</v>
      </c>
    </row>
    <row r="1468" spans="1:13" x14ac:dyDescent="0.3">
      <c r="A1468" s="4">
        <v>1467</v>
      </c>
      <c r="B1468" t="s">
        <v>10</v>
      </c>
      <c r="C1468" t="s">
        <v>25</v>
      </c>
      <c r="D1468" s="5" t="s">
        <v>77</v>
      </c>
      <c r="E1468">
        <v>5</v>
      </c>
      <c r="F1468" s="1">
        <v>7600</v>
      </c>
      <c r="G1468" s="2">
        <v>38000</v>
      </c>
      <c r="H1468" s="3">
        <v>8000</v>
      </c>
      <c r="I1468" s="19" t="s">
        <v>44</v>
      </c>
      <c r="J1468" t="s">
        <v>58</v>
      </c>
      <c r="K1468" s="20">
        <f>Tablo1[[#This Row],[Ürün Kar Tutarı]]/Tablo1[[#This Row],[Birim Fiyat]]</f>
        <v>1.0526315789473684</v>
      </c>
      <c r="L1468" t="str">
        <f xml:space="preserve"> RIGHT(Tablo1[[#This Row],[Urun Ad]],5)</f>
        <v>i Gri</v>
      </c>
      <c r="M1468" cm="1">
        <f t="array" aca="1" ref="M1468" ca="1">IF(VEYA(M1468="Aralık",M1468="Ocak",M1468="Şubat"),"Kış",
IF(VEYA(M1468="Mart",M1468="Nisan",M1468="Mayıs"),"İlkbahar",
IF(VEYA(M1468="Haziran",M1468="Temmuz",M1468="Ağustos"),"Yaz",
IF(VEYA(M1468="Eylül",M1468="Ekim",M1468="Kasım"),"Sonbahar",""))))</f>
        <v>0</v>
      </c>
    </row>
    <row r="1469" spans="1:13" x14ac:dyDescent="0.3">
      <c r="A1469" s="5">
        <v>1468</v>
      </c>
      <c r="B1469" t="s">
        <v>15</v>
      </c>
      <c r="C1469" t="s">
        <v>39</v>
      </c>
      <c r="D1469" s="5" t="s">
        <v>76</v>
      </c>
      <c r="E1469">
        <v>5</v>
      </c>
      <c r="F1469" s="1">
        <v>7530</v>
      </c>
      <c r="G1469" s="2">
        <v>37650</v>
      </c>
      <c r="H1469" s="3">
        <v>7650</v>
      </c>
      <c r="I1469" s="19" t="s">
        <v>44</v>
      </c>
      <c r="J1469" t="s">
        <v>63</v>
      </c>
      <c r="K1469" s="20">
        <f>Tablo1[[#This Row],[Ürün Kar Tutarı]]/Tablo1[[#This Row],[Birim Fiyat]]</f>
        <v>1.0159362549800797</v>
      </c>
      <c r="L1469" t="str">
        <f xml:space="preserve"> RIGHT(Tablo1[[#This Row],[Urun Ad]],5)</f>
        <v>ı Gri</v>
      </c>
      <c r="M1469" cm="1">
        <f t="array" aca="1" ref="M1469" ca="1">IF(VEYA(M1469="Aralık",M1469="Ocak",M1469="Şubat"),"Kış",
IF(VEYA(M1469="Mart",M1469="Nisan",M1469="Mayıs"),"İlkbahar",
IF(VEYA(M1469="Haziran",M1469="Temmuz",M1469="Ağustos"),"Yaz",
IF(VEYA(M1469="Eylül",M1469="Ekim",M1469="Kasım"),"Sonbahar",""))))</f>
        <v>0</v>
      </c>
    </row>
    <row r="1470" spans="1:13" x14ac:dyDescent="0.3">
      <c r="A1470" s="4">
        <v>1469</v>
      </c>
      <c r="B1470" t="s">
        <v>19</v>
      </c>
      <c r="C1470" t="s">
        <v>33</v>
      </c>
      <c r="D1470" s="5" t="s">
        <v>78</v>
      </c>
      <c r="E1470">
        <v>5</v>
      </c>
      <c r="F1470" s="1">
        <v>1490</v>
      </c>
      <c r="G1470" s="2">
        <v>7450</v>
      </c>
      <c r="H1470" s="3">
        <v>3450</v>
      </c>
      <c r="I1470" s="19" t="s">
        <v>44</v>
      </c>
      <c r="J1470" t="s">
        <v>59</v>
      </c>
      <c r="K1470" s="20">
        <f>Tablo1[[#This Row],[Ürün Kar Tutarı]]/Tablo1[[#This Row],[Birim Fiyat]]</f>
        <v>2.3154362416107381</v>
      </c>
      <c r="L1470" t="str">
        <f xml:space="preserve"> RIGHT(Tablo1[[#This Row],[Urun Ad]],5)</f>
        <v>Marka</v>
      </c>
      <c r="M1470" cm="1">
        <f t="array" aca="1" ref="M1470" ca="1">IF(VEYA(M1470="Aralık",M1470="Ocak",M1470="Şubat"),"Kış",
IF(VEYA(M1470="Mart",M1470="Nisan",M1470="Mayıs"),"İlkbahar",
IF(VEYA(M1470="Haziran",M1470="Temmuz",M1470="Ağustos"),"Yaz",
IF(VEYA(M1470="Eylül",M1470="Ekim",M1470="Kasım"),"Sonbahar",""))))</f>
        <v>0</v>
      </c>
    </row>
    <row r="1471" spans="1:13" x14ac:dyDescent="0.3">
      <c r="A1471" s="5">
        <v>1470</v>
      </c>
      <c r="B1471" t="s">
        <v>8</v>
      </c>
      <c r="C1471" t="s">
        <v>40</v>
      </c>
      <c r="D1471" s="5" t="s">
        <v>75</v>
      </c>
      <c r="E1471">
        <v>4</v>
      </c>
      <c r="F1471" s="1">
        <v>5300</v>
      </c>
      <c r="G1471" s="2">
        <v>21200</v>
      </c>
      <c r="H1471" s="3">
        <v>5200</v>
      </c>
      <c r="I1471" s="19" t="s">
        <v>44</v>
      </c>
      <c r="J1471" t="s">
        <v>59</v>
      </c>
      <c r="K1471" s="20">
        <f>Tablo1[[#This Row],[Ürün Kar Tutarı]]/Tablo1[[#This Row],[Birim Fiyat]]</f>
        <v>0.98113207547169812</v>
      </c>
      <c r="L1471" t="str">
        <f xml:space="preserve"> RIGHT(Tablo1[[#This Row],[Urun Ad]],5)</f>
        <v>i Gri</v>
      </c>
      <c r="M1471" cm="1">
        <f t="array" aca="1" ref="M1471" ca="1">IF(VEYA(M1471="Aralık",M1471="Ocak",M1471="Şubat"),"Kış",
IF(VEYA(M1471="Mart",M1471="Nisan",M1471="Mayıs"),"İlkbahar",
IF(VEYA(M1471="Haziran",M1471="Temmuz",M1471="Ağustos"),"Yaz",
IF(VEYA(M1471="Eylül",M1471="Ekim",M1471="Kasım"),"Sonbahar",""))))</f>
        <v>0</v>
      </c>
    </row>
    <row r="1472" spans="1:13" x14ac:dyDescent="0.3">
      <c r="A1472" s="4">
        <v>1471</v>
      </c>
      <c r="B1472" t="s">
        <v>12</v>
      </c>
      <c r="C1472" t="s">
        <v>28</v>
      </c>
      <c r="D1472" s="5" t="s">
        <v>83</v>
      </c>
      <c r="E1472">
        <v>4</v>
      </c>
      <c r="F1472" s="1">
        <v>1200</v>
      </c>
      <c r="G1472" s="2">
        <v>4800</v>
      </c>
      <c r="H1472" s="3">
        <v>1600</v>
      </c>
      <c r="I1472" s="19" t="s">
        <v>44</v>
      </c>
      <c r="J1472" t="s">
        <v>57</v>
      </c>
      <c r="K1472" s="20">
        <f>Tablo1[[#This Row],[Ürün Kar Tutarı]]/Tablo1[[#This Row],[Birim Fiyat]]</f>
        <v>1.3333333333333333</v>
      </c>
      <c r="L1472" t="str">
        <f xml:space="preserve"> RIGHT(Tablo1[[#This Row],[Urun Ad]],5)</f>
        <v>Marka</v>
      </c>
      <c r="M1472" cm="1">
        <f t="array" aca="1" ref="M1472" ca="1">IF(VEYA(M1472="Aralık",M1472="Ocak",M1472="Şubat"),"Kış",
IF(VEYA(M1472="Mart",M1472="Nisan",M1472="Mayıs"),"İlkbahar",
IF(VEYA(M1472="Haziran",M1472="Temmuz",M1472="Ağustos"),"Yaz",
IF(VEYA(M1472="Eylül",M1472="Ekim",M1472="Kasım"),"Sonbahar",""))))</f>
        <v>0</v>
      </c>
    </row>
    <row r="1473" spans="1:13" x14ac:dyDescent="0.3">
      <c r="A1473" s="5">
        <v>1472</v>
      </c>
      <c r="B1473" t="s">
        <v>17</v>
      </c>
      <c r="C1473" t="s">
        <v>30</v>
      </c>
      <c r="D1473" s="5" t="s">
        <v>83</v>
      </c>
      <c r="E1473">
        <v>3</v>
      </c>
      <c r="F1473" s="1">
        <v>1090</v>
      </c>
      <c r="G1473" s="2">
        <v>3270</v>
      </c>
      <c r="H1473" s="3">
        <v>870</v>
      </c>
      <c r="I1473" s="19" t="s">
        <v>44</v>
      </c>
      <c r="J1473" t="s">
        <v>67</v>
      </c>
      <c r="K1473" s="20">
        <f>Tablo1[[#This Row],[Ürün Kar Tutarı]]/Tablo1[[#This Row],[Birim Fiyat]]</f>
        <v>0.79816513761467889</v>
      </c>
      <c r="L1473" t="str">
        <f xml:space="preserve"> RIGHT(Tablo1[[#This Row],[Urun Ad]],5)</f>
        <v>Marka</v>
      </c>
      <c r="M1473" cm="1">
        <f t="array" aca="1" ref="M1473" ca="1">IF(VEYA(M1473="Aralık",M1473="Ocak",M1473="Şubat"),"Kış",
IF(VEYA(M1473="Mart",M1473="Nisan",M1473="Mayıs"),"İlkbahar",
IF(VEYA(M1473="Haziran",M1473="Temmuz",M1473="Ağustos"),"Yaz",
IF(VEYA(M1473="Eylül",M1473="Ekim",M1473="Kasım"),"Sonbahar",""))))</f>
        <v>0</v>
      </c>
    </row>
    <row r="1474" spans="1:13" x14ac:dyDescent="0.3">
      <c r="A1474" s="4">
        <v>1473</v>
      </c>
      <c r="B1474" t="s">
        <v>12</v>
      </c>
      <c r="C1474" t="s">
        <v>26</v>
      </c>
      <c r="D1474" s="5" t="s">
        <v>79</v>
      </c>
      <c r="E1474">
        <v>4</v>
      </c>
      <c r="F1474" s="1">
        <v>7250</v>
      </c>
      <c r="G1474" s="2">
        <v>29000</v>
      </c>
      <c r="H1474" s="3">
        <v>9000</v>
      </c>
      <c r="I1474" s="19" t="s">
        <v>44</v>
      </c>
      <c r="J1474" t="s">
        <v>55</v>
      </c>
      <c r="K1474" s="20">
        <f>Tablo1[[#This Row],[Ürün Kar Tutarı]]/Tablo1[[#This Row],[Birim Fiyat]]</f>
        <v>1.2413793103448276</v>
      </c>
      <c r="L1474" t="str">
        <f xml:space="preserve"> RIGHT(Tablo1[[#This Row],[Urun Ad]],5)</f>
        <v>u Gri</v>
      </c>
      <c r="M1474" cm="1">
        <f t="array" aca="1" ref="M1474" ca="1">IF(VEYA(M1474="Aralık",M1474="Ocak",M1474="Şubat"),"Kış",
IF(VEYA(M1474="Mart",M1474="Nisan",M1474="Mayıs"),"İlkbahar",
IF(VEYA(M1474="Haziran",M1474="Temmuz",M1474="Ağustos"),"Yaz",
IF(VEYA(M1474="Eylül",M1474="Ekim",M1474="Kasım"),"Sonbahar",""))))</f>
        <v>0</v>
      </c>
    </row>
    <row r="1475" spans="1:13" x14ac:dyDescent="0.3">
      <c r="A1475" s="4">
        <v>1474</v>
      </c>
      <c r="B1475" t="s">
        <v>18</v>
      </c>
      <c r="C1475" t="s">
        <v>21</v>
      </c>
      <c r="D1475" s="5" t="s">
        <v>82</v>
      </c>
      <c r="E1475">
        <v>2</v>
      </c>
      <c r="F1475" s="1">
        <v>1400</v>
      </c>
      <c r="G1475" s="2">
        <v>2800</v>
      </c>
      <c r="H1475" s="3">
        <v>1200</v>
      </c>
      <c r="I1475" s="19" t="s">
        <v>44</v>
      </c>
      <c r="J1475" t="s">
        <v>60</v>
      </c>
      <c r="K1475" s="20">
        <f>Tablo1[[#This Row],[Ürün Kar Tutarı]]/Tablo1[[#This Row],[Birim Fiyat]]</f>
        <v>0.8571428571428571</v>
      </c>
      <c r="L1475" t="str">
        <f xml:space="preserve"> RIGHT(Tablo1[[#This Row],[Urun Ad]],5)</f>
        <v>Beyaz</v>
      </c>
      <c r="M1475" cm="1">
        <f t="array" aca="1" ref="M1475" ca="1">IF(VEYA(M1475="Aralık",M1475="Ocak",M1475="Şubat"),"Kış",
IF(VEYA(M1475="Mart",M1475="Nisan",M1475="Mayıs"),"İlkbahar",
IF(VEYA(M1475="Haziran",M1475="Temmuz",M1475="Ağustos"),"Yaz",
IF(VEYA(M1475="Eylül",M1475="Ekim",M1475="Kasım"),"Sonbahar",""))))</f>
        <v>0</v>
      </c>
    </row>
    <row r="1476" spans="1:13" x14ac:dyDescent="0.3">
      <c r="A1476" s="4">
        <v>1475</v>
      </c>
      <c r="B1476" t="s">
        <v>10</v>
      </c>
      <c r="C1476" t="s">
        <v>41</v>
      </c>
      <c r="D1476" s="5" t="s">
        <v>78</v>
      </c>
      <c r="E1476">
        <v>4</v>
      </c>
      <c r="F1476" s="1">
        <v>1500</v>
      </c>
      <c r="G1476" s="2">
        <v>6000</v>
      </c>
      <c r="H1476" s="3">
        <v>2800</v>
      </c>
      <c r="I1476" s="19" t="s">
        <v>44</v>
      </c>
      <c r="J1476" t="s">
        <v>61</v>
      </c>
      <c r="K1476" s="20">
        <f>Tablo1[[#This Row],[Ürün Kar Tutarı]]/Tablo1[[#This Row],[Birim Fiyat]]</f>
        <v>1.8666666666666667</v>
      </c>
      <c r="L1476" t="str">
        <f xml:space="preserve"> RIGHT(Tablo1[[#This Row],[Urun Ad]],5)</f>
        <v>Marka</v>
      </c>
      <c r="M1476" cm="1">
        <f t="array" aca="1" ref="M1476" ca="1">IF(VEYA(M1476="Aralık",M1476="Ocak",M1476="Şubat"),"Kış",
IF(VEYA(M1476="Mart",M1476="Nisan",M1476="Mayıs"),"İlkbahar",
IF(VEYA(M1476="Haziran",M1476="Temmuz",M1476="Ağustos"),"Yaz",
IF(VEYA(M1476="Eylül",M1476="Ekim",M1476="Kasım"),"Sonbahar",""))))</f>
        <v>0</v>
      </c>
    </row>
    <row r="1477" spans="1:13" x14ac:dyDescent="0.3">
      <c r="A1477" s="5">
        <v>1476</v>
      </c>
      <c r="B1477" t="s">
        <v>15</v>
      </c>
      <c r="C1477" t="s">
        <v>23</v>
      </c>
      <c r="D1477" s="5" t="s">
        <v>84</v>
      </c>
      <c r="E1477">
        <v>3</v>
      </c>
      <c r="F1477" s="1">
        <v>1350</v>
      </c>
      <c r="G1477" s="2">
        <v>4050</v>
      </c>
      <c r="H1477" s="3">
        <v>1650</v>
      </c>
      <c r="I1477" s="19" t="s">
        <v>44</v>
      </c>
      <c r="J1477" t="s">
        <v>60</v>
      </c>
      <c r="K1477" s="20">
        <f>Tablo1[[#This Row],[Ürün Kar Tutarı]]/Tablo1[[#This Row],[Birim Fiyat]]</f>
        <v>1.2222222222222223</v>
      </c>
      <c r="L1477" t="str">
        <f xml:space="preserve"> RIGHT(Tablo1[[#This Row],[Urun Ad]],5)</f>
        <v>Siyah</v>
      </c>
      <c r="M1477" cm="1">
        <f t="array" aca="1" ref="M1477" ca="1">IF(VEYA(M1477="Aralık",M1477="Ocak",M1477="Şubat"),"Kış",
IF(VEYA(M1477="Mart",M1477="Nisan",M1477="Mayıs"),"İlkbahar",
IF(VEYA(M1477="Haziran",M1477="Temmuz",M1477="Ağustos"),"Yaz",
IF(VEYA(M1477="Eylül",M1477="Ekim",M1477="Kasım"),"Sonbahar",""))))</f>
        <v>0</v>
      </c>
    </row>
    <row r="1478" spans="1:13" x14ac:dyDescent="0.3">
      <c r="A1478" s="4">
        <v>1477</v>
      </c>
      <c r="B1478" t="s">
        <v>15</v>
      </c>
      <c r="C1478" t="s">
        <v>28</v>
      </c>
      <c r="D1478" s="5" t="s">
        <v>83</v>
      </c>
      <c r="E1478">
        <v>5</v>
      </c>
      <c r="F1478" s="1">
        <v>1200</v>
      </c>
      <c r="G1478" s="2">
        <v>6000</v>
      </c>
      <c r="H1478" s="3">
        <v>2000</v>
      </c>
      <c r="I1478" s="19" t="s">
        <v>44</v>
      </c>
      <c r="J1478" t="s">
        <v>55</v>
      </c>
      <c r="K1478" s="20">
        <f>Tablo1[[#This Row],[Ürün Kar Tutarı]]/Tablo1[[#This Row],[Birim Fiyat]]</f>
        <v>1.6666666666666667</v>
      </c>
      <c r="L1478" t="str">
        <f xml:space="preserve"> RIGHT(Tablo1[[#This Row],[Urun Ad]],5)</f>
        <v>Marka</v>
      </c>
      <c r="M1478" cm="1">
        <f t="array" aca="1" ref="M1478" ca="1">IF(VEYA(M1478="Aralık",M1478="Ocak",M1478="Şubat"),"Kış",
IF(VEYA(M1478="Mart",M1478="Nisan",M1478="Mayıs"),"İlkbahar",
IF(VEYA(M1478="Haziran",M1478="Temmuz",M1478="Ağustos"),"Yaz",
IF(VEYA(M1478="Eylül",M1478="Ekim",M1478="Kasım"),"Sonbahar",""))))</f>
        <v>0</v>
      </c>
    </row>
    <row r="1479" spans="1:13" x14ac:dyDescent="0.3">
      <c r="A1479" s="5">
        <v>1478</v>
      </c>
      <c r="B1479" t="s">
        <v>9</v>
      </c>
      <c r="C1479" t="s">
        <v>39</v>
      </c>
      <c r="D1479" s="5" t="s">
        <v>76</v>
      </c>
      <c r="E1479">
        <v>3</v>
      </c>
      <c r="F1479" s="1">
        <v>7530</v>
      </c>
      <c r="G1479" s="2">
        <v>22590</v>
      </c>
      <c r="H1479" s="3">
        <v>4590</v>
      </c>
      <c r="I1479" s="19" t="s">
        <v>44</v>
      </c>
      <c r="J1479" t="s">
        <v>60</v>
      </c>
      <c r="K1479" s="20">
        <f>Tablo1[[#This Row],[Ürün Kar Tutarı]]/Tablo1[[#This Row],[Birim Fiyat]]</f>
        <v>0.60956175298804782</v>
      </c>
      <c r="L1479" t="str">
        <f xml:space="preserve"> RIGHT(Tablo1[[#This Row],[Urun Ad]],5)</f>
        <v>ı Gri</v>
      </c>
      <c r="M1479" cm="1">
        <f t="array" aca="1" ref="M1479" ca="1">IF(VEYA(M1479="Aralık",M1479="Ocak",M1479="Şubat"),"Kış",
IF(VEYA(M1479="Mart",M1479="Nisan",M1479="Mayıs"),"İlkbahar",
IF(VEYA(M1479="Haziran",M1479="Temmuz",M1479="Ağustos"),"Yaz",
IF(VEYA(M1479="Eylül",M1479="Ekim",M1479="Kasım"),"Sonbahar",""))))</f>
        <v>0</v>
      </c>
    </row>
    <row r="1480" spans="1:13" x14ac:dyDescent="0.3">
      <c r="A1480" s="4">
        <v>1479</v>
      </c>
      <c r="B1480" t="s">
        <v>18</v>
      </c>
      <c r="C1480" t="s">
        <v>28</v>
      </c>
      <c r="D1480" s="5" t="s">
        <v>83</v>
      </c>
      <c r="E1480">
        <v>3</v>
      </c>
      <c r="F1480" s="1">
        <v>1200</v>
      </c>
      <c r="G1480" s="2">
        <v>3600</v>
      </c>
      <c r="H1480" s="3">
        <v>1200</v>
      </c>
      <c r="I1480" s="19" t="s">
        <v>44</v>
      </c>
      <c r="J1480" t="s">
        <v>58</v>
      </c>
      <c r="K1480" s="20">
        <f>Tablo1[[#This Row],[Ürün Kar Tutarı]]/Tablo1[[#This Row],[Birim Fiyat]]</f>
        <v>1</v>
      </c>
      <c r="L1480" t="str">
        <f xml:space="preserve"> RIGHT(Tablo1[[#This Row],[Urun Ad]],5)</f>
        <v>Marka</v>
      </c>
      <c r="M1480" cm="1">
        <f t="array" aca="1" ref="M1480" ca="1">IF(VEYA(M1480="Aralık",M1480="Ocak",M1480="Şubat"),"Kış",
IF(VEYA(M1480="Mart",M1480="Nisan",M1480="Mayıs"),"İlkbahar",
IF(VEYA(M1480="Haziran",M1480="Temmuz",M1480="Ağustos"),"Yaz",
IF(VEYA(M1480="Eylül",M1480="Ekim",M1480="Kasım"),"Sonbahar",""))))</f>
        <v>0</v>
      </c>
    </row>
    <row r="1481" spans="1:13" x14ac:dyDescent="0.3">
      <c r="A1481" s="5">
        <v>1480</v>
      </c>
      <c r="B1481" t="s">
        <v>16</v>
      </c>
      <c r="C1481" t="s">
        <v>29</v>
      </c>
      <c r="D1481" s="5" t="s">
        <v>82</v>
      </c>
      <c r="E1481">
        <v>2</v>
      </c>
      <c r="F1481" s="1">
        <v>1800</v>
      </c>
      <c r="G1481" s="2">
        <v>3600</v>
      </c>
      <c r="H1481" s="3">
        <v>2000</v>
      </c>
      <c r="I1481" s="19" t="s">
        <v>44</v>
      </c>
      <c r="J1481" t="s">
        <v>61</v>
      </c>
      <c r="K1481" s="20">
        <f>Tablo1[[#This Row],[Ürün Kar Tutarı]]/Tablo1[[#This Row],[Birim Fiyat]]</f>
        <v>1.1111111111111112</v>
      </c>
      <c r="L1481" t="str">
        <f xml:space="preserve"> RIGHT(Tablo1[[#This Row],[Urun Ad]],5)</f>
        <v>n Gri</v>
      </c>
      <c r="M1481" cm="1">
        <f t="array" aca="1" ref="M1481" ca="1">IF(VEYA(M1481="Aralık",M1481="Ocak",M1481="Şubat"),"Kış",
IF(VEYA(M1481="Mart",M1481="Nisan",M1481="Mayıs"),"İlkbahar",
IF(VEYA(M1481="Haziran",M1481="Temmuz",M1481="Ağustos"),"Yaz",
IF(VEYA(M1481="Eylül",M1481="Ekim",M1481="Kasım"),"Sonbahar",""))))</f>
        <v>0</v>
      </c>
    </row>
    <row r="1482" spans="1:13" x14ac:dyDescent="0.3">
      <c r="A1482" s="4">
        <v>1481</v>
      </c>
      <c r="B1482" t="s">
        <v>8</v>
      </c>
      <c r="C1482" t="s">
        <v>26</v>
      </c>
      <c r="D1482" s="5" t="s">
        <v>79</v>
      </c>
      <c r="E1482">
        <v>3</v>
      </c>
      <c r="F1482" s="1">
        <v>7250</v>
      </c>
      <c r="G1482" s="2">
        <v>21750</v>
      </c>
      <c r="H1482" s="3">
        <v>6750</v>
      </c>
      <c r="I1482" s="19" t="s">
        <v>44</v>
      </c>
      <c r="J1482" t="s">
        <v>66</v>
      </c>
      <c r="K1482" s="20">
        <f>Tablo1[[#This Row],[Ürün Kar Tutarı]]/Tablo1[[#This Row],[Birim Fiyat]]</f>
        <v>0.93103448275862066</v>
      </c>
      <c r="L1482" t="str">
        <f xml:space="preserve"> RIGHT(Tablo1[[#This Row],[Urun Ad]],5)</f>
        <v>u Gri</v>
      </c>
      <c r="M1482" cm="1">
        <f t="array" aca="1" ref="M1482" ca="1">IF(VEYA(M1482="Aralık",M1482="Ocak",M1482="Şubat"),"Kış",
IF(VEYA(M1482="Mart",M1482="Nisan",M1482="Mayıs"),"İlkbahar",
IF(VEYA(M1482="Haziran",M1482="Temmuz",M1482="Ağustos"),"Yaz",
IF(VEYA(M1482="Eylül",M1482="Ekim",M1482="Kasım"),"Sonbahar",""))))</f>
        <v>0</v>
      </c>
    </row>
    <row r="1483" spans="1:13" x14ac:dyDescent="0.3">
      <c r="A1483" s="5">
        <v>1482</v>
      </c>
      <c r="B1483" t="s">
        <v>17</v>
      </c>
      <c r="C1483" t="s">
        <v>33</v>
      </c>
      <c r="D1483" s="5" t="s">
        <v>78</v>
      </c>
      <c r="E1483">
        <v>4</v>
      </c>
      <c r="F1483" s="1">
        <v>1490</v>
      </c>
      <c r="G1483" s="2">
        <v>5960</v>
      </c>
      <c r="H1483" s="3">
        <v>2760</v>
      </c>
      <c r="I1483" s="19" t="s">
        <v>44</v>
      </c>
      <c r="J1483" t="s">
        <v>57</v>
      </c>
      <c r="K1483" s="20">
        <f>Tablo1[[#This Row],[Ürün Kar Tutarı]]/Tablo1[[#This Row],[Birim Fiyat]]</f>
        <v>1.8523489932885906</v>
      </c>
      <c r="L1483" t="str">
        <f xml:space="preserve"> RIGHT(Tablo1[[#This Row],[Urun Ad]],5)</f>
        <v>Marka</v>
      </c>
      <c r="M1483" cm="1">
        <f t="array" aca="1" ref="M1483" ca="1">IF(VEYA(M1483="Aralık",M1483="Ocak",M1483="Şubat"),"Kış",
IF(VEYA(M1483="Mart",M1483="Nisan",M1483="Mayıs"),"İlkbahar",
IF(VEYA(M1483="Haziran",M1483="Temmuz",M1483="Ağustos"),"Yaz",
IF(VEYA(M1483="Eylül",M1483="Ekim",M1483="Kasım"),"Sonbahar",""))))</f>
        <v>0</v>
      </c>
    </row>
    <row r="1484" spans="1:13" x14ac:dyDescent="0.3">
      <c r="A1484" s="4">
        <v>1483</v>
      </c>
      <c r="B1484" t="s">
        <v>17</v>
      </c>
      <c r="C1484" t="s">
        <v>38</v>
      </c>
      <c r="D1484" s="5" t="s">
        <v>84</v>
      </c>
      <c r="E1484">
        <v>2</v>
      </c>
      <c r="F1484" s="1">
        <v>1200</v>
      </c>
      <c r="G1484" s="2">
        <v>2400</v>
      </c>
      <c r="H1484" s="3">
        <v>800</v>
      </c>
      <c r="I1484" s="19" t="s">
        <v>44</v>
      </c>
      <c r="J1484" t="s">
        <v>57</v>
      </c>
      <c r="K1484" s="20">
        <f>Tablo1[[#This Row],[Ürün Kar Tutarı]]/Tablo1[[#This Row],[Birim Fiyat]]</f>
        <v>0.66666666666666663</v>
      </c>
      <c r="L1484" t="str">
        <f xml:space="preserve"> RIGHT(Tablo1[[#This Row],[Urun Ad]],5)</f>
        <v>ü Mor</v>
      </c>
      <c r="M1484" cm="1">
        <f t="array" aca="1" ref="M1484" ca="1">IF(VEYA(M1484="Aralık",M1484="Ocak",M1484="Şubat"),"Kış",
IF(VEYA(M1484="Mart",M1484="Nisan",M1484="Mayıs"),"İlkbahar",
IF(VEYA(M1484="Haziran",M1484="Temmuz",M1484="Ağustos"),"Yaz",
IF(VEYA(M1484="Eylül",M1484="Ekim",M1484="Kasım"),"Sonbahar",""))))</f>
        <v>0</v>
      </c>
    </row>
    <row r="1485" spans="1:13" x14ac:dyDescent="0.3">
      <c r="A1485" s="5">
        <v>1484</v>
      </c>
      <c r="B1485" t="s">
        <v>9</v>
      </c>
      <c r="C1485" t="s">
        <v>31</v>
      </c>
      <c r="D1485" s="5" t="s">
        <v>77</v>
      </c>
      <c r="E1485">
        <v>2</v>
      </c>
      <c r="F1485" s="1">
        <v>8000</v>
      </c>
      <c r="G1485" s="2">
        <v>16000</v>
      </c>
      <c r="H1485" s="3">
        <v>4000</v>
      </c>
      <c r="I1485" s="19" t="s">
        <v>44</v>
      </c>
      <c r="J1485" t="s">
        <v>63</v>
      </c>
      <c r="K1485" s="20">
        <f>Tablo1[[#This Row],[Ürün Kar Tutarı]]/Tablo1[[#This Row],[Birim Fiyat]]</f>
        <v>0.5</v>
      </c>
      <c r="L1485" t="str">
        <f xml:space="preserve"> RIGHT(Tablo1[[#This Row],[Urun Ad]],5)</f>
        <v>Beyaz</v>
      </c>
      <c r="M1485" cm="1">
        <f t="array" aca="1" ref="M1485" ca="1">IF(VEYA(M1485="Aralık",M1485="Ocak",M1485="Şubat"),"Kış",
IF(VEYA(M1485="Mart",M1485="Nisan",M1485="Mayıs"),"İlkbahar",
IF(VEYA(M1485="Haziran",M1485="Temmuz",M1485="Ağustos"),"Yaz",
IF(VEYA(M1485="Eylül",M1485="Ekim",M1485="Kasım"),"Sonbahar",""))))</f>
        <v>0</v>
      </c>
    </row>
    <row r="1486" spans="1:13" x14ac:dyDescent="0.3">
      <c r="A1486" s="4">
        <v>1485</v>
      </c>
      <c r="B1486" t="s">
        <v>14</v>
      </c>
      <c r="C1486" t="s">
        <v>21</v>
      </c>
      <c r="D1486" s="5" t="s">
        <v>82</v>
      </c>
      <c r="E1486">
        <v>5</v>
      </c>
      <c r="F1486" s="1">
        <v>1400</v>
      </c>
      <c r="G1486" s="2">
        <v>7000</v>
      </c>
      <c r="H1486" s="3">
        <v>3000</v>
      </c>
      <c r="I1486" s="19" t="s">
        <v>44</v>
      </c>
      <c r="J1486" t="s">
        <v>63</v>
      </c>
      <c r="K1486" s="20">
        <f>Tablo1[[#This Row],[Ürün Kar Tutarı]]/Tablo1[[#This Row],[Birim Fiyat]]</f>
        <v>2.1428571428571428</v>
      </c>
      <c r="L1486" t="str">
        <f xml:space="preserve"> RIGHT(Tablo1[[#This Row],[Urun Ad]],5)</f>
        <v>Beyaz</v>
      </c>
      <c r="M1486" cm="1">
        <f t="array" aca="1" ref="M1486" ca="1">IF(VEYA(M1486="Aralık",M1486="Ocak",M1486="Şubat"),"Kış",
IF(VEYA(M1486="Mart",M1486="Nisan",M1486="Mayıs"),"İlkbahar",
IF(VEYA(M1486="Haziran",M1486="Temmuz",M1486="Ağustos"),"Yaz",
IF(VEYA(M1486="Eylül",M1486="Ekim",M1486="Kasım"),"Sonbahar",""))))</f>
        <v>0</v>
      </c>
    </row>
    <row r="1487" spans="1:13" x14ac:dyDescent="0.3">
      <c r="A1487" s="5">
        <v>1486</v>
      </c>
      <c r="B1487" t="s">
        <v>13</v>
      </c>
      <c r="C1487" t="s">
        <v>23</v>
      </c>
      <c r="D1487" s="5" t="s">
        <v>84</v>
      </c>
      <c r="E1487">
        <v>3</v>
      </c>
      <c r="F1487" s="1">
        <v>1350</v>
      </c>
      <c r="G1487" s="2">
        <v>4050</v>
      </c>
      <c r="H1487" s="3">
        <v>1650</v>
      </c>
      <c r="I1487" s="19" t="s">
        <v>44</v>
      </c>
      <c r="J1487" t="s">
        <v>60</v>
      </c>
      <c r="K1487" s="20">
        <f>Tablo1[[#This Row],[Ürün Kar Tutarı]]/Tablo1[[#This Row],[Birim Fiyat]]</f>
        <v>1.2222222222222223</v>
      </c>
      <c r="L1487" t="str">
        <f xml:space="preserve"> RIGHT(Tablo1[[#This Row],[Urun Ad]],5)</f>
        <v>Siyah</v>
      </c>
      <c r="M1487" cm="1">
        <f t="array" aca="1" ref="M1487" ca="1">IF(VEYA(M1487="Aralık",M1487="Ocak",M1487="Şubat"),"Kış",
IF(VEYA(M1487="Mart",M1487="Nisan",M1487="Mayıs"),"İlkbahar",
IF(VEYA(M1487="Haziran",M1487="Temmuz",M1487="Ağustos"),"Yaz",
IF(VEYA(M1487="Eylül",M1487="Ekim",M1487="Kasım"),"Sonbahar",""))))</f>
        <v>0</v>
      </c>
    </row>
    <row r="1488" spans="1:13" x14ac:dyDescent="0.3">
      <c r="A1488" s="4">
        <v>1487</v>
      </c>
      <c r="B1488" t="s">
        <v>16</v>
      </c>
      <c r="C1488" t="s">
        <v>38</v>
      </c>
      <c r="D1488" s="5" t="s">
        <v>84</v>
      </c>
      <c r="E1488">
        <v>3</v>
      </c>
      <c r="F1488" s="1">
        <v>1200</v>
      </c>
      <c r="G1488" s="2">
        <v>3600</v>
      </c>
      <c r="H1488" s="3">
        <v>1200</v>
      </c>
      <c r="I1488" s="19" t="s">
        <v>44</v>
      </c>
      <c r="J1488" t="s">
        <v>67</v>
      </c>
      <c r="K1488" s="20">
        <f>Tablo1[[#This Row],[Ürün Kar Tutarı]]/Tablo1[[#This Row],[Birim Fiyat]]</f>
        <v>1</v>
      </c>
      <c r="L1488" t="str">
        <f xml:space="preserve"> RIGHT(Tablo1[[#This Row],[Urun Ad]],5)</f>
        <v>ü Mor</v>
      </c>
      <c r="M1488" cm="1">
        <f t="array" aca="1" ref="M1488" ca="1">IF(VEYA(M1488="Aralık",M1488="Ocak",M1488="Şubat"),"Kış",
IF(VEYA(M1488="Mart",M1488="Nisan",M1488="Mayıs"),"İlkbahar",
IF(VEYA(M1488="Haziran",M1488="Temmuz",M1488="Ağustos"),"Yaz",
IF(VEYA(M1488="Eylül",M1488="Ekim",M1488="Kasım"),"Sonbahar",""))))</f>
        <v>0</v>
      </c>
    </row>
    <row r="1489" spans="1:13" x14ac:dyDescent="0.3">
      <c r="A1489" s="5">
        <v>1488</v>
      </c>
      <c r="B1489" t="s">
        <v>14</v>
      </c>
      <c r="C1489" t="s">
        <v>40</v>
      </c>
      <c r="D1489" s="5" t="s">
        <v>75</v>
      </c>
      <c r="E1489">
        <v>5</v>
      </c>
      <c r="F1489" s="1">
        <v>5300</v>
      </c>
      <c r="G1489" s="2">
        <v>26500</v>
      </c>
      <c r="H1489" s="3">
        <v>6500</v>
      </c>
      <c r="I1489" s="19" t="s">
        <v>44</v>
      </c>
      <c r="J1489" t="s">
        <v>67</v>
      </c>
      <c r="K1489" s="20">
        <f>Tablo1[[#This Row],[Ürün Kar Tutarı]]/Tablo1[[#This Row],[Birim Fiyat]]</f>
        <v>1.2264150943396226</v>
      </c>
      <c r="L1489" t="str">
        <f xml:space="preserve"> RIGHT(Tablo1[[#This Row],[Urun Ad]],5)</f>
        <v>i Gri</v>
      </c>
      <c r="M1489" cm="1">
        <f t="array" aca="1" ref="M1489" ca="1">IF(VEYA(M1489="Aralık",M1489="Ocak",M1489="Şubat"),"Kış",
IF(VEYA(M1489="Mart",M1489="Nisan",M1489="Mayıs"),"İlkbahar",
IF(VEYA(M1489="Haziran",M1489="Temmuz",M1489="Ağustos"),"Yaz",
IF(VEYA(M1489="Eylül",M1489="Ekim",M1489="Kasım"),"Sonbahar",""))))</f>
        <v>0</v>
      </c>
    </row>
    <row r="1490" spans="1:13" x14ac:dyDescent="0.3">
      <c r="A1490" s="4">
        <v>1489</v>
      </c>
      <c r="B1490" t="s">
        <v>17</v>
      </c>
      <c r="C1490" t="s">
        <v>32</v>
      </c>
      <c r="D1490" s="5" t="s">
        <v>76</v>
      </c>
      <c r="E1490">
        <v>4</v>
      </c>
      <c r="F1490" s="1">
        <v>10590</v>
      </c>
      <c r="G1490" s="2">
        <v>42360</v>
      </c>
      <c r="H1490" s="3">
        <v>18360</v>
      </c>
      <c r="I1490" s="19" t="s">
        <v>44</v>
      </c>
      <c r="J1490" t="s">
        <v>64</v>
      </c>
      <c r="K1490" s="20">
        <f>Tablo1[[#This Row],[Ürün Kar Tutarı]]/Tablo1[[#This Row],[Birim Fiyat]]</f>
        <v>1.7337110481586402</v>
      </c>
      <c r="L1490" t="str">
        <f xml:space="preserve"> RIGHT(Tablo1[[#This Row],[Urun Ad]],5)</f>
        <v>ı Gri</v>
      </c>
      <c r="M1490" cm="1">
        <f t="array" aca="1" ref="M1490" ca="1">IF(VEYA(M1490="Aralık",M1490="Ocak",M1490="Şubat"),"Kış",
IF(VEYA(M1490="Mart",M1490="Nisan",M1490="Mayıs"),"İlkbahar",
IF(VEYA(M1490="Haziran",M1490="Temmuz",M1490="Ağustos"),"Yaz",
IF(VEYA(M1490="Eylül",M1490="Ekim",M1490="Kasım"),"Sonbahar",""))))</f>
        <v>0</v>
      </c>
    </row>
    <row r="1491" spans="1:13" x14ac:dyDescent="0.3">
      <c r="A1491" s="5">
        <v>1490</v>
      </c>
      <c r="B1491" t="s">
        <v>12</v>
      </c>
      <c r="C1491" t="s">
        <v>37</v>
      </c>
      <c r="D1491" s="5" t="s">
        <v>43</v>
      </c>
      <c r="E1491">
        <v>4</v>
      </c>
      <c r="F1491" s="1">
        <v>1250</v>
      </c>
      <c r="G1491" s="2">
        <v>5000</v>
      </c>
      <c r="H1491" s="3">
        <v>1800</v>
      </c>
      <c r="I1491" s="19" t="s">
        <v>44</v>
      </c>
      <c r="J1491" t="s">
        <v>62</v>
      </c>
      <c r="K1491" s="20">
        <f>Tablo1[[#This Row],[Ürün Kar Tutarı]]/Tablo1[[#This Row],[Birim Fiyat]]</f>
        <v>1.44</v>
      </c>
      <c r="L1491" t="str">
        <f xml:space="preserve"> RIGHT(Tablo1[[#This Row],[Urun Ad]],5)</f>
        <v>Siyah</v>
      </c>
      <c r="M1491" cm="1">
        <f t="array" aca="1" ref="M1491" ca="1">IF(VEYA(M1491="Aralık",M1491="Ocak",M1491="Şubat"),"Kış",
IF(VEYA(M1491="Mart",M1491="Nisan",M1491="Mayıs"),"İlkbahar",
IF(VEYA(M1491="Haziran",M1491="Temmuz",M1491="Ağustos"),"Yaz",
IF(VEYA(M1491="Eylül",M1491="Ekim",M1491="Kasım"),"Sonbahar",""))))</f>
        <v>0</v>
      </c>
    </row>
    <row r="1492" spans="1:13" x14ac:dyDescent="0.3">
      <c r="A1492" s="4">
        <v>1491</v>
      </c>
      <c r="B1492" t="s">
        <v>19</v>
      </c>
      <c r="C1492" t="s">
        <v>38</v>
      </c>
      <c r="D1492" s="5" t="s">
        <v>84</v>
      </c>
      <c r="E1492">
        <v>3</v>
      </c>
      <c r="F1492" s="1">
        <v>1200</v>
      </c>
      <c r="G1492" s="2">
        <v>3600</v>
      </c>
      <c r="H1492" s="3">
        <v>1200</v>
      </c>
      <c r="I1492" s="19" t="s">
        <v>44</v>
      </c>
      <c r="J1492" t="s">
        <v>65</v>
      </c>
      <c r="K1492" s="20">
        <f>Tablo1[[#This Row],[Ürün Kar Tutarı]]/Tablo1[[#This Row],[Birim Fiyat]]</f>
        <v>1</v>
      </c>
      <c r="L1492" t="str">
        <f xml:space="preserve"> RIGHT(Tablo1[[#This Row],[Urun Ad]],5)</f>
        <v>ü Mor</v>
      </c>
      <c r="M1492" cm="1">
        <f t="array" aca="1" ref="M1492" ca="1">IF(VEYA(M1492="Aralık",M1492="Ocak",M1492="Şubat"),"Kış",
IF(VEYA(M1492="Mart",M1492="Nisan",M1492="Mayıs"),"İlkbahar",
IF(VEYA(M1492="Haziran",M1492="Temmuz",M1492="Ağustos"),"Yaz",
IF(VEYA(M1492="Eylül",M1492="Ekim",M1492="Kasım"),"Sonbahar",""))))</f>
        <v>0</v>
      </c>
    </row>
    <row r="1493" spans="1:13" x14ac:dyDescent="0.3">
      <c r="A1493" s="5">
        <v>1492</v>
      </c>
      <c r="B1493" t="s">
        <v>12</v>
      </c>
      <c r="C1493" t="s">
        <v>21</v>
      </c>
      <c r="D1493" s="5" t="s">
        <v>82</v>
      </c>
      <c r="E1493">
        <v>2</v>
      </c>
      <c r="F1493" s="1">
        <v>1400</v>
      </c>
      <c r="G1493" s="2">
        <v>2800</v>
      </c>
      <c r="H1493" s="3">
        <v>1200</v>
      </c>
      <c r="I1493" s="19" t="s">
        <v>44</v>
      </c>
      <c r="J1493" t="s">
        <v>57</v>
      </c>
      <c r="K1493" s="20">
        <f>Tablo1[[#This Row],[Ürün Kar Tutarı]]/Tablo1[[#This Row],[Birim Fiyat]]</f>
        <v>0.8571428571428571</v>
      </c>
      <c r="L1493" t="str">
        <f xml:space="preserve"> RIGHT(Tablo1[[#This Row],[Urun Ad]],5)</f>
        <v>Beyaz</v>
      </c>
      <c r="M1493" cm="1">
        <f t="array" aca="1" ref="M1493" ca="1">IF(VEYA(M1493="Aralık",M1493="Ocak",M1493="Şubat"),"Kış",
IF(VEYA(M1493="Mart",M1493="Nisan",M1493="Mayıs"),"İlkbahar",
IF(VEYA(M1493="Haziran",M1493="Temmuz",M1493="Ağustos"),"Yaz",
IF(VEYA(M1493="Eylül",M1493="Ekim",M1493="Kasım"),"Sonbahar",""))))</f>
        <v>0</v>
      </c>
    </row>
    <row r="1494" spans="1:13" x14ac:dyDescent="0.3">
      <c r="A1494" s="4">
        <v>1493</v>
      </c>
      <c r="B1494" t="s">
        <v>19</v>
      </c>
      <c r="C1494" t="s">
        <v>39</v>
      </c>
      <c r="D1494" s="5" t="s">
        <v>76</v>
      </c>
      <c r="E1494">
        <v>4</v>
      </c>
      <c r="F1494" s="1">
        <v>7530</v>
      </c>
      <c r="G1494" s="2">
        <v>30120</v>
      </c>
      <c r="H1494" s="3">
        <v>6120</v>
      </c>
      <c r="I1494" s="19" t="s">
        <v>44</v>
      </c>
      <c r="J1494" t="s">
        <v>60</v>
      </c>
      <c r="K1494" s="20">
        <f>Tablo1[[#This Row],[Ürün Kar Tutarı]]/Tablo1[[#This Row],[Birim Fiyat]]</f>
        <v>0.8127490039840638</v>
      </c>
      <c r="L1494" t="str">
        <f xml:space="preserve"> RIGHT(Tablo1[[#This Row],[Urun Ad]],5)</f>
        <v>ı Gri</v>
      </c>
      <c r="M1494" cm="1">
        <f t="array" aca="1" ref="M1494" ca="1">IF(VEYA(M1494="Aralık",M1494="Ocak",M1494="Şubat"),"Kış",
IF(VEYA(M1494="Mart",M1494="Nisan",M1494="Mayıs"),"İlkbahar",
IF(VEYA(M1494="Haziran",M1494="Temmuz",M1494="Ağustos"),"Yaz",
IF(VEYA(M1494="Eylül",M1494="Ekim",M1494="Kasım"),"Sonbahar",""))))</f>
        <v>0</v>
      </c>
    </row>
    <row r="1495" spans="1:13" x14ac:dyDescent="0.3">
      <c r="A1495" s="5">
        <v>1494</v>
      </c>
      <c r="B1495" t="s">
        <v>14</v>
      </c>
      <c r="C1495" t="s">
        <v>25</v>
      </c>
      <c r="D1495" s="5" t="s">
        <v>77</v>
      </c>
      <c r="E1495">
        <v>5</v>
      </c>
      <c r="F1495" s="1">
        <v>7600</v>
      </c>
      <c r="G1495" s="2">
        <v>38000</v>
      </c>
      <c r="H1495" s="3">
        <v>8000</v>
      </c>
      <c r="I1495" s="19" t="s">
        <v>44</v>
      </c>
      <c r="J1495" t="s">
        <v>61</v>
      </c>
      <c r="K1495" s="20">
        <f>Tablo1[[#This Row],[Ürün Kar Tutarı]]/Tablo1[[#This Row],[Birim Fiyat]]</f>
        <v>1.0526315789473684</v>
      </c>
      <c r="L1495" t="str">
        <f xml:space="preserve"> RIGHT(Tablo1[[#This Row],[Urun Ad]],5)</f>
        <v>i Gri</v>
      </c>
      <c r="M1495" cm="1">
        <f t="array" aca="1" ref="M1495" ca="1">IF(VEYA(M1495="Aralık",M1495="Ocak",M1495="Şubat"),"Kış",
IF(VEYA(M1495="Mart",M1495="Nisan",M1495="Mayıs"),"İlkbahar",
IF(VEYA(M1495="Haziran",M1495="Temmuz",M1495="Ağustos"),"Yaz",
IF(VEYA(M1495="Eylül",M1495="Ekim",M1495="Kasım"),"Sonbahar",""))))</f>
        <v>0</v>
      </c>
    </row>
    <row r="1496" spans="1:13" x14ac:dyDescent="0.3">
      <c r="A1496" s="4">
        <v>1495</v>
      </c>
      <c r="B1496" t="s">
        <v>19</v>
      </c>
      <c r="C1496" t="s">
        <v>41</v>
      </c>
      <c r="D1496" s="5" t="s">
        <v>78</v>
      </c>
      <c r="E1496">
        <v>3</v>
      </c>
      <c r="F1496" s="1">
        <v>1500</v>
      </c>
      <c r="G1496" s="2">
        <v>4500</v>
      </c>
      <c r="H1496" s="3">
        <v>2100</v>
      </c>
      <c r="I1496" s="19" t="s">
        <v>44</v>
      </c>
      <c r="J1496" t="s">
        <v>62</v>
      </c>
      <c r="K1496" s="20">
        <f>Tablo1[[#This Row],[Ürün Kar Tutarı]]/Tablo1[[#This Row],[Birim Fiyat]]</f>
        <v>1.4</v>
      </c>
      <c r="L1496" t="str">
        <f xml:space="preserve"> RIGHT(Tablo1[[#This Row],[Urun Ad]],5)</f>
        <v>Marka</v>
      </c>
      <c r="M1496" cm="1">
        <f t="array" aca="1" ref="M1496" ca="1">IF(VEYA(M1496="Aralık",M1496="Ocak",M1496="Şubat"),"Kış",
IF(VEYA(M1496="Mart",M1496="Nisan",M1496="Mayıs"),"İlkbahar",
IF(VEYA(M1496="Haziran",M1496="Temmuz",M1496="Ağustos"),"Yaz",
IF(VEYA(M1496="Eylül",M1496="Ekim",M1496="Kasım"),"Sonbahar",""))))</f>
        <v>0</v>
      </c>
    </row>
    <row r="1497" spans="1:13" x14ac:dyDescent="0.3">
      <c r="A1497" s="5">
        <v>1496</v>
      </c>
      <c r="B1497" t="s">
        <v>17</v>
      </c>
      <c r="C1497" t="s">
        <v>24</v>
      </c>
      <c r="D1497" s="5" t="s">
        <v>81</v>
      </c>
      <c r="E1497">
        <v>5</v>
      </c>
      <c r="F1497" s="1">
        <v>2180</v>
      </c>
      <c r="G1497" s="2">
        <v>10900</v>
      </c>
      <c r="H1497" s="3">
        <v>3400</v>
      </c>
      <c r="I1497" s="19" t="s">
        <v>44</v>
      </c>
      <c r="J1497" t="s">
        <v>61</v>
      </c>
      <c r="K1497" s="20">
        <f>Tablo1[[#This Row],[Ürün Kar Tutarı]]/Tablo1[[#This Row],[Birim Fiyat]]</f>
        <v>1.5596330275229358</v>
      </c>
      <c r="L1497" t="str">
        <f xml:space="preserve"> RIGHT(Tablo1[[#This Row],[Urun Ad]],5)</f>
        <v>Marka</v>
      </c>
      <c r="M1497" cm="1">
        <f t="array" aca="1" ref="M1497" ca="1">IF(VEYA(M1497="Aralık",M1497="Ocak",M1497="Şubat"),"Kış",
IF(VEYA(M1497="Mart",M1497="Nisan",M1497="Mayıs"),"İlkbahar",
IF(VEYA(M1497="Haziran",M1497="Temmuz",M1497="Ağustos"),"Yaz",
IF(VEYA(M1497="Eylül",M1497="Ekim",M1497="Kasım"),"Sonbahar",""))))</f>
        <v>0</v>
      </c>
    </row>
    <row r="1498" spans="1:13" x14ac:dyDescent="0.3">
      <c r="A1498" s="4">
        <v>1497</v>
      </c>
      <c r="B1498" t="s">
        <v>11</v>
      </c>
      <c r="C1498" t="s">
        <v>24</v>
      </c>
      <c r="D1498" s="5" t="s">
        <v>81</v>
      </c>
      <c r="E1498">
        <v>2</v>
      </c>
      <c r="F1498" s="1">
        <v>2180</v>
      </c>
      <c r="G1498" s="2">
        <v>4360</v>
      </c>
      <c r="H1498" s="3">
        <v>1360</v>
      </c>
      <c r="I1498" s="19" t="s">
        <v>44</v>
      </c>
      <c r="J1498" t="s">
        <v>62</v>
      </c>
      <c r="K1498" s="20">
        <f>Tablo1[[#This Row],[Ürün Kar Tutarı]]/Tablo1[[#This Row],[Birim Fiyat]]</f>
        <v>0.62385321100917435</v>
      </c>
      <c r="L1498" t="str">
        <f xml:space="preserve"> RIGHT(Tablo1[[#This Row],[Urun Ad]],5)</f>
        <v>Marka</v>
      </c>
      <c r="M1498" cm="1">
        <f t="array" aca="1" ref="M1498" ca="1">IF(VEYA(M1498="Aralık",M1498="Ocak",M1498="Şubat"),"Kış",
IF(VEYA(M1498="Mart",M1498="Nisan",M1498="Mayıs"),"İlkbahar",
IF(VEYA(M1498="Haziran",M1498="Temmuz",M1498="Ağustos"),"Yaz",
IF(VEYA(M1498="Eylül",M1498="Ekim",M1498="Kasım"),"Sonbahar",""))))</f>
        <v>0</v>
      </c>
    </row>
    <row r="1499" spans="1:13" x14ac:dyDescent="0.3">
      <c r="A1499" s="5">
        <v>1498</v>
      </c>
      <c r="B1499" t="s">
        <v>17</v>
      </c>
      <c r="C1499" t="s">
        <v>35</v>
      </c>
      <c r="D1499" s="5" t="s">
        <v>79</v>
      </c>
      <c r="E1499">
        <v>5</v>
      </c>
      <c r="F1499" s="1">
        <v>5775</v>
      </c>
      <c r="G1499" s="2">
        <v>28875</v>
      </c>
      <c r="H1499" s="3">
        <v>8875</v>
      </c>
      <c r="I1499" s="19" t="s">
        <v>44</v>
      </c>
      <c r="J1499" t="s">
        <v>67</v>
      </c>
      <c r="K1499" s="20">
        <f>Tablo1[[#This Row],[Ürün Kar Tutarı]]/Tablo1[[#This Row],[Birim Fiyat]]</f>
        <v>1.5367965367965368</v>
      </c>
      <c r="L1499" t="str">
        <f xml:space="preserve"> RIGHT(Tablo1[[#This Row],[Urun Ad]],5)</f>
        <v>Beyaz</v>
      </c>
      <c r="M1499" cm="1">
        <f t="array" aca="1" ref="M1499" ca="1">IF(VEYA(M1499="Aralık",M1499="Ocak",M1499="Şubat"),"Kış",
IF(VEYA(M1499="Mart",M1499="Nisan",M1499="Mayıs"),"İlkbahar",
IF(VEYA(M1499="Haziran",M1499="Temmuz",M1499="Ağustos"),"Yaz",
IF(VEYA(M1499="Eylül",M1499="Ekim",M1499="Kasım"),"Sonbahar",""))))</f>
        <v>0</v>
      </c>
    </row>
    <row r="1500" spans="1:13" x14ac:dyDescent="0.3">
      <c r="A1500" s="4">
        <v>1499</v>
      </c>
      <c r="B1500" t="s">
        <v>17</v>
      </c>
      <c r="C1500" t="s">
        <v>27</v>
      </c>
      <c r="D1500" s="5" t="s">
        <v>43</v>
      </c>
      <c r="E1500">
        <v>5</v>
      </c>
      <c r="F1500" s="1">
        <v>1100</v>
      </c>
      <c r="G1500" s="2">
        <v>5500</v>
      </c>
      <c r="H1500" s="3">
        <v>1500</v>
      </c>
      <c r="I1500" s="19" t="s">
        <v>44</v>
      </c>
      <c r="J1500" t="s">
        <v>61</v>
      </c>
      <c r="K1500" s="20">
        <f>Tablo1[[#This Row],[Ürün Kar Tutarı]]/Tablo1[[#This Row],[Birim Fiyat]]</f>
        <v>1.3636363636363635</v>
      </c>
      <c r="L1500" t="str">
        <f xml:space="preserve"> RIGHT(Tablo1[[#This Row],[Urun Ad]],5)</f>
        <v>Beyaz</v>
      </c>
      <c r="M1500" cm="1">
        <f t="array" aca="1" ref="M1500" ca="1">IF(VEYA(M1500="Aralık",M1500="Ocak",M1500="Şubat"),"Kış",
IF(VEYA(M1500="Mart",M1500="Nisan",M1500="Mayıs"),"İlkbahar",
IF(VEYA(M1500="Haziran",M1500="Temmuz",M1500="Ağustos"),"Yaz",
IF(VEYA(M1500="Eylül",M1500="Ekim",M1500="Kasım"),"Sonbahar",""))))</f>
        <v>0</v>
      </c>
    </row>
    <row r="1501" spans="1:13" x14ac:dyDescent="0.3">
      <c r="A1501" s="4">
        <v>1500</v>
      </c>
      <c r="B1501" t="s">
        <v>18</v>
      </c>
      <c r="C1501" t="s">
        <v>35</v>
      </c>
      <c r="D1501" s="5" t="s">
        <v>79</v>
      </c>
      <c r="E1501">
        <v>5</v>
      </c>
      <c r="F1501" s="1">
        <v>5775</v>
      </c>
      <c r="G1501" s="2">
        <v>28875</v>
      </c>
      <c r="H1501" s="3">
        <v>8875</v>
      </c>
      <c r="I1501" s="19" t="s">
        <v>44</v>
      </c>
      <c r="J1501" t="s">
        <v>66</v>
      </c>
      <c r="K1501" s="20">
        <f>Tablo1[[#This Row],[Ürün Kar Tutarı]]/Tablo1[[#This Row],[Birim Fiyat]]</f>
        <v>1.5367965367965368</v>
      </c>
      <c r="L1501" t="str">
        <f xml:space="preserve"> RIGHT(Tablo1[[#This Row],[Urun Ad]],5)</f>
        <v>Beyaz</v>
      </c>
      <c r="M1501" cm="1">
        <f t="array" aca="1" ref="M1501" ca="1">IF(VEYA(M1501="Aralık",M1501="Ocak",M1501="Şubat"),"Kış",
IF(VEYA(M1501="Mart",M1501="Nisan",M1501="Mayıs"),"İlkbahar",
IF(VEYA(M1501="Haziran",M1501="Temmuz",M1501="Ağustos"),"Yaz",
IF(VEYA(M1501="Eylül",M1501="Ekim",M1501="Kasım"),"Sonbahar",""))))</f>
        <v>0</v>
      </c>
    </row>
    <row r="1502" spans="1:13" x14ac:dyDescent="0.3">
      <c r="A1502" s="4">
        <v>1501</v>
      </c>
      <c r="B1502" t="s">
        <v>15</v>
      </c>
      <c r="C1502" t="s">
        <v>23</v>
      </c>
      <c r="D1502" s="5" t="s">
        <v>84</v>
      </c>
      <c r="E1502">
        <v>3</v>
      </c>
      <c r="F1502" s="1">
        <v>1350</v>
      </c>
      <c r="G1502" s="2">
        <v>4050</v>
      </c>
      <c r="H1502" s="3">
        <v>1650</v>
      </c>
      <c r="I1502" s="19" t="s">
        <v>44</v>
      </c>
      <c r="J1502" t="s">
        <v>58</v>
      </c>
      <c r="K1502" s="20">
        <f>Tablo1[[#This Row],[Ürün Kar Tutarı]]/Tablo1[[#This Row],[Birim Fiyat]]</f>
        <v>1.2222222222222223</v>
      </c>
      <c r="L1502" t="str">
        <f xml:space="preserve"> RIGHT(Tablo1[[#This Row],[Urun Ad]],5)</f>
        <v>Siyah</v>
      </c>
      <c r="M1502" cm="1">
        <f t="array" aca="1" ref="M1502" ca="1">IF(VEYA(M1502="Aralık",M1502="Ocak",M1502="Şubat"),"Kış",
IF(VEYA(M1502="Mart",M1502="Nisan",M1502="Mayıs"),"İlkbahar",
IF(VEYA(M1502="Haziran",M1502="Temmuz",M1502="Ağustos"),"Yaz",
IF(VEYA(M1502="Eylül",M1502="Ekim",M1502="Kasım"),"Sonbahar",""))))</f>
        <v>0</v>
      </c>
    </row>
    <row r="1503" spans="1:13" x14ac:dyDescent="0.3">
      <c r="A1503" s="5">
        <v>1502</v>
      </c>
      <c r="B1503" t="s">
        <v>8</v>
      </c>
      <c r="C1503" t="s">
        <v>25</v>
      </c>
      <c r="D1503" s="5" t="s">
        <v>77</v>
      </c>
      <c r="E1503">
        <v>2</v>
      </c>
      <c r="F1503" s="1">
        <v>7600</v>
      </c>
      <c r="G1503" s="2">
        <v>15200</v>
      </c>
      <c r="H1503" s="3">
        <v>3200</v>
      </c>
      <c r="I1503" s="19" t="s">
        <v>44</v>
      </c>
      <c r="J1503" t="s">
        <v>55</v>
      </c>
      <c r="K1503" s="20">
        <f>Tablo1[[#This Row],[Ürün Kar Tutarı]]/Tablo1[[#This Row],[Birim Fiyat]]</f>
        <v>0.42105263157894735</v>
      </c>
      <c r="L1503" t="str">
        <f xml:space="preserve"> RIGHT(Tablo1[[#This Row],[Urun Ad]],5)</f>
        <v>i Gri</v>
      </c>
      <c r="M1503" cm="1">
        <f t="array" aca="1" ref="M1503" ca="1">IF(VEYA(M1503="Aralık",M1503="Ocak",M1503="Şubat"),"Kış",
IF(VEYA(M1503="Mart",M1503="Nisan",M1503="Mayıs"),"İlkbahar",
IF(VEYA(M1503="Haziran",M1503="Temmuz",M1503="Ağustos"),"Yaz",
IF(VEYA(M1503="Eylül",M1503="Ekim",M1503="Kasım"),"Sonbahar",""))))</f>
        <v>0</v>
      </c>
    </row>
    <row r="1504" spans="1:13" x14ac:dyDescent="0.3">
      <c r="A1504" s="4">
        <v>1503</v>
      </c>
      <c r="B1504" t="s">
        <v>10</v>
      </c>
      <c r="C1504" t="s">
        <v>26</v>
      </c>
      <c r="D1504" s="5" t="s">
        <v>79</v>
      </c>
      <c r="E1504">
        <v>5</v>
      </c>
      <c r="F1504" s="1">
        <v>7250</v>
      </c>
      <c r="G1504" s="2">
        <v>36250</v>
      </c>
      <c r="H1504" s="3">
        <v>11250</v>
      </c>
      <c r="I1504" s="19" t="s">
        <v>44</v>
      </c>
      <c r="J1504" t="s">
        <v>66</v>
      </c>
      <c r="K1504" s="20">
        <f>Tablo1[[#This Row],[Ürün Kar Tutarı]]/Tablo1[[#This Row],[Birim Fiyat]]</f>
        <v>1.5517241379310345</v>
      </c>
      <c r="L1504" t="str">
        <f xml:space="preserve"> RIGHT(Tablo1[[#This Row],[Urun Ad]],5)</f>
        <v>u Gri</v>
      </c>
      <c r="M1504" cm="1">
        <f t="array" aca="1" ref="M1504" ca="1">IF(VEYA(M1504="Aralık",M1504="Ocak",M1504="Şubat"),"Kış",
IF(VEYA(M1504="Mart",M1504="Nisan",M1504="Mayıs"),"İlkbahar",
IF(VEYA(M1504="Haziran",M1504="Temmuz",M1504="Ağustos"),"Yaz",
IF(VEYA(M1504="Eylül",M1504="Ekim",M1504="Kasım"),"Sonbahar",""))))</f>
        <v>0</v>
      </c>
    </row>
    <row r="1505" spans="1:13" x14ac:dyDescent="0.3">
      <c r="A1505" s="5">
        <v>1504</v>
      </c>
      <c r="B1505" t="s">
        <v>19</v>
      </c>
      <c r="C1505" t="s">
        <v>33</v>
      </c>
      <c r="D1505" s="5" t="s">
        <v>78</v>
      </c>
      <c r="E1505">
        <v>3</v>
      </c>
      <c r="F1505" s="1">
        <v>1490</v>
      </c>
      <c r="G1505" s="2">
        <v>4470</v>
      </c>
      <c r="H1505" s="3">
        <v>2070</v>
      </c>
      <c r="I1505" s="19" t="s">
        <v>44</v>
      </c>
      <c r="J1505" t="s">
        <v>63</v>
      </c>
      <c r="K1505" s="20">
        <f>Tablo1[[#This Row],[Ürün Kar Tutarı]]/Tablo1[[#This Row],[Birim Fiyat]]</f>
        <v>1.3892617449664431</v>
      </c>
      <c r="L1505" t="str">
        <f xml:space="preserve"> RIGHT(Tablo1[[#This Row],[Urun Ad]],5)</f>
        <v>Marka</v>
      </c>
      <c r="M1505" cm="1">
        <f t="array" aca="1" ref="M1505" ca="1">IF(VEYA(M1505="Aralık",M1505="Ocak",M1505="Şubat"),"Kış",
IF(VEYA(M1505="Mart",M1505="Nisan",M1505="Mayıs"),"İlkbahar",
IF(VEYA(M1505="Haziran",M1505="Temmuz",M1505="Ağustos"),"Yaz",
IF(VEYA(M1505="Eylül",M1505="Ekim",M1505="Kasım"),"Sonbahar",""))))</f>
        <v>0</v>
      </c>
    </row>
    <row r="1506" spans="1:13" x14ac:dyDescent="0.3">
      <c r="A1506" s="4">
        <v>1505</v>
      </c>
      <c r="B1506" t="s">
        <v>11</v>
      </c>
      <c r="C1506" t="s">
        <v>33</v>
      </c>
      <c r="D1506" s="5" t="s">
        <v>78</v>
      </c>
      <c r="E1506">
        <v>2</v>
      </c>
      <c r="F1506" s="1">
        <v>1490</v>
      </c>
      <c r="G1506" s="2">
        <v>2980</v>
      </c>
      <c r="H1506" s="3">
        <v>1380</v>
      </c>
      <c r="I1506" s="19" t="s">
        <v>44</v>
      </c>
      <c r="J1506" t="s">
        <v>64</v>
      </c>
      <c r="K1506" s="20">
        <f>Tablo1[[#This Row],[Ürün Kar Tutarı]]/Tablo1[[#This Row],[Birim Fiyat]]</f>
        <v>0.9261744966442953</v>
      </c>
      <c r="L1506" t="str">
        <f xml:space="preserve"> RIGHT(Tablo1[[#This Row],[Urun Ad]],5)</f>
        <v>Marka</v>
      </c>
      <c r="M1506" cm="1">
        <f t="array" aca="1" ref="M1506" ca="1">IF(VEYA(M1506="Aralık",M1506="Ocak",M1506="Şubat"),"Kış",
IF(VEYA(M1506="Mart",M1506="Nisan",M1506="Mayıs"),"İlkbahar",
IF(VEYA(M1506="Haziran",M1506="Temmuz",M1506="Ağustos"),"Yaz",
IF(VEYA(M1506="Eylül",M1506="Ekim",M1506="Kasım"),"Sonbahar",""))))</f>
        <v>0</v>
      </c>
    </row>
    <row r="1507" spans="1:13" x14ac:dyDescent="0.3">
      <c r="A1507" s="5">
        <v>1506</v>
      </c>
      <c r="B1507" t="s">
        <v>16</v>
      </c>
      <c r="C1507" t="s">
        <v>30</v>
      </c>
      <c r="D1507" s="5" t="s">
        <v>83</v>
      </c>
      <c r="E1507">
        <v>2</v>
      </c>
      <c r="F1507" s="1">
        <v>1090</v>
      </c>
      <c r="G1507" s="2">
        <v>2180</v>
      </c>
      <c r="H1507" s="3">
        <v>580</v>
      </c>
      <c r="I1507" s="19" t="s">
        <v>44</v>
      </c>
      <c r="J1507" t="s">
        <v>64</v>
      </c>
      <c r="K1507" s="20">
        <f>Tablo1[[#This Row],[Ürün Kar Tutarı]]/Tablo1[[#This Row],[Birim Fiyat]]</f>
        <v>0.5321100917431193</v>
      </c>
      <c r="L1507" t="str">
        <f xml:space="preserve"> RIGHT(Tablo1[[#This Row],[Urun Ad]],5)</f>
        <v>Marka</v>
      </c>
      <c r="M1507" cm="1">
        <f t="array" aca="1" ref="M1507" ca="1">IF(VEYA(M1507="Aralık",M1507="Ocak",M1507="Şubat"),"Kış",
IF(VEYA(M1507="Mart",M1507="Nisan",M1507="Mayıs"),"İlkbahar",
IF(VEYA(M1507="Haziran",M1507="Temmuz",M1507="Ağustos"),"Yaz",
IF(VEYA(M1507="Eylül",M1507="Ekim",M1507="Kasım"),"Sonbahar",""))))</f>
        <v>0</v>
      </c>
    </row>
    <row r="1508" spans="1:13" x14ac:dyDescent="0.3">
      <c r="A1508" s="4">
        <v>1507</v>
      </c>
      <c r="B1508" t="s">
        <v>16</v>
      </c>
      <c r="C1508" t="s">
        <v>28</v>
      </c>
      <c r="D1508" s="5" t="s">
        <v>83</v>
      </c>
      <c r="E1508">
        <v>3</v>
      </c>
      <c r="F1508" s="1">
        <v>1200</v>
      </c>
      <c r="G1508" s="2">
        <v>3600</v>
      </c>
      <c r="H1508" s="3">
        <v>1200</v>
      </c>
      <c r="I1508" s="19" t="s">
        <v>44</v>
      </c>
      <c r="J1508" t="s">
        <v>62</v>
      </c>
      <c r="K1508" s="20">
        <f>Tablo1[[#This Row],[Ürün Kar Tutarı]]/Tablo1[[#This Row],[Birim Fiyat]]</f>
        <v>1</v>
      </c>
      <c r="L1508" t="str">
        <f xml:space="preserve"> RIGHT(Tablo1[[#This Row],[Urun Ad]],5)</f>
        <v>Marka</v>
      </c>
      <c r="M1508" cm="1">
        <f t="array" aca="1" ref="M1508" ca="1">IF(VEYA(M1508="Aralık",M1508="Ocak",M1508="Şubat"),"Kış",
IF(VEYA(M1508="Mart",M1508="Nisan",M1508="Mayıs"),"İlkbahar",
IF(VEYA(M1508="Haziran",M1508="Temmuz",M1508="Ağustos"),"Yaz",
IF(VEYA(M1508="Eylül",M1508="Ekim",M1508="Kasım"),"Sonbahar",""))))</f>
        <v>0</v>
      </c>
    </row>
    <row r="1509" spans="1:13" x14ac:dyDescent="0.3">
      <c r="A1509" s="5">
        <v>1508</v>
      </c>
      <c r="B1509" t="s">
        <v>19</v>
      </c>
      <c r="C1509" t="s">
        <v>30</v>
      </c>
      <c r="D1509" s="5" t="s">
        <v>83</v>
      </c>
      <c r="E1509">
        <v>2</v>
      </c>
      <c r="F1509" s="1">
        <v>1090</v>
      </c>
      <c r="G1509" s="2">
        <v>2180</v>
      </c>
      <c r="H1509" s="3">
        <v>580</v>
      </c>
      <c r="I1509" s="19" t="s">
        <v>44</v>
      </c>
      <c r="J1509" t="s">
        <v>55</v>
      </c>
      <c r="K1509" s="20">
        <f>Tablo1[[#This Row],[Ürün Kar Tutarı]]/Tablo1[[#This Row],[Birim Fiyat]]</f>
        <v>0.5321100917431193</v>
      </c>
      <c r="L1509" t="str">
        <f xml:space="preserve"> RIGHT(Tablo1[[#This Row],[Urun Ad]],5)</f>
        <v>Marka</v>
      </c>
      <c r="M1509" cm="1">
        <f t="array" aca="1" ref="M1509" ca="1">IF(VEYA(M1509="Aralık",M1509="Ocak",M1509="Şubat"),"Kış",
IF(VEYA(M1509="Mart",M1509="Nisan",M1509="Mayıs"),"İlkbahar",
IF(VEYA(M1509="Haziran",M1509="Temmuz",M1509="Ağustos"),"Yaz",
IF(VEYA(M1509="Eylül",M1509="Ekim",M1509="Kasım"),"Sonbahar",""))))</f>
        <v>0</v>
      </c>
    </row>
    <row r="1510" spans="1:13" x14ac:dyDescent="0.3">
      <c r="A1510" s="4">
        <v>1509</v>
      </c>
      <c r="B1510" t="s">
        <v>19</v>
      </c>
      <c r="C1510" t="s">
        <v>24</v>
      </c>
      <c r="D1510" s="5" t="s">
        <v>81</v>
      </c>
      <c r="E1510">
        <v>2</v>
      </c>
      <c r="F1510" s="1">
        <v>2180</v>
      </c>
      <c r="G1510" s="2">
        <v>4360</v>
      </c>
      <c r="H1510" s="3">
        <v>1360</v>
      </c>
      <c r="I1510" s="19" t="s">
        <v>44</v>
      </c>
      <c r="J1510" t="s">
        <v>61</v>
      </c>
      <c r="K1510" s="20">
        <f>Tablo1[[#This Row],[Ürün Kar Tutarı]]/Tablo1[[#This Row],[Birim Fiyat]]</f>
        <v>0.62385321100917435</v>
      </c>
      <c r="L1510" t="str">
        <f xml:space="preserve"> RIGHT(Tablo1[[#This Row],[Urun Ad]],5)</f>
        <v>Marka</v>
      </c>
      <c r="M1510" cm="1">
        <f t="array" aca="1" ref="M1510" ca="1">IF(VEYA(M1510="Aralık",M1510="Ocak",M1510="Şubat"),"Kış",
IF(VEYA(M1510="Mart",M1510="Nisan",M1510="Mayıs"),"İlkbahar",
IF(VEYA(M1510="Haziran",M1510="Temmuz",M1510="Ağustos"),"Yaz",
IF(VEYA(M1510="Eylül",M1510="Ekim",M1510="Kasım"),"Sonbahar",""))))</f>
        <v>0</v>
      </c>
    </row>
    <row r="1511" spans="1:13" x14ac:dyDescent="0.3">
      <c r="A1511" s="5">
        <v>1510</v>
      </c>
      <c r="B1511" t="s">
        <v>10</v>
      </c>
      <c r="C1511" t="s">
        <v>40</v>
      </c>
      <c r="D1511" s="5" t="s">
        <v>75</v>
      </c>
      <c r="E1511">
        <v>4</v>
      </c>
      <c r="F1511" s="1">
        <v>5300</v>
      </c>
      <c r="G1511" s="2">
        <v>21200</v>
      </c>
      <c r="H1511" s="3">
        <v>5200</v>
      </c>
      <c r="I1511" s="19" t="s">
        <v>44</v>
      </c>
      <c r="J1511" t="s">
        <v>56</v>
      </c>
      <c r="K1511" s="20">
        <f>Tablo1[[#This Row],[Ürün Kar Tutarı]]/Tablo1[[#This Row],[Birim Fiyat]]</f>
        <v>0.98113207547169812</v>
      </c>
      <c r="L1511" t="str">
        <f xml:space="preserve"> RIGHT(Tablo1[[#This Row],[Urun Ad]],5)</f>
        <v>i Gri</v>
      </c>
      <c r="M1511" cm="1">
        <f t="array" aca="1" ref="M1511" ca="1">IF(VEYA(M1511="Aralık",M1511="Ocak",M1511="Şubat"),"Kış",
IF(VEYA(M1511="Mart",M1511="Nisan",M1511="Mayıs"),"İlkbahar",
IF(VEYA(M1511="Haziran",M1511="Temmuz",M1511="Ağustos"),"Yaz",
IF(VEYA(M1511="Eylül",M1511="Ekim",M1511="Kasım"),"Sonbahar",""))))</f>
        <v>0</v>
      </c>
    </row>
    <row r="1512" spans="1:13" x14ac:dyDescent="0.3">
      <c r="A1512" s="4">
        <v>1511</v>
      </c>
      <c r="B1512" t="s">
        <v>19</v>
      </c>
      <c r="C1512" t="s">
        <v>40</v>
      </c>
      <c r="D1512" s="5" t="s">
        <v>75</v>
      </c>
      <c r="E1512">
        <v>4</v>
      </c>
      <c r="F1512" s="1">
        <v>5300</v>
      </c>
      <c r="G1512" s="2">
        <v>21200</v>
      </c>
      <c r="H1512" s="3">
        <v>5200</v>
      </c>
      <c r="I1512" s="19" t="s">
        <v>44</v>
      </c>
      <c r="J1512" t="s">
        <v>62</v>
      </c>
      <c r="K1512" s="20">
        <f>Tablo1[[#This Row],[Ürün Kar Tutarı]]/Tablo1[[#This Row],[Birim Fiyat]]</f>
        <v>0.98113207547169812</v>
      </c>
      <c r="L1512" t="str">
        <f xml:space="preserve"> RIGHT(Tablo1[[#This Row],[Urun Ad]],5)</f>
        <v>i Gri</v>
      </c>
      <c r="M1512" cm="1">
        <f t="array" aca="1" ref="M1512" ca="1">IF(VEYA(M1512="Aralık",M1512="Ocak",M1512="Şubat"),"Kış",
IF(VEYA(M1512="Mart",M1512="Nisan",M1512="Mayıs"),"İlkbahar",
IF(VEYA(M1512="Haziran",M1512="Temmuz",M1512="Ağustos"),"Yaz",
IF(VEYA(M1512="Eylül",M1512="Ekim",M1512="Kasım"),"Sonbahar",""))))</f>
        <v>0</v>
      </c>
    </row>
    <row r="1513" spans="1:13" x14ac:dyDescent="0.3">
      <c r="A1513" s="5">
        <v>1512</v>
      </c>
      <c r="B1513" t="s">
        <v>13</v>
      </c>
      <c r="C1513" t="s">
        <v>26</v>
      </c>
      <c r="D1513" s="5" t="s">
        <v>79</v>
      </c>
      <c r="E1513">
        <v>4</v>
      </c>
      <c r="F1513" s="1">
        <v>7250</v>
      </c>
      <c r="G1513" s="2">
        <v>29000</v>
      </c>
      <c r="H1513" s="3">
        <v>9000</v>
      </c>
      <c r="I1513" s="19" t="s">
        <v>44</v>
      </c>
      <c r="J1513" t="s">
        <v>61</v>
      </c>
      <c r="K1513" s="20">
        <f>Tablo1[[#This Row],[Ürün Kar Tutarı]]/Tablo1[[#This Row],[Birim Fiyat]]</f>
        <v>1.2413793103448276</v>
      </c>
      <c r="L1513" t="str">
        <f xml:space="preserve"> RIGHT(Tablo1[[#This Row],[Urun Ad]],5)</f>
        <v>u Gri</v>
      </c>
      <c r="M1513" cm="1">
        <f t="array" aca="1" ref="M1513" ca="1">IF(VEYA(M1513="Aralık",M1513="Ocak",M1513="Şubat"),"Kış",
IF(VEYA(M1513="Mart",M1513="Nisan",M1513="Mayıs"),"İlkbahar",
IF(VEYA(M1513="Haziran",M1513="Temmuz",M1513="Ağustos"),"Yaz",
IF(VEYA(M1513="Eylül",M1513="Ekim",M1513="Kasım"),"Sonbahar",""))))</f>
        <v>0</v>
      </c>
    </row>
    <row r="1514" spans="1:13" x14ac:dyDescent="0.3">
      <c r="A1514" s="4">
        <v>1513</v>
      </c>
      <c r="B1514" t="s">
        <v>13</v>
      </c>
      <c r="C1514" t="s">
        <v>38</v>
      </c>
      <c r="D1514" s="5" t="s">
        <v>84</v>
      </c>
      <c r="E1514">
        <v>2</v>
      </c>
      <c r="F1514" s="1">
        <v>1200</v>
      </c>
      <c r="G1514" s="2">
        <v>2400</v>
      </c>
      <c r="H1514" s="3">
        <v>800</v>
      </c>
      <c r="I1514" s="19" t="s">
        <v>44</v>
      </c>
      <c r="J1514" t="s">
        <v>63</v>
      </c>
      <c r="K1514" s="20">
        <f>Tablo1[[#This Row],[Ürün Kar Tutarı]]/Tablo1[[#This Row],[Birim Fiyat]]</f>
        <v>0.66666666666666663</v>
      </c>
      <c r="L1514" t="str">
        <f xml:space="preserve"> RIGHT(Tablo1[[#This Row],[Urun Ad]],5)</f>
        <v>ü Mor</v>
      </c>
      <c r="M1514" cm="1">
        <f t="array" aca="1" ref="M1514" ca="1">IF(VEYA(M1514="Aralık",M1514="Ocak",M1514="Şubat"),"Kış",
IF(VEYA(M1514="Mart",M1514="Nisan",M1514="Mayıs"),"İlkbahar",
IF(VEYA(M1514="Haziran",M1514="Temmuz",M1514="Ağustos"),"Yaz",
IF(VEYA(M1514="Eylül",M1514="Ekim",M1514="Kasım"),"Sonbahar",""))))</f>
        <v>0</v>
      </c>
    </row>
    <row r="1515" spans="1:13" x14ac:dyDescent="0.3">
      <c r="A1515" s="5">
        <v>1514</v>
      </c>
      <c r="B1515" t="s">
        <v>11</v>
      </c>
      <c r="C1515" t="s">
        <v>20</v>
      </c>
      <c r="D1515" s="5" t="s">
        <v>75</v>
      </c>
      <c r="E1515">
        <v>5</v>
      </c>
      <c r="F1515" s="1">
        <v>6000</v>
      </c>
      <c r="G1515" s="2">
        <v>30000</v>
      </c>
      <c r="H1515" s="3">
        <v>10000</v>
      </c>
      <c r="I1515" s="19" t="s">
        <v>44</v>
      </c>
      <c r="J1515" t="s">
        <v>64</v>
      </c>
      <c r="K1515" s="20">
        <f>Tablo1[[#This Row],[Ürün Kar Tutarı]]/Tablo1[[#This Row],[Birim Fiyat]]</f>
        <v>1.6666666666666667</v>
      </c>
      <c r="L1515" t="str">
        <f xml:space="preserve"> RIGHT(Tablo1[[#This Row],[Urun Ad]],5)</f>
        <v>Beyaz</v>
      </c>
      <c r="M1515" cm="1">
        <f t="array" aca="1" ref="M1515" ca="1">IF(VEYA(M1515="Aralık",M1515="Ocak",M1515="Şubat"),"Kış",
IF(VEYA(M1515="Mart",M1515="Nisan",M1515="Mayıs"),"İlkbahar",
IF(VEYA(M1515="Haziran",M1515="Temmuz",M1515="Ağustos"),"Yaz",
IF(VEYA(M1515="Eylül",M1515="Ekim",M1515="Kasım"),"Sonbahar",""))))</f>
        <v>0</v>
      </c>
    </row>
    <row r="1516" spans="1:13" x14ac:dyDescent="0.3">
      <c r="A1516" s="4">
        <v>1515</v>
      </c>
      <c r="B1516" t="s">
        <v>10</v>
      </c>
      <c r="C1516" t="s">
        <v>22</v>
      </c>
      <c r="D1516" s="5" t="s">
        <v>76</v>
      </c>
      <c r="E1516">
        <v>4</v>
      </c>
      <c r="F1516" s="1">
        <v>8450</v>
      </c>
      <c r="G1516" s="2">
        <v>33800</v>
      </c>
      <c r="H1516" s="3">
        <v>9800</v>
      </c>
      <c r="I1516" s="19" t="s">
        <v>44</v>
      </c>
      <c r="J1516" t="s">
        <v>60</v>
      </c>
      <c r="K1516" s="20">
        <f>Tablo1[[#This Row],[Ürün Kar Tutarı]]/Tablo1[[#This Row],[Birim Fiyat]]</f>
        <v>1.1597633136094674</v>
      </c>
      <c r="L1516" t="str">
        <f xml:space="preserve"> RIGHT(Tablo1[[#This Row],[Urun Ad]],5)</f>
        <v>Beyaz</v>
      </c>
      <c r="M1516" cm="1">
        <f t="array" aca="1" ref="M1516" ca="1">IF(VEYA(M1516="Aralık",M1516="Ocak",M1516="Şubat"),"Kış",
IF(VEYA(M1516="Mart",M1516="Nisan",M1516="Mayıs"),"İlkbahar",
IF(VEYA(M1516="Haziran",M1516="Temmuz",M1516="Ağustos"),"Yaz",
IF(VEYA(M1516="Eylül",M1516="Ekim",M1516="Kasım"),"Sonbahar",""))))</f>
        <v>0</v>
      </c>
    </row>
    <row r="1517" spans="1:13" x14ac:dyDescent="0.3">
      <c r="A1517" s="5">
        <v>1516</v>
      </c>
      <c r="B1517" t="s">
        <v>14</v>
      </c>
      <c r="C1517" t="s">
        <v>34</v>
      </c>
      <c r="D1517" s="5" t="s">
        <v>80</v>
      </c>
      <c r="E1517">
        <v>5</v>
      </c>
      <c r="F1517" s="1">
        <v>4200</v>
      </c>
      <c r="G1517" s="2">
        <v>21000</v>
      </c>
      <c r="H1517" s="3">
        <v>6000</v>
      </c>
      <c r="I1517" s="19" t="s">
        <v>44</v>
      </c>
      <c r="J1517" t="s">
        <v>59</v>
      </c>
      <c r="K1517" s="20">
        <f>Tablo1[[#This Row],[Ürün Kar Tutarı]]/Tablo1[[#This Row],[Birim Fiyat]]</f>
        <v>1.4285714285714286</v>
      </c>
      <c r="L1517" t="str">
        <f xml:space="preserve"> RIGHT(Tablo1[[#This Row],[Urun Ad]],5)</f>
        <v>Beyaz</v>
      </c>
      <c r="M1517" cm="1">
        <f t="array" aca="1" ref="M1517" ca="1">IF(VEYA(M1517="Aralık",M1517="Ocak",M1517="Şubat"),"Kış",
IF(VEYA(M1517="Mart",M1517="Nisan",M1517="Mayıs"),"İlkbahar",
IF(VEYA(M1517="Haziran",M1517="Temmuz",M1517="Ağustos"),"Yaz",
IF(VEYA(M1517="Eylül",M1517="Ekim",M1517="Kasım"),"Sonbahar",""))))</f>
        <v>0</v>
      </c>
    </row>
    <row r="1518" spans="1:13" x14ac:dyDescent="0.3">
      <c r="A1518" s="4">
        <v>1517</v>
      </c>
      <c r="B1518" t="s">
        <v>14</v>
      </c>
      <c r="C1518" t="s">
        <v>32</v>
      </c>
      <c r="D1518" s="5" t="s">
        <v>76</v>
      </c>
      <c r="E1518">
        <v>3</v>
      </c>
      <c r="F1518" s="1">
        <v>10590</v>
      </c>
      <c r="G1518" s="2">
        <v>31770</v>
      </c>
      <c r="H1518" s="3">
        <v>13770</v>
      </c>
      <c r="I1518" s="19" t="s">
        <v>44</v>
      </c>
      <c r="J1518" t="s">
        <v>55</v>
      </c>
      <c r="K1518" s="20">
        <f>Tablo1[[#This Row],[Ürün Kar Tutarı]]/Tablo1[[#This Row],[Birim Fiyat]]</f>
        <v>1.3002832861189801</v>
      </c>
      <c r="L1518" t="str">
        <f xml:space="preserve"> RIGHT(Tablo1[[#This Row],[Urun Ad]],5)</f>
        <v>ı Gri</v>
      </c>
      <c r="M1518" cm="1">
        <f t="array" aca="1" ref="M1518" ca="1">IF(VEYA(M1518="Aralık",M1518="Ocak",M1518="Şubat"),"Kış",
IF(VEYA(M1518="Mart",M1518="Nisan",M1518="Mayıs"),"İlkbahar",
IF(VEYA(M1518="Haziran",M1518="Temmuz",M1518="Ağustos"),"Yaz",
IF(VEYA(M1518="Eylül",M1518="Ekim",M1518="Kasım"),"Sonbahar",""))))</f>
        <v>0</v>
      </c>
    </row>
    <row r="1519" spans="1:13" x14ac:dyDescent="0.3">
      <c r="A1519" s="5">
        <v>1518</v>
      </c>
      <c r="B1519" t="s">
        <v>13</v>
      </c>
      <c r="C1519" t="s">
        <v>38</v>
      </c>
      <c r="D1519" s="5" t="s">
        <v>84</v>
      </c>
      <c r="E1519">
        <v>3</v>
      </c>
      <c r="F1519" s="1">
        <v>1200</v>
      </c>
      <c r="G1519" s="2">
        <v>3600</v>
      </c>
      <c r="H1519" s="3">
        <v>1200</v>
      </c>
      <c r="I1519" s="19" t="s">
        <v>44</v>
      </c>
      <c r="J1519" t="s">
        <v>66</v>
      </c>
      <c r="K1519" s="20">
        <f>Tablo1[[#This Row],[Ürün Kar Tutarı]]/Tablo1[[#This Row],[Birim Fiyat]]</f>
        <v>1</v>
      </c>
      <c r="L1519" t="str">
        <f xml:space="preserve"> RIGHT(Tablo1[[#This Row],[Urun Ad]],5)</f>
        <v>ü Mor</v>
      </c>
      <c r="M1519" cm="1">
        <f t="array" aca="1" ref="M1519" ca="1">IF(VEYA(M1519="Aralık",M1519="Ocak",M1519="Şubat"),"Kış",
IF(VEYA(M1519="Mart",M1519="Nisan",M1519="Mayıs"),"İlkbahar",
IF(VEYA(M1519="Haziran",M1519="Temmuz",M1519="Ağustos"),"Yaz",
IF(VEYA(M1519="Eylül",M1519="Ekim",M1519="Kasım"),"Sonbahar",""))))</f>
        <v>0</v>
      </c>
    </row>
    <row r="1520" spans="1:13" x14ac:dyDescent="0.3">
      <c r="A1520" s="4">
        <v>1519</v>
      </c>
      <c r="B1520" t="s">
        <v>18</v>
      </c>
      <c r="C1520" t="s">
        <v>27</v>
      </c>
      <c r="D1520" s="5" t="s">
        <v>43</v>
      </c>
      <c r="E1520">
        <v>5</v>
      </c>
      <c r="F1520" s="1">
        <v>1100</v>
      </c>
      <c r="G1520" s="2">
        <v>5500</v>
      </c>
      <c r="H1520" s="3">
        <v>1500</v>
      </c>
      <c r="I1520" s="19" t="s">
        <v>44</v>
      </c>
      <c r="J1520" t="s">
        <v>59</v>
      </c>
      <c r="K1520" s="20">
        <f>Tablo1[[#This Row],[Ürün Kar Tutarı]]/Tablo1[[#This Row],[Birim Fiyat]]</f>
        <v>1.3636363636363635</v>
      </c>
      <c r="L1520" t="str">
        <f xml:space="preserve"> RIGHT(Tablo1[[#This Row],[Urun Ad]],5)</f>
        <v>Beyaz</v>
      </c>
      <c r="M1520" cm="1">
        <f t="array" aca="1" ref="M1520" ca="1">IF(VEYA(M1520="Aralık",M1520="Ocak",M1520="Şubat"),"Kış",
IF(VEYA(M1520="Mart",M1520="Nisan",M1520="Mayıs"),"İlkbahar",
IF(VEYA(M1520="Haziran",M1520="Temmuz",M1520="Ağustos"),"Yaz",
IF(VEYA(M1520="Eylül",M1520="Ekim",M1520="Kasım"),"Sonbahar",""))))</f>
        <v>0</v>
      </c>
    </row>
    <row r="1521" spans="1:13" x14ac:dyDescent="0.3">
      <c r="A1521" s="5">
        <v>1520</v>
      </c>
      <c r="B1521" t="s">
        <v>17</v>
      </c>
      <c r="C1521" t="s">
        <v>42</v>
      </c>
      <c r="D1521" s="5" t="s">
        <v>80</v>
      </c>
      <c r="E1521">
        <v>3</v>
      </c>
      <c r="F1521" s="1">
        <v>3700</v>
      </c>
      <c r="G1521" s="2">
        <v>11100</v>
      </c>
      <c r="H1521" s="3">
        <v>2100</v>
      </c>
      <c r="I1521" s="19" t="s">
        <v>44</v>
      </c>
      <c r="J1521" t="s">
        <v>58</v>
      </c>
      <c r="K1521" s="20">
        <f>Tablo1[[#This Row],[Ürün Kar Tutarı]]/Tablo1[[#This Row],[Birim Fiyat]]</f>
        <v>0.56756756756756754</v>
      </c>
      <c r="L1521" t="str">
        <f xml:space="preserve"> RIGHT(Tablo1[[#This Row],[Urun Ad]],5)</f>
        <v>Siyah</v>
      </c>
      <c r="M1521" cm="1">
        <f t="array" aca="1" ref="M1521" ca="1">IF(VEYA(M1521="Aralık",M1521="Ocak",M1521="Şubat"),"Kış",
IF(VEYA(M1521="Mart",M1521="Nisan",M1521="Mayıs"),"İlkbahar",
IF(VEYA(M1521="Haziran",M1521="Temmuz",M1521="Ağustos"),"Yaz",
IF(VEYA(M1521="Eylül",M1521="Ekim",M1521="Kasım"),"Sonbahar",""))))</f>
        <v>0</v>
      </c>
    </row>
    <row r="1522" spans="1:13" x14ac:dyDescent="0.3">
      <c r="A1522" s="4">
        <v>1521</v>
      </c>
      <c r="B1522" t="s">
        <v>9</v>
      </c>
      <c r="C1522" t="s">
        <v>42</v>
      </c>
      <c r="D1522" s="5" t="s">
        <v>80</v>
      </c>
      <c r="E1522">
        <v>3</v>
      </c>
      <c r="F1522" s="1">
        <v>3700</v>
      </c>
      <c r="G1522" s="2">
        <v>11100</v>
      </c>
      <c r="H1522" s="3">
        <v>2100</v>
      </c>
      <c r="I1522" s="19" t="s">
        <v>44</v>
      </c>
      <c r="J1522" t="s">
        <v>55</v>
      </c>
      <c r="K1522" s="20">
        <f>Tablo1[[#This Row],[Ürün Kar Tutarı]]/Tablo1[[#This Row],[Birim Fiyat]]</f>
        <v>0.56756756756756754</v>
      </c>
      <c r="L1522" t="str">
        <f xml:space="preserve"> RIGHT(Tablo1[[#This Row],[Urun Ad]],5)</f>
        <v>Siyah</v>
      </c>
      <c r="M1522" cm="1">
        <f t="array" aca="1" ref="M1522" ca="1">IF(VEYA(M1522="Aralık",M1522="Ocak",M1522="Şubat"),"Kış",
IF(VEYA(M1522="Mart",M1522="Nisan",M1522="Mayıs"),"İlkbahar",
IF(VEYA(M1522="Haziran",M1522="Temmuz",M1522="Ağustos"),"Yaz",
IF(VEYA(M1522="Eylül",M1522="Ekim",M1522="Kasım"),"Sonbahar",""))))</f>
        <v>0</v>
      </c>
    </row>
    <row r="1523" spans="1:13" x14ac:dyDescent="0.3">
      <c r="A1523" s="5">
        <v>1522</v>
      </c>
      <c r="B1523" t="s">
        <v>14</v>
      </c>
      <c r="C1523" t="s">
        <v>27</v>
      </c>
      <c r="D1523" s="5" t="s">
        <v>43</v>
      </c>
      <c r="E1523">
        <v>3</v>
      </c>
      <c r="F1523" s="1">
        <v>1100</v>
      </c>
      <c r="G1523" s="2">
        <v>3300</v>
      </c>
      <c r="H1523" s="3">
        <v>900</v>
      </c>
      <c r="I1523" s="19" t="s">
        <v>44</v>
      </c>
      <c r="J1523" t="s">
        <v>61</v>
      </c>
      <c r="K1523" s="20">
        <f>Tablo1[[#This Row],[Ürün Kar Tutarı]]/Tablo1[[#This Row],[Birim Fiyat]]</f>
        <v>0.81818181818181823</v>
      </c>
      <c r="L1523" t="str">
        <f xml:space="preserve"> RIGHT(Tablo1[[#This Row],[Urun Ad]],5)</f>
        <v>Beyaz</v>
      </c>
      <c r="M1523" cm="1">
        <f t="array" aca="1" ref="M1523" ca="1">IF(VEYA(M1523="Aralık",M1523="Ocak",M1523="Şubat"),"Kış",
IF(VEYA(M1523="Mart",M1523="Nisan",M1523="Mayıs"),"İlkbahar",
IF(VEYA(M1523="Haziran",M1523="Temmuz",M1523="Ağustos"),"Yaz",
IF(VEYA(M1523="Eylül",M1523="Ekim",M1523="Kasım"),"Sonbahar",""))))</f>
        <v>0</v>
      </c>
    </row>
    <row r="1524" spans="1:13" x14ac:dyDescent="0.3">
      <c r="A1524" s="4">
        <v>1523</v>
      </c>
      <c r="B1524" t="s">
        <v>13</v>
      </c>
      <c r="C1524" t="s">
        <v>42</v>
      </c>
      <c r="D1524" s="5" t="s">
        <v>80</v>
      </c>
      <c r="E1524">
        <v>2</v>
      </c>
      <c r="F1524" s="1">
        <v>3700</v>
      </c>
      <c r="G1524" s="2">
        <v>7400</v>
      </c>
      <c r="H1524" s="3">
        <v>1400</v>
      </c>
      <c r="I1524" s="19" t="s">
        <v>45</v>
      </c>
      <c r="J1524" t="s">
        <v>63</v>
      </c>
      <c r="K1524" s="20">
        <f>Tablo1[[#This Row],[Ürün Kar Tutarı]]/Tablo1[[#This Row],[Birim Fiyat]]</f>
        <v>0.3783783783783784</v>
      </c>
      <c r="L1524" t="str">
        <f xml:space="preserve"> RIGHT(Tablo1[[#This Row],[Urun Ad]],5)</f>
        <v>Siyah</v>
      </c>
      <c r="M1524" cm="1">
        <f t="array" aca="1" ref="M1524" ca="1">IF(VEYA(M1524="Aralık",M1524="Ocak",M1524="Şubat"),"Kış",
IF(VEYA(M1524="Mart",M1524="Nisan",M1524="Mayıs"),"İlkbahar",
IF(VEYA(M1524="Haziran",M1524="Temmuz",M1524="Ağustos"),"Yaz",
IF(VEYA(M1524="Eylül",M1524="Ekim",M1524="Kasım"),"Sonbahar",""))))</f>
        <v>0</v>
      </c>
    </row>
    <row r="1525" spans="1:13" x14ac:dyDescent="0.3">
      <c r="A1525" s="5">
        <v>1524</v>
      </c>
      <c r="B1525" t="s">
        <v>18</v>
      </c>
      <c r="C1525" t="s">
        <v>33</v>
      </c>
      <c r="D1525" s="5" t="s">
        <v>78</v>
      </c>
      <c r="E1525">
        <v>2</v>
      </c>
      <c r="F1525" s="1">
        <v>1490</v>
      </c>
      <c r="G1525" s="2">
        <v>2980</v>
      </c>
      <c r="H1525" s="3">
        <v>1380</v>
      </c>
      <c r="I1525" s="19" t="s">
        <v>45</v>
      </c>
      <c r="J1525" t="s">
        <v>62</v>
      </c>
      <c r="K1525" s="20">
        <f>Tablo1[[#This Row],[Ürün Kar Tutarı]]/Tablo1[[#This Row],[Birim Fiyat]]</f>
        <v>0.9261744966442953</v>
      </c>
      <c r="L1525" t="str">
        <f xml:space="preserve"> RIGHT(Tablo1[[#This Row],[Urun Ad]],5)</f>
        <v>Marka</v>
      </c>
      <c r="M1525" cm="1">
        <f t="array" aca="1" ref="M1525" ca="1">IF(VEYA(M1525="Aralık",M1525="Ocak",M1525="Şubat"),"Kış",
IF(VEYA(M1525="Mart",M1525="Nisan",M1525="Mayıs"),"İlkbahar",
IF(VEYA(M1525="Haziran",M1525="Temmuz",M1525="Ağustos"),"Yaz",
IF(VEYA(M1525="Eylül",M1525="Ekim",M1525="Kasım"),"Sonbahar",""))))</f>
        <v>0</v>
      </c>
    </row>
    <row r="1526" spans="1:13" x14ac:dyDescent="0.3">
      <c r="A1526" s="4">
        <v>1525</v>
      </c>
      <c r="B1526" t="s">
        <v>17</v>
      </c>
      <c r="C1526" t="s">
        <v>41</v>
      </c>
      <c r="D1526" s="5" t="s">
        <v>78</v>
      </c>
      <c r="E1526">
        <v>5</v>
      </c>
      <c r="F1526" s="1">
        <v>1500</v>
      </c>
      <c r="G1526" s="2">
        <v>7500</v>
      </c>
      <c r="H1526" s="3">
        <v>3500</v>
      </c>
      <c r="I1526" s="19" t="s">
        <v>45</v>
      </c>
      <c r="J1526" t="s">
        <v>61</v>
      </c>
      <c r="K1526" s="20">
        <f>Tablo1[[#This Row],[Ürün Kar Tutarı]]/Tablo1[[#This Row],[Birim Fiyat]]</f>
        <v>2.3333333333333335</v>
      </c>
      <c r="L1526" t="str">
        <f xml:space="preserve"> RIGHT(Tablo1[[#This Row],[Urun Ad]],5)</f>
        <v>Marka</v>
      </c>
      <c r="M1526" cm="1">
        <f t="array" aca="1" ref="M1526" ca="1">IF(VEYA(M1526="Aralık",M1526="Ocak",M1526="Şubat"),"Kış",
IF(VEYA(M1526="Mart",M1526="Nisan",M1526="Mayıs"),"İlkbahar",
IF(VEYA(M1526="Haziran",M1526="Temmuz",M1526="Ağustos"),"Yaz",
IF(VEYA(M1526="Eylül",M1526="Ekim",M1526="Kasım"),"Sonbahar",""))))</f>
        <v>0</v>
      </c>
    </row>
    <row r="1527" spans="1:13" x14ac:dyDescent="0.3">
      <c r="A1527" s="4">
        <v>1526</v>
      </c>
      <c r="B1527" t="s">
        <v>16</v>
      </c>
      <c r="C1527" t="s">
        <v>30</v>
      </c>
      <c r="D1527" s="5" t="s">
        <v>83</v>
      </c>
      <c r="E1527">
        <v>5</v>
      </c>
      <c r="F1527" s="1">
        <v>1090</v>
      </c>
      <c r="G1527" s="2">
        <v>5450</v>
      </c>
      <c r="H1527" s="3">
        <v>1450</v>
      </c>
      <c r="I1527" s="19" t="s">
        <v>45</v>
      </c>
      <c r="J1527" t="s">
        <v>55</v>
      </c>
      <c r="K1527" s="20">
        <f>Tablo1[[#This Row],[Ürün Kar Tutarı]]/Tablo1[[#This Row],[Birim Fiyat]]</f>
        <v>1.3302752293577982</v>
      </c>
      <c r="L1527" t="str">
        <f xml:space="preserve"> RIGHT(Tablo1[[#This Row],[Urun Ad]],5)</f>
        <v>Marka</v>
      </c>
      <c r="M1527" cm="1">
        <f t="array" aca="1" ref="M1527" ca="1">IF(VEYA(M1527="Aralık",M1527="Ocak",M1527="Şubat"),"Kış",
IF(VEYA(M1527="Mart",M1527="Nisan",M1527="Mayıs"),"İlkbahar",
IF(VEYA(M1527="Haziran",M1527="Temmuz",M1527="Ağustos"),"Yaz",
IF(VEYA(M1527="Eylül",M1527="Ekim",M1527="Kasım"),"Sonbahar",""))))</f>
        <v>0</v>
      </c>
    </row>
    <row r="1528" spans="1:13" x14ac:dyDescent="0.3">
      <c r="A1528" s="4">
        <v>1527</v>
      </c>
      <c r="B1528" t="s">
        <v>18</v>
      </c>
      <c r="C1528" t="s">
        <v>29</v>
      </c>
      <c r="D1528" s="5" t="s">
        <v>82</v>
      </c>
      <c r="E1528">
        <v>4</v>
      </c>
      <c r="F1528" s="1">
        <v>1800</v>
      </c>
      <c r="G1528" s="2">
        <v>7200</v>
      </c>
      <c r="H1528" s="3">
        <v>4000</v>
      </c>
      <c r="I1528" s="19" t="s">
        <v>45</v>
      </c>
      <c r="J1528" t="s">
        <v>55</v>
      </c>
      <c r="K1528" s="20">
        <f>Tablo1[[#This Row],[Ürün Kar Tutarı]]/Tablo1[[#This Row],[Birim Fiyat]]</f>
        <v>2.2222222222222223</v>
      </c>
      <c r="L1528" t="str">
        <f xml:space="preserve"> RIGHT(Tablo1[[#This Row],[Urun Ad]],5)</f>
        <v>n Gri</v>
      </c>
      <c r="M1528" cm="1">
        <f t="array" aca="1" ref="M1528" ca="1">IF(VEYA(M1528="Aralık",M1528="Ocak",M1528="Şubat"),"Kış",
IF(VEYA(M1528="Mart",M1528="Nisan",M1528="Mayıs"),"İlkbahar",
IF(VEYA(M1528="Haziran",M1528="Temmuz",M1528="Ağustos"),"Yaz",
IF(VEYA(M1528="Eylül",M1528="Ekim",M1528="Kasım"),"Sonbahar",""))))</f>
        <v>0</v>
      </c>
    </row>
    <row r="1529" spans="1:13" x14ac:dyDescent="0.3">
      <c r="A1529" s="5">
        <v>1528</v>
      </c>
      <c r="B1529" t="s">
        <v>15</v>
      </c>
      <c r="C1529" t="s">
        <v>39</v>
      </c>
      <c r="D1529" s="5" t="s">
        <v>76</v>
      </c>
      <c r="E1529">
        <v>2</v>
      </c>
      <c r="F1529" s="1">
        <v>7530</v>
      </c>
      <c r="G1529" s="2">
        <v>15060</v>
      </c>
      <c r="H1529" s="3">
        <v>3060</v>
      </c>
      <c r="I1529" s="19" t="s">
        <v>45</v>
      </c>
      <c r="J1529" t="s">
        <v>57</v>
      </c>
      <c r="K1529" s="20">
        <f>Tablo1[[#This Row],[Ürün Kar Tutarı]]/Tablo1[[#This Row],[Birim Fiyat]]</f>
        <v>0.4063745019920319</v>
      </c>
      <c r="L1529" t="str">
        <f xml:space="preserve"> RIGHT(Tablo1[[#This Row],[Urun Ad]],5)</f>
        <v>ı Gri</v>
      </c>
      <c r="M1529" cm="1">
        <f t="array" aca="1" ref="M1529" ca="1">IF(VEYA(M1529="Aralık",M1529="Ocak",M1529="Şubat"),"Kış",
IF(VEYA(M1529="Mart",M1529="Nisan",M1529="Mayıs"),"İlkbahar",
IF(VEYA(M1529="Haziran",M1529="Temmuz",M1529="Ağustos"),"Yaz",
IF(VEYA(M1529="Eylül",M1529="Ekim",M1529="Kasım"),"Sonbahar",""))))</f>
        <v>0</v>
      </c>
    </row>
    <row r="1530" spans="1:13" x14ac:dyDescent="0.3">
      <c r="A1530" s="4">
        <v>1529</v>
      </c>
      <c r="B1530" t="s">
        <v>14</v>
      </c>
      <c r="C1530" t="s">
        <v>27</v>
      </c>
      <c r="D1530" s="5" t="s">
        <v>43</v>
      </c>
      <c r="E1530">
        <v>2</v>
      </c>
      <c r="F1530" s="1">
        <v>1100</v>
      </c>
      <c r="G1530" s="2">
        <v>2200</v>
      </c>
      <c r="H1530" s="3">
        <v>600</v>
      </c>
      <c r="I1530" s="19" t="s">
        <v>45</v>
      </c>
      <c r="J1530" t="s">
        <v>67</v>
      </c>
      <c r="K1530" s="20">
        <f>Tablo1[[#This Row],[Ürün Kar Tutarı]]/Tablo1[[#This Row],[Birim Fiyat]]</f>
        <v>0.54545454545454541</v>
      </c>
      <c r="L1530" t="str">
        <f xml:space="preserve"> RIGHT(Tablo1[[#This Row],[Urun Ad]],5)</f>
        <v>Beyaz</v>
      </c>
      <c r="M1530" cm="1">
        <f t="array" aca="1" ref="M1530" ca="1">IF(VEYA(M1530="Aralık",M1530="Ocak",M1530="Şubat"),"Kış",
IF(VEYA(M1530="Mart",M1530="Nisan",M1530="Mayıs"),"İlkbahar",
IF(VEYA(M1530="Haziran",M1530="Temmuz",M1530="Ağustos"),"Yaz",
IF(VEYA(M1530="Eylül",M1530="Ekim",M1530="Kasım"),"Sonbahar",""))))</f>
        <v>0</v>
      </c>
    </row>
    <row r="1531" spans="1:13" x14ac:dyDescent="0.3">
      <c r="A1531" s="5">
        <v>1530</v>
      </c>
      <c r="B1531" t="s">
        <v>17</v>
      </c>
      <c r="C1531" t="s">
        <v>23</v>
      </c>
      <c r="D1531" s="5" t="s">
        <v>84</v>
      </c>
      <c r="E1531">
        <v>2</v>
      </c>
      <c r="F1531" s="1">
        <v>1350</v>
      </c>
      <c r="G1531" s="2">
        <v>2700</v>
      </c>
      <c r="H1531" s="3">
        <v>1100</v>
      </c>
      <c r="I1531" s="19" t="s">
        <v>45</v>
      </c>
      <c r="J1531" t="s">
        <v>61</v>
      </c>
      <c r="K1531" s="20">
        <f>Tablo1[[#This Row],[Ürün Kar Tutarı]]/Tablo1[[#This Row],[Birim Fiyat]]</f>
        <v>0.81481481481481477</v>
      </c>
      <c r="L1531" t="str">
        <f xml:space="preserve"> RIGHT(Tablo1[[#This Row],[Urun Ad]],5)</f>
        <v>Siyah</v>
      </c>
      <c r="M1531" cm="1">
        <f t="array" aca="1" ref="M1531" ca="1">IF(VEYA(M1531="Aralık",M1531="Ocak",M1531="Şubat"),"Kış",
IF(VEYA(M1531="Mart",M1531="Nisan",M1531="Mayıs"),"İlkbahar",
IF(VEYA(M1531="Haziran",M1531="Temmuz",M1531="Ağustos"),"Yaz",
IF(VEYA(M1531="Eylül",M1531="Ekim",M1531="Kasım"),"Sonbahar",""))))</f>
        <v>0</v>
      </c>
    </row>
    <row r="1532" spans="1:13" x14ac:dyDescent="0.3">
      <c r="A1532" s="4">
        <v>1531</v>
      </c>
      <c r="B1532" t="s">
        <v>16</v>
      </c>
      <c r="C1532" t="s">
        <v>23</v>
      </c>
      <c r="D1532" s="5" t="s">
        <v>84</v>
      </c>
      <c r="E1532">
        <v>3</v>
      </c>
      <c r="F1532" s="1">
        <v>1350</v>
      </c>
      <c r="G1532" s="2">
        <v>4050</v>
      </c>
      <c r="H1532" s="3">
        <v>1650</v>
      </c>
      <c r="I1532" s="19" t="s">
        <v>45</v>
      </c>
      <c r="J1532" t="s">
        <v>63</v>
      </c>
      <c r="K1532" s="20">
        <f>Tablo1[[#This Row],[Ürün Kar Tutarı]]/Tablo1[[#This Row],[Birim Fiyat]]</f>
        <v>1.2222222222222223</v>
      </c>
      <c r="L1532" t="str">
        <f xml:space="preserve"> RIGHT(Tablo1[[#This Row],[Urun Ad]],5)</f>
        <v>Siyah</v>
      </c>
      <c r="M1532" cm="1">
        <f t="array" aca="1" ref="M1532" ca="1">IF(VEYA(M1532="Aralık",M1532="Ocak",M1532="Şubat"),"Kış",
IF(VEYA(M1532="Mart",M1532="Nisan",M1532="Mayıs"),"İlkbahar",
IF(VEYA(M1532="Haziran",M1532="Temmuz",M1532="Ağustos"),"Yaz",
IF(VEYA(M1532="Eylül",M1532="Ekim",M1532="Kasım"),"Sonbahar",""))))</f>
        <v>0</v>
      </c>
    </row>
    <row r="1533" spans="1:13" x14ac:dyDescent="0.3">
      <c r="A1533" s="5">
        <v>1532</v>
      </c>
      <c r="B1533" t="s">
        <v>15</v>
      </c>
      <c r="C1533" t="s">
        <v>30</v>
      </c>
      <c r="D1533" s="5" t="s">
        <v>83</v>
      </c>
      <c r="E1533">
        <v>3</v>
      </c>
      <c r="F1533" s="1">
        <v>1090</v>
      </c>
      <c r="G1533" s="2">
        <v>3270</v>
      </c>
      <c r="H1533" s="3">
        <v>870</v>
      </c>
      <c r="I1533" s="19" t="s">
        <v>45</v>
      </c>
      <c r="J1533" t="s">
        <v>66</v>
      </c>
      <c r="K1533" s="20">
        <f>Tablo1[[#This Row],[Ürün Kar Tutarı]]/Tablo1[[#This Row],[Birim Fiyat]]</f>
        <v>0.79816513761467889</v>
      </c>
      <c r="L1533" t="str">
        <f xml:space="preserve"> RIGHT(Tablo1[[#This Row],[Urun Ad]],5)</f>
        <v>Marka</v>
      </c>
      <c r="M1533" cm="1">
        <f t="array" aca="1" ref="M1533" ca="1">IF(VEYA(M1533="Aralık",M1533="Ocak",M1533="Şubat"),"Kış",
IF(VEYA(M1533="Mart",M1533="Nisan",M1533="Mayıs"),"İlkbahar",
IF(VEYA(M1533="Haziran",M1533="Temmuz",M1533="Ağustos"),"Yaz",
IF(VEYA(M1533="Eylül",M1533="Ekim",M1533="Kasım"),"Sonbahar",""))))</f>
        <v>0</v>
      </c>
    </row>
    <row r="1534" spans="1:13" x14ac:dyDescent="0.3">
      <c r="A1534" s="4">
        <v>1533</v>
      </c>
      <c r="B1534" t="s">
        <v>15</v>
      </c>
      <c r="C1534" t="s">
        <v>34</v>
      </c>
      <c r="D1534" s="5" t="s">
        <v>80</v>
      </c>
      <c r="E1534">
        <v>5</v>
      </c>
      <c r="F1534" s="1">
        <v>4200</v>
      </c>
      <c r="G1534" s="2">
        <v>21000</v>
      </c>
      <c r="H1534" s="3">
        <v>6000</v>
      </c>
      <c r="I1534" s="19" t="s">
        <v>45</v>
      </c>
      <c r="J1534" t="s">
        <v>61</v>
      </c>
      <c r="K1534" s="20">
        <f>Tablo1[[#This Row],[Ürün Kar Tutarı]]/Tablo1[[#This Row],[Birim Fiyat]]</f>
        <v>1.4285714285714286</v>
      </c>
      <c r="L1534" t="str">
        <f xml:space="preserve"> RIGHT(Tablo1[[#This Row],[Urun Ad]],5)</f>
        <v>Beyaz</v>
      </c>
      <c r="M1534" cm="1">
        <f t="array" aca="1" ref="M1534" ca="1">IF(VEYA(M1534="Aralık",M1534="Ocak",M1534="Şubat"),"Kış",
IF(VEYA(M1534="Mart",M1534="Nisan",M1534="Mayıs"),"İlkbahar",
IF(VEYA(M1534="Haziran",M1534="Temmuz",M1534="Ağustos"),"Yaz",
IF(VEYA(M1534="Eylül",M1534="Ekim",M1534="Kasım"),"Sonbahar",""))))</f>
        <v>0</v>
      </c>
    </row>
    <row r="1535" spans="1:13" x14ac:dyDescent="0.3">
      <c r="A1535" s="5">
        <v>1534</v>
      </c>
      <c r="B1535" t="s">
        <v>17</v>
      </c>
      <c r="C1535" t="s">
        <v>29</v>
      </c>
      <c r="D1535" s="5" t="s">
        <v>82</v>
      </c>
      <c r="E1535">
        <v>4</v>
      </c>
      <c r="F1535" s="1">
        <v>1800</v>
      </c>
      <c r="G1535" s="2">
        <v>7200</v>
      </c>
      <c r="H1535" s="3">
        <v>4000</v>
      </c>
      <c r="I1535" s="19" t="s">
        <v>45</v>
      </c>
      <c r="J1535" t="s">
        <v>63</v>
      </c>
      <c r="K1535" s="20">
        <f>Tablo1[[#This Row],[Ürün Kar Tutarı]]/Tablo1[[#This Row],[Birim Fiyat]]</f>
        <v>2.2222222222222223</v>
      </c>
      <c r="L1535" t="str">
        <f xml:space="preserve"> RIGHT(Tablo1[[#This Row],[Urun Ad]],5)</f>
        <v>n Gri</v>
      </c>
      <c r="M1535" cm="1">
        <f t="array" aca="1" ref="M1535" ca="1">IF(VEYA(M1535="Aralık",M1535="Ocak",M1535="Şubat"),"Kış",
IF(VEYA(M1535="Mart",M1535="Nisan",M1535="Mayıs"),"İlkbahar",
IF(VEYA(M1535="Haziran",M1535="Temmuz",M1535="Ağustos"),"Yaz",
IF(VEYA(M1535="Eylül",M1535="Ekim",M1535="Kasım"),"Sonbahar",""))))</f>
        <v>0</v>
      </c>
    </row>
    <row r="1536" spans="1:13" x14ac:dyDescent="0.3">
      <c r="A1536" s="4">
        <v>1535</v>
      </c>
      <c r="B1536" t="s">
        <v>19</v>
      </c>
      <c r="C1536" t="s">
        <v>30</v>
      </c>
      <c r="D1536" s="5" t="s">
        <v>83</v>
      </c>
      <c r="E1536">
        <v>4</v>
      </c>
      <c r="F1536" s="1">
        <v>1090</v>
      </c>
      <c r="G1536" s="2">
        <v>4360</v>
      </c>
      <c r="H1536" s="3">
        <v>1160</v>
      </c>
      <c r="I1536" s="19" t="s">
        <v>45</v>
      </c>
      <c r="J1536" t="s">
        <v>63</v>
      </c>
      <c r="K1536" s="20">
        <f>Tablo1[[#This Row],[Ürün Kar Tutarı]]/Tablo1[[#This Row],[Birim Fiyat]]</f>
        <v>1.0642201834862386</v>
      </c>
      <c r="L1536" t="str">
        <f xml:space="preserve"> RIGHT(Tablo1[[#This Row],[Urun Ad]],5)</f>
        <v>Marka</v>
      </c>
      <c r="M1536" cm="1">
        <f t="array" aca="1" ref="M1536" ca="1">IF(VEYA(M1536="Aralık",M1536="Ocak",M1536="Şubat"),"Kış",
IF(VEYA(M1536="Mart",M1536="Nisan",M1536="Mayıs"),"İlkbahar",
IF(VEYA(M1536="Haziran",M1536="Temmuz",M1536="Ağustos"),"Yaz",
IF(VEYA(M1536="Eylül",M1536="Ekim",M1536="Kasım"),"Sonbahar",""))))</f>
        <v>0</v>
      </c>
    </row>
    <row r="1537" spans="1:13" x14ac:dyDescent="0.3">
      <c r="A1537" s="5">
        <v>1536</v>
      </c>
      <c r="B1537" t="s">
        <v>8</v>
      </c>
      <c r="C1537" t="s">
        <v>25</v>
      </c>
      <c r="D1537" s="5" t="s">
        <v>77</v>
      </c>
      <c r="E1537">
        <v>2</v>
      </c>
      <c r="F1537" s="1">
        <v>7600</v>
      </c>
      <c r="G1537" s="2">
        <v>15200</v>
      </c>
      <c r="H1537" s="3">
        <v>3200</v>
      </c>
      <c r="I1537" s="19" t="s">
        <v>45</v>
      </c>
      <c r="J1537" t="s">
        <v>63</v>
      </c>
      <c r="K1537" s="20">
        <f>Tablo1[[#This Row],[Ürün Kar Tutarı]]/Tablo1[[#This Row],[Birim Fiyat]]</f>
        <v>0.42105263157894735</v>
      </c>
      <c r="L1537" t="str">
        <f xml:space="preserve"> RIGHT(Tablo1[[#This Row],[Urun Ad]],5)</f>
        <v>i Gri</v>
      </c>
      <c r="M1537" cm="1">
        <f t="array" aca="1" ref="M1537" ca="1">IF(VEYA(M1537="Aralık",M1537="Ocak",M1537="Şubat"),"Kış",
IF(VEYA(M1537="Mart",M1537="Nisan",M1537="Mayıs"),"İlkbahar",
IF(VEYA(M1537="Haziran",M1537="Temmuz",M1537="Ağustos"),"Yaz",
IF(VEYA(M1537="Eylül",M1537="Ekim",M1537="Kasım"),"Sonbahar",""))))</f>
        <v>0</v>
      </c>
    </row>
    <row r="1538" spans="1:13" x14ac:dyDescent="0.3">
      <c r="A1538" s="4">
        <v>1537</v>
      </c>
      <c r="B1538" t="s">
        <v>16</v>
      </c>
      <c r="C1538" t="s">
        <v>25</v>
      </c>
      <c r="D1538" s="5" t="s">
        <v>77</v>
      </c>
      <c r="E1538">
        <v>2</v>
      </c>
      <c r="F1538" s="1">
        <v>7600</v>
      </c>
      <c r="G1538" s="2">
        <v>15200</v>
      </c>
      <c r="H1538" s="3">
        <v>3200</v>
      </c>
      <c r="I1538" s="19" t="s">
        <v>45</v>
      </c>
      <c r="J1538" t="s">
        <v>66</v>
      </c>
      <c r="K1538" s="20">
        <f>Tablo1[[#This Row],[Ürün Kar Tutarı]]/Tablo1[[#This Row],[Birim Fiyat]]</f>
        <v>0.42105263157894735</v>
      </c>
      <c r="L1538" t="str">
        <f xml:space="preserve"> RIGHT(Tablo1[[#This Row],[Urun Ad]],5)</f>
        <v>i Gri</v>
      </c>
      <c r="M1538" cm="1">
        <f t="array" aca="1" ref="M1538" ca="1">IF(VEYA(M1538="Aralık",M1538="Ocak",M1538="Şubat"),"Kış",
IF(VEYA(M1538="Mart",M1538="Nisan",M1538="Mayıs"),"İlkbahar",
IF(VEYA(M1538="Haziran",M1538="Temmuz",M1538="Ağustos"),"Yaz",
IF(VEYA(M1538="Eylül",M1538="Ekim",M1538="Kasım"),"Sonbahar",""))))</f>
        <v>0</v>
      </c>
    </row>
    <row r="1539" spans="1:13" x14ac:dyDescent="0.3">
      <c r="A1539" s="5">
        <v>1538</v>
      </c>
      <c r="B1539" t="s">
        <v>10</v>
      </c>
      <c r="C1539" t="s">
        <v>42</v>
      </c>
      <c r="D1539" s="5" t="s">
        <v>80</v>
      </c>
      <c r="E1539">
        <v>3</v>
      </c>
      <c r="F1539" s="1">
        <v>3700</v>
      </c>
      <c r="G1539" s="2">
        <v>11100</v>
      </c>
      <c r="H1539" s="3">
        <v>2100</v>
      </c>
      <c r="I1539" s="19" t="s">
        <v>45</v>
      </c>
      <c r="J1539" t="s">
        <v>55</v>
      </c>
      <c r="K1539" s="20">
        <f>Tablo1[[#This Row],[Ürün Kar Tutarı]]/Tablo1[[#This Row],[Birim Fiyat]]</f>
        <v>0.56756756756756754</v>
      </c>
      <c r="L1539" t="str">
        <f xml:space="preserve"> RIGHT(Tablo1[[#This Row],[Urun Ad]],5)</f>
        <v>Siyah</v>
      </c>
      <c r="M1539" cm="1">
        <f t="array" aca="1" ref="M1539" ca="1">IF(VEYA(M1539="Aralık",M1539="Ocak",M1539="Şubat"),"Kış",
IF(VEYA(M1539="Mart",M1539="Nisan",M1539="Mayıs"),"İlkbahar",
IF(VEYA(M1539="Haziran",M1539="Temmuz",M1539="Ağustos"),"Yaz",
IF(VEYA(M1539="Eylül",M1539="Ekim",M1539="Kasım"),"Sonbahar",""))))</f>
        <v>0</v>
      </c>
    </row>
    <row r="1540" spans="1:13" x14ac:dyDescent="0.3">
      <c r="A1540" s="4">
        <v>1539</v>
      </c>
      <c r="B1540" t="s">
        <v>12</v>
      </c>
      <c r="C1540" t="s">
        <v>26</v>
      </c>
      <c r="D1540" s="5" t="s">
        <v>79</v>
      </c>
      <c r="E1540">
        <v>3</v>
      </c>
      <c r="F1540" s="1">
        <v>7250</v>
      </c>
      <c r="G1540" s="2">
        <v>21750</v>
      </c>
      <c r="H1540" s="3">
        <v>6750</v>
      </c>
      <c r="I1540" s="19" t="s">
        <v>45</v>
      </c>
      <c r="J1540" t="s">
        <v>61</v>
      </c>
      <c r="K1540" s="20">
        <f>Tablo1[[#This Row],[Ürün Kar Tutarı]]/Tablo1[[#This Row],[Birim Fiyat]]</f>
        <v>0.93103448275862066</v>
      </c>
      <c r="L1540" t="str">
        <f xml:space="preserve"> RIGHT(Tablo1[[#This Row],[Urun Ad]],5)</f>
        <v>u Gri</v>
      </c>
      <c r="M1540" cm="1">
        <f t="array" aca="1" ref="M1540" ca="1">IF(VEYA(M1540="Aralık",M1540="Ocak",M1540="Şubat"),"Kış",
IF(VEYA(M1540="Mart",M1540="Nisan",M1540="Mayıs"),"İlkbahar",
IF(VEYA(M1540="Haziran",M1540="Temmuz",M1540="Ağustos"),"Yaz",
IF(VEYA(M1540="Eylül",M1540="Ekim",M1540="Kasım"),"Sonbahar",""))))</f>
        <v>0</v>
      </c>
    </row>
    <row r="1541" spans="1:13" x14ac:dyDescent="0.3">
      <c r="A1541" s="5">
        <v>1540</v>
      </c>
      <c r="B1541" t="s">
        <v>9</v>
      </c>
      <c r="C1541" t="s">
        <v>25</v>
      </c>
      <c r="D1541" s="5" t="s">
        <v>77</v>
      </c>
      <c r="E1541">
        <v>4</v>
      </c>
      <c r="F1541" s="1">
        <v>7600</v>
      </c>
      <c r="G1541" s="2">
        <v>30400</v>
      </c>
      <c r="H1541" s="3">
        <v>6400</v>
      </c>
      <c r="I1541" s="19" t="s">
        <v>45</v>
      </c>
      <c r="J1541" t="s">
        <v>65</v>
      </c>
      <c r="K1541" s="20">
        <f>Tablo1[[#This Row],[Ürün Kar Tutarı]]/Tablo1[[#This Row],[Birim Fiyat]]</f>
        <v>0.84210526315789469</v>
      </c>
      <c r="L1541" t="str">
        <f xml:space="preserve"> RIGHT(Tablo1[[#This Row],[Urun Ad]],5)</f>
        <v>i Gri</v>
      </c>
      <c r="M1541" cm="1">
        <f t="array" aca="1" ref="M1541" ca="1">IF(VEYA(M1541="Aralık",M1541="Ocak",M1541="Şubat"),"Kış",
IF(VEYA(M1541="Mart",M1541="Nisan",M1541="Mayıs"),"İlkbahar",
IF(VEYA(M1541="Haziran",M1541="Temmuz",M1541="Ağustos"),"Yaz",
IF(VEYA(M1541="Eylül",M1541="Ekim",M1541="Kasım"),"Sonbahar",""))))</f>
        <v>0</v>
      </c>
    </row>
    <row r="1542" spans="1:13" x14ac:dyDescent="0.3">
      <c r="A1542" s="4">
        <v>1541</v>
      </c>
      <c r="B1542" t="s">
        <v>18</v>
      </c>
      <c r="C1542" t="s">
        <v>34</v>
      </c>
      <c r="D1542" s="5" t="s">
        <v>80</v>
      </c>
      <c r="E1542">
        <v>2</v>
      </c>
      <c r="F1542" s="1">
        <v>4200</v>
      </c>
      <c r="G1542" s="2">
        <v>8400</v>
      </c>
      <c r="H1542" s="3">
        <v>2400</v>
      </c>
      <c r="I1542" s="19" t="s">
        <v>45</v>
      </c>
      <c r="J1542" t="s">
        <v>60</v>
      </c>
      <c r="K1542" s="20">
        <f>Tablo1[[#This Row],[Ürün Kar Tutarı]]/Tablo1[[#This Row],[Birim Fiyat]]</f>
        <v>0.5714285714285714</v>
      </c>
      <c r="L1542" t="str">
        <f xml:space="preserve"> RIGHT(Tablo1[[#This Row],[Urun Ad]],5)</f>
        <v>Beyaz</v>
      </c>
      <c r="M1542" cm="1">
        <f t="array" aca="1" ref="M1542" ca="1">IF(VEYA(M1542="Aralık",M1542="Ocak",M1542="Şubat"),"Kış",
IF(VEYA(M1542="Mart",M1542="Nisan",M1542="Mayıs"),"İlkbahar",
IF(VEYA(M1542="Haziran",M1542="Temmuz",M1542="Ağustos"),"Yaz",
IF(VEYA(M1542="Eylül",M1542="Ekim",M1542="Kasım"),"Sonbahar",""))))</f>
        <v>0</v>
      </c>
    </row>
    <row r="1543" spans="1:13" x14ac:dyDescent="0.3">
      <c r="A1543" s="5">
        <v>1542</v>
      </c>
      <c r="B1543" t="s">
        <v>14</v>
      </c>
      <c r="C1543" t="s">
        <v>37</v>
      </c>
      <c r="D1543" s="5" t="s">
        <v>43</v>
      </c>
      <c r="E1543">
        <v>4</v>
      </c>
      <c r="F1543" s="1">
        <v>1250</v>
      </c>
      <c r="G1543" s="2">
        <v>5000</v>
      </c>
      <c r="H1543" s="3">
        <v>1800</v>
      </c>
      <c r="I1543" s="19" t="s">
        <v>45</v>
      </c>
      <c r="J1543" t="s">
        <v>63</v>
      </c>
      <c r="K1543" s="20">
        <f>Tablo1[[#This Row],[Ürün Kar Tutarı]]/Tablo1[[#This Row],[Birim Fiyat]]</f>
        <v>1.44</v>
      </c>
      <c r="L1543" t="str">
        <f xml:space="preserve"> RIGHT(Tablo1[[#This Row],[Urun Ad]],5)</f>
        <v>Siyah</v>
      </c>
      <c r="M1543" cm="1">
        <f t="array" aca="1" ref="M1543" ca="1">IF(VEYA(M1543="Aralık",M1543="Ocak",M1543="Şubat"),"Kış",
IF(VEYA(M1543="Mart",M1543="Nisan",M1543="Mayıs"),"İlkbahar",
IF(VEYA(M1543="Haziran",M1543="Temmuz",M1543="Ağustos"),"Yaz",
IF(VEYA(M1543="Eylül",M1543="Ekim",M1543="Kasım"),"Sonbahar",""))))</f>
        <v>0</v>
      </c>
    </row>
    <row r="1544" spans="1:13" x14ac:dyDescent="0.3">
      <c r="A1544" s="4">
        <v>1543</v>
      </c>
      <c r="B1544" t="s">
        <v>16</v>
      </c>
      <c r="C1544" t="s">
        <v>30</v>
      </c>
      <c r="D1544" s="5" t="s">
        <v>83</v>
      </c>
      <c r="E1544">
        <v>2</v>
      </c>
      <c r="F1544" s="1">
        <v>1090</v>
      </c>
      <c r="G1544" s="2">
        <v>2180</v>
      </c>
      <c r="H1544" s="3">
        <v>580</v>
      </c>
      <c r="I1544" s="19" t="s">
        <v>45</v>
      </c>
      <c r="J1544" t="s">
        <v>58</v>
      </c>
      <c r="K1544" s="20">
        <f>Tablo1[[#This Row],[Ürün Kar Tutarı]]/Tablo1[[#This Row],[Birim Fiyat]]</f>
        <v>0.5321100917431193</v>
      </c>
      <c r="L1544" t="str">
        <f xml:space="preserve"> RIGHT(Tablo1[[#This Row],[Urun Ad]],5)</f>
        <v>Marka</v>
      </c>
      <c r="M1544" cm="1">
        <f t="array" aca="1" ref="M1544" ca="1">IF(VEYA(M1544="Aralık",M1544="Ocak",M1544="Şubat"),"Kış",
IF(VEYA(M1544="Mart",M1544="Nisan",M1544="Mayıs"),"İlkbahar",
IF(VEYA(M1544="Haziran",M1544="Temmuz",M1544="Ağustos"),"Yaz",
IF(VEYA(M1544="Eylül",M1544="Ekim",M1544="Kasım"),"Sonbahar",""))))</f>
        <v>0</v>
      </c>
    </row>
    <row r="1545" spans="1:13" x14ac:dyDescent="0.3">
      <c r="A1545" s="5">
        <v>1544</v>
      </c>
      <c r="B1545" t="s">
        <v>11</v>
      </c>
      <c r="C1545" t="s">
        <v>24</v>
      </c>
      <c r="D1545" s="5" t="s">
        <v>81</v>
      </c>
      <c r="E1545">
        <v>4</v>
      </c>
      <c r="F1545" s="1">
        <v>2180</v>
      </c>
      <c r="G1545" s="2">
        <v>8720</v>
      </c>
      <c r="H1545" s="3">
        <v>2720</v>
      </c>
      <c r="I1545" s="19" t="s">
        <v>45</v>
      </c>
      <c r="J1545" t="s">
        <v>66</v>
      </c>
      <c r="K1545" s="20">
        <f>Tablo1[[#This Row],[Ürün Kar Tutarı]]/Tablo1[[#This Row],[Birim Fiyat]]</f>
        <v>1.2477064220183487</v>
      </c>
      <c r="L1545" t="str">
        <f xml:space="preserve"> RIGHT(Tablo1[[#This Row],[Urun Ad]],5)</f>
        <v>Marka</v>
      </c>
      <c r="M1545" cm="1">
        <f t="array" aca="1" ref="M1545" ca="1">IF(VEYA(M1545="Aralık",M1545="Ocak",M1545="Şubat"),"Kış",
IF(VEYA(M1545="Mart",M1545="Nisan",M1545="Mayıs"),"İlkbahar",
IF(VEYA(M1545="Haziran",M1545="Temmuz",M1545="Ağustos"),"Yaz",
IF(VEYA(M1545="Eylül",M1545="Ekim",M1545="Kasım"),"Sonbahar",""))))</f>
        <v>0</v>
      </c>
    </row>
    <row r="1546" spans="1:13" x14ac:dyDescent="0.3">
      <c r="A1546" s="4">
        <v>1545</v>
      </c>
      <c r="B1546" t="s">
        <v>19</v>
      </c>
      <c r="C1546" t="s">
        <v>42</v>
      </c>
      <c r="D1546" s="5" t="s">
        <v>80</v>
      </c>
      <c r="E1546">
        <v>3</v>
      </c>
      <c r="F1546" s="1">
        <v>3700</v>
      </c>
      <c r="G1546" s="2">
        <v>11100</v>
      </c>
      <c r="H1546" s="3">
        <v>2100</v>
      </c>
      <c r="I1546" s="19" t="s">
        <v>45</v>
      </c>
      <c r="J1546" t="s">
        <v>67</v>
      </c>
      <c r="K1546" s="20">
        <f>Tablo1[[#This Row],[Ürün Kar Tutarı]]/Tablo1[[#This Row],[Birim Fiyat]]</f>
        <v>0.56756756756756754</v>
      </c>
      <c r="L1546" t="str">
        <f xml:space="preserve"> RIGHT(Tablo1[[#This Row],[Urun Ad]],5)</f>
        <v>Siyah</v>
      </c>
      <c r="M1546" cm="1">
        <f t="array" aca="1" ref="M1546" ca="1">IF(VEYA(M1546="Aralık",M1546="Ocak",M1546="Şubat"),"Kış",
IF(VEYA(M1546="Mart",M1546="Nisan",M1546="Mayıs"),"İlkbahar",
IF(VEYA(M1546="Haziran",M1546="Temmuz",M1546="Ağustos"),"Yaz",
IF(VEYA(M1546="Eylül",M1546="Ekim",M1546="Kasım"),"Sonbahar",""))))</f>
        <v>0</v>
      </c>
    </row>
    <row r="1547" spans="1:13" x14ac:dyDescent="0.3">
      <c r="A1547" s="5">
        <v>1546</v>
      </c>
      <c r="B1547" t="s">
        <v>17</v>
      </c>
      <c r="C1547" t="s">
        <v>20</v>
      </c>
      <c r="D1547" s="5" t="s">
        <v>75</v>
      </c>
      <c r="E1547">
        <v>4</v>
      </c>
      <c r="F1547" s="1">
        <v>6000</v>
      </c>
      <c r="G1547" s="2">
        <v>24000</v>
      </c>
      <c r="H1547" s="3">
        <v>8000</v>
      </c>
      <c r="I1547" s="19" t="s">
        <v>45</v>
      </c>
      <c r="J1547" t="s">
        <v>60</v>
      </c>
      <c r="K1547" s="20">
        <f>Tablo1[[#This Row],[Ürün Kar Tutarı]]/Tablo1[[#This Row],[Birim Fiyat]]</f>
        <v>1.3333333333333333</v>
      </c>
      <c r="L1547" t="str">
        <f xml:space="preserve"> RIGHT(Tablo1[[#This Row],[Urun Ad]],5)</f>
        <v>Beyaz</v>
      </c>
      <c r="M1547" cm="1">
        <f t="array" aca="1" ref="M1547" ca="1">IF(VEYA(M1547="Aralık",M1547="Ocak",M1547="Şubat"),"Kış",
IF(VEYA(M1547="Mart",M1547="Nisan",M1547="Mayıs"),"İlkbahar",
IF(VEYA(M1547="Haziran",M1547="Temmuz",M1547="Ağustos"),"Yaz",
IF(VEYA(M1547="Eylül",M1547="Ekim",M1547="Kasım"),"Sonbahar",""))))</f>
        <v>0</v>
      </c>
    </row>
    <row r="1548" spans="1:13" x14ac:dyDescent="0.3">
      <c r="A1548" s="4">
        <v>1547</v>
      </c>
      <c r="B1548" t="s">
        <v>18</v>
      </c>
      <c r="C1548" t="s">
        <v>37</v>
      </c>
      <c r="D1548" s="5" t="s">
        <v>43</v>
      </c>
      <c r="E1548">
        <v>2</v>
      </c>
      <c r="F1548" s="1">
        <v>1250</v>
      </c>
      <c r="G1548" s="2">
        <v>2500</v>
      </c>
      <c r="H1548" s="3">
        <v>900</v>
      </c>
      <c r="I1548" s="19" t="s">
        <v>45</v>
      </c>
      <c r="J1548" t="s">
        <v>67</v>
      </c>
      <c r="K1548" s="20">
        <f>Tablo1[[#This Row],[Ürün Kar Tutarı]]/Tablo1[[#This Row],[Birim Fiyat]]</f>
        <v>0.72</v>
      </c>
      <c r="L1548" t="str">
        <f xml:space="preserve"> RIGHT(Tablo1[[#This Row],[Urun Ad]],5)</f>
        <v>Siyah</v>
      </c>
      <c r="M1548" cm="1">
        <f t="array" aca="1" ref="M1548" ca="1">IF(VEYA(M1548="Aralık",M1548="Ocak",M1548="Şubat"),"Kış",
IF(VEYA(M1548="Mart",M1548="Nisan",M1548="Mayıs"),"İlkbahar",
IF(VEYA(M1548="Haziran",M1548="Temmuz",M1548="Ağustos"),"Yaz",
IF(VEYA(M1548="Eylül",M1548="Ekim",M1548="Kasım"),"Sonbahar",""))))</f>
        <v>0</v>
      </c>
    </row>
    <row r="1549" spans="1:13" x14ac:dyDescent="0.3">
      <c r="A1549" s="5">
        <v>1548</v>
      </c>
      <c r="B1549" t="s">
        <v>19</v>
      </c>
      <c r="C1549" t="s">
        <v>25</v>
      </c>
      <c r="D1549" s="5" t="s">
        <v>77</v>
      </c>
      <c r="E1549">
        <v>5</v>
      </c>
      <c r="F1549" s="1">
        <v>7600</v>
      </c>
      <c r="G1549" s="2">
        <v>38000</v>
      </c>
      <c r="H1549" s="3">
        <v>8000</v>
      </c>
      <c r="I1549" s="19" t="s">
        <v>45</v>
      </c>
      <c r="J1549" t="s">
        <v>56</v>
      </c>
      <c r="K1549" s="20">
        <f>Tablo1[[#This Row],[Ürün Kar Tutarı]]/Tablo1[[#This Row],[Birim Fiyat]]</f>
        <v>1.0526315789473684</v>
      </c>
      <c r="L1549" t="str">
        <f xml:space="preserve"> RIGHT(Tablo1[[#This Row],[Urun Ad]],5)</f>
        <v>i Gri</v>
      </c>
      <c r="M1549" cm="1">
        <f t="array" aca="1" ref="M1549" ca="1">IF(VEYA(M1549="Aralık",M1549="Ocak",M1549="Şubat"),"Kış",
IF(VEYA(M1549="Mart",M1549="Nisan",M1549="Mayıs"),"İlkbahar",
IF(VEYA(M1549="Haziran",M1549="Temmuz",M1549="Ağustos"),"Yaz",
IF(VEYA(M1549="Eylül",M1549="Ekim",M1549="Kasım"),"Sonbahar",""))))</f>
        <v>0</v>
      </c>
    </row>
    <row r="1550" spans="1:13" x14ac:dyDescent="0.3">
      <c r="A1550" s="4">
        <v>1549</v>
      </c>
      <c r="B1550" t="s">
        <v>8</v>
      </c>
      <c r="C1550" t="s">
        <v>21</v>
      </c>
      <c r="D1550" s="5" t="s">
        <v>82</v>
      </c>
      <c r="E1550">
        <v>3</v>
      </c>
      <c r="F1550" s="1">
        <v>1400</v>
      </c>
      <c r="G1550" s="2">
        <v>4200</v>
      </c>
      <c r="H1550" s="3">
        <v>1800</v>
      </c>
      <c r="I1550" s="19" t="s">
        <v>45</v>
      </c>
      <c r="J1550" t="s">
        <v>56</v>
      </c>
      <c r="K1550" s="20">
        <f>Tablo1[[#This Row],[Ürün Kar Tutarı]]/Tablo1[[#This Row],[Birim Fiyat]]</f>
        <v>1.2857142857142858</v>
      </c>
      <c r="L1550" t="str">
        <f xml:space="preserve"> RIGHT(Tablo1[[#This Row],[Urun Ad]],5)</f>
        <v>Beyaz</v>
      </c>
      <c r="M1550" cm="1">
        <f t="array" aca="1" ref="M1550" ca="1">IF(VEYA(M1550="Aralık",M1550="Ocak",M1550="Şubat"),"Kış",
IF(VEYA(M1550="Mart",M1550="Nisan",M1550="Mayıs"),"İlkbahar",
IF(VEYA(M1550="Haziran",M1550="Temmuz",M1550="Ağustos"),"Yaz",
IF(VEYA(M1550="Eylül",M1550="Ekim",M1550="Kasım"),"Sonbahar",""))))</f>
        <v>0</v>
      </c>
    </row>
    <row r="1551" spans="1:13" x14ac:dyDescent="0.3">
      <c r="A1551" s="5">
        <v>1550</v>
      </c>
      <c r="B1551" t="s">
        <v>12</v>
      </c>
      <c r="C1551" t="s">
        <v>24</v>
      </c>
      <c r="D1551" s="5" t="s">
        <v>81</v>
      </c>
      <c r="E1551">
        <v>2</v>
      </c>
      <c r="F1551" s="1">
        <v>2180</v>
      </c>
      <c r="G1551" s="2">
        <v>4360</v>
      </c>
      <c r="H1551" s="3">
        <v>1360</v>
      </c>
      <c r="I1551" s="19" t="s">
        <v>45</v>
      </c>
      <c r="J1551" t="s">
        <v>59</v>
      </c>
      <c r="K1551" s="20">
        <f>Tablo1[[#This Row],[Ürün Kar Tutarı]]/Tablo1[[#This Row],[Birim Fiyat]]</f>
        <v>0.62385321100917435</v>
      </c>
      <c r="L1551" t="str">
        <f xml:space="preserve"> RIGHT(Tablo1[[#This Row],[Urun Ad]],5)</f>
        <v>Marka</v>
      </c>
      <c r="M1551" cm="1">
        <f t="array" aca="1" ref="M1551" ca="1">IF(VEYA(M1551="Aralık",M1551="Ocak",M1551="Şubat"),"Kış",
IF(VEYA(M1551="Mart",M1551="Nisan",M1551="Mayıs"),"İlkbahar",
IF(VEYA(M1551="Haziran",M1551="Temmuz",M1551="Ağustos"),"Yaz",
IF(VEYA(M1551="Eylül",M1551="Ekim",M1551="Kasım"),"Sonbahar",""))))</f>
        <v>0</v>
      </c>
    </row>
    <row r="1552" spans="1:13" x14ac:dyDescent="0.3">
      <c r="A1552" s="4">
        <v>1551</v>
      </c>
      <c r="B1552" t="s">
        <v>8</v>
      </c>
      <c r="C1552" t="s">
        <v>29</v>
      </c>
      <c r="D1552" s="5" t="s">
        <v>82</v>
      </c>
      <c r="E1552">
        <v>3</v>
      </c>
      <c r="F1552" s="1">
        <v>1800</v>
      </c>
      <c r="G1552" s="2">
        <v>5400</v>
      </c>
      <c r="H1552" s="3">
        <v>3000</v>
      </c>
      <c r="I1552" s="19" t="s">
        <v>45</v>
      </c>
      <c r="J1552" t="s">
        <v>57</v>
      </c>
      <c r="K1552" s="20">
        <f>Tablo1[[#This Row],[Ürün Kar Tutarı]]/Tablo1[[#This Row],[Birim Fiyat]]</f>
        <v>1.6666666666666667</v>
      </c>
      <c r="L1552" t="str">
        <f xml:space="preserve"> RIGHT(Tablo1[[#This Row],[Urun Ad]],5)</f>
        <v>n Gri</v>
      </c>
      <c r="M1552" cm="1">
        <f t="array" aca="1" ref="M1552" ca="1">IF(VEYA(M1552="Aralık",M1552="Ocak",M1552="Şubat"),"Kış",
IF(VEYA(M1552="Mart",M1552="Nisan",M1552="Mayıs"),"İlkbahar",
IF(VEYA(M1552="Haziran",M1552="Temmuz",M1552="Ağustos"),"Yaz",
IF(VEYA(M1552="Eylül",M1552="Ekim",M1552="Kasım"),"Sonbahar",""))))</f>
        <v>0</v>
      </c>
    </row>
    <row r="1553" spans="1:13" x14ac:dyDescent="0.3">
      <c r="A1553" s="4">
        <v>1552</v>
      </c>
      <c r="B1553" t="s">
        <v>10</v>
      </c>
      <c r="C1553" t="s">
        <v>41</v>
      </c>
      <c r="D1553" s="5" t="s">
        <v>78</v>
      </c>
      <c r="E1553">
        <v>2</v>
      </c>
      <c r="F1553" s="1">
        <v>1500</v>
      </c>
      <c r="G1553" s="2">
        <v>3000</v>
      </c>
      <c r="H1553" s="3">
        <v>1400</v>
      </c>
      <c r="I1553" s="19" t="s">
        <v>45</v>
      </c>
      <c r="J1553" t="s">
        <v>62</v>
      </c>
      <c r="K1553" s="20">
        <f>Tablo1[[#This Row],[Ürün Kar Tutarı]]/Tablo1[[#This Row],[Birim Fiyat]]</f>
        <v>0.93333333333333335</v>
      </c>
      <c r="L1553" t="str">
        <f xml:space="preserve"> RIGHT(Tablo1[[#This Row],[Urun Ad]],5)</f>
        <v>Marka</v>
      </c>
      <c r="M1553" cm="1">
        <f t="array" aca="1" ref="M1553" ca="1">IF(VEYA(M1553="Aralık",M1553="Ocak",M1553="Şubat"),"Kış",
IF(VEYA(M1553="Mart",M1553="Nisan",M1553="Mayıs"),"İlkbahar",
IF(VEYA(M1553="Haziran",M1553="Temmuz",M1553="Ağustos"),"Yaz",
IF(VEYA(M1553="Eylül",M1553="Ekim",M1553="Kasım"),"Sonbahar",""))))</f>
        <v>0</v>
      </c>
    </row>
    <row r="1554" spans="1:13" x14ac:dyDescent="0.3">
      <c r="A1554" s="4">
        <v>1553</v>
      </c>
      <c r="B1554" t="s">
        <v>14</v>
      </c>
      <c r="C1554" t="s">
        <v>22</v>
      </c>
      <c r="D1554" s="5" t="s">
        <v>76</v>
      </c>
      <c r="E1554">
        <v>3</v>
      </c>
      <c r="F1554" s="1">
        <v>8450</v>
      </c>
      <c r="G1554" s="2">
        <v>25350</v>
      </c>
      <c r="H1554" s="3">
        <v>7350</v>
      </c>
      <c r="I1554" s="19" t="s">
        <v>45</v>
      </c>
      <c r="J1554" t="s">
        <v>59</v>
      </c>
      <c r="K1554" s="20">
        <f>Tablo1[[#This Row],[Ürün Kar Tutarı]]/Tablo1[[#This Row],[Birim Fiyat]]</f>
        <v>0.86982248520710059</v>
      </c>
      <c r="L1554" t="str">
        <f xml:space="preserve"> RIGHT(Tablo1[[#This Row],[Urun Ad]],5)</f>
        <v>Beyaz</v>
      </c>
      <c r="M1554" cm="1">
        <f t="array" aca="1" ref="M1554" ca="1">IF(VEYA(M1554="Aralık",M1554="Ocak",M1554="Şubat"),"Kış",
IF(VEYA(M1554="Mart",M1554="Nisan",M1554="Mayıs"),"İlkbahar",
IF(VEYA(M1554="Haziran",M1554="Temmuz",M1554="Ağustos"),"Yaz",
IF(VEYA(M1554="Eylül",M1554="Ekim",M1554="Kasım"),"Sonbahar",""))))</f>
        <v>0</v>
      </c>
    </row>
    <row r="1555" spans="1:13" x14ac:dyDescent="0.3">
      <c r="A1555" s="5">
        <v>1554</v>
      </c>
      <c r="B1555" t="s">
        <v>17</v>
      </c>
      <c r="C1555" t="s">
        <v>41</v>
      </c>
      <c r="D1555" s="5" t="s">
        <v>78</v>
      </c>
      <c r="E1555">
        <v>4</v>
      </c>
      <c r="F1555" s="1">
        <v>1500</v>
      </c>
      <c r="G1555" s="2">
        <v>6000</v>
      </c>
      <c r="H1555" s="3">
        <v>2800</v>
      </c>
      <c r="I1555" s="19" t="s">
        <v>45</v>
      </c>
      <c r="J1555" t="s">
        <v>66</v>
      </c>
      <c r="K1555" s="20">
        <f>Tablo1[[#This Row],[Ürün Kar Tutarı]]/Tablo1[[#This Row],[Birim Fiyat]]</f>
        <v>1.8666666666666667</v>
      </c>
      <c r="L1555" t="str">
        <f xml:space="preserve"> RIGHT(Tablo1[[#This Row],[Urun Ad]],5)</f>
        <v>Marka</v>
      </c>
      <c r="M1555" cm="1">
        <f t="array" aca="1" ref="M1555" ca="1">IF(VEYA(M1555="Aralık",M1555="Ocak",M1555="Şubat"),"Kış",
IF(VEYA(M1555="Mart",M1555="Nisan",M1555="Mayıs"),"İlkbahar",
IF(VEYA(M1555="Haziran",M1555="Temmuz",M1555="Ağustos"),"Yaz",
IF(VEYA(M1555="Eylül",M1555="Ekim",M1555="Kasım"),"Sonbahar",""))))</f>
        <v>0</v>
      </c>
    </row>
    <row r="1556" spans="1:13" x14ac:dyDescent="0.3">
      <c r="A1556" s="4">
        <v>1555</v>
      </c>
      <c r="B1556" t="s">
        <v>13</v>
      </c>
      <c r="C1556" t="s">
        <v>20</v>
      </c>
      <c r="D1556" s="5" t="s">
        <v>75</v>
      </c>
      <c r="E1556">
        <v>3</v>
      </c>
      <c r="F1556" s="1">
        <v>6000</v>
      </c>
      <c r="G1556" s="2">
        <v>18000</v>
      </c>
      <c r="H1556" s="3">
        <v>6000</v>
      </c>
      <c r="I1556" s="19" t="s">
        <v>45</v>
      </c>
      <c r="J1556" t="s">
        <v>59</v>
      </c>
      <c r="K1556" s="20">
        <f>Tablo1[[#This Row],[Ürün Kar Tutarı]]/Tablo1[[#This Row],[Birim Fiyat]]</f>
        <v>1</v>
      </c>
      <c r="L1556" t="str">
        <f xml:space="preserve"> RIGHT(Tablo1[[#This Row],[Urun Ad]],5)</f>
        <v>Beyaz</v>
      </c>
      <c r="M1556" cm="1">
        <f t="array" aca="1" ref="M1556" ca="1">IF(VEYA(M1556="Aralık",M1556="Ocak",M1556="Şubat"),"Kış",
IF(VEYA(M1556="Mart",M1556="Nisan",M1556="Mayıs"),"İlkbahar",
IF(VEYA(M1556="Haziran",M1556="Temmuz",M1556="Ağustos"),"Yaz",
IF(VEYA(M1556="Eylül",M1556="Ekim",M1556="Kasım"),"Sonbahar",""))))</f>
        <v>0</v>
      </c>
    </row>
    <row r="1557" spans="1:13" x14ac:dyDescent="0.3">
      <c r="A1557" s="5">
        <v>1556</v>
      </c>
      <c r="B1557" t="s">
        <v>19</v>
      </c>
      <c r="C1557" t="s">
        <v>38</v>
      </c>
      <c r="D1557" s="5" t="s">
        <v>84</v>
      </c>
      <c r="E1557">
        <v>4</v>
      </c>
      <c r="F1557" s="1">
        <v>1200</v>
      </c>
      <c r="G1557" s="2">
        <v>4800</v>
      </c>
      <c r="H1557" s="3">
        <v>1600</v>
      </c>
      <c r="I1557" s="19" t="s">
        <v>45</v>
      </c>
      <c r="J1557" t="s">
        <v>60</v>
      </c>
      <c r="K1557" s="20">
        <f>Tablo1[[#This Row],[Ürün Kar Tutarı]]/Tablo1[[#This Row],[Birim Fiyat]]</f>
        <v>1.3333333333333333</v>
      </c>
      <c r="L1557" t="str">
        <f xml:space="preserve"> RIGHT(Tablo1[[#This Row],[Urun Ad]],5)</f>
        <v>ü Mor</v>
      </c>
      <c r="M1557" cm="1">
        <f t="array" aca="1" ref="M1557" ca="1">IF(VEYA(M1557="Aralık",M1557="Ocak",M1557="Şubat"),"Kış",
IF(VEYA(M1557="Mart",M1557="Nisan",M1557="Mayıs"),"İlkbahar",
IF(VEYA(M1557="Haziran",M1557="Temmuz",M1557="Ağustos"),"Yaz",
IF(VEYA(M1557="Eylül",M1557="Ekim",M1557="Kasım"),"Sonbahar",""))))</f>
        <v>0</v>
      </c>
    </row>
    <row r="1558" spans="1:13" x14ac:dyDescent="0.3">
      <c r="A1558" s="4">
        <v>1557</v>
      </c>
      <c r="B1558" t="s">
        <v>8</v>
      </c>
      <c r="C1558" t="s">
        <v>34</v>
      </c>
      <c r="D1558" s="5" t="s">
        <v>80</v>
      </c>
      <c r="E1558">
        <v>2</v>
      </c>
      <c r="F1558" s="1">
        <v>4200</v>
      </c>
      <c r="G1558" s="2">
        <v>8400</v>
      </c>
      <c r="H1558" s="3">
        <v>2400</v>
      </c>
      <c r="I1558" s="19" t="s">
        <v>45</v>
      </c>
      <c r="J1558" t="s">
        <v>57</v>
      </c>
      <c r="K1558" s="20">
        <f>Tablo1[[#This Row],[Ürün Kar Tutarı]]/Tablo1[[#This Row],[Birim Fiyat]]</f>
        <v>0.5714285714285714</v>
      </c>
      <c r="L1558" t="str">
        <f xml:space="preserve"> RIGHT(Tablo1[[#This Row],[Urun Ad]],5)</f>
        <v>Beyaz</v>
      </c>
      <c r="M1558" cm="1">
        <f t="array" aca="1" ref="M1558" ca="1">IF(VEYA(M1558="Aralık",M1558="Ocak",M1558="Şubat"),"Kış",
IF(VEYA(M1558="Mart",M1558="Nisan",M1558="Mayıs"),"İlkbahar",
IF(VEYA(M1558="Haziran",M1558="Temmuz",M1558="Ağustos"),"Yaz",
IF(VEYA(M1558="Eylül",M1558="Ekim",M1558="Kasım"),"Sonbahar",""))))</f>
        <v>0</v>
      </c>
    </row>
    <row r="1559" spans="1:13" x14ac:dyDescent="0.3">
      <c r="A1559" s="5">
        <v>1558</v>
      </c>
      <c r="B1559" t="s">
        <v>18</v>
      </c>
      <c r="C1559" t="s">
        <v>25</v>
      </c>
      <c r="D1559" s="5" t="s">
        <v>77</v>
      </c>
      <c r="E1559">
        <v>5</v>
      </c>
      <c r="F1559" s="1">
        <v>7600</v>
      </c>
      <c r="G1559" s="2">
        <v>38000</v>
      </c>
      <c r="H1559" s="3">
        <v>8000</v>
      </c>
      <c r="I1559" s="19" t="s">
        <v>45</v>
      </c>
      <c r="J1559" t="s">
        <v>57</v>
      </c>
      <c r="K1559" s="20">
        <f>Tablo1[[#This Row],[Ürün Kar Tutarı]]/Tablo1[[#This Row],[Birim Fiyat]]</f>
        <v>1.0526315789473684</v>
      </c>
      <c r="L1559" t="str">
        <f xml:space="preserve"> RIGHT(Tablo1[[#This Row],[Urun Ad]],5)</f>
        <v>i Gri</v>
      </c>
      <c r="M1559" cm="1">
        <f t="array" aca="1" ref="M1559" ca="1">IF(VEYA(M1559="Aralık",M1559="Ocak",M1559="Şubat"),"Kış",
IF(VEYA(M1559="Mart",M1559="Nisan",M1559="Mayıs"),"İlkbahar",
IF(VEYA(M1559="Haziran",M1559="Temmuz",M1559="Ağustos"),"Yaz",
IF(VEYA(M1559="Eylül",M1559="Ekim",M1559="Kasım"),"Sonbahar",""))))</f>
        <v>0</v>
      </c>
    </row>
    <row r="1560" spans="1:13" x14ac:dyDescent="0.3">
      <c r="A1560" s="4">
        <v>1559</v>
      </c>
      <c r="B1560" t="s">
        <v>13</v>
      </c>
      <c r="C1560" t="s">
        <v>26</v>
      </c>
      <c r="D1560" s="5" t="s">
        <v>79</v>
      </c>
      <c r="E1560">
        <v>3</v>
      </c>
      <c r="F1560" s="1">
        <v>7250</v>
      </c>
      <c r="G1560" s="2">
        <v>21750</v>
      </c>
      <c r="H1560" s="3">
        <v>6750</v>
      </c>
      <c r="I1560" s="19" t="s">
        <v>46</v>
      </c>
      <c r="J1560" t="s">
        <v>63</v>
      </c>
      <c r="K1560" s="20">
        <f>Tablo1[[#This Row],[Ürün Kar Tutarı]]/Tablo1[[#This Row],[Birim Fiyat]]</f>
        <v>0.93103448275862066</v>
      </c>
      <c r="L1560" t="str">
        <f xml:space="preserve"> RIGHT(Tablo1[[#This Row],[Urun Ad]],5)</f>
        <v>u Gri</v>
      </c>
      <c r="M1560" cm="1">
        <f t="array" aca="1" ref="M1560" ca="1">IF(VEYA(M1560="Aralık",M1560="Ocak",M1560="Şubat"),"Kış",
IF(VEYA(M1560="Mart",M1560="Nisan",M1560="Mayıs"),"İlkbahar",
IF(VEYA(M1560="Haziran",M1560="Temmuz",M1560="Ağustos"),"Yaz",
IF(VEYA(M1560="Eylül",M1560="Ekim",M1560="Kasım"),"Sonbahar",""))))</f>
        <v>0</v>
      </c>
    </row>
    <row r="1561" spans="1:13" x14ac:dyDescent="0.3">
      <c r="A1561" s="5">
        <v>1560</v>
      </c>
      <c r="B1561" t="s">
        <v>9</v>
      </c>
      <c r="C1561" t="s">
        <v>39</v>
      </c>
      <c r="D1561" s="5" t="s">
        <v>76</v>
      </c>
      <c r="E1561">
        <v>2</v>
      </c>
      <c r="F1561" s="1">
        <v>7530</v>
      </c>
      <c r="G1561" s="2">
        <v>15060</v>
      </c>
      <c r="H1561" s="3">
        <v>3060</v>
      </c>
      <c r="I1561" s="19" t="s">
        <v>46</v>
      </c>
      <c r="J1561" t="s">
        <v>61</v>
      </c>
      <c r="K1561" s="20">
        <f>Tablo1[[#This Row],[Ürün Kar Tutarı]]/Tablo1[[#This Row],[Birim Fiyat]]</f>
        <v>0.4063745019920319</v>
      </c>
      <c r="L1561" t="str">
        <f xml:space="preserve"> RIGHT(Tablo1[[#This Row],[Urun Ad]],5)</f>
        <v>ı Gri</v>
      </c>
      <c r="M1561" cm="1">
        <f t="array" aca="1" ref="M1561" ca="1">IF(VEYA(M1561="Aralık",M1561="Ocak",M1561="Şubat"),"Kış",
IF(VEYA(M1561="Mart",M1561="Nisan",M1561="Mayıs"),"İlkbahar",
IF(VEYA(M1561="Haziran",M1561="Temmuz",M1561="Ağustos"),"Yaz",
IF(VEYA(M1561="Eylül",M1561="Ekim",M1561="Kasım"),"Sonbahar",""))))</f>
        <v>0</v>
      </c>
    </row>
    <row r="1562" spans="1:13" x14ac:dyDescent="0.3">
      <c r="A1562" s="4">
        <v>1561</v>
      </c>
      <c r="B1562" t="s">
        <v>10</v>
      </c>
      <c r="C1562" t="s">
        <v>26</v>
      </c>
      <c r="D1562" s="5" t="s">
        <v>79</v>
      </c>
      <c r="E1562">
        <v>3</v>
      </c>
      <c r="F1562" s="1">
        <v>7250</v>
      </c>
      <c r="G1562" s="2">
        <v>21750</v>
      </c>
      <c r="H1562" s="3">
        <v>6750</v>
      </c>
      <c r="I1562" s="19" t="s">
        <v>46</v>
      </c>
      <c r="J1562" t="s">
        <v>65</v>
      </c>
      <c r="K1562" s="20">
        <f>Tablo1[[#This Row],[Ürün Kar Tutarı]]/Tablo1[[#This Row],[Birim Fiyat]]</f>
        <v>0.93103448275862066</v>
      </c>
      <c r="L1562" t="str">
        <f xml:space="preserve"> RIGHT(Tablo1[[#This Row],[Urun Ad]],5)</f>
        <v>u Gri</v>
      </c>
      <c r="M1562" cm="1">
        <f t="array" aca="1" ref="M1562" ca="1">IF(VEYA(M1562="Aralık",M1562="Ocak",M1562="Şubat"),"Kış",
IF(VEYA(M1562="Mart",M1562="Nisan",M1562="Mayıs"),"İlkbahar",
IF(VEYA(M1562="Haziran",M1562="Temmuz",M1562="Ağustos"),"Yaz",
IF(VEYA(M1562="Eylül",M1562="Ekim",M1562="Kasım"),"Sonbahar",""))))</f>
        <v>0</v>
      </c>
    </row>
    <row r="1563" spans="1:13" x14ac:dyDescent="0.3">
      <c r="A1563" s="5">
        <v>1562</v>
      </c>
      <c r="B1563" t="s">
        <v>9</v>
      </c>
      <c r="C1563" t="s">
        <v>20</v>
      </c>
      <c r="D1563" s="5" t="s">
        <v>75</v>
      </c>
      <c r="E1563">
        <v>5</v>
      </c>
      <c r="F1563" s="1">
        <v>6000</v>
      </c>
      <c r="G1563" s="2">
        <v>30000</v>
      </c>
      <c r="H1563" s="3">
        <v>10000</v>
      </c>
      <c r="I1563" s="19" t="s">
        <v>46</v>
      </c>
      <c r="J1563" t="s">
        <v>55</v>
      </c>
      <c r="K1563" s="20">
        <f>Tablo1[[#This Row],[Ürün Kar Tutarı]]/Tablo1[[#This Row],[Birim Fiyat]]</f>
        <v>1.6666666666666667</v>
      </c>
      <c r="L1563" t="str">
        <f xml:space="preserve"> RIGHT(Tablo1[[#This Row],[Urun Ad]],5)</f>
        <v>Beyaz</v>
      </c>
      <c r="M1563" cm="1">
        <f t="array" aca="1" ref="M1563" ca="1">IF(VEYA(M1563="Aralık",M1563="Ocak",M1563="Şubat"),"Kış",
IF(VEYA(M1563="Mart",M1563="Nisan",M1563="Mayıs"),"İlkbahar",
IF(VEYA(M1563="Haziran",M1563="Temmuz",M1563="Ağustos"),"Yaz",
IF(VEYA(M1563="Eylül",M1563="Ekim",M1563="Kasım"),"Sonbahar",""))))</f>
        <v>0</v>
      </c>
    </row>
    <row r="1564" spans="1:13" x14ac:dyDescent="0.3">
      <c r="A1564" s="4">
        <v>1563</v>
      </c>
      <c r="B1564" t="s">
        <v>13</v>
      </c>
      <c r="C1564" t="s">
        <v>38</v>
      </c>
      <c r="D1564" s="5" t="s">
        <v>84</v>
      </c>
      <c r="E1564">
        <v>2</v>
      </c>
      <c r="F1564" s="1">
        <v>1200</v>
      </c>
      <c r="G1564" s="2">
        <v>2400</v>
      </c>
      <c r="H1564" s="3">
        <v>800</v>
      </c>
      <c r="I1564" s="19" t="s">
        <v>46</v>
      </c>
      <c r="J1564" t="s">
        <v>61</v>
      </c>
      <c r="K1564" s="20">
        <f>Tablo1[[#This Row],[Ürün Kar Tutarı]]/Tablo1[[#This Row],[Birim Fiyat]]</f>
        <v>0.66666666666666663</v>
      </c>
      <c r="L1564" t="str">
        <f xml:space="preserve"> RIGHT(Tablo1[[#This Row],[Urun Ad]],5)</f>
        <v>ü Mor</v>
      </c>
      <c r="M1564" cm="1">
        <f t="array" aca="1" ref="M1564" ca="1">IF(VEYA(M1564="Aralık",M1564="Ocak",M1564="Şubat"),"Kış",
IF(VEYA(M1564="Mart",M1564="Nisan",M1564="Mayıs"),"İlkbahar",
IF(VEYA(M1564="Haziran",M1564="Temmuz",M1564="Ağustos"),"Yaz",
IF(VEYA(M1564="Eylül",M1564="Ekim",M1564="Kasım"),"Sonbahar",""))))</f>
        <v>0</v>
      </c>
    </row>
    <row r="1565" spans="1:13" x14ac:dyDescent="0.3">
      <c r="A1565" s="5">
        <v>1564</v>
      </c>
      <c r="B1565" t="s">
        <v>19</v>
      </c>
      <c r="C1565" t="s">
        <v>40</v>
      </c>
      <c r="D1565" s="5" t="s">
        <v>75</v>
      </c>
      <c r="E1565">
        <v>4</v>
      </c>
      <c r="F1565" s="1">
        <v>5300</v>
      </c>
      <c r="G1565" s="2">
        <v>21200</v>
      </c>
      <c r="H1565" s="3">
        <v>5200</v>
      </c>
      <c r="I1565" s="19" t="s">
        <v>46</v>
      </c>
      <c r="J1565" t="s">
        <v>55</v>
      </c>
      <c r="K1565" s="20">
        <f>Tablo1[[#This Row],[Ürün Kar Tutarı]]/Tablo1[[#This Row],[Birim Fiyat]]</f>
        <v>0.98113207547169812</v>
      </c>
      <c r="L1565" t="str">
        <f xml:space="preserve"> RIGHT(Tablo1[[#This Row],[Urun Ad]],5)</f>
        <v>i Gri</v>
      </c>
      <c r="M1565" cm="1">
        <f t="array" aca="1" ref="M1565" ca="1">IF(VEYA(M1565="Aralık",M1565="Ocak",M1565="Şubat"),"Kış",
IF(VEYA(M1565="Mart",M1565="Nisan",M1565="Mayıs"),"İlkbahar",
IF(VEYA(M1565="Haziran",M1565="Temmuz",M1565="Ağustos"),"Yaz",
IF(VEYA(M1565="Eylül",M1565="Ekim",M1565="Kasım"),"Sonbahar",""))))</f>
        <v>0</v>
      </c>
    </row>
    <row r="1566" spans="1:13" x14ac:dyDescent="0.3">
      <c r="A1566" s="4">
        <v>1565</v>
      </c>
      <c r="B1566" t="s">
        <v>16</v>
      </c>
      <c r="C1566" t="s">
        <v>22</v>
      </c>
      <c r="D1566" s="5" t="s">
        <v>76</v>
      </c>
      <c r="E1566">
        <v>3</v>
      </c>
      <c r="F1566" s="1">
        <v>8450</v>
      </c>
      <c r="G1566" s="2">
        <v>25350</v>
      </c>
      <c r="H1566" s="3">
        <v>7350</v>
      </c>
      <c r="I1566" s="19" t="s">
        <v>46</v>
      </c>
      <c r="J1566" t="s">
        <v>65</v>
      </c>
      <c r="K1566" s="20">
        <f>Tablo1[[#This Row],[Ürün Kar Tutarı]]/Tablo1[[#This Row],[Birim Fiyat]]</f>
        <v>0.86982248520710059</v>
      </c>
      <c r="L1566" t="str">
        <f xml:space="preserve"> RIGHT(Tablo1[[#This Row],[Urun Ad]],5)</f>
        <v>Beyaz</v>
      </c>
      <c r="M1566" cm="1">
        <f t="array" aca="1" ref="M1566" ca="1">IF(VEYA(M1566="Aralık",M1566="Ocak",M1566="Şubat"),"Kış",
IF(VEYA(M1566="Mart",M1566="Nisan",M1566="Mayıs"),"İlkbahar",
IF(VEYA(M1566="Haziran",M1566="Temmuz",M1566="Ağustos"),"Yaz",
IF(VEYA(M1566="Eylül",M1566="Ekim",M1566="Kasım"),"Sonbahar",""))))</f>
        <v>0</v>
      </c>
    </row>
    <row r="1567" spans="1:13" x14ac:dyDescent="0.3">
      <c r="A1567" s="5">
        <v>1566</v>
      </c>
      <c r="B1567" t="s">
        <v>12</v>
      </c>
      <c r="C1567" t="s">
        <v>23</v>
      </c>
      <c r="D1567" s="5" t="s">
        <v>84</v>
      </c>
      <c r="E1567">
        <v>2</v>
      </c>
      <c r="F1567" s="1">
        <v>1350</v>
      </c>
      <c r="G1567" s="2">
        <v>2700</v>
      </c>
      <c r="H1567" s="3">
        <v>1100</v>
      </c>
      <c r="I1567" s="19" t="s">
        <v>46</v>
      </c>
      <c r="J1567" t="s">
        <v>65</v>
      </c>
      <c r="K1567" s="20">
        <f>Tablo1[[#This Row],[Ürün Kar Tutarı]]/Tablo1[[#This Row],[Birim Fiyat]]</f>
        <v>0.81481481481481477</v>
      </c>
      <c r="L1567" t="str">
        <f xml:space="preserve"> RIGHT(Tablo1[[#This Row],[Urun Ad]],5)</f>
        <v>Siyah</v>
      </c>
      <c r="M1567" cm="1">
        <f t="array" aca="1" ref="M1567" ca="1">IF(VEYA(M1567="Aralık",M1567="Ocak",M1567="Şubat"),"Kış",
IF(VEYA(M1567="Mart",M1567="Nisan",M1567="Mayıs"),"İlkbahar",
IF(VEYA(M1567="Haziran",M1567="Temmuz",M1567="Ağustos"),"Yaz",
IF(VEYA(M1567="Eylül",M1567="Ekim",M1567="Kasım"),"Sonbahar",""))))</f>
        <v>0</v>
      </c>
    </row>
    <row r="1568" spans="1:13" x14ac:dyDescent="0.3">
      <c r="A1568" s="4">
        <v>1567</v>
      </c>
      <c r="B1568" t="s">
        <v>14</v>
      </c>
      <c r="C1568" t="s">
        <v>30</v>
      </c>
      <c r="D1568" s="5" t="s">
        <v>83</v>
      </c>
      <c r="E1568">
        <v>2</v>
      </c>
      <c r="F1568" s="1">
        <v>1090</v>
      </c>
      <c r="G1568" s="2">
        <v>2180</v>
      </c>
      <c r="H1568" s="3">
        <v>580</v>
      </c>
      <c r="I1568" s="19" t="s">
        <v>46</v>
      </c>
      <c r="J1568" t="s">
        <v>60</v>
      </c>
      <c r="K1568" s="20">
        <f>Tablo1[[#This Row],[Ürün Kar Tutarı]]/Tablo1[[#This Row],[Birim Fiyat]]</f>
        <v>0.5321100917431193</v>
      </c>
      <c r="L1568" t="str">
        <f xml:space="preserve"> RIGHT(Tablo1[[#This Row],[Urun Ad]],5)</f>
        <v>Marka</v>
      </c>
      <c r="M1568" cm="1">
        <f t="array" aca="1" ref="M1568" ca="1">IF(VEYA(M1568="Aralık",M1568="Ocak",M1568="Şubat"),"Kış",
IF(VEYA(M1568="Mart",M1568="Nisan",M1568="Mayıs"),"İlkbahar",
IF(VEYA(M1568="Haziran",M1568="Temmuz",M1568="Ağustos"),"Yaz",
IF(VEYA(M1568="Eylül",M1568="Ekim",M1568="Kasım"),"Sonbahar",""))))</f>
        <v>0</v>
      </c>
    </row>
    <row r="1569" spans="1:13" x14ac:dyDescent="0.3">
      <c r="A1569" s="5">
        <v>1568</v>
      </c>
      <c r="B1569" t="s">
        <v>12</v>
      </c>
      <c r="C1569" t="s">
        <v>24</v>
      </c>
      <c r="D1569" s="5" t="s">
        <v>81</v>
      </c>
      <c r="E1569">
        <v>4</v>
      </c>
      <c r="F1569" s="1">
        <v>2180</v>
      </c>
      <c r="G1569" s="2">
        <v>8720</v>
      </c>
      <c r="H1569" s="3">
        <v>2720</v>
      </c>
      <c r="I1569" s="19" t="s">
        <v>46</v>
      </c>
      <c r="J1569" t="s">
        <v>64</v>
      </c>
      <c r="K1569" s="20">
        <f>Tablo1[[#This Row],[Ürün Kar Tutarı]]/Tablo1[[#This Row],[Birim Fiyat]]</f>
        <v>1.2477064220183487</v>
      </c>
      <c r="L1569" t="str">
        <f xml:space="preserve"> RIGHT(Tablo1[[#This Row],[Urun Ad]],5)</f>
        <v>Marka</v>
      </c>
      <c r="M1569" cm="1">
        <f t="array" aca="1" ref="M1569" ca="1">IF(VEYA(M1569="Aralık",M1569="Ocak",M1569="Şubat"),"Kış",
IF(VEYA(M1569="Mart",M1569="Nisan",M1569="Mayıs"),"İlkbahar",
IF(VEYA(M1569="Haziran",M1569="Temmuz",M1569="Ağustos"),"Yaz",
IF(VEYA(M1569="Eylül",M1569="Ekim",M1569="Kasım"),"Sonbahar",""))))</f>
        <v>0</v>
      </c>
    </row>
    <row r="1570" spans="1:13" x14ac:dyDescent="0.3">
      <c r="A1570" s="4">
        <v>1569</v>
      </c>
      <c r="B1570" t="s">
        <v>8</v>
      </c>
      <c r="C1570" t="s">
        <v>20</v>
      </c>
      <c r="D1570" s="5" t="s">
        <v>75</v>
      </c>
      <c r="E1570">
        <v>5</v>
      </c>
      <c r="F1570" s="1">
        <v>6000</v>
      </c>
      <c r="G1570" s="2">
        <v>30000</v>
      </c>
      <c r="H1570" s="3">
        <v>10000</v>
      </c>
      <c r="I1570" s="19" t="s">
        <v>46</v>
      </c>
      <c r="J1570" t="s">
        <v>59</v>
      </c>
      <c r="K1570" s="20">
        <f>Tablo1[[#This Row],[Ürün Kar Tutarı]]/Tablo1[[#This Row],[Birim Fiyat]]</f>
        <v>1.6666666666666667</v>
      </c>
      <c r="L1570" t="str">
        <f xml:space="preserve"> RIGHT(Tablo1[[#This Row],[Urun Ad]],5)</f>
        <v>Beyaz</v>
      </c>
      <c r="M1570" cm="1">
        <f t="array" aca="1" ref="M1570" ca="1">IF(VEYA(M1570="Aralık",M1570="Ocak",M1570="Şubat"),"Kış",
IF(VEYA(M1570="Mart",M1570="Nisan",M1570="Mayıs"),"İlkbahar",
IF(VEYA(M1570="Haziran",M1570="Temmuz",M1570="Ağustos"),"Yaz",
IF(VEYA(M1570="Eylül",M1570="Ekim",M1570="Kasım"),"Sonbahar",""))))</f>
        <v>0</v>
      </c>
    </row>
    <row r="1571" spans="1:13" x14ac:dyDescent="0.3">
      <c r="A1571" s="5">
        <v>1570</v>
      </c>
      <c r="B1571" t="s">
        <v>9</v>
      </c>
      <c r="C1571" t="s">
        <v>21</v>
      </c>
      <c r="D1571" s="5" t="s">
        <v>82</v>
      </c>
      <c r="E1571">
        <v>4</v>
      </c>
      <c r="F1571" s="1">
        <v>1400</v>
      </c>
      <c r="G1571" s="2">
        <v>5600</v>
      </c>
      <c r="H1571" s="3">
        <v>2400</v>
      </c>
      <c r="I1571" s="19" t="s">
        <v>46</v>
      </c>
      <c r="J1571" t="s">
        <v>65</v>
      </c>
      <c r="K1571" s="20">
        <f>Tablo1[[#This Row],[Ürün Kar Tutarı]]/Tablo1[[#This Row],[Birim Fiyat]]</f>
        <v>1.7142857142857142</v>
      </c>
      <c r="L1571" t="str">
        <f xml:space="preserve"> RIGHT(Tablo1[[#This Row],[Urun Ad]],5)</f>
        <v>Beyaz</v>
      </c>
      <c r="M1571" cm="1">
        <f t="array" aca="1" ref="M1571" ca="1">IF(VEYA(M1571="Aralık",M1571="Ocak",M1571="Şubat"),"Kış",
IF(VEYA(M1571="Mart",M1571="Nisan",M1571="Mayıs"),"İlkbahar",
IF(VEYA(M1571="Haziran",M1571="Temmuz",M1571="Ağustos"),"Yaz",
IF(VEYA(M1571="Eylül",M1571="Ekim",M1571="Kasım"),"Sonbahar",""))))</f>
        <v>0</v>
      </c>
    </row>
    <row r="1572" spans="1:13" x14ac:dyDescent="0.3">
      <c r="A1572" s="4">
        <v>1571</v>
      </c>
      <c r="B1572" t="s">
        <v>10</v>
      </c>
      <c r="C1572" t="s">
        <v>22</v>
      </c>
      <c r="D1572" s="5" t="s">
        <v>76</v>
      </c>
      <c r="E1572">
        <v>3</v>
      </c>
      <c r="F1572" s="1">
        <v>8450</v>
      </c>
      <c r="G1572" s="2">
        <v>25350</v>
      </c>
      <c r="H1572" s="3">
        <v>7350</v>
      </c>
      <c r="I1572" s="19" t="s">
        <v>46</v>
      </c>
      <c r="J1572" t="s">
        <v>65</v>
      </c>
      <c r="K1572" s="20">
        <f>Tablo1[[#This Row],[Ürün Kar Tutarı]]/Tablo1[[#This Row],[Birim Fiyat]]</f>
        <v>0.86982248520710059</v>
      </c>
      <c r="L1572" t="str">
        <f xml:space="preserve"> RIGHT(Tablo1[[#This Row],[Urun Ad]],5)</f>
        <v>Beyaz</v>
      </c>
      <c r="M1572" cm="1">
        <f t="array" aca="1" ref="M1572" ca="1">IF(VEYA(M1572="Aralık",M1572="Ocak",M1572="Şubat"),"Kış",
IF(VEYA(M1572="Mart",M1572="Nisan",M1572="Mayıs"),"İlkbahar",
IF(VEYA(M1572="Haziran",M1572="Temmuz",M1572="Ağustos"),"Yaz",
IF(VEYA(M1572="Eylül",M1572="Ekim",M1572="Kasım"),"Sonbahar",""))))</f>
        <v>0</v>
      </c>
    </row>
    <row r="1573" spans="1:13" x14ac:dyDescent="0.3">
      <c r="A1573" s="5">
        <v>1572</v>
      </c>
      <c r="B1573" t="s">
        <v>11</v>
      </c>
      <c r="C1573" t="s">
        <v>23</v>
      </c>
      <c r="D1573" s="5" t="s">
        <v>84</v>
      </c>
      <c r="E1573">
        <v>2</v>
      </c>
      <c r="F1573" s="1">
        <v>1350</v>
      </c>
      <c r="G1573" s="2">
        <v>2700</v>
      </c>
      <c r="H1573" s="3">
        <v>1100</v>
      </c>
      <c r="I1573" s="19" t="s">
        <v>46</v>
      </c>
      <c r="J1573" t="s">
        <v>66</v>
      </c>
      <c r="K1573" s="20">
        <f>Tablo1[[#This Row],[Ürün Kar Tutarı]]/Tablo1[[#This Row],[Birim Fiyat]]</f>
        <v>0.81481481481481477</v>
      </c>
      <c r="L1573" t="str">
        <f xml:space="preserve"> RIGHT(Tablo1[[#This Row],[Urun Ad]],5)</f>
        <v>Siyah</v>
      </c>
      <c r="M1573" cm="1">
        <f t="array" aca="1" ref="M1573" ca="1">IF(VEYA(M1573="Aralık",M1573="Ocak",M1573="Şubat"),"Kış",
IF(VEYA(M1573="Mart",M1573="Nisan",M1573="Mayıs"),"İlkbahar",
IF(VEYA(M1573="Haziran",M1573="Temmuz",M1573="Ağustos"),"Yaz",
IF(VEYA(M1573="Eylül",M1573="Ekim",M1573="Kasım"),"Sonbahar",""))))</f>
        <v>0</v>
      </c>
    </row>
    <row r="1574" spans="1:13" x14ac:dyDescent="0.3">
      <c r="A1574" s="4">
        <v>1573</v>
      </c>
      <c r="B1574" t="s">
        <v>8</v>
      </c>
      <c r="C1574" t="s">
        <v>24</v>
      </c>
      <c r="D1574" s="5" t="s">
        <v>81</v>
      </c>
      <c r="E1574">
        <v>5</v>
      </c>
      <c r="F1574" s="1">
        <v>2180</v>
      </c>
      <c r="G1574" s="2">
        <v>10900</v>
      </c>
      <c r="H1574" s="3">
        <v>3400</v>
      </c>
      <c r="I1574" s="19" t="s">
        <v>46</v>
      </c>
      <c r="J1574" t="s">
        <v>60</v>
      </c>
      <c r="K1574" s="20">
        <f>Tablo1[[#This Row],[Ürün Kar Tutarı]]/Tablo1[[#This Row],[Birim Fiyat]]</f>
        <v>1.5596330275229358</v>
      </c>
      <c r="L1574" t="str">
        <f xml:space="preserve"> RIGHT(Tablo1[[#This Row],[Urun Ad]],5)</f>
        <v>Marka</v>
      </c>
      <c r="M1574" cm="1">
        <f t="array" aca="1" ref="M1574" ca="1">IF(VEYA(M1574="Aralık",M1574="Ocak",M1574="Şubat"),"Kış",
IF(VEYA(M1574="Mart",M1574="Nisan",M1574="Mayıs"),"İlkbahar",
IF(VEYA(M1574="Haziran",M1574="Temmuz",M1574="Ağustos"),"Yaz",
IF(VEYA(M1574="Eylül",M1574="Ekim",M1574="Kasım"),"Sonbahar",""))))</f>
        <v>0</v>
      </c>
    </row>
    <row r="1575" spans="1:13" x14ac:dyDescent="0.3">
      <c r="A1575" s="5">
        <v>1574</v>
      </c>
      <c r="B1575" t="s">
        <v>12</v>
      </c>
      <c r="C1575" t="s">
        <v>25</v>
      </c>
      <c r="D1575" s="5" t="s">
        <v>77</v>
      </c>
      <c r="E1575">
        <v>3</v>
      </c>
      <c r="F1575" s="1">
        <v>7600</v>
      </c>
      <c r="G1575" s="2">
        <v>22800</v>
      </c>
      <c r="H1575" s="3">
        <v>4800</v>
      </c>
      <c r="I1575" s="19" t="s">
        <v>46</v>
      </c>
      <c r="J1575" t="s">
        <v>56</v>
      </c>
      <c r="K1575" s="20">
        <f>Tablo1[[#This Row],[Ürün Kar Tutarı]]/Tablo1[[#This Row],[Birim Fiyat]]</f>
        <v>0.63157894736842102</v>
      </c>
      <c r="L1575" t="str">
        <f xml:space="preserve"> RIGHT(Tablo1[[#This Row],[Urun Ad]],5)</f>
        <v>i Gri</v>
      </c>
      <c r="M1575" cm="1">
        <f t="array" aca="1" ref="M1575" ca="1">IF(VEYA(M1575="Aralık",M1575="Ocak",M1575="Şubat"),"Kış",
IF(VEYA(M1575="Mart",M1575="Nisan",M1575="Mayıs"),"İlkbahar",
IF(VEYA(M1575="Haziran",M1575="Temmuz",M1575="Ağustos"),"Yaz",
IF(VEYA(M1575="Eylül",M1575="Ekim",M1575="Kasım"),"Sonbahar",""))))</f>
        <v>0</v>
      </c>
    </row>
    <row r="1576" spans="1:13" x14ac:dyDescent="0.3">
      <c r="A1576" s="4">
        <v>1575</v>
      </c>
      <c r="B1576" t="s">
        <v>9</v>
      </c>
      <c r="C1576" t="s">
        <v>26</v>
      </c>
      <c r="D1576" s="5" t="s">
        <v>79</v>
      </c>
      <c r="E1576">
        <v>5</v>
      </c>
      <c r="F1576" s="1">
        <v>7250</v>
      </c>
      <c r="G1576" s="2">
        <v>36250</v>
      </c>
      <c r="H1576" s="3">
        <v>11250</v>
      </c>
      <c r="I1576" s="19" t="s">
        <v>46</v>
      </c>
      <c r="J1576" t="s">
        <v>67</v>
      </c>
      <c r="K1576" s="20">
        <f>Tablo1[[#This Row],[Ürün Kar Tutarı]]/Tablo1[[#This Row],[Birim Fiyat]]</f>
        <v>1.5517241379310345</v>
      </c>
      <c r="L1576" t="str">
        <f xml:space="preserve"> RIGHT(Tablo1[[#This Row],[Urun Ad]],5)</f>
        <v>u Gri</v>
      </c>
      <c r="M1576" cm="1">
        <f t="array" aca="1" ref="M1576" ca="1">IF(VEYA(M1576="Aralık",M1576="Ocak",M1576="Şubat"),"Kış",
IF(VEYA(M1576="Mart",M1576="Nisan",M1576="Mayıs"),"İlkbahar",
IF(VEYA(M1576="Haziran",M1576="Temmuz",M1576="Ağustos"),"Yaz",
IF(VEYA(M1576="Eylül",M1576="Ekim",M1576="Kasım"),"Sonbahar",""))))</f>
        <v>0</v>
      </c>
    </row>
    <row r="1577" spans="1:13" x14ac:dyDescent="0.3">
      <c r="A1577" s="5">
        <v>1576</v>
      </c>
      <c r="B1577" t="s">
        <v>11</v>
      </c>
      <c r="C1577" t="s">
        <v>27</v>
      </c>
      <c r="D1577" s="5" t="s">
        <v>43</v>
      </c>
      <c r="E1577">
        <v>5</v>
      </c>
      <c r="F1577" s="1">
        <v>1100</v>
      </c>
      <c r="G1577" s="2">
        <v>5500</v>
      </c>
      <c r="H1577" s="3">
        <v>1500</v>
      </c>
      <c r="I1577" s="19" t="s">
        <v>46</v>
      </c>
      <c r="J1577" t="s">
        <v>55</v>
      </c>
      <c r="K1577" s="20">
        <f>Tablo1[[#This Row],[Ürün Kar Tutarı]]/Tablo1[[#This Row],[Birim Fiyat]]</f>
        <v>1.3636363636363635</v>
      </c>
      <c r="L1577" t="str">
        <f xml:space="preserve"> RIGHT(Tablo1[[#This Row],[Urun Ad]],5)</f>
        <v>Beyaz</v>
      </c>
      <c r="M1577" cm="1">
        <f t="array" aca="1" ref="M1577" ca="1">IF(VEYA(M1577="Aralık",M1577="Ocak",M1577="Şubat"),"Kış",
IF(VEYA(M1577="Mart",M1577="Nisan",M1577="Mayıs"),"İlkbahar",
IF(VEYA(M1577="Haziran",M1577="Temmuz",M1577="Ağustos"),"Yaz",
IF(VEYA(M1577="Eylül",M1577="Ekim",M1577="Kasım"),"Sonbahar",""))))</f>
        <v>0</v>
      </c>
    </row>
    <row r="1578" spans="1:13" x14ac:dyDescent="0.3">
      <c r="A1578" s="4">
        <v>1577</v>
      </c>
      <c r="B1578" t="s">
        <v>13</v>
      </c>
      <c r="C1578" t="s">
        <v>20</v>
      </c>
      <c r="D1578" s="5" t="s">
        <v>75</v>
      </c>
      <c r="E1578">
        <v>2</v>
      </c>
      <c r="F1578" s="1">
        <v>6000</v>
      </c>
      <c r="G1578" s="2">
        <v>12000</v>
      </c>
      <c r="H1578" s="3">
        <v>4000</v>
      </c>
      <c r="I1578" s="19" t="s">
        <v>46</v>
      </c>
      <c r="J1578" t="s">
        <v>64</v>
      </c>
      <c r="K1578" s="20">
        <f>Tablo1[[#This Row],[Ürün Kar Tutarı]]/Tablo1[[#This Row],[Birim Fiyat]]</f>
        <v>0.66666666666666663</v>
      </c>
      <c r="L1578" t="str">
        <f xml:space="preserve"> RIGHT(Tablo1[[#This Row],[Urun Ad]],5)</f>
        <v>Beyaz</v>
      </c>
      <c r="M1578" cm="1">
        <f t="array" aca="1" ref="M1578" ca="1">IF(VEYA(M1578="Aralık",M1578="Ocak",M1578="Şubat"),"Kış",
IF(VEYA(M1578="Mart",M1578="Nisan",M1578="Mayıs"),"İlkbahar",
IF(VEYA(M1578="Haziran",M1578="Temmuz",M1578="Ağustos"),"Yaz",
IF(VEYA(M1578="Eylül",M1578="Ekim",M1578="Kasım"),"Sonbahar",""))))</f>
        <v>0</v>
      </c>
    </row>
    <row r="1579" spans="1:13" x14ac:dyDescent="0.3">
      <c r="A1579" s="4">
        <v>1578</v>
      </c>
      <c r="B1579" t="s">
        <v>8</v>
      </c>
      <c r="C1579" t="s">
        <v>28</v>
      </c>
      <c r="D1579" s="5" t="s">
        <v>83</v>
      </c>
      <c r="E1579">
        <v>2</v>
      </c>
      <c r="F1579" s="1">
        <v>1200</v>
      </c>
      <c r="G1579" s="2">
        <v>2400</v>
      </c>
      <c r="H1579" s="3">
        <v>800</v>
      </c>
      <c r="I1579" s="19" t="s">
        <v>46</v>
      </c>
      <c r="J1579" t="s">
        <v>66</v>
      </c>
      <c r="K1579" s="20">
        <f>Tablo1[[#This Row],[Ürün Kar Tutarı]]/Tablo1[[#This Row],[Birim Fiyat]]</f>
        <v>0.66666666666666663</v>
      </c>
      <c r="L1579" t="str">
        <f xml:space="preserve"> RIGHT(Tablo1[[#This Row],[Urun Ad]],5)</f>
        <v>Marka</v>
      </c>
      <c r="M1579" cm="1">
        <f t="array" aca="1" ref="M1579" ca="1">IF(VEYA(M1579="Aralık",M1579="Ocak",M1579="Şubat"),"Kış",
IF(VEYA(M1579="Mart",M1579="Nisan",M1579="Mayıs"),"İlkbahar",
IF(VEYA(M1579="Haziran",M1579="Temmuz",M1579="Ağustos"),"Yaz",
IF(VEYA(M1579="Eylül",M1579="Ekim",M1579="Kasım"),"Sonbahar",""))))</f>
        <v>0</v>
      </c>
    </row>
    <row r="1580" spans="1:13" x14ac:dyDescent="0.3">
      <c r="A1580" s="4">
        <v>1579</v>
      </c>
      <c r="B1580" t="s">
        <v>14</v>
      </c>
      <c r="C1580" t="s">
        <v>29</v>
      </c>
      <c r="D1580" s="5" t="s">
        <v>82</v>
      </c>
      <c r="E1580">
        <v>5</v>
      </c>
      <c r="F1580" s="1">
        <v>1800</v>
      </c>
      <c r="G1580" s="2">
        <v>9000</v>
      </c>
      <c r="H1580" s="3">
        <v>5000</v>
      </c>
      <c r="I1580" s="19" t="s">
        <v>46</v>
      </c>
      <c r="J1580" t="s">
        <v>59</v>
      </c>
      <c r="K1580" s="20">
        <f>Tablo1[[#This Row],[Ürün Kar Tutarı]]/Tablo1[[#This Row],[Birim Fiyat]]</f>
        <v>2.7777777777777777</v>
      </c>
      <c r="L1580" t="str">
        <f xml:space="preserve"> RIGHT(Tablo1[[#This Row],[Urun Ad]],5)</f>
        <v>n Gri</v>
      </c>
      <c r="M1580" cm="1">
        <f t="array" aca="1" ref="M1580" ca="1">IF(VEYA(M1580="Aralık",M1580="Ocak",M1580="Şubat"),"Kış",
IF(VEYA(M1580="Mart",M1580="Nisan",M1580="Mayıs"),"İlkbahar",
IF(VEYA(M1580="Haziran",M1580="Temmuz",M1580="Ağustos"),"Yaz",
IF(VEYA(M1580="Eylül",M1580="Ekim",M1580="Kasım"),"Sonbahar",""))))</f>
        <v>0</v>
      </c>
    </row>
    <row r="1581" spans="1:13" x14ac:dyDescent="0.3">
      <c r="A1581" s="5">
        <v>1580</v>
      </c>
      <c r="B1581" t="s">
        <v>14</v>
      </c>
      <c r="C1581" t="s">
        <v>30</v>
      </c>
      <c r="D1581" s="5" t="s">
        <v>83</v>
      </c>
      <c r="E1581">
        <v>4</v>
      </c>
      <c r="F1581" s="1">
        <v>1090</v>
      </c>
      <c r="G1581" s="2">
        <v>4360</v>
      </c>
      <c r="H1581" s="3">
        <v>1160</v>
      </c>
      <c r="I1581" s="19" t="s">
        <v>46</v>
      </c>
      <c r="J1581" t="s">
        <v>56</v>
      </c>
      <c r="K1581" s="20">
        <f>Tablo1[[#This Row],[Ürün Kar Tutarı]]/Tablo1[[#This Row],[Birim Fiyat]]</f>
        <v>1.0642201834862386</v>
      </c>
      <c r="L1581" t="str">
        <f xml:space="preserve"> RIGHT(Tablo1[[#This Row],[Urun Ad]],5)</f>
        <v>Marka</v>
      </c>
      <c r="M1581" cm="1">
        <f t="array" aca="1" ref="M1581" ca="1">IF(VEYA(M1581="Aralık",M1581="Ocak",M1581="Şubat"),"Kış",
IF(VEYA(M1581="Mart",M1581="Nisan",M1581="Mayıs"),"İlkbahar",
IF(VEYA(M1581="Haziran",M1581="Temmuz",M1581="Ağustos"),"Yaz",
IF(VEYA(M1581="Eylül",M1581="Ekim",M1581="Kasım"),"Sonbahar",""))))</f>
        <v>0</v>
      </c>
    </row>
    <row r="1582" spans="1:13" x14ac:dyDescent="0.3">
      <c r="A1582" s="4">
        <v>1581</v>
      </c>
      <c r="B1582" t="s">
        <v>13</v>
      </c>
      <c r="C1582" t="s">
        <v>24</v>
      </c>
      <c r="D1582" s="5" t="s">
        <v>81</v>
      </c>
      <c r="E1582">
        <v>5</v>
      </c>
      <c r="F1582" s="1">
        <v>2180</v>
      </c>
      <c r="G1582" s="2">
        <v>10900</v>
      </c>
      <c r="H1582" s="3">
        <v>3400</v>
      </c>
      <c r="I1582" s="19" t="s">
        <v>46</v>
      </c>
      <c r="J1582" t="s">
        <v>61</v>
      </c>
      <c r="K1582" s="20">
        <f>Tablo1[[#This Row],[Ürün Kar Tutarı]]/Tablo1[[#This Row],[Birim Fiyat]]</f>
        <v>1.5596330275229358</v>
      </c>
      <c r="L1582" t="str">
        <f xml:space="preserve"> RIGHT(Tablo1[[#This Row],[Urun Ad]],5)</f>
        <v>Marka</v>
      </c>
      <c r="M1582" cm="1">
        <f t="array" aca="1" ref="M1582" ca="1">IF(VEYA(M1582="Aralık",M1582="Ocak",M1582="Şubat"),"Kış",
IF(VEYA(M1582="Mart",M1582="Nisan",M1582="Mayıs"),"İlkbahar",
IF(VEYA(M1582="Haziran",M1582="Temmuz",M1582="Ağustos"),"Yaz",
IF(VEYA(M1582="Eylül",M1582="Ekim",M1582="Kasım"),"Sonbahar",""))))</f>
        <v>0</v>
      </c>
    </row>
    <row r="1583" spans="1:13" x14ac:dyDescent="0.3">
      <c r="A1583" s="5">
        <v>1582</v>
      </c>
      <c r="B1583" t="s">
        <v>15</v>
      </c>
      <c r="C1583" t="s">
        <v>29</v>
      </c>
      <c r="D1583" s="5" t="s">
        <v>82</v>
      </c>
      <c r="E1583">
        <v>5</v>
      </c>
      <c r="F1583" s="1">
        <v>1800</v>
      </c>
      <c r="G1583" s="2">
        <v>9000</v>
      </c>
      <c r="H1583" s="3">
        <v>5000</v>
      </c>
      <c r="I1583" s="19" t="s">
        <v>46</v>
      </c>
      <c r="J1583" t="s">
        <v>67</v>
      </c>
      <c r="K1583" s="20">
        <f>Tablo1[[#This Row],[Ürün Kar Tutarı]]/Tablo1[[#This Row],[Birim Fiyat]]</f>
        <v>2.7777777777777777</v>
      </c>
      <c r="L1583" t="str">
        <f xml:space="preserve"> RIGHT(Tablo1[[#This Row],[Urun Ad]],5)</f>
        <v>n Gri</v>
      </c>
      <c r="M1583" cm="1">
        <f t="array" aca="1" ref="M1583" ca="1">IF(VEYA(M1583="Aralık",M1583="Ocak",M1583="Şubat"),"Kış",
IF(VEYA(M1583="Mart",M1583="Nisan",M1583="Mayıs"),"İlkbahar",
IF(VEYA(M1583="Haziran",M1583="Temmuz",M1583="Ağustos"),"Yaz",
IF(VEYA(M1583="Eylül",M1583="Ekim",M1583="Kasım"),"Sonbahar",""))))</f>
        <v>0</v>
      </c>
    </row>
    <row r="1584" spans="1:13" x14ac:dyDescent="0.3">
      <c r="A1584" s="4">
        <v>1583</v>
      </c>
      <c r="B1584" t="s">
        <v>12</v>
      </c>
      <c r="C1584" t="s">
        <v>31</v>
      </c>
      <c r="D1584" s="5" t="s">
        <v>77</v>
      </c>
      <c r="E1584">
        <v>4</v>
      </c>
      <c r="F1584" s="1">
        <v>8000</v>
      </c>
      <c r="G1584" s="2">
        <v>32000</v>
      </c>
      <c r="H1584" s="3">
        <v>8000</v>
      </c>
      <c r="I1584" s="19" t="s">
        <v>46</v>
      </c>
      <c r="J1584" t="s">
        <v>63</v>
      </c>
      <c r="K1584" s="20">
        <f>Tablo1[[#This Row],[Ürün Kar Tutarı]]/Tablo1[[#This Row],[Birim Fiyat]]</f>
        <v>1</v>
      </c>
      <c r="L1584" t="str">
        <f xml:space="preserve"> RIGHT(Tablo1[[#This Row],[Urun Ad]],5)</f>
        <v>Beyaz</v>
      </c>
      <c r="M1584" cm="1">
        <f t="array" aca="1" ref="M1584" ca="1">IF(VEYA(M1584="Aralık",M1584="Ocak",M1584="Şubat"),"Kış",
IF(VEYA(M1584="Mart",M1584="Nisan",M1584="Mayıs"),"İlkbahar",
IF(VEYA(M1584="Haziran",M1584="Temmuz",M1584="Ağustos"),"Yaz",
IF(VEYA(M1584="Eylül",M1584="Ekim",M1584="Kasım"),"Sonbahar",""))))</f>
        <v>0</v>
      </c>
    </row>
    <row r="1585" spans="1:13" x14ac:dyDescent="0.3">
      <c r="A1585" s="5">
        <v>1584</v>
      </c>
      <c r="B1585" t="s">
        <v>13</v>
      </c>
      <c r="C1585" t="s">
        <v>21</v>
      </c>
      <c r="D1585" s="5" t="s">
        <v>82</v>
      </c>
      <c r="E1585">
        <v>5</v>
      </c>
      <c r="F1585" s="1">
        <v>1400</v>
      </c>
      <c r="G1585" s="2">
        <v>7000</v>
      </c>
      <c r="H1585" s="3">
        <v>3000</v>
      </c>
      <c r="I1585" s="19" t="s">
        <v>46</v>
      </c>
      <c r="J1585" t="s">
        <v>59</v>
      </c>
      <c r="K1585" s="20">
        <f>Tablo1[[#This Row],[Ürün Kar Tutarı]]/Tablo1[[#This Row],[Birim Fiyat]]</f>
        <v>2.1428571428571428</v>
      </c>
      <c r="L1585" t="str">
        <f xml:space="preserve"> RIGHT(Tablo1[[#This Row],[Urun Ad]],5)</f>
        <v>Beyaz</v>
      </c>
      <c r="M1585" cm="1">
        <f t="array" aca="1" ref="M1585" ca="1">IF(VEYA(M1585="Aralık",M1585="Ocak",M1585="Şubat"),"Kış",
IF(VEYA(M1585="Mart",M1585="Nisan",M1585="Mayıs"),"İlkbahar",
IF(VEYA(M1585="Haziran",M1585="Temmuz",M1585="Ağustos"),"Yaz",
IF(VEYA(M1585="Eylül",M1585="Ekim",M1585="Kasım"),"Sonbahar",""))))</f>
        <v>0</v>
      </c>
    </row>
    <row r="1586" spans="1:13" x14ac:dyDescent="0.3">
      <c r="A1586" s="4">
        <v>1585</v>
      </c>
      <c r="B1586" t="s">
        <v>16</v>
      </c>
      <c r="C1586" t="s">
        <v>32</v>
      </c>
      <c r="D1586" s="5" t="s">
        <v>76</v>
      </c>
      <c r="E1586">
        <v>4</v>
      </c>
      <c r="F1586" s="1">
        <v>10590</v>
      </c>
      <c r="G1586" s="2">
        <v>42360</v>
      </c>
      <c r="H1586" s="3">
        <v>18360</v>
      </c>
      <c r="I1586" s="19" t="s">
        <v>46</v>
      </c>
      <c r="J1586" t="s">
        <v>64</v>
      </c>
      <c r="K1586" s="20">
        <f>Tablo1[[#This Row],[Ürün Kar Tutarı]]/Tablo1[[#This Row],[Birim Fiyat]]</f>
        <v>1.7337110481586402</v>
      </c>
      <c r="L1586" t="str">
        <f xml:space="preserve"> RIGHT(Tablo1[[#This Row],[Urun Ad]],5)</f>
        <v>ı Gri</v>
      </c>
      <c r="M1586" cm="1">
        <f t="array" aca="1" ref="M1586" ca="1">IF(VEYA(M1586="Aralık",M1586="Ocak",M1586="Şubat"),"Kış",
IF(VEYA(M1586="Mart",M1586="Nisan",M1586="Mayıs"),"İlkbahar",
IF(VEYA(M1586="Haziran",M1586="Temmuz",M1586="Ağustos"),"Yaz",
IF(VEYA(M1586="Eylül",M1586="Ekim",M1586="Kasım"),"Sonbahar",""))))</f>
        <v>0</v>
      </c>
    </row>
    <row r="1587" spans="1:13" x14ac:dyDescent="0.3">
      <c r="A1587" s="5">
        <v>1586</v>
      </c>
      <c r="B1587" t="s">
        <v>17</v>
      </c>
      <c r="C1587" t="s">
        <v>23</v>
      </c>
      <c r="D1587" s="5" t="s">
        <v>84</v>
      </c>
      <c r="E1587">
        <v>3</v>
      </c>
      <c r="F1587" s="1">
        <v>1350</v>
      </c>
      <c r="G1587" s="2">
        <v>4050</v>
      </c>
      <c r="H1587" s="3">
        <v>1650</v>
      </c>
      <c r="I1587" s="19" t="s">
        <v>46</v>
      </c>
      <c r="J1587" t="s">
        <v>58</v>
      </c>
      <c r="K1587" s="20">
        <f>Tablo1[[#This Row],[Ürün Kar Tutarı]]/Tablo1[[#This Row],[Birim Fiyat]]</f>
        <v>1.2222222222222223</v>
      </c>
      <c r="L1587" t="str">
        <f xml:space="preserve"> RIGHT(Tablo1[[#This Row],[Urun Ad]],5)</f>
        <v>Siyah</v>
      </c>
      <c r="M1587" cm="1">
        <f t="array" aca="1" ref="M1587" ca="1">IF(VEYA(M1587="Aralık",M1587="Ocak",M1587="Şubat"),"Kış",
IF(VEYA(M1587="Mart",M1587="Nisan",M1587="Mayıs"),"İlkbahar",
IF(VEYA(M1587="Haziran",M1587="Temmuz",M1587="Ağustos"),"Yaz",
IF(VEYA(M1587="Eylül",M1587="Ekim",M1587="Kasım"),"Sonbahar",""))))</f>
        <v>0</v>
      </c>
    </row>
    <row r="1588" spans="1:13" x14ac:dyDescent="0.3">
      <c r="A1588" s="4">
        <v>1587</v>
      </c>
      <c r="B1588" t="s">
        <v>14</v>
      </c>
      <c r="C1588" t="s">
        <v>21</v>
      </c>
      <c r="D1588" s="5" t="s">
        <v>82</v>
      </c>
      <c r="E1588">
        <v>3</v>
      </c>
      <c r="F1588" s="1">
        <v>1400</v>
      </c>
      <c r="G1588" s="2">
        <v>4200</v>
      </c>
      <c r="H1588" s="3">
        <v>1800</v>
      </c>
      <c r="I1588" s="19" t="s">
        <v>46</v>
      </c>
      <c r="J1588" t="s">
        <v>67</v>
      </c>
      <c r="K1588" s="20">
        <f>Tablo1[[#This Row],[Ürün Kar Tutarı]]/Tablo1[[#This Row],[Birim Fiyat]]</f>
        <v>1.2857142857142858</v>
      </c>
      <c r="L1588" t="str">
        <f xml:space="preserve"> RIGHT(Tablo1[[#This Row],[Urun Ad]],5)</f>
        <v>Beyaz</v>
      </c>
      <c r="M1588" cm="1">
        <f t="array" aca="1" ref="M1588" ca="1">IF(VEYA(M1588="Aralık",M1588="Ocak",M1588="Şubat"),"Kış",
IF(VEYA(M1588="Mart",M1588="Nisan",M1588="Mayıs"),"İlkbahar",
IF(VEYA(M1588="Haziran",M1588="Temmuz",M1588="Ağustos"),"Yaz",
IF(VEYA(M1588="Eylül",M1588="Ekim",M1588="Kasım"),"Sonbahar",""))))</f>
        <v>0</v>
      </c>
    </row>
    <row r="1589" spans="1:13" x14ac:dyDescent="0.3">
      <c r="A1589" s="5">
        <v>1588</v>
      </c>
      <c r="B1589" t="s">
        <v>11</v>
      </c>
      <c r="C1589" t="s">
        <v>20</v>
      </c>
      <c r="D1589" s="5" t="s">
        <v>75</v>
      </c>
      <c r="E1589">
        <v>2</v>
      </c>
      <c r="F1589" s="1">
        <v>6000</v>
      </c>
      <c r="G1589" s="2">
        <v>12000</v>
      </c>
      <c r="H1589" s="3">
        <v>4000</v>
      </c>
      <c r="I1589" s="19" t="s">
        <v>46</v>
      </c>
      <c r="J1589" t="s">
        <v>61</v>
      </c>
      <c r="K1589" s="20">
        <f>Tablo1[[#This Row],[Ürün Kar Tutarı]]/Tablo1[[#This Row],[Birim Fiyat]]</f>
        <v>0.66666666666666663</v>
      </c>
      <c r="L1589" t="str">
        <f xml:space="preserve"> RIGHT(Tablo1[[#This Row],[Urun Ad]],5)</f>
        <v>Beyaz</v>
      </c>
      <c r="M1589" cm="1">
        <f t="array" aca="1" ref="M1589" ca="1">IF(VEYA(M1589="Aralık",M1589="Ocak",M1589="Şubat"),"Kış",
IF(VEYA(M1589="Mart",M1589="Nisan",M1589="Mayıs"),"İlkbahar",
IF(VEYA(M1589="Haziran",M1589="Temmuz",M1589="Ağustos"),"Yaz",
IF(VEYA(M1589="Eylül",M1589="Ekim",M1589="Kasım"),"Sonbahar",""))))</f>
        <v>0</v>
      </c>
    </row>
    <row r="1590" spans="1:13" x14ac:dyDescent="0.3">
      <c r="A1590" s="4">
        <v>1589</v>
      </c>
      <c r="B1590" t="s">
        <v>16</v>
      </c>
      <c r="C1590" t="s">
        <v>27</v>
      </c>
      <c r="D1590" s="5" t="s">
        <v>43</v>
      </c>
      <c r="E1590">
        <v>5</v>
      </c>
      <c r="F1590" s="1">
        <v>1100</v>
      </c>
      <c r="G1590" s="2">
        <v>5500</v>
      </c>
      <c r="H1590" s="3">
        <v>1500</v>
      </c>
      <c r="I1590" s="19" t="s">
        <v>46</v>
      </c>
      <c r="J1590" t="s">
        <v>65</v>
      </c>
      <c r="K1590" s="20">
        <f>Tablo1[[#This Row],[Ürün Kar Tutarı]]/Tablo1[[#This Row],[Birim Fiyat]]</f>
        <v>1.3636363636363635</v>
      </c>
      <c r="L1590" t="str">
        <f xml:space="preserve"> RIGHT(Tablo1[[#This Row],[Urun Ad]],5)</f>
        <v>Beyaz</v>
      </c>
      <c r="M1590" cm="1">
        <f t="array" aca="1" ref="M1590" ca="1">IF(VEYA(M1590="Aralık",M1590="Ocak",M1590="Şubat"),"Kış",
IF(VEYA(M1590="Mart",M1590="Nisan",M1590="Mayıs"),"İlkbahar",
IF(VEYA(M1590="Haziran",M1590="Temmuz",M1590="Ağustos"),"Yaz",
IF(VEYA(M1590="Eylül",M1590="Ekim",M1590="Kasım"),"Sonbahar",""))))</f>
        <v>0</v>
      </c>
    </row>
    <row r="1591" spans="1:13" x14ac:dyDescent="0.3">
      <c r="A1591" s="5">
        <v>1590</v>
      </c>
      <c r="B1591" t="s">
        <v>10</v>
      </c>
      <c r="C1591" t="s">
        <v>20</v>
      </c>
      <c r="D1591" s="5" t="s">
        <v>75</v>
      </c>
      <c r="E1591">
        <v>3</v>
      </c>
      <c r="F1591" s="1">
        <v>6000</v>
      </c>
      <c r="G1591" s="2">
        <v>18000</v>
      </c>
      <c r="H1591" s="3">
        <v>6000</v>
      </c>
      <c r="I1591" s="19" t="s">
        <v>46</v>
      </c>
      <c r="J1591" t="s">
        <v>61</v>
      </c>
      <c r="K1591" s="20">
        <f>Tablo1[[#This Row],[Ürün Kar Tutarı]]/Tablo1[[#This Row],[Birim Fiyat]]</f>
        <v>1</v>
      </c>
      <c r="L1591" t="str">
        <f xml:space="preserve"> RIGHT(Tablo1[[#This Row],[Urun Ad]],5)</f>
        <v>Beyaz</v>
      </c>
      <c r="M1591" cm="1">
        <f t="array" aca="1" ref="M1591" ca="1">IF(VEYA(M1591="Aralık",M1591="Ocak",M1591="Şubat"),"Kış",
IF(VEYA(M1591="Mart",M1591="Nisan",M1591="Mayıs"),"İlkbahar",
IF(VEYA(M1591="Haziran",M1591="Temmuz",M1591="Ağustos"),"Yaz",
IF(VEYA(M1591="Eylül",M1591="Ekim",M1591="Kasım"),"Sonbahar",""))))</f>
        <v>0</v>
      </c>
    </row>
    <row r="1592" spans="1:13" x14ac:dyDescent="0.3">
      <c r="A1592" s="4">
        <v>1591</v>
      </c>
      <c r="B1592" t="s">
        <v>17</v>
      </c>
      <c r="C1592" t="s">
        <v>33</v>
      </c>
      <c r="D1592" s="5" t="s">
        <v>78</v>
      </c>
      <c r="E1592">
        <v>2</v>
      </c>
      <c r="F1592" s="1">
        <v>1490</v>
      </c>
      <c r="G1592" s="2">
        <v>2980</v>
      </c>
      <c r="H1592" s="3">
        <v>1380</v>
      </c>
      <c r="I1592" s="19" t="s">
        <v>46</v>
      </c>
      <c r="J1592" t="s">
        <v>66</v>
      </c>
      <c r="K1592" s="20">
        <f>Tablo1[[#This Row],[Ürün Kar Tutarı]]/Tablo1[[#This Row],[Birim Fiyat]]</f>
        <v>0.9261744966442953</v>
      </c>
      <c r="L1592" t="str">
        <f xml:space="preserve"> RIGHT(Tablo1[[#This Row],[Urun Ad]],5)</f>
        <v>Marka</v>
      </c>
      <c r="M1592" cm="1">
        <f t="array" aca="1" ref="M1592" ca="1">IF(VEYA(M1592="Aralık",M1592="Ocak",M1592="Şubat"),"Kış",
IF(VEYA(M1592="Mart",M1592="Nisan",M1592="Mayıs"),"İlkbahar",
IF(VEYA(M1592="Haziran",M1592="Temmuz",M1592="Ağustos"),"Yaz",
IF(VEYA(M1592="Eylül",M1592="Ekim",M1592="Kasım"),"Sonbahar",""))))</f>
        <v>0</v>
      </c>
    </row>
    <row r="1593" spans="1:13" x14ac:dyDescent="0.3">
      <c r="A1593" s="5">
        <v>1592</v>
      </c>
      <c r="B1593" t="s">
        <v>16</v>
      </c>
      <c r="C1593" t="s">
        <v>32</v>
      </c>
      <c r="D1593" s="5" t="s">
        <v>76</v>
      </c>
      <c r="E1593">
        <v>2</v>
      </c>
      <c r="F1593" s="1">
        <v>10590</v>
      </c>
      <c r="G1593" s="2">
        <v>21180</v>
      </c>
      <c r="H1593" s="3">
        <v>9180</v>
      </c>
      <c r="I1593" s="19" t="s">
        <v>46</v>
      </c>
      <c r="J1593" t="s">
        <v>58</v>
      </c>
      <c r="K1593" s="20">
        <f>Tablo1[[#This Row],[Ürün Kar Tutarı]]/Tablo1[[#This Row],[Birim Fiyat]]</f>
        <v>0.86685552407932009</v>
      </c>
      <c r="L1593" t="str">
        <f xml:space="preserve"> RIGHT(Tablo1[[#This Row],[Urun Ad]],5)</f>
        <v>ı Gri</v>
      </c>
      <c r="M1593" cm="1">
        <f t="array" aca="1" ref="M1593" ca="1">IF(VEYA(M1593="Aralık",M1593="Ocak",M1593="Şubat"),"Kış",
IF(VEYA(M1593="Mart",M1593="Nisan",M1593="Mayıs"),"İlkbahar",
IF(VEYA(M1593="Haziran",M1593="Temmuz",M1593="Ağustos"),"Yaz",
IF(VEYA(M1593="Eylül",M1593="Ekim",M1593="Kasım"),"Sonbahar",""))))</f>
        <v>0</v>
      </c>
    </row>
    <row r="1594" spans="1:13" x14ac:dyDescent="0.3">
      <c r="A1594" s="4">
        <v>1593</v>
      </c>
      <c r="B1594" t="s">
        <v>10</v>
      </c>
      <c r="C1594" t="s">
        <v>31</v>
      </c>
      <c r="D1594" s="5" t="s">
        <v>77</v>
      </c>
      <c r="E1594">
        <v>4</v>
      </c>
      <c r="F1594" s="1">
        <v>8000</v>
      </c>
      <c r="G1594" s="2">
        <v>32000</v>
      </c>
      <c r="H1594" s="3">
        <v>8000</v>
      </c>
      <c r="I1594" s="19" t="s">
        <v>46</v>
      </c>
      <c r="J1594" t="s">
        <v>65</v>
      </c>
      <c r="K1594" s="20">
        <f>Tablo1[[#This Row],[Ürün Kar Tutarı]]/Tablo1[[#This Row],[Birim Fiyat]]</f>
        <v>1</v>
      </c>
      <c r="L1594" t="str">
        <f xml:space="preserve"> RIGHT(Tablo1[[#This Row],[Urun Ad]],5)</f>
        <v>Beyaz</v>
      </c>
      <c r="M1594" cm="1">
        <f t="array" aca="1" ref="M1594" ca="1">IF(VEYA(M1594="Aralık",M1594="Ocak",M1594="Şubat"),"Kış",
IF(VEYA(M1594="Mart",M1594="Nisan",M1594="Mayıs"),"İlkbahar",
IF(VEYA(M1594="Haziran",M1594="Temmuz",M1594="Ağustos"),"Yaz",
IF(VEYA(M1594="Eylül",M1594="Ekim",M1594="Kasım"),"Sonbahar",""))))</f>
        <v>0</v>
      </c>
    </row>
    <row r="1595" spans="1:13" x14ac:dyDescent="0.3">
      <c r="A1595" s="5">
        <v>1594</v>
      </c>
      <c r="B1595" t="s">
        <v>14</v>
      </c>
      <c r="C1595" t="s">
        <v>27</v>
      </c>
      <c r="D1595" s="5" t="s">
        <v>43</v>
      </c>
      <c r="E1595">
        <v>3</v>
      </c>
      <c r="F1595" s="1">
        <v>1100</v>
      </c>
      <c r="G1595" s="2">
        <v>3300</v>
      </c>
      <c r="H1595" s="3">
        <v>900</v>
      </c>
      <c r="I1595" s="19" t="s">
        <v>46</v>
      </c>
      <c r="J1595" t="s">
        <v>55</v>
      </c>
      <c r="K1595" s="20">
        <f>Tablo1[[#This Row],[Ürün Kar Tutarı]]/Tablo1[[#This Row],[Birim Fiyat]]</f>
        <v>0.81818181818181823</v>
      </c>
      <c r="L1595" t="str">
        <f xml:space="preserve"> RIGHT(Tablo1[[#This Row],[Urun Ad]],5)</f>
        <v>Beyaz</v>
      </c>
      <c r="M1595" cm="1">
        <f t="array" aca="1" ref="M1595" ca="1">IF(VEYA(M1595="Aralık",M1595="Ocak",M1595="Şubat"),"Kış",
IF(VEYA(M1595="Mart",M1595="Nisan",M1595="Mayıs"),"İlkbahar",
IF(VEYA(M1595="Haziran",M1595="Temmuz",M1595="Ağustos"),"Yaz",
IF(VEYA(M1595="Eylül",M1595="Ekim",M1595="Kasım"),"Sonbahar",""))))</f>
        <v>0</v>
      </c>
    </row>
    <row r="1596" spans="1:13" x14ac:dyDescent="0.3">
      <c r="A1596" s="4">
        <v>1595</v>
      </c>
      <c r="B1596" t="s">
        <v>17</v>
      </c>
      <c r="C1596" t="s">
        <v>28</v>
      </c>
      <c r="D1596" s="5" t="s">
        <v>83</v>
      </c>
      <c r="E1596">
        <v>2</v>
      </c>
      <c r="F1596" s="1">
        <v>1200</v>
      </c>
      <c r="G1596" s="2">
        <v>2400</v>
      </c>
      <c r="H1596" s="3">
        <v>800</v>
      </c>
      <c r="I1596" s="19" t="s">
        <v>46</v>
      </c>
      <c r="J1596" t="s">
        <v>62</v>
      </c>
      <c r="K1596" s="20">
        <f>Tablo1[[#This Row],[Ürün Kar Tutarı]]/Tablo1[[#This Row],[Birim Fiyat]]</f>
        <v>0.66666666666666663</v>
      </c>
      <c r="L1596" t="str">
        <f xml:space="preserve"> RIGHT(Tablo1[[#This Row],[Urun Ad]],5)</f>
        <v>Marka</v>
      </c>
      <c r="M1596" cm="1">
        <f t="array" aca="1" ref="M1596" ca="1">IF(VEYA(M1596="Aralık",M1596="Ocak",M1596="Şubat"),"Kış",
IF(VEYA(M1596="Mart",M1596="Nisan",M1596="Mayıs"),"İlkbahar",
IF(VEYA(M1596="Haziran",M1596="Temmuz",M1596="Ağustos"),"Yaz",
IF(VEYA(M1596="Eylül",M1596="Ekim",M1596="Kasım"),"Sonbahar",""))))</f>
        <v>0</v>
      </c>
    </row>
    <row r="1597" spans="1:13" x14ac:dyDescent="0.3">
      <c r="A1597" s="5">
        <v>1596</v>
      </c>
      <c r="B1597" t="s">
        <v>12</v>
      </c>
      <c r="C1597" t="s">
        <v>34</v>
      </c>
      <c r="D1597" s="5" t="s">
        <v>80</v>
      </c>
      <c r="E1597">
        <v>3</v>
      </c>
      <c r="F1597" s="1">
        <v>4200</v>
      </c>
      <c r="G1597" s="2">
        <v>12600</v>
      </c>
      <c r="H1597" s="3">
        <v>3600</v>
      </c>
      <c r="I1597" s="19" t="s">
        <v>46</v>
      </c>
      <c r="J1597" t="s">
        <v>59</v>
      </c>
      <c r="K1597" s="20">
        <f>Tablo1[[#This Row],[Ürün Kar Tutarı]]/Tablo1[[#This Row],[Birim Fiyat]]</f>
        <v>0.8571428571428571</v>
      </c>
      <c r="L1597" t="str">
        <f xml:space="preserve"> RIGHT(Tablo1[[#This Row],[Urun Ad]],5)</f>
        <v>Beyaz</v>
      </c>
      <c r="M1597" cm="1">
        <f t="array" aca="1" ref="M1597" ca="1">IF(VEYA(M1597="Aralık",M1597="Ocak",M1597="Şubat"),"Kış",
IF(VEYA(M1597="Mart",M1597="Nisan",M1597="Mayıs"),"İlkbahar",
IF(VEYA(M1597="Haziran",M1597="Temmuz",M1597="Ağustos"),"Yaz",
IF(VEYA(M1597="Eylül",M1597="Ekim",M1597="Kasım"),"Sonbahar",""))))</f>
        <v>0</v>
      </c>
    </row>
    <row r="1598" spans="1:13" x14ac:dyDescent="0.3">
      <c r="A1598" s="4">
        <v>1597</v>
      </c>
      <c r="B1598" t="s">
        <v>9</v>
      </c>
      <c r="C1598" t="s">
        <v>35</v>
      </c>
      <c r="D1598" s="5" t="s">
        <v>79</v>
      </c>
      <c r="E1598">
        <v>2</v>
      </c>
      <c r="F1598" s="1">
        <v>5775</v>
      </c>
      <c r="G1598" s="2">
        <v>11550</v>
      </c>
      <c r="H1598" s="3">
        <v>3550</v>
      </c>
      <c r="I1598" s="19" t="s">
        <v>46</v>
      </c>
      <c r="J1598" t="s">
        <v>61</v>
      </c>
      <c r="K1598" s="20">
        <f>Tablo1[[#This Row],[Ürün Kar Tutarı]]/Tablo1[[#This Row],[Birim Fiyat]]</f>
        <v>0.61471861471861466</v>
      </c>
      <c r="L1598" t="str">
        <f xml:space="preserve"> RIGHT(Tablo1[[#This Row],[Urun Ad]],5)</f>
        <v>Beyaz</v>
      </c>
      <c r="M1598" cm="1">
        <f t="array" aca="1" ref="M1598" ca="1">IF(VEYA(M1598="Aralık",M1598="Ocak",M1598="Şubat"),"Kış",
IF(VEYA(M1598="Mart",M1598="Nisan",M1598="Mayıs"),"İlkbahar",
IF(VEYA(M1598="Haziran",M1598="Temmuz",M1598="Ağustos"),"Yaz",
IF(VEYA(M1598="Eylül",M1598="Ekim",M1598="Kasım"),"Sonbahar",""))))</f>
        <v>0</v>
      </c>
    </row>
    <row r="1599" spans="1:13" x14ac:dyDescent="0.3">
      <c r="A1599" s="5">
        <v>1598</v>
      </c>
      <c r="B1599" t="s">
        <v>18</v>
      </c>
      <c r="C1599" t="s">
        <v>25</v>
      </c>
      <c r="D1599" s="5" t="s">
        <v>77</v>
      </c>
      <c r="E1599">
        <v>4</v>
      </c>
      <c r="F1599" s="1">
        <v>7600</v>
      </c>
      <c r="G1599" s="2">
        <v>30400</v>
      </c>
      <c r="H1599" s="3">
        <v>6400</v>
      </c>
      <c r="I1599" s="19" t="s">
        <v>46</v>
      </c>
      <c r="J1599" t="s">
        <v>65</v>
      </c>
      <c r="K1599" s="20">
        <f>Tablo1[[#This Row],[Ürün Kar Tutarı]]/Tablo1[[#This Row],[Birim Fiyat]]</f>
        <v>0.84210526315789469</v>
      </c>
      <c r="L1599" t="str">
        <f xml:space="preserve"> RIGHT(Tablo1[[#This Row],[Urun Ad]],5)</f>
        <v>i Gri</v>
      </c>
      <c r="M1599" cm="1">
        <f t="array" aca="1" ref="M1599" ca="1">IF(VEYA(M1599="Aralık",M1599="Ocak",M1599="Şubat"),"Kış",
IF(VEYA(M1599="Mart",M1599="Nisan",M1599="Mayıs"),"İlkbahar",
IF(VEYA(M1599="Haziran",M1599="Temmuz",M1599="Ağustos"),"Yaz",
IF(VEYA(M1599="Eylül",M1599="Ekim",M1599="Kasım"),"Sonbahar",""))))</f>
        <v>0</v>
      </c>
    </row>
    <row r="1600" spans="1:13" x14ac:dyDescent="0.3">
      <c r="A1600" s="4">
        <v>1599</v>
      </c>
      <c r="B1600" t="s">
        <v>9</v>
      </c>
      <c r="C1600" t="s">
        <v>26</v>
      </c>
      <c r="D1600" s="5" t="s">
        <v>79</v>
      </c>
      <c r="E1600">
        <v>2</v>
      </c>
      <c r="F1600" s="1">
        <v>7250</v>
      </c>
      <c r="G1600" s="2">
        <v>14500</v>
      </c>
      <c r="H1600" s="3">
        <v>4500</v>
      </c>
      <c r="I1600" s="19" t="s">
        <v>46</v>
      </c>
      <c r="J1600" t="s">
        <v>64</v>
      </c>
      <c r="K1600" s="20">
        <f>Tablo1[[#This Row],[Ürün Kar Tutarı]]/Tablo1[[#This Row],[Birim Fiyat]]</f>
        <v>0.62068965517241381</v>
      </c>
      <c r="L1600" t="str">
        <f xml:space="preserve"> RIGHT(Tablo1[[#This Row],[Urun Ad]],5)</f>
        <v>u Gri</v>
      </c>
      <c r="M1600" cm="1">
        <f t="array" aca="1" ref="M1600" ca="1">IF(VEYA(M1600="Aralık",M1600="Ocak",M1600="Şubat"),"Kış",
IF(VEYA(M1600="Mart",M1600="Nisan",M1600="Mayıs"),"İlkbahar",
IF(VEYA(M1600="Haziran",M1600="Temmuz",M1600="Ağustos"),"Yaz",
IF(VEYA(M1600="Eylül",M1600="Ekim",M1600="Kasım"),"Sonbahar",""))))</f>
        <v>0</v>
      </c>
    </row>
    <row r="1601" spans="1:13" x14ac:dyDescent="0.3">
      <c r="A1601" s="5">
        <v>1600</v>
      </c>
      <c r="B1601" t="s">
        <v>8</v>
      </c>
      <c r="C1601" t="s">
        <v>26</v>
      </c>
      <c r="D1601" s="5" t="s">
        <v>79</v>
      </c>
      <c r="E1601">
        <v>3</v>
      </c>
      <c r="F1601" s="1">
        <v>7250</v>
      </c>
      <c r="G1601" s="2">
        <v>21750</v>
      </c>
      <c r="H1601" s="3">
        <v>6750</v>
      </c>
      <c r="I1601" s="19" t="s">
        <v>46</v>
      </c>
      <c r="J1601" t="s">
        <v>60</v>
      </c>
      <c r="K1601" s="20">
        <f>Tablo1[[#This Row],[Ürün Kar Tutarı]]/Tablo1[[#This Row],[Birim Fiyat]]</f>
        <v>0.93103448275862066</v>
      </c>
      <c r="L1601" t="str">
        <f xml:space="preserve"> RIGHT(Tablo1[[#This Row],[Urun Ad]],5)</f>
        <v>u Gri</v>
      </c>
      <c r="M1601" cm="1">
        <f t="array" aca="1" ref="M1601" ca="1">IF(VEYA(M1601="Aralık",M1601="Ocak",M1601="Şubat"),"Kış",
IF(VEYA(M1601="Mart",M1601="Nisan",M1601="Mayıs"),"İlkbahar",
IF(VEYA(M1601="Haziran",M1601="Temmuz",M1601="Ağustos"),"Yaz",
IF(VEYA(M1601="Eylül",M1601="Ekim",M1601="Kasım"),"Sonbahar",""))))</f>
        <v>0</v>
      </c>
    </row>
    <row r="1602" spans="1:13" x14ac:dyDescent="0.3">
      <c r="A1602" s="4">
        <v>1601</v>
      </c>
      <c r="B1602" t="s">
        <v>16</v>
      </c>
      <c r="C1602" t="s">
        <v>26</v>
      </c>
      <c r="D1602" s="5" t="s">
        <v>79</v>
      </c>
      <c r="E1602">
        <v>3</v>
      </c>
      <c r="F1602" s="1">
        <v>7250</v>
      </c>
      <c r="G1602" s="2">
        <v>21750</v>
      </c>
      <c r="H1602" s="3">
        <v>6750</v>
      </c>
      <c r="I1602" s="19" t="s">
        <v>46</v>
      </c>
      <c r="J1602" t="s">
        <v>62</v>
      </c>
      <c r="K1602" s="20">
        <f>Tablo1[[#This Row],[Ürün Kar Tutarı]]/Tablo1[[#This Row],[Birim Fiyat]]</f>
        <v>0.93103448275862066</v>
      </c>
      <c r="L1602" t="str">
        <f xml:space="preserve"> RIGHT(Tablo1[[#This Row],[Urun Ad]],5)</f>
        <v>u Gri</v>
      </c>
      <c r="M1602" cm="1">
        <f t="array" aca="1" ref="M1602" ca="1">IF(VEYA(M1602="Aralık",M1602="Ocak",M1602="Şubat"),"Kış",
IF(VEYA(M1602="Mart",M1602="Nisan",M1602="Mayıs"),"İlkbahar",
IF(VEYA(M1602="Haziran",M1602="Temmuz",M1602="Ağustos"),"Yaz",
IF(VEYA(M1602="Eylül",M1602="Ekim",M1602="Kasım"),"Sonbahar",""))))</f>
        <v>0</v>
      </c>
    </row>
    <row r="1603" spans="1:13" x14ac:dyDescent="0.3">
      <c r="A1603" s="5">
        <v>1602</v>
      </c>
      <c r="B1603" t="s">
        <v>13</v>
      </c>
      <c r="C1603" t="s">
        <v>23</v>
      </c>
      <c r="D1603" s="5" t="s">
        <v>84</v>
      </c>
      <c r="E1603">
        <v>5</v>
      </c>
      <c r="F1603" s="1">
        <v>1350</v>
      </c>
      <c r="G1603" s="2">
        <v>6750</v>
      </c>
      <c r="H1603" s="3">
        <v>2750</v>
      </c>
      <c r="I1603" s="19" t="s">
        <v>46</v>
      </c>
      <c r="J1603" t="s">
        <v>61</v>
      </c>
      <c r="K1603" s="20">
        <f>Tablo1[[#This Row],[Ürün Kar Tutarı]]/Tablo1[[#This Row],[Birim Fiyat]]</f>
        <v>2.0370370370370372</v>
      </c>
      <c r="L1603" t="str">
        <f xml:space="preserve"> RIGHT(Tablo1[[#This Row],[Urun Ad]],5)</f>
        <v>Siyah</v>
      </c>
      <c r="M1603" cm="1">
        <f t="array" aca="1" ref="M1603" ca="1">IF(VEYA(M1603="Aralık",M1603="Ocak",M1603="Şubat"),"Kış",
IF(VEYA(M1603="Mart",M1603="Nisan",M1603="Mayıs"),"İlkbahar",
IF(VEYA(M1603="Haziran",M1603="Temmuz",M1603="Ağustos"),"Yaz",
IF(VEYA(M1603="Eylül",M1603="Ekim",M1603="Kasım"),"Sonbahar",""))))</f>
        <v>0</v>
      </c>
    </row>
    <row r="1604" spans="1:13" x14ac:dyDescent="0.3">
      <c r="A1604" s="4">
        <v>1603</v>
      </c>
      <c r="B1604" t="s">
        <v>9</v>
      </c>
      <c r="C1604" t="s">
        <v>26</v>
      </c>
      <c r="D1604" s="5" t="s">
        <v>79</v>
      </c>
      <c r="E1604">
        <v>5</v>
      </c>
      <c r="F1604" s="1">
        <v>7250</v>
      </c>
      <c r="G1604" s="2">
        <v>36250</v>
      </c>
      <c r="H1604" s="3">
        <v>11250</v>
      </c>
      <c r="I1604" s="19" t="s">
        <v>46</v>
      </c>
      <c r="J1604" t="s">
        <v>67</v>
      </c>
      <c r="K1604" s="20">
        <f>Tablo1[[#This Row],[Ürün Kar Tutarı]]/Tablo1[[#This Row],[Birim Fiyat]]</f>
        <v>1.5517241379310345</v>
      </c>
      <c r="L1604" t="str">
        <f xml:space="preserve"> RIGHT(Tablo1[[#This Row],[Urun Ad]],5)</f>
        <v>u Gri</v>
      </c>
      <c r="M1604" cm="1">
        <f t="array" aca="1" ref="M1604" ca="1">IF(VEYA(M1604="Aralık",M1604="Ocak",M1604="Şubat"),"Kış",
IF(VEYA(M1604="Mart",M1604="Nisan",M1604="Mayıs"),"İlkbahar",
IF(VEYA(M1604="Haziran",M1604="Temmuz",M1604="Ağustos"),"Yaz",
IF(VEYA(M1604="Eylül",M1604="Ekim",M1604="Kasım"),"Sonbahar",""))))</f>
        <v>0</v>
      </c>
    </row>
    <row r="1605" spans="1:13" x14ac:dyDescent="0.3">
      <c r="A1605" s="4">
        <v>1604</v>
      </c>
      <c r="B1605" t="s">
        <v>14</v>
      </c>
      <c r="C1605" t="s">
        <v>25</v>
      </c>
      <c r="D1605" s="5" t="s">
        <v>77</v>
      </c>
      <c r="E1605">
        <v>5</v>
      </c>
      <c r="F1605" s="1">
        <v>7600</v>
      </c>
      <c r="G1605" s="2">
        <v>38000</v>
      </c>
      <c r="H1605" s="3">
        <v>8000</v>
      </c>
      <c r="I1605" s="19" t="s">
        <v>46</v>
      </c>
      <c r="J1605" t="s">
        <v>56</v>
      </c>
      <c r="K1605" s="20">
        <f>Tablo1[[#This Row],[Ürün Kar Tutarı]]/Tablo1[[#This Row],[Birim Fiyat]]</f>
        <v>1.0526315789473684</v>
      </c>
      <c r="L1605" t="str">
        <f xml:space="preserve"> RIGHT(Tablo1[[#This Row],[Urun Ad]],5)</f>
        <v>i Gri</v>
      </c>
      <c r="M1605" cm="1">
        <f t="array" aca="1" ref="M1605" ca="1">IF(VEYA(M1605="Aralık",M1605="Ocak",M1605="Şubat"),"Kış",
IF(VEYA(M1605="Mart",M1605="Nisan",M1605="Mayıs"),"İlkbahar",
IF(VEYA(M1605="Haziran",M1605="Temmuz",M1605="Ağustos"),"Yaz",
IF(VEYA(M1605="Eylül",M1605="Ekim",M1605="Kasım"),"Sonbahar",""))))</f>
        <v>0</v>
      </c>
    </row>
    <row r="1606" spans="1:13" x14ac:dyDescent="0.3">
      <c r="A1606" s="4">
        <v>1605</v>
      </c>
      <c r="B1606" t="s">
        <v>19</v>
      </c>
      <c r="C1606" t="s">
        <v>25</v>
      </c>
      <c r="D1606" s="5" t="s">
        <v>77</v>
      </c>
      <c r="E1606">
        <v>4</v>
      </c>
      <c r="F1606" s="1">
        <v>7600</v>
      </c>
      <c r="G1606" s="2">
        <v>30400</v>
      </c>
      <c r="H1606" s="3">
        <v>6400</v>
      </c>
      <c r="I1606" s="19" t="s">
        <v>46</v>
      </c>
      <c r="J1606" t="s">
        <v>58</v>
      </c>
      <c r="K1606" s="20">
        <f>Tablo1[[#This Row],[Ürün Kar Tutarı]]/Tablo1[[#This Row],[Birim Fiyat]]</f>
        <v>0.84210526315789469</v>
      </c>
      <c r="L1606" t="str">
        <f xml:space="preserve"> RIGHT(Tablo1[[#This Row],[Urun Ad]],5)</f>
        <v>i Gri</v>
      </c>
      <c r="M1606" cm="1">
        <f t="array" aca="1" ref="M1606" ca="1">IF(VEYA(M1606="Aralık",M1606="Ocak",M1606="Şubat"),"Kış",
IF(VEYA(M1606="Mart",M1606="Nisan",M1606="Mayıs"),"İlkbahar",
IF(VEYA(M1606="Haziran",M1606="Temmuz",M1606="Ağustos"),"Yaz",
IF(VEYA(M1606="Eylül",M1606="Ekim",M1606="Kasım"),"Sonbahar",""))))</f>
        <v>0</v>
      </c>
    </row>
    <row r="1607" spans="1:13" x14ac:dyDescent="0.3">
      <c r="A1607" s="5">
        <v>1606</v>
      </c>
      <c r="B1607" t="s">
        <v>9</v>
      </c>
      <c r="C1607" t="s">
        <v>33</v>
      </c>
      <c r="D1607" s="5" t="s">
        <v>78</v>
      </c>
      <c r="E1607">
        <v>4</v>
      </c>
      <c r="F1607" s="1">
        <v>1490</v>
      </c>
      <c r="G1607" s="2">
        <v>5960</v>
      </c>
      <c r="H1607" s="3">
        <v>2760</v>
      </c>
      <c r="I1607" s="19" t="s">
        <v>46</v>
      </c>
      <c r="J1607" t="s">
        <v>57</v>
      </c>
      <c r="K1607" s="20">
        <f>Tablo1[[#This Row],[Ürün Kar Tutarı]]/Tablo1[[#This Row],[Birim Fiyat]]</f>
        <v>1.8523489932885906</v>
      </c>
      <c r="L1607" t="str">
        <f xml:space="preserve"> RIGHT(Tablo1[[#This Row],[Urun Ad]],5)</f>
        <v>Marka</v>
      </c>
      <c r="M1607" cm="1">
        <f t="array" aca="1" ref="M1607" ca="1">IF(VEYA(M1607="Aralık",M1607="Ocak",M1607="Şubat"),"Kış",
IF(VEYA(M1607="Mart",M1607="Nisan",M1607="Mayıs"),"İlkbahar",
IF(VEYA(M1607="Haziran",M1607="Temmuz",M1607="Ağustos"),"Yaz",
IF(VEYA(M1607="Eylül",M1607="Ekim",M1607="Kasım"),"Sonbahar",""))))</f>
        <v>0</v>
      </c>
    </row>
    <row r="1608" spans="1:13" x14ac:dyDescent="0.3">
      <c r="A1608" s="4">
        <v>1607</v>
      </c>
      <c r="B1608" t="s">
        <v>13</v>
      </c>
      <c r="C1608" t="s">
        <v>36</v>
      </c>
      <c r="D1608" s="5" t="s">
        <v>81</v>
      </c>
      <c r="E1608">
        <v>5</v>
      </c>
      <c r="F1608" s="1">
        <v>2900</v>
      </c>
      <c r="G1608" s="2">
        <v>14500</v>
      </c>
      <c r="H1608" s="3">
        <v>4500</v>
      </c>
      <c r="I1608" s="19" t="s">
        <v>46</v>
      </c>
      <c r="J1608" t="s">
        <v>66</v>
      </c>
      <c r="K1608" s="20">
        <f>Tablo1[[#This Row],[Ürün Kar Tutarı]]/Tablo1[[#This Row],[Birim Fiyat]]</f>
        <v>1.5517241379310345</v>
      </c>
      <c r="L1608" t="str">
        <f xml:space="preserve"> RIGHT(Tablo1[[#This Row],[Urun Ad]],5)</f>
        <v>Marka</v>
      </c>
      <c r="M1608" cm="1">
        <f t="array" aca="1" ref="M1608" ca="1">IF(VEYA(M1608="Aralık",M1608="Ocak",M1608="Şubat"),"Kış",
IF(VEYA(M1608="Mart",M1608="Nisan",M1608="Mayıs"),"İlkbahar",
IF(VEYA(M1608="Haziran",M1608="Temmuz",M1608="Ağustos"),"Yaz",
IF(VEYA(M1608="Eylül",M1608="Ekim",M1608="Kasım"),"Sonbahar",""))))</f>
        <v>0</v>
      </c>
    </row>
    <row r="1609" spans="1:13" x14ac:dyDescent="0.3">
      <c r="A1609" s="5">
        <v>1608</v>
      </c>
      <c r="B1609" t="s">
        <v>17</v>
      </c>
      <c r="C1609" t="s">
        <v>33</v>
      </c>
      <c r="D1609" s="5" t="s">
        <v>78</v>
      </c>
      <c r="E1609">
        <v>4</v>
      </c>
      <c r="F1609" s="1">
        <v>1490</v>
      </c>
      <c r="G1609" s="2">
        <v>5960</v>
      </c>
      <c r="H1609" s="3">
        <v>2760</v>
      </c>
      <c r="I1609" s="19" t="s">
        <v>46</v>
      </c>
      <c r="J1609" t="s">
        <v>56</v>
      </c>
      <c r="K1609" s="20">
        <f>Tablo1[[#This Row],[Ürün Kar Tutarı]]/Tablo1[[#This Row],[Birim Fiyat]]</f>
        <v>1.8523489932885906</v>
      </c>
      <c r="L1609" t="str">
        <f xml:space="preserve"> RIGHT(Tablo1[[#This Row],[Urun Ad]],5)</f>
        <v>Marka</v>
      </c>
      <c r="M1609" cm="1">
        <f t="array" aca="1" ref="M1609" ca="1">IF(VEYA(M1609="Aralık",M1609="Ocak",M1609="Şubat"),"Kış",
IF(VEYA(M1609="Mart",M1609="Nisan",M1609="Mayıs"),"İlkbahar",
IF(VEYA(M1609="Haziran",M1609="Temmuz",M1609="Ağustos"),"Yaz",
IF(VEYA(M1609="Eylül",M1609="Ekim",M1609="Kasım"),"Sonbahar",""))))</f>
        <v>0</v>
      </c>
    </row>
    <row r="1610" spans="1:13" x14ac:dyDescent="0.3">
      <c r="A1610" s="4">
        <v>1609</v>
      </c>
      <c r="B1610" t="s">
        <v>17</v>
      </c>
      <c r="C1610" t="s">
        <v>30</v>
      </c>
      <c r="D1610" s="5" t="s">
        <v>83</v>
      </c>
      <c r="E1610">
        <v>2</v>
      </c>
      <c r="F1610" s="1">
        <v>1090</v>
      </c>
      <c r="G1610" s="2">
        <v>2180</v>
      </c>
      <c r="H1610" s="3">
        <v>580</v>
      </c>
      <c r="I1610" s="19" t="s">
        <v>46</v>
      </c>
      <c r="J1610" t="s">
        <v>60</v>
      </c>
      <c r="K1610" s="20">
        <f>Tablo1[[#This Row],[Ürün Kar Tutarı]]/Tablo1[[#This Row],[Birim Fiyat]]</f>
        <v>0.5321100917431193</v>
      </c>
      <c r="L1610" t="str">
        <f xml:space="preserve"> RIGHT(Tablo1[[#This Row],[Urun Ad]],5)</f>
        <v>Marka</v>
      </c>
      <c r="M1610" cm="1">
        <f t="array" aca="1" ref="M1610" ca="1">IF(VEYA(M1610="Aralık",M1610="Ocak",M1610="Şubat"),"Kış",
IF(VEYA(M1610="Mart",M1610="Nisan",M1610="Mayıs"),"İlkbahar",
IF(VEYA(M1610="Haziran",M1610="Temmuz",M1610="Ağustos"),"Yaz",
IF(VEYA(M1610="Eylül",M1610="Ekim",M1610="Kasım"),"Sonbahar",""))))</f>
        <v>0</v>
      </c>
    </row>
    <row r="1611" spans="1:13" x14ac:dyDescent="0.3">
      <c r="A1611" s="5">
        <v>1610</v>
      </c>
      <c r="B1611" t="s">
        <v>13</v>
      </c>
      <c r="C1611" t="s">
        <v>28</v>
      </c>
      <c r="D1611" s="5" t="s">
        <v>83</v>
      </c>
      <c r="E1611">
        <v>3</v>
      </c>
      <c r="F1611" s="1">
        <v>1200</v>
      </c>
      <c r="G1611" s="2">
        <v>3600</v>
      </c>
      <c r="H1611" s="3">
        <v>1200</v>
      </c>
      <c r="I1611" s="19" t="s">
        <v>46</v>
      </c>
      <c r="J1611" t="s">
        <v>67</v>
      </c>
      <c r="K1611" s="20">
        <f>Tablo1[[#This Row],[Ürün Kar Tutarı]]/Tablo1[[#This Row],[Birim Fiyat]]</f>
        <v>1</v>
      </c>
      <c r="L1611" t="str">
        <f xml:space="preserve"> RIGHT(Tablo1[[#This Row],[Urun Ad]],5)</f>
        <v>Marka</v>
      </c>
      <c r="M1611" cm="1">
        <f t="array" aca="1" ref="M1611" ca="1">IF(VEYA(M1611="Aralık",M1611="Ocak",M1611="Şubat"),"Kış",
IF(VEYA(M1611="Mart",M1611="Nisan",M1611="Mayıs"),"İlkbahar",
IF(VEYA(M1611="Haziran",M1611="Temmuz",M1611="Ağustos"),"Yaz",
IF(VEYA(M1611="Eylül",M1611="Ekim",M1611="Kasım"),"Sonbahar",""))))</f>
        <v>0</v>
      </c>
    </row>
    <row r="1612" spans="1:13" x14ac:dyDescent="0.3">
      <c r="A1612" s="4">
        <v>1611</v>
      </c>
      <c r="B1612" t="s">
        <v>16</v>
      </c>
      <c r="C1612" t="s">
        <v>32</v>
      </c>
      <c r="D1612" s="5" t="s">
        <v>76</v>
      </c>
      <c r="E1612">
        <v>4</v>
      </c>
      <c r="F1612" s="1">
        <v>10590</v>
      </c>
      <c r="G1612" s="2">
        <v>42360</v>
      </c>
      <c r="H1612" s="3">
        <v>18360</v>
      </c>
      <c r="I1612" s="19" t="s">
        <v>46</v>
      </c>
      <c r="J1612" t="s">
        <v>61</v>
      </c>
      <c r="K1612" s="20">
        <f>Tablo1[[#This Row],[Ürün Kar Tutarı]]/Tablo1[[#This Row],[Birim Fiyat]]</f>
        <v>1.7337110481586402</v>
      </c>
      <c r="L1612" t="str">
        <f xml:space="preserve"> RIGHT(Tablo1[[#This Row],[Urun Ad]],5)</f>
        <v>ı Gri</v>
      </c>
      <c r="M1612" cm="1">
        <f t="array" aca="1" ref="M1612" ca="1">IF(VEYA(M1612="Aralık",M1612="Ocak",M1612="Şubat"),"Kış",
IF(VEYA(M1612="Mart",M1612="Nisan",M1612="Mayıs"),"İlkbahar",
IF(VEYA(M1612="Haziran",M1612="Temmuz",M1612="Ağustos"),"Yaz",
IF(VEYA(M1612="Eylül",M1612="Ekim",M1612="Kasım"),"Sonbahar",""))))</f>
        <v>0</v>
      </c>
    </row>
    <row r="1613" spans="1:13" x14ac:dyDescent="0.3">
      <c r="A1613" s="5">
        <v>1612</v>
      </c>
      <c r="B1613" t="s">
        <v>14</v>
      </c>
      <c r="C1613" t="s">
        <v>34</v>
      </c>
      <c r="D1613" s="5" t="s">
        <v>80</v>
      </c>
      <c r="E1613">
        <v>2</v>
      </c>
      <c r="F1613" s="1">
        <v>4200</v>
      </c>
      <c r="G1613" s="2">
        <v>8400</v>
      </c>
      <c r="H1613" s="3">
        <v>2400</v>
      </c>
      <c r="I1613" s="19" t="s">
        <v>46</v>
      </c>
      <c r="J1613" t="s">
        <v>62</v>
      </c>
      <c r="K1613" s="20">
        <f>Tablo1[[#This Row],[Ürün Kar Tutarı]]/Tablo1[[#This Row],[Birim Fiyat]]</f>
        <v>0.5714285714285714</v>
      </c>
      <c r="L1613" t="str">
        <f xml:space="preserve"> RIGHT(Tablo1[[#This Row],[Urun Ad]],5)</f>
        <v>Beyaz</v>
      </c>
      <c r="M1613" cm="1">
        <f t="array" aca="1" ref="M1613" ca="1">IF(VEYA(M1613="Aralık",M1613="Ocak",M1613="Şubat"),"Kış",
IF(VEYA(M1613="Mart",M1613="Nisan",M1613="Mayıs"),"İlkbahar",
IF(VEYA(M1613="Haziran",M1613="Temmuz",M1613="Ağustos"),"Yaz",
IF(VEYA(M1613="Eylül",M1613="Ekim",M1613="Kasım"),"Sonbahar",""))))</f>
        <v>0</v>
      </c>
    </row>
    <row r="1614" spans="1:13" x14ac:dyDescent="0.3">
      <c r="A1614" s="4">
        <v>1613</v>
      </c>
      <c r="B1614" t="s">
        <v>11</v>
      </c>
      <c r="C1614" t="s">
        <v>34</v>
      </c>
      <c r="D1614" s="5" t="s">
        <v>80</v>
      </c>
      <c r="E1614">
        <v>5</v>
      </c>
      <c r="F1614" s="1">
        <v>4200</v>
      </c>
      <c r="G1614" s="2">
        <v>21000</v>
      </c>
      <c r="H1614" s="3">
        <v>6000</v>
      </c>
      <c r="I1614" s="19" t="s">
        <v>46</v>
      </c>
      <c r="J1614" t="s">
        <v>57</v>
      </c>
      <c r="K1614" s="20">
        <f>Tablo1[[#This Row],[Ürün Kar Tutarı]]/Tablo1[[#This Row],[Birim Fiyat]]</f>
        <v>1.4285714285714286</v>
      </c>
      <c r="L1614" t="str">
        <f xml:space="preserve"> RIGHT(Tablo1[[#This Row],[Urun Ad]],5)</f>
        <v>Beyaz</v>
      </c>
      <c r="M1614" cm="1">
        <f t="array" aca="1" ref="M1614" ca="1">IF(VEYA(M1614="Aralık",M1614="Ocak",M1614="Şubat"),"Kış",
IF(VEYA(M1614="Mart",M1614="Nisan",M1614="Mayıs"),"İlkbahar",
IF(VEYA(M1614="Haziran",M1614="Temmuz",M1614="Ağustos"),"Yaz",
IF(VEYA(M1614="Eylül",M1614="Ekim",M1614="Kasım"),"Sonbahar",""))))</f>
        <v>0</v>
      </c>
    </row>
    <row r="1615" spans="1:13" x14ac:dyDescent="0.3">
      <c r="A1615" s="5">
        <v>1614</v>
      </c>
      <c r="B1615" t="s">
        <v>15</v>
      </c>
      <c r="C1615" t="s">
        <v>32</v>
      </c>
      <c r="D1615" s="5" t="s">
        <v>76</v>
      </c>
      <c r="E1615">
        <v>2</v>
      </c>
      <c r="F1615" s="1">
        <v>10590</v>
      </c>
      <c r="G1615" s="2">
        <v>21180</v>
      </c>
      <c r="H1615" s="3">
        <v>9180</v>
      </c>
      <c r="I1615" s="19" t="s">
        <v>46</v>
      </c>
      <c r="J1615" t="s">
        <v>57</v>
      </c>
      <c r="K1615" s="20">
        <f>Tablo1[[#This Row],[Ürün Kar Tutarı]]/Tablo1[[#This Row],[Birim Fiyat]]</f>
        <v>0.86685552407932009</v>
      </c>
      <c r="L1615" t="str">
        <f xml:space="preserve"> RIGHT(Tablo1[[#This Row],[Urun Ad]],5)</f>
        <v>ı Gri</v>
      </c>
      <c r="M1615" cm="1">
        <f t="array" aca="1" ref="M1615" ca="1">IF(VEYA(M1615="Aralık",M1615="Ocak",M1615="Şubat"),"Kış",
IF(VEYA(M1615="Mart",M1615="Nisan",M1615="Mayıs"),"İlkbahar",
IF(VEYA(M1615="Haziran",M1615="Temmuz",M1615="Ağustos"),"Yaz",
IF(VEYA(M1615="Eylül",M1615="Ekim",M1615="Kasım"),"Sonbahar",""))))</f>
        <v>0</v>
      </c>
    </row>
    <row r="1616" spans="1:13" x14ac:dyDescent="0.3">
      <c r="A1616" s="4">
        <v>1615</v>
      </c>
      <c r="B1616" t="s">
        <v>19</v>
      </c>
      <c r="C1616" t="s">
        <v>37</v>
      </c>
      <c r="D1616" s="5" t="s">
        <v>43</v>
      </c>
      <c r="E1616">
        <v>4</v>
      </c>
      <c r="F1616" s="1">
        <v>1250</v>
      </c>
      <c r="G1616" s="2">
        <v>5000</v>
      </c>
      <c r="H1616" s="3">
        <v>1800</v>
      </c>
      <c r="I1616" s="19" t="s">
        <v>46</v>
      </c>
      <c r="J1616" t="s">
        <v>58</v>
      </c>
      <c r="K1616" s="20">
        <f>Tablo1[[#This Row],[Ürün Kar Tutarı]]/Tablo1[[#This Row],[Birim Fiyat]]</f>
        <v>1.44</v>
      </c>
      <c r="L1616" t="str">
        <f xml:space="preserve"> RIGHT(Tablo1[[#This Row],[Urun Ad]],5)</f>
        <v>Siyah</v>
      </c>
      <c r="M1616" cm="1">
        <f t="array" aca="1" ref="M1616" ca="1">IF(VEYA(M1616="Aralık",M1616="Ocak",M1616="Şubat"),"Kış",
IF(VEYA(M1616="Mart",M1616="Nisan",M1616="Mayıs"),"İlkbahar",
IF(VEYA(M1616="Haziran",M1616="Temmuz",M1616="Ağustos"),"Yaz",
IF(VEYA(M1616="Eylül",M1616="Ekim",M1616="Kasım"),"Sonbahar",""))))</f>
        <v>0</v>
      </c>
    </row>
    <row r="1617" spans="1:13" x14ac:dyDescent="0.3">
      <c r="A1617" s="5">
        <v>1616</v>
      </c>
      <c r="B1617" t="s">
        <v>8</v>
      </c>
      <c r="C1617" t="s">
        <v>33</v>
      </c>
      <c r="D1617" s="5" t="s">
        <v>78</v>
      </c>
      <c r="E1617">
        <v>4</v>
      </c>
      <c r="F1617" s="1">
        <v>1490</v>
      </c>
      <c r="G1617" s="2">
        <v>5960</v>
      </c>
      <c r="H1617" s="3">
        <v>2760</v>
      </c>
      <c r="I1617" s="19" t="s">
        <v>46</v>
      </c>
      <c r="J1617" t="s">
        <v>65</v>
      </c>
      <c r="K1617" s="20">
        <f>Tablo1[[#This Row],[Ürün Kar Tutarı]]/Tablo1[[#This Row],[Birim Fiyat]]</f>
        <v>1.8523489932885906</v>
      </c>
      <c r="L1617" t="str">
        <f xml:space="preserve"> RIGHT(Tablo1[[#This Row],[Urun Ad]],5)</f>
        <v>Marka</v>
      </c>
      <c r="M1617" cm="1">
        <f t="array" aca="1" ref="M1617" ca="1">IF(VEYA(M1617="Aralık",M1617="Ocak",M1617="Şubat"),"Kış",
IF(VEYA(M1617="Mart",M1617="Nisan",M1617="Mayıs"),"İlkbahar",
IF(VEYA(M1617="Haziran",M1617="Temmuz",M1617="Ağustos"),"Yaz",
IF(VEYA(M1617="Eylül",M1617="Ekim",M1617="Kasım"),"Sonbahar",""))))</f>
        <v>0</v>
      </c>
    </row>
    <row r="1618" spans="1:13" x14ac:dyDescent="0.3">
      <c r="A1618" s="4">
        <v>1617</v>
      </c>
      <c r="B1618" t="s">
        <v>14</v>
      </c>
      <c r="C1618" t="s">
        <v>28</v>
      </c>
      <c r="D1618" s="5" t="s">
        <v>83</v>
      </c>
      <c r="E1618">
        <v>4</v>
      </c>
      <c r="F1618" s="1">
        <v>1200</v>
      </c>
      <c r="G1618" s="2">
        <v>4800</v>
      </c>
      <c r="H1618" s="3">
        <v>1600</v>
      </c>
      <c r="I1618" s="19" t="s">
        <v>46</v>
      </c>
      <c r="J1618" t="s">
        <v>65</v>
      </c>
      <c r="K1618" s="20">
        <f>Tablo1[[#This Row],[Ürün Kar Tutarı]]/Tablo1[[#This Row],[Birim Fiyat]]</f>
        <v>1.3333333333333333</v>
      </c>
      <c r="L1618" t="str">
        <f xml:space="preserve"> RIGHT(Tablo1[[#This Row],[Urun Ad]],5)</f>
        <v>Marka</v>
      </c>
      <c r="M1618" cm="1">
        <f t="array" aca="1" ref="M1618" ca="1">IF(VEYA(M1618="Aralık",M1618="Ocak",M1618="Şubat"),"Kış",
IF(VEYA(M1618="Mart",M1618="Nisan",M1618="Mayıs"),"İlkbahar",
IF(VEYA(M1618="Haziran",M1618="Temmuz",M1618="Ağustos"),"Yaz",
IF(VEYA(M1618="Eylül",M1618="Ekim",M1618="Kasım"),"Sonbahar",""))))</f>
        <v>0</v>
      </c>
    </row>
    <row r="1619" spans="1:13" x14ac:dyDescent="0.3">
      <c r="A1619" s="5">
        <v>1618</v>
      </c>
      <c r="B1619" t="s">
        <v>10</v>
      </c>
      <c r="C1619" t="s">
        <v>24</v>
      </c>
      <c r="D1619" s="5" t="s">
        <v>81</v>
      </c>
      <c r="E1619">
        <v>3</v>
      </c>
      <c r="F1619" s="1">
        <v>2180</v>
      </c>
      <c r="G1619" s="2">
        <v>6540</v>
      </c>
      <c r="H1619" s="3">
        <v>2040</v>
      </c>
      <c r="I1619" s="19" t="s">
        <v>46</v>
      </c>
      <c r="J1619" t="s">
        <v>67</v>
      </c>
      <c r="K1619" s="20">
        <f>Tablo1[[#This Row],[Ürün Kar Tutarı]]/Tablo1[[#This Row],[Birim Fiyat]]</f>
        <v>0.93577981651376152</v>
      </c>
      <c r="L1619" t="str">
        <f xml:space="preserve"> RIGHT(Tablo1[[#This Row],[Urun Ad]],5)</f>
        <v>Marka</v>
      </c>
      <c r="M1619" cm="1">
        <f t="array" aca="1" ref="M1619" ca="1">IF(VEYA(M1619="Aralık",M1619="Ocak",M1619="Şubat"),"Kış",
IF(VEYA(M1619="Mart",M1619="Nisan",M1619="Mayıs"),"İlkbahar",
IF(VEYA(M1619="Haziran",M1619="Temmuz",M1619="Ağustos"),"Yaz",
IF(VEYA(M1619="Eylül",M1619="Ekim",M1619="Kasım"),"Sonbahar",""))))</f>
        <v>0</v>
      </c>
    </row>
    <row r="1620" spans="1:13" x14ac:dyDescent="0.3">
      <c r="A1620" s="4">
        <v>1619</v>
      </c>
      <c r="B1620" t="s">
        <v>17</v>
      </c>
      <c r="C1620" t="s">
        <v>38</v>
      </c>
      <c r="D1620" s="5" t="s">
        <v>84</v>
      </c>
      <c r="E1620">
        <v>2</v>
      </c>
      <c r="F1620" s="1">
        <v>1200</v>
      </c>
      <c r="G1620" s="2">
        <v>2400</v>
      </c>
      <c r="H1620" s="3">
        <v>800</v>
      </c>
      <c r="I1620" s="19" t="s">
        <v>46</v>
      </c>
      <c r="J1620" t="s">
        <v>67</v>
      </c>
      <c r="K1620" s="20">
        <f>Tablo1[[#This Row],[Ürün Kar Tutarı]]/Tablo1[[#This Row],[Birim Fiyat]]</f>
        <v>0.66666666666666663</v>
      </c>
      <c r="L1620" t="str">
        <f xml:space="preserve"> RIGHT(Tablo1[[#This Row],[Urun Ad]],5)</f>
        <v>ü Mor</v>
      </c>
      <c r="M1620" cm="1">
        <f t="array" aca="1" ref="M1620" ca="1">IF(VEYA(M1620="Aralık",M1620="Ocak",M1620="Şubat"),"Kış",
IF(VEYA(M1620="Mart",M1620="Nisan",M1620="Mayıs"),"İlkbahar",
IF(VEYA(M1620="Haziran",M1620="Temmuz",M1620="Ağustos"),"Yaz",
IF(VEYA(M1620="Eylül",M1620="Ekim",M1620="Kasım"),"Sonbahar",""))))</f>
        <v>0</v>
      </c>
    </row>
    <row r="1621" spans="1:13" x14ac:dyDescent="0.3">
      <c r="A1621" s="5">
        <v>1620</v>
      </c>
      <c r="B1621" t="s">
        <v>8</v>
      </c>
      <c r="C1621" t="s">
        <v>29</v>
      </c>
      <c r="D1621" s="5" t="s">
        <v>82</v>
      </c>
      <c r="E1621">
        <v>4</v>
      </c>
      <c r="F1621" s="1">
        <v>1800</v>
      </c>
      <c r="G1621" s="2">
        <v>7200</v>
      </c>
      <c r="H1621" s="3">
        <v>4000</v>
      </c>
      <c r="I1621" s="19" t="s">
        <v>46</v>
      </c>
      <c r="J1621" t="s">
        <v>56</v>
      </c>
      <c r="K1621" s="20">
        <f>Tablo1[[#This Row],[Ürün Kar Tutarı]]/Tablo1[[#This Row],[Birim Fiyat]]</f>
        <v>2.2222222222222223</v>
      </c>
      <c r="L1621" t="str">
        <f xml:space="preserve"> RIGHT(Tablo1[[#This Row],[Urun Ad]],5)</f>
        <v>n Gri</v>
      </c>
      <c r="M1621" cm="1">
        <f t="array" aca="1" ref="M1621" ca="1">IF(VEYA(M1621="Aralık",M1621="Ocak",M1621="Şubat"),"Kış",
IF(VEYA(M1621="Mart",M1621="Nisan",M1621="Mayıs"),"İlkbahar",
IF(VEYA(M1621="Haziran",M1621="Temmuz",M1621="Ağustos"),"Yaz",
IF(VEYA(M1621="Eylül",M1621="Ekim",M1621="Kasım"),"Sonbahar",""))))</f>
        <v>0</v>
      </c>
    </row>
    <row r="1622" spans="1:13" x14ac:dyDescent="0.3">
      <c r="A1622" s="4">
        <v>1621</v>
      </c>
      <c r="B1622" t="s">
        <v>10</v>
      </c>
      <c r="C1622" t="s">
        <v>25</v>
      </c>
      <c r="D1622" s="5" t="s">
        <v>77</v>
      </c>
      <c r="E1622">
        <v>2</v>
      </c>
      <c r="F1622" s="1">
        <v>7600</v>
      </c>
      <c r="G1622" s="2">
        <v>15200</v>
      </c>
      <c r="H1622" s="3">
        <v>3200</v>
      </c>
      <c r="I1622" s="19" t="s">
        <v>46</v>
      </c>
      <c r="J1622" t="s">
        <v>55</v>
      </c>
      <c r="K1622" s="20">
        <f>Tablo1[[#This Row],[Ürün Kar Tutarı]]/Tablo1[[#This Row],[Birim Fiyat]]</f>
        <v>0.42105263157894735</v>
      </c>
      <c r="L1622" t="str">
        <f xml:space="preserve"> RIGHT(Tablo1[[#This Row],[Urun Ad]],5)</f>
        <v>i Gri</v>
      </c>
      <c r="M1622" cm="1">
        <f t="array" aca="1" ref="M1622" ca="1">IF(VEYA(M1622="Aralık",M1622="Ocak",M1622="Şubat"),"Kış",
IF(VEYA(M1622="Mart",M1622="Nisan",M1622="Mayıs"),"İlkbahar",
IF(VEYA(M1622="Haziran",M1622="Temmuz",M1622="Ağustos"),"Yaz",
IF(VEYA(M1622="Eylül",M1622="Ekim",M1622="Kasım"),"Sonbahar",""))))</f>
        <v>0</v>
      </c>
    </row>
    <row r="1623" spans="1:13" x14ac:dyDescent="0.3">
      <c r="A1623" s="5">
        <v>1622</v>
      </c>
      <c r="B1623" t="s">
        <v>15</v>
      </c>
      <c r="C1623" t="s">
        <v>39</v>
      </c>
      <c r="D1623" s="5" t="s">
        <v>76</v>
      </c>
      <c r="E1623">
        <v>4</v>
      </c>
      <c r="F1623" s="1">
        <v>7530</v>
      </c>
      <c r="G1623" s="2">
        <v>30120</v>
      </c>
      <c r="H1623" s="3">
        <v>6120</v>
      </c>
      <c r="I1623" s="19" t="s">
        <v>46</v>
      </c>
      <c r="J1623" t="s">
        <v>67</v>
      </c>
      <c r="K1623" s="20">
        <f>Tablo1[[#This Row],[Ürün Kar Tutarı]]/Tablo1[[#This Row],[Birim Fiyat]]</f>
        <v>0.8127490039840638</v>
      </c>
      <c r="L1623" t="str">
        <f xml:space="preserve"> RIGHT(Tablo1[[#This Row],[Urun Ad]],5)</f>
        <v>ı Gri</v>
      </c>
      <c r="M1623" cm="1">
        <f t="array" aca="1" ref="M1623" ca="1">IF(VEYA(M1623="Aralık",M1623="Ocak",M1623="Şubat"),"Kış",
IF(VEYA(M1623="Mart",M1623="Nisan",M1623="Mayıs"),"İlkbahar",
IF(VEYA(M1623="Haziran",M1623="Temmuz",M1623="Ağustos"),"Yaz",
IF(VEYA(M1623="Eylül",M1623="Ekim",M1623="Kasım"),"Sonbahar",""))))</f>
        <v>0</v>
      </c>
    </row>
    <row r="1624" spans="1:13" x14ac:dyDescent="0.3">
      <c r="A1624" s="4">
        <v>1623</v>
      </c>
      <c r="B1624" t="s">
        <v>19</v>
      </c>
      <c r="C1624" t="s">
        <v>33</v>
      </c>
      <c r="D1624" s="5" t="s">
        <v>78</v>
      </c>
      <c r="E1624">
        <v>2</v>
      </c>
      <c r="F1624" s="1">
        <v>1490</v>
      </c>
      <c r="G1624" s="2">
        <v>2980</v>
      </c>
      <c r="H1624" s="3">
        <v>1380</v>
      </c>
      <c r="I1624" s="19" t="s">
        <v>46</v>
      </c>
      <c r="J1624" t="s">
        <v>61</v>
      </c>
      <c r="K1624" s="20">
        <f>Tablo1[[#This Row],[Ürün Kar Tutarı]]/Tablo1[[#This Row],[Birim Fiyat]]</f>
        <v>0.9261744966442953</v>
      </c>
      <c r="L1624" t="str">
        <f xml:space="preserve"> RIGHT(Tablo1[[#This Row],[Urun Ad]],5)</f>
        <v>Marka</v>
      </c>
      <c r="M1624" cm="1">
        <f t="array" aca="1" ref="M1624" ca="1">IF(VEYA(M1624="Aralık",M1624="Ocak",M1624="Şubat"),"Kış",
IF(VEYA(M1624="Mart",M1624="Nisan",M1624="Mayıs"),"İlkbahar",
IF(VEYA(M1624="Haziran",M1624="Temmuz",M1624="Ağustos"),"Yaz",
IF(VEYA(M1624="Eylül",M1624="Ekim",M1624="Kasım"),"Sonbahar",""))))</f>
        <v>0</v>
      </c>
    </row>
    <row r="1625" spans="1:13" x14ac:dyDescent="0.3">
      <c r="A1625" s="5">
        <v>1624</v>
      </c>
      <c r="B1625" t="s">
        <v>8</v>
      </c>
      <c r="C1625" t="s">
        <v>40</v>
      </c>
      <c r="D1625" s="5" t="s">
        <v>75</v>
      </c>
      <c r="E1625">
        <v>3</v>
      </c>
      <c r="F1625" s="1">
        <v>5300</v>
      </c>
      <c r="G1625" s="2">
        <v>15900</v>
      </c>
      <c r="H1625" s="3">
        <v>3900</v>
      </c>
      <c r="I1625" s="19" t="s">
        <v>46</v>
      </c>
      <c r="J1625" t="s">
        <v>56</v>
      </c>
      <c r="K1625" s="20">
        <f>Tablo1[[#This Row],[Ürün Kar Tutarı]]/Tablo1[[#This Row],[Birim Fiyat]]</f>
        <v>0.73584905660377353</v>
      </c>
      <c r="L1625" t="str">
        <f xml:space="preserve"> RIGHT(Tablo1[[#This Row],[Urun Ad]],5)</f>
        <v>i Gri</v>
      </c>
      <c r="M1625" cm="1">
        <f t="array" aca="1" ref="M1625" ca="1">IF(VEYA(M1625="Aralık",M1625="Ocak",M1625="Şubat"),"Kış",
IF(VEYA(M1625="Mart",M1625="Nisan",M1625="Mayıs"),"İlkbahar",
IF(VEYA(M1625="Haziran",M1625="Temmuz",M1625="Ağustos"),"Yaz",
IF(VEYA(M1625="Eylül",M1625="Ekim",M1625="Kasım"),"Sonbahar",""))))</f>
        <v>0</v>
      </c>
    </row>
    <row r="1626" spans="1:13" x14ac:dyDescent="0.3">
      <c r="A1626" s="4">
        <v>1625</v>
      </c>
      <c r="B1626" t="s">
        <v>12</v>
      </c>
      <c r="C1626" t="s">
        <v>28</v>
      </c>
      <c r="D1626" s="5" t="s">
        <v>83</v>
      </c>
      <c r="E1626">
        <v>3</v>
      </c>
      <c r="F1626" s="1">
        <v>1200</v>
      </c>
      <c r="G1626" s="2">
        <v>3600</v>
      </c>
      <c r="H1626" s="3">
        <v>1200</v>
      </c>
      <c r="I1626" s="19" t="s">
        <v>46</v>
      </c>
      <c r="J1626" t="s">
        <v>61</v>
      </c>
      <c r="K1626" s="20">
        <f>Tablo1[[#This Row],[Ürün Kar Tutarı]]/Tablo1[[#This Row],[Birim Fiyat]]</f>
        <v>1</v>
      </c>
      <c r="L1626" t="str">
        <f xml:space="preserve"> RIGHT(Tablo1[[#This Row],[Urun Ad]],5)</f>
        <v>Marka</v>
      </c>
      <c r="M1626" cm="1">
        <f t="array" aca="1" ref="M1626" ca="1">IF(VEYA(M1626="Aralık",M1626="Ocak",M1626="Şubat"),"Kış",
IF(VEYA(M1626="Mart",M1626="Nisan",M1626="Mayıs"),"İlkbahar",
IF(VEYA(M1626="Haziran",M1626="Temmuz",M1626="Ağustos"),"Yaz",
IF(VEYA(M1626="Eylül",M1626="Ekim",M1626="Kasım"),"Sonbahar",""))))</f>
        <v>0</v>
      </c>
    </row>
    <row r="1627" spans="1:13" x14ac:dyDescent="0.3">
      <c r="A1627" s="5">
        <v>1626</v>
      </c>
      <c r="B1627" t="s">
        <v>17</v>
      </c>
      <c r="C1627" t="s">
        <v>30</v>
      </c>
      <c r="D1627" s="5" t="s">
        <v>83</v>
      </c>
      <c r="E1627">
        <v>2</v>
      </c>
      <c r="F1627" s="1">
        <v>1090</v>
      </c>
      <c r="G1627" s="2">
        <v>2180</v>
      </c>
      <c r="H1627" s="3">
        <v>580</v>
      </c>
      <c r="I1627" s="19" t="s">
        <v>46</v>
      </c>
      <c r="J1627" t="s">
        <v>62</v>
      </c>
      <c r="K1627" s="20">
        <f>Tablo1[[#This Row],[Ürün Kar Tutarı]]/Tablo1[[#This Row],[Birim Fiyat]]</f>
        <v>0.5321100917431193</v>
      </c>
      <c r="L1627" t="str">
        <f xml:space="preserve"> RIGHT(Tablo1[[#This Row],[Urun Ad]],5)</f>
        <v>Marka</v>
      </c>
      <c r="M1627" cm="1">
        <f t="array" aca="1" ref="M1627" ca="1">IF(VEYA(M1627="Aralık",M1627="Ocak",M1627="Şubat"),"Kış",
IF(VEYA(M1627="Mart",M1627="Nisan",M1627="Mayıs"),"İlkbahar",
IF(VEYA(M1627="Haziran",M1627="Temmuz",M1627="Ağustos"),"Yaz",
IF(VEYA(M1627="Eylül",M1627="Ekim",M1627="Kasım"),"Sonbahar",""))))</f>
        <v>0</v>
      </c>
    </row>
    <row r="1628" spans="1:13" x14ac:dyDescent="0.3">
      <c r="A1628" s="4">
        <v>1627</v>
      </c>
      <c r="B1628" t="s">
        <v>12</v>
      </c>
      <c r="C1628" t="s">
        <v>26</v>
      </c>
      <c r="D1628" s="5" t="s">
        <v>79</v>
      </c>
      <c r="E1628">
        <v>5</v>
      </c>
      <c r="F1628" s="1">
        <v>7250</v>
      </c>
      <c r="G1628" s="2">
        <v>36250</v>
      </c>
      <c r="H1628" s="3">
        <v>11250</v>
      </c>
      <c r="I1628" s="19" t="s">
        <v>46</v>
      </c>
      <c r="J1628" t="s">
        <v>61</v>
      </c>
      <c r="K1628" s="20">
        <f>Tablo1[[#This Row],[Ürün Kar Tutarı]]/Tablo1[[#This Row],[Birim Fiyat]]</f>
        <v>1.5517241379310345</v>
      </c>
      <c r="L1628" t="str">
        <f xml:space="preserve"> RIGHT(Tablo1[[#This Row],[Urun Ad]],5)</f>
        <v>u Gri</v>
      </c>
      <c r="M1628" cm="1">
        <f t="array" aca="1" ref="M1628" ca="1">IF(VEYA(M1628="Aralık",M1628="Ocak",M1628="Şubat"),"Kış",
IF(VEYA(M1628="Mart",M1628="Nisan",M1628="Mayıs"),"İlkbahar",
IF(VEYA(M1628="Haziran",M1628="Temmuz",M1628="Ağustos"),"Yaz",
IF(VEYA(M1628="Eylül",M1628="Ekim",M1628="Kasım"),"Sonbahar",""))))</f>
        <v>0</v>
      </c>
    </row>
    <row r="1629" spans="1:13" x14ac:dyDescent="0.3">
      <c r="A1629" s="5">
        <v>1628</v>
      </c>
      <c r="B1629" t="s">
        <v>18</v>
      </c>
      <c r="C1629" t="s">
        <v>21</v>
      </c>
      <c r="D1629" s="5" t="s">
        <v>82</v>
      </c>
      <c r="E1629">
        <v>2</v>
      </c>
      <c r="F1629" s="1">
        <v>1400</v>
      </c>
      <c r="G1629" s="2">
        <v>2800</v>
      </c>
      <c r="H1629" s="3">
        <v>1200</v>
      </c>
      <c r="I1629" s="19" t="s">
        <v>46</v>
      </c>
      <c r="J1629" t="s">
        <v>65</v>
      </c>
      <c r="K1629" s="20">
        <f>Tablo1[[#This Row],[Ürün Kar Tutarı]]/Tablo1[[#This Row],[Birim Fiyat]]</f>
        <v>0.8571428571428571</v>
      </c>
      <c r="L1629" t="str">
        <f xml:space="preserve"> RIGHT(Tablo1[[#This Row],[Urun Ad]],5)</f>
        <v>Beyaz</v>
      </c>
      <c r="M1629" cm="1">
        <f t="array" aca="1" ref="M1629" ca="1">IF(VEYA(M1629="Aralık",M1629="Ocak",M1629="Şubat"),"Kış",
IF(VEYA(M1629="Mart",M1629="Nisan",M1629="Mayıs"),"İlkbahar",
IF(VEYA(M1629="Haziran",M1629="Temmuz",M1629="Ağustos"),"Yaz",
IF(VEYA(M1629="Eylül",M1629="Ekim",M1629="Kasım"),"Sonbahar",""))))</f>
        <v>0</v>
      </c>
    </row>
    <row r="1630" spans="1:13" x14ac:dyDescent="0.3">
      <c r="A1630" s="4">
        <v>1629</v>
      </c>
      <c r="B1630" t="s">
        <v>10</v>
      </c>
      <c r="C1630" t="s">
        <v>41</v>
      </c>
      <c r="D1630" s="5" t="s">
        <v>78</v>
      </c>
      <c r="E1630">
        <v>2</v>
      </c>
      <c r="F1630" s="1">
        <v>1500</v>
      </c>
      <c r="G1630" s="2">
        <v>3000</v>
      </c>
      <c r="H1630" s="3">
        <v>1400</v>
      </c>
      <c r="I1630" s="19" t="s">
        <v>46</v>
      </c>
      <c r="J1630" t="s">
        <v>58</v>
      </c>
      <c r="K1630" s="20">
        <f>Tablo1[[#This Row],[Ürün Kar Tutarı]]/Tablo1[[#This Row],[Birim Fiyat]]</f>
        <v>0.93333333333333335</v>
      </c>
      <c r="L1630" t="str">
        <f xml:space="preserve"> RIGHT(Tablo1[[#This Row],[Urun Ad]],5)</f>
        <v>Marka</v>
      </c>
      <c r="M1630" cm="1">
        <f t="array" aca="1" ref="M1630" ca="1">IF(VEYA(M1630="Aralık",M1630="Ocak",M1630="Şubat"),"Kış",
IF(VEYA(M1630="Mart",M1630="Nisan",M1630="Mayıs"),"İlkbahar",
IF(VEYA(M1630="Haziran",M1630="Temmuz",M1630="Ağustos"),"Yaz",
IF(VEYA(M1630="Eylül",M1630="Ekim",M1630="Kasım"),"Sonbahar",""))))</f>
        <v>0</v>
      </c>
    </row>
    <row r="1631" spans="1:13" x14ac:dyDescent="0.3">
      <c r="A1631" s="4">
        <v>1630</v>
      </c>
      <c r="B1631" t="s">
        <v>15</v>
      </c>
      <c r="C1631" t="s">
        <v>23</v>
      </c>
      <c r="D1631" s="5" t="s">
        <v>84</v>
      </c>
      <c r="E1631">
        <v>3</v>
      </c>
      <c r="F1631" s="1">
        <v>1350</v>
      </c>
      <c r="G1631" s="2">
        <v>4050</v>
      </c>
      <c r="H1631" s="3">
        <v>1650</v>
      </c>
      <c r="I1631" s="19" t="s">
        <v>46</v>
      </c>
      <c r="J1631" t="s">
        <v>58</v>
      </c>
      <c r="K1631" s="20">
        <f>Tablo1[[#This Row],[Ürün Kar Tutarı]]/Tablo1[[#This Row],[Birim Fiyat]]</f>
        <v>1.2222222222222223</v>
      </c>
      <c r="L1631" t="str">
        <f xml:space="preserve"> RIGHT(Tablo1[[#This Row],[Urun Ad]],5)</f>
        <v>Siyah</v>
      </c>
      <c r="M1631" cm="1">
        <f t="array" aca="1" ref="M1631" ca="1">IF(VEYA(M1631="Aralık",M1631="Ocak",M1631="Şubat"),"Kış",
IF(VEYA(M1631="Mart",M1631="Nisan",M1631="Mayıs"),"İlkbahar",
IF(VEYA(M1631="Haziran",M1631="Temmuz",M1631="Ağustos"),"Yaz",
IF(VEYA(M1631="Eylül",M1631="Ekim",M1631="Kasım"),"Sonbahar",""))))</f>
        <v>0</v>
      </c>
    </row>
    <row r="1632" spans="1:13" x14ac:dyDescent="0.3">
      <c r="A1632" s="4">
        <v>1631</v>
      </c>
      <c r="B1632" t="s">
        <v>15</v>
      </c>
      <c r="C1632" t="s">
        <v>28</v>
      </c>
      <c r="D1632" s="5" t="s">
        <v>83</v>
      </c>
      <c r="E1632">
        <v>2</v>
      </c>
      <c r="F1632" s="1">
        <v>1200</v>
      </c>
      <c r="G1632" s="2">
        <v>2400</v>
      </c>
      <c r="H1632" s="3">
        <v>800</v>
      </c>
      <c r="I1632" s="19" t="s">
        <v>46</v>
      </c>
      <c r="J1632" t="s">
        <v>67</v>
      </c>
      <c r="K1632" s="20">
        <f>Tablo1[[#This Row],[Ürün Kar Tutarı]]/Tablo1[[#This Row],[Birim Fiyat]]</f>
        <v>0.66666666666666663</v>
      </c>
      <c r="L1632" t="str">
        <f xml:space="preserve"> RIGHT(Tablo1[[#This Row],[Urun Ad]],5)</f>
        <v>Marka</v>
      </c>
      <c r="M1632" cm="1">
        <f t="array" aca="1" ref="M1632" ca="1">IF(VEYA(M1632="Aralık",M1632="Ocak",M1632="Şubat"),"Kış",
IF(VEYA(M1632="Mart",M1632="Nisan",M1632="Mayıs"),"İlkbahar",
IF(VEYA(M1632="Haziran",M1632="Temmuz",M1632="Ağustos"),"Yaz",
IF(VEYA(M1632="Eylül",M1632="Ekim",M1632="Kasım"),"Sonbahar",""))))</f>
        <v>0</v>
      </c>
    </row>
    <row r="1633" spans="1:13" x14ac:dyDescent="0.3">
      <c r="A1633" s="5">
        <v>1632</v>
      </c>
      <c r="B1633" t="s">
        <v>9</v>
      </c>
      <c r="C1633" t="s">
        <v>39</v>
      </c>
      <c r="D1633" s="5" t="s">
        <v>76</v>
      </c>
      <c r="E1633">
        <v>5</v>
      </c>
      <c r="F1633" s="1">
        <v>7530</v>
      </c>
      <c r="G1633" s="2">
        <v>37650</v>
      </c>
      <c r="H1633" s="3">
        <v>7650</v>
      </c>
      <c r="I1633" s="19" t="s">
        <v>46</v>
      </c>
      <c r="J1633" t="s">
        <v>56</v>
      </c>
      <c r="K1633" s="20">
        <f>Tablo1[[#This Row],[Ürün Kar Tutarı]]/Tablo1[[#This Row],[Birim Fiyat]]</f>
        <v>1.0159362549800797</v>
      </c>
      <c r="L1633" t="str">
        <f xml:space="preserve"> RIGHT(Tablo1[[#This Row],[Urun Ad]],5)</f>
        <v>ı Gri</v>
      </c>
      <c r="M1633" cm="1">
        <f t="array" aca="1" ref="M1633" ca="1">IF(VEYA(M1633="Aralık",M1633="Ocak",M1633="Şubat"),"Kış",
IF(VEYA(M1633="Mart",M1633="Nisan",M1633="Mayıs"),"İlkbahar",
IF(VEYA(M1633="Haziran",M1633="Temmuz",M1633="Ağustos"),"Yaz",
IF(VEYA(M1633="Eylül",M1633="Ekim",M1633="Kasım"),"Sonbahar",""))))</f>
        <v>0</v>
      </c>
    </row>
    <row r="1634" spans="1:13" x14ac:dyDescent="0.3">
      <c r="A1634" s="4">
        <v>1633</v>
      </c>
      <c r="B1634" t="s">
        <v>18</v>
      </c>
      <c r="C1634" t="s">
        <v>28</v>
      </c>
      <c r="D1634" s="5" t="s">
        <v>83</v>
      </c>
      <c r="E1634">
        <v>5</v>
      </c>
      <c r="F1634" s="1">
        <v>1200</v>
      </c>
      <c r="G1634" s="2">
        <v>6000</v>
      </c>
      <c r="H1634" s="3">
        <v>2000</v>
      </c>
      <c r="I1634" s="19" t="s">
        <v>46</v>
      </c>
      <c r="J1634" t="s">
        <v>59</v>
      </c>
      <c r="K1634" s="20">
        <f>Tablo1[[#This Row],[Ürün Kar Tutarı]]/Tablo1[[#This Row],[Birim Fiyat]]</f>
        <v>1.6666666666666667</v>
      </c>
      <c r="L1634" t="str">
        <f xml:space="preserve"> RIGHT(Tablo1[[#This Row],[Urun Ad]],5)</f>
        <v>Marka</v>
      </c>
      <c r="M1634" cm="1">
        <f t="array" aca="1" ref="M1634" ca="1">IF(VEYA(M1634="Aralık",M1634="Ocak",M1634="Şubat"),"Kış",
IF(VEYA(M1634="Mart",M1634="Nisan",M1634="Mayıs"),"İlkbahar",
IF(VEYA(M1634="Haziran",M1634="Temmuz",M1634="Ağustos"),"Yaz",
IF(VEYA(M1634="Eylül",M1634="Ekim",M1634="Kasım"),"Sonbahar",""))))</f>
        <v>0</v>
      </c>
    </row>
    <row r="1635" spans="1:13" x14ac:dyDescent="0.3">
      <c r="A1635" s="5">
        <v>1634</v>
      </c>
      <c r="B1635" t="s">
        <v>16</v>
      </c>
      <c r="C1635" t="s">
        <v>29</v>
      </c>
      <c r="D1635" s="5" t="s">
        <v>82</v>
      </c>
      <c r="E1635">
        <v>3</v>
      </c>
      <c r="F1635" s="1">
        <v>1800</v>
      </c>
      <c r="G1635" s="2">
        <v>5400</v>
      </c>
      <c r="H1635" s="3">
        <v>3000</v>
      </c>
      <c r="I1635" s="19" t="s">
        <v>46</v>
      </c>
      <c r="J1635" t="s">
        <v>65</v>
      </c>
      <c r="K1635" s="20">
        <f>Tablo1[[#This Row],[Ürün Kar Tutarı]]/Tablo1[[#This Row],[Birim Fiyat]]</f>
        <v>1.6666666666666667</v>
      </c>
      <c r="L1635" t="str">
        <f xml:space="preserve"> RIGHT(Tablo1[[#This Row],[Urun Ad]],5)</f>
        <v>n Gri</v>
      </c>
      <c r="M1635" cm="1">
        <f t="array" aca="1" ref="M1635" ca="1">IF(VEYA(M1635="Aralık",M1635="Ocak",M1635="Şubat"),"Kış",
IF(VEYA(M1635="Mart",M1635="Nisan",M1635="Mayıs"),"İlkbahar",
IF(VEYA(M1635="Haziran",M1635="Temmuz",M1635="Ağustos"),"Yaz",
IF(VEYA(M1635="Eylül",M1635="Ekim",M1635="Kasım"),"Sonbahar",""))))</f>
        <v>0</v>
      </c>
    </row>
    <row r="1636" spans="1:13" x14ac:dyDescent="0.3">
      <c r="A1636" s="4">
        <v>1635</v>
      </c>
      <c r="B1636" t="s">
        <v>8</v>
      </c>
      <c r="C1636" t="s">
        <v>26</v>
      </c>
      <c r="D1636" s="5" t="s">
        <v>79</v>
      </c>
      <c r="E1636">
        <v>3</v>
      </c>
      <c r="F1636" s="1">
        <v>7250</v>
      </c>
      <c r="G1636" s="2">
        <v>21750</v>
      </c>
      <c r="H1636" s="3">
        <v>6750</v>
      </c>
      <c r="I1636" s="19" t="s">
        <v>46</v>
      </c>
      <c r="J1636" t="s">
        <v>67</v>
      </c>
      <c r="K1636" s="20">
        <f>Tablo1[[#This Row],[Ürün Kar Tutarı]]/Tablo1[[#This Row],[Birim Fiyat]]</f>
        <v>0.93103448275862066</v>
      </c>
      <c r="L1636" t="str">
        <f xml:space="preserve"> RIGHT(Tablo1[[#This Row],[Urun Ad]],5)</f>
        <v>u Gri</v>
      </c>
      <c r="M1636" cm="1">
        <f t="array" aca="1" ref="M1636" ca="1">IF(VEYA(M1636="Aralık",M1636="Ocak",M1636="Şubat"),"Kış",
IF(VEYA(M1636="Mart",M1636="Nisan",M1636="Mayıs"),"İlkbahar",
IF(VEYA(M1636="Haziran",M1636="Temmuz",M1636="Ağustos"),"Yaz",
IF(VEYA(M1636="Eylül",M1636="Ekim",M1636="Kasım"),"Sonbahar",""))))</f>
        <v>0</v>
      </c>
    </row>
    <row r="1637" spans="1:13" x14ac:dyDescent="0.3">
      <c r="A1637" s="5">
        <v>1636</v>
      </c>
      <c r="B1637" t="s">
        <v>17</v>
      </c>
      <c r="C1637" t="s">
        <v>33</v>
      </c>
      <c r="D1637" s="5" t="s">
        <v>78</v>
      </c>
      <c r="E1637">
        <v>2</v>
      </c>
      <c r="F1637" s="1">
        <v>1490</v>
      </c>
      <c r="G1637" s="2">
        <v>2980</v>
      </c>
      <c r="H1637" s="3">
        <v>1380</v>
      </c>
      <c r="I1637" s="19" t="s">
        <v>46</v>
      </c>
      <c r="J1637" t="s">
        <v>63</v>
      </c>
      <c r="K1637" s="20">
        <f>Tablo1[[#This Row],[Ürün Kar Tutarı]]/Tablo1[[#This Row],[Birim Fiyat]]</f>
        <v>0.9261744966442953</v>
      </c>
      <c r="L1637" t="str">
        <f xml:space="preserve"> RIGHT(Tablo1[[#This Row],[Urun Ad]],5)</f>
        <v>Marka</v>
      </c>
      <c r="M1637" cm="1">
        <f t="array" aca="1" ref="M1637" ca="1">IF(VEYA(M1637="Aralık",M1637="Ocak",M1637="Şubat"),"Kış",
IF(VEYA(M1637="Mart",M1637="Nisan",M1637="Mayıs"),"İlkbahar",
IF(VEYA(M1637="Haziran",M1637="Temmuz",M1637="Ağustos"),"Yaz",
IF(VEYA(M1637="Eylül",M1637="Ekim",M1637="Kasım"),"Sonbahar",""))))</f>
        <v>0</v>
      </c>
    </row>
    <row r="1638" spans="1:13" x14ac:dyDescent="0.3">
      <c r="A1638" s="4">
        <v>1637</v>
      </c>
      <c r="B1638" t="s">
        <v>17</v>
      </c>
      <c r="C1638" t="s">
        <v>38</v>
      </c>
      <c r="D1638" s="5" t="s">
        <v>84</v>
      </c>
      <c r="E1638">
        <v>3</v>
      </c>
      <c r="F1638" s="1">
        <v>1200</v>
      </c>
      <c r="G1638" s="2">
        <v>3600</v>
      </c>
      <c r="H1638" s="3">
        <v>1200</v>
      </c>
      <c r="I1638" s="19" t="s">
        <v>46</v>
      </c>
      <c r="J1638" t="s">
        <v>61</v>
      </c>
      <c r="K1638" s="20">
        <f>Tablo1[[#This Row],[Ürün Kar Tutarı]]/Tablo1[[#This Row],[Birim Fiyat]]</f>
        <v>1</v>
      </c>
      <c r="L1638" t="str">
        <f xml:space="preserve"> RIGHT(Tablo1[[#This Row],[Urun Ad]],5)</f>
        <v>ü Mor</v>
      </c>
      <c r="M1638" cm="1">
        <f t="array" aca="1" ref="M1638" ca="1">IF(VEYA(M1638="Aralık",M1638="Ocak",M1638="Şubat"),"Kış",
IF(VEYA(M1638="Mart",M1638="Nisan",M1638="Mayıs"),"İlkbahar",
IF(VEYA(M1638="Haziran",M1638="Temmuz",M1638="Ağustos"),"Yaz",
IF(VEYA(M1638="Eylül",M1638="Ekim",M1638="Kasım"),"Sonbahar",""))))</f>
        <v>0</v>
      </c>
    </row>
    <row r="1639" spans="1:13" x14ac:dyDescent="0.3">
      <c r="A1639" s="5">
        <v>1638</v>
      </c>
      <c r="B1639" t="s">
        <v>9</v>
      </c>
      <c r="C1639" t="s">
        <v>31</v>
      </c>
      <c r="D1639" s="5" t="s">
        <v>77</v>
      </c>
      <c r="E1639">
        <v>5</v>
      </c>
      <c r="F1639" s="1">
        <v>8000</v>
      </c>
      <c r="G1639" s="2">
        <v>40000</v>
      </c>
      <c r="H1639" s="3">
        <v>10000</v>
      </c>
      <c r="I1639" s="19" t="s">
        <v>46</v>
      </c>
      <c r="J1639" t="s">
        <v>57</v>
      </c>
      <c r="K1639" s="20">
        <f>Tablo1[[#This Row],[Ürün Kar Tutarı]]/Tablo1[[#This Row],[Birim Fiyat]]</f>
        <v>1.25</v>
      </c>
      <c r="L1639" t="str">
        <f xml:space="preserve"> RIGHT(Tablo1[[#This Row],[Urun Ad]],5)</f>
        <v>Beyaz</v>
      </c>
      <c r="M1639" cm="1">
        <f t="array" aca="1" ref="M1639" ca="1">IF(VEYA(M1639="Aralık",M1639="Ocak",M1639="Şubat"),"Kış",
IF(VEYA(M1639="Mart",M1639="Nisan",M1639="Mayıs"),"İlkbahar",
IF(VEYA(M1639="Haziran",M1639="Temmuz",M1639="Ağustos"),"Yaz",
IF(VEYA(M1639="Eylül",M1639="Ekim",M1639="Kasım"),"Sonbahar",""))))</f>
        <v>0</v>
      </c>
    </row>
    <row r="1640" spans="1:13" x14ac:dyDescent="0.3">
      <c r="A1640" s="4">
        <v>1639</v>
      </c>
      <c r="B1640" t="s">
        <v>14</v>
      </c>
      <c r="C1640" t="s">
        <v>21</v>
      </c>
      <c r="D1640" s="5" t="s">
        <v>82</v>
      </c>
      <c r="E1640">
        <v>3</v>
      </c>
      <c r="F1640" s="1">
        <v>1400</v>
      </c>
      <c r="G1640" s="2">
        <v>4200</v>
      </c>
      <c r="H1640" s="3">
        <v>1800</v>
      </c>
      <c r="I1640" s="19" t="s">
        <v>46</v>
      </c>
      <c r="J1640" t="s">
        <v>67</v>
      </c>
      <c r="K1640" s="20">
        <f>Tablo1[[#This Row],[Ürün Kar Tutarı]]/Tablo1[[#This Row],[Birim Fiyat]]</f>
        <v>1.2857142857142858</v>
      </c>
      <c r="L1640" t="str">
        <f xml:space="preserve"> RIGHT(Tablo1[[#This Row],[Urun Ad]],5)</f>
        <v>Beyaz</v>
      </c>
      <c r="M1640" cm="1">
        <f t="array" aca="1" ref="M1640" ca="1">IF(VEYA(M1640="Aralık",M1640="Ocak",M1640="Şubat"),"Kış",
IF(VEYA(M1640="Mart",M1640="Nisan",M1640="Mayıs"),"İlkbahar",
IF(VEYA(M1640="Haziran",M1640="Temmuz",M1640="Ağustos"),"Yaz",
IF(VEYA(M1640="Eylül",M1640="Ekim",M1640="Kasım"),"Sonbahar",""))))</f>
        <v>0</v>
      </c>
    </row>
    <row r="1641" spans="1:13" x14ac:dyDescent="0.3">
      <c r="A1641" s="5">
        <v>1640</v>
      </c>
      <c r="B1641" t="s">
        <v>13</v>
      </c>
      <c r="C1641" t="s">
        <v>23</v>
      </c>
      <c r="D1641" s="5" t="s">
        <v>84</v>
      </c>
      <c r="E1641">
        <v>2</v>
      </c>
      <c r="F1641" s="1">
        <v>1350</v>
      </c>
      <c r="G1641" s="2">
        <v>2700</v>
      </c>
      <c r="H1641" s="3">
        <v>1100</v>
      </c>
      <c r="I1641" s="19" t="s">
        <v>46</v>
      </c>
      <c r="J1641" t="s">
        <v>60</v>
      </c>
      <c r="K1641" s="20">
        <f>Tablo1[[#This Row],[Ürün Kar Tutarı]]/Tablo1[[#This Row],[Birim Fiyat]]</f>
        <v>0.81481481481481477</v>
      </c>
      <c r="L1641" t="str">
        <f xml:space="preserve"> RIGHT(Tablo1[[#This Row],[Urun Ad]],5)</f>
        <v>Siyah</v>
      </c>
      <c r="M1641" cm="1">
        <f t="array" aca="1" ref="M1641" ca="1">IF(VEYA(M1641="Aralık",M1641="Ocak",M1641="Şubat"),"Kış",
IF(VEYA(M1641="Mart",M1641="Nisan",M1641="Mayıs"),"İlkbahar",
IF(VEYA(M1641="Haziran",M1641="Temmuz",M1641="Ağustos"),"Yaz",
IF(VEYA(M1641="Eylül",M1641="Ekim",M1641="Kasım"),"Sonbahar",""))))</f>
        <v>0</v>
      </c>
    </row>
    <row r="1642" spans="1:13" x14ac:dyDescent="0.3">
      <c r="A1642" s="4">
        <v>1641</v>
      </c>
      <c r="B1642" t="s">
        <v>16</v>
      </c>
      <c r="C1642" t="s">
        <v>38</v>
      </c>
      <c r="D1642" s="5" t="s">
        <v>84</v>
      </c>
      <c r="E1642">
        <v>2</v>
      </c>
      <c r="F1642" s="1">
        <v>1200</v>
      </c>
      <c r="G1642" s="2">
        <v>2400</v>
      </c>
      <c r="H1642" s="3">
        <v>800</v>
      </c>
      <c r="I1642" s="19" t="s">
        <v>46</v>
      </c>
      <c r="J1642" t="s">
        <v>63</v>
      </c>
      <c r="K1642" s="20">
        <f>Tablo1[[#This Row],[Ürün Kar Tutarı]]/Tablo1[[#This Row],[Birim Fiyat]]</f>
        <v>0.66666666666666663</v>
      </c>
      <c r="L1642" t="str">
        <f xml:space="preserve"> RIGHT(Tablo1[[#This Row],[Urun Ad]],5)</f>
        <v>ü Mor</v>
      </c>
      <c r="M1642" cm="1">
        <f t="array" aca="1" ref="M1642" ca="1">IF(VEYA(M1642="Aralık",M1642="Ocak",M1642="Şubat"),"Kış",
IF(VEYA(M1642="Mart",M1642="Nisan",M1642="Mayıs"),"İlkbahar",
IF(VEYA(M1642="Haziran",M1642="Temmuz",M1642="Ağustos"),"Yaz",
IF(VEYA(M1642="Eylül",M1642="Ekim",M1642="Kasım"),"Sonbahar",""))))</f>
        <v>0</v>
      </c>
    </row>
    <row r="1643" spans="1:13" x14ac:dyDescent="0.3">
      <c r="A1643" s="5">
        <v>1642</v>
      </c>
      <c r="B1643" t="s">
        <v>14</v>
      </c>
      <c r="C1643" t="s">
        <v>40</v>
      </c>
      <c r="D1643" s="5" t="s">
        <v>75</v>
      </c>
      <c r="E1643">
        <v>3</v>
      </c>
      <c r="F1643" s="1">
        <v>5300</v>
      </c>
      <c r="G1643" s="2">
        <v>15900</v>
      </c>
      <c r="H1643" s="3">
        <v>3900</v>
      </c>
      <c r="I1643" s="19" t="s">
        <v>46</v>
      </c>
      <c r="J1643" t="s">
        <v>67</v>
      </c>
      <c r="K1643" s="20">
        <f>Tablo1[[#This Row],[Ürün Kar Tutarı]]/Tablo1[[#This Row],[Birim Fiyat]]</f>
        <v>0.73584905660377353</v>
      </c>
      <c r="L1643" t="str">
        <f xml:space="preserve"> RIGHT(Tablo1[[#This Row],[Urun Ad]],5)</f>
        <v>i Gri</v>
      </c>
      <c r="M1643" cm="1">
        <f t="array" aca="1" ref="M1643" ca="1">IF(VEYA(M1643="Aralık",M1643="Ocak",M1643="Şubat"),"Kış",
IF(VEYA(M1643="Mart",M1643="Nisan",M1643="Mayıs"),"İlkbahar",
IF(VEYA(M1643="Haziran",M1643="Temmuz",M1643="Ağustos"),"Yaz",
IF(VEYA(M1643="Eylül",M1643="Ekim",M1643="Kasım"),"Sonbahar",""))))</f>
        <v>0</v>
      </c>
    </row>
    <row r="1644" spans="1:13" x14ac:dyDescent="0.3">
      <c r="A1644" s="4">
        <v>1643</v>
      </c>
      <c r="B1644" t="s">
        <v>17</v>
      </c>
      <c r="C1644" t="s">
        <v>32</v>
      </c>
      <c r="D1644" s="5" t="s">
        <v>76</v>
      </c>
      <c r="E1644">
        <v>2</v>
      </c>
      <c r="F1644" s="1">
        <v>10590</v>
      </c>
      <c r="G1644" s="2">
        <v>21180</v>
      </c>
      <c r="H1644" s="3">
        <v>9180</v>
      </c>
      <c r="I1644" s="19" t="s">
        <v>46</v>
      </c>
      <c r="J1644" t="s">
        <v>67</v>
      </c>
      <c r="K1644" s="20">
        <f>Tablo1[[#This Row],[Ürün Kar Tutarı]]/Tablo1[[#This Row],[Birim Fiyat]]</f>
        <v>0.86685552407932009</v>
      </c>
      <c r="L1644" t="str">
        <f xml:space="preserve"> RIGHT(Tablo1[[#This Row],[Urun Ad]],5)</f>
        <v>ı Gri</v>
      </c>
      <c r="M1644" cm="1">
        <f t="array" aca="1" ref="M1644" ca="1">IF(VEYA(M1644="Aralık",M1644="Ocak",M1644="Şubat"),"Kış",
IF(VEYA(M1644="Mart",M1644="Nisan",M1644="Mayıs"),"İlkbahar",
IF(VEYA(M1644="Haziran",M1644="Temmuz",M1644="Ağustos"),"Yaz",
IF(VEYA(M1644="Eylül",M1644="Ekim",M1644="Kasım"),"Sonbahar",""))))</f>
        <v>0</v>
      </c>
    </row>
    <row r="1645" spans="1:13" x14ac:dyDescent="0.3">
      <c r="A1645" s="5">
        <v>1644</v>
      </c>
      <c r="B1645" t="s">
        <v>12</v>
      </c>
      <c r="C1645" t="s">
        <v>37</v>
      </c>
      <c r="D1645" s="5" t="s">
        <v>43</v>
      </c>
      <c r="E1645">
        <v>5</v>
      </c>
      <c r="F1645" s="1">
        <v>1250</v>
      </c>
      <c r="G1645" s="2">
        <v>6250</v>
      </c>
      <c r="H1645" s="3">
        <v>2250</v>
      </c>
      <c r="I1645" s="19" t="s">
        <v>46</v>
      </c>
      <c r="J1645" t="s">
        <v>63</v>
      </c>
      <c r="K1645" s="20">
        <f>Tablo1[[#This Row],[Ürün Kar Tutarı]]/Tablo1[[#This Row],[Birim Fiyat]]</f>
        <v>1.8</v>
      </c>
      <c r="L1645" t="str">
        <f xml:space="preserve"> RIGHT(Tablo1[[#This Row],[Urun Ad]],5)</f>
        <v>Siyah</v>
      </c>
      <c r="M1645" cm="1">
        <f t="array" aca="1" ref="M1645" ca="1">IF(VEYA(M1645="Aralık",M1645="Ocak",M1645="Şubat"),"Kış",
IF(VEYA(M1645="Mart",M1645="Nisan",M1645="Mayıs"),"İlkbahar",
IF(VEYA(M1645="Haziran",M1645="Temmuz",M1645="Ağustos"),"Yaz",
IF(VEYA(M1645="Eylül",M1645="Ekim",M1645="Kasım"),"Sonbahar",""))))</f>
        <v>0</v>
      </c>
    </row>
    <row r="1646" spans="1:13" x14ac:dyDescent="0.3">
      <c r="A1646" s="4">
        <v>1645</v>
      </c>
      <c r="B1646" t="s">
        <v>19</v>
      </c>
      <c r="C1646" t="s">
        <v>38</v>
      </c>
      <c r="D1646" s="5" t="s">
        <v>84</v>
      </c>
      <c r="E1646">
        <v>2</v>
      </c>
      <c r="F1646" s="1">
        <v>1200</v>
      </c>
      <c r="G1646" s="2">
        <v>2400</v>
      </c>
      <c r="H1646" s="3">
        <v>800</v>
      </c>
      <c r="I1646" s="19" t="s">
        <v>46</v>
      </c>
      <c r="J1646" t="s">
        <v>57</v>
      </c>
      <c r="K1646" s="20">
        <f>Tablo1[[#This Row],[Ürün Kar Tutarı]]/Tablo1[[#This Row],[Birim Fiyat]]</f>
        <v>0.66666666666666663</v>
      </c>
      <c r="L1646" t="str">
        <f xml:space="preserve"> RIGHT(Tablo1[[#This Row],[Urun Ad]],5)</f>
        <v>ü Mor</v>
      </c>
      <c r="M1646" cm="1">
        <f t="array" aca="1" ref="M1646" ca="1">IF(VEYA(M1646="Aralık",M1646="Ocak",M1646="Şubat"),"Kış",
IF(VEYA(M1646="Mart",M1646="Nisan",M1646="Mayıs"),"İlkbahar",
IF(VEYA(M1646="Haziran",M1646="Temmuz",M1646="Ağustos"),"Yaz",
IF(VEYA(M1646="Eylül",M1646="Ekim",M1646="Kasım"),"Sonbahar",""))))</f>
        <v>0</v>
      </c>
    </row>
    <row r="1647" spans="1:13" x14ac:dyDescent="0.3">
      <c r="A1647" s="5">
        <v>1646</v>
      </c>
      <c r="B1647" t="s">
        <v>12</v>
      </c>
      <c r="C1647" t="s">
        <v>21</v>
      </c>
      <c r="D1647" s="5" t="s">
        <v>82</v>
      </c>
      <c r="E1647">
        <v>2</v>
      </c>
      <c r="F1647" s="1">
        <v>1400</v>
      </c>
      <c r="G1647" s="2">
        <v>2800</v>
      </c>
      <c r="H1647" s="3">
        <v>1200</v>
      </c>
      <c r="I1647" s="19" t="s">
        <v>46</v>
      </c>
      <c r="J1647" t="s">
        <v>55</v>
      </c>
      <c r="K1647" s="20">
        <f>Tablo1[[#This Row],[Ürün Kar Tutarı]]/Tablo1[[#This Row],[Birim Fiyat]]</f>
        <v>0.8571428571428571</v>
      </c>
      <c r="L1647" t="str">
        <f xml:space="preserve"> RIGHT(Tablo1[[#This Row],[Urun Ad]],5)</f>
        <v>Beyaz</v>
      </c>
      <c r="M1647" cm="1">
        <f t="array" aca="1" ref="M1647" ca="1">IF(VEYA(M1647="Aralık",M1647="Ocak",M1647="Şubat"),"Kış",
IF(VEYA(M1647="Mart",M1647="Nisan",M1647="Mayıs"),"İlkbahar",
IF(VEYA(M1647="Haziran",M1647="Temmuz",M1647="Ağustos"),"Yaz",
IF(VEYA(M1647="Eylül",M1647="Ekim",M1647="Kasım"),"Sonbahar",""))))</f>
        <v>0</v>
      </c>
    </row>
    <row r="1648" spans="1:13" x14ac:dyDescent="0.3">
      <c r="A1648" s="4">
        <v>1647</v>
      </c>
      <c r="B1648" t="s">
        <v>19</v>
      </c>
      <c r="C1648" t="s">
        <v>39</v>
      </c>
      <c r="D1648" s="5" t="s">
        <v>76</v>
      </c>
      <c r="E1648">
        <v>3</v>
      </c>
      <c r="F1648" s="1">
        <v>7530</v>
      </c>
      <c r="G1648" s="2">
        <v>22590</v>
      </c>
      <c r="H1648" s="3">
        <v>4590</v>
      </c>
      <c r="I1648" s="19" t="s">
        <v>46</v>
      </c>
      <c r="J1648" t="s">
        <v>56</v>
      </c>
      <c r="K1648" s="20">
        <f>Tablo1[[#This Row],[Ürün Kar Tutarı]]/Tablo1[[#This Row],[Birim Fiyat]]</f>
        <v>0.60956175298804782</v>
      </c>
      <c r="L1648" t="str">
        <f xml:space="preserve"> RIGHT(Tablo1[[#This Row],[Urun Ad]],5)</f>
        <v>ı Gri</v>
      </c>
      <c r="M1648" cm="1">
        <f t="array" aca="1" ref="M1648" ca="1">IF(VEYA(M1648="Aralık",M1648="Ocak",M1648="Şubat"),"Kış",
IF(VEYA(M1648="Mart",M1648="Nisan",M1648="Mayıs"),"İlkbahar",
IF(VEYA(M1648="Haziran",M1648="Temmuz",M1648="Ağustos"),"Yaz",
IF(VEYA(M1648="Eylül",M1648="Ekim",M1648="Kasım"),"Sonbahar",""))))</f>
        <v>0</v>
      </c>
    </row>
    <row r="1649" spans="1:13" x14ac:dyDescent="0.3">
      <c r="A1649" s="5">
        <v>1648</v>
      </c>
      <c r="B1649" t="s">
        <v>14</v>
      </c>
      <c r="C1649" t="s">
        <v>25</v>
      </c>
      <c r="D1649" s="5" t="s">
        <v>77</v>
      </c>
      <c r="E1649">
        <v>3</v>
      </c>
      <c r="F1649" s="1">
        <v>7600</v>
      </c>
      <c r="G1649" s="2">
        <v>22800</v>
      </c>
      <c r="H1649" s="3">
        <v>4800</v>
      </c>
      <c r="I1649" s="19" t="s">
        <v>46</v>
      </c>
      <c r="J1649" t="s">
        <v>66</v>
      </c>
      <c r="K1649" s="20">
        <f>Tablo1[[#This Row],[Ürün Kar Tutarı]]/Tablo1[[#This Row],[Birim Fiyat]]</f>
        <v>0.63157894736842102</v>
      </c>
      <c r="L1649" t="str">
        <f xml:space="preserve"> RIGHT(Tablo1[[#This Row],[Urun Ad]],5)</f>
        <v>i Gri</v>
      </c>
      <c r="M1649" cm="1">
        <f t="array" aca="1" ref="M1649" ca="1">IF(VEYA(M1649="Aralık",M1649="Ocak",M1649="Şubat"),"Kış",
IF(VEYA(M1649="Mart",M1649="Nisan",M1649="Mayıs"),"İlkbahar",
IF(VEYA(M1649="Haziran",M1649="Temmuz",M1649="Ağustos"),"Yaz",
IF(VEYA(M1649="Eylül",M1649="Ekim",M1649="Kasım"),"Sonbahar",""))))</f>
        <v>0</v>
      </c>
    </row>
    <row r="1650" spans="1:13" x14ac:dyDescent="0.3">
      <c r="A1650" s="4">
        <v>1649</v>
      </c>
      <c r="B1650" t="s">
        <v>19</v>
      </c>
      <c r="C1650" t="s">
        <v>41</v>
      </c>
      <c r="D1650" s="5" t="s">
        <v>78</v>
      </c>
      <c r="E1650">
        <v>2</v>
      </c>
      <c r="F1650" s="1">
        <v>1500</v>
      </c>
      <c r="G1650" s="2">
        <v>3000</v>
      </c>
      <c r="H1650" s="3">
        <v>1400</v>
      </c>
      <c r="I1650" s="19" t="s">
        <v>46</v>
      </c>
      <c r="J1650" t="s">
        <v>61</v>
      </c>
      <c r="K1650" s="20">
        <f>Tablo1[[#This Row],[Ürün Kar Tutarı]]/Tablo1[[#This Row],[Birim Fiyat]]</f>
        <v>0.93333333333333335</v>
      </c>
      <c r="L1650" t="str">
        <f xml:space="preserve"> RIGHT(Tablo1[[#This Row],[Urun Ad]],5)</f>
        <v>Marka</v>
      </c>
      <c r="M1650" cm="1">
        <f t="array" aca="1" ref="M1650" ca="1">IF(VEYA(M1650="Aralık",M1650="Ocak",M1650="Şubat"),"Kış",
IF(VEYA(M1650="Mart",M1650="Nisan",M1650="Mayıs"),"İlkbahar",
IF(VEYA(M1650="Haziran",M1650="Temmuz",M1650="Ağustos"),"Yaz",
IF(VEYA(M1650="Eylül",M1650="Ekim",M1650="Kasım"),"Sonbahar",""))))</f>
        <v>0</v>
      </c>
    </row>
    <row r="1651" spans="1:13" x14ac:dyDescent="0.3">
      <c r="A1651" s="5">
        <v>1650</v>
      </c>
      <c r="B1651" t="s">
        <v>17</v>
      </c>
      <c r="C1651" t="s">
        <v>24</v>
      </c>
      <c r="D1651" s="5" t="s">
        <v>81</v>
      </c>
      <c r="E1651">
        <v>5</v>
      </c>
      <c r="F1651" s="1">
        <v>2180</v>
      </c>
      <c r="G1651" s="2">
        <v>10900</v>
      </c>
      <c r="H1651" s="3">
        <v>3400</v>
      </c>
      <c r="I1651" s="19" t="s">
        <v>46</v>
      </c>
      <c r="J1651" t="s">
        <v>61</v>
      </c>
      <c r="K1651" s="20">
        <f>Tablo1[[#This Row],[Ürün Kar Tutarı]]/Tablo1[[#This Row],[Birim Fiyat]]</f>
        <v>1.5596330275229358</v>
      </c>
      <c r="L1651" t="str">
        <f xml:space="preserve"> RIGHT(Tablo1[[#This Row],[Urun Ad]],5)</f>
        <v>Marka</v>
      </c>
      <c r="M1651" cm="1">
        <f t="array" aca="1" ref="M1651" ca="1">IF(VEYA(M1651="Aralık",M1651="Ocak",M1651="Şubat"),"Kış",
IF(VEYA(M1651="Mart",M1651="Nisan",M1651="Mayıs"),"İlkbahar",
IF(VEYA(M1651="Haziran",M1651="Temmuz",M1651="Ağustos"),"Yaz",
IF(VEYA(M1651="Eylül",M1651="Ekim",M1651="Kasım"),"Sonbahar",""))))</f>
        <v>0</v>
      </c>
    </row>
    <row r="1652" spans="1:13" x14ac:dyDescent="0.3">
      <c r="A1652" s="4">
        <v>1651</v>
      </c>
      <c r="B1652" t="s">
        <v>11</v>
      </c>
      <c r="C1652" t="s">
        <v>24</v>
      </c>
      <c r="D1652" s="5" t="s">
        <v>81</v>
      </c>
      <c r="E1652">
        <v>2</v>
      </c>
      <c r="F1652" s="1">
        <v>2180</v>
      </c>
      <c r="G1652" s="2">
        <v>4360</v>
      </c>
      <c r="H1652" s="3">
        <v>1360</v>
      </c>
      <c r="I1652" s="19" t="s">
        <v>46</v>
      </c>
      <c r="J1652" t="s">
        <v>64</v>
      </c>
      <c r="K1652" s="20">
        <f>Tablo1[[#This Row],[Ürün Kar Tutarı]]/Tablo1[[#This Row],[Birim Fiyat]]</f>
        <v>0.62385321100917435</v>
      </c>
      <c r="L1652" t="str">
        <f xml:space="preserve"> RIGHT(Tablo1[[#This Row],[Urun Ad]],5)</f>
        <v>Marka</v>
      </c>
      <c r="M1652" cm="1">
        <f t="array" aca="1" ref="M1652" ca="1">IF(VEYA(M1652="Aralık",M1652="Ocak",M1652="Şubat"),"Kış",
IF(VEYA(M1652="Mart",M1652="Nisan",M1652="Mayıs"),"İlkbahar",
IF(VEYA(M1652="Haziran",M1652="Temmuz",M1652="Ağustos"),"Yaz",
IF(VEYA(M1652="Eylül",M1652="Ekim",M1652="Kasım"),"Sonbahar",""))))</f>
        <v>0</v>
      </c>
    </row>
    <row r="1653" spans="1:13" x14ac:dyDescent="0.3">
      <c r="A1653" s="5">
        <v>1652</v>
      </c>
      <c r="B1653" t="s">
        <v>17</v>
      </c>
      <c r="C1653" t="s">
        <v>35</v>
      </c>
      <c r="D1653" s="5" t="s">
        <v>79</v>
      </c>
      <c r="E1653">
        <v>2</v>
      </c>
      <c r="F1653" s="1">
        <v>5775</v>
      </c>
      <c r="G1653" s="2">
        <v>11550</v>
      </c>
      <c r="H1653" s="3">
        <v>3550</v>
      </c>
      <c r="I1653" s="19" t="s">
        <v>46</v>
      </c>
      <c r="J1653" t="s">
        <v>65</v>
      </c>
      <c r="K1653" s="20">
        <f>Tablo1[[#This Row],[Ürün Kar Tutarı]]/Tablo1[[#This Row],[Birim Fiyat]]</f>
        <v>0.61471861471861466</v>
      </c>
      <c r="L1653" t="str">
        <f xml:space="preserve"> RIGHT(Tablo1[[#This Row],[Urun Ad]],5)</f>
        <v>Beyaz</v>
      </c>
      <c r="M1653" cm="1">
        <f t="array" aca="1" ref="M1653" ca="1">IF(VEYA(M1653="Aralık",M1653="Ocak",M1653="Şubat"),"Kış",
IF(VEYA(M1653="Mart",M1653="Nisan",M1653="Mayıs"),"İlkbahar",
IF(VEYA(M1653="Haziran",M1653="Temmuz",M1653="Ağustos"),"Yaz",
IF(VEYA(M1653="Eylül",M1653="Ekim",M1653="Kasım"),"Sonbahar",""))))</f>
        <v>0</v>
      </c>
    </row>
    <row r="1654" spans="1:13" x14ac:dyDescent="0.3">
      <c r="A1654" s="4">
        <v>1653</v>
      </c>
      <c r="B1654" t="s">
        <v>17</v>
      </c>
      <c r="C1654" t="s">
        <v>27</v>
      </c>
      <c r="D1654" s="5" t="s">
        <v>43</v>
      </c>
      <c r="E1654">
        <v>3</v>
      </c>
      <c r="F1654" s="1">
        <v>1100</v>
      </c>
      <c r="G1654" s="2">
        <v>3300</v>
      </c>
      <c r="H1654" s="3">
        <v>900</v>
      </c>
      <c r="I1654" s="19" t="s">
        <v>46</v>
      </c>
      <c r="J1654" t="s">
        <v>64</v>
      </c>
      <c r="K1654" s="20">
        <f>Tablo1[[#This Row],[Ürün Kar Tutarı]]/Tablo1[[#This Row],[Birim Fiyat]]</f>
        <v>0.81818181818181823</v>
      </c>
      <c r="L1654" t="str">
        <f xml:space="preserve"> RIGHT(Tablo1[[#This Row],[Urun Ad]],5)</f>
        <v>Beyaz</v>
      </c>
      <c r="M1654" cm="1">
        <f t="array" aca="1" ref="M1654" ca="1">IF(VEYA(M1654="Aralık",M1654="Ocak",M1654="Şubat"),"Kış",
IF(VEYA(M1654="Mart",M1654="Nisan",M1654="Mayıs"),"İlkbahar",
IF(VEYA(M1654="Haziran",M1654="Temmuz",M1654="Ağustos"),"Yaz",
IF(VEYA(M1654="Eylül",M1654="Ekim",M1654="Kasım"),"Sonbahar",""))))</f>
        <v>0</v>
      </c>
    </row>
    <row r="1655" spans="1:13" x14ac:dyDescent="0.3">
      <c r="A1655" s="5">
        <v>1654</v>
      </c>
      <c r="B1655" t="s">
        <v>18</v>
      </c>
      <c r="C1655" t="s">
        <v>35</v>
      </c>
      <c r="D1655" s="5" t="s">
        <v>79</v>
      </c>
      <c r="E1655">
        <v>2</v>
      </c>
      <c r="F1655" s="1">
        <v>5775</v>
      </c>
      <c r="G1655" s="2">
        <v>11550</v>
      </c>
      <c r="H1655" s="3">
        <v>3550</v>
      </c>
      <c r="I1655" s="19" t="s">
        <v>46</v>
      </c>
      <c r="J1655" t="s">
        <v>64</v>
      </c>
      <c r="K1655" s="20">
        <f>Tablo1[[#This Row],[Ürün Kar Tutarı]]/Tablo1[[#This Row],[Birim Fiyat]]</f>
        <v>0.61471861471861466</v>
      </c>
      <c r="L1655" t="str">
        <f xml:space="preserve"> RIGHT(Tablo1[[#This Row],[Urun Ad]],5)</f>
        <v>Beyaz</v>
      </c>
      <c r="M1655" cm="1">
        <f t="array" aca="1" ref="M1655" ca="1">IF(VEYA(M1655="Aralık",M1655="Ocak",M1655="Şubat"),"Kış",
IF(VEYA(M1655="Mart",M1655="Nisan",M1655="Mayıs"),"İlkbahar",
IF(VEYA(M1655="Haziran",M1655="Temmuz",M1655="Ağustos"),"Yaz",
IF(VEYA(M1655="Eylül",M1655="Ekim",M1655="Kasım"),"Sonbahar",""))))</f>
        <v>0</v>
      </c>
    </row>
    <row r="1656" spans="1:13" x14ac:dyDescent="0.3">
      <c r="A1656" s="4">
        <v>1655</v>
      </c>
      <c r="B1656" t="s">
        <v>15</v>
      </c>
      <c r="C1656" t="s">
        <v>23</v>
      </c>
      <c r="D1656" s="5" t="s">
        <v>84</v>
      </c>
      <c r="E1656">
        <v>3</v>
      </c>
      <c r="F1656" s="1">
        <v>1350</v>
      </c>
      <c r="G1656" s="2">
        <v>4050</v>
      </c>
      <c r="H1656" s="3">
        <v>1650</v>
      </c>
      <c r="I1656" s="19" t="s">
        <v>46</v>
      </c>
      <c r="J1656" t="s">
        <v>67</v>
      </c>
      <c r="K1656" s="20">
        <f>Tablo1[[#This Row],[Ürün Kar Tutarı]]/Tablo1[[#This Row],[Birim Fiyat]]</f>
        <v>1.2222222222222223</v>
      </c>
      <c r="L1656" t="str">
        <f xml:space="preserve"> RIGHT(Tablo1[[#This Row],[Urun Ad]],5)</f>
        <v>Siyah</v>
      </c>
      <c r="M1656" cm="1">
        <f t="array" aca="1" ref="M1656" ca="1">IF(VEYA(M1656="Aralık",M1656="Ocak",M1656="Şubat"),"Kış",
IF(VEYA(M1656="Mart",M1656="Nisan",M1656="Mayıs"),"İlkbahar",
IF(VEYA(M1656="Haziran",M1656="Temmuz",M1656="Ağustos"),"Yaz",
IF(VEYA(M1656="Eylül",M1656="Ekim",M1656="Kasım"),"Sonbahar",""))))</f>
        <v>0</v>
      </c>
    </row>
    <row r="1657" spans="1:13" x14ac:dyDescent="0.3">
      <c r="A1657" s="4">
        <v>1656</v>
      </c>
      <c r="B1657" t="s">
        <v>8</v>
      </c>
      <c r="C1657" t="s">
        <v>25</v>
      </c>
      <c r="D1657" s="5" t="s">
        <v>77</v>
      </c>
      <c r="E1657">
        <v>5</v>
      </c>
      <c r="F1657" s="1">
        <v>7600</v>
      </c>
      <c r="G1657" s="2">
        <v>38000</v>
      </c>
      <c r="H1657" s="3">
        <v>8000</v>
      </c>
      <c r="I1657" s="19" t="s">
        <v>46</v>
      </c>
      <c r="J1657" t="s">
        <v>58</v>
      </c>
      <c r="K1657" s="20">
        <f>Tablo1[[#This Row],[Ürün Kar Tutarı]]/Tablo1[[#This Row],[Birim Fiyat]]</f>
        <v>1.0526315789473684</v>
      </c>
      <c r="L1657" t="str">
        <f xml:space="preserve"> RIGHT(Tablo1[[#This Row],[Urun Ad]],5)</f>
        <v>i Gri</v>
      </c>
      <c r="M1657" cm="1">
        <f t="array" aca="1" ref="M1657" ca="1">IF(VEYA(M1657="Aralık",M1657="Ocak",M1657="Şubat"),"Kış",
IF(VEYA(M1657="Mart",M1657="Nisan",M1657="Mayıs"),"İlkbahar",
IF(VEYA(M1657="Haziran",M1657="Temmuz",M1657="Ağustos"),"Yaz",
IF(VEYA(M1657="Eylül",M1657="Ekim",M1657="Kasım"),"Sonbahar",""))))</f>
        <v>0</v>
      </c>
    </row>
    <row r="1658" spans="1:13" x14ac:dyDescent="0.3">
      <c r="A1658" s="4">
        <v>1657</v>
      </c>
      <c r="B1658" t="s">
        <v>10</v>
      </c>
      <c r="C1658" t="s">
        <v>26</v>
      </c>
      <c r="D1658" s="5" t="s">
        <v>79</v>
      </c>
      <c r="E1658">
        <v>4</v>
      </c>
      <c r="F1658" s="1">
        <v>7250</v>
      </c>
      <c r="G1658" s="2">
        <v>29000</v>
      </c>
      <c r="H1658" s="3">
        <v>9000</v>
      </c>
      <c r="I1658" s="19" t="s">
        <v>46</v>
      </c>
      <c r="J1658" t="s">
        <v>67</v>
      </c>
      <c r="K1658" s="20">
        <f>Tablo1[[#This Row],[Ürün Kar Tutarı]]/Tablo1[[#This Row],[Birim Fiyat]]</f>
        <v>1.2413793103448276</v>
      </c>
      <c r="L1658" t="str">
        <f xml:space="preserve"> RIGHT(Tablo1[[#This Row],[Urun Ad]],5)</f>
        <v>u Gri</v>
      </c>
      <c r="M1658" cm="1">
        <f t="array" aca="1" ref="M1658" ca="1">IF(VEYA(M1658="Aralık",M1658="Ocak",M1658="Şubat"),"Kış",
IF(VEYA(M1658="Mart",M1658="Nisan",M1658="Mayıs"),"İlkbahar",
IF(VEYA(M1658="Haziran",M1658="Temmuz",M1658="Ağustos"),"Yaz",
IF(VEYA(M1658="Eylül",M1658="Ekim",M1658="Kasım"),"Sonbahar",""))))</f>
        <v>0</v>
      </c>
    </row>
    <row r="1659" spans="1:13" x14ac:dyDescent="0.3">
      <c r="A1659" s="5">
        <v>1658</v>
      </c>
      <c r="B1659" t="s">
        <v>19</v>
      </c>
      <c r="C1659" t="s">
        <v>33</v>
      </c>
      <c r="D1659" s="5" t="s">
        <v>78</v>
      </c>
      <c r="E1659">
        <v>4</v>
      </c>
      <c r="F1659" s="1">
        <v>1490</v>
      </c>
      <c r="G1659" s="2">
        <v>5960</v>
      </c>
      <c r="H1659" s="3">
        <v>2760</v>
      </c>
      <c r="I1659" s="19" t="s">
        <v>46</v>
      </c>
      <c r="J1659" t="s">
        <v>65</v>
      </c>
      <c r="K1659" s="20">
        <f>Tablo1[[#This Row],[Ürün Kar Tutarı]]/Tablo1[[#This Row],[Birim Fiyat]]</f>
        <v>1.8523489932885906</v>
      </c>
      <c r="L1659" t="str">
        <f xml:space="preserve"> RIGHT(Tablo1[[#This Row],[Urun Ad]],5)</f>
        <v>Marka</v>
      </c>
      <c r="M1659" cm="1">
        <f t="array" aca="1" ref="M1659" ca="1">IF(VEYA(M1659="Aralık",M1659="Ocak",M1659="Şubat"),"Kış",
IF(VEYA(M1659="Mart",M1659="Nisan",M1659="Mayıs"),"İlkbahar",
IF(VEYA(M1659="Haziran",M1659="Temmuz",M1659="Ağustos"),"Yaz",
IF(VEYA(M1659="Eylül",M1659="Ekim",M1659="Kasım"),"Sonbahar",""))))</f>
        <v>0</v>
      </c>
    </row>
    <row r="1660" spans="1:13" x14ac:dyDescent="0.3">
      <c r="A1660" s="4">
        <v>1659</v>
      </c>
      <c r="B1660" t="s">
        <v>11</v>
      </c>
      <c r="C1660" t="s">
        <v>33</v>
      </c>
      <c r="D1660" s="5" t="s">
        <v>78</v>
      </c>
      <c r="E1660">
        <v>5</v>
      </c>
      <c r="F1660" s="1">
        <v>1490</v>
      </c>
      <c r="G1660" s="2">
        <v>7450</v>
      </c>
      <c r="H1660" s="3">
        <v>3450</v>
      </c>
      <c r="I1660" s="19" t="s">
        <v>46</v>
      </c>
      <c r="J1660" t="s">
        <v>55</v>
      </c>
      <c r="K1660" s="20">
        <f>Tablo1[[#This Row],[Ürün Kar Tutarı]]/Tablo1[[#This Row],[Birim Fiyat]]</f>
        <v>2.3154362416107381</v>
      </c>
      <c r="L1660" t="str">
        <f xml:space="preserve"> RIGHT(Tablo1[[#This Row],[Urun Ad]],5)</f>
        <v>Marka</v>
      </c>
      <c r="M1660" cm="1">
        <f t="array" aca="1" ref="M1660" ca="1">IF(VEYA(M1660="Aralık",M1660="Ocak",M1660="Şubat"),"Kış",
IF(VEYA(M1660="Mart",M1660="Nisan",M1660="Mayıs"),"İlkbahar",
IF(VEYA(M1660="Haziran",M1660="Temmuz",M1660="Ağustos"),"Yaz",
IF(VEYA(M1660="Eylül",M1660="Ekim",M1660="Kasım"),"Sonbahar",""))))</f>
        <v>0</v>
      </c>
    </row>
    <row r="1661" spans="1:13" x14ac:dyDescent="0.3">
      <c r="A1661" s="5">
        <v>1660</v>
      </c>
      <c r="B1661" t="s">
        <v>16</v>
      </c>
      <c r="C1661" t="s">
        <v>30</v>
      </c>
      <c r="D1661" s="5" t="s">
        <v>83</v>
      </c>
      <c r="E1661">
        <v>3</v>
      </c>
      <c r="F1661" s="1">
        <v>1090</v>
      </c>
      <c r="G1661" s="2">
        <v>3270</v>
      </c>
      <c r="H1661" s="3">
        <v>870</v>
      </c>
      <c r="I1661" s="19" t="s">
        <v>46</v>
      </c>
      <c r="J1661" t="s">
        <v>62</v>
      </c>
      <c r="K1661" s="20">
        <f>Tablo1[[#This Row],[Ürün Kar Tutarı]]/Tablo1[[#This Row],[Birim Fiyat]]</f>
        <v>0.79816513761467889</v>
      </c>
      <c r="L1661" t="str">
        <f xml:space="preserve"> RIGHT(Tablo1[[#This Row],[Urun Ad]],5)</f>
        <v>Marka</v>
      </c>
      <c r="M1661" cm="1">
        <f t="array" aca="1" ref="M1661" ca="1">IF(VEYA(M1661="Aralık",M1661="Ocak",M1661="Şubat"),"Kış",
IF(VEYA(M1661="Mart",M1661="Nisan",M1661="Mayıs"),"İlkbahar",
IF(VEYA(M1661="Haziran",M1661="Temmuz",M1661="Ağustos"),"Yaz",
IF(VEYA(M1661="Eylül",M1661="Ekim",M1661="Kasım"),"Sonbahar",""))))</f>
        <v>0</v>
      </c>
    </row>
    <row r="1662" spans="1:13" x14ac:dyDescent="0.3">
      <c r="A1662" s="4">
        <v>1661</v>
      </c>
      <c r="B1662" t="s">
        <v>16</v>
      </c>
      <c r="C1662" t="s">
        <v>28</v>
      </c>
      <c r="D1662" s="5" t="s">
        <v>83</v>
      </c>
      <c r="E1662">
        <v>3</v>
      </c>
      <c r="F1662" s="1">
        <v>1200</v>
      </c>
      <c r="G1662" s="2">
        <v>3600</v>
      </c>
      <c r="H1662" s="3">
        <v>1200</v>
      </c>
      <c r="I1662" s="19" t="s">
        <v>46</v>
      </c>
      <c r="J1662" t="s">
        <v>62</v>
      </c>
      <c r="K1662" s="20">
        <f>Tablo1[[#This Row],[Ürün Kar Tutarı]]/Tablo1[[#This Row],[Birim Fiyat]]</f>
        <v>1</v>
      </c>
      <c r="L1662" t="str">
        <f xml:space="preserve"> RIGHT(Tablo1[[#This Row],[Urun Ad]],5)</f>
        <v>Marka</v>
      </c>
      <c r="M1662" cm="1">
        <f t="array" aca="1" ref="M1662" ca="1">IF(VEYA(M1662="Aralık",M1662="Ocak",M1662="Şubat"),"Kış",
IF(VEYA(M1662="Mart",M1662="Nisan",M1662="Mayıs"),"İlkbahar",
IF(VEYA(M1662="Haziran",M1662="Temmuz",M1662="Ağustos"),"Yaz",
IF(VEYA(M1662="Eylül",M1662="Ekim",M1662="Kasım"),"Sonbahar",""))))</f>
        <v>0</v>
      </c>
    </row>
    <row r="1663" spans="1:13" x14ac:dyDescent="0.3">
      <c r="A1663" s="5">
        <v>1662</v>
      </c>
      <c r="B1663" t="s">
        <v>19</v>
      </c>
      <c r="C1663" t="s">
        <v>30</v>
      </c>
      <c r="D1663" s="5" t="s">
        <v>83</v>
      </c>
      <c r="E1663">
        <v>4</v>
      </c>
      <c r="F1663" s="1">
        <v>1090</v>
      </c>
      <c r="G1663" s="2">
        <v>4360</v>
      </c>
      <c r="H1663" s="3">
        <v>1160</v>
      </c>
      <c r="I1663" s="19" t="s">
        <v>46</v>
      </c>
      <c r="J1663" t="s">
        <v>67</v>
      </c>
      <c r="K1663" s="20">
        <f>Tablo1[[#This Row],[Ürün Kar Tutarı]]/Tablo1[[#This Row],[Birim Fiyat]]</f>
        <v>1.0642201834862386</v>
      </c>
      <c r="L1663" t="str">
        <f xml:space="preserve"> RIGHT(Tablo1[[#This Row],[Urun Ad]],5)</f>
        <v>Marka</v>
      </c>
      <c r="M1663" cm="1">
        <f t="array" aca="1" ref="M1663" ca="1">IF(VEYA(M1663="Aralık",M1663="Ocak",M1663="Şubat"),"Kış",
IF(VEYA(M1663="Mart",M1663="Nisan",M1663="Mayıs"),"İlkbahar",
IF(VEYA(M1663="Haziran",M1663="Temmuz",M1663="Ağustos"),"Yaz",
IF(VEYA(M1663="Eylül",M1663="Ekim",M1663="Kasım"),"Sonbahar",""))))</f>
        <v>0</v>
      </c>
    </row>
    <row r="1664" spans="1:13" x14ac:dyDescent="0.3">
      <c r="A1664" s="4">
        <v>1663</v>
      </c>
      <c r="B1664" t="s">
        <v>19</v>
      </c>
      <c r="C1664" t="s">
        <v>24</v>
      </c>
      <c r="D1664" s="5" t="s">
        <v>81</v>
      </c>
      <c r="E1664">
        <v>4</v>
      </c>
      <c r="F1664" s="1">
        <v>2180</v>
      </c>
      <c r="G1664" s="2">
        <v>8720</v>
      </c>
      <c r="H1664" s="3">
        <v>2720</v>
      </c>
      <c r="I1664" s="19" t="s">
        <v>46</v>
      </c>
      <c r="J1664" t="s">
        <v>56</v>
      </c>
      <c r="K1664" s="20">
        <f>Tablo1[[#This Row],[Ürün Kar Tutarı]]/Tablo1[[#This Row],[Birim Fiyat]]</f>
        <v>1.2477064220183487</v>
      </c>
      <c r="L1664" t="str">
        <f xml:space="preserve"> RIGHT(Tablo1[[#This Row],[Urun Ad]],5)</f>
        <v>Marka</v>
      </c>
      <c r="M1664" cm="1">
        <f t="array" aca="1" ref="M1664" ca="1">IF(VEYA(M1664="Aralık",M1664="Ocak",M1664="Şubat"),"Kış",
IF(VEYA(M1664="Mart",M1664="Nisan",M1664="Mayıs"),"İlkbahar",
IF(VEYA(M1664="Haziran",M1664="Temmuz",M1664="Ağustos"),"Yaz",
IF(VEYA(M1664="Eylül",M1664="Ekim",M1664="Kasım"),"Sonbahar",""))))</f>
        <v>0</v>
      </c>
    </row>
    <row r="1665" spans="1:13" x14ac:dyDescent="0.3">
      <c r="A1665" s="5">
        <v>1664</v>
      </c>
      <c r="B1665" t="s">
        <v>10</v>
      </c>
      <c r="C1665" t="s">
        <v>40</v>
      </c>
      <c r="D1665" s="5" t="s">
        <v>75</v>
      </c>
      <c r="E1665">
        <v>4</v>
      </c>
      <c r="F1665" s="1">
        <v>5300</v>
      </c>
      <c r="G1665" s="2">
        <v>21200</v>
      </c>
      <c r="H1665" s="3">
        <v>5200</v>
      </c>
      <c r="I1665" s="19" t="s">
        <v>46</v>
      </c>
      <c r="J1665" t="s">
        <v>59</v>
      </c>
      <c r="K1665" s="20">
        <f>Tablo1[[#This Row],[Ürün Kar Tutarı]]/Tablo1[[#This Row],[Birim Fiyat]]</f>
        <v>0.98113207547169812</v>
      </c>
      <c r="L1665" t="str">
        <f xml:space="preserve"> RIGHT(Tablo1[[#This Row],[Urun Ad]],5)</f>
        <v>i Gri</v>
      </c>
      <c r="M1665" cm="1">
        <f t="array" aca="1" ref="M1665" ca="1">IF(VEYA(M1665="Aralık",M1665="Ocak",M1665="Şubat"),"Kış",
IF(VEYA(M1665="Mart",M1665="Nisan",M1665="Mayıs"),"İlkbahar",
IF(VEYA(M1665="Haziran",M1665="Temmuz",M1665="Ağustos"),"Yaz",
IF(VEYA(M1665="Eylül",M1665="Ekim",M1665="Kasım"),"Sonbahar",""))))</f>
        <v>0</v>
      </c>
    </row>
    <row r="1666" spans="1:13" x14ac:dyDescent="0.3">
      <c r="A1666" s="4">
        <v>1665</v>
      </c>
      <c r="B1666" t="s">
        <v>19</v>
      </c>
      <c r="C1666" t="s">
        <v>40</v>
      </c>
      <c r="D1666" s="5" t="s">
        <v>75</v>
      </c>
      <c r="E1666">
        <v>3</v>
      </c>
      <c r="F1666" s="1">
        <v>5300</v>
      </c>
      <c r="G1666" s="2">
        <v>15900</v>
      </c>
      <c r="H1666" s="3">
        <v>3900</v>
      </c>
      <c r="I1666" s="19" t="s">
        <v>46</v>
      </c>
      <c r="J1666" t="s">
        <v>55</v>
      </c>
      <c r="K1666" s="20">
        <f>Tablo1[[#This Row],[Ürün Kar Tutarı]]/Tablo1[[#This Row],[Birim Fiyat]]</f>
        <v>0.73584905660377353</v>
      </c>
      <c r="L1666" t="str">
        <f xml:space="preserve"> RIGHT(Tablo1[[#This Row],[Urun Ad]],5)</f>
        <v>i Gri</v>
      </c>
      <c r="M1666" cm="1">
        <f t="array" aca="1" ref="M1666" ca="1">IF(VEYA(M1666="Aralık",M1666="Ocak",M1666="Şubat"),"Kış",
IF(VEYA(M1666="Mart",M1666="Nisan",M1666="Mayıs"),"İlkbahar",
IF(VEYA(M1666="Haziran",M1666="Temmuz",M1666="Ağustos"),"Yaz",
IF(VEYA(M1666="Eylül",M1666="Ekim",M1666="Kasım"),"Sonbahar",""))))</f>
        <v>0</v>
      </c>
    </row>
    <row r="1667" spans="1:13" x14ac:dyDescent="0.3">
      <c r="A1667" s="5">
        <v>1666</v>
      </c>
      <c r="B1667" t="s">
        <v>13</v>
      </c>
      <c r="C1667" t="s">
        <v>26</v>
      </c>
      <c r="D1667" s="5" t="s">
        <v>79</v>
      </c>
      <c r="E1667">
        <v>3</v>
      </c>
      <c r="F1667" s="1">
        <v>7250</v>
      </c>
      <c r="G1667" s="2">
        <v>21750</v>
      </c>
      <c r="H1667" s="3">
        <v>6750</v>
      </c>
      <c r="I1667" s="19" t="s">
        <v>46</v>
      </c>
      <c r="J1667" t="s">
        <v>56</v>
      </c>
      <c r="K1667" s="20">
        <f>Tablo1[[#This Row],[Ürün Kar Tutarı]]/Tablo1[[#This Row],[Birim Fiyat]]</f>
        <v>0.93103448275862066</v>
      </c>
      <c r="L1667" t="str">
        <f xml:space="preserve"> RIGHT(Tablo1[[#This Row],[Urun Ad]],5)</f>
        <v>u Gri</v>
      </c>
      <c r="M1667" cm="1">
        <f t="array" aca="1" ref="M1667" ca="1">IF(VEYA(M1667="Aralık",M1667="Ocak",M1667="Şubat"),"Kış",
IF(VEYA(M1667="Mart",M1667="Nisan",M1667="Mayıs"),"İlkbahar",
IF(VEYA(M1667="Haziran",M1667="Temmuz",M1667="Ağustos"),"Yaz",
IF(VEYA(M1667="Eylül",M1667="Ekim",M1667="Kasım"),"Sonbahar",""))))</f>
        <v>0</v>
      </c>
    </row>
    <row r="1668" spans="1:13" x14ac:dyDescent="0.3">
      <c r="A1668" s="4">
        <v>1667</v>
      </c>
      <c r="B1668" t="s">
        <v>13</v>
      </c>
      <c r="C1668" t="s">
        <v>38</v>
      </c>
      <c r="D1668" s="5" t="s">
        <v>84</v>
      </c>
      <c r="E1668">
        <v>2</v>
      </c>
      <c r="F1668" s="1">
        <v>1200</v>
      </c>
      <c r="G1668" s="2">
        <v>2400</v>
      </c>
      <c r="H1668" s="3">
        <v>800</v>
      </c>
      <c r="I1668" s="19" t="s">
        <v>46</v>
      </c>
      <c r="J1668" t="s">
        <v>62</v>
      </c>
      <c r="K1668" s="20">
        <f>Tablo1[[#This Row],[Ürün Kar Tutarı]]/Tablo1[[#This Row],[Birim Fiyat]]</f>
        <v>0.66666666666666663</v>
      </c>
      <c r="L1668" t="str">
        <f xml:space="preserve"> RIGHT(Tablo1[[#This Row],[Urun Ad]],5)</f>
        <v>ü Mor</v>
      </c>
      <c r="M1668" cm="1">
        <f t="array" aca="1" ref="M1668" ca="1">IF(VEYA(M1668="Aralık",M1668="Ocak",M1668="Şubat"),"Kış",
IF(VEYA(M1668="Mart",M1668="Nisan",M1668="Mayıs"),"İlkbahar",
IF(VEYA(M1668="Haziran",M1668="Temmuz",M1668="Ağustos"),"Yaz",
IF(VEYA(M1668="Eylül",M1668="Ekim",M1668="Kasım"),"Sonbahar",""))))</f>
        <v>0</v>
      </c>
    </row>
    <row r="1669" spans="1:13" x14ac:dyDescent="0.3">
      <c r="A1669" s="5">
        <v>1668</v>
      </c>
      <c r="B1669" t="s">
        <v>11</v>
      </c>
      <c r="C1669" t="s">
        <v>20</v>
      </c>
      <c r="D1669" s="5" t="s">
        <v>75</v>
      </c>
      <c r="E1669">
        <v>5</v>
      </c>
      <c r="F1669" s="1">
        <v>6000</v>
      </c>
      <c r="G1669" s="2">
        <v>30000</v>
      </c>
      <c r="H1669" s="3">
        <v>10000</v>
      </c>
      <c r="I1669" s="19" t="s">
        <v>46</v>
      </c>
      <c r="J1669" t="s">
        <v>60</v>
      </c>
      <c r="K1669" s="20">
        <f>Tablo1[[#This Row],[Ürün Kar Tutarı]]/Tablo1[[#This Row],[Birim Fiyat]]</f>
        <v>1.6666666666666667</v>
      </c>
      <c r="L1669" t="str">
        <f xml:space="preserve"> RIGHT(Tablo1[[#This Row],[Urun Ad]],5)</f>
        <v>Beyaz</v>
      </c>
      <c r="M1669" cm="1">
        <f t="array" aca="1" ref="M1669" ca="1">IF(VEYA(M1669="Aralık",M1669="Ocak",M1669="Şubat"),"Kış",
IF(VEYA(M1669="Mart",M1669="Nisan",M1669="Mayıs"),"İlkbahar",
IF(VEYA(M1669="Haziran",M1669="Temmuz",M1669="Ağustos"),"Yaz",
IF(VEYA(M1669="Eylül",M1669="Ekim",M1669="Kasım"),"Sonbahar",""))))</f>
        <v>0</v>
      </c>
    </row>
    <row r="1670" spans="1:13" x14ac:dyDescent="0.3">
      <c r="A1670" s="4">
        <v>1669</v>
      </c>
      <c r="B1670" t="s">
        <v>10</v>
      </c>
      <c r="C1670" t="s">
        <v>22</v>
      </c>
      <c r="D1670" s="5" t="s">
        <v>76</v>
      </c>
      <c r="E1670">
        <v>3</v>
      </c>
      <c r="F1670" s="1">
        <v>8450</v>
      </c>
      <c r="G1670" s="2">
        <v>25350</v>
      </c>
      <c r="H1670" s="3">
        <v>7350</v>
      </c>
      <c r="I1670" s="19" t="s">
        <v>46</v>
      </c>
      <c r="J1670" t="s">
        <v>57</v>
      </c>
      <c r="K1670" s="20">
        <f>Tablo1[[#This Row],[Ürün Kar Tutarı]]/Tablo1[[#This Row],[Birim Fiyat]]</f>
        <v>0.86982248520710059</v>
      </c>
      <c r="L1670" t="str">
        <f xml:space="preserve"> RIGHT(Tablo1[[#This Row],[Urun Ad]],5)</f>
        <v>Beyaz</v>
      </c>
      <c r="M1670" cm="1">
        <f t="array" aca="1" ref="M1670" ca="1">IF(VEYA(M1670="Aralık",M1670="Ocak",M1670="Şubat"),"Kış",
IF(VEYA(M1670="Mart",M1670="Nisan",M1670="Mayıs"),"İlkbahar",
IF(VEYA(M1670="Haziran",M1670="Temmuz",M1670="Ağustos"),"Yaz",
IF(VEYA(M1670="Eylül",M1670="Ekim",M1670="Kasım"),"Sonbahar",""))))</f>
        <v>0</v>
      </c>
    </row>
    <row r="1671" spans="1:13" x14ac:dyDescent="0.3">
      <c r="A1671" s="5">
        <v>1670</v>
      </c>
      <c r="B1671" t="s">
        <v>14</v>
      </c>
      <c r="C1671" t="s">
        <v>34</v>
      </c>
      <c r="D1671" s="5" t="s">
        <v>80</v>
      </c>
      <c r="E1671">
        <v>5</v>
      </c>
      <c r="F1671" s="1">
        <v>4200</v>
      </c>
      <c r="G1671" s="2">
        <v>21000</v>
      </c>
      <c r="H1671" s="3">
        <v>6000</v>
      </c>
      <c r="I1671" s="19" t="s">
        <v>47</v>
      </c>
      <c r="J1671" t="s">
        <v>63</v>
      </c>
      <c r="K1671" s="20">
        <f>Tablo1[[#This Row],[Ürün Kar Tutarı]]/Tablo1[[#This Row],[Birim Fiyat]]</f>
        <v>1.4285714285714286</v>
      </c>
      <c r="L1671" t="str">
        <f xml:space="preserve"> RIGHT(Tablo1[[#This Row],[Urun Ad]],5)</f>
        <v>Beyaz</v>
      </c>
      <c r="M1671" cm="1">
        <f t="array" aca="1" ref="M1671" ca="1">IF(VEYA(M1671="Aralık",M1671="Ocak",M1671="Şubat"),"Kış",
IF(VEYA(M1671="Mart",M1671="Nisan",M1671="Mayıs"),"İlkbahar",
IF(VEYA(M1671="Haziran",M1671="Temmuz",M1671="Ağustos"),"Yaz",
IF(VEYA(M1671="Eylül",M1671="Ekim",M1671="Kasım"),"Sonbahar",""))))</f>
        <v>0</v>
      </c>
    </row>
    <row r="1672" spans="1:13" x14ac:dyDescent="0.3">
      <c r="A1672" s="4">
        <v>1671</v>
      </c>
      <c r="B1672" t="s">
        <v>14</v>
      </c>
      <c r="C1672" t="s">
        <v>32</v>
      </c>
      <c r="D1672" s="5" t="s">
        <v>76</v>
      </c>
      <c r="E1672">
        <v>5</v>
      </c>
      <c r="F1672" s="1">
        <v>10590</v>
      </c>
      <c r="G1672" s="2">
        <v>52950</v>
      </c>
      <c r="H1672" s="3">
        <v>22950</v>
      </c>
      <c r="I1672" s="19" t="s">
        <v>47</v>
      </c>
      <c r="J1672" t="s">
        <v>63</v>
      </c>
      <c r="K1672" s="20">
        <f>Tablo1[[#This Row],[Ürün Kar Tutarı]]/Tablo1[[#This Row],[Birim Fiyat]]</f>
        <v>2.1671388101983005</v>
      </c>
      <c r="L1672" t="str">
        <f xml:space="preserve"> RIGHT(Tablo1[[#This Row],[Urun Ad]],5)</f>
        <v>ı Gri</v>
      </c>
      <c r="M1672" cm="1">
        <f t="array" aca="1" ref="M1672" ca="1">IF(VEYA(M1672="Aralık",M1672="Ocak",M1672="Şubat"),"Kış",
IF(VEYA(M1672="Mart",M1672="Nisan",M1672="Mayıs"),"İlkbahar",
IF(VEYA(M1672="Haziran",M1672="Temmuz",M1672="Ağustos"),"Yaz",
IF(VEYA(M1672="Eylül",M1672="Ekim",M1672="Kasım"),"Sonbahar",""))))</f>
        <v>0</v>
      </c>
    </row>
    <row r="1673" spans="1:13" x14ac:dyDescent="0.3">
      <c r="A1673" s="5">
        <v>1672</v>
      </c>
      <c r="B1673" t="s">
        <v>13</v>
      </c>
      <c r="C1673" t="s">
        <v>38</v>
      </c>
      <c r="D1673" s="5" t="s">
        <v>84</v>
      </c>
      <c r="E1673">
        <v>3</v>
      </c>
      <c r="F1673" s="1">
        <v>1200</v>
      </c>
      <c r="G1673" s="2">
        <v>3600</v>
      </c>
      <c r="H1673" s="3">
        <v>1200</v>
      </c>
      <c r="I1673" s="19" t="s">
        <v>47</v>
      </c>
      <c r="J1673" t="s">
        <v>64</v>
      </c>
      <c r="K1673" s="20">
        <f>Tablo1[[#This Row],[Ürün Kar Tutarı]]/Tablo1[[#This Row],[Birim Fiyat]]</f>
        <v>1</v>
      </c>
      <c r="L1673" t="str">
        <f xml:space="preserve"> RIGHT(Tablo1[[#This Row],[Urun Ad]],5)</f>
        <v>ü Mor</v>
      </c>
      <c r="M1673" cm="1">
        <f t="array" aca="1" ref="M1673" ca="1">IF(VEYA(M1673="Aralık",M1673="Ocak",M1673="Şubat"),"Kış",
IF(VEYA(M1673="Mart",M1673="Nisan",M1673="Mayıs"),"İlkbahar",
IF(VEYA(M1673="Haziran",M1673="Temmuz",M1673="Ağustos"),"Yaz",
IF(VEYA(M1673="Eylül",M1673="Ekim",M1673="Kasım"),"Sonbahar",""))))</f>
        <v>0</v>
      </c>
    </row>
    <row r="1674" spans="1:13" x14ac:dyDescent="0.3">
      <c r="A1674" s="4">
        <v>1673</v>
      </c>
      <c r="B1674" t="s">
        <v>18</v>
      </c>
      <c r="C1674" t="s">
        <v>27</v>
      </c>
      <c r="D1674" s="5" t="s">
        <v>43</v>
      </c>
      <c r="E1674">
        <v>4</v>
      </c>
      <c r="F1674" s="1">
        <v>1100</v>
      </c>
      <c r="G1674" s="2">
        <v>4400</v>
      </c>
      <c r="H1674" s="3">
        <v>1200</v>
      </c>
      <c r="I1674" s="19" t="s">
        <v>47</v>
      </c>
      <c r="J1674" t="s">
        <v>65</v>
      </c>
      <c r="K1674" s="20">
        <f>Tablo1[[#This Row],[Ürün Kar Tutarı]]/Tablo1[[#This Row],[Birim Fiyat]]</f>
        <v>1.0909090909090908</v>
      </c>
      <c r="L1674" t="str">
        <f xml:space="preserve"> RIGHT(Tablo1[[#This Row],[Urun Ad]],5)</f>
        <v>Beyaz</v>
      </c>
      <c r="M1674" cm="1">
        <f t="array" aca="1" ref="M1674" ca="1">IF(VEYA(M1674="Aralık",M1674="Ocak",M1674="Şubat"),"Kış",
IF(VEYA(M1674="Mart",M1674="Nisan",M1674="Mayıs"),"İlkbahar",
IF(VEYA(M1674="Haziran",M1674="Temmuz",M1674="Ağustos"),"Yaz",
IF(VEYA(M1674="Eylül",M1674="Ekim",M1674="Kasım"),"Sonbahar",""))))</f>
        <v>0</v>
      </c>
    </row>
    <row r="1675" spans="1:13" x14ac:dyDescent="0.3">
      <c r="A1675" s="5">
        <v>1674</v>
      </c>
      <c r="B1675" t="s">
        <v>17</v>
      </c>
      <c r="C1675" t="s">
        <v>42</v>
      </c>
      <c r="D1675" s="5" t="s">
        <v>80</v>
      </c>
      <c r="E1675">
        <v>2</v>
      </c>
      <c r="F1675" s="1">
        <v>3700</v>
      </c>
      <c r="G1675" s="2">
        <v>7400</v>
      </c>
      <c r="H1675" s="3">
        <v>1400</v>
      </c>
      <c r="I1675" s="19" t="s">
        <v>47</v>
      </c>
      <c r="J1675" t="s">
        <v>61</v>
      </c>
      <c r="K1675" s="20">
        <f>Tablo1[[#This Row],[Ürün Kar Tutarı]]/Tablo1[[#This Row],[Birim Fiyat]]</f>
        <v>0.3783783783783784</v>
      </c>
      <c r="L1675" t="str">
        <f xml:space="preserve"> RIGHT(Tablo1[[#This Row],[Urun Ad]],5)</f>
        <v>Siyah</v>
      </c>
      <c r="M1675" cm="1">
        <f t="array" aca="1" ref="M1675" ca="1">IF(VEYA(M1675="Aralık",M1675="Ocak",M1675="Şubat"),"Kış",
IF(VEYA(M1675="Mart",M1675="Nisan",M1675="Mayıs"),"İlkbahar",
IF(VEYA(M1675="Haziran",M1675="Temmuz",M1675="Ağustos"),"Yaz",
IF(VEYA(M1675="Eylül",M1675="Ekim",M1675="Kasım"),"Sonbahar",""))))</f>
        <v>0</v>
      </c>
    </row>
    <row r="1676" spans="1:13" x14ac:dyDescent="0.3">
      <c r="A1676" s="4">
        <v>1675</v>
      </c>
      <c r="B1676" t="s">
        <v>9</v>
      </c>
      <c r="C1676" t="s">
        <v>42</v>
      </c>
      <c r="D1676" s="5" t="s">
        <v>80</v>
      </c>
      <c r="E1676">
        <v>2</v>
      </c>
      <c r="F1676" s="1">
        <v>3700</v>
      </c>
      <c r="G1676" s="2">
        <v>7400</v>
      </c>
      <c r="H1676" s="3">
        <v>1400</v>
      </c>
      <c r="I1676" s="19" t="s">
        <v>47</v>
      </c>
      <c r="J1676" t="s">
        <v>61</v>
      </c>
      <c r="K1676" s="20">
        <f>Tablo1[[#This Row],[Ürün Kar Tutarı]]/Tablo1[[#This Row],[Birim Fiyat]]</f>
        <v>0.3783783783783784</v>
      </c>
      <c r="L1676" t="str">
        <f xml:space="preserve"> RIGHT(Tablo1[[#This Row],[Urun Ad]],5)</f>
        <v>Siyah</v>
      </c>
      <c r="M1676" cm="1">
        <f t="array" aca="1" ref="M1676" ca="1">IF(VEYA(M1676="Aralık",M1676="Ocak",M1676="Şubat"),"Kış",
IF(VEYA(M1676="Mart",M1676="Nisan",M1676="Mayıs"),"İlkbahar",
IF(VEYA(M1676="Haziran",M1676="Temmuz",M1676="Ağustos"),"Yaz",
IF(VEYA(M1676="Eylül",M1676="Ekim",M1676="Kasım"),"Sonbahar",""))))</f>
        <v>0</v>
      </c>
    </row>
    <row r="1677" spans="1:13" x14ac:dyDescent="0.3">
      <c r="A1677" s="5">
        <v>1676</v>
      </c>
      <c r="B1677" t="s">
        <v>14</v>
      </c>
      <c r="C1677" t="s">
        <v>27</v>
      </c>
      <c r="D1677" s="5" t="s">
        <v>43</v>
      </c>
      <c r="E1677">
        <v>3</v>
      </c>
      <c r="F1677" s="1">
        <v>1100</v>
      </c>
      <c r="G1677" s="2">
        <v>3300</v>
      </c>
      <c r="H1677" s="3">
        <v>900</v>
      </c>
      <c r="I1677" s="19" t="s">
        <v>47</v>
      </c>
      <c r="J1677" t="s">
        <v>56</v>
      </c>
      <c r="K1677" s="20">
        <f>Tablo1[[#This Row],[Ürün Kar Tutarı]]/Tablo1[[#This Row],[Birim Fiyat]]</f>
        <v>0.81818181818181823</v>
      </c>
      <c r="L1677" t="str">
        <f xml:space="preserve"> RIGHT(Tablo1[[#This Row],[Urun Ad]],5)</f>
        <v>Beyaz</v>
      </c>
      <c r="M1677" cm="1">
        <f t="array" aca="1" ref="M1677" ca="1">IF(VEYA(M1677="Aralık",M1677="Ocak",M1677="Şubat"),"Kış",
IF(VEYA(M1677="Mart",M1677="Nisan",M1677="Mayıs"),"İlkbahar",
IF(VEYA(M1677="Haziran",M1677="Temmuz",M1677="Ağustos"),"Yaz",
IF(VEYA(M1677="Eylül",M1677="Ekim",M1677="Kasım"),"Sonbahar",""))))</f>
        <v>0</v>
      </c>
    </row>
    <row r="1678" spans="1:13" x14ac:dyDescent="0.3">
      <c r="A1678" s="4">
        <v>1677</v>
      </c>
      <c r="B1678" t="s">
        <v>13</v>
      </c>
      <c r="C1678" t="s">
        <v>42</v>
      </c>
      <c r="D1678" s="5" t="s">
        <v>80</v>
      </c>
      <c r="E1678">
        <v>2</v>
      </c>
      <c r="F1678" s="1">
        <v>3700</v>
      </c>
      <c r="G1678" s="2">
        <v>7400</v>
      </c>
      <c r="H1678" s="3">
        <v>1400</v>
      </c>
      <c r="I1678" s="19" t="s">
        <v>47</v>
      </c>
      <c r="J1678" t="s">
        <v>61</v>
      </c>
      <c r="K1678" s="20">
        <f>Tablo1[[#This Row],[Ürün Kar Tutarı]]/Tablo1[[#This Row],[Birim Fiyat]]</f>
        <v>0.3783783783783784</v>
      </c>
      <c r="L1678" t="str">
        <f xml:space="preserve"> RIGHT(Tablo1[[#This Row],[Urun Ad]],5)</f>
        <v>Siyah</v>
      </c>
      <c r="M1678" cm="1">
        <f t="array" aca="1" ref="M1678" ca="1">IF(VEYA(M1678="Aralık",M1678="Ocak",M1678="Şubat"),"Kış",
IF(VEYA(M1678="Mart",M1678="Nisan",M1678="Mayıs"),"İlkbahar",
IF(VEYA(M1678="Haziran",M1678="Temmuz",M1678="Ağustos"),"Yaz",
IF(VEYA(M1678="Eylül",M1678="Ekim",M1678="Kasım"),"Sonbahar",""))))</f>
        <v>0</v>
      </c>
    </row>
    <row r="1679" spans="1:13" x14ac:dyDescent="0.3">
      <c r="A1679" s="5">
        <v>1678</v>
      </c>
      <c r="B1679" t="s">
        <v>18</v>
      </c>
      <c r="C1679" t="s">
        <v>33</v>
      </c>
      <c r="D1679" s="5" t="s">
        <v>78</v>
      </c>
      <c r="E1679">
        <v>2</v>
      </c>
      <c r="F1679" s="1">
        <v>1490</v>
      </c>
      <c r="G1679" s="2">
        <v>2980</v>
      </c>
      <c r="H1679" s="3">
        <v>1380</v>
      </c>
      <c r="I1679" s="19" t="s">
        <v>47</v>
      </c>
      <c r="J1679" t="s">
        <v>66</v>
      </c>
      <c r="K1679" s="20">
        <f>Tablo1[[#This Row],[Ürün Kar Tutarı]]/Tablo1[[#This Row],[Birim Fiyat]]</f>
        <v>0.9261744966442953</v>
      </c>
      <c r="L1679" t="str">
        <f xml:space="preserve"> RIGHT(Tablo1[[#This Row],[Urun Ad]],5)</f>
        <v>Marka</v>
      </c>
      <c r="M1679" cm="1">
        <f t="array" aca="1" ref="M1679" ca="1">IF(VEYA(M1679="Aralık",M1679="Ocak",M1679="Şubat"),"Kış",
IF(VEYA(M1679="Mart",M1679="Nisan",M1679="Mayıs"),"İlkbahar",
IF(VEYA(M1679="Haziran",M1679="Temmuz",M1679="Ağustos"),"Yaz",
IF(VEYA(M1679="Eylül",M1679="Ekim",M1679="Kasım"),"Sonbahar",""))))</f>
        <v>0</v>
      </c>
    </row>
    <row r="1680" spans="1:13" x14ac:dyDescent="0.3">
      <c r="A1680" s="4">
        <v>1679</v>
      </c>
      <c r="B1680" t="s">
        <v>17</v>
      </c>
      <c r="C1680" t="s">
        <v>41</v>
      </c>
      <c r="D1680" s="5" t="s">
        <v>78</v>
      </c>
      <c r="E1680">
        <v>3</v>
      </c>
      <c r="F1680" s="1">
        <v>1500</v>
      </c>
      <c r="G1680" s="2">
        <v>4500</v>
      </c>
      <c r="H1680" s="3">
        <v>2100</v>
      </c>
      <c r="I1680" s="19" t="s">
        <v>47</v>
      </c>
      <c r="J1680" t="s">
        <v>56</v>
      </c>
      <c r="K1680" s="20">
        <f>Tablo1[[#This Row],[Ürün Kar Tutarı]]/Tablo1[[#This Row],[Birim Fiyat]]</f>
        <v>1.4</v>
      </c>
      <c r="L1680" t="str">
        <f xml:space="preserve"> RIGHT(Tablo1[[#This Row],[Urun Ad]],5)</f>
        <v>Marka</v>
      </c>
      <c r="M1680" cm="1">
        <f t="array" aca="1" ref="M1680" ca="1">IF(VEYA(M1680="Aralık",M1680="Ocak",M1680="Şubat"),"Kış",
IF(VEYA(M1680="Mart",M1680="Nisan",M1680="Mayıs"),"İlkbahar",
IF(VEYA(M1680="Haziran",M1680="Temmuz",M1680="Ağustos"),"Yaz",
IF(VEYA(M1680="Eylül",M1680="Ekim",M1680="Kasım"),"Sonbahar",""))))</f>
        <v>0</v>
      </c>
    </row>
    <row r="1681" spans="1:13" x14ac:dyDescent="0.3">
      <c r="A1681" s="5">
        <v>1680</v>
      </c>
      <c r="B1681" t="s">
        <v>16</v>
      </c>
      <c r="C1681" t="s">
        <v>30</v>
      </c>
      <c r="D1681" s="5" t="s">
        <v>83</v>
      </c>
      <c r="E1681">
        <v>3</v>
      </c>
      <c r="F1681" s="1">
        <v>1090</v>
      </c>
      <c r="G1681" s="2">
        <v>3270</v>
      </c>
      <c r="H1681" s="3">
        <v>870</v>
      </c>
      <c r="I1681" s="19" t="s">
        <v>47</v>
      </c>
      <c r="J1681" t="s">
        <v>62</v>
      </c>
      <c r="K1681" s="20">
        <f>Tablo1[[#This Row],[Ürün Kar Tutarı]]/Tablo1[[#This Row],[Birim Fiyat]]</f>
        <v>0.79816513761467889</v>
      </c>
      <c r="L1681" t="str">
        <f xml:space="preserve"> RIGHT(Tablo1[[#This Row],[Urun Ad]],5)</f>
        <v>Marka</v>
      </c>
      <c r="M1681" cm="1">
        <f t="array" aca="1" ref="M1681" ca="1">IF(VEYA(M1681="Aralık",M1681="Ocak",M1681="Şubat"),"Kış",
IF(VEYA(M1681="Mart",M1681="Nisan",M1681="Mayıs"),"İlkbahar",
IF(VEYA(M1681="Haziran",M1681="Temmuz",M1681="Ağustos"),"Yaz",
IF(VEYA(M1681="Eylül",M1681="Ekim",M1681="Kasım"),"Sonbahar",""))))</f>
        <v>0</v>
      </c>
    </row>
    <row r="1682" spans="1:13" x14ac:dyDescent="0.3">
      <c r="A1682" s="4">
        <v>1681</v>
      </c>
      <c r="B1682" t="s">
        <v>18</v>
      </c>
      <c r="C1682" t="s">
        <v>29</v>
      </c>
      <c r="D1682" s="5" t="s">
        <v>82</v>
      </c>
      <c r="E1682">
        <v>5</v>
      </c>
      <c r="F1682" s="1">
        <v>1800</v>
      </c>
      <c r="G1682" s="2">
        <v>9000</v>
      </c>
      <c r="H1682" s="3">
        <v>5000</v>
      </c>
      <c r="I1682" s="19" t="s">
        <v>47</v>
      </c>
      <c r="J1682" t="s">
        <v>66</v>
      </c>
      <c r="K1682" s="20">
        <f>Tablo1[[#This Row],[Ürün Kar Tutarı]]/Tablo1[[#This Row],[Birim Fiyat]]</f>
        <v>2.7777777777777777</v>
      </c>
      <c r="L1682" t="str">
        <f xml:space="preserve"> RIGHT(Tablo1[[#This Row],[Urun Ad]],5)</f>
        <v>n Gri</v>
      </c>
      <c r="M1682" cm="1">
        <f t="array" aca="1" ref="M1682" ca="1">IF(VEYA(M1682="Aralık",M1682="Ocak",M1682="Şubat"),"Kış",
IF(VEYA(M1682="Mart",M1682="Nisan",M1682="Mayıs"),"İlkbahar",
IF(VEYA(M1682="Haziran",M1682="Temmuz",M1682="Ağustos"),"Yaz",
IF(VEYA(M1682="Eylül",M1682="Ekim",M1682="Kasım"),"Sonbahar",""))))</f>
        <v>0</v>
      </c>
    </row>
    <row r="1683" spans="1:13" x14ac:dyDescent="0.3">
      <c r="A1683" s="4">
        <v>1682</v>
      </c>
      <c r="B1683" t="s">
        <v>15</v>
      </c>
      <c r="C1683" t="s">
        <v>39</v>
      </c>
      <c r="D1683" s="5" t="s">
        <v>76</v>
      </c>
      <c r="E1683">
        <v>5</v>
      </c>
      <c r="F1683" s="1">
        <v>7530</v>
      </c>
      <c r="G1683" s="2">
        <v>37650</v>
      </c>
      <c r="H1683" s="3">
        <v>7650</v>
      </c>
      <c r="I1683" s="19" t="s">
        <v>47</v>
      </c>
      <c r="J1683" t="s">
        <v>59</v>
      </c>
      <c r="K1683" s="20">
        <f>Tablo1[[#This Row],[Ürün Kar Tutarı]]/Tablo1[[#This Row],[Birim Fiyat]]</f>
        <v>1.0159362549800797</v>
      </c>
      <c r="L1683" t="str">
        <f xml:space="preserve"> RIGHT(Tablo1[[#This Row],[Urun Ad]],5)</f>
        <v>ı Gri</v>
      </c>
      <c r="M1683" cm="1">
        <f t="array" aca="1" ref="M1683" ca="1">IF(VEYA(M1683="Aralık",M1683="Ocak",M1683="Şubat"),"Kış",
IF(VEYA(M1683="Mart",M1683="Nisan",M1683="Mayıs"),"İlkbahar",
IF(VEYA(M1683="Haziran",M1683="Temmuz",M1683="Ağustos"),"Yaz",
IF(VEYA(M1683="Eylül",M1683="Ekim",M1683="Kasım"),"Sonbahar",""))))</f>
        <v>0</v>
      </c>
    </row>
    <row r="1684" spans="1:13" x14ac:dyDescent="0.3">
      <c r="A1684" s="4">
        <v>1683</v>
      </c>
      <c r="B1684" t="s">
        <v>14</v>
      </c>
      <c r="C1684" t="s">
        <v>27</v>
      </c>
      <c r="D1684" s="5" t="s">
        <v>43</v>
      </c>
      <c r="E1684">
        <v>5</v>
      </c>
      <c r="F1684" s="1">
        <v>1100</v>
      </c>
      <c r="G1684" s="2">
        <v>5500</v>
      </c>
      <c r="H1684" s="3">
        <v>1500</v>
      </c>
      <c r="I1684" s="19" t="s">
        <v>47</v>
      </c>
      <c r="J1684" t="s">
        <v>58</v>
      </c>
      <c r="K1684" s="20">
        <f>Tablo1[[#This Row],[Ürün Kar Tutarı]]/Tablo1[[#This Row],[Birim Fiyat]]</f>
        <v>1.3636363636363635</v>
      </c>
      <c r="L1684" t="str">
        <f xml:space="preserve"> RIGHT(Tablo1[[#This Row],[Urun Ad]],5)</f>
        <v>Beyaz</v>
      </c>
      <c r="M1684" cm="1">
        <f t="array" aca="1" ref="M1684" ca="1">IF(VEYA(M1684="Aralık",M1684="Ocak",M1684="Şubat"),"Kış",
IF(VEYA(M1684="Mart",M1684="Nisan",M1684="Mayıs"),"İlkbahar",
IF(VEYA(M1684="Haziran",M1684="Temmuz",M1684="Ağustos"),"Yaz",
IF(VEYA(M1684="Eylül",M1684="Ekim",M1684="Kasım"),"Sonbahar",""))))</f>
        <v>0</v>
      </c>
    </row>
    <row r="1685" spans="1:13" x14ac:dyDescent="0.3">
      <c r="A1685" s="5">
        <v>1684</v>
      </c>
      <c r="B1685" t="s">
        <v>17</v>
      </c>
      <c r="C1685" t="s">
        <v>23</v>
      </c>
      <c r="D1685" s="5" t="s">
        <v>84</v>
      </c>
      <c r="E1685">
        <v>4</v>
      </c>
      <c r="F1685" s="1">
        <v>1350</v>
      </c>
      <c r="G1685" s="2">
        <v>5400</v>
      </c>
      <c r="H1685" s="3">
        <v>2200</v>
      </c>
      <c r="I1685" s="19" t="s">
        <v>47</v>
      </c>
      <c r="J1685" t="s">
        <v>56</v>
      </c>
      <c r="K1685" s="20">
        <f>Tablo1[[#This Row],[Ürün Kar Tutarı]]/Tablo1[[#This Row],[Birim Fiyat]]</f>
        <v>1.6296296296296295</v>
      </c>
      <c r="L1685" t="str">
        <f xml:space="preserve"> RIGHT(Tablo1[[#This Row],[Urun Ad]],5)</f>
        <v>Siyah</v>
      </c>
      <c r="M1685" cm="1">
        <f t="array" aca="1" ref="M1685" ca="1">IF(VEYA(M1685="Aralık",M1685="Ocak",M1685="Şubat"),"Kış",
IF(VEYA(M1685="Mart",M1685="Nisan",M1685="Mayıs"),"İlkbahar",
IF(VEYA(M1685="Haziran",M1685="Temmuz",M1685="Ağustos"),"Yaz",
IF(VEYA(M1685="Eylül",M1685="Ekim",M1685="Kasım"),"Sonbahar",""))))</f>
        <v>0</v>
      </c>
    </row>
    <row r="1686" spans="1:13" x14ac:dyDescent="0.3">
      <c r="A1686" s="4">
        <v>1685</v>
      </c>
      <c r="B1686" t="s">
        <v>16</v>
      </c>
      <c r="C1686" t="s">
        <v>23</v>
      </c>
      <c r="D1686" s="5" t="s">
        <v>84</v>
      </c>
      <c r="E1686">
        <v>4</v>
      </c>
      <c r="F1686" s="1">
        <v>1350</v>
      </c>
      <c r="G1686" s="2">
        <v>5400</v>
      </c>
      <c r="H1686" s="3">
        <v>2200</v>
      </c>
      <c r="I1686" s="19" t="s">
        <v>47</v>
      </c>
      <c r="J1686" t="s">
        <v>64</v>
      </c>
      <c r="K1686" s="20">
        <f>Tablo1[[#This Row],[Ürün Kar Tutarı]]/Tablo1[[#This Row],[Birim Fiyat]]</f>
        <v>1.6296296296296295</v>
      </c>
      <c r="L1686" t="str">
        <f xml:space="preserve"> RIGHT(Tablo1[[#This Row],[Urun Ad]],5)</f>
        <v>Siyah</v>
      </c>
      <c r="M1686" cm="1">
        <f t="array" aca="1" ref="M1686" ca="1">IF(VEYA(M1686="Aralık",M1686="Ocak",M1686="Şubat"),"Kış",
IF(VEYA(M1686="Mart",M1686="Nisan",M1686="Mayıs"),"İlkbahar",
IF(VEYA(M1686="Haziran",M1686="Temmuz",M1686="Ağustos"),"Yaz",
IF(VEYA(M1686="Eylül",M1686="Ekim",M1686="Kasım"),"Sonbahar",""))))</f>
        <v>0</v>
      </c>
    </row>
    <row r="1687" spans="1:13" x14ac:dyDescent="0.3">
      <c r="A1687" s="5">
        <v>1686</v>
      </c>
      <c r="B1687" t="s">
        <v>15</v>
      </c>
      <c r="C1687" t="s">
        <v>30</v>
      </c>
      <c r="D1687" s="5" t="s">
        <v>83</v>
      </c>
      <c r="E1687">
        <v>5</v>
      </c>
      <c r="F1687" s="1">
        <v>1090</v>
      </c>
      <c r="G1687" s="2">
        <v>5450</v>
      </c>
      <c r="H1687" s="3">
        <v>1450</v>
      </c>
      <c r="I1687" s="19" t="s">
        <v>47</v>
      </c>
      <c r="J1687" t="s">
        <v>55</v>
      </c>
      <c r="K1687" s="20">
        <f>Tablo1[[#This Row],[Ürün Kar Tutarı]]/Tablo1[[#This Row],[Birim Fiyat]]</f>
        <v>1.3302752293577982</v>
      </c>
      <c r="L1687" t="str">
        <f xml:space="preserve"> RIGHT(Tablo1[[#This Row],[Urun Ad]],5)</f>
        <v>Marka</v>
      </c>
      <c r="M1687" cm="1">
        <f t="array" aca="1" ref="M1687" ca="1">IF(VEYA(M1687="Aralık",M1687="Ocak",M1687="Şubat"),"Kış",
IF(VEYA(M1687="Mart",M1687="Nisan",M1687="Mayıs"),"İlkbahar",
IF(VEYA(M1687="Haziran",M1687="Temmuz",M1687="Ağustos"),"Yaz",
IF(VEYA(M1687="Eylül",M1687="Ekim",M1687="Kasım"),"Sonbahar",""))))</f>
        <v>0</v>
      </c>
    </row>
    <row r="1688" spans="1:13" x14ac:dyDescent="0.3">
      <c r="A1688" s="4">
        <v>1687</v>
      </c>
      <c r="B1688" t="s">
        <v>15</v>
      </c>
      <c r="C1688" t="s">
        <v>34</v>
      </c>
      <c r="D1688" s="5" t="s">
        <v>80</v>
      </c>
      <c r="E1688">
        <v>5</v>
      </c>
      <c r="F1688" s="1">
        <v>4200</v>
      </c>
      <c r="G1688" s="2">
        <v>21000</v>
      </c>
      <c r="H1688" s="3">
        <v>6000</v>
      </c>
      <c r="I1688" s="19" t="s">
        <v>47</v>
      </c>
      <c r="J1688" t="s">
        <v>56</v>
      </c>
      <c r="K1688" s="20">
        <f>Tablo1[[#This Row],[Ürün Kar Tutarı]]/Tablo1[[#This Row],[Birim Fiyat]]</f>
        <v>1.4285714285714286</v>
      </c>
      <c r="L1688" t="str">
        <f xml:space="preserve"> RIGHT(Tablo1[[#This Row],[Urun Ad]],5)</f>
        <v>Beyaz</v>
      </c>
      <c r="M1688" cm="1">
        <f t="array" aca="1" ref="M1688" ca="1">IF(VEYA(M1688="Aralık",M1688="Ocak",M1688="Şubat"),"Kış",
IF(VEYA(M1688="Mart",M1688="Nisan",M1688="Mayıs"),"İlkbahar",
IF(VEYA(M1688="Haziran",M1688="Temmuz",M1688="Ağustos"),"Yaz",
IF(VEYA(M1688="Eylül",M1688="Ekim",M1688="Kasım"),"Sonbahar",""))))</f>
        <v>0</v>
      </c>
    </row>
    <row r="1689" spans="1:13" x14ac:dyDescent="0.3">
      <c r="A1689" s="5">
        <v>1688</v>
      </c>
      <c r="B1689" t="s">
        <v>17</v>
      </c>
      <c r="C1689" t="s">
        <v>29</v>
      </c>
      <c r="D1689" s="5" t="s">
        <v>82</v>
      </c>
      <c r="E1689">
        <v>3</v>
      </c>
      <c r="F1689" s="1">
        <v>1800</v>
      </c>
      <c r="G1689" s="2">
        <v>5400</v>
      </c>
      <c r="H1689" s="3">
        <v>3000</v>
      </c>
      <c r="I1689" s="19" t="s">
        <v>47</v>
      </c>
      <c r="J1689" t="s">
        <v>58</v>
      </c>
      <c r="K1689" s="20">
        <f>Tablo1[[#This Row],[Ürün Kar Tutarı]]/Tablo1[[#This Row],[Birim Fiyat]]</f>
        <v>1.6666666666666667</v>
      </c>
      <c r="L1689" t="str">
        <f xml:space="preserve"> RIGHT(Tablo1[[#This Row],[Urun Ad]],5)</f>
        <v>n Gri</v>
      </c>
      <c r="M1689" cm="1">
        <f t="array" aca="1" ref="M1689" ca="1">IF(VEYA(M1689="Aralık",M1689="Ocak",M1689="Şubat"),"Kış",
IF(VEYA(M1689="Mart",M1689="Nisan",M1689="Mayıs"),"İlkbahar",
IF(VEYA(M1689="Haziran",M1689="Temmuz",M1689="Ağustos"),"Yaz",
IF(VEYA(M1689="Eylül",M1689="Ekim",M1689="Kasım"),"Sonbahar",""))))</f>
        <v>0</v>
      </c>
    </row>
    <row r="1690" spans="1:13" x14ac:dyDescent="0.3">
      <c r="A1690" s="4">
        <v>1689</v>
      </c>
      <c r="B1690" t="s">
        <v>19</v>
      </c>
      <c r="C1690" t="s">
        <v>30</v>
      </c>
      <c r="D1690" s="5" t="s">
        <v>83</v>
      </c>
      <c r="E1690">
        <v>4</v>
      </c>
      <c r="F1690" s="1">
        <v>1090</v>
      </c>
      <c r="G1690" s="2">
        <v>4360</v>
      </c>
      <c r="H1690" s="3">
        <v>1160</v>
      </c>
      <c r="I1690" s="19" t="s">
        <v>47</v>
      </c>
      <c r="J1690" t="s">
        <v>55</v>
      </c>
      <c r="K1690" s="20">
        <f>Tablo1[[#This Row],[Ürün Kar Tutarı]]/Tablo1[[#This Row],[Birim Fiyat]]</f>
        <v>1.0642201834862386</v>
      </c>
      <c r="L1690" t="str">
        <f xml:space="preserve"> RIGHT(Tablo1[[#This Row],[Urun Ad]],5)</f>
        <v>Marka</v>
      </c>
      <c r="M1690" cm="1">
        <f t="array" aca="1" ref="M1690" ca="1">IF(VEYA(M1690="Aralık",M1690="Ocak",M1690="Şubat"),"Kış",
IF(VEYA(M1690="Mart",M1690="Nisan",M1690="Mayıs"),"İlkbahar",
IF(VEYA(M1690="Haziran",M1690="Temmuz",M1690="Ağustos"),"Yaz",
IF(VEYA(M1690="Eylül",M1690="Ekim",M1690="Kasım"),"Sonbahar",""))))</f>
        <v>0</v>
      </c>
    </row>
    <row r="1691" spans="1:13" x14ac:dyDescent="0.3">
      <c r="A1691" s="5">
        <v>1690</v>
      </c>
      <c r="B1691" t="s">
        <v>8</v>
      </c>
      <c r="C1691" t="s">
        <v>25</v>
      </c>
      <c r="D1691" s="5" t="s">
        <v>77</v>
      </c>
      <c r="E1691">
        <v>5</v>
      </c>
      <c r="F1691" s="1">
        <v>7600</v>
      </c>
      <c r="G1691" s="2">
        <v>38000</v>
      </c>
      <c r="H1691" s="3">
        <v>8000</v>
      </c>
      <c r="I1691" s="19" t="s">
        <v>47</v>
      </c>
      <c r="J1691" t="s">
        <v>58</v>
      </c>
      <c r="K1691" s="20">
        <f>Tablo1[[#This Row],[Ürün Kar Tutarı]]/Tablo1[[#This Row],[Birim Fiyat]]</f>
        <v>1.0526315789473684</v>
      </c>
      <c r="L1691" t="str">
        <f xml:space="preserve"> RIGHT(Tablo1[[#This Row],[Urun Ad]],5)</f>
        <v>i Gri</v>
      </c>
      <c r="M1691" cm="1">
        <f t="array" aca="1" ref="M1691" ca="1">IF(VEYA(M1691="Aralık",M1691="Ocak",M1691="Şubat"),"Kış",
IF(VEYA(M1691="Mart",M1691="Nisan",M1691="Mayıs"),"İlkbahar",
IF(VEYA(M1691="Haziran",M1691="Temmuz",M1691="Ağustos"),"Yaz",
IF(VEYA(M1691="Eylül",M1691="Ekim",M1691="Kasım"),"Sonbahar",""))))</f>
        <v>0</v>
      </c>
    </row>
    <row r="1692" spans="1:13" x14ac:dyDescent="0.3">
      <c r="A1692" s="4">
        <v>1691</v>
      </c>
      <c r="B1692" t="s">
        <v>16</v>
      </c>
      <c r="C1692" t="s">
        <v>25</v>
      </c>
      <c r="D1692" s="5" t="s">
        <v>77</v>
      </c>
      <c r="E1692">
        <v>4</v>
      </c>
      <c r="F1692" s="1">
        <v>7600</v>
      </c>
      <c r="G1692" s="2">
        <v>30400</v>
      </c>
      <c r="H1692" s="3">
        <v>6400</v>
      </c>
      <c r="I1692" s="19" t="s">
        <v>47</v>
      </c>
      <c r="J1692" t="s">
        <v>57</v>
      </c>
      <c r="K1692" s="20">
        <f>Tablo1[[#This Row],[Ürün Kar Tutarı]]/Tablo1[[#This Row],[Birim Fiyat]]</f>
        <v>0.84210526315789469</v>
      </c>
      <c r="L1692" t="str">
        <f xml:space="preserve"> RIGHT(Tablo1[[#This Row],[Urun Ad]],5)</f>
        <v>i Gri</v>
      </c>
      <c r="M1692" cm="1">
        <f t="array" aca="1" ref="M1692" ca="1">IF(VEYA(M1692="Aralık",M1692="Ocak",M1692="Şubat"),"Kış",
IF(VEYA(M1692="Mart",M1692="Nisan",M1692="Mayıs"),"İlkbahar",
IF(VEYA(M1692="Haziran",M1692="Temmuz",M1692="Ağustos"),"Yaz",
IF(VEYA(M1692="Eylül",M1692="Ekim",M1692="Kasım"),"Sonbahar",""))))</f>
        <v>0</v>
      </c>
    </row>
    <row r="1693" spans="1:13" x14ac:dyDescent="0.3">
      <c r="A1693" s="5">
        <v>1692</v>
      </c>
      <c r="B1693" t="s">
        <v>10</v>
      </c>
      <c r="C1693" t="s">
        <v>42</v>
      </c>
      <c r="D1693" s="5" t="s">
        <v>80</v>
      </c>
      <c r="E1693">
        <v>5</v>
      </c>
      <c r="F1693" s="1">
        <v>3700</v>
      </c>
      <c r="G1693" s="2">
        <v>18500</v>
      </c>
      <c r="H1693" s="3">
        <v>3500</v>
      </c>
      <c r="I1693" s="19" t="s">
        <v>47</v>
      </c>
      <c r="J1693" t="s">
        <v>59</v>
      </c>
      <c r="K1693" s="20">
        <f>Tablo1[[#This Row],[Ürün Kar Tutarı]]/Tablo1[[#This Row],[Birim Fiyat]]</f>
        <v>0.94594594594594594</v>
      </c>
      <c r="L1693" t="str">
        <f xml:space="preserve"> RIGHT(Tablo1[[#This Row],[Urun Ad]],5)</f>
        <v>Siyah</v>
      </c>
      <c r="M1693" cm="1">
        <f t="array" aca="1" ref="M1693" ca="1">IF(VEYA(M1693="Aralık",M1693="Ocak",M1693="Şubat"),"Kış",
IF(VEYA(M1693="Mart",M1693="Nisan",M1693="Mayıs"),"İlkbahar",
IF(VEYA(M1693="Haziran",M1693="Temmuz",M1693="Ağustos"),"Yaz",
IF(VEYA(M1693="Eylül",M1693="Ekim",M1693="Kasım"),"Sonbahar",""))))</f>
        <v>0</v>
      </c>
    </row>
    <row r="1694" spans="1:13" x14ac:dyDescent="0.3">
      <c r="A1694" s="4">
        <v>1693</v>
      </c>
      <c r="B1694" t="s">
        <v>12</v>
      </c>
      <c r="C1694" t="s">
        <v>26</v>
      </c>
      <c r="D1694" s="5" t="s">
        <v>79</v>
      </c>
      <c r="E1694">
        <v>2</v>
      </c>
      <c r="F1694" s="1">
        <v>7250</v>
      </c>
      <c r="G1694" s="2">
        <v>14500</v>
      </c>
      <c r="H1694" s="3">
        <v>4500</v>
      </c>
      <c r="I1694" s="19" t="s">
        <v>47</v>
      </c>
      <c r="J1694" t="s">
        <v>57</v>
      </c>
      <c r="K1694" s="20">
        <f>Tablo1[[#This Row],[Ürün Kar Tutarı]]/Tablo1[[#This Row],[Birim Fiyat]]</f>
        <v>0.62068965517241381</v>
      </c>
      <c r="L1694" t="str">
        <f xml:space="preserve"> RIGHT(Tablo1[[#This Row],[Urun Ad]],5)</f>
        <v>u Gri</v>
      </c>
      <c r="M1694" cm="1">
        <f t="array" aca="1" ref="M1694" ca="1">IF(VEYA(M1694="Aralık",M1694="Ocak",M1694="Şubat"),"Kış",
IF(VEYA(M1694="Mart",M1694="Nisan",M1694="Mayıs"),"İlkbahar",
IF(VEYA(M1694="Haziran",M1694="Temmuz",M1694="Ağustos"),"Yaz",
IF(VEYA(M1694="Eylül",M1694="Ekim",M1694="Kasım"),"Sonbahar",""))))</f>
        <v>0</v>
      </c>
    </row>
    <row r="1695" spans="1:13" x14ac:dyDescent="0.3">
      <c r="A1695" s="5">
        <v>1694</v>
      </c>
      <c r="B1695" t="s">
        <v>9</v>
      </c>
      <c r="C1695" t="s">
        <v>25</v>
      </c>
      <c r="D1695" s="5" t="s">
        <v>77</v>
      </c>
      <c r="E1695">
        <v>4</v>
      </c>
      <c r="F1695" s="1">
        <v>7600</v>
      </c>
      <c r="G1695" s="2">
        <v>30400</v>
      </c>
      <c r="H1695" s="3">
        <v>6400</v>
      </c>
      <c r="I1695" s="19" t="s">
        <v>47</v>
      </c>
      <c r="J1695" t="s">
        <v>63</v>
      </c>
      <c r="K1695" s="20">
        <f>Tablo1[[#This Row],[Ürün Kar Tutarı]]/Tablo1[[#This Row],[Birim Fiyat]]</f>
        <v>0.84210526315789469</v>
      </c>
      <c r="L1695" t="str">
        <f xml:space="preserve"> RIGHT(Tablo1[[#This Row],[Urun Ad]],5)</f>
        <v>i Gri</v>
      </c>
      <c r="M1695" cm="1">
        <f t="array" aca="1" ref="M1695" ca="1">IF(VEYA(M1695="Aralık",M1695="Ocak",M1695="Şubat"),"Kış",
IF(VEYA(M1695="Mart",M1695="Nisan",M1695="Mayıs"),"İlkbahar",
IF(VEYA(M1695="Haziran",M1695="Temmuz",M1695="Ağustos"),"Yaz",
IF(VEYA(M1695="Eylül",M1695="Ekim",M1695="Kasım"),"Sonbahar",""))))</f>
        <v>0</v>
      </c>
    </row>
    <row r="1696" spans="1:13" x14ac:dyDescent="0.3">
      <c r="A1696" s="4">
        <v>1695</v>
      </c>
      <c r="B1696" t="s">
        <v>18</v>
      </c>
      <c r="C1696" t="s">
        <v>34</v>
      </c>
      <c r="D1696" s="5" t="s">
        <v>80</v>
      </c>
      <c r="E1696">
        <v>2</v>
      </c>
      <c r="F1696" s="1">
        <v>4200</v>
      </c>
      <c r="G1696" s="2">
        <v>8400</v>
      </c>
      <c r="H1696" s="3">
        <v>2400</v>
      </c>
      <c r="I1696" s="19" t="s">
        <v>47</v>
      </c>
      <c r="J1696" t="s">
        <v>64</v>
      </c>
      <c r="K1696" s="20">
        <f>Tablo1[[#This Row],[Ürün Kar Tutarı]]/Tablo1[[#This Row],[Birim Fiyat]]</f>
        <v>0.5714285714285714</v>
      </c>
      <c r="L1696" t="str">
        <f xml:space="preserve"> RIGHT(Tablo1[[#This Row],[Urun Ad]],5)</f>
        <v>Beyaz</v>
      </c>
      <c r="M1696" cm="1">
        <f t="array" aca="1" ref="M1696" ca="1">IF(VEYA(M1696="Aralık",M1696="Ocak",M1696="Şubat"),"Kış",
IF(VEYA(M1696="Mart",M1696="Nisan",M1696="Mayıs"),"İlkbahar",
IF(VEYA(M1696="Haziran",M1696="Temmuz",M1696="Ağustos"),"Yaz",
IF(VEYA(M1696="Eylül",M1696="Ekim",M1696="Kasım"),"Sonbahar",""))))</f>
        <v>0</v>
      </c>
    </row>
    <row r="1697" spans="1:13" x14ac:dyDescent="0.3">
      <c r="A1697" s="5">
        <v>1696</v>
      </c>
      <c r="B1697" t="s">
        <v>14</v>
      </c>
      <c r="C1697" t="s">
        <v>37</v>
      </c>
      <c r="D1697" s="5" t="s">
        <v>43</v>
      </c>
      <c r="E1697">
        <v>5</v>
      </c>
      <c r="F1697" s="1">
        <v>1250</v>
      </c>
      <c r="G1697" s="2">
        <v>6250</v>
      </c>
      <c r="H1697" s="3">
        <v>2250</v>
      </c>
      <c r="I1697" s="19" t="s">
        <v>47</v>
      </c>
      <c r="J1697" t="s">
        <v>63</v>
      </c>
      <c r="K1697" s="20">
        <f>Tablo1[[#This Row],[Ürün Kar Tutarı]]/Tablo1[[#This Row],[Birim Fiyat]]</f>
        <v>1.8</v>
      </c>
      <c r="L1697" t="str">
        <f xml:space="preserve"> RIGHT(Tablo1[[#This Row],[Urun Ad]],5)</f>
        <v>Siyah</v>
      </c>
      <c r="M1697" cm="1">
        <f t="array" aca="1" ref="M1697" ca="1">IF(VEYA(M1697="Aralık",M1697="Ocak",M1697="Şubat"),"Kış",
IF(VEYA(M1697="Mart",M1697="Nisan",M1697="Mayıs"),"İlkbahar",
IF(VEYA(M1697="Haziran",M1697="Temmuz",M1697="Ağustos"),"Yaz",
IF(VEYA(M1697="Eylül",M1697="Ekim",M1697="Kasım"),"Sonbahar",""))))</f>
        <v>0</v>
      </c>
    </row>
    <row r="1698" spans="1:13" x14ac:dyDescent="0.3">
      <c r="A1698" s="4">
        <v>1697</v>
      </c>
      <c r="B1698" t="s">
        <v>16</v>
      </c>
      <c r="C1698" t="s">
        <v>30</v>
      </c>
      <c r="D1698" s="5" t="s">
        <v>83</v>
      </c>
      <c r="E1698">
        <v>5</v>
      </c>
      <c r="F1698" s="1">
        <v>1090</v>
      </c>
      <c r="G1698" s="2">
        <v>5450</v>
      </c>
      <c r="H1698" s="3">
        <v>1450</v>
      </c>
      <c r="I1698" s="19" t="s">
        <v>47</v>
      </c>
      <c r="J1698" t="s">
        <v>58</v>
      </c>
      <c r="K1698" s="20">
        <f>Tablo1[[#This Row],[Ürün Kar Tutarı]]/Tablo1[[#This Row],[Birim Fiyat]]</f>
        <v>1.3302752293577982</v>
      </c>
      <c r="L1698" t="str">
        <f xml:space="preserve"> RIGHT(Tablo1[[#This Row],[Urun Ad]],5)</f>
        <v>Marka</v>
      </c>
      <c r="M1698" cm="1">
        <f t="array" aca="1" ref="M1698" ca="1">IF(VEYA(M1698="Aralık",M1698="Ocak",M1698="Şubat"),"Kış",
IF(VEYA(M1698="Mart",M1698="Nisan",M1698="Mayıs"),"İlkbahar",
IF(VEYA(M1698="Haziran",M1698="Temmuz",M1698="Ağustos"),"Yaz",
IF(VEYA(M1698="Eylül",M1698="Ekim",M1698="Kasım"),"Sonbahar",""))))</f>
        <v>0</v>
      </c>
    </row>
    <row r="1699" spans="1:13" x14ac:dyDescent="0.3">
      <c r="A1699" s="5">
        <v>1698</v>
      </c>
      <c r="B1699" t="s">
        <v>11</v>
      </c>
      <c r="C1699" t="s">
        <v>24</v>
      </c>
      <c r="D1699" s="5" t="s">
        <v>81</v>
      </c>
      <c r="E1699">
        <v>2</v>
      </c>
      <c r="F1699" s="1">
        <v>2180</v>
      </c>
      <c r="G1699" s="2">
        <v>4360</v>
      </c>
      <c r="H1699" s="3">
        <v>1360</v>
      </c>
      <c r="I1699" s="19" t="s">
        <v>47</v>
      </c>
      <c r="J1699" t="s">
        <v>60</v>
      </c>
      <c r="K1699" s="20">
        <f>Tablo1[[#This Row],[Ürün Kar Tutarı]]/Tablo1[[#This Row],[Birim Fiyat]]</f>
        <v>0.62385321100917435</v>
      </c>
      <c r="L1699" t="str">
        <f xml:space="preserve"> RIGHT(Tablo1[[#This Row],[Urun Ad]],5)</f>
        <v>Marka</v>
      </c>
      <c r="M1699" cm="1">
        <f t="array" aca="1" ref="M1699" ca="1">IF(VEYA(M1699="Aralık",M1699="Ocak",M1699="Şubat"),"Kış",
IF(VEYA(M1699="Mart",M1699="Nisan",M1699="Mayıs"),"İlkbahar",
IF(VEYA(M1699="Haziran",M1699="Temmuz",M1699="Ağustos"),"Yaz",
IF(VEYA(M1699="Eylül",M1699="Ekim",M1699="Kasım"),"Sonbahar",""))))</f>
        <v>0</v>
      </c>
    </row>
    <row r="1700" spans="1:13" x14ac:dyDescent="0.3">
      <c r="A1700" s="4">
        <v>1699</v>
      </c>
      <c r="B1700" t="s">
        <v>19</v>
      </c>
      <c r="C1700" t="s">
        <v>42</v>
      </c>
      <c r="D1700" s="5" t="s">
        <v>80</v>
      </c>
      <c r="E1700">
        <v>2</v>
      </c>
      <c r="F1700" s="1">
        <v>3700</v>
      </c>
      <c r="G1700" s="2">
        <v>7400</v>
      </c>
      <c r="H1700" s="3">
        <v>1400</v>
      </c>
      <c r="I1700" s="19" t="s">
        <v>47</v>
      </c>
      <c r="J1700" t="s">
        <v>62</v>
      </c>
      <c r="K1700" s="20">
        <f>Tablo1[[#This Row],[Ürün Kar Tutarı]]/Tablo1[[#This Row],[Birim Fiyat]]</f>
        <v>0.3783783783783784</v>
      </c>
      <c r="L1700" t="str">
        <f xml:space="preserve"> RIGHT(Tablo1[[#This Row],[Urun Ad]],5)</f>
        <v>Siyah</v>
      </c>
      <c r="M1700" cm="1">
        <f t="array" aca="1" ref="M1700" ca="1">IF(VEYA(M1700="Aralık",M1700="Ocak",M1700="Şubat"),"Kış",
IF(VEYA(M1700="Mart",M1700="Nisan",M1700="Mayıs"),"İlkbahar",
IF(VEYA(M1700="Haziran",M1700="Temmuz",M1700="Ağustos"),"Yaz",
IF(VEYA(M1700="Eylül",M1700="Ekim",M1700="Kasım"),"Sonbahar",""))))</f>
        <v>0</v>
      </c>
    </row>
    <row r="1701" spans="1:13" x14ac:dyDescent="0.3">
      <c r="A1701" s="5">
        <v>1700</v>
      </c>
      <c r="B1701" t="s">
        <v>17</v>
      </c>
      <c r="C1701" t="s">
        <v>20</v>
      </c>
      <c r="D1701" s="5" t="s">
        <v>75</v>
      </c>
      <c r="E1701">
        <v>4</v>
      </c>
      <c r="F1701" s="1">
        <v>6000</v>
      </c>
      <c r="G1701" s="2">
        <v>24000</v>
      </c>
      <c r="H1701" s="3">
        <v>8000</v>
      </c>
      <c r="I1701" s="19" t="s">
        <v>47</v>
      </c>
      <c r="J1701" t="s">
        <v>60</v>
      </c>
      <c r="K1701" s="20">
        <f>Tablo1[[#This Row],[Ürün Kar Tutarı]]/Tablo1[[#This Row],[Birim Fiyat]]</f>
        <v>1.3333333333333333</v>
      </c>
      <c r="L1701" t="str">
        <f xml:space="preserve"> RIGHT(Tablo1[[#This Row],[Urun Ad]],5)</f>
        <v>Beyaz</v>
      </c>
      <c r="M1701" cm="1">
        <f t="array" aca="1" ref="M1701" ca="1">IF(VEYA(M1701="Aralık",M1701="Ocak",M1701="Şubat"),"Kış",
IF(VEYA(M1701="Mart",M1701="Nisan",M1701="Mayıs"),"İlkbahar",
IF(VEYA(M1701="Haziran",M1701="Temmuz",M1701="Ağustos"),"Yaz",
IF(VEYA(M1701="Eylül",M1701="Ekim",M1701="Kasım"),"Sonbahar",""))))</f>
        <v>0</v>
      </c>
    </row>
    <row r="1702" spans="1:13" x14ac:dyDescent="0.3">
      <c r="A1702" s="4">
        <v>1701</v>
      </c>
      <c r="B1702" t="s">
        <v>18</v>
      </c>
      <c r="C1702" t="s">
        <v>37</v>
      </c>
      <c r="D1702" s="5" t="s">
        <v>43</v>
      </c>
      <c r="E1702">
        <v>2</v>
      </c>
      <c r="F1702" s="1">
        <v>1250</v>
      </c>
      <c r="G1702" s="2">
        <v>2500</v>
      </c>
      <c r="H1702" s="3">
        <v>900</v>
      </c>
      <c r="I1702" s="19" t="s">
        <v>47</v>
      </c>
      <c r="J1702" t="s">
        <v>62</v>
      </c>
      <c r="K1702" s="20">
        <f>Tablo1[[#This Row],[Ürün Kar Tutarı]]/Tablo1[[#This Row],[Birim Fiyat]]</f>
        <v>0.72</v>
      </c>
      <c r="L1702" t="str">
        <f xml:space="preserve"> RIGHT(Tablo1[[#This Row],[Urun Ad]],5)</f>
        <v>Siyah</v>
      </c>
      <c r="M1702" cm="1">
        <f t="array" aca="1" ref="M1702" ca="1">IF(VEYA(M1702="Aralık",M1702="Ocak",M1702="Şubat"),"Kış",
IF(VEYA(M1702="Mart",M1702="Nisan",M1702="Mayıs"),"İlkbahar",
IF(VEYA(M1702="Haziran",M1702="Temmuz",M1702="Ağustos"),"Yaz",
IF(VEYA(M1702="Eylül",M1702="Ekim",M1702="Kasım"),"Sonbahar",""))))</f>
        <v>0</v>
      </c>
    </row>
    <row r="1703" spans="1:13" x14ac:dyDescent="0.3">
      <c r="A1703" s="5">
        <v>1702</v>
      </c>
      <c r="B1703" t="s">
        <v>19</v>
      </c>
      <c r="C1703" t="s">
        <v>25</v>
      </c>
      <c r="D1703" s="5" t="s">
        <v>77</v>
      </c>
      <c r="E1703">
        <v>2</v>
      </c>
      <c r="F1703" s="1">
        <v>7600</v>
      </c>
      <c r="G1703" s="2">
        <v>15200</v>
      </c>
      <c r="H1703" s="3">
        <v>3200</v>
      </c>
      <c r="I1703" s="19" t="s">
        <v>47</v>
      </c>
      <c r="J1703" t="s">
        <v>63</v>
      </c>
      <c r="K1703" s="20">
        <f>Tablo1[[#This Row],[Ürün Kar Tutarı]]/Tablo1[[#This Row],[Birim Fiyat]]</f>
        <v>0.42105263157894735</v>
      </c>
      <c r="L1703" t="str">
        <f xml:space="preserve"> RIGHT(Tablo1[[#This Row],[Urun Ad]],5)</f>
        <v>i Gri</v>
      </c>
      <c r="M1703" cm="1">
        <f t="array" aca="1" ref="M1703" ca="1">IF(VEYA(M1703="Aralık",M1703="Ocak",M1703="Şubat"),"Kış",
IF(VEYA(M1703="Mart",M1703="Nisan",M1703="Mayıs"),"İlkbahar",
IF(VEYA(M1703="Haziran",M1703="Temmuz",M1703="Ağustos"),"Yaz",
IF(VEYA(M1703="Eylül",M1703="Ekim",M1703="Kasım"),"Sonbahar",""))))</f>
        <v>0</v>
      </c>
    </row>
    <row r="1704" spans="1:13" x14ac:dyDescent="0.3">
      <c r="A1704" s="4">
        <v>1703</v>
      </c>
      <c r="B1704" t="s">
        <v>8</v>
      </c>
      <c r="C1704" t="s">
        <v>21</v>
      </c>
      <c r="D1704" s="5" t="s">
        <v>82</v>
      </c>
      <c r="E1704">
        <v>4</v>
      </c>
      <c r="F1704" s="1">
        <v>1400</v>
      </c>
      <c r="G1704" s="2">
        <v>5600</v>
      </c>
      <c r="H1704" s="3">
        <v>2400</v>
      </c>
      <c r="I1704" s="19" t="s">
        <v>47</v>
      </c>
      <c r="J1704" t="s">
        <v>59</v>
      </c>
      <c r="K1704" s="20">
        <f>Tablo1[[#This Row],[Ürün Kar Tutarı]]/Tablo1[[#This Row],[Birim Fiyat]]</f>
        <v>1.7142857142857142</v>
      </c>
      <c r="L1704" t="str">
        <f xml:space="preserve"> RIGHT(Tablo1[[#This Row],[Urun Ad]],5)</f>
        <v>Beyaz</v>
      </c>
      <c r="M1704" cm="1">
        <f t="array" aca="1" ref="M1704" ca="1">IF(VEYA(M1704="Aralık",M1704="Ocak",M1704="Şubat"),"Kış",
IF(VEYA(M1704="Mart",M1704="Nisan",M1704="Mayıs"),"İlkbahar",
IF(VEYA(M1704="Haziran",M1704="Temmuz",M1704="Ağustos"),"Yaz",
IF(VEYA(M1704="Eylül",M1704="Ekim",M1704="Kasım"),"Sonbahar",""))))</f>
        <v>0</v>
      </c>
    </row>
    <row r="1705" spans="1:13" x14ac:dyDescent="0.3">
      <c r="A1705" s="5">
        <v>1704</v>
      </c>
      <c r="B1705" t="s">
        <v>12</v>
      </c>
      <c r="C1705" t="s">
        <v>24</v>
      </c>
      <c r="D1705" s="5" t="s">
        <v>81</v>
      </c>
      <c r="E1705">
        <v>4</v>
      </c>
      <c r="F1705" s="1">
        <v>2180</v>
      </c>
      <c r="G1705" s="2">
        <v>8720</v>
      </c>
      <c r="H1705" s="3">
        <v>2720</v>
      </c>
      <c r="I1705" s="19" t="s">
        <v>47</v>
      </c>
      <c r="J1705" t="s">
        <v>66</v>
      </c>
      <c r="K1705" s="20">
        <f>Tablo1[[#This Row],[Ürün Kar Tutarı]]/Tablo1[[#This Row],[Birim Fiyat]]</f>
        <v>1.2477064220183487</v>
      </c>
      <c r="L1705" t="str">
        <f xml:space="preserve"> RIGHT(Tablo1[[#This Row],[Urun Ad]],5)</f>
        <v>Marka</v>
      </c>
      <c r="M1705" cm="1">
        <f t="array" aca="1" ref="M1705" ca="1">IF(VEYA(M1705="Aralık",M1705="Ocak",M1705="Şubat"),"Kış",
IF(VEYA(M1705="Mart",M1705="Nisan",M1705="Mayıs"),"İlkbahar",
IF(VEYA(M1705="Haziran",M1705="Temmuz",M1705="Ağustos"),"Yaz",
IF(VEYA(M1705="Eylül",M1705="Ekim",M1705="Kasım"),"Sonbahar",""))))</f>
        <v>0</v>
      </c>
    </row>
    <row r="1706" spans="1:13" x14ac:dyDescent="0.3">
      <c r="A1706" s="4">
        <v>1705</v>
      </c>
      <c r="B1706" t="s">
        <v>8</v>
      </c>
      <c r="C1706" t="s">
        <v>29</v>
      </c>
      <c r="D1706" s="5" t="s">
        <v>82</v>
      </c>
      <c r="E1706">
        <v>2</v>
      </c>
      <c r="F1706" s="1">
        <v>1800</v>
      </c>
      <c r="G1706" s="2">
        <v>3600</v>
      </c>
      <c r="H1706" s="3">
        <v>2000</v>
      </c>
      <c r="I1706" s="19" t="s">
        <v>47</v>
      </c>
      <c r="J1706" t="s">
        <v>58</v>
      </c>
      <c r="K1706" s="20">
        <f>Tablo1[[#This Row],[Ürün Kar Tutarı]]/Tablo1[[#This Row],[Birim Fiyat]]</f>
        <v>1.1111111111111112</v>
      </c>
      <c r="L1706" t="str">
        <f xml:space="preserve"> RIGHT(Tablo1[[#This Row],[Urun Ad]],5)</f>
        <v>n Gri</v>
      </c>
      <c r="M1706" cm="1">
        <f t="array" aca="1" ref="M1706" ca="1">IF(VEYA(M1706="Aralık",M1706="Ocak",M1706="Şubat"),"Kış",
IF(VEYA(M1706="Mart",M1706="Nisan",M1706="Mayıs"),"İlkbahar",
IF(VEYA(M1706="Haziran",M1706="Temmuz",M1706="Ağustos"),"Yaz",
IF(VEYA(M1706="Eylül",M1706="Ekim",M1706="Kasım"),"Sonbahar",""))))</f>
        <v>0</v>
      </c>
    </row>
    <row r="1707" spans="1:13" x14ac:dyDescent="0.3">
      <c r="A1707" s="5">
        <v>1706</v>
      </c>
      <c r="B1707" t="s">
        <v>10</v>
      </c>
      <c r="C1707" t="s">
        <v>41</v>
      </c>
      <c r="D1707" s="5" t="s">
        <v>78</v>
      </c>
      <c r="E1707">
        <v>2</v>
      </c>
      <c r="F1707" s="1">
        <v>1500</v>
      </c>
      <c r="G1707" s="2">
        <v>3000</v>
      </c>
      <c r="H1707" s="3">
        <v>1400</v>
      </c>
      <c r="I1707" s="19" t="s">
        <v>47</v>
      </c>
      <c r="J1707" t="s">
        <v>55</v>
      </c>
      <c r="K1707" s="20">
        <f>Tablo1[[#This Row],[Ürün Kar Tutarı]]/Tablo1[[#This Row],[Birim Fiyat]]</f>
        <v>0.93333333333333335</v>
      </c>
      <c r="L1707" t="str">
        <f xml:space="preserve"> RIGHT(Tablo1[[#This Row],[Urun Ad]],5)</f>
        <v>Marka</v>
      </c>
      <c r="M1707" cm="1">
        <f t="array" aca="1" ref="M1707" ca="1">IF(VEYA(M1707="Aralık",M1707="Ocak",M1707="Şubat"),"Kış",
IF(VEYA(M1707="Mart",M1707="Nisan",M1707="Mayıs"),"İlkbahar",
IF(VEYA(M1707="Haziran",M1707="Temmuz",M1707="Ağustos"),"Yaz",
IF(VEYA(M1707="Eylül",M1707="Ekim",M1707="Kasım"),"Sonbahar",""))))</f>
        <v>0</v>
      </c>
    </row>
    <row r="1708" spans="1:13" x14ac:dyDescent="0.3">
      <c r="A1708" s="4">
        <v>1707</v>
      </c>
      <c r="B1708" t="s">
        <v>14</v>
      </c>
      <c r="C1708" t="s">
        <v>22</v>
      </c>
      <c r="D1708" s="5" t="s">
        <v>76</v>
      </c>
      <c r="E1708">
        <v>2</v>
      </c>
      <c r="F1708" s="1">
        <v>8450</v>
      </c>
      <c r="G1708" s="2">
        <v>16900</v>
      </c>
      <c r="H1708" s="3">
        <v>4900</v>
      </c>
      <c r="I1708" s="19" t="s">
        <v>47</v>
      </c>
      <c r="J1708" t="s">
        <v>60</v>
      </c>
      <c r="K1708" s="20">
        <f>Tablo1[[#This Row],[Ürün Kar Tutarı]]/Tablo1[[#This Row],[Birim Fiyat]]</f>
        <v>0.57988165680473369</v>
      </c>
      <c r="L1708" t="str">
        <f xml:space="preserve"> RIGHT(Tablo1[[#This Row],[Urun Ad]],5)</f>
        <v>Beyaz</v>
      </c>
      <c r="M1708" cm="1">
        <f t="array" aca="1" ref="M1708" ca="1">IF(VEYA(M1708="Aralık",M1708="Ocak",M1708="Şubat"),"Kış",
IF(VEYA(M1708="Mart",M1708="Nisan",M1708="Mayıs"),"İlkbahar",
IF(VEYA(M1708="Haziran",M1708="Temmuz",M1708="Ağustos"),"Yaz",
IF(VEYA(M1708="Eylül",M1708="Ekim",M1708="Kasım"),"Sonbahar",""))))</f>
        <v>0</v>
      </c>
    </row>
    <row r="1709" spans="1:13" x14ac:dyDescent="0.3">
      <c r="A1709" s="4">
        <v>1708</v>
      </c>
      <c r="B1709" t="s">
        <v>17</v>
      </c>
      <c r="C1709" t="s">
        <v>41</v>
      </c>
      <c r="D1709" s="5" t="s">
        <v>78</v>
      </c>
      <c r="E1709">
        <v>4</v>
      </c>
      <c r="F1709" s="1">
        <v>1500</v>
      </c>
      <c r="G1709" s="2">
        <v>6000</v>
      </c>
      <c r="H1709" s="3">
        <v>2800</v>
      </c>
      <c r="I1709" s="19" t="s">
        <v>47</v>
      </c>
      <c r="J1709" t="s">
        <v>59</v>
      </c>
      <c r="K1709" s="20">
        <f>Tablo1[[#This Row],[Ürün Kar Tutarı]]/Tablo1[[#This Row],[Birim Fiyat]]</f>
        <v>1.8666666666666667</v>
      </c>
      <c r="L1709" t="str">
        <f xml:space="preserve"> RIGHT(Tablo1[[#This Row],[Urun Ad]],5)</f>
        <v>Marka</v>
      </c>
      <c r="M1709" cm="1">
        <f t="array" aca="1" ref="M1709" ca="1">IF(VEYA(M1709="Aralık",M1709="Ocak",M1709="Şubat"),"Kış",
IF(VEYA(M1709="Mart",M1709="Nisan",M1709="Mayıs"),"İlkbahar",
IF(VEYA(M1709="Haziran",M1709="Temmuz",M1709="Ağustos"),"Yaz",
IF(VEYA(M1709="Eylül",M1709="Ekim",M1709="Kasım"),"Sonbahar",""))))</f>
        <v>0</v>
      </c>
    </row>
    <row r="1710" spans="1:13" x14ac:dyDescent="0.3">
      <c r="A1710" s="4">
        <v>1709</v>
      </c>
      <c r="B1710" t="s">
        <v>13</v>
      </c>
      <c r="C1710" t="s">
        <v>20</v>
      </c>
      <c r="D1710" s="5" t="s">
        <v>75</v>
      </c>
      <c r="E1710">
        <v>5</v>
      </c>
      <c r="F1710" s="1">
        <v>6000</v>
      </c>
      <c r="G1710" s="2">
        <v>30000</v>
      </c>
      <c r="H1710" s="3">
        <v>10000</v>
      </c>
      <c r="I1710" s="19" t="s">
        <v>47</v>
      </c>
      <c r="J1710" t="s">
        <v>65</v>
      </c>
      <c r="K1710" s="20">
        <f>Tablo1[[#This Row],[Ürün Kar Tutarı]]/Tablo1[[#This Row],[Birim Fiyat]]</f>
        <v>1.6666666666666667</v>
      </c>
      <c r="L1710" t="str">
        <f xml:space="preserve"> RIGHT(Tablo1[[#This Row],[Urun Ad]],5)</f>
        <v>Beyaz</v>
      </c>
      <c r="M1710" cm="1">
        <f t="array" aca="1" ref="M1710" ca="1">IF(VEYA(M1710="Aralık",M1710="Ocak",M1710="Şubat"),"Kış",
IF(VEYA(M1710="Mart",M1710="Nisan",M1710="Mayıs"),"İlkbahar",
IF(VEYA(M1710="Haziran",M1710="Temmuz",M1710="Ağustos"),"Yaz",
IF(VEYA(M1710="Eylül",M1710="Ekim",M1710="Kasım"),"Sonbahar",""))))</f>
        <v>0</v>
      </c>
    </row>
    <row r="1711" spans="1:13" x14ac:dyDescent="0.3">
      <c r="A1711" s="5">
        <v>1710</v>
      </c>
      <c r="B1711" t="s">
        <v>19</v>
      </c>
      <c r="C1711" t="s">
        <v>38</v>
      </c>
      <c r="D1711" s="5" t="s">
        <v>84</v>
      </c>
      <c r="E1711">
        <v>5</v>
      </c>
      <c r="F1711" s="1">
        <v>1200</v>
      </c>
      <c r="G1711" s="2">
        <v>6000</v>
      </c>
      <c r="H1711" s="3">
        <v>2000</v>
      </c>
      <c r="I1711" s="19" t="s">
        <v>47</v>
      </c>
      <c r="J1711" t="s">
        <v>57</v>
      </c>
      <c r="K1711" s="20">
        <f>Tablo1[[#This Row],[Ürün Kar Tutarı]]/Tablo1[[#This Row],[Birim Fiyat]]</f>
        <v>1.6666666666666667</v>
      </c>
      <c r="L1711" t="str">
        <f xml:space="preserve"> RIGHT(Tablo1[[#This Row],[Urun Ad]],5)</f>
        <v>ü Mor</v>
      </c>
      <c r="M1711" cm="1">
        <f t="array" aca="1" ref="M1711" ca="1">IF(VEYA(M1711="Aralık",M1711="Ocak",M1711="Şubat"),"Kış",
IF(VEYA(M1711="Mart",M1711="Nisan",M1711="Mayıs"),"İlkbahar",
IF(VEYA(M1711="Haziran",M1711="Temmuz",M1711="Ağustos"),"Yaz",
IF(VEYA(M1711="Eylül",M1711="Ekim",M1711="Kasım"),"Sonbahar",""))))</f>
        <v>0</v>
      </c>
    </row>
    <row r="1712" spans="1:13" x14ac:dyDescent="0.3">
      <c r="A1712" s="4">
        <v>1711</v>
      </c>
      <c r="B1712" t="s">
        <v>8</v>
      </c>
      <c r="C1712" t="s">
        <v>34</v>
      </c>
      <c r="D1712" s="5" t="s">
        <v>80</v>
      </c>
      <c r="E1712">
        <v>3</v>
      </c>
      <c r="F1712" s="1">
        <v>4200</v>
      </c>
      <c r="G1712" s="2">
        <v>12600</v>
      </c>
      <c r="H1712" s="3">
        <v>3600</v>
      </c>
      <c r="I1712" s="19" t="s">
        <v>47</v>
      </c>
      <c r="J1712" t="s">
        <v>55</v>
      </c>
      <c r="K1712" s="20">
        <f>Tablo1[[#This Row],[Ürün Kar Tutarı]]/Tablo1[[#This Row],[Birim Fiyat]]</f>
        <v>0.8571428571428571</v>
      </c>
      <c r="L1712" t="str">
        <f xml:space="preserve"> RIGHT(Tablo1[[#This Row],[Urun Ad]],5)</f>
        <v>Beyaz</v>
      </c>
      <c r="M1712" cm="1">
        <f t="array" aca="1" ref="M1712" ca="1">IF(VEYA(M1712="Aralık",M1712="Ocak",M1712="Şubat"),"Kış",
IF(VEYA(M1712="Mart",M1712="Nisan",M1712="Mayıs"),"İlkbahar",
IF(VEYA(M1712="Haziran",M1712="Temmuz",M1712="Ağustos"),"Yaz",
IF(VEYA(M1712="Eylül",M1712="Ekim",M1712="Kasım"),"Sonbahar",""))))</f>
        <v>0</v>
      </c>
    </row>
    <row r="1713" spans="1:13" x14ac:dyDescent="0.3">
      <c r="A1713" s="5">
        <v>1712</v>
      </c>
      <c r="B1713" t="s">
        <v>18</v>
      </c>
      <c r="C1713" t="s">
        <v>25</v>
      </c>
      <c r="D1713" s="5" t="s">
        <v>77</v>
      </c>
      <c r="E1713">
        <v>4</v>
      </c>
      <c r="F1713" s="1">
        <v>7600</v>
      </c>
      <c r="G1713" s="2">
        <v>30400</v>
      </c>
      <c r="H1713" s="3">
        <v>6400</v>
      </c>
      <c r="I1713" s="19" t="s">
        <v>47</v>
      </c>
      <c r="J1713" t="s">
        <v>60</v>
      </c>
      <c r="K1713" s="20">
        <f>Tablo1[[#This Row],[Ürün Kar Tutarı]]/Tablo1[[#This Row],[Birim Fiyat]]</f>
        <v>0.84210526315789469</v>
      </c>
      <c r="L1713" t="str">
        <f xml:space="preserve"> RIGHT(Tablo1[[#This Row],[Urun Ad]],5)</f>
        <v>i Gri</v>
      </c>
      <c r="M1713" cm="1">
        <f t="array" aca="1" ref="M1713" ca="1">IF(VEYA(M1713="Aralık",M1713="Ocak",M1713="Şubat"),"Kış",
IF(VEYA(M1713="Mart",M1713="Nisan",M1713="Mayıs"),"İlkbahar",
IF(VEYA(M1713="Haziran",M1713="Temmuz",M1713="Ağustos"),"Yaz",
IF(VEYA(M1713="Eylül",M1713="Ekim",M1713="Kasım"),"Sonbahar",""))))</f>
        <v>0</v>
      </c>
    </row>
    <row r="1714" spans="1:13" x14ac:dyDescent="0.3">
      <c r="A1714" s="4">
        <v>1713</v>
      </c>
      <c r="B1714" t="s">
        <v>13</v>
      </c>
      <c r="C1714" t="s">
        <v>26</v>
      </c>
      <c r="D1714" s="5" t="s">
        <v>79</v>
      </c>
      <c r="E1714">
        <v>5</v>
      </c>
      <c r="F1714" s="1">
        <v>7250</v>
      </c>
      <c r="G1714" s="2">
        <v>36250</v>
      </c>
      <c r="H1714" s="3">
        <v>11250</v>
      </c>
      <c r="I1714" s="19" t="s">
        <v>47</v>
      </c>
      <c r="J1714" t="s">
        <v>62</v>
      </c>
      <c r="K1714" s="20">
        <f>Tablo1[[#This Row],[Ürün Kar Tutarı]]/Tablo1[[#This Row],[Birim Fiyat]]</f>
        <v>1.5517241379310345</v>
      </c>
      <c r="L1714" t="str">
        <f xml:space="preserve"> RIGHT(Tablo1[[#This Row],[Urun Ad]],5)</f>
        <v>u Gri</v>
      </c>
      <c r="M1714" cm="1">
        <f t="array" aca="1" ref="M1714" ca="1">IF(VEYA(M1714="Aralık",M1714="Ocak",M1714="Şubat"),"Kış",
IF(VEYA(M1714="Mart",M1714="Nisan",M1714="Mayıs"),"İlkbahar",
IF(VEYA(M1714="Haziran",M1714="Temmuz",M1714="Ağustos"),"Yaz",
IF(VEYA(M1714="Eylül",M1714="Ekim",M1714="Kasım"),"Sonbahar",""))))</f>
        <v>0</v>
      </c>
    </row>
    <row r="1715" spans="1:13" x14ac:dyDescent="0.3">
      <c r="A1715" s="5">
        <v>1714</v>
      </c>
      <c r="B1715" t="s">
        <v>9</v>
      </c>
      <c r="C1715" t="s">
        <v>39</v>
      </c>
      <c r="D1715" s="5" t="s">
        <v>76</v>
      </c>
      <c r="E1715">
        <v>5</v>
      </c>
      <c r="F1715" s="1">
        <v>7530</v>
      </c>
      <c r="G1715" s="2">
        <v>37650</v>
      </c>
      <c r="H1715" s="3">
        <v>7650</v>
      </c>
      <c r="I1715" s="19" t="s">
        <v>47</v>
      </c>
      <c r="J1715" t="s">
        <v>61</v>
      </c>
      <c r="K1715" s="20">
        <f>Tablo1[[#This Row],[Ürün Kar Tutarı]]/Tablo1[[#This Row],[Birim Fiyat]]</f>
        <v>1.0159362549800797</v>
      </c>
      <c r="L1715" t="str">
        <f xml:space="preserve"> RIGHT(Tablo1[[#This Row],[Urun Ad]],5)</f>
        <v>ı Gri</v>
      </c>
      <c r="M1715" cm="1">
        <f t="array" aca="1" ref="M1715" ca="1">IF(VEYA(M1715="Aralık",M1715="Ocak",M1715="Şubat"),"Kış",
IF(VEYA(M1715="Mart",M1715="Nisan",M1715="Mayıs"),"İlkbahar",
IF(VEYA(M1715="Haziran",M1715="Temmuz",M1715="Ağustos"),"Yaz",
IF(VEYA(M1715="Eylül",M1715="Ekim",M1715="Kasım"),"Sonbahar",""))))</f>
        <v>0</v>
      </c>
    </row>
    <row r="1716" spans="1:13" x14ac:dyDescent="0.3">
      <c r="A1716" s="4">
        <v>1715</v>
      </c>
      <c r="B1716" t="s">
        <v>10</v>
      </c>
      <c r="C1716" t="s">
        <v>26</v>
      </c>
      <c r="D1716" s="5" t="s">
        <v>79</v>
      </c>
      <c r="E1716">
        <v>3</v>
      </c>
      <c r="F1716" s="1">
        <v>7250</v>
      </c>
      <c r="G1716" s="2">
        <v>21750</v>
      </c>
      <c r="H1716" s="3">
        <v>6750</v>
      </c>
      <c r="I1716" s="19" t="s">
        <v>47</v>
      </c>
      <c r="J1716" t="s">
        <v>67</v>
      </c>
      <c r="K1716" s="20">
        <f>Tablo1[[#This Row],[Ürün Kar Tutarı]]/Tablo1[[#This Row],[Birim Fiyat]]</f>
        <v>0.93103448275862066</v>
      </c>
      <c r="L1716" t="str">
        <f xml:space="preserve"> RIGHT(Tablo1[[#This Row],[Urun Ad]],5)</f>
        <v>u Gri</v>
      </c>
      <c r="M1716" cm="1">
        <f t="array" aca="1" ref="M1716" ca="1">IF(VEYA(M1716="Aralık",M1716="Ocak",M1716="Şubat"),"Kış",
IF(VEYA(M1716="Mart",M1716="Nisan",M1716="Mayıs"),"İlkbahar",
IF(VEYA(M1716="Haziran",M1716="Temmuz",M1716="Ağustos"),"Yaz",
IF(VEYA(M1716="Eylül",M1716="Ekim",M1716="Kasım"),"Sonbahar",""))))</f>
        <v>0</v>
      </c>
    </row>
    <row r="1717" spans="1:13" x14ac:dyDescent="0.3">
      <c r="A1717" s="5">
        <v>1716</v>
      </c>
      <c r="B1717" t="s">
        <v>9</v>
      </c>
      <c r="C1717" t="s">
        <v>20</v>
      </c>
      <c r="D1717" s="5" t="s">
        <v>75</v>
      </c>
      <c r="E1717">
        <v>4</v>
      </c>
      <c r="F1717" s="1">
        <v>6000</v>
      </c>
      <c r="G1717" s="2">
        <v>24000</v>
      </c>
      <c r="H1717" s="3">
        <v>8000</v>
      </c>
      <c r="I1717" s="19" t="s">
        <v>47</v>
      </c>
      <c r="J1717" t="s">
        <v>60</v>
      </c>
      <c r="K1717" s="20">
        <f>Tablo1[[#This Row],[Ürün Kar Tutarı]]/Tablo1[[#This Row],[Birim Fiyat]]</f>
        <v>1.3333333333333333</v>
      </c>
      <c r="L1717" t="str">
        <f xml:space="preserve"> RIGHT(Tablo1[[#This Row],[Urun Ad]],5)</f>
        <v>Beyaz</v>
      </c>
      <c r="M1717" cm="1">
        <f t="array" aca="1" ref="M1717" ca="1">IF(VEYA(M1717="Aralık",M1717="Ocak",M1717="Şubat"),"Kış",
IF(VEYA(M1717="Mart",M1717="Nisan",M1717="Mayıs"),"İlkbahar",
IF(VEYA(M1717="Haziran",M1717="Temmuz",M1717="Ağustos"),"Yaz",
IF(VEYA(M1717="Eylül",M1717="Ekim",M1717="Kasım"),"Sonbahar",""))))</f>
        <v>0</v>
      </c>
    </row>
    <row r="1718" spans="1:13" x14ac:dyDescent="0.3">
      <c r="A1718" s="4">
        <v>1717</v>
      </c>
      <c r="B1718" t="s">
        <v>13</v>
      </c>
      <c r="C1718" t="s">
        <v>38</v>
      </c>
      <c r="D1718" s="5" t="s">
        <v>84</v>
      </c>
      <c r="E1718">
        <v>3</v>
      </c>
      <c r="F1718" s="1">
        <v>1200</v>
      </c>
      <c r="G1718" s="2">
        <v>3600</v>
      </c>
      <c r="H1718" s="3">
        <v>1200</v>
      </c>
      <c r="I1718" s="19" t="s">
        <v>47</v>
      </c>
      <c r="J1718" t="s">
        <v>59</v>
      </c>
      <c r="K1718" s="20">
        <f>Tablo1[[#This Row],[Ürün Kar Tutarı]]/Tablo1[[#This Row],[Birim Fiyat]]</f>
        <v>1</v>
      </c>
      <c r="L1718" t="str">
        <f xml:space="preserve"> RIGHT(Tablo1[[#This Row],[Urun Ad]],5)</f>
        <v>ü Mor</v>
      </c>
      <c r="M1718" cm="1">
        <f t="array" aca="1" ref="M1718" ca="1">IF(VEYA(M1718="Aralık",M1718="Ocak",M1718="Şubat"),"Kış",
IF(VEYA(M1718="Mart",M1718="Nisan",M1718="Mayıs"),"İlkbahar",
IF(VEYA(M1718="Haziran",M1718="Temmuz",M1718="Ağustos"),"Yaz",
IF(VEYA(M1718="Eylül",M1718="Ekim",M1718="Kasım"),"Sonbahar",""))))</f>
        <v>0</v>
      </c>
    </row>
    <row r="1719" spans="1:13" x14ac:dyDescent="0.3">
      <c r="A1719" s="5">
        <v>1718</v>
      </c>
      <c r="B1719" t="s">
        <v>19</v>
      </c>
      <c r="C1719" t="s">
        <v>40</v>
      </c>
      <c r="D1719" s="5" t="s">
        <v>75</v>
      </c>
      <c r="E1719">
        <v>2</v>
      </c>
      <c r="F1719" s="1">
        <v>5300</v>
      </c>
      <c r="G1719" s="2">
        <v>10600</v>
      </c>
      <c r="H1719" s="3">
        <v>2600</v>
      </c>
      <c r="I1719" s="19" t="s">
        <v>47</v>
      </c>
      <c r="J1719" t="s">
        <v>59</v>
      </c>
      <c r="K1719" s="20">
        <f>Tablo1[[#This Row],[Ürün Kar Tutarı]]/Tablo1[[#This Row],[Birim Fiyat]]</f>
        <v>0.49056603773584906</v>
      </c>
      <c r="L1719" t="str">
        <f xml:space="preserve"> RIGHT(Tablo1[[#This Row],[Urun Ad]],5)</f>
        <v>i Gri</v>
      </c>
      <c r="M1719" cm="1">
        <f t="array" aca="1" ref="M1719" ca="1">IF(VEYA(M1719="Aralık",M1719="Ocak",M1719="Şubat"),"Kış",
IF(VEYA(M1719="Mart",M1719="Nisan",M1719="Mayıs"),"İlkbahar",
IF(VEYA(M1719="Haziran",M1719="Temmuz",M1719="Ağustos"),"Yaz",
IF(VEYA(M1719="Eylül",M1719="Ekim",M1719="Kasım"),"Sonbahar",""))))</f>
        <v>0</v>
      </c>
    </row>
    <row r="1720" spans="1:13" x14ac:dyDescent="0.3">
      <c r="A1720" s="4">
        <v>1719</v>
      </c>
      <c r="B1720" t="s">
        <v>16</v>
      </c>
      <c r="C1720" t="s">
        <v>22</v>
      </c>
      <c r="D1720" s="5" t="s">
        <v>76</v>
      </c>
      <c r="E1720">
        <v>5</v>
      </c>
      <c r="F1720" s="1">
        <v>8450</v>
      </c>
      <c r="G1720" s="2">
        <v>42250</v>
      </c>
      <c r="H1720" s="3">
        <v>12250</v>
      </c>
      <c r="I1720" s="19" t="s">
        <v>47</v>
      </c>
      <c r="J1720" t="s">
        <v>58</v>
      </c>
      <c r="K1720" s="20">
        <f>Tablo1[[#This Row],[Ürün Kar Tutarı]]/Tablo1[[#This Row],[Birim Fiyat]]</f>
        <v>1.4497041420118344</v>
      </c>
      <c r="L1720" t="str">
        <f xml:space="preserve"> RIGHT(Tablo1[[#This Row],[Urun Ad]],5)</f>
        <v>Beyaz</v>
      </c>
      <c r="M1720" cm="1">
        <f t="array" aca="1" ref="M1720" ca="1">IF(VEYA(M1720="Aralık",M1720="Ocak",M1720="Şubat"),"Kış",
IF(VEYA(M1720="Mart",M1720="Nisan",M1720="Mayıs"),"İlkbahar",
IF(VEYA(M1720="Haziran",M1720="Temmuz",M1720="Ağustos"),"Yaz",
IF(VEYA(M1720="Eylül",M1720="Ekim",M1720="Kasım"),"Sonbahar",""))))</f>
        <v>0</v>
      </c>
    </row>
    <row r="1721" spans="1:13" x14ac:dyDescent="0.3">
      <c r="A1721" s="5">
        <v>1720</v>
      </c>
      <c r="B1721" t="s">
        <v>12</v>
      </c>
      <c r="C1721" t="s">
        <v>23</v>
      </c>
      <c r="D1721" s="5" t="s">
        <v>84</v>
      </c>
      <c r="E1721">
        <v>4</v>
      </c>
      <c r="F1721" s="1">
        <v>1350</v>
      </c>
      <c r="G1721" s="2">
        <v>5400</v>
      </c>
      <c r="H1721" s="3">
        <v>2200</v>
      </c>
      <c r="I1721" s="19" t="s">
        <v>47</v>
      </c>
      <c r="J1721" t="s">
        <v>65</v>
      </c>
      <c r="K1721" s="20">
        <f>Tablo1[[#This Row],[Ürün Kar Tutarı]]/Tablo1[[#This Row],[Birim Fiyat]]</f>
        <v>1.6296296296296295</v>
      </c>
      <c r="L1721" t="str">
        <f xml:space="preserve"> RIGHT(Tablo1[[#This Row],[Urun Ad]],5)</f>
        <v>Siyah</v>
      </c>
      <c r="M1721" cm="1">
        <f t="array" aca="1" ref="M1721" ca="1">IF(VEYA(M1721="Aralık",M1721="Ocak",M1721="Şubat"),"Kış",
IF(VEYA(M1721="Mart",M1721="Nisan",M1721="Mayıs"),"İlkbahar",
IF(VEYA(M1721="Haziran",M1721="Temmuz",M1721="Ağustos"),"Yaz",
IF(VEYA(M1721="Eylül",M1721="Ekim",M1721="Kasım"),"Sonbahar",""))))</f>
        <v>0</v>
      </c>
    </row>
    <row r="1722" spans="1:13" x14ac:dyDescent="0.3">
      <c r="A1722" s="4">
        <v>1721</v>
      </c>
      <c r="B1722" t="s">
        <v>14</v>
      </c>
      <c r="C1722" t="s">
        <v>30</v>
      </c>
      <c r="D1722" s="5" t="s">
        <v>83</v>
      </c>
      <c r="E1722">
        <v>2</v>
      </c>
      <c r="F1722" s="1">
        <v>1090</v>
      </c>
      <c r="G1722" s="2">
        <v>2180</v>
      </c>
      <c r="H1722" s="3">
        <v>580</v>
      </c>
      <c r="I1722" s="19" t="s">
        <v>47</v>
      </c>
      <c r="J1722" t="s">
        <v>62</v>
      </c>
      <c r="K1722" s="20">
        <f>Tablo1[[#This Row],[Ürün Kar Tutarı]]/Tablo1[[#This Row],[Birim Fiyat]]</f>
        <v>0.5321100917431193</v>
      </c>
      <c r="L1722" t="str">
        <f xml:space="preserve"> RIGHT(Tablo1[[#This Row],[Urun Ad]],5)</f>
        <v>Marka</v>
      </c>
      <c r="M1722" cm="1">
        <f t="array" aca="1" ref="M1722" ca="1">IF(VEYA(M1722="Aralık",M1722="Ocak",M1722="Şubat"),"Kış",
IF(VEYA(M1722="Mart",M1722="Nisan",M1722="Mayıs"),"İlkbahar",
IF(VEYA(M1722="Haziran",M1722="Temmuz",M1722="Ağustos"),"Yaz",
IF(VEYA(M1722="Eylül",M1722="Ekim",M1722="Kasım"),"Sonbahar",""))))</f>
        <v>0</v>
      </c>
    </row>
    <row r="1723" spans="1:13" x14ac:dyDescent="0.3">
      <c r="A1723" s="5">
        <v>1722</v>
      </c>
      <c r="B1723" t="s">
        <v>12</v>
      </c>
      <c r="C1723" t="s">
        <v>24</v>
      </c>
      <c r="D1723" s="5" t="s">
        <v>81</v>
      </c>
      <c r="E1723">
        <v>4</v>
      </c>
      <c r="F1723" s="1">
        <v>2180</v>
      </c>
      <c r="G1723" s="2">
        <v>8720</v>
      </c>
      <c r="H1723" s="3">
        <v>2720</v>
      </c>
      <c r="I1723" s="19" t="s">
        <v>47</v>
      </c>
      <c r="J1723" t="s">
        <v>57</v>
      </c>
      <c r="K1723" s="20">
        <f>Tablo1[[#This Row],[Ürün Kar Tutarı]]/Tablo1[[#This Row],[Birim Fiyat]]</f>
        <v>1.2477064220183487</v>
      </c>
      <c r="L1723" t="str">
        <f xml:space="preserve"> RIGHT(Tablo1[[#This Row],[Urun Ad]],5)</f>
        <v>Marka</v>
      </c>
      <c r="M1723" cm="1">
        <f t="array" aca="1" ref="M1723" ca="1">IF(VEYA(M1723="Aralık",M1723="Ocak",M1723="Şubat"),"Kış",
IF(VEYA(M1723="Mart",M1723="Nisan",M1723="Mayıs"),"İlkbahar",
IF(VEYA(M1723="Haziran",M1723="Temmuz",M1723="Ağustos"),"Yaz",
IF(VEYA(M1723="Eylül",M1723="Ekim",M1723="Kasım"),"Sonbahar",""))))</f>
        <v>0</v>
      </c>
    </row>
    <row r="1724" spans="1:13" x14ac:dyDescent="0.3">
      <c r="A1724" s="4">
        <v>1723</v>
      </c>
      <c r="B1724" t="s">
        <v>9</v>
      </c>
      <c r="C1724" t="s">
        <v>42</v>
      </c>
      <c r="D1724" s="5" t="s">
        <v>80</v>
      </c>
      <c r="E1724">
        <v>4</v>
      </c>
      <c r="F1724" s="1">
        <v>3700</v>
      </c>
      <c r="G1724" s="2">
        <v>14800</v>
      </c>
      <c r="H1724" s="3">
        <v>2800</v>
      </c>
      <c r="I1724" s="19" t="s">
        <v>47</v>
      </c>
      <c r="J1724" t="s">
        <v>56</v>
      </c>
      <c r="K1724" s="20">
        <f>Tablo1[[#This Row],[Ürün Kar Tutarı]]/Tablo1[[#This Row],[Birim Fiyat]]</f>
        <v>0.7567567567567568</v>
      </c>
      <c r="L1724" t="str">
        <f xml:space="preserve"> RIGHT(Tablo1[[#This Row],[Urun Ad]],5)</f>
        <v>Siyah</v>
      </c>
      <c r="M1724" cm="1">
        <f t="array" aca="1" ref="M1724" ca="1">IF(VEYA(M1724="Aralık",M1724="Ocak",M1724="Şubat"),"Kış",
IF(VEYA(M1724="Mart",M1724="Nisan",M1724="Mayıs"),"İlkbahar",
IF(VEYA(M1724="Haziran",M1724="Temmuz",M1724="Ağustos"),"Yaz",
IF(VEYA(M1724="Eylül",M1724="Ekim",M1724="Kasım"),"Sonbahar",""))))</f>
        <v>0</v>
      </c>
    </row>
    <row r="1725" spans="1:13" x14ac:dyDescent="0.3">
      <c r="A1725" s="5">
        <v>1724</v>
      </c>
      <c r="B1725" t="s">
        <v>14</v>
      </c>
      <c r="C1725" t="s">
        <v>27</v>
      </c>
      <c r="D1725" s="5" t="s">
        <v>43</v>
      </c>
      <c r="E1725">
        <v>5</v>
      </c>
      <c r="F1725" s="1">
        <v>1100</v>
      </c>
      <c r="G1725" s="2">
        <v>5500</v>
      </c>
      <c r="H1725" s="3">
        <v>1500</v>
      </c>
      <c r="I1725" s="19" t="s">
        <v>47</v>
      </c>
      <c r="J1725" t="s">
        <v>65</v>
      </c>
      <c r="K1725" s="20">
        <f>Tablo1[[#This Row],[Ürün Kar Tutarı]]/Tablo1[[#This Row],[Birim Fiyat]]</f>
        <v>1.3636363636363635</v>
      </c>
      <c r="L1725" t="str">
        <f xml:space="preserve"> RIGHT(Tablo1[[#This Row],[Urun Ad]],5)</f>
        <v>Beyaz</v>
      </c>
      <c r="M1725" cm="1">
        <f t="array" aca="1" ref="M1725" ca="1">IF(VEYA(M1725="Aralık",M1725="Ocak",M1725="Şubat"),"Kış",
IF(VEYA(M1725="Mart",M1725="Nisan",M1725="Mayıs"),"İlkbahar",
IF(VEYA(M1725="Haziran",M1725="Temmuz",M1725="Ağustos"),"Yaz",
IF(VEYA(M1725="Eylül",M1725="Ekim",M1725="Kasım"),"Sonbahar",""))))</f>
        <v>0</v>
      </c>
    </row>
    <row r="1726" spans="1:13" x14ac:dyDescent="0.3">
      <c r="A1726" s="4">
        <v>1725</v>
      </c>
      <c r="B1726" t="s">
        <v>13</v>
      </c>
      <c r="C1726" t="s">
        <v>42</v>
      </c>
      <c r="D1726" s="5" t="s">
        <v>80</v>
      </c>
      <c r="E1726">
        <v>5</v>
      </c>
      <c r="F1726" s="1">
        <v>3700</v>
      </c>
      <c r="G1726" s="2">
        <v>18500</v>
      </c>
      <c r="H1726" s="3">
        <v>3500</v>
      </c>
      <c r="I1726" s="19" t="s">
        <v>47</v>
      </c>
      <c r="J1726" t="s">
        <v>59</v>
      </c>
      <c r="K1726" s="20">
        <f>Tablo1[[#This Row],[Ürün Kar Tutarı]]/Tablo1[[#This Row],[Birim Fiyat]]</f>
        <v>0.94594594594594594</v>
      </c>
      <c r="L1726" t="str">
        <f xml:space="preserve"> RIGHT(Tablo1[[#This Row],[Urun Ad]],5)</f>
        <v>Siyah</v>
      </c>
      <c r="M1726" cm="1">
        <f t="array" aca="1" ref="M1726" ca="1">IF(VEYA(M1726="Aralık",M1726="Ocak",M1726="Şubat"),"Kış",
IF(VEYA(M1726="Mart",M1726="Nisan",M1726="Mayıs"),"İlkbahar",
IF(VEYA(M1726="Haziran",M1726="Temmuz",M1726="Ağustos"),"Yaz",
IF(VEYA(M1726="Eylül",M1726="Ekim",M1726="Kasım"),"Sonbahar",""))))</f>
        <v>0</v>
      </c>
    </row>
    <row r="1727" spans="1:13" x14ac:dyDescent="0.3">
      <c r="A1727" s="5">
        <v>1726</v>
      </c>
      <c r="B1727" t="s">
        <v>18</v>
      </c>
      <c r="C1727" t="s">
        <v>33</v>
      </c>
      <c r="D1727" s="5" t="s">
        <v>78</v>
      </c>
      <c r="E1727">
        <v>3</v>
      </c>
      <c r="F1727" s="1">
        <v>1490</v>
      </c>
      <c r="G1727" s="2">
        <v>4470</v>
      </c>
      <c r="H1727" s="3">
        <v>2070</v>
      </c>
      <c r="I1727" s="19" t="s">
        <v>47</v>
      </c>
      <c r="J1727" t="s">
        <v>63</v>
      </c>
      <c r="K1727" s="20">
        <f>Tablo1[[#This Row],[Ürün Kar Tutarı]]/Tablo1[[#This Row],[Birim Fiyat]]</f>
        <v>1.3892617449664431</v>
      </c>
      <c r="L1727" t="str">
        <f xml:space="preserve"> RIGHT(Tablo1[[#This Row],[Urun Ad]],5)</f>
        <v>Marka</v>
      </c>
      <c r="M1727" cm="1">
        <f t="array" aca="1" ref="M1727" ca="1">IF(VEYA(M1727="Aralık",M1727="Ocak",M1727="Şubat"),"Kış",
IF(VEYA(M1727="Mart",M1727="Nisan",M1727="Mayıs"),"İlkbahar",
IF(VEYA(M1727="Haziran",M1727="Temmuz",M1727="Ağustos"),"Yaz",
IF(VEYA(M1727="Eylül",M1727="Ekim",M1727="Kasım"),"Sonbahar",""))))</f>
        <v>0</v>
      </c>
    </row>
    <row r="1728" spans="1:13" x14ac:dyDescent="0.3">
      <c r="A1728" s="4">
        <v>1727</v>
      </c>
      <c r="B1728" t="s">
        <v>17</v>
      </c>
      <c r="C1728" t="s">
        <v>41</v>
      </c>
      <c r="D1728" s="5" t="s">
        <v>78</v>
      </c>
      <c r="E1728">
        <v>5</v>
      </c>
      <c r="F1728" s="1">
        <v>1500</v>
      </c>
      <c r="G1728" s="2">
        <v>7500</v>
      </c>
      <c r="H1728" s="3">
        <v>3500</v>
      </c>
      <c r="I1728" s="19" t="s">
        <v>47</v>
      </c>
      <c r="J1728" t="s">
        <v>59</v>
      </c>
      <c r="K1728" s="20">
        <f>Tablo1[[#This Row],[Ürün Kar Tutarı]]/Tablo1[[#This Row],[Birim Fiyat]]</f>
        <v>2.3333333333333335</v>
      </c>
      <c r="L1728" t="str">
        <f xml:space="preserve"> RIGHT(Tablo1[[#This Row],[Urun Ad]],5)</f>
        <v>Marka</v>
      </c>
      <c r="M1728" cm="1">
        <f t="array" aca="1" ref="M1728" ca="1">IF(VEYA(M1728="Aralık",M1728="Ocak",M1728="Şubat"),"Kış",
IF(VEYA(M1728="Mart",M1728="Nisan",M1728="Mayıs"),"İlkbahar",
IF(VEYA(M1728="Haziran",M1728="Temmuz",M1728="Ağustos"),"Yaz",
IF(VEYA(M1728="Eylül",M1728="Ekim",M1728="Kasım"),"Sonbahar",""))))</f>
        <v>0</v>
      </c>
    </row>
    <row r="1729" spans="1:13" x14ac:dyDescent="0.3">
      <c r="A1729" s="5">
        <v>1728</v>
      </c>
      <c r="B1729" t="s">
        <v>16</v>
      </c>
      <c r="C1729" t="s">
        <v>30</v>
      </c>
      <c r="D1729" s="5" t="s">
        <v>83</v>
      </c>
      <c r="E1729">
        <v>5</v>
      </c>
      <c r="F1729" s="1">
        <v>1090</v>
      </c>
      <c r="G1729" s="2">
        <v>5450</v>
      </c>
      <c r="H1729" s="3">
        <v>1450</v>
      </c>
      <c r="I1729" s="19" t="s">
        <v>47</v>
      </c>
      <c r="J1729" t="s">
        <v>67</v>
      </c>
      <c r="K1729" s="20">
        <f>Tablo1[[#This Row],[Ürün Kar Tutarı]]/Tablo1[[#This Row],[Birim Fiyat]]</f>
        <v>1.3302752293577982</v>
      </c>
      <c r="L1729" t="str">
        <f xml:space="preserve"> RIGHT(Tablo1[[#This Row],[Urun Ad]],5)</f>
        <v>Marka</v>
      </c>
      <c r="M1729" cm="1">
        <f t="array" aca="1" ref="M1729" ca="1">IF(VEYA(M1729="Aralık",M1729="Ocak",M1729="Şubat"),"Kış",
IF(VEYA(M1729="Mart",M1729="Nisan",M1729="Mayıs"),"İlkbahar",
IF(VEYA(M1729="Haziran",M1729="Temmuz",M1729="Ağustos"),"Yaz",
IF(VEYA(M1729="Eylül",M1729="Ekim",M1729="Kasım"),"Sonbahar",""))))</f>
        <v>0</v>
      </c>
    </row>
    <row r="1730" spans="1:13" x14ac:dyDescent="0.3">
      <c r="A1730" s="4">
        <v>1729</v>
      </c>
      <c r="B1730" t="s">
        <v>18</v>
      </c>
      <c r="C1730" t="s">
        <v>29</v>
      </c>
      <c r="D1730" s="5" t="s">
        <v>82</v>
      </c>
      <c r="E1730">
        <v>2</v>
      </c>
      <c r="F1730" s="1">
        <v>1800</v>
      </c>
      <c r="G1730" s="2">
        <v>3600</v>
      </c>
      <c r="H1730" s="3">
        <v>2000</v>
      </c>
      <c r="I1730" s="19" t="s">
        <v>47</v>
      </c>
      <c r="J1730" t="s">
        <v>59</v>
      </c>
      <c r="K1730" s="20">
        <f>Tablo1[[#This Row],[Ürün Kar Tutarı]]/Tablo1[[#This Row],[Birim Fiyat]]</f>
        <v>1.1111111111111112</v>
      </c>
      <c r="L1730" t="str">
        <f xml:space="preserve"> RIGHT(Tablo1[[#This Row],[Urun Ad]],5)</f>
        <v>n Gri</v>
      </c>
      <c r="M1730" cm="1">
        <f t="array" aca="1" ref="M1730" ca="1">IF(VEYA(M1730="Aralık",M1730="Ocak",M1730="Şubat"),"Kış",
IF(VEYA(M1730="Mart",M1730="Nisan",M1730="Mayıs"),"İlkbahar",
IF(VEYA(M1730="Haziran",M1730="Temmuz",M1730="Ağustos"),"Yaz",
IF(VEYA(M1730="Eylül",M1730="Ekim",M1730="Kasım"),"Sonbahar",""))))</f>
        <v>0</v>
      </c>
    </row>
    <row r="1731" spans="1:13" x14ac:dyDescent="0.3">
      <c r="A1731" s="5">
        <v>1730</v>
      </c>
      <c r="B1731" t="s">
        <v>15</v>
      </c>
      <c r="C1731" t="s">
        <v>39</v>
      </c>
      <c r="D1731" s="5" t="s">
        <v>76</v>
      </c>
      <c r="E1731">
        <v>5</v>
      </c>
      <c r="F1731" s="1">
        <v>7530</v>
      </c>
      <c r="G1731" s="2">
        <v>37650</v>
      </c>
      <c r="H1731" s="3">
        <v>7650</v>
      </c>
      <c r="I1731" s="19" t="s">
        <v>47</v>
      </c>
      <c r="J1731" t="s">
        <v>65</v>
      </c>
      <c r="K1731" s="20">
        <f>Tablo1[[#This Row],[Ürün Kar Tutarı]]/Tablo1[[#This Row],[Birim Fiyat]]</f>
        <v>1.0159362549800797</v>
      </c>
      <c r="L1731" t="str">
        <f xml:space="preserve"> RIGHT(Tablo1[[#This Row],[Urun Ad]],5)</f>
        <v>ı Gri</v>
      </c>
      <c r="M1731" cm="1">
        <f t="array" aca="1" ref="M1731" ca="1">IF(VEYA(M1731="Aralık",M1731="Ocak",M1731="Şubat"),"Kış",
IF(VEYA(M1731="Mart",M1731="Nisan",M1731="Mayıs"),"İlkbahar",
IF(VEYA(M1731="Haziran",M1731="Temmuz",M1731="Ağustos"),"Yaz",
IF(VEYA(M1731="Eylül",M1731="Ekim",M1731="Kasım"),"Sonbahar",""))))</f>
        <v>0</v>
      </c>
    </row>
    <row r="1732" spans="1:13" x14ac:dyDescent="0.3">
      <c r="A1732" s="4">
        <v>1731</v>
      </c>
      <c r="B1732" t="s">
        <v>14</v>
      </c>
      <c r="C1732" t="s">
        <v>27</v>
      </c>
      <c r="D1732" s="5" t="s">
        <v>43</v>
      </c>
      <c r="E1732">
        <v>4</v>
      </c>
      <c r="F1732" s="1">
        <v>1100</v>
      </c>
      <c r="G1732" s="2">
        <v>4400</v>
      </c>
      <c r="H1732" s="3">
        <v>1200</v>
      </c>
      <c r="I1732" s="19" t="s">
        <v>47</v>
      </c>
      <c r="J1732" t="s">
        <v>57</v>
      </c>
      <c r="K1732" s="20">
        <f>Tablo1[[#This Row],[Ürün Kar Tutarı]]/Tablo1[[#This Row],[Birim Fiyat]]</f>
        <v>1.0909090909090908</v>
      </c>
      <c r="L1732" t="str">
        <f xml:space="preserve"> RIGHT(Tablo1[[#This Row],[Urun Ad]],5)</f>
        <v>Beyaz</v>
      </c>
      <c r="M1732" cm="1">
        <f t="array" aca="1" ref="M1732" ca="1">IF(VEYA(M1732="Aralık",M1732="Ocak",M1732="Şubat"),"Kış",
IF(VEYA(M1732="Mart",M1732="Nisan",M1732="Mayıs"),"İlkbahar",
IF(VEYA(M1732="Haziran",M1732="Temmuz",M1732="Ağustos"),"Yaz",
IF(VEYA(M1732="Eylül",M1732="Ekim",M1732="Kasım"),"Sonbahar",""))))</f>
        <v>0</v>
      </c>
    </row>
    <row r="1733" spans="1:13" x14ac:dyDescent="0.3">
      <c r="A1733" s="5">
        <v>1732</v>
      </c>
      <c r="B1733" t="s">
        <v>17</v>
      </c>
      <c r="C1733" t="s">
        <v>23</v>
      </c>
      <c r="D1733" s="5" t="s">
        <v>84</v>
      </c>
      <c r="E1733">
        <v>5</v>
      </c>
      <c r="F1733" s="1">
        <v>1350</v>
      </c>
      <c r="G1733" s="2">
        <v>6750</v>
      </c>
      <c r="H1733" s="3">
        <v>2750</v>
      </c>
      <c r="I1733" s="19" t="s">
        <v>47</v>
      </c>
      <c r="J1733" t="s">
        <v>65</v>
      </c>
      <c r="K1733" s="20">
        <f>Tablo1[[#This Row],[Ürün Kar Tutarı]]/Tablo1[[#This Row],[Birim Fiyat]]</f>
        <v>2.0370370370370372</v>
      </c>
      <c r="L1733" t="str">
        <f xml:space="preserve"> RIGHT(Tablo1[[#This Row],[Urun Ad]],5)</f>
        <v>Siyah</v>
      </c>
      <c r="M1733" cm="1">
        <f t="array" aca="1" ref="M1733" ca="1">IF(VEYA(M1733="Aralık",M1733="Ocak",M1733="Şubat"),"Kış",
IF(VEYA(M1733="Mart",M1733="Nisan",M1733="Mayıs"),"İlkbahar",
IF(VEYA(M1733="Haziran",M1733="Temmuz",M1733="Ağustos"),"Yaz",
IF(VEYA(M1733="Eylül",M1733="Ekim",M1733="Kasım"),"Sonbahar",""))))</f>
        <v>0</v>
      </c>
    </row>
    <row r="1734" spans="1:13" x14ac:dyDescent="0.3">
      <c r="A1734" s="4">
        <v>1733</v>
      </c>
      <c r="B1734" t="s">
        <v>16</v>
      </c>
      <c r="C1734" t="s">
        <v>23</v>
      </c>
      <c r="D1734" s="5" t="s">
        <v>84</v>
      </c>
      <c r="E1734">
        <v>4</v>
      </c>
      <c r="F1734" s="1">
        <v>1350</v>
      </c>
      <c r="G1734" s="2">
        <v>5400</v>
      </c>
      <c r="H1734" s="3">
        <v>2200</v>
      </c>
      <c r="I1734" s="19" t="s">
        <v>47</v>
      </c>
      <c r="J1734" t="s">
        <v>62</v>
      </c>
      <c r="K1734" s="20">
        <f>Tablo1[[#This Row],[Ürün Kar Tutarı]]/Tablo1[[#This Row],[Birim Fiyat]]</f>
        <v>1.6296296296296295</v>
      </c>
      <c r="L1734" t="str">
        <f xml:space="preserve"> RIGHT(Tablo1[[#This Row],[Urun Ad]],5)</f>
        <v>Siyah</v>
      </c>
      <c r="M1734" cm="1">
        <f t="array" aca="1" ref="M1734" ca="1">IF(VEYA(M1734="Aralık",M1734="Ocak",M1734="Şubat"),"Kış",
IF(VEYA(M1734="Mart",M1734="Nisan",M1734="Mayıs"),"İlkbahar",
IF(VEYA(M1734="Haziran",M1734="Temmuz",M1734="Ağustos"),"Yaz",
IF(VEYA(M1734="Eylül",M1734="Ekim",M1734="Kasım"),"Sonbahar",""))))</f>
        <v>0</v>
      </c>
    </row>
    <row r="1735" spans="1:13" x14ac:dyDescent="0.3">
      <c r="A1735" s="4">
        <v>1734</v>
      </c>
      <c r="B1735" t="s">
        <v>15</v>
      </c>
      <c r="C1735" t="s">
        <v>30</v>
      </c>
      <c r="D1735" s="5" t="s">
        <v>83</v>
      </c>
      <c r="E1735">
        <v>5</v>
      </c>
      <c r="F1735" s="1">
        <v>1090</v>
      </c>
      <c r="G1735" s="2">
        <v>5450</v>
      </c>
      <c r="H1735" s="3">
        <v>1450</v>
      </c>
      <c r="I1735" s="19" t="s">
        <v>47</v>
      </c>
      <c r="J1735" t="s">
        <v>60</v>
      </c>
      <c r="K1735" s="20">
        <f>Tablo1[[#This Row],[Ürün Kar Tutarı]]/Tablo1[[#This Row],[Birim Fiyat]]</f>
        <v>1.3302752293577982</v>
      </c>
      <c r="L1735" t="str">
        <f xml:space="preserve"> RIGHT(Tablo1[[#This Row],[Urun Ad]],5)</f>
        <v>Marka</v>
      </c>
      <c r="M1735" cm="1">
        <f t="array" aca="1" ref="M1735" ca="1">IF(VEYA(M1735="Aralık",M1735="Ocak",M1735="Şubat"),"Kış",
IF(VEYA(M1735="Mart",M1735="Nisan",M1735="Mayıs"),"İlkbahar",
IF(VEYA(M1735="Haziran",M1735="Temmuz",M1735="Ağustos"),"Yaz",
IF(VEYA(M1735="Eylül",M1735="Ekim",M1735="Kasım"),"Sonbahar",""))))</f>
        <v>0</v>
      </c>
    </row>
    <row r="1736" spans="1:13" x14ac:dyDescent="0.3">
      <c r="A1736" s="4">
        <v>1735</v>
      </c>
      <c r="B1736" t="s">
        <v>15</v>
      </c>
      <c r="C1736" t="s">
        <v>34</v>
      </c>
      <c r="D1736" s="5" t="s">
        <v>80</v>
      </c>
      <c r="E1736">
        <v>5</v>
      </c>
      <c r="F1736" s="1">
        <v>4200</v>
      </c>
      <c r="G1736" s="2">
        <v>21000</v>
      </c>
      <c r="H1736" s="3">
        <v>6000</v>
      </c>
      <c r="I1736" s="19" t="s">
        <v>47</v>
      </c>
      <c r="J1736" t="s">
        <v>59</v>
      </c>
      <c r="K1736" s="20">
        <f>Tablo1[[#This Row],[Ürün Kar Tutarı]]/Tablo1[[#This Row],[Birim Fiyat]]</f>
        <v>1.4285714285714286</v>
      </c>
      <c r="L1736" t="str">
        <f xml:space="preserve"> RIGHT(Tablo1[[#This Row],[Urun Ad]],5)</f>
        <v>Beyaz</v>
      </c>
      <c r="M1736" cm="1">
        <f t="array" aca="1" ref="M1736" ca="1">IF(VEYA(M1736="Aralık",M1736="Ocak",M1736="Şubat"),"Kış",
IF(VEYA(M1736="Mart",M1736="Nisan",M1736="Mayıs"),"İlkbahar",
IF(VEYA(M1736="Haziran",M1736="Temmuz",M1736="Ağustos"),"Yaz",
IF(VEYA(M1736="Eylül",M1736="Ekim",M1736="Kasım"),"Sonbahar",""))))</f>
        <v>0</v>
      </c>
    </row>
    <row r="1737" spans="1:13" x14ac:dyDescent="0.3">
      <c r="A1737" s="5">
        <v>1736</v>
      </c>
      <c r="B1737" t="s">
        <v>17</v>
      </c>
      <c r="C1737" t="s">
        <v>29</v>
      </c>
      <c r="D1737" s="5" t="s">
        <v>82</v>
      </c>
      <c r="E1737">
        <v>5</v>
      </c>
      <c r="F1737" s="1">
        <v>1800</v>
      </c>
      <c r="G1737" s="2">
        <v>9000</v>
      </c>
      <c r="H1737" s="3">
        <v>5000</v>
      </c>
      <c r="I1737" s="19" t="s">
        <v>47</v>
      </c>
      <c r="J1737" t="s">
        <v>59</v>
      </c>
      <c r="K1737" s="20">
        <f>Tablo1[[#This Row],[Ürün Kar Tutarı]]/Tablo1[[#This Row],[Birim Fiyat]]</f>
        <v>2.7777777777777777</v>
      </c>
      <c r="L1737" t="str">
        <f xml:space="preserve"> RIGHT(Tablo1[[#This Row],[Urun Ad]],5)</f>
        <v>n Gri</v>
      </c>
      <c r="M1737" cm="1">
        <f t="array" aca="1" ref="M1737" ca="1">IF(VEYA(M1737="Aralık",M1737="Ocak",M1737="Şubat"),"Kış",
IF(VEYA(M1737="Mart",M1737="Nisan",M1737="Mayıs"),"İlkbahar",
IF(VEYA(M1737="Haziran",M1737="Temmuz",M1737="Ağustos"),"Yaz",
IF(VEYA(M1737="Eylül",M1737="Ekim",M1737="Kasım"),"Sonbahar",""))))</f>
        <v>0</v>
      </c>
    </row>
    <row r="1738" spans="1:13" x14ac:dyDescent="0.3">
      <c r="A1738" s="4">
        <v>1737</v>
      </c>
      <c r="B1738" t="s">
        <v>19</v>
      </c>
      <c r="C1738" t="s">
        <v>30</v>
      </c>
      <c r="D1738" s="5" t="s">
        <v>83</v>
      </c>
      <c r="E1738">
        <v>2</v>
      </c>
      <c r="F1738" s="1">
        <v>1090</v>
      </c>
      <c r="G1738" s="2">
        <v>2180</v>
      </c>
      <c r="H1738" s="3">
        <v>580</v>
      </c>
      <c r="I1738" s="19" t="s">
        <v>47</v>
      </c>
      <c r="J1738" t="s">
        <v>58</v>
      </c>
      <c r="K1738" s="20">
        <f>Tablo1[[#This Row],[Ürün Kar Tutarı]]/Tablo1[[#This Row],[Birim Fiyat]]</f>
        <v>0.5321100917431193</v>
      </c>
      <c r="L1738" t="str">
        <f xml:space="preserve"> RIGHT(Tablo1[[#This Row],[Urun Ad]],5)</f>
        <v>Marka</v>
      </c>
      <c r="M1738" cm="1">
        <f t="array" aca="1" ref="M1738" ca="1">IF(VEYA(M1738="Aralık",M1738="Ocak",M1738="Şubat"),"Kış",
IF(VEYA(M1738="Mart",M1738="Nisan",M1738="Mayıs"),"İlkbahar",
IF(VEYA(M1738="Haziran",M1738="Temmuz",M1738="Ağustos"),"Yaz",
IF(VEYA(M1738="Eylül",M1738="Ekim",M1738="Kasım"),"Sonbahar",""))))</f>
        <v>0</v>
      </c>
    </row>
    <row r="1739" spans="1:13" x14ac:dyDescent="0.3">
      <c r="A1739" s="5">
        <v>1738</v>
      </c>
      <c r="B1739" t="s">
        <v>8</v>
      </c>
      <c r="C1739" t="s">
        <v>25</v>
      </c>
      <c r="D1739" s="5" t="s">
        <v>77</v>
      </c>
      <c r="E1739">
        <v>5</v>
      </c>
      <c r="F1739" s="1">
        <v>7600</v>
      </c>
      <c r="G1739" s="2">
        <v>38000</v>
      </c>
      <c r="H1739" s="3">
        <v>8000</v>
      </c>
      <c r="I1739" s="19" t="s">
        <v>47</v>
      </c>
      <c r="J1739" t="s">
        <v>63</v>
      </c>
      <c r="K1739" s="20">
        <f>Tablo1[[#This Row],[Ürün Kar Tutarı]]/Tablo1[[#This Row],[Birim Fiyat]]</f>
        <v>1.0526315789473684</v>
      </c>
      <c r="L1739" t="str">
        <f xml:space="preserve"> RIGHT(Tablo1[[#This Row],[Urun Ad]],5)</f>
        <v>i Gri</v>
      </c>
      <c r="M1739" cm="1">
        <f t="array" aca="1" ref="M1739" ca="1">IF(VEYA(M1739="Aralık",M1739="Ocak",M1739="Şubat"),"Kış",
IF(VEYA(M1739="Mart",M1739="Nisan",M1739="Mayıs"),"İlkbahar",
IF(VEYA(M1739="Haziran",M1739="Temmuz",M1739="Ağustos"),"Yaz",
IF(VEYA(M1739="Eylül",M1739="Ekim",M1739="Kasım"),"Sonbahar",""))))</f>
        <v>0</v>
      </c>
    </row>
    <row r="1740" spans="1:13" x14ac:dyDescent="0.3">
      <c r="A1740" s="4">
        <v>1739</v>
      </c>
      <c r="B1740" t="s">
        <v>16</v>
      </c>
      <c r="C1740" t="s">
        <v>25</v>
      </c>
      <c r="D1740" s="5" t="s">
        <v>77</v>
      </c>
      <c r="E1740">
        <v>2</v>
      </c>
      <c r="F1740" s="1">
        <v>7600</v>
      </c>
      <c r="G1740" s="2">
        <v>15200</v>
      </c>
      <c r="H1740" s="3">
        <v>3200</v>
      </c>
      <c r="I1740" s="19" t="s">
        <v>47</v>
      </c>
      <c r="J1740" t="s">
        <v>64</v>
      </c>
      <c r="K1740" s="20">
        <f>Tablo1[[#This Row],[Ürün Kar Tutarı]]/Tablo1[[#This Row],[Birim Fiyat]]</f>
        <v>0.42105263157894735</v>
      </c>
      <c r="L1740" t="str">
        <f xml:space="preserve"> RIGHT(Tablo1[[#This Row],[Urun Ad]],5)</f>
        <v>i Gri</v>
      </c>
      <c r="M1740" cm="1">
        <f t="array" aca="1" ref="M1740" ca="1">IF(VEYA(M1740="Aralık",M1740="Ocak",M1740="Şubat"),"Kış",
IF(VEYA(M1740="Mart",M1740="Nisan",M1740="Mayıs"),"İlkbahar",
IF(VEYA(M1740="Haziran",M1740="Temmuz",M1740="Ağustos"),"Yaz",
IF(VEYA(M1740="Eylül",M1740="Ekim",M1740="Kasım"),"Sonbahar",""))))</f>
        <v>0</v>
      </c>
    </row>
    <row r="1741" spans="1:13" x14ac:dyDescent="0.3">
      <c r="A1741" s="5">
        <v>1740</v>
      </c>
      <c r="B1741" t="s">
        <v>10</v>
      </c>
      <c r="C1741" t="s">
        <v>42</v>
      </c>
      <c r="D1741" s="5" t="s">
        <v>80</v>
      </c>
      <c r="E1741">
        <v>5</v>
      </c>
      <c r="F1741" s="1">
        <v>3700</v>
      </c>
      <c r="G1741" s="2">
        <v>18500</v>
      </c>
      <c r="H1741" s="3">
        <v>3500</v>
      </c>
      <c r="I1741" s="19" t="s">
        <v>47</v>
      </c>
      <c r="J1741" t="s">
        <v>66</v>
      </c>
      <c r="K1741" s="20">
        <f>Tablo1[[#This Row],[Ürün Kar Tutarı]]/Tablo1[[#This Row],[Birim Fiyat]]</f>
        <v>0.94594594594594594</v>
      </c>
      <c r="L1741" t="str">
        <f xml:space="preserve"> RIGHT(Tablo1[[#This Row],[Urun Ad]],5)</f>
        <v>Siyah</v>
      </c>
      <c r="M1741" cm="1">
        <f t="array" aca="1" ref="M1741" ca="1">IF(VEYA(M1741="Aralık",M1741="Ocak",M1741="Şubat"),"Kış",
IF(VEYA(M1741="Mart",M1741="Nisan",M1741="Mayıs"),"İlkbahar",
IF(VEYA(M1741="Haziran",M1741="Temmuz",M1741="Ağustos"),"Yaz",
IF(VEYA(M1741="Eylül",M1741="Ekim",M1741="Kasım"),"Sonbahar",""))))</f>
        <v>0</v>
      </c>
    </row>
    <row r="1742" spans="1:13" x14ac:dyDescent="0.3">
      <c r="A1742" s="4">
        <v>1741</v>
      </c>
      <c r="B1742" t="s">
        <v>12</v>
      </c>
      <c r="C1742" t="s">
        <v>26</v>
      </c>
      <c r="D1742" s="5" t="s">
        <v>79</v>
      </c>
      <c r="E1742">
        <v>2</v>
      </c>
      <c r="F1742" s="1">
        <v>7250</v>
      </c>
      <c r="G1742" s="2">
        <v>14500</v>
      </c>
      <c r="H1742" s="3">
        <v>4500</v>
      </c>
      <c r="I1742" s="19" t="s">
        <v>47</v>
      </c>
      <c r="J1742" t="s">
        <v>66</v>
      </c>
      <c r="K1742" s="20">
        <f>Tablo1[[#This Row],[Ürün Kar Tutarı]]/Tablo1[[#This Row],[Birim Fiyat]]</f>
        <v>0.62068965517241381</v>
      </c>
      <c r="L1742" t="str">
        <f xml:space="preserve"> RIGHT(Tablo1[[#This Row],[Urun Ad]],5)</f>
        <v>u Gri</v>
      </c>
      <c r="M1742" cm="1">
        <f t="array" aca="1" ref="M1742" ca="1">IF(VEYA(M1742="Aralık",M1742="Ocak",M1742="Şubat"),"Kış",
IF(VEYA(M1742="Mart",M1742="Nisan",M1742="Mayıs"),"İlkbahar",
IF(VEYA(M1742="Haziran",M1742="Temmuz",M1742="Ağustos"),"Yaz",
IF(VEYA(M1742="Eylül",M1742="Ekim",M1742="Kasım"),"Sonbahar",""))))</f>
        <v>0</v>
      </c>
    </row>
    <row r="1743" spans="1:13" x14ac:dyDescent="0.3">
      <c r="A1743" s="5">
        <v>1742</v>
      </c>
      <c r="B1743" t="s">
        <v>9</v>
      </c>
      <c r="C1743" t="s">
        <v>25</v>
      </c>
      <c r="D1743" s="5" t="s">
        <v>77</v>
      </c>
      <c r="E1743">
        <v>4</v>
      </c>
      <c r="F1743" s="1">
        <v>7600</v>
      </c>
      <c r="G1743" s="2">
        <v>30400</v>
      </c>
      <c r="H1743" s="3">
        <v>6400</v>
      </c>
      <c r="I1743" s="19" t="s">
        <v>47</v>
      </c>
      <c r="J1743" t="s">
        <v>63</v>
      </c>
      <c r="K1743" s="20">
        <f>Tablo1[[#This Row],[Ürün Kar Tutarı]]/Tablo1[[#This Row],[Birim Fiyat]]</f>
        <v>0.84210526315789469</v>
      </c>
      <c r="L1743" t="str">
        <f xml:space="preserve"> RIGHT(Tablo1[[#This Row],[Urun Ad]],5)</f>
        <v>i Gri</v>
      </c>
      <c r="M1743" cm="1">
        <f t="array" aca="1" ref="M1743" ca="1">IF(VEYA(M1743="Aralık",M1743="Ocak",M1743="Şubat"),"Kış",
IF(VEYA(M1743="Mart",M1743="Nisan",M1743="Mayıs"),"İlkbahar",
IF(VEYA(M1743="Haziran",M1743="Temmuz",M1743="Ağustos"),"Yaz",
IF(VEYA(M1743="Eylül",M1743="Ekim",M1743="Kasım"),"Sonbahar",""))))</f>
        <v>0</v>
      </c>
    </row>
    <row r="1744" spans="1:13" x14ac:dyDescent="0.3">
      <c r="A1744" s="4">
        <v>1743</v>
      </c>
      <c r="B1744" t="s">
        <v>18</v>
      </c>
      <c r="C1744" t="s">
        <v>34</v>
      </c>
      <c r="D1744" s="5" t="s">
        <v>80</v>
      </c>
      <c r="E1744">
        <v>3</v>
      </c>
      <c r="F1744" s="1">
        <v>4200</v>
      </c>
      <c r="G1744" s="2">
        <v>12600</v>
      </c>
      <c r="H1744" s="3">
        <v>3600</v>
      </c>
      <c r="I1744" s="19" t="s">
        <v>47</v>
      </c>
      <c r="J1744" t="s">
        <v>60</v>
      </c>
      <c r="K1744" s="20">
        <f>Tablo1[[#This Row],[Ürün Kar Tutarı]]/Tablo1[[#This Row],[Birim Fiyat]]</f>
        <v>0.8571428571428571</v>
      </c>
      <c r="L1744" t="str">
        <f xml:space="preserve"> RIGHT(Tablo1[[#This Row],[Urun Ad]],5)</f>
        <v>Beyaz</v>
      </c>
      <c r="M1744" cm="1">
        <f t="array" aca="1" ref="M1744" ca="1">IF(VEYA(M1744="Aralık",M1744="Ocak",M1744="Şubat"),"Kış",
IF(VEYA(M1744="Mart",M1744="Nisan",M1744="Mayıs"),"İlkbahar",
IF(VEYA(M1744="Haziran",M1744="Temmuz",M1744="Ağustos"),"Yaz",
IF(VEYA(M1744="Eylül",M1744="Ekim",M1744="Kasım"),"Sonbahar",""))))</f>
        <v>0</v>
      </c>
    </row>
    <row r="1745" spans="1:13" x14ac:dyDescent="0.3">
      <c r="A1745" s="5">
        <v>1744</v>
      </c>
      <c r="B1745" t="s">
        <v>14</v>
      </c>
      <c r="C1745" t="s">
        <v>37</v>
      </c>
      <c r="D1745" s="5" t="s">
        <v>43</v>
      </c>
      <c r="E1745">
        <v>5</v>
      </c>
      <c r="F1745" s="1">
        <v>1250</v>
      </c>
      <c r="G1745" s="2">
        <v>6250</v>
      </c>
      <c r="H1745" s="3">
        <v>2250</v>
      </c>
      <c r="I1745" s="19" t="s">
        <v>47</v>
      </c>
      <c r="J1745" t="s">
        <v>66</v>
      </c>
      <c r="K1745" s="20">
        <f>Tablo1[[#This Row],[Ürün Kar Tutarı]]/Tablo1[[#This Row],[Birim Fiyat]]</f>
        <v>1.8</v>
      </c>
      <c r="L1745" t="str">
        <f xml:space="preserve"> RIGHT(Tablo1[[#This Row],[Urun Ad]],5)</f>
        <v>Siyah</v>
      </c>
      <c r="M1745" cm="1">
        <f t="array" aca="1" ref="M1745" ca="1">IF(VEYA(M1745="Aralık",M1745="Ocak",M1745="Şubat"),"Kış",
IF(VEYA(M1745="Mart",M1745="Nisan",M1745="Mayıs"),"İlkbahar",
IF(VEYA(M1745="Haziran",M1745="Temmuz",M1745="Ağustos"),"Yaz",
IF(VEYA(M1745="Eylül",M1745="Ekim",M1745="Kasım"),"Sonbahar",""))))</f>
        <v>0</v>
      </c>
    </row>
    <row r="1746" spans="1:13" x14ac:dyDescent="0.3">
      <c r="A1746" s="4">
        <v>1745</v>
      </c>
      <c r="B1746" t="s">
        <v>16</v>
      </c>
      <c r="C1746" t="s">
        <v>30</v>
      </c>
      <c r="D1746" s="5" t="s">
        <v>83</v>
      </c>
      <c r="E1746">
        <v>2</v>
      </c>
      <c r="F1746" s="1">
        <v>1090</v>
      </c>
      <c r="G1746" s="2">
        <v>2180</v>
      </c>
      <c r="H1746" s="3">
        <v>580</v>
      </c>
      <c r="I1746" s="19" t="s">
        <v>47</v>
      </c>
      <c r="J1746" t="s">
        <v>56</v>
      </c>
      <c r="K1746" s="20">
        <f>Tablo1[[#This Row],[Ürün Kar Tutarı]]/Tablo1[[#This Row],[Birim Fiyat]]</f>
        <v>0.5321100917431193</v>
      </c>
      <c r="L1746" t="str">
        <f xml:space="preserve"> RIGHT(Tablo1[[#This Row],[Urun Ad]],5)</f>
        <v>Marka</v>
      </c>
      <c r="M1746" cm="1">
        <f t="array" aca="1" ref="M1746" ca="1">IF(VEYA(M1746="Aralık",M1746="Ocak",M1746="Şubat"),"Kış",
IF(VEYA(M1746="Mart",M1746="Nisan",M1746="Mayıs"),"İlkbahar",
IF(VEYA(M1746="Haziran",M1746="Temmuz",M1746="Ağustos"),"Yaz",
IF(VEYA(M1746="Eylül",M1746="Ekim",M1746="Kasım"),"Sonbahar",""))))</f>
        <v>0</v>
      </c>
    </row>
    <row r="1747" spans="1:13" x14ac:dyDescent="0.3">
      <c r="A1747" s="5">
        <v>1746</v>
      </c>
      <c r="B1747" t="s">
        <v>11</v>
      </c>
      <c r="C1747" t="s">
        <v>24</v>
      </c>
      <c r="D1747" s="5" t="s">
        <v>81</v>
      </c>
      <c r="E1747">
        <v>3</v>
      </c>
      <c r="F1747" s="1">
        <v>2180</v>
      </c>
      <c r="G1747" s="2">
        <v>6540</v>
      </c>
      <c r="H1747" s="3">
        <v>2040</v>
      </c>
      <c r="I1747" s="19" t="s">
        <v>47</v>
      </c>
      <c r="J1747" t="s">
        <v>66</v>
      </c>
      <c r="K1747" s="20">
        <f>Tablo1[[#This Row],[Ürün Kar Tutarı]]/Tablo1[[#This Row],[Birim Fiyat]]</f>
        <v>0.93577981651376152</v>
      </c>
      <c r="L1747" t="str">
        <f xml:space="preserve"> RIGHT(Tablo1[[#This Row],[Urun Ad]],5)</f>
        <v>Marka</v>
      </c>
      <c r="M1747" cm="1">
        <f t="array" aca="1" ref="M1747" ca="1">IF(VEYA(M1747="Aralık",M1747="Ocak",M1747="Şubat"),"Kış",
IF(VEYA(M1747="Mart",M1747="Nisan",M1747="Mayıs"),"İlkbahar",
IF(VEYA(M1747="Haziran",M1747="Temmuz",M1747="Ağustos"),"Yaz",
IF(VEYA(M1747="Eylül",M1747="Ekim",M1747="Kasım"),"Sonbahar",""))))</f>
        <v>0</v>
      </c>
    </row>
    <row r="1748" spans="1:13" x14ac:dyDescent="0.3">
      <c r="A1748" s="4">
        <v>1747</v>
      </c>
      <c r="B1748" t="s">
        <v>19</v>
      </c>
      <c r="C1748" t="s">
        <v>42</v>
      </c>
      <c r="D1748" s="5" t="s">
        <v>80</v>
      </c>
      <c r="E1748">
        <v>2</v>
      </c>
      <c r="F1748" s="1">
        <v>3700</v>
      </c>
      <c r="G1748" s="2">
        <v>7400</v>
      </c>
      <c r="H1748" s="3">
        <v>1400</v>
      </c>
      <c r="I1748" s="19" t="s">
        <v>47</v>
      </c>
      <c r="J1748" t="s">
        <v>56</v>
      </c>
      <c r="K1748" s="20">
        <f>Tablo1[[#This Row],[Ürün Kar Tutarı]]/Tablo1[[#This Row],[Birim Fiyat]]</f>
        <v>0.3783783783783784</v>
      </c>
      <c r="L1748" t="str">
        <f xml:space="preserve"> RIGHT(Tablo1[[#This Row],[Urun Ad]],5)</f>
        <v>Siyah</v>
      </c>
      <c r="M1748" cm="1">
        <f t="array" aca="1" ref="M1748" ca="1">IF(VEYA(M1748="Aralık",M1748="Ocak",M1748="Şubat"),"Kış",
IF(VEYA(M1748="Mart",M1748="Nisan",M1748="Mayıs"),"İlkbahar",
IF(VEYA(M1748="Haziran",M1748="Temmuz",M1748="Ağustos"),"Yaz",
IF(VEYA(M1748="Eylül",M1748="Ekim",M1748="Kasım"),"Sonbahar",""))))</f>
        <v>0</v>
      </c>
    </row>
    <row r="1749" spans="1:13" x14ac:dyDescent="0.3">
      <c r="A1749" s="5">
        <v>1748</v>
      </c>
      <c r="B1749" t="s">
        <v>17</v>
      </c>
      <c r="C1749" t="s">
        <v>20</v>
      </c>
      <c r="D1749" s="5" t="s">
        <v>75</v>
      </c>
      <c r="E1749">
        <v>2</v>
      </c>
      <c r="F1749" s="1">
        <v>6000</v>
      </c>
      <c r="G1749" s="2">
        <v>12000</v>
      </c>
      <c r="H1749" s="3">
        <v>4000</v>
      </c>
      <c r="I1749" s="19" t="s">
        <v>47</v>
      </c>
      <c r="J1749" t="s">
        <v>57</v>
      </c>
      <c r="K1749" s="20">
        <f>Tablo1[[#This Row],[Ürün Kar Tutarı]]/Tablo1[[#This Row],[Birim Fiyat]]</f>
        <v>0.66666666666666663</v>
      </c>
      <c r="L1749" t="str">
        <f xml:space="preserve"> RIGHT(Tablo1[[#This Row],[Urun Ad]],5)</f>
        <v>Beyaz</v>
      </c>
      <c r="M1749" cm="1">
        <f t="array" aca="1" ref="M1749" ca="1">IF(VEYA(M1749="Aralık",M1749="Ocak",M1749="Şubat"),"Kış",
IF(VEYA(M1749="Mart",M1749="Nisan",M1749="Mayıs"),"İlkbahar",
IF(VEYA(M1749="Haziran",M1749="Temmuz",M1749="Ağustos"),"Yaz",
IF(VEYA(M1749="Eylül",M1749="Ekim",M1749="Kasım"),"Sonbahar",""))))</f>
        <v>0</v>
      </c>
    </row>
    <row r="1750" spans="1:13" x14ac:dyDescent="0.3">
      <c r="A1750" s="4">
        <v>1749</v>
      </c>
      <c r="B1750" t="s">
        <v>18</v>
      </c>
      <c r="C1750" t="s">
        <v>37</v>
      </c>
      <c r="D1750" s="5" t="s">
        <v>43</v>
      </c>
      <c r="E1750">
        <v>3</v>
      </c>
      <c r="F1750" s="1">
        <v>1250</v>
      </c>
      <c r="G1750" s="2">
        <v>3750</v>
      </c>
      <c r="H1750" s="3">
        <v>1350</v>
      </c>
      <c r="I1750" s="19" t="s">
        <v>47</v>
      </c>
      <c r="J1750" t="s">
        <v>66</v>
      </c>
      <c r="K1750" s="20">
        <f>Tablo1[[#This Row],[Ürün Kar Tutarı]]/Tablo1[[#This Row],[Birim Fiyat]]</f>
        <v>1.08</v>
      </c>
      <c r="L1750" t="str">
        <f xml:space="preserve"> RIGHT(Tablo1[[#This Row],[Urun Ad]],5)</f>
        <v>Siyah</v>
      </c>
      <c r="M1750" cm="1">
        <f t="array" aca="1" ref="M1750" ca="1">IF(VEYA(M1750="Aralık",M1750="Ocak",M1750="Şubat"),"Kış",
IF(VEYA(M1750="Mart",M1750="Nisan",M1750="Mayıs"),"İlkbahar",
IF(VEYA(M1750="Haziran",M1750="Temmuz",M1750="Ağustos"),"Yaz",
IF(VEYA(M1750="Eylül",M1750="Ekim",M1750="Kasım"),"Sonbahar",""))))</f>
        <v>0</v>
      </c>
    </row>
    <row r="1751" spans="1:13" x14ac:dyDescent="0.3">
      <c r="A1751" s="5">
        <v>1750</v>
      </c>
      <c r="B1751" t="s">
        <v>19</v>
      </c>
      <c r="C1751" t="s">
        <v>25</v>
      </c>
      <c r="D1751" s="5" t="s">
        <v>77</v>
      </c>
      <c r="E1751">
        <v>3</v>
      </c>
      <c r="F1751" s="1">
        <v>7600</v>
      </c>
      <c r="G1751" s="2">
        <v>22800</v>
      </c>
      <c r="H1751" s="3">
        <v>4800</v>
      </c>
      <c r="I1751" s="19" t="s">
        <v>47</v>
      </c>
      <c r="J1751" t="s">
        <v>67</v>
      </c>
      <c r="K1751" s="20">
        <f>Tablo1[[#This Row],[Ürün Kar Tutarı]]/Tablo1[[#This Row],[Birim Fiyat]]</f>
        <v>0.63157894736842102</v>
      </c>
      <c r="L1751" t="str">
        <f xml:space="preserve"> RIGHT(Tablo1[[#This Row],[Urun Ad]],5)</f>
        <v>i Gri</v>
      </c>
      <c r="M1751" cm="1">
        <f t="array" aca="1" ref="M1751" ca="1">IF(VEYA(M1751="Aralık",M1751="Ocak",M1751="Şubat"),"Kış",
IF(VEYA(M1751="Mart",M1751="Nisan",M1751="Mayıs"),"İlkbahar",
IF(VEYA(M1751="Haziran",M1751="Temmuz",M1751="Ağustos"),"Yaz",
IF(VEYA(M1751="Eylül",M1751="Ekim",M1751="Kasım"),"Sonbahar",""))))</f>
        <v>0</v>
      </c>
    </row>
    <row r="1752" spans="1:13" x14ac:dyDescent="0.3">
      <c r="A1752" s="4">
        <v>1751</v>
      </c>
      <c r="B1752" t="s">
        <v>8</v>
      </c>
      <c r="C1752" t="s">
        <v>21</v>
      </c>
      <c r="D1752" s="5" t="s">
        <v>82</v>
      </c>
      <c r="E1752">
        <v>5</v>
      </c>
      <c r="F1752" s="1">
        <v>1400</v>
      </c>
      <c r="G1752" s="2">
        <v>7000</v>
      </c>
      <c r="H1752" s="3">
        <v>3000</v>
      </c>
      <c r="I1752" s="19" t="s">
        <v>47</v>
      </c>
      <c r="J1752" t="s">
        <v>62</v>
      </c>
      <c r="K1752" s="20">
        <f>Tablo1[[#This Row],[Ürün Kar Tutarı]]/Tablo1[[#This Row],[Birim Fiyat]]</f>
        <v>2.1428571428571428</v>
      </c>
      <c r="L1752" t="str">
        <f xml:space="preserve"> RIGHT(Tablo1[[#This Row],[Urun Ad]],5)</f>
        <v>Beyaz</v>
      </c>
      <c r="M1752" cm="1">
        <f t="array" aca="1" ref="M1752" ca="1">IF(VEYA(M1752="Aralık",M1752="Ocak",M1752="Şubat"),"Kış",
IF(VEYA(M1752="Mart",M1752="Nisan",M1752="Mayıs"),"İlkbahar",
IF(VEYA(M1752="Haziran",M1752="Temmuz",M1752="Ağustos"),"Yaz",
IF(VEYA(M1752="Eylül",M1752="Ekim",M1752="Kasım"),"Sonbahar",""))))</f>
        <v>0</v>
      </c>
    </row>
    <row r="1753" spans="1:13" x14ac:dyDescent="0.3">
      <c r="A1753" s="5">
        <v>1752</v>
      </c>
      <c r="B1753" t="s">
        <v>12</v>
      </c>
      <c r="C1753" t="s">
        <v>24</v>
      </c>
      <c r="D1753" s="5" t="s">
        <v>81</v>
      </c>
      <c r="E1753">
        <v>2</v>
      </c>
      <c r="F1753" s="1">
        <v>2180</v>
      </c>
      <c r="G1753" s="2">
        <v>4360</v>
      </c>
      <c r="H1753" s="3">
        <v>1360</v>
      </c>
      <c r="I1753" s="19" t="s">
        <v>47</v>
      </c>
      <c r="J1753" t="s">
        <v>63</v>
      </c>
      <c r="K1753" s="20">
        <f>Tablo1[[#This Row],[Ürün Kar Tutarı]]/Tablo1[[#This Row],[Birim Fiyat]]</f>
        <v>0.62385321100917435</v>
      </c>
      <c r="L1753" t="str">
        <f xml:space="preserve"> RIGHT(Tablo1[[#This Row],[Urun Ad]],5)</f>
        <v>Marka</v>
      </c>
      <c r="M1753" cm="1">
        <f t="array" aca="1" ref="M1753" ca="1">IF(VEYA(M1753="Aralık",M1753="Ocak",M1753="Şubat"),"Kış",
IF(VEYA(M1753="Mart",M1753="Nisan",M1753="Mayıs"),"İlkbahar",
IF(VEYA(M1753="Haziran",M1753="Temmuz",M1753="Ağustos"),"Yaz",
IF(VEYA(M1753="Eylül",M1753="Ekim",M1753="Kasım"),"Sonbahar",""))))</f>
        <v>0</v>
      </c>
    </row>
    <row r="1754" spans="1:13" x14ac:dyDescent="0.3">
      <c r="A1754" s="4">
        <v>1753</v>
      </c>
      <c r="B1754" t="s">
        <v>8</v>
      </c>
      <c r="C1754" t="s">
        <v>29</v>
      </c>
      <c r="D1754" s="5" t="s">
        <v>82</v>
      </c>
      <c r="E1754">
        <v>3</v>
      </c>
      <c r="F1754" s="1">
        <v>1800</v>
      </c>
      <c r="G1754" s="2">
        <v>5400</v>
      </c>
      <c r="H1754" s="3">
        <v>3000</v>
      </c>
      <c r="I1754" s="19" t="s">
        <v>47</v>
      </c>
      <c r="J1754" t="s">
        <v>58</v>
      </c>
      <c r="K1754" s="20">
        <f>Tablo1[[#This Row],[Ürün Kar Tutarı]]/Tablo1[[#This Row],[Birim Fiyat]]</f>
        <v>1.6666666666666667</v>
      </c>
      <c r="L1754" t="str">
        <f xml:space="preserve"> RIGHT(Tablo1[[#This Row],[Urun Ad]],5)</f>
        <v>n Gri</v>
      </c>
      <c r="M1754" cm="1">
        <f t="array" aca="1" ref="M1754" ca="1">IF(VEYA(M1754="Aralık",M1754="Ocak",M1754="Şubat"),"Kış",
IF(VEYA(M1754="Mart",M1754="Nisan",M1754="Mayıs"),"İlkbahar",
IF(VEYA(M1754="Haziran",M1754="Temmuz",M1754="Ağustos"),"Yaz",
IF(VEYA(M1754="Eylül",M1754="Ekim",M1754="Kasım"),"Sonbahar",""))))</f>
        <v>0</v>
      </c>
    </row>
    <row r="1755" spans="1:13" x14ac:dyDescent="0.3">
      <c r="A1755" s="5">
        <v>1754</v>
      </c>
      <c r="B1755" t="s">
        <v>10</v>
      </c>
      <c r="C1755" t="s">
        <v>41</v>
      </c>
      <c r="D1755" s="5" t="s">
        <v>78</v>
      </c>
      <c r="E1755">
        <v>5</v>
      </c>
      <c r="F1755" s="1">
        <v>1500</v>
      </c>
      <c r="G1755" s="2">
        <v>7500</v>
      </c>
      <c r="H1755" s="3">
        <v>3500</v>
      </c>
      <c r="I1755" s="19" t="s">
        <v>47</v>
      </c>
      <c r="J1755" t="s">
        <v>67</v>
      </c>
      <c r="K1755" s="20">
        <f>Tablo1[[#This Row],[Ürün Kar Tutarı]]/Tablo1[[#This Row],[Birim Fiyat]]</f>
        <v>2.3333333333333335</v>
      </c>
      <c r="L1755" t="str">
        <f xml:space="preserve"> RIGHT(Tablo1[[#This Row],[Urun Ad]],5)</f>
        <v>Marka</v>
      </c>
      <c r="M1755" cm="1">
        <f t="array" aca="1" ref="M1755" ca="1">IF(VEYA(M1755="Aralık",M1755="Ocak",M1755="Şubat"),"Kış",
IF(VEYA(M1755="Mart",M1755="Nisan",M1755="Mayıs"),"İlkbahar",
IF(VEYA(M1755="Haziran",M1755="Temmuz",M1755="Ağustos"),"Yaz",
IF(VEYA(M1755="Eylül",M1755="Ekim",M1755="Kasım"),"Sonbahar",""))))</f>
        <v>0</v>
      </c>
    </row>
    <row r="1756" spans="1:13" x14ac:dyDescent="0.3">
      <c r="A1756" s="4">
        <v>1755</v>
      </c>
      <c r="B1756" t="s">
        <v>14</v>
      </c>
      <c r="C1756" t="s">
        <v>22</v>
      </c>
      <c r="D1756" s="5" t="s">
        <v>76</v>
      </c>
      <c r="E1756">
        <v>3</v>
      </c>
      <c r="F1756" s="1">
        <v>8450</v>
      </c>
      <c r="G1756" s="2">
        <v>25350</v>
      </c>
      <c r="H1756" s="3">
        <v>7350</v>
      </c>
      <c r="I1756" s="19" t="s">
        <v>47</v>
      </c>
      <c r="J1756" t="s">
        <v>58</v>
      </c>
      <c r="K1756" s="20">
        <f>Tablo1[[#This Row],[Ürün Kar Tutarı]]/Tablo1[[#This Row],[Birim Fiyat]]</f>
        <v>0.86982248520710059</v>
      </c>
      <c r="L1756" t="str">
        <f xml:space="preserve"> RIGHT(Tablo1[[#This Row],[Urun Ad]],5)</f>
        <v>Beyaz</v>
      </c>
      <c r="M1756" cm="1">
        <f t="array" aca="1" ref="M1756" ca="1">IF(VEYA(M1756="Aralık",M1756="Ocak",M1756="Şubat"),"Kış",
IF(VEYA(M1756="Mart",M1756="Nisan",M1756="Mayıs"),"İlkbahar",
IF(VEYA(M1756="Haziran",M1756="Temmuz",M1756="Ağustos"),"Yaz",
IF(VEYA(M1756="Eylül",M1756="Ekim",M1756="Kasım"),"Sonbahar",""))))</f>
        <v>0</v>
      </c>
    </row>
    <row r="1757" spans="1:13" x14ac:dyDescent="0.3">
      <c r="A1757" s="5">
        <v>1756</v>
      </c>
      <c r="B1757" t="s">
        <v>17</v>
      </c>
      <c r="C1757" t="s">
        <v>41</v>
      </c>
      <c r="D1757" s="5" t="s">
        <v>78</v>
      </c>
      <c r="E1757">
        <v>4</v>
      </c>
      <c r="F1757" s="1">
        <v>1500</v>
      </c>
      <c r="G1757" s="2">
        <v>6000</v>
      </c>
      <c r="H1757" s="3">
        <v>2800</v>
      </c>
      <c r="I1757" s="19" t="s">
        <v>47</v>
      </c>
      <c r="J1757" t="s">
        <v>58</v>
      </c>
      <c r="K1757" s="20">
        <f>Tablo1[[#This Row],[Ürün Kar Tutarı]]/Tablo1[[#This Row],[Birim Fiyat]]</f>
        <v>1.8666666666666667</v>
      </c>
      <c r="L1757" t="str">
        <f xml:space="preserve"> RIGHT(Tablo1[[#This Row],[Urun Ad]],5)</f>
        <v>Marka</v>
      </c>
      <c r="M1757" cm="1">
        <f t="array" aca="1" ref="M1757" ca="1">IF(VEYA(M1757="Aralık",M1757="Ocak",M1757="Şubat"),"Kış",
IF(VEYA(M1757="Mart",M1757="Nisan",M1757="Mayıs"),"İlkbahar",
IF(VEYA(M1757="Haziran",M1757="Temmuz",M1757="Ağustos"),"Yaz",
IF(VEYA(M1757="Eylül",M1757="Ekim",M1757="Kasım"),"Sonbahar",""))))</f>
        <v>0</v>
      </c>
    </row>
    <row r="1758" spans="1:13" x14ac:dyDescent="0.3">
      <c r="A1758" s="4">
        <v>1757</v>
      </c>
      <c r="B1758" t="s">
        <v>13</v>
      </c>
      <c r="C1758" t="s">
        <v>20</v>
      </c>
      <c r="D1758" s="5" t="s">
        <v>75</v>
      </c>
      <c r="E1758">
        <v>4</v>
      </c>
      <c r="F1758" s="1">
        <v>6000</v>
      </c>
      <c r="G1758" s="2">
        <v>24000</v>
      </c>
      <c r="H1758" s="3">
        <v>8000</v>
      </c>
      <c r="I1758" s="19" t="s">
        <v>47</v>
      </c>
      <c r="J1758" t="s">
        <v>59</v>
      </c>
      <c r="K1758" s="20">
        <f>Tablo1[[#This Row],[Ürün Kar Tutarı]]/Tablo1[[#This Row],[Birim Fiyat]]</f>
        <v>1.3333333333333333</v>
      </c>
      <c r="L1758" t="str">
        <f xml:space="preserve"> RIGHT(Tablo1[[#This Row],[Urun Ad]],5)</f>
        <v>Beyaz</v>
      </c>
      <c r="M1758" cm="1">
        <f t="array" aca="1" ref="M1758" ca="1">IF(VEYA(M1758="Aralık",M1758="Ocak",M1758="Şubat"),"Kış",
IF(VEYA(M1758="Mart",M1758="Nisan",M1758="Mayıs"),"İlkbahar",
IF(VEYA(M1758="Haziran",M1758="Temmuz",M1758="Ağustos"),"Yaz",
IF(VEYA(M1758="Eylül",M1758="Ekim",M1758="Kasım"),"Sonbahar",""))))</f>
        <v>0</v>
      </c>
    </row>
    <row r="1759" spans="1:13" x14ac:dyDescent="0.3">
      <c r="A1759" s="5">
        <v>1758</v>
      </c>
      <c r="B1759" t="s">
        <v>19</v>
      </c>
      <c r="C1759" t="s">
        <v>38</v>
      </c>
      <c r="D1759" s="5" t="s">
        <v>84</v>
      </c>
      <c r="E1759">
        <v>5</v>
      </c>
      <c r="F1759" s="1">
        <v>1200</v>
      </c>
      <c r="G1759" s="2">
        <v>6000</v>
      </c>
      <c r="H1759" s="3">
        <v>2000</v>
      </c>
      <c r="I1759" s="19" t="s">
        <v>47</v>
      </c>
      <c r="J1759" t="s">
        <v>66</v>
      </c>
      <c r="K1759" s="20">
        <f>Tablo1[[#This Row],[Ürün Kar Tutarı]]/Tablo1[[#This Row],[Birim Fiyat]]</f>
        <v>1.6666666666666667</v>
      </c>
      <c r="L1759" t="str">
        <f xml:space="preserve"> RIGHT(Tablo1[[#This Row],[Urun Ad]],5)</f>
        <v>ü Mor</v>
      </c>
      <c r="M1759" cm="1">
        <f t="array" aca="1" ref="M1759" ca="1">IF(VEYA(M1759="Aralık",M1759="Ocak",M1759="Şubat"),"Kış",
IF(VEYA(M1759="Mart",M1759="Nisan",M1759="Mayıs"),"İlkbahar",
IF(VEYA(M1759="Haziran",M1759="Temmuz",M1759="Ağustos"),"Yaz",
IF(VEYA(M1759="Eylül",M1759="Ekim",M1759="Kasım"),"Sonbahar",""))))</f>
        <v>0</v>
      </c>
    </row>
    <row r="1760" spans="1:13" x14ac:dyDescent="0.3">
      <c r="A1760" s="4">
        <v>1759</v>
      </c>
      <c r="B1760" t="s">
        <v>8</v>
      </c>
      <c r="C1760" t="s">
        <v>34</v>
      </c>
      <c r="D1760" s="5" t="s">
        <v>80</v>
      </c>
      <c r="E1760">
        <v>2</v>
      </c>
      <c r="F1760" s="1">
        <v>4200</v>
      </c>
      <c r="G1760" s="2">
        <v>8400</v>
      </c>
      <c r="H1760" s="3">
        <v>2400</v>
      </c>
      <c r="I1760" s="19" t="s">
        <v>47</v>
      </c>
      <c r="J1760" t="s">
        <v>67</v>
      </c>
      <c r="K1760" s="20">
        <f>Tablo1[[#This Row],[Ürün Kar Tutarı]]/Tablo1[[#This Row],[Birim Fiyat]]</f>
        <v>0.5714285714285714</v>
      </c>
      <c r="L1760" t="str">
        <f xml:space="preserve"> RIGHT(Tablo1[[#This Row],[Urun Ad]],5)</f>
        <v>Beyaz</v>
      </c>
      <c r="M1760" cm="1">
        <f t="array" aca="1" ref="M1760" ca="1">IF(VEYA(M1760="Aralık",M1760="Ocak",M1760="Şubat"),"Kış",
IF(VEYA(M1760="Mart",M1760="Nisan",M1760="Mayıs"),"İlkbahar",
IF(VEYA(M1760="Haziran",M1760="Temmuz",M1760="Ağustos"),"Yaz",
IF(VEYA(M1760="Eylül",M1760="Ekim",M1760="Kasım"),"Sonbahar",""))))</f>
        <v>0</v>
      </c>
    </row>
    <row r="1761" spans="1:13" x14ac:dyDescent="0.3">
      <c r="A1761" s="4">
        <v>1760</v>
      </c>
      <c r="B1761" t="s">
        <v>18</v>
      </c>
      <c r="C1761" t="s">
        <v>25</v>
      </c>
      <c r="D1761" s="5" t="s">
        <v>77</v>
      </c>
      <c r="E1761">
        <v>4</v>
      </c>
      <c r="F1761" s="1">
        <v>7600</v>
      </c>
      <c r="G1761" s="2">
        <v>30400</v>
      </c>
      <c r="H1761" s="3">
        <v>6400</v>
      </c>
      <c r="I1761" s="19" t="s">
        <v>47</v>
      </c>
      <c r="J1761" t="s">
        <v>56</v>
      </c>
      <c r="K1761" s="20">
        <f>Tablo1[[#This Row],[Ürün Kar Tutarı]]/Tablo1[[#This Row],[Birim Fiyat]]</f>
        <v>0.84210526315789469</v>
      </c>
      <c r="L1761" t="str">
        <f xml:space="preserve"> RIGHT(Tablo1[[#This Row],[Urun Ad]],5)</f>
        <v>i Gri</v>
      </c>
      <c r="M1761" cm="1">
        <f t="array" aca="1" ref="M1761" ca="1">IF(VEYA(M1761="Aralık",M1761="Ocak",M1761="Şubat"),"Kış",
IF(VEYA(M1761="Mart",M1761="Nisan",M1761="Mayıs"),"İlkbahar",
IF(VEYA(M1761="Haziran",M1761="Temmuz",M1761="Ağustos"),"Yaz",
IF(VEYA(M1761="Eylül",M1761="Ekim",M1761="Kasım"),"Sonbahar",""))))</f>
        <v>0</v>
      </c>
    </row>
    <row r="1762" spans="1:13" x14ac:dyDescent="0.3">
      <c r="A1762" s="4">
        <v>1761</v>
      </c>
      <c r="B1762" t="s">
        <v>13</v>
      </c>
      <c r="C1762" t="s">
        <v>26</v>
      </c>
      <c r="D1762" s="5" t="s">
        <v>79</v>
      </c>
      <c r="E1762">
        <v>4</v>
      </c>
      <c r="F1762" s="1">
        <v>7250</v>
      </c>
      <c r="G1762" s="2">
        <v>29000</v>
      </c>
      <c r="H1762" s="3">
        <v>9000</v>
      </c>
      <c r="I1762" s="19" t="s">
        <v>47</v>
      </c>
      <c r="J1762" t="s">
        <v>59</v>
      </c>
      <c r="K1762" s="20">
        <f>Tablo1[[#This Row],[Ürün Kar Tutarı]]/Tablo1[[#This Row],[Birim Fiyat]]</f>
        <v>1.2413793103448276</v>
      </c>
      <c r="L1762" t="str">
        <f xml:space="preserve"> RIGHT(Tablo1[[#This Row],[Urun Ad]],5)</f>
        <v>u Gri</v>
      </c>
      <c r="M1762" cm="1">
        <f t="array" aca="1" ref="M1762" ca="1">IF(VEYA(M1762="Aralık",M1762="Ocak",M1762="Şubat"),"Kış",
IF(VEYA(M1762="Mart",M1762="Nisan",M1762="Mayıs"),"İlkbahar",
IF(VEYA(M1762="Haziran",M1762="Temmuz",M1762="Ağustos"),"Yaz",
IF(VEYA(M1762="Eylül",M1762="Ekim",M1762="Kasım"),"Sonbahar",""))))</f>
        <v>0</v>
      </c>
    </row>
    <row r="1763" spans="1:13" x14ac:dyDescent="0.3">
      <c r="A1763" s="5">
        <v>1762</v>
      </c>
      <c r="B1763" t="s">
        <v>9</v>
      </c>
      <c r="C1763" t="s">
        <v>39</v>
      </c>
      <c r="D1763" s="5" t="s">
        <v>76</v>
      </c>
      <c r="E1763">
        <v>3</v>
      </c>
      <c r="F1763" s="1">
        <v>7530</v>
      </c>
      <c r="G1763" s="2">
        <v>22590</v>
      </c>
      <c r="H1763" s="3">
        <v>4590</v>
      </c>
      <c r="I1763" s="19" t="s">
        <v>47</v>
      </c>
      <c r="J1763" t="s">
        <v>60</v>
      </c>
      <c r="K1763" s="20">
        <f>Tablo1[[#This Row],[Ürün Kar Tutarı]]/Tablo1[[#This Row],[Birim Fiyat]]</f>
        <v>0.60956175298804782</v>
      </c>
      <c r="L1763" t="str">
        <f xml:space="preserve"> RIGHT(Tablo1[[#This Row],[Urun Ad]],5)</f>
        <v>ı Gri</v>
      </c>
      <c r="M1763" cm="1">
        <f t="array" aca="1" ref="M1763" ca="1">IF(VEYA(M1763="Aralık",M1763="Ocak",M1763="Şubat"),"Kış",
IF(VEYA(M1763="Mart",M1763="Nisan",M1763="Mayıs"),"İlkbahar",
IF(VEYA(M1763="Haziran",M1763="Temmuz",M1763="Ağustos"),"Yaz",
IF(VEYA(M1763="Eylül",M1763="Ekim",M1763="Kasım"),"Sonbahar",""))))</f>
        <v>0</v>
      </c>
    </row>
    <row r="1764" spans="1:13" x14ac:dyDescent="0.3">
      <c r="A1764" s="4">
        <v>1763</v>
      </c>
      <c r="B1764" t="s">
        <v>10</v>
      </c>
      <c r="C1764" t="s">
        <v>26</v>
      </c>
      <c r="D1764" s="5" t="s">
        <v>79</v>
      </c>
      <c r="E1764">
        <v>4</v>
      </c>
      <c r="F1764" s="1">
        <v>7250</v>
      </c>
      <c r="G1764" s="2">
        <v>29000</v>
      </c>
      <c r="H1764" s="3">
        <v>9000</v>
      </c>
      <c r="I1764" s="19" t="s">
        <v>47</v>
      </c>
      <c r="J1764" t="s">
        <v>66</v>
      </c>
      <c r="K1764" s="20">
        <f>Tablo1[[#This Row],[Ürün Kar Tutarı]]/Tablo1[[#This Row],[Birim Fiyat]]</f>
        <v>1.2413793103448276</v>
      </c>
      <c r="L1764" t="str">
        <f xml:space="preserve"> RIGHT(Tablo1[[#This Row],[Urun Ad]],5)</f>
        <v>u Gri</v>
      </c>
      <c r="M1764" cm="1">
        <f t="array" aca="1" ref="M1764" ca="1">IF(VEYA(M1764="Aralık",M1764="Ocak",M1764="Şubat"),"Kış",
IF(VEYA(M1764="Mart",M1764="Nisan",M1764="Mayıs"),"İlkbahar",
IF(VEYA(M1764="Haziran",M1764="Temmuz",M1764="Ağustos"),"Yaz",
IF(VEYA(M1764="Eylül",M1764="Ekim",M1764="Kasım"),"Sonbahar",""))))</f>
        <v>0</v>
      </c>
    </row>
    <row r="1765" spans="1:13" x14ac:dyDescent="0.3">
      <c r="A1765" s="5">
        <v>1764</v>
      </c>
      <c r="B1765" t="s">
        <v>9</v>
      </c>
      <c r="C1765" t="s">
        <v>20</v>
      </c>
      <c r="D1765" s="5" t="s">
        <v>75</v>
      </c>
      <c r="E1765">
        <v>5</v>
      </c>
      <c r="F1765" s="1">
        <v>6000</v>
      </c>
      <c r="G1765" s="2">
        <v>30000</v>
      </c>
      <c r="H1765" s="3">
        <v>10000</v>
      </c>
      <c r="I1765" s="19" t="s">
        <v>47</v>
      </c>
      <c r="J1765" t="s">
        <v>61</v>
      </c>
      <c r="K1765" s="20">
        <f>Tablo1[[#This Row],[Ürün Kar Tutarı]]/Tablo1[[#This Row],[Birim Fiyat]]</f>
        <v>1.6666666666666667</v>
      </c>
      <c r="L1765" t="str">
        <f xml:space="preserve"> RIGHT(Tablo1[[#This Row],[Urun Ad]],5)</f>
        <v>Beyaz</v>
      </c>
      <c r="M1765" cm="1">
        <f t="array" aca="1" ref="M1765" ca="1">IF(VEYA(M1765="Aralık",M1765="Ocak",M1765="Şubat"),"Kış",
IF(VEYA(M1765="Mart",M1765="Nisan",M1765="Mayıs"),"İlkbahar",
IF(VEYA(M1765="Haziran",M1765="Temmuz",M1765="Ağustos"),"Yaz",
IF(VEYA(M1765="Eylül",M1765="Ekim",M1765="Kasım"),"Sonbahar",""))))</f>
        <v>0</v>
      </c>
    </row>
    <row r="1766" spans="1:13" x14ac:dyDescent="0.3">
      <c r="A1766" s="4">
        <v>1765</v>
      </c>
      <c r="B1766" t="s">
        <v>13</v>
      </c>
      <c r="C1766" t="s">
        <v>38</v>
      </c>
      <c r="D1766" s="5" t="s">
        <v>84</v>
      </c>
      <c r="E1766">
        <v>3</v>
      </c>
      <c r="F1766" s="1">
        <v>1200</v>
      </c>
      <c r="G1766" s="2">
        <v>3600</v>
      </c>
      <c r="H1766" s="3">
        <v>1200</v>
      </c>
      <c r="I1766" s="19" t="s">
        <v>47</v>
      </c>
      <c r="J1766" t="s">
        <v>67</v>
      </c>
      <c r="K1766" s="20">
        <f>Tablo1[[#This Row],[Ürün Kar Tutarı]]/Tablo1[[#This Row],[Birim Fiyat]]</f>
        <v>1</v>
      </c>
      <c r="L1766" t="str">
        <f xml:space="preserve"> RIGHT(Tablo1[[#This Row],[Urun Ad]],5)</f>
        <v>ü Mor</v>
      </c>
      <c r="M1766" cm="1">
        <f t="array" aca="1" ref="M1766" ca="1">IF(VEYA(M1766="Aralık",M1766="Ocak",M1766="Şubat"),"Kış",
IF(VEYA(M1766="Mart",M1766="Nisan",M1766="Mayıs"),"İlkbahar",
IF(VEYA(M1766="Haziran",M1766="Temmuz",M1766="Ağustos"),"Yaz",
IF(VEYA(M1766="Eylül",M1766="Ekim",M1766="Kasım"),"Sonbahar",""))))</f>
        <v>0</v>
      </c>
    </row>
    <row r="1767" spans="1:13" x14ac:dyDescent="0.3">
      <c r="A1767" s="5">
        <v>1766</v>
      </c>
      <c r="B1767" t="s">
        <v>19</v>
      </c>
      <c r="C1767" t="s">
        <v>40</v>
      </c>
      <c r="D1767" s="5" t="s">
        <v>75</v>
      </c>
      <c r="E1767">
        <v>4</v>
      </c>
      <c r="F1767" s="1">
        <v>5300</v>
      </c>
      <c r="G1767" s="2">
        <v>21200</v>
      </c>
      <c r="H1767" s="3">
        <v>5200</v>
      </c>
      <c r="I1767" s="19" t="s">
        <v>47</v>
      </c>
      <c r="J1767" t="s">
        <v>57</v>
      </c>
      <c r="K1767" s="20">
        <f>Tablo1[[#This Row],[Ürün Kar Tutarı]]/Tablo1[[#This Row],[Birim Fiyat]]</f>
        <v>0.98113207547169812</v>
      </c>
      <c r="L1767" t="str">
        <f xml:space="preserve"> RIGHT(Tablo1[[#This Row],[Urun Ad]],5)</f>
        <v>i Gri</v>
      </c>
      <c r="M1767" cm="1">
        <f t="array" aca="1" ref="M1767" ca="1">IF(VEYA(M1767="Aralık",M1767="Ocak",M1767="Şubat"),"Kış",
IF(VEYA(M1767="Mart",M1767="Nisan",M1767="Mayıs"),"İlkbahar",
IF(VEYA(M1767="Haziran",M1767="Temmuz",M1767="Ağustos"),"Yaz",
IF(VEYA(M1767="Eylül",M1767="Ekim",M1767="Kasım"),"Sonbahar",""))))</f>
        <v>0</v>
      </c>
    </row>
    <row r="1768" spans="1:13" x14ac:dyDescent="0.3">
      <c r="A1768" s="4">
        <v>1767</v>
      </c>
      <c r="B1768" t="s">
        <v>16</v>
      </c>
      <c r="C1768" t="s">
        <v>22</v>
      </c>
      <c r="D1768" s="5" t="s">
        <v>76</v>
      </c>
      <c r="E1768">
        <v>5</v>
      </c>
      <c r="F1768" s="1">
        <v>8450</v>
      </c>
      <c r="G1768" s="2">
        <v>42250</v>
      </c>
      <c r="H1768" s="3">
        <v>12250</v>
      </c>
      <c r="I1768" s="19" t="s">
        <v>47</v>
      </c>
      <c r="J1768" t="s">
        <v>60</v>
      </c>
      <c r="K1768" s="20">
        <f>Tablo1[[#This Row],[Ürün Kar Tutarı]]/Tablo1[[#This Row],[Birim Fiyat]]</f>
        <v>1.4497041420118344</v>
      </c>
      <c r="L1768" t="str">
        <f xml:space="preserve"> RIGHT(Tablo1[[#This Row],[Urun Ad]],5)</f>
        <v>Beyaz</v>
      </c>
      <c r="M1768" cm="1">
        <f t="array" aca="1" ref="M1768" ca="1">IF(VEYA(M1768="Aralık",M1768="Ocak",M1768="Şubat"),"Kış",
IF(VEYA(M1768="Mart",M1768="Nisan",M1768="Mayıs"),"İlkbahar",
IF(VEYA(M1768="Haziran",M1768="Temmuz",M1768="Ağustos"),"Yaz",
IF(VEYA(M1768="Eylül",M1768="Ekim",M1768="Kasım"),"Sonbahar",""))))</f>
        <v>0</v>
      </c>
    </row>
    <row r="1769" spans="1:13" x14ac:dyDescent="0.3">
      <c r="A1769" s="5">
        <v>1768</v>
      </c>
      <c r="B1769" t="s">
        <v>12</v>
      </c>
      <c r="C1769" t="s">
        <v>23</v>
      </c>
      <c r="D1769" s="5" t="s">
        <v>84</v>
      </c>
      <c r="E1769">
        <v>2</v>
      </c>
      <c r="F1769" s="1">
        <v>1350</v>
      </c>
      <c r="G1769" s="2">
        <v>2700</v>
      </c>
      <c r="H1769" s="3">
        <v>1100</v>
      </c>
      <c r="I1769" s="19" t="s">
        <v>47</v>
      </c>
      <c r="J1769" t="s">
        <v>63</v>
      </c>
      <c r="K1769" s="20">
        <f>Tablo1[[#This Row],[Ürün Kar Tutarı]]/Tablo1[[#This Row],[Birim Fiyat]]</f>
        <v>0.81481481481481477</v>
      </c>
      <c r="L1769" t="str">
        <f xml:space="preserve"> RIGHT(Tablo1[[#This Row],[Urun Ad]],5)</f>
        <v>Siyah</v>
      </c>
      <c r="M1769" cm="1">
        <f t="array" aca="1" ref="M1769" ca="1">IF(VEYA(M1769="Aralık",M1769="Ocak",M1769="Şubat"),"Kış",
IF(VEYA(M1769="Mart",M1769="Nisan",M1769="Mayıs"),"İlkbahar",
IF(VEYA(M1769="Haziran",M1769="Temmuz",M1769="Ağustos"),"Yaz",
IF(VEYA(M1769="Eylül",M1769="Ekim",M1769="Kasım"),"Sonbahar",""))))</f>
        <v>0</v>
      </c>
    </row>
    <row r="1770" spans="1:13" x14ac:dyDescent="0.3">
      <c r="A1770" s="4">
        <v>1769</v>
      </c>
      <c r="B1770" t="s">
        <v>14</v>
      </c>
      <c r="C1770" t="s">
        <v>30</v>
      </c>
      <c r="D1770" s="5" t="s">
        <v>83</v>
      </c>
      <c r="E1770">
        <v>4</v>
      </c>
      <c r="F1770" s="1">
        <v>1090</v>
      </c>
      <c r="G1770" s="2">
        <v>4360</v>
      </c>
      <c r="H1770" s="3">
        <v>1160</v>
      </c>
      <c r="I1770" s="19" t="s">
        <v>47</v>
      </c>
      <c r="J1770" t="s">
        <v>67</v>
      </c>
      <c r="K1770" s="20">
        <f>Tablo1[[#This Row],[Ürün Kar Tutarı]]/Tablo1[[#This Row],[Birim Fiyat]]</f>
        <v>1.0642201834862386</v>
      </c>
      <c r="L1770" t="str">
        <f xml:space="preserve"> RIGHT(Tablo1[[#This Row],[Urun Ad]],5)</f>
        <v>Marka</v>
      </c>
      <c r="M1770" cm="1">
        <f t="array" aca="1" ref="M1770" ca="1">IF(VEYA(M1770="Aralık",M1770="Ocak",M1770="Şubat"),"Kış",
IF(VEYA(M1770="Mart",M1770="Nisan",M1770="Mayıs"),"İlkbahar",
IF(VEYA(M1770="Haziran",M1770="Temmuz",M1770="Ağustos"),"Yaz",
IF(VEYA(M1770="Eylül",M1770="Ekim",M1770="Kasım"),"Sonbahar",""))))</f>
        <v>0</v>
      </c>
    </row>
    <row r="1771" spans="1:13" x14ac:dyDescent="0.3">
      <c r="A1771" s="5">
        <v>1770</v>
      </c>
      <c r="B1771" t="s">
        <v>12</v>
      </c>
      <c r="C1771" t="s">
        <v>24</v>
      </c>
      <c r="D1771" s="5" t="s">
        <v>81</v>
      </c>
      <c r="E1771">
        <v>2</v>
      </c>
      <c r="F1771" s="1">
        <v>2180</v>
      </c>
      <c r="G1771" s="2">
        <v>4360</v>
      </c>
      <c r="H1771" s="3">
        <v>1360</v>
      </c>
      <c r="I1771" s="19" t="s">
        <v>47</v>
      </c>
      <c r="J1771" t="s">
        <v>59</v>
      </c>
      <c r="K1771" s="20">
        <f>Tablo1[[#This Row],[Ürün Kar Tutarı]]/Tablo1[[#This Row],[Birim Fiyat]]</f>
        <v>0.62385321100917435</v>
      </c>
      <c r="L1771" t="str">
        <f xml:space="preserve"> RIGHT(Tablo1[[#This Row],[Urun Ad]],5)</f>
        <v>Marka</v>
      </c>
      <c r="M1771" cm="1">
        <f t="array" aca="1" ref="M1771" ca="1">IF(VEYA(M1771="Aralık",M1771="Ocak",M1771="Şubat"),"Kış",
IF(VEYA(M1771="Mart",M1771="Nisan",M1771="Mayıs"),"İlkbahar",
IF(VEYA(M1771="Haziran",M1771="Temmuz",M1771="Ağustos"),"Yaz",
IF(VEYA(M1771="Eylül",M1771="Ekim",M1771="Kasım"),"Sonbahar",""))))</f>
        <v>0</v>
      </c>
    </row>
    <row r="1772" spans="1:13" x14ac:dyDescent="0.3">
      <c r="A1772" s="4">
        <v>1771</v>
      </c>
      <c r="B1772" t="s">
        <v>8</v>
      </c>
      <c r="C1772" t="s">
        <v>20</v>
      </c>
      <c r="D1772" s="5" t="s">
        <v>75</v>
      </c>
      <c r="E1772">
        <v>5</v>
      </c>
      <c r="F1772" s="1">
        <v>6000</v>
      </c>
      <c r="G1772" s="2">
        <v>30000</v>
      </c>
      <c r="H1772" s="3">
        <v>10000</v>
      </c>
      <c r="I1772" s="19" t="s">
        <v>47</v>
      </c>
      <c r="J1772" t="s">
        <v>65</v>
      </c>
      <c r="K1772" s="20">
        <f>Tablo1[[#This Row],[Ürün Kar Tutarı]]/Tablo1[[#This Row],[Birim Fiyat]]</f>
        <v>1.6666666666666667</v>
      </c>
      <c r="L1772" t="str">
        <f xml:space="preserve"> RIGHT(Tablo1[[#This Row],[Urun Ad]],5)</f>
        <v>Beyaz</v>
      </c>
      <c r="M1772" cm="1">
        <f t="array" aca="1" ref="M1772" ca="1">IF(VEYA(M1772="Aralık",M1772="Ocak",M1772="Şubat"),"Kış",
IF(VEYA(M1772="Mart",M1772="Nisan",M1772="Mayıs"),"İlkbahar",
IF(VEYA(M1772="Haziran",M1772="Temmuz",M1772="Ağustos"),"Yaz",
IF(VEYA(M1772="Eylül",M1772="Ekim",M1772="Kasım"),"Sonbahar",""))))</f>
        <v>0</v>
      </c>
    </row>
    <row r="1773" spans="1:13" x14ac:dyDescent="0.3">
      <c r="A1773" s="5">
        <v>1772</v>
      </c>
      <c r="B1773" t="s">
        <v>9</v>
      </c>
      <c r="C1773" t="s">
        <v>21</v>
      </c>
      <c r="D1773" s="5" t="s">
        <v>82</v>
      </c>
      <c r="E1773">
        <v>5</v>
      </c>
      <c r="F1773" s="1">
        <v>1400</v>
      </c>
      <c r="G1773" s="2">
        <v>7000</v>
      </c>
      <c r="H1773" s="3">
        <v>3000</v>
      </c>
      <c r="I1773" s="19" t="s">
        <v>47</v>
      </c>
      <c r="J1773" t="s">
        <v>58</v>
      </c>
      <c r="K1773" s="20">
        <f>Tablo1[[#This Row],[Ürün Kar Tutarı]]/Tablo1[[#This Row],[Birim Fiyat]]</f>
        <v>2.1428571428571428</v>
      </c>
      <c r="L1773" t="str">
        <f xml:space="preserve"> RIGHT(Tablo1[[#This Row],[Urun Ad]],5)</f>
        <v>Beyaz</v>
      </c>
      <c r="M1773" cm="1">
        <f t="array" aca="1" ref="M1773" ca="1">IF(VEYA(M1773="Aralık",M1773="Ocak",M1773="Şubat"),"Kış",
IF(VEYA(M1773="Mart",M1773="Nisan",M1773="Mayıs"),"İlkbahar",
IF(VEYA(M1773="Haziran",M1773="Temmuz",M1773="Ağustos"),"Yaz",
IF(VEYA(M1773="Eylül",M1773="Ekim",M1773="Kasım"),"Sonbahar",""))))</f>
        <v>0</v>
      </c>
    </row>
    <row r="1774" spans="1:13" x14ac:dyDescent="0.3">
      <c r="A1774" s="4">
        <v>1773</v>
      </c>
      <c r="B1774" t="s">
        <v>10</v>
      </c>
      <c r="C1774" t="s">
        <v>22</v>
      </c>
      <c r="D1774" s="5" t="s">
        <v>76</v>
      </c>
      <c r="E1774">
        <v>2</v>
      </c>
      <c r="F1774" s="1">
        <v>8450</v>
      </c>
      <c r="G1774" s="2">
        <v>16900</v>
      </c>
      <c r="H1774" s="3">
        <v>4900</v>
      </c>
      <c r="I1774" s="19" t="s">
        <v>47</v>
      </c>
      <c r="J1774" t="s">
        <v>59</v>
      </c>
      <c r="K1774" s="20">
        <f>Tablo1[[#This Row],[Ürün Kar Tutarı]]/Tablo1[[#This Row],[Birim Fiyat]]</f>
        <v>0.57988165680473369</v>
      </c>
      <c r="L1774" t="str">
        <f xml:space="preserve"> RIGHT(Tablo1[[#This Row],[Urun Ad]],5)</f>
        <v>Beyaz</v>
      </c>
      <c r="M1774" cm="1">
        <f t="array" aca="1" ref="M1774" ca="1">IF(VEYA(M1774="Aralık",M1774="Ocak",M1774="Şubat"),"Kış",
IF(VEYA(M1774="Mart",M1774="Nisan",M1774="Mayıs"),"İlkbahar",
IF(VEYA(M1774="Haziran",M1774="Temmuz",M1774="Ağustos"),"Yaz",
IF(VEYA(M1774="Eylül",M1774="Ekim",M1774="Kasım"),"Sonbahar",""))))</f>
        <v>0</v>
      </c>
    </row>
    <row r="1775" spans="1:13" x14ac:dyDescent="0.3">
      <c r="A1775" s="5">
        <v>1774</v>
      </c>
      <c r="B1775" t="s">
        <v>11</v>
      </c>
      <c r="C1775" t="s">
        <v>23</v>
      </c>
      <c r="D1775" s="5" t="s">
        <v>84</v>
      </c>
      <c r="E1775">
        <v>4</v>
      </c>
      <c r="F1775" s="1">
        <v>1350</v>
      </c>
      <c r="G1775" s="2">
        <v>5400</v>
      </c>
      <c r="H1775" s="3">
        <v>2200</v>
      </c>
      <c r="I1775" s="19" t="s">
        <v>47</v>
      </c>
      <c r="J1775" t="s">
        <v>65</v>
      </c>
      <c r="K1775" s="20">
        <f>Tablo1[[#This Row],[Ürün Kar Tutarı]]/Tablo1[[#This Row],[Birim Fiyat]]</f>
        <v>1.6296296296296295</v>
      </c>
      <c r="L1775" t="str">
        <f xml:space="preserve"> RIGHT(Tablo1[[#This Row],[Urun Ad]],5)</f>
        <v>Siyah</v>
      </c>
      <c r="M1775" cm="1">
        <f t="array" aca="1" ref="M1775" ca="1">IF(VEYA(M1775="Aralık",M1775="Ocak",M1775="Şubat"),"Kış",
IF(VEYA(M1775="Mart",M1775="Nisan",M1775="Mayıs"),"İlkbahar",
IF(VEYA(M1775="Haziran",M1775="Temmuz",M1775="Ağustos"),"Yaz",
IF(VEYA(M1775="Eylül",M1775="Ekim",M1775="Kasım"),"Sonbahar",""))))</f>
        <v>0</v>
      </c>
    </row>
    <row r="1776" spans="1:13" x14ac:dyDescent="0.3">
      <c r="A1776" s="4">
        <v>1775</v>
      </c>
      <c r="B1776" t="s">
        <v>8</v>
      </c>
      <c r="C1776" t="s">
        <v>24</v>
      </c>
      <c r="D1776" s="5" t="s">
        <v>81</v>
      </c>
      <c r="E1776">
        <v>2</v>
      </c>
      <c r="F1776" s="1">
        <v>2180</v>
      </c>
      <c r="G1776" s="2">
        <v>4360</v>
      </c>
      <c r="H1776" s="3">
        <v>1360</v>
      </c>
      <c r="I1776" s="19" t="s">
        <v>47</v>
      </c>
      <c r="J1776" t="s">
        <v>65</v>
      </c>
      <c r="K1776" s="20">
        <f>Tablo1[[#This Row],[Ürün Kar Tutarı]]/Tablo1[[#This Row],[Birim Fiyat]]</f>
        <v>0.62385321100917435</v>
      </c>
      <c r="L1776" t="str">
        <f xml:space="preserve"> RIGHT(Tablo1[[#This Row],[Urun Ad]],5)</f>
        <v>Marka</v>
      </c>
      <c r="M1776" cm="1">
        <f t="array" aca="1" ref="M1776" ca="1">IF(VEYA(M1776="Aralık",M1776="Ocak",M1776="Şubat"),"Kış",
IF(VEYA(M1776="Mart",M1776="Nisan",M1776="Mayıs"),"İlkbahar",
IF(VEYA(M1776="Haziran",M1776="Temmuz",M1776="Ağustos"),"Yaz",
IF(VEYA(M1776="Eylül",M1776="Ekim",M1776="Kasım"),"Sonbahar",""))))</f>
        <v>0</v>
      </c>
    </row>
    <row r="1777" spans="1:13" x14ac:dyDescent="0.3">
      <c r="A1777" s="5">
        <v>1776</v>
      </c>
      <c r="B1777" t="s">
        <v>12</v>
      </c>
      <c r="C1777" t="s">
        <v>25</v>
      </c>
      <c r="D1777" s="5" t="s">
        <v>77</v>
      </c>
      <c r="E1777">
        <v>4</v>
      </c>
      <c r="F1777" s="1">
        <v>7600</v>
      </c>
      <c r="G1777" s="2">
        <v>30400</v>
      </c>
      <c r="H1777" s="3">
        <v>6400</v>
      </c>
      <c r="I1777" s="19" t="s">
        <v>47</v>
      </c>
      <c r="J1777" t="s">
        <v>57</v>
      </c>
      <c r="K1777" s="20">
        <f>Tablo1[[#This Row],[Ürün Kar Tutarı]]/Tablo1[[#This Row],[Birim Fiyat]]</f>
        <v>0.84210526315789469</v>
      </c>
      <c r="L1777" t="str">
        <f xml:space="preserve"> RIGHT(Tablo1[[#This Row],[Urun Ad]],5)</f>
        <v>i Gri</v>
      </c>
      <c r="M1777" cm="1">
        <f t="array" aca="1" ref="M1777" ca="1">IF(VEYA(M1777="Aralık",M1777="Ocak",M1777="Şubat"),"Kış",
IF(VEYA(M1777="Mart",M1777="Nisan",M1777="Mayıs"),"İlkbahar",
IF(VEYA(M1777="Haziran",M1777="Temmuz",M1777="Ağustos"),"Yaz",
IF(VEYA(M1777="Eylül",M1777="Ekim",M1777="Kasım"),"Sonbahar",""))))</f>
        <v>0</v>
      </c>
    </row>
    <row r="1778" spans="1:13" x14ac:dyDescent="0.3">
      <c r="A1778" s="4">
        <v>1777</v>
      </c>
      <c r="B1778" t="s">
        <v>9</v>
      </c>
      <c r="C1778" t="s">
        <v>26</v>
      </c>
      <c r="D1778" s="5" t="s">
        <v>79</v>
      </c>
      <c r="E1778">
        <v>2</v>
      </c>
      <c r="F1778" s="1">
        <v>7250</v>
      </c>
      <c r="G1778" s="2">
        <v>14500</v>
      </c>
      <c r="H1778" s="3">
        <v>4500</v>
      </c>
      <c r="I1778" s="19" t="s">
        <v>47</v>
      </c>
      <c r="J1778" t="s">
        <v>62</v>
      </c>
      <c r="K1778" s="20">
        <f>Tablo1[[#This Row],[Ürün Kar Tutarı]]/Tablo1[[#This Row],[Birim Fiyat]]</f>
        <v>0.62068965517241381</v>
      </c>
      <c r="L1778" t="str">
        <f xml:space="preserve"> RIGHT(Tablo1[[#This Row],[Urun Ad]],5)</f>
        <v>u Gri</v>
      </c>
      <c r="M1778" cm="1">
        <f t="array" aca="1" ref="M1778" ca="1">IF(VEYA(M1778="Aralık",M1778="Ocak",M1778="Şubat"),"Kış",
IF(VEYA(M1778="Mart",M1778="Nisan",M1778="Mayıs"),"İlkbahar",
IF(VEYA(M1778="Haziran",M1778="Temmuz",M1778="Ağustos"),"Yaz",
IF(VEYA(M1778="Eylül",M1778="Ekim",M1778="Kasım"),"Sonbahar",""))))</f>
        <v>0</v>
      </c>
    </row>
    <row r="1779" spans="1:13" x14ac:dyDescent="0.3">
      <c r="A1779" s="5">
        <v>1778</v>
      </c>
      <c r="B1779" t="s">
        <v>11</v>
      </c>
      <c r="C1779" t="s">
        <v>27</v>
      </c>
      <c r="D1779" s="5" t="s">
        <v>43</v>
      </c>
      <c r="E1779">
        <v>3</v>
      </c>
      <c r="F1779" s="1">
        <v>1100</v>
      </c>
      <c r="G1779" s="2">
        <v>3300</v>
      </c>
      <c r="H1779" s="3">
        <v>900</v>
      </c>
      <c r="I1779" s="19" t="s">
        <v>47</v>
      </c>
      <c r="J1779" t="s">
        <v>63</v>
      </c>
      <c r="K1779" s="20">
        <f>Tablo1[[#This Row],[Ürün Kar Tutarı]]/Tablo1[[#This Row],[Birim Fiyat]]</f>
        <v>0.81818181818181823</v>
      </c>
      <c r="L1779" t="str">
        <f xml:space="preserve"> RIGHT(Tablo1[[#This Row],[Urun Ad]],5)</f>
        <v>Beyaz</v>
      </c>
      <c r="M1779" cm="1">
        <f t="array" aca="1" ref="M1779" ca="1">IF(VEYA(M1779="Aralık",M1779="Ocak",M1779="Şubat"),"Kış",
IF(VEYA(M1779="Mart",M1779="Nisan",M1779="Mayıs"),"İlkbahar",
IF(VEYA(M1779="Haziran",M1779="Temmuz",M1779="Ağustos"),"Yaz",
IF(VEYA(M1779="Eylül",M1779="Ekim",M1779="Kasım"),"Sonbahar",""))))</f>
        <v>0</v>
      </c>
    </row>
    <row r="1780" spans="1:13" x14ac:dyDescent="0.3">
      <c r="A1780" s="4">
        <v>1779</v>
      </c>
      <c r="B1780" t="s">
        <v>13</v>
      </c>
      <c r="C1780" t="s">
        <v>20</v>
      </c>
      <c r="D1780" s="5" t="s">
        <v>75</v>
      </c>
      <c r="E1780">
        <v>3</v>
      </c>
      <c r="F1780" s="1">
        <v>6000</v>
      </c>
      <c r="G1780" s="2">
        <v>18000</v>
      </c>
      <c r="H1780" s="3">
        <v>6000</v>
      </c>
      <c r="I1780" s="19" t="s">
        <v>47</v>
      </c>
      <c r="J1780" t="s">
        <v>55</v>
      </c>
      <c r="K1780" s="20">
        <f>Tablo1[[#This Row],[Ürün Kar Tutarı]]/Tablo1[[#This Row],[Birim Fiyat]]</f>
        <v>1</v>
      </c>
      <c r="L1780" t="str">
        <f xml:space="preserve"> RIGHT(Tablo1[[#This Row],[Urun Ad]],5)</f>
        <v>Beyaz</v>
      </c>
      <c r="M1780" cm="1">
        <f t="array" aca="1" ref="M1780" ca="1">IF(VEYA(M1780="Aralık",M1780="Ocak",M1780="Şubat"),"Kış",
IF(VEYA(M1780="Mart",M1780="Nisan",M1780="Mayıs"),"İlkbahar",
IF(VEYA(M1780="Haziran",M1780="Temmuz",M1780="Ağustos"),"Yaz",
IF(VEYA(M1780="Eylül",M1780="Ekim",M1780="Kasım"),"Sonbahar",""))))</f>
        <v>0</v>
      </c>
    </row>
    <row r="1781" spans="1:13" x14ac:dyDescent="0.3">
      <c r="A1781" s="5">
        <v>1780</v>
      </c>
      <c r="B1781" t="s">
        <v>8</v>
      </c>
      <c r="C1781" t="s">
        <v>28</v>
      </c>
      <c r="D1781" s="5" t="s">
        <v>83</v>
      </c>
      <c r="E1781">
        <v>3</v>
      </c>
      <c r="F1781" s="1">
        <v>1200</v>
      </c>
      <c r="G1781" s="2">
        <v>3600</v>
      </c>
      <c r="H1781" s="3">
        <v>1200</v>
      </c>
      <c r="I1781" s="19" t="s">
        <v>47</v>
      </c>
      <c r="J1781" t="s">
        <v>60</v>
      </c>
      <c r="K1781" s="20">
        <f>Tablo1[[#This Row],[Ürün Kar Tutarı]]/Tablo1[[#This Row],[Birim Fiyat]]</f>
        <v>1</v>
      </c>
      <c r="L1781" t="str">
        <f xml:space="preserve"> RIGHT(Tablo1[[#This Row],[Urun Ad]],5)</f>
        <v>Marka</v>
      </c>
      <c r="M1781" cm="1">
        <f t="array" aca="1" ref="M1781" ca="1">IF(VEYA(M1781="Aralık",M1781="Ocak",M1781="Şubat"),"Kış",
IF(VEYA(M1781="Mart",M1781="Nisan",M1781="Mayıs"),"İlkbahar",
IF(VEYA(M1781="Haziran",M1781="Temmuz",M1781="Ağustos"),"Yaz",
IF(VEYA(M1781="Eylül",M1781="Ekim",M1781="Kasım"),"Sonbahar",""))))</f>
        <v>0</v>
      </c>
    </row>
    <row r="1782" spans="1:13" x14ac:dyDescent="0.3">
      <c r="A1782" s="4">
        <v>1781</v>
      </c>
      <c r="B1782" t="s">
        <v>14</v>
      </c>
      <c r="C1782" t="s">
        <v>29</v>
      </c>
      <c r="D1782" s="5" t="s">
        <v>82</v>
      </c>
      <c r="E1782">
        <v>2</v>
      </c>
      <c r="F1782" s="1">
        <v>1800</v>
      </c>
      <c r="G1782" s="2">
        <v>3600</v>
      </c>
      <c r="H1782" s="3">
        <v>2000</v>
      </c>
      <c r="I1782" s="19" t="s">
        <v>47</v>
      </c>
      <c r="J1782" t="s">
        <v>67</v>
      </c>
      <c r="K1782" s="20">
        <f>Tablo1[[#This Row],[Ürün Kar Tutarı]]/Tablo1[[#This Row],[Birim Fiyat]]</f>
        <v>1.1111111111111112</v>
      </c>
      <c r="L1782" t="str">
        <f xml:space="preserve"> RIGHT(Tablo1[[#This Row],[Urun Ad]],5)</f>
        <v>n Gri</v>
      </c>
      <c r="M1782" cm="1">
        <f t="array" aca="1" ref="M1782" ca="1">IF(VEYA(M1782="Aralık",M1782="Ocak",M1782="Şubat"),"Kış",
IF(VEYA(M1782="Mart",M1782="Nisan",M1782="Mayıs"),"İlkbahar",
IF(VEYA(M1782="Haziran",M1782="Temmuz",M1782="Ağustos"),"Yaz",
IF(VEYA(M1782="Eylül",M1782="Ekim",M1782="Kasım"),"Sonbahar",""))))</f>
        <v>0</v>
      </c>
    </row>
    <row r="1783" spans="1:13" x14ac:dyDescent="0.3">
      <c r="A1783" s="5">
        <v>1782</v>
      </c>
      <c r="B1783" t="s">
        <v>14</v>
      </c>
      <c r="C1783" t="s">
        <v>30</v>
      </c>
      <c r="D1783" s="5" t="s">
        <v>83</v>
      </c>
      <c r="E1783">
        <v>3</v>
      </c>
      <c r="F1783" s="1">
        <v>1090</v>
      </c>
      <c r="G1783" s="2">
        <v>3270</v>
      </c>
      <c r="H1783" s="3">
        <v>870</v>
      </c>
      <c r="I1783" s="19" t="s">
        <v>47</v>
      </c>
      <c r="J1783" t="s">
        <v>56</v>
      </c>
      <c r="K1783" s="20">
        <f>Tablo1[[#This Row],[Ürün Kar Tutarı]]/Tablo1[[#This Row],[Birim Fiyat]]</f>
        <v>0.79816513761467889</v>
      </c>
      <c r="L1783" t="str">
        <f xml:space="preserve"> RIGHT(Tablo1[[#This Row],[Urun Ad]],5)</f>
        <v>Marka</v>
      </c>
      <c r="M1783" cm="1">
        <f t="array" aca="1" ref="M1783" ca="1">IF(VEYA(M1783="Aralık",M1783="Ocak",M1783="Şubat"),"Kış",
IF(VEYA(M1783="Mart",M1783="Nisan",M1783="Mayıs"),"İlkbahar",
IF(VEYA(M1783="Haziran",M1783="Temmuz",M1783="Ağustos"),"Yaz",
IF(VEYA(M1783="Eylül",M1783="Ekim",M1783="Kasım"),"Sonbahar",""))))</f>
        <v>0</v>
      </c>
    </row>
    <row r="1784" spans="1:13" x14ac:dyDescent="0.3">
      <c r="A1784" s="4">
        <v>1783</v>
      </c>
      <c r="B1784" t="s">
        <v>13</v>
      </c>
      <c r="C1784" t="s">
        <v>24</v>
      </c>
      <c r="D1784" s="5" t="s">
        <v>81</v>
      </c>
      <c r="E1784">
        <v>2</v>
      </c>
      <c r="F1784" s="1">
        <v>2180</v>
      </c>
      <c r="G1784" s="2">
        <v>4360</v>
      </c>
      <c r="H1784" s="3">
        <v>1360</v>
      </c>
      <c r="I1784" s="19" t="s">
        <v>47</v>
      </c>
      <c r="J1784" t="s">
        <v>65</v>
      </c>
      <c r="K1784" s="20">
        <f>Tablo1[[#This Row],[Ürün Kar Tutarı]]/Tablo1[[#This Row],[Birim Fiyat]]</f>
        <v>0.62385321100917435</v>
      </c>
      <c r="L1784" t="str">
        <f xml:space="preserve"> RIGHT(Tablo1[[#This Row],[Urun Ad]],5)</f>
        <v>Marka</v>
      </c>
      <c r="M1784" cm="1">
        <f t="array" aca="1" ref="M1784" ca="1">IF(VEYA(M1784="Aralık",M1784="Ocak",M1784="Şubat"),"Kış",
IF(VEYA(M1784="Mart",M1784="Nisan",M1784="Mayıs"),"İlkbahar",
IF(VEYA(M1784="Haziran",M1784="Temmuz",M1784="Ağustos"),"Yaz",
IF(VEYA(M1784="Eylül",M1784="Ekim",M1784="Kasım"),"Sonbahar",""))))</f>
        <v>0</v>
      </c>
    </row>
    <row r="1785" spans="1:13" x14ac:dyDescent="0.3">
      <c r="A1785" s="5">
        <v>1784</v>
      </c>
      <c r="B1785" t="s">
        <v>15</v>
      </c>
      <c r="C1785" t="s">
        <v>29</v>
      </c>
      <c r="D1785" s="5" t="s">
        <v>82</v>
      </c>
      <c r="E1785">
        <v>4</v>
      </c>
      <c r="F1785" s="1">
        <v>1800</v>
      </c>
      <c r="G1785" s="2">
        <v>7200</v>
      </c>
      <c r="H1785" s="3">
        <v>4000</v>
      </c>
      <c r="I1785" s="19" t="s">
        <v>47</v>
      </c>
      <c r="J1785" t="s">
        <v>64</v>
      </c>
      <c r="K1785" s="20">
        <f>Tablo1[[#This Row],[Ürün Kar Tutarı]]/Tablo1[[#This Row],[Birim Fiyat]]</f>
        <v>2.2222222222222223</v>
      </c>
      <c r="L1785" t="str">
        <f xml:space="preserve"> RIGHT(Tablo1[[#This Row],[Urun Ad]],5)</f>
        <v>n Gri</v>
      </c>
      <c r="M1785" cm="1">
        <f t="array" aca="1" ref="M1785" ca="1">IF(VEYA(M1785="Aralık",M1785="Ocak",M1785="Şubat"),"Kış",
IF(VEYA(M1785="Mart",M1785="Nisan",M1785="Mayıs"),"İlkbahar",
IF(VEYA(M1785="Haziran",M1785="Temmuz",M1785="Ağustos"),"Yaz",
IF(VEYA(M1785="Eylül",M1785="Ekim",M1785="Kasım"),"Sonbahar",""))))</f>
        <v>0</v>
      </c>
    </row>
    <row r="1786" spans="1:13" x14ac:dyDescent="0.3">
      <c r="A1786" s="4">
        <v>1785</v>
      </c>
      <c r="B1786" t="s">
        <v>12</v>
      </c>
      <c r="C1786" t="s">
        <v>31</v>
      </c>
      <c r="D1786" s="5" t="s">
        <v>77</v>
      </c>
      <c r="E1786">
        <v>5</v>
      </c>
      <c r="F1786" s="1">
        <v>8000</v>
      </c>
      <c r="G1786" s="2">
        <v>40000</v>
      </c>
      <c r="H1786" s="3">
        <v>10000</v>
      </c>
      <c r="I1786" s="19" t="s">
        <v>47</v>
      </c>
      <c r="J1786" t="s">
        <v>65</v>
      </c>
      <c r="K1786" s="20">
        <f>Tablo1[[#This Row],[Ürün Kar Tutarı]]/Tablo1[[#This Row],[Birim Fiyat]]</f>
        <v>1.25</v>
      </c>
      <c r="L1786" t="str">
        <f xml:space="preserve"> RIGHT(Tablo1[[#This Row],[Urun Ad]],5)</f>
        <v>Beyaz</v>
      </c>
      <c r="M1786" cm="1">
        <f t="array" aca="1" ref="M1786" ca="1">IF(VEYA(M1786="Aralık",M1786="Ocak",M1786="Şubat"),"Kış",
IF(VEYA(M1786="Mart",M1786="Nisan",M1786="Mayıs"),"İlkbahar",
IF(VEYA(M1786="Haziran",M1786="Temmuz",M1786="Ağustos"),"Yaz",
IF(VEYA(M1786="Eylül",M1786="Ekim",M1786="Kasım"),"Sonbahar",""))))</f>
        <v>0</v>
      </c>
    </row>
    <row r="1787" spans="1:13" x14ac:dyDescent="0.3">
      <c r="A1787" s="4">
        <v>1786</v>
      </c>
      <c r="B1787" t="s">
        <v>13</v>
      </c>
      <c r="C1787" t="s">
        <v>21</v>
      </c>
      <c r="D1787" s="5" t="s">
        <v>82</v>
      </c>
      <c r="E1787">
        <v>5</v>
      </c>
      <c r="F1787" s="1">
        <v>1400</v>
      </c>
      <c r="G1787" s="2">
        <v>7000</v>
      </c>
      <c r="H1787" s="3">
        <v>3000</v>
      </c>
      <c r="I1787" s="19" t="s">
        <v>47</v>
      </c>
      <c r="J1787" t="s">
        <v>56</v>
      </c>
      <c r="K1787" s="20">
        <f>Tablo1[[#This Row],[Ürün Kar Tutarı]]/Tablo1[[#This Row],[Birim Fiyat]]</f>
        <v>2.1428571428571428</v>
      </c>
      <c r="L1787" t="str">
        <f xml:space="preserve"> RIGHT(Tablo1[[#This Row],[Urun Ad]],5)</f>
        <v>Beyaz</v>
      </c>
      <c r="M1787" cm="1">
        <f t="array" aca="1" ref="M1787" ca="1">IF(VEYA(M1787="Aralık",M1787="Ocak",M1787="Şubat"),"Kış",
IF(VEYA(M1787="Mart",M1787="Nisan",M1787="Mayıs"),"İlkbahar",
IF(VEYA(M1787="Haziran",M1787="Temmuz",M1787="Ağustos"),"Yaz",
IF(VEYA(M1787="Eylül",M1787="Ekim",M1787="Kasım"),"Sonbahar",""))))</f>
        <v>0</v>
      </c>
    </row>
    <row r="1788" spans="1:13" x14ac:dyDescent="0.3">
      <c r="A1788" s="4">
        <v>1787</v>
      </c>
      <c r="B1788" t="s">
        <v>16</v>
      </c>
      <c r="C1788" t="s">
        <v>32</v>
      </c>
      <c r="D1788" s="5" t="s">
        <v>76</v>
      </c>
      <c r="E1788">
        <v>2</v>
      </c>
      <c r="F1788" s="1">
        <v>10590</v>
      </c>
      <c r="G1788" s="2">
        <v>21180</v>
      </c>
      <c r="H1788" s="3">
        <v>9180</v>
      </c>
      <c r="I1788" s="19" t="s">
        <v>47</v>
      </c>
      <c r="J1788" t="s">
        <v>60</v>
      </c>
      <c r="K1788" s="20">
        <f>Tablo1[[#This Row],[Ürün Kar Tutarı]]/Tablo1[[#This Row],[Birim Fiyat]]</f>
        <v>0.86685552407932009</v>
      </c>
      <c r="L1788" t="str">
        <f xml:space="preserve"> RIGHT(Tablo1[[#This Row],[Urun Ad]],5)</f>
        <v>ı Gri</v>
      </c>
      <c r="M1788" cm="1">
        <f t="array" aca="1" ref="M1788" ca="1">IF(VEYA(M1788="Aralık",M1788="Ocak",M1788="Şubat"),"Kış",
IF(VEYA(M1788="Mart",M1788="Nisan",M1788="Mayıs"),"İlkbahar",
IF(VEYA(M1788="Haziran",M1788="Temmuz",M1788="Ağustos"),"Yaz",
IF(VEYA(M1788="Eylül",M1788="Ekim",M1788="Kasım"),"Sonbahar",""))))</f>
        <v>0</v>
      </c>
    </row>
    <row r="1789" spans="1:13" x14ac:dyDescent="0.3">
      <c r="A1789" s="5">
        <v>1788</v>
      </c>
      <c r="B1789" t="s">
        <v>17</v>
      </c>
      <c r="C1789" t="s">
        <v>23</v>
      </c>
      <c r="D1789" s="5" t="s">
        <v>84</v>
      </c>
      <c r="E1789">
        <v>4</v>
      </c>
      <c r="F1789" s="1">
        <v>1350</v>
      </c>
      <c r="G1789" s="2">
        <v>5400</v>
      </c>
      <c r="H1789" s="3">
        <v>2200</v>
      </c>
      <c r="I1789" s="19" t="s">
        <v>47</v>
      </c>
      <c r="J1789" t="s">
        <v>56</v>
      </c>
      <c r="K1789" s="20">
        <f>Tablo1[[#This Row],[Ürün Kar Tutarı]]/Tablo1[[#This Row],[Birim Fiyat]]</f>
        <v>1.6296296296296295</v>
      </c>
      <c r="L1789" t="str">
        <f xml:space="preserve"> RIGHT(Tablo1[[#This Row],[Urun Ad]],5)</f>
        <v>Siyah</v>
      </c>
      <c r="M1789" cm="1">
        <f t="array" aca="1" ref="M1789" ca="1">IF(VEYA(M1789="Aralık",M1789="Ocak",M1789="Şubat"),"Kış",
IF(VEYA(M1789="Mart",M1789="Nisan",M1789="Mayıs"),"İlkbahar",
IF(VEYA(M1789="Haziran",M1789="Temmuz",M1789="Ağustos"),"Yaz",
IF(VEYA(M1789="Eylül",M1789="Ekim",M1789="Kasım"),"Sonbahar",""))))</f>
        <v>0</v>
      </c>
    </row>
    <row r="1790" spans="1:13" x14ac:dyDescent="0.3">
      <c r="A1790" s="4">
        <v>1789</v>
      </c>
      <c r="B1790" t="s">
        <v>14</v>
      </c>
      <c r="C1790" t="s">
        <v>21</v>
      </c>
      <c r="D1790" s="5" t="s">
        <v>82</v>
      </c>
      <c r="E1790">
        <v>3</v>
      </c>
      <c r="F1790" s="1">
        <v>1400</v>
      </c>
      <c r="G1790" s="2">
        <v>4200</v>
      </c>
      <c r="H1790" s="3">
        <v>1800</v>
      </c>
      <c r="I1790" s="19" t="s">
        <v>47</v>
      </c>
      <c r="J1790" t="s">
        <v>62</v>
      </c>
      <c r="K1790" s="20">
        <f>Tablo1[[#This Row],[Ürün Kar Tutarı]]/Tablo1[[#This Row],[Birim Fiyat]]</f>
        <v>1.2857142857142858</v>
      </c>
      <c r="L1790" t="str">
        <f xml:space="preserve"> RIGHT(Tablo1[[#This Row],[Urun Ad]],5)</f>
        <v>Beyaz</v>
      </c>
      <c r="M1790" cm="1">
        <f t="array" aca="1" ref="M1790" ca="1">IF(VEYA(M1790="Aralık",M1790="Ocak",M1790="Şubat"),"Kış",
IF(VEYA(M1790="Mart",M1790="Nisan",M1790="Mayıs"),"İlkbahar",
IF(VEYA(M1790="Haziran",M1790="Temmuz",M1790="Ağustos"),"Yaz",
IF(VEYA(M1790="Eylül",M1790="Ekim",M1790="Kasım"),"Sonbahar",""))))</f>
        <v>0</v>
      </c>
    </row>
    <row r="1791" spans="1:13" x14ac:dyDescent="0.3">
      <c r="A1791" s="5">
        <v>1790</v>
      </c>
      <c r="B1791" t="s">
        <v>11</v>
      </c>
      <c r="C1791" t="s">
        <v>20</v>
      </c>
      <c r="D1791" s="5" t="s">
        <v>75</v>
      </c>
      <c r="E1791">
        <v>4</v>
      </c>
      <c r="F1791" s="1">
        <v>6000</v>
      </c>
      <c r="G1791" s="2">
        <v>24000</v>
      </c>
      <c r="H1791" s="3">
        <v>8000</v>
      </c>
      <c r="I1791" s="19" t="s">
        <v>47</v>
      </c>
      <c r="J1791" t="s">
        <v>55</v>
      </c>
      <c r="K1791" s="20">
        <f>Tablo1[[#This Row],[Ürün Kar Tutarı]]/Tablo1[[#This Row],[Birim Fiyat]]</f>
        <v>1.3333333333333333</v>
      </c>
      <c r="L1791" t="str">
        <f xml:space="preserve"> RIGHT(Tablo1[[#This Row],[Urun Ad]],5)</f>
        <v>Beyaz</v>
      </c>
      <c r="M1791" cm="1">
        <f t="array" aca="1" ref="M1791" ca="1">IF(VEYA(M1791="Aralık",M1791="Ocak",M1791="Şubat"),"Kış",
IF(VEYA(M1791="Mart",M1791="Nisan",M1791="Mayıs"),"İlkbahar",
IF(VEYA(M1791="Haziran",M1791="Temmuz",M1791="Ağustos"),"Yaz",
IF(VEYA(M1791="Eylül",M1791="Ekim",M1791="Kasım"),"Sonbahar",""))))</f>
        <v>0</v>
      </c>
    </row>
    <row r="1792" spans="1:13" x14ac:dyDescent="0.3">
      <c r="A1792" s="4">
        <v>1791</v>
      </c>
      <c r="B1792" t="s">
        <v>16</v>
      </c>
      <c r="C1792" t="s">
        <v>27</v>
      </c>
      <c r="D1792" s="5" t="s">
        <v>43</v>
      </c>
      <c r="E1792">
        <v>2</v>
      </c>
      <c r="F1792" s="1">
        <v>1100</v>
      </c>
      <c r="G1792" s="2">
        <v>2200</v>
      </c>
      <c r="H1792" s="3">
        <v>600</v>
      </c>
      <c r="I1792" s="19" t="s">
        <v>47</v>
      </c>
      <c r="J1792" t="s">
        <v>67</v>
      </c>
      <c r="K1792" s="20">
        <f>Tablo1[[#This Row],[Ürün Kar Tutarı]]/Tablo1[[#This Row],[Birim Fiyat]]</f>
        <v>0.54545454545454541</v>
      </c>
      <c r="L1792" t="str">
        <f xml:space="preserve"> RIGHT(Tablo1[[#This Row],[Urun Ad]],5)</f>
        <v>Beyaz</v>
      </c>
      <c r="M1792" cm="1">
        <f t="array" aca="1" ref="M1792" ca="1">IF(VEYA(M1792="Aralık",M1792="Ocak",M1792="Şubat"),"Kış",
IF(VEYA(M1792="Mart",M1792="Nisan",M1792="Mayıs"),"İlkbahar",
IF(VEYA(M1792="Haziran",M1792="Temmuz",M1792="Ağustos"),"Yaz",
IF(VEYA(M1792="Eylül",M1792="Ekim",M1792="Kasım"),"Sonbahar",""))))</f>
        <v>0</v>
      </c>
    </row>
    <row r="1793" spans="1:13" x14ac:dyDescent="0.3">
      <c r="A1793" s="5">
        <v>1792</v>
      </c>
      <c r="B1793" t="s">
        <v>10</v>
      </c>
      <c r="C1793" t="s">
        <v>20</v>
      </c>
      <c r="D1793" s="5" t="s">
        <v>75</v>
      </c>
      <c r="E1793">
        <v>2</v>
      </c>
      <c r="F1793" s="1">
        <v>6000</v>
      </c>
      <c r="G1793" s="2">
        <v>12000</v>
      </c>
      <c r="H1793" s="3">
        <v>4000</v>
      </c>
      <c r="I1793" s="19" t="s">
        <v>47</v>
      </c>
      <c r="J1793" t="s">
        <v>61</v>
      </c>
      <c r="K1793" s="20">
        <f>Tablo1[[#This Row],[Ürün Kar Tutarı]]/Tablo1[[#This Row],[Birim Fiyat]]</f>
        <v>0.66666666666666663</v>
      </c>
      <c r="L1793" t="str">
        <f xml:space="preserve"> RIGHT(Tablo1[[#This Row],[Urun Ad]],5)</f>
        <v>Beyaz</v>
      </c>
      <c r="M1793" cm="1">
        <f t="array" aca="1" ref="M1793" ca="1">IF(VEYA(M1793="Aralık",M1793="Ocak",M1793="Şubat"),"Kış",
IF(VEYA(M1793="Mart",M1793="Nisan",M1793="Mayıs"),"İlkbahar",
IF(VEYA(M1793="Haziran",M1793="Temmuz",M1793="Ağustos"),"Yaz",
IF(VEYA(M1793="Eylül",M1793="Ekim",M1793="Kasım"),"Sonbahar",""))))</f>
        <v>0</v>
      </c>
    </row>
    <row r="1794" spans="1:13" x14ac:dyDescent="0.3">
      <c r="A1794" s="4">
        <v>1793</v>
      </c>
      <c r="B1794" t="s">
        <v>17</v>
      </c>
      <c r="C1794" t="s">
        <v>33</v>
      </c>
      <c r="D1794" s="5" t="s">
        <v>78</v>
      </c>
      <c r="E1794">
        <v>4</v>
      </c>
      <c r="F1794" s="1">
        <v>1490</v>
      </c>
      <c r="G1794" s="2">
        <v>5960</v>
      </c>
      <c r="H1794" s="3">
        <v>2760</v>
      </c>
      <c r="I1794" s="19" t="s">
        <v>47</v>
      </c>
      <c r="J1794" t="s">
        <v>61</v>
      </c>
      <c r="K1794" s="20">
        <f>Tablo1[[#This Row],[Ürün Kar Tutarı]]/Tablo1[[#This Row],[Birim Fiyat]]</f>
        <v>1.8523489932885906</v>
      </c>
      <c r="L1794" t="str">
        <f xml:space="preserve"> RIGHT(Tablo1[[#This Row],[Urun Ad]],5)</f>
        <v>Marka</v>
      </c>
      <c r="M1794" cm="1">
        <f t="array" aca="1" ref="M1794" ca="1">IF(VEYA(M1794="Aralık",M1794="Ocak",M1794="Şubat"),"Kış",
IF(VEYA(M1794="Mart",M1794="Nisan",M1794="Mayıs"),"İlkbahar",
IF(VEYA(M1794="Haziran",M1794="Temmuz",M1794="Ağustos"),"Yaz",
IF(VEYA(M1794="Eylül",M1794="Ekim",M1794="Kasım"),"Sonbahar",""))))</f>
        <v>0</v>
      </c>
    </row>
    <row r="1795" spans="1:13" x14ac:dyDescent="0.3">
      <c r="A1795" s="5">
        <v>1794</v>
      </c>
      <c r="B1795" t="s">
        <v>16</v>
      </c>
      <c r="C1795" t="s">
        <v>32</v>
      </c>
      <c r="D1795" s="5" t="s">
        <v>76</v>
      </c>
      <c r="E1795">
        <v>4</v>
      </c>
      <c r="F1795" s="1">
        <v>10590</v>
      </c>
      <c r="G1795" s="2">
        <v>42360</v>
      </c>
      <c r="H1795" s="3">
        <v>18360</v>
      </c>
      <c r="I1795" s="19" t="s">
        <v>47</v>
      </c>
      <c r="J1795" t="s">
        <v>60</v>
      </c>
      <c r="K1795" s="20">
        <f>Tablo1[[#This Row],[Ürün Kar Tutarı]]/Tablo1[[#This Row],[Birim Fiyat]]</f>
        <v>1.7337110481586402</v>
      </c>
      <c r="L1795" t="str">
        <f xml:space="preserve"> RIGHT(Tablo1[[#This Row],[Urun Ad]],5)</f>
        <v>ı Gri</v>
      </c>
      <c r="M1795" cm="1">
        <f t="array" aca="1" ref="M1795" ca="1">IF(VEYA(M1795="Aralık",M1795="Ocak",M1795="Şubat"),"Kış",
IF(VEYA(M1795="Mart",M1795="Nisan",M1795="Mayıs"),"İlkbahar",
IF(VEYA(M1795="Haziran",M1795="Temmuz",M1795="Ağustos"),"Yaz",
IF(VEYA(M1795="Eylül",M1795="Ekim",M1795="Kasım"),"Sonbahar",""))))</f>
        <v>0</v>
      </c>
    </row>
    <row r="1796" spans="1:13" x14ac:dyDescent="0.3">
      <c r="A1796" s="4">
        <v>1795</v>
      </c>
      <c r="B1796" t="s">
        <v>10</v>
      </c>
      <c r="C1796" t="s">
        <v>31</v>
      </c>
      <c r="D1796" s="5" t="s">
        <v>77</v>
      </c>
      <c r="E1796">
        <v>2</v>
      </c>
      <c r="F1796" s="1">
        <v>8000</v>
      </c>
      <c r="G1796" s="2">
        <v>16000</v>
      </c>
      <c r="H1796" s="3">
        <v>4000</v>
      </c>
      <c r="I1796" s="19" t="s">
        <v>47</v>
      </c>
      <c r="J1796" t="s">
        <v>63</v>
      </c>
      <c r="K1796" s="20">
        <f>Tablo1[[#This Row],[Ürün Kar Tutarı]]/Tablo1[[#This Row],[Birim Fiyat]]</f>
        <v>0.5</v>
      </c>
      <c r="L1796" t="str">
        <f xml:space="preserve"> RIGHT(Tablo1[[#This Row],[Urun Ad]],5)</f>
        <v>Beyaz</v>
      </c>
      <c r="M1796" cm="1">
        <f t="array" aca="1" ref="M1796" ca="1">IF(VEYA(M1796="Aralık",M1796="Ocak",M1796="Şubat"),"Kış",
IF(VEYA(M1796="Mart",M1796="Nisan",M1796="Mayıs"),"İlkbahar",
IF(VEYA(M1796="Haziran",M1796="Temmuz",M1796="Ağustos"),"Yaz",
IF(VEYA(M1796="Eylül",M1796="Ekim",M1796="Kasım"),"Sonbahar",""))))</f>
        <v>0</v>
      </c>
    </row>
    <row r="1797" spans="1:13" x14ac:dyDescent="0.3">
      <c r="A1797" s="5">
        <v>1796</v>
      </c>
      <c r="B1797" t="s">
        <v>14</v>
      </c>
      <c r="C1797" t="s">
        <v>27</v>
      </c>
      <c r="D1797" s="5" t="s">
        <v>43</v>
      </c>
      <c r="E1797">
        <v>3</v>
      </c>
      <c r="F1797" s="1">
        <v>1100</v>
      </c>
      <c r="G1797" s="2">
        <v>3300</v>
      </c>
      <c r="H1797" s="3">
        <v>900</v>
      </c>
      <c r="I1797" s="19" t="s">
        <v>47</v>
      </c>
      <c r="J1797" t="s">
        <v>56</v>
      </c>
      <c r="K1797" s="20">
        <f>Tablo1[[#This Row],[Ürün Kar Tutarı]]/Tablo1[[#This Row],[Birim Fiyat]]</f>
        <v>0.81818181818181823</v>
      </c>
      <c r="L1797" t="str">
        <f xml:space="preserve"> RIGHT(Tablo1[[#This Row],[Urun Ad]],5)</f>
        <v>Beyaz</v>
      </c>
      <c r="M1797" cm="1">
        <f t="array" aca="1" ref="M1797" ca="1">IF(VEYA(M1797="Aralık",M1797="Ocak",M1797="Şubat"),"Kış",
IF(VEYA(M1797="Mart",M1797="Nisan",M1797="Mayıs"),"İlkbahar",
IF(VEYA(M1797="Haziran",M1797="Temmuz",M1797="Ağustos"),"Yaz",
IF(VEYA(M1797="Eylül",M1797="Ekim",M1797="Kasım"),"Sonbahar",""))))</f>
        <v>0</v>
      </c>
    </row>
    <row r="1798" spans="1:13" x14ac:dyDescent="0.3">
      <c r="A1798" s="4">
        <v>1797</v>
      </c>
      <c r="B1798" t="s">
        <v>17</v>
      </c>
      <c r="C1798" t="s">
        <v>28</v>
      </c>
      <c r="D1798" s="5" t="s">
        <v>83</v>
      </c>
      <c r="E1798">
        <v>3</v>
      </c>
      <c r="F1798" s="1">
        <v>1200</v>
      </c>
      <c r="G1798" s="2">
        <v>3600</v>
      </c>
      <c r="H1798" s="3">
        <v>1200</v>
      </c>
      <c r="I1798" s="19" t="s">
        <v>47</v>
      </c>
      <c r="J1798" t="s">
        <v>62</v>
      </c>
      <c r="K1798" s="20">
        <f>Tablo1[[#This Row],[Ürün Kar Tutarı]]/Tablo1[[#This Row],[Birim Fiyat]]</f>
        <v>1</v>
      </c>
      <c r="L1798" t="str">
        <f xml:space="preserve"> RIGHT(Tablo1[[#This Row],[Urun Ad]],5)</f>
        <v>Marka</v>
      </c>
      <c r="M1798" cm="1">
        <f t="array" aca="1" ref="M1798" ca="1">IF(VEYA(M1798="Aralık",M1798="Ocak",M1798="Şubat"),"Kış",
IF(VEYA(M1798="Mart",M1798="Nisan",M1798="Mayıs"),"İlkbahar",
IF(VEYA(M1798="Haziran",M1798="Temmuz",M1798="Ağustos"),"Yaz",
IF(VEYA(M1798="Eylül",M1798="Ekim",M1798="Kasım"),"Sonbahar",""))))</f>
        <v>0</v>
      </c>
    </row>
    <row r="1799" spans="1:13" x14ac:dyDescent="0.3">
      <c r="A1799" s="5">
        <v>1798</v>
      </c>
      <c r="B1799" t="s">
        <v>12</v>
      </c>
      <c r="C1799" t="s">
        <v>34</v>
      </c>
      <c r="D1799" s="5" t="s">
        <v>80</v>
      </c>
      <c r="E1799">
        <v>3</v>
      </c>
      <c r="F1799" s="1">
        <v>4200</v>
      </c>
      <c r="G1799" s="2">
        <v>12600</v>
      </c>
      <c r="H1799" s="3">
        <v>3600</v>
      </c>
      <c r="I1799" s="19" t="s">
        <v>47</v>
      </c>
      <c r="J1799" t="s">
        <v>65</v>
      </c>
      <c r="K1799" s="20">
        <f>Tablo1[[#This Row],[Ürün Kar Tutarı]]/Tablo1[[#This Row],[Birim Fiyat]]</f>
        <v>0.8571428571428571</v>
      </c>
      <c r="L1799" t="str">
        <f xml:space="preserve"> RIGHT(Tablo1[[#This Row],[Urun Ad]],5)</f>
        <v>Beyaz</v>
      </c>
      <c r="M1799" cm="1">
        <f t="array" aca="1" ref="M1799" ca="1">IF(VEYA(M1799="Aralık",M1799="Ocak",M1799="Şubat"),"Kış",
IF(VEYA(M1799="Mart",M1799="Nisan",M1799="Mayıs"),"İlkbahar",
IF(VEYA(M1799="Haziran",M1799="Temmuz",M1799="Ağustos"),"Yaz",
IF(VEYA(M1799="Eylül",M1799="Ekim",M1799="Kasım"),"Sonbahar",""))))</f>
        <v>0</v>
      </c>
    </row>
    <row r="1800" spans="1:13" x14ac:dyDescent="0.3">
      <c r="A1800" s="4">
        <v>1799</v>
      </c>
      <c r="B1800" t="s">
        <v>9</v>
      </c>
      <c r="C1800" t="s">
        <v>35</v>
      </c>
      <c r="D1800" s="5" t="s">
        <v>79</v>
      </c>
      <c r="E1800">
        <v>5</v>
      </c>
      <c r="F1800" s="1">
        <v>5775</v>
      </c>
      <c r="G1800" s="2">
        <v>28875</v>
      </c>
      <c r="H1800" s="3">
        <v>8875</v>
      </c>
      <c r="I1800" s="19" t="s">
        <v>47</v>
      </c>
      <c r="J1800" t="s">
        <v>63</v>
      </c>
      <c r="K1800" s="20">
        <f>Tablo1[[#This Row],[Ürün Kar Tutarı]]/Tablo1[[#This Row],[Birim Fiyat]]</f>
        <v>1.5367965367965368</v>
      </c>
      <c r="L1800" t="str">
        <f xml:space="preserve"> RIGHT(Tablo1[[#This Row],[Urun Ad]],5)</f>
        <v>Beyaz</v>
      </c>
      <c r="M1800" cm="1">
        <f t="array" aca="1" ref="M1800" ca="1">IF(VEYA(M1800="Aralık",M1800="Ocak",M1800="Şubat"),"Kış",
IF(VEYA(M1800="Mart",M1800="Nisan",M1800="Mayıs"),"İlkbahar",
IF(VEYA(M1800="Haziran",M1800="Temmuz",M1800="Ağustos"),"Yaz",
IF(VEYA(M1800="Eylül",M1800="Ekim",M1800="Kasım"),"Sonbahar",""))))</f>
        <v>0</v>
      </c>
    </row>
    <row r="1801" spans="1:13" x14ac:dyDescent="0.3">
      <c r="A1801" s="5">
        <v>1800</v>
      </c>
      <c r="B1801" t="s">
        <v>18</v>
      </c>
      <c r="C1801" t="s">
        <v>25</v>
      </c>
      <c r="D1801" s="5" t="s">
        <v>77</v>
      </c>
      <c r="E1801">
        <v>4</v>
      </c>
      <c r="F1801" s="1">
        <v>7600</v>
      </c>
      <c r="G1801" s="2">
        <v>30400</v>
      </c>
      <c r="H1801" s="3">
        <v>6400</v>
      </c>
      <c r="I1801" s="19" t="s">
        <v>47</v>
      </c>
      <c r="J1801" t="s">
        <v>59</v>
      </c>
      <c r="K1801" s="20">
        <f>Tablo1[[#This Row],[Ürün Kar Tutarı]]/Tablo1[[#This Row],[Birim Fiyat]]</f>
        <v>0.84210526315789469</v>
      </c>
      <c r="L1801" t="str">
        <f xml:space="preserve"> RIGHT(Tablo1[[#This Row],[Urun Ad]],5)</f>
        <v>i Gri</v>
      </c>
      <c r="M1801" cm="1">
        <f t="array" aca="1" ref="M1801" ca="1">IF(VEYA(M1801="Aralık",M1801="Ocak",M1801="Şubat"),"Kış",
IF(VEYA(M1801="Mart",M1801="Nisan",M1801="Mayıs"),"İlkbahar",
IF(VEYA(M1801="Haziran",M1801="Temmuz",M1801="Ağustos"),"Yaz",
IF(VEYA(M1801="Eylül",M1801="Ekim",M1801="Kasım"),"Sonbahar",""))))</f>
        <v>0</v>
      </c>
    </row>
    <row r="1802" spans="1:13" x14ac:dyDescent="0.3">
      <c r="A1802" s="4">
        <v>1801</v>
      </c>
      <c r="B1802" t="s">
        <v>9</v>
      </c>
      <c r="C1802" t="s">
        <v>26</v>
      </c>
      <c r="D1802" s="5" t="s">
        <v>79</v>
      </c>
      <c r="E1802">
        <v>2</v>
      </c>
      <c r="F1802" s="1">
        <v>7250</v>
      </c>
      <c r="G1802" s="2">
        <v>14500</v>
      </c>
      <c r="H1802" s="3">
        <v>4500</v>
      </c>
      <c r="I1802" s="19" t="s">
        <v>47</v>
      </c>
      <c r="J1802" t="s">
        <v>56</v>
      </c>
      <c r="K1802" s="20">
        <f>Tablo1[[#This Row],[Ürün Kar Tutarı]]/Tablo1[[#This Row],[Birim Fiyat]]</f>
        <v>0.62068965517241381</v>
      </c>
      <c r="L1802" t="str">
        <f xml:space="preserve"> RIGHT(Tablo1[[#This Row],[Urun Ad]],5)</f>
        <v>u Gri</v>
      </c>
      <c r="M1802" cm="1">
        <f t="array" aca="1" ref="M1802" ca="1">IF(VEYA(M1802="Aralık",M1802="Ocak",M1802="Şubat"),"Kış",
IF(VEYA(M1802="Mart",M1802="Nisan",M1802="Mayıs"),"İlkbahar",
IF(VEYA(M1802="Haziran",M1802="Temmuz",M1802="Ağustos"),"Yaz",
IF(VEYA(M1802="Eylül",M1802="Ekim",M1802="Kasım"),"Sonbahar",""))))</f>
        <v>0</v>
      </c>
    </row>
    <row r="1803" spans="1:13" x14ac:dyDescent="0.3">
      <c r="A1803" s="5">
        <v>1802</v>
      </c>
      <c r="B1803" t="s">
        <v>8</v>
      </c>
      <c r="C1803" t="s">
        <v>26</v>
      </c>
      <c r="D1803" s="5" t="s">
        <v>79</v>
      </c>
      <c r="E1803">
        <v>2</v>
      </c>
      <c r="F1803" s="1">
        <v>7250</v>
      </c>
      <c r="G1803" s="2">
        <v>14500</v>
      </c>
      <c r="H1803" s="3">
        <v>4500</v>
      </c>
      <c r="I1803" s="19" t="s">
        <v>47</v>
      </c>
      <c r="J1803" t="s">
        <v>57</v>
      </c>
      <c r="K1803" s="20">
        <f>Tablo1[[#This Row],[Ürün Kar Tutarı]]/Tablo1[[#This Row],[Birim Fiyat]]</f>
        <v>0.62068965517241381</v>
      </c>
      <c r="L1803" t="str">
        <f xml:space="preserve"> RIGHT(Tablo1[[#This Row],[Urun Ad]],5)</f>
        <v>u Gri</v>
      </c>
      <c r="M1803" cm="1">
        <f t="array" aca="1" ref="M1803" ca="1">IF(VEYA(M1803="Aralık",M1803="Ocak",M1803="Şubat"),"Kış",
IF(VEYA(M1803="Mart",M1803="Nisan",M1803="Mayıs"),"İlkbahar",
IF(VEYA(M1803="Haziran",M1803="Temmuz",M1803="Ağustos"),"Yaz",
IF(VEYA(M1803="Eylül",M1803="Ekim",M1803="Kasım"),"Sonbahar",""))))</f>
        <v>0</v>
      </c>
    </row>
    <row r="1804" spans="1:13" x14ac:dyDescent="0.3">
      <c r="A1804" s="4">
        <v>1803</v>
      </c>
      <c r="B1804" t="s">
        <v>16</v>
      </c>
      <c r="C1804" t="s">
        <v>26</v>
      </c>
      <c r="D1804" s="5" t="s">
        <v>79</v>
      </c>
      <c r="E1804">
        <v>2</v>
      </c>
      <c r="F1804" s="1">
        <v>7250</v>
      </c>
      <c r="G1804" s="2">
        <v>14500</v>
      </c>
      <c r="H1804" s="3">
        <v>4500</v>
      </c>
      <c r="I1804" s="19" t="s">
        <v>47</v>
      </c>
      <c r="J1804" t="s">
        <v>64</v>
      </c>
      <c r="K1804" s="20">
        <f>Tablo1[[#This Row],[Ürün Kar Tutarı]]/Tablo1[[#This Row],[Birim Fiyat]]</f>
        <v>0.62068965517241381</v>
      </c>
      <c r="L1804" t="str">
        <f xml:space="preserve"> RIGHT(Tablo1[[#This Row],[Urun Ad]],5)</f>
        <v>u Gri</v>
      </c>
      <c r="M1804" cm="1">
        <f t="array" aca="1" ref="M1804" ca="1">IF(VEYA(M1804="Aralık",M1804="Ocak",M1804="Şubat"),"Kış",
IF(VEYA(M1804="Mart",M1804="Nisan",M1804="Mayıs"),"İlkbahar",
IF(VEYA(M1804="Haziran",M1804="Temmuz",M1804="Ağustos"),"Yaz",
IF(VEYA(M1804="Eylül",M1804="Ekim",M1804="Kasım"),"Sonbahar",""))))</f>
        <v>0</v>
      </c>
    </row>
    <row r="1805" spans="1:13" x14ac:dyDescent="0.3">
      <c r="A1805" s="5">
        <v>1804</v>
      </c>
      <c r="B1805" t="s">
        <v>13</v>
      </c>
      <c r="C1805" t="s">
        <v>23</v>
      </c>
      <c r="D1805" s="5" t="s">
        <v>84</v>
      </c>
      <c r="E1805">
        <v>5</v>
      </c>
      <c r="F1805" s="1">
        <v>1350</v>
      </c>
      <c r="G1805" s="2">
        <v>6750</v>
      </c>
      <c r="H1805" s="3">
        <v>2750</v>
      </c>
      <c r="I1805" s="19" t="s">
        <v>47</v>
      </c>
      <c r="J1805" t="s">
        <v>58</v>
      </c>
      <c r="K1805" s="20">
        <f>Tablo1[[#This Row],[Ürün Kar Tutarı]]/Tablo1[[#This Row],[Birim Fiyat]]</f>
        <v>2.0370370370370372</v>
      </c>
      <c r="L1805" t="str">
        <f xml:space="preserve"> RIGHT(Tablo1[[#This Row],[Urun Ad]],5)</f>
        <v>Siyah</v>
      </c>
      <c r="M1805" cm="1">
        <f t="array" aca="1" ref="M1805" ca="1">IF(VEYA(M1805="Aralık",M1805="Ocak",M1805="Şubat"),"Kış",
IF(VEYA(M1805="Mart",M1805="Nisan",M1805="Mayıs"),"İlkbahar",
IF(VEYA(M1805="Haziran",M1805="Temmuz",M1805="Ağustos"),"Yaz",
IF(VEYA(M1805="Eylül",M1805="Ekim",M1805="Kasım"),"Sonbahar",""))))</f>
        <v>0</v>
      </c>
    </row>
    <row r="1806" spans="1:13" x14ac:dyDescent="0.3">
      <c r="A1806" s="4">
        <v>1805</v>
      </c>
      <c r="B1806" t="s">
        <v>9</v>
      </c>
      <c r="C1806" t="s">
        <v>26</v>
      </c>
      <c r="D1806" s="5" t="s">
        <v>79</v>
      </c>
      <c r="E1806">
        <v>4</v>
      </c>
      <c r="F1806" s="1">
        <v>7250</v>
      </c>
      <c r="G1806" s="2">
        <v>29000</v>
      </c>
      <c r="H1806" s="3">
        <v>9000</v>
      </c>
      <c r="I1806" s="19" t="s">
        <v>47</v>
      </c>
      <c r="J1806" t="s">
        <v>65</v>
      </c>
      <c r="K1806" s="20">
        <f>Tablo1[[#This Row],[Ürün Kar Tutarı]]/Tablo1[[#This Row],[Birim Fiyat]]</f>
        <v>1.2413793103448276</v>
      </c>
      <c r="L1806" t="str">
        <f xml:space="preserve"> RIGHT(Tablo1[[#This Row],[Urun Ad]],5)</f>
        <v>u Gri</v>
      </c>
      <c r="M1806" cm="1">
        <f t="array" aca="1" ref="M1806" ca="1">IF(VEYA(M1806="Aralık",M1806="Ocak",M1806="Şubat"),"Kış",
IF(VEYA(M1806="Mart",M1806="Nisan",M1806="Mayıs"),"İlkbahar",
IF(VEYA(M1806="Haziran",M1806="Temmuz",M1806="Ağustos"),"Yaz",
IF(VEYA(M1806="Eylül",M1806="Ekim",M1806="Kasım"),"Sonbahar",""))))</f>
        <v>0</v>
      </c>
    </row>
    <row r="1807" spans="1:13" x14ac:dyDescent="0.3">
      <c r="A1807" s="5">
        <v>1806</v>
      </c>
      <c r="B1807" t="s">
        <v>14</v>
      </c>
      <c r="C1807" t="s">
        <v>25</v>
      </c>
      <c r="D1807" s="5" t="s">
        <v>77</v>
      </c>
      <c r="E1807">
        <v>3</v>
      </c>
      <c r="F1807" s="1">
        <v>7600</v>
      </c>
      <c r="G1807" s="2">
        <v>22800</v>
      </c>
      <c r="H1807" s="3">
        <v>4800</v>
      </c>
      <c r="I1807" s="19" t="s">
        <v>47</v>
      </c>
      <c r="J1807" t="s">
        <v>65</v>
      </c>
      <c r="K1807" s="20">
        <f>Tablo1[[#This Row],[Ürün Kar Tutarı]]/Tablo1[[#This Row],[Birim Fiyat]]</f>
        <v>0.63157894736842102</v>
      </c>
      <c r="L1807" t="str">
        <f xml:space="preserve"> RIGHT(Tablo1[[#This Row],[Urun Ad]],5)</f>
        <v>i Gri</v>
      </c>
      <c r="M1807" cm="1">
        <f t="array" aca="1" ref="M1807" ca="1">IF(VEYA(M1807="Aralık",M1807="Ocak",M1807="Şubat"),"Kış",
IF(VEYA(M1807="Mart",M1807="Nisan",M1807="Mayıs"),"İlkbahar",
IF(VEYA(M1807="Haziran",M1807="Temmuz",M1807="Ağustos"),"Yaz",
IF(VEYA(M1807="Eylül",M1807="Ekim",M1807="Kasım"),"Sonbahar",""))))</f>
        <v>0</v>
      </c>
    </row>
    <row r="1808" spans="1:13" x14ac:dyDescent="0.3">
      <c r="A1808" s="4">
        <v>1807</v>
      </c>
      <c r="B1808" t="s">
        <v>19</v>
      </c>
      <c r="C1808" t="s">
        <v>25</v>
      </c>
      <c r="D1808" s="5" t="s">
        <v>77</v>
      </c>
      <c r="E1808">
        <v>2</v>
      </c>
      <c r="F1808" s="1">
        <v>7600</v>
      </c>
      <c r="G1808" s="2">
        <v>15200</v>
      </c>
      <c r="H1808" s="3">
        <v>3200</v>
      </c>
      <c r="I1808" s="19" t="s">
        <v>47</v>
      </c>
      <c r="J1808" t="s">
        <v>61</v>
      </c>
      <c r="K1808" s="20">
        <f>Tablo1[[#This Row],[Ürün Kar Tutarı]]/Tablo1[[#This Row],[Birim Fiyat]]</f>
        <v>0.42105263157894735</v>
      </c>
      <c r="L1808" t="str">
        <f xml:space="preserve"> RIGHT(Tablo1[[#This Row],[Urun Ad]],5)</f>
        <v>i Gri</v>
      </c>
      <c r="M1808" cm="1">
        <f t="array" aca="1" ref="M1808" ca="1">IF(VEYA(M1808="Aralık",M1808="Ocak",M1808="Şubat"),"Kış",
IF(VEYA(M1808="Mart",M1808="Nisan",M1808="Mayıs"),"İlkbahar",
IF(VEYA(M1808="Haziran",M1808="Temmuz",M1808="Ağustos"),"Yaz",
IF(VEYA(M1808="Eylül",M1808="Ekim",M1808="Kasım"),"Sonbahar",""))))</f>
        <v>0</v>
      </c>
    </row>
    <row r="1809" spans="1:13" x14ac:dyDescent="0.3">
      <c r="A1809" s="5">
        <v>1808</v>
      </c>
      <c r="B1809" t="s">
        <v>9</v>
      </c>
      <c r="C1809" t="s">
        <v>33</v>
      </c>
      <c r="D1809" s="5" t="s">
        <v>78</v>
      </c>
      <c r="E1809">
        <v>4</v>
      </c>
      <c r="F1809" s="1">
        <v>1490</v>
      </c>
      <c r="G1809" s="2">
        <v>5960</v>
      </c>
      <c r="H1809" s="3">
        <v>2760</v>
      </c>
      <c r="I1809" s="19" t="s">
        <v>47</v>
      </c>
      <c r="J1809" t="s">
        <v>60</v>
      </c>
      <c r="K1809" s="20">
        <f>Tablo1[[#This Row],[Ürün Kar Tutarı]]/Tablo1[[#This Row],[Birim Fiyat]]</f>
        <v>1.8523489932885906</v>
      </c>
      <c r="L1809" t="str">
        <f xml:space="preserve"> RIGHT(Tablo1[[#This Row],[Urun Ad]],5)</f>
        <v>Marka</v>
      </c>
      <c r="M1809" cm="1">
        <f t="array" aca="1" ref="M1809" ca="1">IF(VEYA(M1809="Aralık",M1809="Ocak",M1809="Şubat"),"Kış",
IF(VEYA(M1809="Mart",M1809="Nisan",M1809="Mayıs"),"İlkbahar",
IF(VEYA(M1809="Haziran",M1809="Temmuz",M1809="Ağustos"),"Yaz",
IF(VEYA(M1809="Eylül",M1809="Ekim",M1809="Kasım"),"Sonbahar",""))))</f>
        <v>0</v>
      </c>
    </row>
    <row r="1810" spans="1:13" x14ac:dyDescent="0.3">
      <c r="A1810" s="4">
        <v>1809</v>
      </c>
      <c r="B1810" t="s">
        <v>13</v>
      </c>
      <c r="C1810" t="s">
        <v>36</v>
      </c>
      <c r="D1810" s="5" t="s">
        <v>81</v>
      </c>
      <c r="E1810">
        <v>3</v>
      </c>
      <c r="F1810" s="1">
        <v>2900</v>
      </c>
      <c r="G1810" s="2">
        <v>8700</v>
      </c>
      <c r="H1810" s="3">
        <v>2700</v>
      </c>
      <c r="I1810" s="19" t="s">
        <v>47</v>
      </c>
      <c r="J1810" t="s">
        <v>58</v>
      </c>
      <c r="K1810" s="20">
        <f>Tablo1[[#This Row],[Ürün Kar Tutarı]]/Tablo1[[#This Row],[Birim Fiyat]]</f>
        <v>0.93103448275862066</v>
      </c>
      <c r="L1810" t="str">
        <f xml:space="preserve"> RIGHT(Tablo1[[#This Row],[Urun Ad]],5)</f>
        <v>Marka</v>
      </c>
      <c r="M1810" cm="1">
        <f t="array" aca="1" ref="M1810" ca="1">IF(VEYA(M1810="Aralık",M1810="Ocak",M1810="Şubat"),"Kış",
IF(VEYA(M1810="Mart",M1810="Nisan",M1810="Mayıs"),"İlkbahar",
IF(VEYA(M1810="Haziran",M1810="Temmuz",M1810="Ağustos"),"Yaz",
IF(VEYA(M1810="Eylül",M1810="Ekim",M1810="Kasım"),"Sonbahar",""))))</f>
        <v>0</v>
      </c>
    </row>
    <row r="1811" spans="1:13" x14ac:dyDescent="0.3">
      <c r="A1811" s="5">
        <v>1810</v>
      </c>
      <c r="B1811" t="s">
        <v>17</v>
      </c>
      <c r="C1811" t="s">
        <v>33</v>
      </c>
      <c r="D1811" s="5" t="s">
        <v>78</v>
      </c>
      <c r="E1811">
        <v>2</v>
      </c>
      <c r="F1811" s="1">
        <v>1490</v>
      </c>
      <c r="G1811" s="2">
        <v>2980</v>
      </c>
      <c r="H1811" s="3">
        <v>1380</v>
      </c>
      <c r="I1811" s="19" t="s">
        <v>47</v>
      </c>
      <c r="J1811" t="s">
        <v>61</v>
      </c>
      <c r="K1811" s="20">
        <f>Tablo1[[#This Row],[Ürün Kar Tutarı]]/Tablo1[[#This Row],[Birim Fiyat]]</f>
        <v>0.9261744966442953</v>
      </c>
      <c r="L1811" t="str">
        <f xml:space="preserve"> RIGHT(Tablo1[[#This Row],[Urun Ad]],5)</f>
        <v>Marka</v>
      </c>
      <c r="M1811" cm="1">
        <f t="array" aca="1" ref="M1811" ca="1">IF(VEYA(M1811="Aralık",M1811="Ocak",M1811="Şubat"),"Kış",
IF(VEYA(M1811="Mart",M1811="Nisan",M1811="Mayıs"),"İlkbahar",
IF(VEYA(M1811="Haziran",M1811="Temmuz",M1811="Ağustos"),"Yaz",
IF(VEYA(M1811="Eylül",M1811="Ekim",M1811="Kasım"),"Sonbahar",""))))</f>
        <v>0</v>
      </c>
    </row>
    <row r="1812" spans="1:13" x14ac:dyDescent="0.3">
      <c r="A1812" s="4">
        <v>1811</v>
      </c>
      <c r="B1812" t="s">
        <v>17</v>
      </c>
      <c r="C1812" t="s">
        <v>30</v>
      </c>
      <c r="D1812" s="5" t="s">
        <v>83</v>
      </c>
      <c r="E1812">
        <v>2</v>
      </c>
      <c r="F1812" s="1">
        <v>1090</v>
      </c>
      <c r="G1812" s="2">
        <v>2180</v>
      </c>
      <c r="H1812" s="3">
        <v>580</v>
      </c>
      <c r="I1812" s="19" t="s">
        <v>47</v>
      </c>
      <c r="J1812" t="s">
        <v>67</v>
      </c>
      <c r="K1812" s="20">
        <f>Tablo1[[#This Row],[Ürün Kar Tutarı]]/Tablo1[[#This Row],[Birim Fiyat]]</f>
        <v>0.5321100917431193</v>
      </c>
      <c r="L1812" t="str">
        <f xml:space="preserve"> RIGHT(Tablo1[[#This Row],[Urun Ad]],5)</f>
        <v>Marka</v>
      </c>
      <c r="M1812" cm="1">
        <f t="array" aca="1" ref="M1812" ca="1">IF(VEYA(M1812="Aralık",M1812="Ocak",M1812="Şubat"),"Kış",
IF(VEYA(M1812="Mart",M1812="Nisan",M1812="Mayıs"),"İlkbahar",
IF(VEYA(M1812="Haziran",M1812="Temmuz",M1812="Ağustos"),"Yaz",
IF(VEYA(M1812="Eylül",M1812="Ekim",M1812="Kasım"),"Sonbahar",""))))</f>
        <v>0</v>
      </c>
    </row>
    <row r="1813" spans="1:13" x14ac:dyDescent="0.3">
      <c r="A1813" s="4">
        <v>1812</v>
      </c>
      <c r="B1813" t="s">
        <v>13</v>
      </c>
      <c r="C1813" t="s">
        <v>28</v>
      </c>
      <c r="D1813" s="5" t="s">
        <v>83</v>
      </c>
      <c r="E1813">
        <v>4</v>
      </c>
      <c r="F1813" s="1">
        <v>1200</v>
      </c>
      <c r="G1813" s="2">
        <v>4800</v>
      </c>
      <c r="H1813" s="3">
        <v>1600</v>
      </c>
      <c r="I1813" s="19" t="s">
        <v>47</v>
      </c>
      <c r="J1813" t="s">
        <v>59</v>
      </c>
      <c r="K1813" s="20">
        <f>Tablo1[[#This Row],[Ürün Kar Tutarı]]/Tablo1[[#This Row],[Birim Fiyat]]</f>
        <v>1.3333333333333333</v>
      </c>
      <c r="L1813" t="str">
        <f xml:space="preserve"> RIGHT(Tablo1[[#This Row],[Urun Ad]],5)</f>
        <v>Marka</v>
      </c>
      <c r="M1813" cm="1">
        <f t="array" aca="1" ref="M1813" ca="1">IF(VEYA(M1813="Aralık",M1813="Ocak",M1813="Şubat"),"Kış",
IF(VEYA(M1813="Mart",M1813="Nisan",M1813="Mayıs"),"İlkbahar",
IF(VEYA(M1813="Haziran",M1813="Temmuz",M1813="Ağustos"),"Yaz",
IF(VEYA(M1813="Eylül",M1813="Ekim",M1813="Kasım"),"Sonbahar",""))))</f>
        <v>0</v>
      </c>
    </row>
    <row r="1814" spans="1:13" x14ac:dyDescent="0.3">
      <c r="A1814" s="4">
        <v>1813</v>
      </c>
      <c r="B1814" t="s">
        <v>16</v>
      </c>
      <c r="C1814" t="s">
        <v>32</v>
      </c>
      <c r="D1814" s="5" t="s">
        <v>76</v>
      </c>
      <c r="E1814">
        <v>2</v>
      </c>
      <c r="F1814" s="1">
        <v>10590</v>
      </c>
      <c r="G1814" s="2">
        <v>21180</v>
      </c>
      <c r="H1814" s="3">
        <v>9180</v>
      </c>
      <c r="I1814" s="19" t="s">
        <v>47</v>
      </c>
      <c r="J1814" t="s">
        <v>66</v>
      </c>
      <c r="K1814" s="20">
        <f>Tablo1[[#This Row],[Ürün Kar Tutarı]]/Tablo1[[#This Row],[Birim Fiyat]]</f>
        <v>0.86685552407932009</v>
      </c>
      <c r="L1814" t="str">
        <f xml:space="preserve"> RIGHT(Tablo1[[#This Row],[Urun Ad]],5)</f>
        <v>ı Gri</v>
      </c>
      <c r="M1814" cm="1">
        <f t="array" aca="1" ref="M1814" ca="1">IF(VEYA(M1814="Aralık",M1814="Ocak",M1814="Şubat"),"Kış",
IF(VEYA(M1814="Mart",M1814="Nisan",M1814="Mayıs"),"İlkbahar",
IF(VEYA(M1814="Haziran",M1814="Temmuz",M1814="Ağustos"),"Yaz",
IF(VEYA(M1814="Eylül",M1814="Ekim",M1814="Kasım"),"Sonbahar",""))))</f>
        <v>0</v>
      </c>
    </row>
    <row r="1815" spans="1:13" x14ac:dyDescent="0.3">
      <c r="A1815" s="5">
        <v>1814</v>
      </c>
      <c r="B1815" t="s">
        <v>14</v>
      </c>
      <c r="C1815" t="s">
        <v>34</v>
      </c>
      <c r="D1815" s="5" t="s">
        <v>80</v>
      </c>
      <c r="E1815">
        <v>5</v>
      </c>
      <c r="F1815" s="1">
        <v>4200</v>
      </c>
      <c r="G1815" s="2">
        <v>21000</v>
      </c>
      <c r="H1815" s="3">
        <v>6000</v>
      </c>
      <c r="I1815" s="19" t="s">
        <v>47</v>
      </c>
      <c r="J1815" t="s">
        <v>65</v>
      </c>
      <c r="K1815" s="20">
        <f>Tablo1[[#This Row],[Ürün Kar Tutarı]]/Tablo1[[#This Row],[Birim Fiyat]]</f>
        <v>1.4285714285714286</v>
      </c>
      <c r="L1815" t="str">
        <f xml:space="preserve"> RIGHT(Tablo1[[#This Row],[Urun Ad]],5)</f>
        <v>Beyaz</v>
      </c>
      <c r="M1815" cm="1">
        <f t="array" aca="1" ref="M1815" ca="1">IF(VEYA(M1815="Aralık",M1815="Ocak",M1815="Şubat"),"Kış",
IF(VEYA(M1815="Mart",M1815="Nisan",M1815="Mayıs"),"İlkbahar",
IF(VEYA(M1815="Haziran",M1815="Temmuz",M1815="Ağustos"),"Yaz",
IF(VEYA(M1815="Eylül",M1815="Ekim",M1815="Kasım"),"Sonbahar",""))))</f>
        <v>0</v>
      </c>
    </row>
    <row r="1816" spans="1:13" x14ac:dyDescent="0.3">
      <c r="A1816" s="4">
        <v>1815</v>
      </c>
      <c r="B1816" t="s">
        <v>11</v>
      </c>
      <c r="C1816" t="s">
        <v>34</v>
      </c>
      <c r="D1816" s="5" t="s">
        <v>80</v>
      </c>
      <c r="E1816">
        <v>2</v>
      </c>
      <c r="F1816" s="1">
        <v>4200</v>
      </c>
      <c r="G1816" s="2">
        <v>8400</v>
      </c>
      <c r="H1816" s="3">
        <v>2400</v>
      </c>
      <c r="I1816" s="19" t="s">
        <v>47</v>
      </c>
      <c r="J1816" t="s">
        <v>63</v>
      </c>
      <c r="K1816" s="20">
        <f>Tablo1[[#This Row],[Ürün Kar Tutarı]]/Tablo1[[#This Row],[Birim Fiyat]]</f>
        <v>0.5714285714285714</v>
      </c>
      <c r="L1816" t="str">
        <f xml:space="preserve"> RIGHT(Tablo1[[#This Row],[Urun Ad]],5)</f>
        <v>Beyaz</v>
      </c>
      <c r="M1816" cm="1">
        <f t="array" aca="1" ref="M1816" ca="1">IF(VEYA(M1816="Aralık",M1816="Ocak",M1816="Şubat"),"Kış",
IF(VEYA(M1816="Mart",M1816="Nisan",M1816="Mayıs"),"İlkbahar",
IF(VEYA(M1816="Haziran",M1816="Temmuz",M1816="Ağustos"),"Yaz",
IF(VEYA(M1816="Eylül",M1816="Ekim",M1816="Kasım"),"Sonbahar",""))))</f>
        <v>0</v>
      </c>
    </row>
    <row r="1817" spans="1:13" x14ac:dyDescent="0.3">
      <c r="A1817" s="5">
        <v>1816</v>
      </c>
      <c r="B1817" t="s">
        <v>15</v>
      </c>
      <c r="C1817" t="s">
        <v>32</v>
      </c>
      <c r="D1817" s="5" t="s">
        <v>76</v>
      </c>
      <c r="E1817">
        <v>3</v>
      </c>
      <c r="F1817" s="1">
        <v>10590</v>
      </c>
      <c r="G1817" s="2">
        <v>31770</v>
      </c>
      <c r="H1817" s="3">
        <v>13770</v>
      </c>
      <c r="I1817" s="19" t="s">
        <v>47</v>
      </c>
      <c r="J1817" t="s">
        <v>57</v>
      </c>
      <c r="K1817" s="20">
        <f>Tablo1[[#This Row],[Ürün Kar Tutarı]]/Tablo1[[#This Row],[Birim Fiyat]]</f>
        <v>1.3002832861189801</v>
      </c>
      <c r="L1817" t="str">
        <f xml:space="preserve"> RIGHT(Tablo1[[#This Row],[Urun Ad]],5)</f>
        <v>ı Gri</v>
      </c>
      <c r="M1817" cm="1">
        <f t="array" aca="1" ref="M1817" ca="1">IF(VEYA(M1817="Aralık",M1817="Ocak",M1817="Şubat"),"Kış",
IF(VEYA(M1817="Mart",M1817="Nisan",M1817="Mayıs"),"İlkbahar",
IF(VEYA(M1817="Haziran",M1817="Temmuz",M1817="Ağustos"),"Yaz",
IF(VEYA(M1817="Eylül",M1817="Ekim",M1817="Kasım"),"Sonbahar",""))))</f>
        <v>0</v>
      </c>
    </row>
    <row r="1818" spans="1:13" x14ac:dyDescent="0.3">
      <c r="A1818" s="4">
        <v>1817</v>
      </c>
      <c r="B1818" t="s">
        <v>19</v>
      </c>
      <c r="C1818" t="s">
        <v>37</v>
      </c>
      <c r="D1818" s="5" t="s">
        <v>43</v>
      </c>
      <c r="E1818">
        <v>5</v>
      </c>
      <c r="F1818" s="1">
        <v>1250</v>
      </c>
      <c r="G1818" s="2">
        <v>6250</v>
      </c>
      <c r="H1818" s="3">
        <v>2250</v>
      </c>
      <c r="I1818" s="19" t="s">
        <v>47</v>
      </c>
      <c r="J1818" t="s">
        <v>60</v>
      </c>
      <c r="K1818" s="20">
        <f>Tablo1[[#This Row],[Ürün Kar Tutarı]]/Tablo1[[#This Row],[Birim Fiyat]]</f>
        <v>1.8</v>
      </c>
      <c r="L1818" t="str">
        <f xml:space="preserve"> RIGHT(Tablo1[[#This Row],[Urun Ad]],5)</f>
        <v>Siyah</v>
      </c>
      <c r="M1818" cm="1">
        <f t="array" aca="1" ref="M1818" ca="1">IF(VEYA(M1818="Aralık",M1818="Ocak",M1818="Şubat"),"Kış",
IF(VEYA(M1818="Mart",M1818="Nisan",M1818="Mayıs"),"İlkbahar",
IF(VEYA(M1818="Haziran",M1818="Temmuz",M1818="Ağustos"),"Yaz",
IF(VEYA(M1818="Eylül",M1818="Ekim",M1818="Kasım"),"Sonbahar",""))))</f>
        <v>0</v>
      </c>
    </row>
    <row r="1819" spans="1:13" x14ac:dyDescent="0.3">
      <c r="A1819" s="5">
        <v>1818</v>
      </c>
      <c r="B1819" t="s">
        <v>8</v>
      </c>
      <c r="C1819" t="s">
        <v>33</v>
      </c>
      <c r="D1819" s="5" t="s">
        <v>78</v>
      </c>
      <c r="E1819">
        <v>3</v>
      </c>
      <c r="F1819" s="1">
        <v>1490</v>
      </c>
      <c r="G1819" s="2">
        <v>4470</v>
      </c>
      <c r="H1819" s="3">
        <v>2070</v>
      </c>
      <c r="I1819" s="19" t="s">
        <v>47</v>
      </c>
      <c r="J1819" t="s">
        <v>61</v>
      </c>
      <c r="K1819" s="20">
        <f>Tablo1[[#This Row],[Ürün Kar Tutarı]]/Tablo1[[#This Row],[Birim Fiyat]]</f>
        <v>1.3892617449664431</v>
      </c>
      <c r="L1819" t="str">
        <f xml:space="preserve"> RIGHT(Tablo1[[#This Row],[Urun Ad]],5)</f>
        <v>Marka</v>
      </c>
      <c r="M1819" cm="1">
        <f t="array" aca="1" ref="M1819" ca="1">IF(VEYA(M1819="Aralık",M1819="Ocak",M1819="Şubat"),"Kış",
IF(VEYA(M1819="Mart",M1819="Nisan",M1819="Mayıs"),"İlkbahar",
IF(VEYA(M1819="Haziran",M1819="Temmuz",M1819="Ağustos"),"Yaz",
IF(VEYA(M1819="Eylül",M1819="Ekim",M1819="Kasım"),"Sonbahar",""))))</f>
        <v>0</v>
      </c>
    </row>
    <row r="1820" spans="1:13" x14ac:dyDescent="0.3">
      <c r="A1820" s="4">
        <v>1819</v>
      </c>
      <c r="B1820" t="s">
        <v>14</v>
      </c>
      <c r="C1820" t="s">
        <v>28</v>
      </c>
      <c r="D1820" s="5" t="s">
        <v>83</v>
      </c>
      <c r="E1820">
        <v>5</v>
      </c>
      <c r="F1820" s="1">
        <v>1200</v>
      </c>
      <c r="G1820" s="2">
        <v>6000</v>
      </c>
      <c r="H1820" s="3">
        <v>2000</v>
      </c>
      <c r="I1820" s="19" t="s">
        <v>47</v>
      </c>
      <c r="J1820" t="s">
        <v>60</v>
      </c>
      <c r="K1820" s="20">
        <f>Tablo1[[#This Row],[Ürün Kar Tutarı]]/Tablo1[[#This Row],[Birim Fiyat]]</f>
        <v>1.6666666666666667</v>
      </c>
      <c r="L1820" t="str">
        <f xml:space="preserve"> RIGHT(Tablo1[[#This Row],[Urun Ad]],5)</f>
        <v>Marka</v>
      </c>
      <c r="M1820" cm="1">
        <f t="array" aca="1" ref="M1820" ca="1">IF(VEYA(M1820="Aralık",M1820="Ocak",M1820="Şubat"),"Kış",
IF(VEYA(M1820="Mart",M1820="Nisan",M1820="Mayıs"),"İlkbahar",
IF(VEYA(M1820="Haziran",M1820="Temmuz",M1820="Ağustos"),"Yaz",
IF(VEYA(M1820="Eylül",M1820="Ekim",M1820="Kasım"),"Sonbahar",""))))</f>
        <v>0</v>
      </c>
    </row>
    <row r="1821" spans="1:13" x14ac:dyDescent="0.3">
      <c r="A1821" s="5">
        <v>1820</v>
      </c>
      <c r="B1821" t="s">
        <v>10</v>
      </c>
      <c r="C1821" t="s">
        <v>24</v>
      </c>
      <c r="D1821" s="5" t="s">
        <v>81</v>
      </c>
      <c r="E1821">
        <v>4</v>
      </c>
      <c r="F1821" s="1">
        <v>2180</v>
      </c>
      <c r="G1821" s="2">
        <v>8720</v>
      </c>
      <c r="H1821" s="3">
        <v>2720</v>
      </c>
      <c r="I1821" s="19" t="s">
        <v>47</v>
      </c>
      <c r="J1821" t="s">
        <v>57</v>
      </c>
      <c r="K1821" s="20">
        <f>Tablo1[[#This Row],[Ürün Kar Tutarı]]/Tablo1[[#This Row],[Birim Fiyat]]</f>
        <v>1.2477064220183487</v>
      </c>
      <c r="L1821" t="str">
        <f xml:space="preserve"> RIGHT(Tablo1[[#This Row],[Urun Ad]],5)</f>
        <v>Marka</v>
      </c>
      <c r="M1821" cm="1">
        <f t="array" aca="1" ref="M1821" ca="1">IF(VEYA(M1821="Aralık",M1821="Ocak",M1821="Şubat"),"Kış",
IF(VEYA(M1821="Mart",M1821="Nisan",M1821="Mayıs"),"İlkbahar",
IF(VEYA(M1821="Haziran",M1821="Temmuz",M1821="Ağustos"),"Yaz",
IF(VEYA(M1821="Eylül",M1821="Ekim",M1821="Kasım"),"Sonbahar",""))))</f>
        <v>0</v>
      </c>
    </row>
    <row r="1822" spans="1:13" x14ac:dyDescent="0.3">
      <c r="A1822" s="4">
        <v>1821</v>
      </c>
      <c r="B1822" t="s">
        <v>17</v>
      </c>
      <c r="C1822" t="s">
        <v>38</v>
      </c>
      <c r="D1822" s="5" t="s">
        <v>84</v>
      </c>
      <c r="E1822">
        <v>3</v>
      </c>
      <c r="F1822" s="1">
        <v>1200</v>
      </c>
      <c r="G1822" s="2">
        <v>3600</v>
      </c>
      <c r="H1822" s="3">
        <v>1200</v>
      </c>
      <c r="I1822" s="19" t="s">
        <v>47</v>
      </c>
      <c r="J1822" t="s">
        <v>67</v>
      </c>
      <c r="K1822" s="20">
        <f>Tablo1[[#This Row],[Ürün Kar Tutarı]]/Tablo1[[#This Row],[Birim Fiyat]]</f>
        <v>1</v>
      </c>
      <c r="L1822" t="str">
        <f xml:space="preserve"> RIGHT(Tablo1[[#This Row],[Urun Ad]],5)</f>
        <v>ü Mor</v>
      </c>
      <c r="M1822" cm="1">
        <f t="array" aca="1" ref="M1822" ca="1">IF(VEYA(M1822="Aralık",M1822="Ocak",M1822="Şubat"),"Kış",
IF(VEYA(M1822="Mart",M1822="Nisan",M1822="Mayıs"),"İlkbahar",
IF(VEYA(M1822="Haziran",M1822="Temmuz",M1822="Ağustos"),"Yaz",
IF(VEYA(M1822="Eylül",M1822="Ekim",M1822="Kasım"),"Sonbahar",""))))</f>
        <v>0</v>
      </c>
    </row>
    <row r="1823" spans="1:13" x14ac:dyDescent="0.3">
      <c r="A1823" s="5">
        <v>1822</v>
      </c>
      <c r="B1823" t="s">
        <v>8</v>
      </c>
      <c r="C1823" t="s">
        <v>29</v>
      </c>
      <c r="D1823" s="5" t="s">
        <v>82</v>
      </c>
      <c r="E1823">
        <v>2</v>
      </c>
      <c r="F1823" s="1">
        <v>1800</v>
      </c>
      <c r="G1823" s="2">
        <v>3600</v>
      </c>
      <c r="H1823" s="3">
        <v>2000</v>
      </c>
      <c r="I1823" s="19" t="s">
        <v>47</v>
      </c>
      <c r="J1823" t="s">
        <v>57</v>
      </c>
      <c r="K1823" s="20">
        <f>Tablo1[[#This Row],[Ürün Kar Tutarı]]/Tablo1[[#This Row],[Birim Fiyat]]</f>
        <v>1.1111111111111112</v>
      </c>
      <c r="L1823" t="str">
        <f xml:space="preserve"> RIGHT(Tablo1[[#This Row],[Urun Ad]],5)</f>
        <v>n Gri</v>
      </c>
      <c r="M1823" cm="1">
        <f t="array" aca="1" ref="M1823" ca="1">IF(VEYA(M1823="Aralık",M1823="Ocak",M1823="Şubat"),"Kış",
IF(VEYA(M1823="Mart",M1823="Nisan",M1823="Mayıs"),"İlkbahar",
IF(VEYA(M1823="Haziran",M1823="Temmuz",M1823="Ağustos"),"Yaz",
IF(VEYA(M1823="Eylül",M1823="Ekim",M1823="Kasım"),"Sonbahar",""))))</f>
        <v>0</v>
      </c>
    </row>
    <row r="1824" spans="1:13" x14ac:dyDescent="0.3">
      <c r="A1824" s="4">
        <v>1823</v>
      </c>
      <c r="B1824" t="s">
        <v>10</v>
      </c>
      <c r="C1824" t="s">
        <v>25</v>
      </c>
      <c r="D1824" s="5" t="s">
        <v>77</v>
      </c>
      <c r="E1824">
        <v>2</v>
      </c>
      <c r="F1824" s="1">
        <v>7600</v>
      </c>
      <c r="G1824" s="2">
        <v>15200</v>
      </c>
      <c r="H1824" s="3">
        <v>3200</v>
      </c>
      <c r="I1824" s="19" t="s">
        <v>47</v>
      </c>
      <c r="J1824" t="s">
        <v>58</v>
      </c>
      <c r="K1824" s="20">
        <f>Tablo1[[#This Row],[Ürün Kar Tutarı]]/Tablo1[[#This Row],[Birim Fiyat]]</f>
        <v>0.42105263157894735</v>
      </c>
      <c r="L1824" t="str">
        <f xml:space="preserve"> RIGHT(Tablo1[[#This Row],[Urun Ad]],5)</f>
        <v>i Gri</v>
      </c>
      <c r="M1824" cm="1">
        <f t="array" aca="1" ref="M1824" ca="1">IF(VEYA(M1824="Aralık",M1824="Ocak",M1824="Şubat"),"Kış",
IF(VEYA(M1824="Mart",M1824="Nisan",M1824="Mayıs"),"İlkbahar",
IF(VEYA(M1824="Haziran",M1824="Temmuz",M1824="Ağustos"),"Yaz",
IF(VEYA(M1824="Eylül",M1824="Ekim",M1824="Kasım"),"Sonbahar",""))))</f>
        <v>0</v>
      </c>
    </row>
    <row r="1825" spans="1:13" x14ac:dyDescent="0.3">
      <c r="A1825" s="5">
        <v>1824</v>
      </c>
      <c r="B1825" t="s">
        <v>15</v>
      </c>
      <c r="C1825" t="s">
        <v>39</v>
      </c>
      <c r="D1825" s="5" t="s">
        <v>76</v>
      </c>
      <c r="E1825">
        <v>5</v>
      </c>
      <c r="F1825" s="1">
        <v>7530</v>
      </c>
      <c r="G1825" s="2">
        <v>37650</v>
      </c>
      <c r="H1825" s="3">
        <v>7650</v>
      </c>
      <c r="I1825" s="19" t="s">
        <v>47</v>
      </c>
      <c r="J1825" t="s">
        <v>67</v>
      </c>
      <c r="K1825" s="20">
        <f>Tablo1[[#This Row],[Ürün Kar Tutarı]]/Tablo1[[#This Row],[Birim Fiyat]]</f>
        <v>1.0159362549800797</v>
      </c>
      <c r="L1825" t="str">
        <f xml:space="preserve"> RIGHT(Tablo1[[#This Row],[Urun Ad]],5)</f>
        <v>ı Gri</v>
      </c>
      <c r="M1825" cm="1">
        <f t="array" aca="1" ref="M1825" ca="1">IF(VEYA(M1825="Aralık",M1825="Ocak",M1825="Şubat"),"Kış",
IF(VEYA(M1825="Mart",M1825="Nisan",M1825="Mayıs"),"İlkbahar",
IF(VEYA(M1825="Haziran",M1825="Temmuz",M1825="Ağustos"),"Yaz",
IF(VEYA(M1825="Eylül",M1825="Ekim",M1825="Kasım"),"Sonbahar",""))))</f>
        <v>0</v>
      </c>
    </row>
    <row r="1826" spans="1:13" x14ac:dyDescent="0.3">
      <c r="A1826" s="4">
        <v>1825</v>
      </c>
      <c r="B1826" t="s">
        <v>19</v>
      </c>
      <c r="C1826" t="s">
        <v>33</v>
      </c>
      <c r="D1826" s="5" t="s">
        <v>78</v>
      </c>
      <c r="E1826">
        <v>4</v>
      </c>
      <c r="F1826" s="1">
        <v>1490</v>
      </c>
      <c r="G1826" s="2">
        <v>5960</v>
      </c>
      <c r="H1826" s="3">
        <v>2760</v>
      </c>
      <c r="I1826" s="19" t="s">
        <v>47</v>
      </c>
      <c r="J1826" t="s">
        <v>62</v>
      </c>
      <c r="K1826" s="20">
        <f>Tablo1[[#This Row],[Ürün Kar Tutarı]]/Tablo1[[#This Row],[Birim Fiyat]]</f>
        <v>1.8523489932885906</v>
      </c>
      <c r="L1826" t="str">
        <f xml:space="preserve"> RIGHT(Tablo1[[#This Row],[Urun Ad]],5)</f>
        <v>Marka</v>
      </c>
      <c r="M1826" cm="1">
        <f t="array" aca="1" ref="M1826" ca="1">IF(VEYA(M1826="Aralık",M1826="Ocak",M1826="Şubat"),"Kış",
IF(VEYA(M1826="Mart",M1826="Nisan",M1826="Mayıs"),"İlkbahar",
IF(VEYA(M1826="Haziran",M1826="Temmuz",M1826="Ağustos"),"Yaz",
IF(VEYA(M1826="Eylül",M1826="Ekim",M1826="Kasım"),"Sonbahar",""))))</f>
        <v>0</v>
      </c>
    </row>
    <row r="1827" spans="1:13" x14ac:dyDescent="0.3">
      <c r="A1827" s="5">
        <v>1826</v>
      </c>
      <c r="B1827" t="s">
        <v>8</v>
      </c>
      <c r="C1827" t="s">
        <v>40</v>
      </c>
      <c r="D1827" s="5" t="s">
        <v>75</v>
      </c>
      <c r="E1827">
        <v>4</v>
      </c>
      <c r="F1827" s="1">
        <v>5300</v>
      </c>
      <c r="G1827" s="2">
        <v>21200</v>
      </c>
      <c r="H1827" s="3">
        <v>5200</v>
      </c>
      <c r="I1827" s="19" t="s">
        <v>47</v>
      </c>
      <c r="J1827" t="s">
        <v>58</v>
      </c>
      <c r="K1827" s="20">
        <f>Tablo1[[#This Row],[Ürün Kar Tutarı]]/Tablo1[[#This Row],[Birim Fiyat]]</f>
        <v>0.98113207547169812</v>
      </c>
      <c r="L1827" t="str">
        <f xml:space="preserve"> RIGHT(Tablo1[[#This Row],[Urun Ad]],5)</f>
        <v>i Gri</v>
      </c>
      <c r="M1827" cm="1">
        <f t="array" aca="1" ref="M1827" ca="1">IF(VEYA(M1827="Aralık",M1827="Ocak",M1827="Şubat"),"Kış",
IF(VEYA(M1827="Mart",M1827="Nisan",M1827="Mayıs"),"İlkbahar",
IF(VEYA(M1827="Haziran",M1827="Temmuz",M1827="Ağustos"),"Yaz",
IF(VEYA(M1827="Eylül",M1827="Ekim",M1827="Kasım"),"Sonbahar",""))))</f>
        <v>0</v>
      </c>
    </row>
    <row r="1828" spans="1:13" x14ac:dyDescent="0.3">
      <c r="A1828" s="4">
        <v>1827</v>
      </c>
      <c r="B1828" t="s">
        <v>12</v>
      </c>
      <c r="C1828" t="s">
        <v>28</v>
      </c>
      <c r="D1828" s="5" t="s">
        <v>83</v>
      </c>
      <c r="E1828">
        <v>4</v>
      </c>
      <c r="F1828" s="1">
        <v>1200</v>
      </c>
      <c r="G1828" s="2">
        <v>4800</v>
      </c>
      <c r="H1828" s="3">
        <v>1600</v>
      </c>
      <c r="I1828" s="19" t="s">
        <v>47</v>
      </c>
      <c r="J1828" t="s">
        <v>66</v>
      </c>
      <c r="K1828" s="20">
        <f>Tablo1[[#This Row],[Ürün Kar Tutarı]]/Tablo1[[#This Row],[Birim Fiyat]]</f>
        <v>1.3333333333333333</v>
      </c>
      <c r="L1828" t="str">
        <f xml:space="preserve"> RIGHT(Tablo1[[#This Row],[Urun Ad]],5)</f>
        <v>Marka</v>
      </c>
      <c r="M1828" cm="1">
        <f t="array" aca="1" ref="M1828" ca="1">IF(VEYA(M1828="Aralık",M1828="Ocak",M1828="Şubat"),"Kış",
IF(VEYA(M1828="Mart",M1828="Nisan",M1828="Mayıs"),"İlkbahar",
IF(VEYA(M1828="Haziran",M1828="Temmuz",M1828="Ağustos"),"Yaz",
IF(VEYA(M1828="Eylül",M1828="Ekim",M1828="Kasım"),"Sonbahar",""))))</f>
        <v>0</v>
      </c>
    </row>
    <row r="1829" spans="1:13" x14ac:dyDescent="0.3">
      <c r="A1829" s="5">
        <v>1828</v>
      </c>
      <c r="B1829" t="s">
        <v>17</v>
      </c>
      <c r="C1829" t="s">
        <v>30</v>
      </c>
      <c r="D1829" s="5" t="s">
        <v>83</v>
      </c>
      <c r="E1829">
        <v>4</v>
      </c>
      <c r="F1829" s="1">
        <v>1090</v>
      </c>
      <c r="G1829" s="2">
        <v>4360</v>
      </c>
      <c r="H1829" s="3">
        <v>1160</v>
      </c>
      <c r="I1829" s="19" t="s">
        <v>47</v>
      </c>
      <c r="J1829" t="s">
        <v>64</v>
      </c>
      <c r="K1829" s="20">
        <f>Tablo1[[#This Row],[Ürün Kar Tutarı]]/Tablo1[[#This Row],[Birim Fiyat]]</f>
        <v>1.0642201834862386</v>
      </c>
      <c r="L1829" t="str">
        <f xml:space="preserve"> RIGHT(Tablo1[[#This Row],[Urun Ad]],5)</f>
        <v>Marka</v>
      </c>
      <c r="M1829" cm="1">
        <f t="array" aca="1" ref="M1829" ca="1">IF(VEYA(M1829="Aralık",M1829="Ocak",M1829="Şubat"),"Kış",
IF(VEYA(M1829="Mart",M1829="Nisan",M1829="Mayıs"),"İlkbahar",
IF(VEYA(M1829="Haziran",M1829="Temmuz",M1829="Ağustos"),"Yaz",
IF(VEYA(M1829="Eylül",M1829="Ekim",M1829="Kasım"),"Sonbahar",""))))</f>
        <v>0</v>
      </c>
    </row>
    <row r="1830" spans="1:13" x14ac:dyDescent="0.3">
      <c r="A1830" s="4">
        <v>1829</v>
      </c>
      <c r="B1830" t="s">
        <v>12</v>
      </c>
      <c r="C1830" t="s">
        <v>26</v>
      </c>
      <c r="D1830" s="5" t="s">
        <v>79</v>
      </c>
      <c r="E1830">
        <v>3</v>
      </c>
      <c r="F1830" s="1">
        <v>7250</v>
      </c>
      <c r="G1830" s="2">
        <v>21750</v>
      </c>
      <c r="H1830" s="3">
        <v>6750</v>
      </c>
      <c r="I1830" s="19" t="s">
        <v>47</v>
      </c>
      <c r="J1830" t="s">
        <v>60</v>
      </c>
      <c r="K1830" s="20">
        <f>Tablo1[[#This Row],[Ürün Kar Tutarı]]/Tablo1[[#This Row],[Birim Fiyat]]</f>
        <v>0.93103448275862066</v>
      </c>
      <c r="L1830" t="str">
        <f xml:space="preserve"> RIGHT(Tablo1[[#This Row],[Urun Ad]],5)</f>
        <v>u Gri</v>
      </c>
      <c r="M1830" cm="1">
        <f t="array" aca="1" ref="M1830" ca="1">IF(VEYA(M1830="Aralık",M1830="Ocak",M1830="Şubat"),"Kış",
IF(VEYA(M1830="Mart",M1830="Nisan",M1830="Mayıs"),"İlkbahar",
IF(VEYA(M1830="Haziran",M1830="Temmuz",M1830="Ağustos"),"Yaz",
IF(VEYA(M1830="Eylül",M1830="Ekim",M1830="Kasım"),"Sonbahar",""))))</f>
        <v>0</v>
      </c>
    </row>
    <row r="1831" spans="1:13" x14ac:dyDescent="0.3">
      <c r="A1831" s="5">
        <v>1830</v>
      </c>
      <c r="B1831" t="s">
        <v>18</v>
      </c>
      <c r="C1831" t="s">
        <v>21</v>
      </c>
      <c r="D1831" s="5" t="s">
        <v>82</v>
      </c>
      <c r="E1831">
        <v>4</v>
      </c>
      <c r="F1831" s="1">
        <v>1400</v>
      </c>
      <c r="G1831" s="2">
        <v>5600</v>
      </c>
      <c r="H1831" s="3">
        <v>2400</v>
      </c>
      <c r="I1831" s="19" t="s">
        <v>47</v>
      </c>
      <c r="J1831" t="s">
        <v>58</v>
      </c>
      <c r="K1831" s="20">
        <f>Tablo1[[#This Row],[Ürün Kar Tutarı]]/Tablo1[[#This Row],[Birim Fiyat]]</f>
        <v>1.7142857142857142</v>
      </c>
      <c r="L1831" t="str">
        <f xml:space="preserve"> RIGHT(Tablo1[[#This Row],[Urun Ad]],5)</f>
        <v>Beyaz</v>
      </c>
      <c r="M1831" cm="1">
        <f t="array" aca="1" ref="M1831" ca="1">IF(VEYA(M1831="Aralık",M1831="Ocak",M1831="Şubat"),"Kış",
IF(VEYA(M1831="Mart",M1831="Nisan",M1831="Mayıs"),"İlkbahar",
IF(VEYA(M1831="Haziran",M1831="Temmuz",M1831="Ağustos"),"Yaz",
IF(VEYA(M1831="Eylül",M1831="Ekim",M1831="Kasım"),"Sonbahar",""))))</f>
        <v>0</v>
      </c>
    </row>
    <row r="1832" spans="1:13" x14ac:dyDescent="0.3">
      <c r="A1832" s="4">
        <v>1831</v>
      </c>
      <c r="B1832" t="s">
        <v>10</v>
      </c>
      <c r="C1832" t="s">
        <v>41</v>
      </c>
      <c r="D1832" s="5" t="s">
        <v>78</v>
      </c>
      <c r="E1832">
        <v>2</v>
      </c>
      <c r="F1832" s="1">
        <v>1500</v>
      </c>
      <c r="G1832" s="2">
        <v>3000</v>
      </c>
      <c r="H1832" s="3">
        <v>1400</v>
      </c>
      <c r="I1832" s="19" t="s">
        <v>47</v>
      </c>
      <c r="J1832" t="s">
        <v>62</v>
      </c>
      <c r="K1832" s="20">
        <f>Tablo1[[#This Row],[Ürün Kar Tutarı]]/Tablo1[[#This Row],[Birim Fiyat]]</f>
        <v>0.93333333333333335</v>
      </c>
      <c r="L1832" t="str">
        <f xml:space="preserve"> RIGHT(Tablo1[[#This Row],[Urun Ad]],5)</f>
        <v>Marka</v>
      </c>
      <c r="M1832" cm="1">
        <f t="array" aca="1" ref="M1832" ca="1">IF(VEYA(M1832="Aralık",M1832="Ocak",M1832="Şubat"),"Kış",
IF(VEYA(M1832="Mart",M1832="Nisan",M1832="Mayıs"),"İlkbahar",
IF(VEYA(M1832="Haziran",M1832="Temmuz",M1832="Ağustos"),"Yaz",
IF(VEYA(M1832="Eylül",M1832="Ekim",M1832="Kasım"),"Sonbahar",""))))</f>
        <v>0</v>
      </c>
    </row>
    <row r="1833" spans="1:13" x14ac:dyDescent="0.3">
      <c r="A1833" s="5">
        <v>1832</v>
      </c>
      <c r="B1833" t="s">
        <v>15</v>
      </c>
      <c r="C1833" t="s">
        <v>23</v>
      </c>
      <c r="D1833" s="5" t="s">
        <v>84</v>
      </c>
      <c r="E1833">
        <v>3</v>
      </c>
      <c r="F1833" s="1">
        <v>1350</v>
      </c>
      <c r="G1833" s="2">
        <v>4050</v>
      </c>
      <c r="H1833" s="3">
        <v>1650</v>
      </c>
      <c r="I1833" s="19" t="s">
        <v>47</v>
      </c>
      <c r="J1833" t="s">
        <v>55</v>
      </c>
      <c r="K1833" s="20">
        <f>Tablo1[[#This Row],[Ürün Kar Tutarı]]/Tablo1[[#This Row],[Birim Fiyat]]</f>
        <v>1.2222222222222223</v>
      </c>
      <c r="L1833" t="str">
        <f xml:space="preserve"> RIGHT(Tablo1[[#This Row],[Urun Ad]],5)</f>
        <v>Siyah</v>
      </c>
      <c r="M1833" cm="1">
        <f t="array" aca="1" ref="M1833" ca="1">IF(VEYA(M1833="Aralık",M1833="Ocak",M1833="Şubat"),"Kış",
IF(VEYA(M1833="Mart",M1833="Nisan",M1833="Mayıs"),"İlkbahar",
IF(VEYA(M1833="Haziran",M1833="Temmuz",M1833="Ağustos"),"Yaz",
IF(VEYA(M1833="Eylül",M1833="Ekim",M1833="Kasım"),"Sonbahar",""))))</f>
        <v>0</v>
      </c>
    </row>
    <row r="1834" spans="1:13" x14ac:dyDescent="0.3">
      <c r="A1834" s="4">
        <v>1833</v>
      </c>
      <c r="B1834" t="s">
        <v>15</v>
      </c>
      <c r="C1834" t="s">
        <v>28</v>
      </c>
      <c r="D1834" s="5" t="s">
        <v>83</v>
      </c>
      <c r="E1834">
        <v>4</v>
      </c>
      <c r="F1834" s="1">
        <v>1200</v>
      </c>
      <c r="G1834" s="2">
        <v>4800</v>
      </c>
      <c r="H1834" s="3">
        <v>1600</v>
      </c>
      <c r="I1834" s="19" t="s">
        <v>47</v>
      </c>
      <c r="J1834" t="s">
        <v>55</v>
      </c>
      <c r="K1834" s="20">
        <f>Tablo1[[#This Row],[Ürün Kar Tutarı]]/Tablo1[[#This Row],[Birim Fiyat]]</f>
        <v>1.3333333333333333</v>
      </c>
      <c r="L1834" t="str">
        <f xml:space="preserve"> RIGHT(Tablo1[[#This Row],[Urun Ad]],5)</f>
        <v>Marka</v>
      </c>
      <c r="M1834" cm="1">
        <f t="array" aca="1" ref="M1834" ca="1">IF(VEYA(M1834="Aralık",M1834="Ocak",M1834="Şubat"),"Kış",
IF(VEYA(M1834="Mart",M1834="Nisan",M1834="Mayıs"),"İlkbahar",
IF(VEYA(M1834="Haziran",M1834="Temmuz",M1834="Ağustos"),"Yaz",
IF(VEYA(M1834="Eylül",M1834="Ekim",M1834="Kasım"),"Sonbahar",""))))</f>
        <v>0</v>
      </c>
    </row>
    <row r="1835" spans="1:13" x14ac:dyDescent="0.3">
      <c r="A1835" s="5">
        <v>1834</v>
      </c>
      <c r="B1835" t="s">
        <v>9</v>
      </c>
      <c r="C1835" t="s">
        <v>39</v>
      </c>
      <c r="D1835" s="5" t="s">
        <v>76</v>
      </c>
      <c r="E1835">
        <v>4</v>
      </c>
      <c r="F1835" s="1">
        <v>7530</v>
      </c>
      <c r="G1835" s="2">
        <v>30120</v>
      </c>
      <c r="H1835" s="3">
        <v>6120</v>
      </c>
      <c r="I1835" s="19" t="s">
        <v>47</v>
      </c>
      <c r="J1835" t="s">
        <v>56</v>
      </c>
      <c r="K1835" s="20">
        <f>Tablo1[[#This Row],[Ürün Kar Tutarı]]/Tablo1[[#This Row],[Birim Fiyat]]</f>
        <v>0.8127490039840638</v>
      </c>
      <c r="L1835" t="str">
        <f xml:space="preserve"> RIGHT(Tablo1[[#This Row],[Urun Ad]],5)</f>
        <v>ı Gri</v>
      </c>
      <c r="M1835" cm="1">
        <f t="array" aca="1" ref="M1835" ca="1">IF(VEYA(M1835="Aralık",M1835="Ocak",M1835="Şubat"),"Kış",
IF(VEYA(M1835="Mart",M1835="Nisan",M1835="Mayıs"),"İlkbahar",
IF(VEYA(M1835="Haziran",M1835="Temmuz",M1835="Ağustos"),"Yaz",
IF(VEYA(M1835="Eylül",M1835="Ekim",M1835="Kasım"),"Sonbahar",""))))</f>
        <v>0</v>
      </c>
    </row>
    <row r="1836" spans="1:13" x14ac:dyDescent="0.3">
      <c r="A1836" s="4">
        <v>1835</v>
      </c>
      <c r="B1836" t="s">
        <v>18</v>
      </c>
      <c r="C1836" t="s">
        <v>28</v>
      </c>
      <c r="D1836" s="5" t="s">
        <v>83</v>
      </c>
      <c r="E1836">
        <v>2</v>
      </c>
      <c r="F1836" s="1">
        <v>1200</v>
      </c>
      <c r="G1836" s="2">
        <v>2400</v>
      </c>
      <c r="H1836" s="3">
        <v>800</v>
      </c>
      <c r="I1836" s="19" t="s">
        <v>47</v>
      </c>
      <c r="J1836" t="s">
        <v>55</v>
      </c>
      <c r="K1836" s="20">
        <f>Tablo1[[#This Row],[Ürün Kar Tutarı]]/Tablo1[[#This Row],[Birim Fiyat]]</f>
        <v>0.66666666666666663</v>
      </c>
      <c r="L1836" t="str">
        <f xml:space="preserve"> RIGHT(Tablo1[[#This Row],[Urun Ad]],5)</f>
        <v>Marka</v>
      </c>
      <c r="M1836" cm="1">
        <f t="array" aca="1" ref="M1836" ca="1">IF(VEYA(M1836="Aralık",M1836="Ocak",M1836="Şubat"),"Kış",
IF(VEYA(M1836="Mart",M1836="Nisan",M1836="Mayıs"),"İlkbahar",
IF(VEYA(M1836="Haziran",M1836="Temmuz",M1836="Ağustos"),"Yaz",
IF(VEYA(M1836="Eylül",M1836="Ekim",M1836="Kasım"),"Sonbahar",""))))</f>
        <v>0</v>
      </c>
    </row>
    <row r="1837" spans="1:13" x14ac:dyDescent="0.3">
      <c r="A1837" s="5">
        <v>1836</v>
      </c>
      <c r="B1837" t="s">
        <v>16</v>
      </c>
      <c r="C1837" t="s">
        <v>29</v>
      </c>
      <c r="D1837" s="5" t="s">
        <v>82</v>
      </c>
      <c r="E1837">
        <v>4</v>
      </c>
      <c r="F1837" s="1">
        <v>1800</v>
      </c>
      <c r="G1837" s="2">
        <v>7200</v>
      </c>
      <c r="H1837" s="3">
        <v>4000</v>
      </c>
      <c r="I1837" s="19" t="s">
        <v>47</v>
      </c>
      <c r="J1837" t="s">
        <v>56</v>
      </c>
      <c r="K1837" s="20">
        <f>Tablo1[[#This Row],[Ürün Kar Tutarı]]/Tablo1[[#This Row],[Birim Fiyat]]</f>
        <v>2.2222222222222223</v>
      </c>
      <c r="L1837" t="str">
        <f xml:space="preserve"> RIGHT(Tablo1[[#This Row],[Urun Ad]],5)</f>
        <v>n Gri</v>
      </c>
      <c r="M1837" cm="1">
        <f t="array" aca="1" ref="M1837" ca="1">IF(VEYA(M1837="Aralık",M1837="Ocak",M1837="Şubat"),"Kış",
IF(VEYA(M1837="Mart",M1837="Nisan",M1837="Mayıs"),"İlkbahar",
IF(VEYA(M1837="Haziran",M1837="Temmuz",M1837="Ağustos"),"Yaz",
IF(VEYA(M1837="Eylül",M1837="Ekim",M1837="Kasım"),"Sonbahar",""))))</f>
        <v>0</v>
      </c>
    </row>
    <row r="1838" spans="1:13" x14ac:dyDescent="0.3">
      <c r="A1838" s="4">
        <v>1837</v>
      </c>
      <c r="B1838" t="s">
        <v>8</v>
      </c>
      <c r="C1838" t="s">
        <v>26</v>
      </c>
      <c r="D1838" s="5" t="s">
        <v>79</v>
      </c>
      <c r="E1838">
        <v>4</v>
      </c>
      <c r="F1838" s="1">
        <v>7250</v>
      </c>
      <c r="G1838" s="2">
        <v>29000</v>
      </c>
      <c r="H1838" s="3">
        <v>9000</v>
      </c>
      <c r="I1838" s="19" t="s">
        <v>47</v>
      </c>
      <c r="J1838" t="s">
        <v>57</v>
      </c>
      <c r="K1838" s="20">
        <f>Tablo1[[#This Row],[Ürün Kar Tutarı]]/Tablo1[[#This Row],[Birim Fiyat]]</f>
        <v>1.2413793103448276</v>
      </c>
      <c r="L1838" t="str">
        <f xml:space="preserve"> RIGHT(Tablo1[[#This Row],[Urun Ad]],5)</f>
        <v>u Gri</v>
      </c>
      <c r="M1838" cm="1">
        <f t="array" aca="1" ref="M1838" ca="1">IF(VEYA(M1838="Aralık",M1838="Ocak",M1838="Şubat"),"Kış",
IF(VEYA(M1838="Mart",M1838="Nisan",M1838="Mayıs"),"İlkbahar",
IF(VEYA(M1838="Haziran",M1838="Temmuz",M1838="Ağustos"),"Yaz",
IF(VEYA(M1838="Eylül",M1838="Ekim",M1838="Kasım"),"Sonbahar",""))))</f>
        <v>0</v>
      </c>
    </row>
    <row r="1839" spans="1:13" x14ac:dyDescent="0.3">
      <c r="A1839" s="4">
        <v>1838</v>
      </c>
      <c r="B1839" t="s">
        <v>17</v>
      </c>
      <c r="C1839" t="s">
        <v>33</v>
      </c>
      <c r="D1839" s="5" t="s">
        <v>78</v>
      </c>
      <c r="E1839">
        <v>3</v>
      </c>
      <c r="F1839" s="1">
        <v>1490</v>
      </c>
      <c r="G1839" s="2">
        <v>4470</v>
      </c>
      <c r="H1839" s="3">
        <v>2070</v>
      </c>
      <c r="I1839" s="19" t="s">
        <v>47</v>
      </c>
      <c r="J1839" t="s">
        <v>61</v>
      </c>
      <c r="K1839" s="20">
        <f>Tablo1[[#This Row],[Ürün Kar Tutarı]]/Tablo1[[#This Row],[Birim Fiyat]]</f>
        <v>1.3892617449664431</v>
      </c>
      <c r="L1839" t="str">
        <f xml:space="preserve"> RIGHT(Tablo1[[#This Row],[Urun Ad]],5)</f>
        <v>Marka</v>
      </c>
      <c r="M1839" cm="1">
        <f t="array" aca="1" ref="M1839" ca="1">IF(VEYA(M1839="Aralık",M1839="Ocak",M1839="Şubat"),"Kış",
IF(VEYA(M1839="Mart",M1839="Nisan",M1839="Mayıs"),"İlkbahar",
IF(VEYA(M1839="Haziran",M1839="Temmuz",M1839="Ağustos"),"Yaz",
IF(VEYA(M1839="Eylül",M1839="Ekim",M1839="Kasım"),"Sonbahar",""))))</f>
        <v>0</v>
      </c>
    </row>
    <row r="1840" spans="1:13" x14ac:dyDescent="0.3">
      <c r="A1840" s="4">
        <v>1839</v>
      </c>
      <c r="B1840" t="s">
        <v>17</v>
      </c>
      <c r="C1840" t="s">
        <v>38</v>
      </c>
      <c r="D1840" s="5" t="s">
        <v>84</v>
      </c>
      <c r="E1840">
        <v>4</v>
      </c>
      <c r="F1840" s="1">
        <v>1200</v>
      </c>
      <c r="G1840" s="2">
        <v>4800</v>
      </c>
      <c r="H1840" s="3">
        <v>1600</v>
      </c>
      <c r="I1840" s="19" t="s">
        <v>47</v>
      </c>
      <c r="J1840" t="s">
        <v>59</v>
      </c>
      <c r="K1840" s="20">
        <f>Tablo1[[#This Row],[Ürün Kar Tutarı]]/Tablo1[[#This Row],[Birim Fiyat]]</f>
        <v>1.3333333333333333</v>
      </c>
      <c r="L1840" t="str">
        <f xml:space="preserve"> RIGHT(Tablo1[[#This Row],[Urun Ad]],5)</f>
        <v>ü Mor</v>
      </c>
      <c r="M1840" cm="1">
        <f t="array" aca="1" ref="M1840" ca="1">IF(VEYA(M1840="Aralık",M1840="Ocak",M1840="Şubat"),"Kış",
IF(VEYA(M1840="Mart",M1840="Nisan",M1840="Mayıs"),"İlkbahar",
IF(VEYA(M1840="Haziran",M1840="Temmuz",M1840="Ağustos"),"Yaz",
IF(VEYA(M1840="Eylül",M1840="Ekim",M1840="Kasım"),"Sonbahar",""))))</f>
        <v>0</v>
      </c>
    </row>
    <row r="1841" spans="1:13" x14ac:dyDescent="0.3">
      <c r="A1841" s="5">
        <v>1840</v>
      </c>
      <c r="B1841" t="s">
        <v>9</v>
      </c>
      <c r="C1841" t="s">
        <v>31</v>
      </c>
      <c r="D1841" s="5" t="s">
        <v>77</v>
      </c>
      <c r="E1841">
        <v>3</v>
      </c>
      <c r="F1841" s="1">
        <v>8000</v>
      </c>
      <c r="G1841" s="2">
        <v>24000</v>
      </c>
      <c r="H1841" s="3">
        <v>6000</v>
      </c>
      <c r="I1841" s="19" t="s">
        <v>47</v>
      </c>
      <c r="J1841" t="s">
        <v>66</v>
      </c>
      <c r="K1841" s="20">
        <f>Tablo1[[#This Row],[Ürün Kar Tutarı]]/Tablo1[[#This Row],[Birim Fiyat]]</f>
        <v>0.75</v>
      </c>
      <c r="L1841" t="str">
        <f xml:space="preserve"> RIGHT(Tablo1[[#This Row],[Urun Ad]],5)</f>
        <v>Beyaz</v>
      </c>
      <c r="M1841" cm="1">
        <f t="array" aca="1" ref="M1841" ca="1">IF(VEYA(M1841="Aralık",M1841="Ocak",M1841="Şubat"),"Kış",
IF(VEYA(M1841="Mart",M1841="Nisan",M1841="Mayıs"),"İlkbahar",
IF(VEYA(M1841="Haziran",M1841="Temmuz",M1841="Ağustos"),"Yaz",
IF(VEYA(M1841="Eylül",M1841="Ekim",M1841="Kasım"),"Sonbahar",""))))</f>
        <v>0</v>
      </c>
    </row>
    <row r="1842" spans="1:13" x14ac:dyDescent="0.3">
      <c r="A1842" s="4">
        <v>1841</v>
      </c>
      <c r="B1842" t="s">
        <v>14</v>
      </c>
      <c r="C1842" t="s">
        <v>21</v>
      </c>
      <c r="D1842" s="5" t="s">
        <v>82</v>
      </c>
      <c r="E1842">
        <v>4</v>
      </c>
      <c r="F1842" s="1">
        <v>1400</v>
      </c>
      <c r="G1842" s="2">
        <v>5600</v>
      </c>
      <c r="H1842" s="3">
        <v>2400</v>
      </c>
      <c r="I1842" s="19" t="s">
        <v>47</v>
      </c>
      <c r="J1842" t="s">
        <v>59</v>
      </c>
      <c r="K1842" s="20">
        <f>Tablo1[[#This Row],[Ürün Kar Tutarı]]/Tablo1[[#This Row],[Birim Fiyat]]</f>
        <v>1.7142857142857142</v>
      </c>
      <c r="L1842" t="str">
        <f xml:space="preserve"> RIGHT(Tablo1[[#This Row],[Urun Ad]],5)</f>
        <v>Beyaz</v>
      </c>
      <c r="M1842" cm="1">
        <f t="array" aca="1" ref="M1842" ca="1">IF(VEYA(M1842="Aralık",M1842="Ocak",M1842="Şubat"),"Kış",
IF(VEYA(M1842="Mart",M1842="Nisan",M1842="Mayıs"),"İlkbahar",
IF(VEYA(M1842="Haziran",M1842="Temmuz",M1842="Ağustos"),"Yaz",
IF(VEYA(M1842="Eylül",M1842="Ekim",M1842="Kasım"),"Sonbahar",""))))</f>
        <v>0</v>
      </c>
    </row>
    <row r="1843" spans="1:13" x14ac:dyDescent="0.3">
      <c r="A1843" s="5">
        <v>1842</v>
      </c>
      <c r="B1843" t="s">
        <v>13</v>
      </c>
      <c r="C1843" t="s">
        <v>23</v>
      </c>
      <c r="D1843" s="5" t="s">
        <v>84</v>
      </c>
      <c r="E1843">
        <v>5</v>
      </c>
      <c r="F1843" s="1">
        <v>1350</v>
      </c>
      <c r="G1843" s="2">
        <v>6750</v>
      </c>
      <c r="H1843" s="3">
        <v>2750</v>
      </c>
      <c r="I1843" s="19" t="s">
        <v>47</v>
      </c>
      <c r="J1843" t="s">
        <v>67</v>
      </c>
      <c r="K1843" s="20">
        <f>Tablo1[[#This Row],[Ürün Kar Tutarı]]/Tablo1[[#This Row],[Birim Fiyat]]</f>
        <v>2.0370370370370372</v>
      </c>
      <c r="L1843" t="str">
        <f xml:space="preserve"> RIGHT(Tablo1[[#This Row],[Urun Ad]],5)</f>
        <v>Siyah</v>
      </c>
      <c r="M1843" cm="1">
        <f t="array" aca="1" ref="M1843" ca="1">IF(VEYA(M1843="Aralık",M1843="Ocak",M1843="Şubat"),"Kış",
IF(VEYA(M1843="Mart",M1843="Nisan",M1843="Mayıs"),"İlkbahar",
IF(VEYA(M1843="Haziran",M1843="Temmuz",M1843="Ağustos"),"Yaz",
IF(VEYA(M1843="Eylül",M1843="Ekim",M1843="Kasım"),"Sonbahar",""))))</f>
        <v>0</v>
      </c>
    </row>
    <row r="1844" spans="1:13" x14ac:dyDescent="0.3">
      <c r="A1844" s="4">
        <v>1843</v>
      </c>
      <c r="B1844" t="s">
        <v>16</v>
      </c>
      <c r="C1844" t="s">
        <v>38</v>
      </c>
      <c r="D1844" s="5" t="s">
        <v>84</v>
      </c>
      <c r="E1844">
        <v>5</v>
      </c>
      <c r="F1844" s="1">
        <v>1200</v>
      </c>
      <c r="G1844" s="2">
        <v>6000</v>
      </c>
      <c r="H1844" s="3">
        <v>2000</v>
      </c>
      <c r="I1844" s="19" t="s">
        <v>47</v>
      </c>
      <c r="J1844" t="s">
        <v>67</v>
      </c>
      <c r="K1844" s="20">
        <f>Tablo1[[#This Row],[Ürün Kar Tutarı]]/Tablo1[[#This Row],[Birim Fiyat]]</f>
        <v>1.6666666666666667</v>
      </c>
      <c r="L1844" t="str">
        <f xml:space="preserve"> RIGHT(Tablo1[[#This Row],[Urun Ad]],5)</f>
        <v>ü Mor</v>
      </c>
      <c r="M1844" cm="1">
        <f t="array" aca="1" ref="M1844" ca="1">IF(VEYA(M1844="Aralık",M1844="Ocak",M1844="Şubat"),"Kış",
IF(VEYA(M1844="Mart",M1844="Nisan",M1844="Mayıs"),"İlkbahar",
IF(VEYA(M1844="Haziran",M1844="Temmuz",M1844="Ağustos"),"Yaz",
IF(VEYA(M1844="Eylül",M1844="Ekim",M1844="Kasım"),"Sonbahar",""))))</f>
        <v>0</v>
      </c>
    </row>
    <row r="1845" spans="1:13" x14ac:dyDescent="0.3">
      <c r="A1845" s="5">
        <v>1844</v>
      </c>
      <c r="B1845" t="s">
        <v>14</v>
      </c>
      <c r="C1845" t="s">
        <v>40</v>
      </c>
      <c r="D1845" s="5" t="s">
        <v>75</v>
      </c>
      <c r="E1845">
        <v>3</v>
      </c>
      <c r="F1845" s="1">
        <v>5300</v>
      </c>
      <c r="G1845" s="2">
        <v>15900</v>
      </c>
      <c r="H1845" s="3">
        <v>3900</v>
      </c>
      <c r="I1845" s="19" t="s">
        <v>47</v>
      </c>
      <c r="J1845" t="s">
        <v>65</v>
      </c>
      <c r="K1845" s="20">
        <f>Tablo1[[#This Row],[Ürün Kar Tutarı]]/Tablo1[[#This Row],[Birim Fiyat]]</f>
        <v>0.73584905660377353</v>
      </c>
      <c r="L1845" t="str">
        <f xml:space="preserve"> RIGHT(Tablo1[[#This Row],[Urun Ad]],5)</f>
        <v>i Gri</v>
      </c>
      <c r="M1845" cm="1">
        <f t="array" aca="1" ref="M1845" ca="1">IF(VEYA(M1845="Aralık",M1845="Ocak",M1845="Şubat"),"Kış",
IF(VEYA(M1845="Mart",M1845="Nisan",M1845="Mayıs"),"İlkbahar",
IF(VEYA(M1845="Haziran",M1845="Temmuz",M1845="Ağustos"),"Yaz",
IF(VEYA(M1845="Eylül",M1845="Ekim",M1845="Kasım"),"Sonbahar",""))))</f>
        <v>0</v>
      </c>
    </row>
    <row r="1846" spans="1:13" x14ac:dyDescent="0.3">
      <c r="A1846" s="4">
        <v>1845</v>
      </c>
      <c r="B1846" t="s">
        <v>17</v>
      </c>
      <c r="C1846" t="s">
        <v>32</v>
      </c>
      <c r="D1846" s="5" t="s">
        <v>76</v>
      </c>
      <c r="E1846">
        <v>4</v>
      </c>
      <c r="F1846" s="1">
        <v>10590</v>
      </c>
      <c r="G1846" s="2">
        <v>42360</v>
      </c>
      <c r="H1846" s="3">
        <v>18360</v>
      </c>
      <c r="I1846" s="19" t="s">
        <v>47</v>
      </c>
      <c r="J1846" t="s">
        <v>57</v>
      </c>
      <c r="K1846" s="20">
        <f>Tablo1[[#This Row],[Ürün Kar Tutarı]]/Tablo1[[#This Row],[Birim Fiyat]]</f>
        <v>1.7337110481586402</v>
      </c>
      <c r="L1846" t="str">
        <f xml:space="preserve"> RIGHT(Tablo1[[#This Row],[Urun Ad]],5)</f>
        <v>ı Gri</v>
      </c>
      <c r="M1846" cm="1">
        <f t="array" aca="1" ref="M1846" ca="1">IF(VEYA(M1846="Aralık",M1846="Ocak",M1846="Şubat"),"Kış",
IF(VEYA(M1846="Mart",M1846="Nisan",M1846="Mayıs"),"İlkbahar",
IF(VEYA(M1846="Haziran",M1846="Temmuz",M1846="Ağustos"),"Yaz",
IF(VEYA(M1846="Eylül",M1846="Ekim",M1846="Kasım"),"Sonbahar",""))))</f>
        <v>0</v>
      </c>
    </row>
    <row r="1847" spans="1:13" x14ac:dyDescent="0.3">
      <c r="A1847" s="5">
        <v>1846</v>
      </c>
      <c r="B1847" t="s">
        <v>12</v>
      </c>
      <c r="C1847" t="s">
        <v>37</v>
      </c>
      <c r="D1847" s="5" t="s">
        <v>43</v>
      </c>
      <c r="E1847">
        <v>5</v>
      </c>
      <c r="F1847" s="1">
        <v>1250</v>
      </c>
      <c r="G1847" s="2">
        <v>6250</v>
      </c>
      <c r="H1847" s="3">
        <v>2250</v>
      </c>
      <c r="I1847" s="19" t="s">
        <v>47</v>
      </c>
      <c r="J1847" t="s">
        <v>57</v>
      </c>
      <c r="K1847" s="20">
        <f>Tablo1[[#This Row],[Ürün Kar Tutarı]]/Tablo1[[#This Row],[Birim Fiyat]]</f>
        <v>1.8</v>
      </c>
      <c r="L1847" t="str">
        <f xml:space="preserve"> RIGHT(Tablo1[[#This Row],[Urun Ad]],5)</f>
        <v>Siyah</v>
      </c>
      <c r="M1847" cm="1">
        <f t="array" aca="1" ref="M1847" ca="1">IF(VEYA(M1847="Aralık",M1847="Ocak",M1847="Şubat"),"Kış",
IF(VEYA(M1847="Mart",M1847="Nisan",M1847="Mayıs"),"İlkbahar",
IF(VEYA(M1847="Haziran",M1847="Temmuz",M1847="Ağustos"),"Yaz",
IF(VEYA(M1847="Eylül",M1847="Ekim",M1847="Kasım"),"Sonbahar",""))))</f>
        <v>0</v>
      </c>
    </row>
    <row r="1848" spans="1:13" x14ac:dyDescent="0.3">
      <c r="A1848" s="4">
        <v>1847</v>
      </c>
      <c r="B1848" t="s">
        <v>19</v>
      </c>
      <c r="C1848" t="s">
        <v>38</v>
      </c>
      <c r="D1848" s="5" t="s">
        <v>84</v>
      </c>
      <c r="E1848">
        <v>3</v>
      </c>
      <c r="F1848" s="1">
        <v>1200</v>
      </c>
      <c r="G1848" s="2">
        <v>3600</v>
      </c>
      <c r="H1848" s="3">
        <v>1200</v>
      </c>
      <c r="I1848" s="19" t="s">
        <v>48</v>
      </c>
      <c r="J1848" t="s">
        <v>61</v>
      </c>
      <c r="K1848" s="20">
        <f>Tablo1[[#This Row],[Ürün Kar Tutarı]]/Tablo1[[#This Row],[Birim Fiyat]]</f>
        <v>1</v>
      </c>
      <c r="L1848" t="str">
        <f xml:space="preserve"> RIGHT(Tablo1[[#This Row],[Urun Ad]],5)</f>
        <v>ü Mor</v>
      </c>
      <c r="M1848" cm="1">
        <f t="array" aca="1" ref="M1848" ca="1">IF(VEYA(M1848="Aralık",M1848="Ocak",M1848="Şubat"),"Kış",
IF(VEYA(M1848="Mart",M1848="Nisan",M1848="Mayıs"),"İlkbahar",
IF(VEYA(M1848="Haziran",M1848="Temmuz",M1848="Ağustos"),"Yaz",
IF(VEYA(M1848="Eylül",M1848="Ekim",M1848="Kasım"),"Sonbahar",""))))</f>
        <v>0</v>
      </c>
    </row>
    <row r="1849" spans="1:13" x14ac:dyDescent="0.3">
      <c r="A1849" s="5">
        <v>1848</v>
      </c>
      <c r="B1849" t="s">
        <v>12</v>
      </c>
      <c r="C1849" t="s">
        <v>21</v>
      </c>
      <c r="D1849" s="5" t="s">
        <v>82</v>
      </c>
      <c r="E1849">
        <v>2</v>
      </c>
      <c r="F1849" s="1">
        <v>1400</v>
      </c>
      <c r="G1849" s="2">
        <v>2800</v>
      </c>
      <c r="H1849" s="3">
        <v>1200</v>
      </c>
      <c r="I1849" s="19" t="s">
        <v>48</v>
      </c>
      <c r="J1849" t="s">
        <v>59</v>
      </c>
      <c r="K1849" s="20">
        <f>Tablo1[[#This Row],[Ürün Kar Tutarı]]/Tablo1[[#This Row],[Birim Fiyat]]</f>
        <v>0.8571428571428571</v>
      </c>
      <c r="L1849" t="str">
        <f xml:space="preserve"> RIGHT(Tablo1[[#This Row],[Urun Ad]],5)</f>
        <v>Beyaz</v>
      </c>
      <c r="M1849" cm="1">
        <f t="array" aca="1" ref="M1849" ca="1">IF(VEYA(M1849="Aralık",M1849="Ocak",M1849="Şubat"),"Kış",
IF(VEYA(M1849="Mart",M1849="Nisan",M1849="Mayıs"),"İlkbahar",
IF(VEYA(M1849="Haziran",M1849="Temmuz",M1849="Ağustos"),"Yaz",
IF(VEYA(M1849="Eylül",M1849="Ekim",M1849="Kasım"),"Sonbahar",""))))</f>
        <v>0</v>
      </c>
    </row>
    <row r="1850" spans="1:13" x14ac:dyDescent="0.3">
      <c r="A1850" s="4">
        <v>1849</v>
      </c>
      <c r="B1850" t="s">
        <v>19</v>
      </c>
      <c r="C1850" t="s">
        <v>39</v>
      </c>
      <c r="D1850" s="5" t="s">
        <v>76</v>
      </c>
      <c r="E1850">
        <v>4</v>
      </c>
      <c r="F1850" s="1">
        <v>7530</v>
      </c>
      <c r="G1850" s="2">
        <v>30120</v>
      </c>
      <c r="H1850" s="3">
        <v>6120</v>
      </c>
      <c r="I1850" s="19" t="s">
        <v>48</v>
      </c>
      <c r="J1850" t="s">
        <v>61</v>
      </c>
      <c r="K1850" s="20">
        <f>Tablo1[[#This Row],[Ürün Kar Tutarı]]/Tablo1[[#This Row],[Birim Fiyat]]</f>
        <v>0.8127490039840638</v>
      </c>
      <c r="L1850" t="str">
        <f xml:space="preserve"> RIGHT(Tablo1[[#This Row],[Urun Ad]],5)</f>
        <v>ı Gri</v>
      </c>
      <c r="M1850" cm="1">
        <f t="array" aca="1" ref="M1850" ca="1">IF(VEYA(M1850="Aralık",M1850="Ocak",M1850="Şubat"),"Kış",
IF(VEYA(M1850="Mart",M1850="Nisan",M1850="Mayıs"),"İlkbahar",
IF(VEYA(M1850="Haziran",M1850="Temmuz",M1850="Ağustos"),"Yaz",
IF(VEYA(M1850="Eylül",M1850="Ekim",M1850="Kasım"),"Sonbahar",""))))</f>
        <v>0</v>
      </c>
    </row>
    <row r="1851" spans="1:13" x14ac:dyDescent="0.3">
      <c r="A1851" s="5">
        <v>1850</v>
      </c>
      <c r="B1851" t="s">
        <v>14</v>
      </c>
      <c r="C1851" t="s">
        <v>25</v>
      </c>
      <c r="D1851" s="5" t="s">
        <v>77</v>
      </c>
      <c r="E1851">
        <v>5</v>
      </c>
      <c r="F1851" s="1">
        <v>7600</v>
      </c>
      <c r="G1851" s="2">
        <v>38000</v>
      </c>
      <c r="H1851" s="3">
        <v>8000</v>
      </c>
      <c r="I1851" s="19" t="s">
        <v>48</v>
      </c>
      <c r="J1851" t="s">
        <v>61</v>
      </c>
      <c r="K1851" s="20">
        <f>Tablo1[[#This Row],[Ürün Kar Tutarı]]/Tablo1[[#This Row],[Birim Fiyat]]</f>
        <v>1.0526315789473684</v>
      </c>
      <c r="L1851" t="str">
        <f xml:space="preserve"> RIGHT(Tablo1[[#This Row],[Urun Ad]],5)</f>
        <v>i Gri</v>
      </c>
      <c r="M1851" cm="1">
        <f t="array" aca="1" ref="M1851" ca="1">IF(VEYA(M1851="Aralık",M1851="Ocak",M1851="Şubat"),"Kış",
IF(VEYA(M1851="Mart",M1851="Nisan",M1851="Mayıs"),"İlkbahar",
IF(VEYA(M1851="Haziran",M1851="Temmuz",M1851="Ağustos"),"Yaz",
IF(VEYA(M1851="Eylül",M1851="Ekim",M1851="Kasım"),"Sonbahar",""))))</f>
        <v>0</v>
      </c>
    </row>
    <row r="1852" spans="1:13" x14ac:dyDescent="0.3">
      <c r="A1852" s="4">
        <v>1851</v>
      </c>
      <c r="B1852" t="s">
        <v>19</v>
      </c>
      <c r="C1852" t="s">
        <v>41</v>
      </c>
      <c r="D1852" s="5" t="s">
        <v>78</v>
      </c>
      <c r="E1852">
        <v>2</v>
      </c>
      <c r="F1852" s="1">
        <v>1500</v>
      </c>
      <c r="G1852" s="2">
        <v>3000</v>
      </c>
      <c r="H1852" s="3">
        <v>1400</v>
      </c>
      <c r="I1852" s="19" t="s">
        <v>48</v>
      </c>
      <c r="J1852" t="s">
        <v>55</v>
      </c>
      <c r="K1852" s="20">
        <f>Tablo1[[#This Row],[Ürün Kar Tutarı]]/Tablo1[[#This Row],[Birim Fiyat]]</f>
        <v>0.93333333333333335</v>
      </c>
      <c r="L1852" t="str">
        <f xml:space="preserve"> RIGHT(Tablo1[[#This Row],[Urun Ad]],5)</f>
        <v>Marka</v>
      </c>
      <c r="M1852" cm="1">
        <f t="array" aca="1" ref="M1852" ca="1">IF(VEYA(M1852="Aralık",M1852="Ocak",M1852="Şubat"),"Kış",
IF(VEYA(M1852="Mart",M1852="Nisan",M1852="Mayıs"),"İlkbahar",
IF(VEYA(M1852="Haziran",M1852="Temmuz",M1852="Ağustos"),"Yaz",
IF(VEYA(M1852="Eylül",M1852="Ekim",M1852="Kasım"),"Sonbahar",""))))</f>
        <v>0</v>
      </c>
    </row>
    <row r="1853" spans="1:13" x14ac:dyDescent="0.3">
      <c r="A1853" s="5">
        <v>1852</v>
      </c>
      <c r="B1853" t="s">
        <v>17</v>
      </c>
      <c r="C1853" t="s">
        <v>24</v>
      </c>
      <c r="D1853" s="5" t="s">
        <v>81</v>
      </c>
      <c r="E1853">
        <v>4</v>
      </c>
      <c r="F1853" s="1">
        <v>2180</v>
      </c>
      <c r="G1853" s="2">
        <v>8720</v>
      </c>
      <c r="H1853" s="3">
        <v>2720</v>
      </c>
      <c r="I1853" s="19" t="s">
        <v>48</v>
      </c>
      <c r="J1853" t="s">
        <v>64</v>
      </c>
      <c r="K1853" s="20">
        <f>Tablo1[[#This Row],[Ürün Kar Tutarı]]/Tablo1[[#This Row],[Birim Fiyat]]</f>
        <v>1.2477064220183487</v>
      </c>
      <c r="L1853" t="str">
        <f xml:space="preserve"> RIGHT(Tablo1[[#This Row],[Urun Ad]],5)</f>
        <v>Marka</v>
      </c>
      <c r="M1853" cm="1">
        <f t="array" aca="1" ref="M1853" ca="1">IF(VEYA(M1853="Aralık",M1853="Ocak",M1853="Şubat"),"Kış",
IF(VEYA(M1853="Mart",M1853="Nisan",M1853="Mayıs"),"İlkbahar",
IF(VEYA(M1853="Haziran",M1853="Temmuz",M1853="Ağustos"),"Yaz",
IF(VEYA(M1853="Eylül",M1853="Ekim",M1853="Kasım"),"Sonbahar",""))))</f>
        <v>0</v>
      </c>
    </row>
    <row r="1854" spans="1:13" x14ac:dyDescent="0.3">
      <c r="A1854" s="4">
        <v>1853</v>
      </c>
      <c r="B1854" t="s">
        <v>11</v>
      </c>
      <c r="C1854" t="s">
        <v>24</v>
      </c>
      <c r="D1854" s="5" t="s">
        <v>81</v>
      </c>
      <c r="E1854">
        <v>3</v>
      </c>
      <c r="F1854" s="1">
        <v>2180</v>
      </c>
      <c r="G1854" s="2">
        <v>6540</v>
      </c>
      <c r="H1854" s="3">
        <v>2040</v>
      </c>
      <c r="I1854" s="19" t="s">
        <v>48</v>
      </c>
      <c r="J1854" t="s">
        <v>67</v>
      </c>
      <c r="K1854" s="20">
        <f>Tablo1[[#This Row],[Ürün Kar Tutarı]]/Tablo1[[#This Row],[Birim Fiyat]]</f>
        <v>0.93577981651376152</v>
      </c>
      <c r="L1854" t="str">
        <f xml:space="preserve"> RIGHT(Tablo1[[#This Row],[Urun Ad]],5)</f>
        <v>Marka</v>
      </c>
      <c r="M1854" cm="1">
        <f t="array" aca="1" ref="M1854" ca="1">IF(VEYA(M1854="Aralık",M1854="Ocak",M1854="Şubat"),"Kış",
IF(VEYA(M1854="Mart",M1854="Nisan",M1854="Mayıs"),"İlkbahar",
IF(VEYA(M1854="Haziran",M1854="Temmuz",M1854="Ağustos"),"Yaz",
IF(VEYA(M1854="Eylül",M1854="Ekim",M1854="Kasım"),"Sonbahar",""))))</f>
        <v>0</v>
      </c>
    </row>
    <row r="1855" spans="1:13" x14ac:dyDescent="0.3">
      <c r="A1855" s="5">
        <v>1854</v>
      </c>
      <c r="B1855" t="s">
        <v>17</v>
      </c>
      <c r="C1855" t="s">
        <v>35</v>
      </c>
      <c r="D1855" s="5" t="s">
        <v>79</v>
      </c>
      <c r="E1855">
        <v>4</v>
      </c>
      <c r="F1855" s="1">
        <v>5775</v>
      </c>
      <c r="G1855" s="2">
        <v>23100</v>
      </c>
      <c r="H1855" s="3">
        <v>7100</v>
      </c>
      <c r="I1855" s="19" t="s">
        <v>48</v>
      </c>
      <c r="J1855" t="s">
        <v>60</v>
      </c>
      <c r="K1855" s="20">
        <f>Tablo1[[#This Row],[Ürün Kar Tutarı]]/Tablo1[[#This Row],[Birim Fiyat]]</f>
        <v>1.2294372294372293</v>
      </c>
      <c r="L1855" t="str">
        <f xml:space="preserve"> RIGHT(Tablo1[[#This Row],[Urun Ad]],5)</f>
        <v>Beyaz</v>
      </c>
      <c r="M1855" cm="1">
        <f t="array" aca="1" ref="M1855" ca="1">IF(VEYA(M1855="Aralık",M1855="Ocak",M1855="Şubat"),"Kış",
IF(VEYA(M1855="Mart",M1855="Nisan",M1855="Mayıs"),"İlkbahar",
IF(VEYA(M1855="Haziran",M1855="Temmuz",M1855="Ağustos"),"Yaz",
IF(VEYA(M1855="Eylül",M1855="Ekim",M1855="Kasım"),"Sonbahar",""))))</f>
        <v>0</v>
      </c>
    </row>
    <row r="1856" spans="1:13" x14ac:dyDescent="0.3">
      <c r="A1856" s="4">
        <v>1855</v>
      </c>
      <c r="B1856" t="s">
        <v>17</v>
      </c>
      <c r="C1856" t="s">
        <v>27</v>
      </c>
      <c r="D1856" s="5" t="s">
        <v>43</v>
      </c>
      <c r="E1856">
        <v>4</v>
      </c>
      <c r="F1856" s="1">
        <v>1100</v>
      </c>
      <c r="G1856" s="2">
        <v>4400</v>
      </c>
      <c r="H1856" s="3">
        <v>1200</v>
      </c>
      <c r="I1856" s="19" t="s">
        <v>48</v>
      </c>
      <c r="J1856" t="s">
        <v>67</v>
      </c>
      <c r="K1856" s="20">
        <f>Tablo1[[#This Row],[Ürün Kar Tutarı]]/Tablo1[[#This Row],[Birim Fiyat]]</f>
        <v>1.0909090909090908</v>
      </c>
      <c r="L1856" t="str">
        <f xml:space="preserve"> RIGHT(Tablo1[[#This Row],[Urun Ad]],5)</f>
        <v>Beyaz</v>
      </c>
      <c r="M1856" cm="1">
        <f t="array" aca="1" ref="M1856" ca="1">IF(VEYA(M1856="Aralık",M1856="Ocak",M1856="Şubat"),"Kış",
IF(VEYA(M1856="Mart",M1856="Nisan",M1856="Mayıs"),"İlkbahar",
IF(VEYA(M1856="Haziran",M1856="Temmuz",M1856="Ağustos"),"Yaz",
IF(VEYA(M1856="Eylül",M1856="Ekim",M1856="Kasım"),"Sonbahar",""))))</f>
        <v>0</v>
      </c>
    </row>
    <row r="1857" spans="1:13" x14ac:dyDescent="0.3">
      <c r="A1857" s="5">
        <v>1856</v>
      </c>
      <c r="B1857" t="s">
        <v>18</v>
      </c>
      <c r="C1857" t="s">
        <v>35</v>
      </c>
      <c r="D1857" s="5" t="s">
        <v>79</v>
      </c>
      <c r="E1857">
        <v>5</v>
      </c>
      <c r="F1857" s="1">
        <v>5775</v>
      </c>
      <c r="G1857" s="2">
        <v>28875</v>
      </c>
      <c r="H1857" s="3">
        <v>8875</v>
      </c>
      <c r="I1857" s="19" t="s">
        <v>48</v>
      </c>
      <c r="J1857" t="s">
        <v>65</v>
      </c>
      <c r="K1857" s="20">
        <f>Tablo1[[#This Row],[Ürün Kar Tutarı]]/Tablo1[[#This Row],[Birim Fiyat]]</f>
        <v>1.5367965367965368</v>
      </c>
      <c r="L1857" t="str">
        <f xml:space="preserve"> RIGHT(Tablo1[[#This Row],[Urun Ad]],5)</f>
        <v>Beyaz</v>
      </c>
      <c r="M1857" cm="1">
        <f t="array" aca="1" ref="M1857" ca="1">IF(VEYA(M1857="Aralık",M1857="Ocak",M1857="Şubat"),"Kış",
IF(VEYA(M1857="Mart",M1857="Nisan",M1857="Mayıs"),"İlkbahar",
IF(VEYA(M1857="Haziran",M1857="Temmuz",M1857="Ağustos"),"Yaz",
IF(VEYA(M1857="Eylül",M1857="Ekim",M1857="Kasım"),"Sonbahar",""))))</f>
        <v>0</v>
      </c>
    </row>
    <row r="1858" spans="1:13" x14ac:dyDescent="0.3">
      <c r="A1858" s="4">
        <v>1857</v>
      </c>
      <c r="B1858" t="s">
        <v>15</v>
      </c>
      <c r="C1858" t="s">
        <v>23</v>
      </c>
      <c r="D1858" s="5" t="s">
        <v>84</v>
      </c>
      <c r="E1858">
        <v>3</v>
      </c>
      <c r="F1858" s="1">
        <v>1350</v>
      </c>
      <c r="G1858" s="2">
        <v>4050</v>
      </c>
      <c r="H1858" s="3">
        <v>1650</v>
      </c>
      <c r="I1858" s="19" t="s">
        <v>48</v>
      </c>
      <c r="J1858" t="s">
        <v>63</v>
      </c>
      <c r="K1858" s="20">
        <f>Tablo1[[#This Row],[Ürün Kar Tutarı]]/Tablo1[[#This Row],[Birim Fiyat]]</f>
        <v>1.2222222222222223</v>
      </c>
      <c r="L1858" t="str">
        <f xml:space="preserve"> RIGHT(Tablo1[[#This Row],[Urun Ad]],5)</f>
        <v>Siyah</v>
      </c>
      <c r="M1858" cm="1">
        <f t="array" aca="1" ref="M1858" ca="1">IF(VEYA(M1858="Aralık",M1858="Ocak",M1858="Şubat"),"Kış",
IF(VEYA(M1858="Mart",M1858="Nisan",M1858="Mayıs"),"İlkbahar",
IF(VEYA(M1858="Haziran",M1858="Temmuz",M1858="Ağustos"),"Yaz",
IF(VEYA(M1858="Eylül",M1858="Ekim",M1858="Kasım"),"Sonbahar",""))))</f>
        <v>0</v>
      </c>
    </row>
    <row r="1859" spans="1:13" x14ac:dyDescent="0.3">
      <c r="A1859" s="5">
        <v>1858</v>
      </c>
      <c r="B1859" t="s">
        <v>8</v>
      </c>
      <c r="C1859" t="s">
        <v>25</v>
      </c>
      <c r="D1859" s="5" t="s">
        <v>77</v>
      </c>
      <c r="E1859">
        <v>3</v>
      </c>
      <c r="F1859" s="1">
        <v>7600</v>
      </c>
      <c r="G1859" s="2">
        <v>22800</v>
      </c>
      <c r="H1859" s="3">
        <v>4800</v>
      </c>
      <c r="I1859" s="19" t="s">
        <v>48</v>
      </c>
      <c r="J1859" t="s">
        <v>62</v>
      </c>
      <c r="K1859" s="20">
        <f>Tablo1[[#This Row],[Ürün Kar Tutarı]]/Tablo1[[#This Row],[Birim Fiyat]]</f>
        <v>0.63157894736842102</v>
      </c>
      <c r="L1859" t="str">
        <f xml:space="preserve"> RIGHT(Tablo1[[#This Row],[Urun Ad]],5)</f>
        <v>i Gri</v>
      </c>
      <c r="M1859" cm="1">
        <f t="array" aca="1" ref="M1859" ca="1">IF(VEYA(M1859="Aralık",M1859="Ocak",M1859="Şubat"),"Kış",
IF(VEYA(M1859="Mart",M1859="Nisan",M1859="Mayıs"),"İlkbahar",
IF(VEYA(M1859="Haziran",M1859="Temmuz",M1859="Ağustos"),"Yaz",
IF(VEYA(M1859="Eylül",M1859="Ekim",M1859="Kasım"),"Sonbahar",""))))</f>
        <v>0</v>
      </c>
    </row>
    <row r="1860" spans="1:13" x14ac:dyDescent="0.3">
      <c r="A1860" s="4">
        <v>1859</v>
      </c>
      <c r="B1860" t="s">
        <v>10</v>
      </c>
      <c r="C1860" t="s">
        <v>26</v>
      </c>
      <c r="D1860" s="5" t="s">
        <v>79</v>
      </c>
      <c r="E1860">
        <v>5</v>
      </c>
      <c r="F1860" s="1">
        <v>7250</v>
      </c>
      <c r="G1860" s="2">
        <v>36250</v>
      </c>
      <c r="H1860" s="3">
        <v>11250</v>
      </c>
      <c r="I1860" s="19" t="s">
        <v>48</v>
      </c>
      <c r="J1860" t="s">
        <v>66</v>
      </c>
      <c r="K1860" s="20">
        <f>Tablo1[[#This Row],[Ürün Kar Tutarı]]/Tablo1[[#This Row],[Birim Fiyat]]</f>
        <v>1.5517241379310345</v>
      </c>
      <c r="L1860" t="str">
        <f xml:space="preserve"> RIGHT(Tablo1[[#This Row],[Urun Ad]],5)</f>
        <v>u Gri</v>
      </c>
      <c r="M1860" cm="1">
        <f t="array" aca="1" ref="M1860" ca="1">IF(VEYA(M1860="Aralık",M1860="Ocak",M1860="Şubat"),"Kış",
IF(VEYA(M1860="Mart",M1860="Nisan",M1860="Mayıs"),"İlkbahar",
IF(VEYA(M1860="Haziran",M1860="Temmuz",M1860="Ağustos"),"Yaz",
IF(VEYA(M1860="Eylül",M1860="Ekim",M1860="Kasım"),"Sonbahar",""))))</f>
        <v>0</v>
      </c>
    </row>
    <row r="1861" spans="1:13" x14ac:dyDescent="0.3">
      <c r="A1861" s="5">
        <v>1860</v>
      </c>
      <c r="B1861" t="s">
        <v>19</v>
      </c>
      <c r="C1861" t="s">
        <v>33</v>
      </c>
      <c r="D1861" s="5" t="s">
        <v>78</v>
      </c>
      <c r="E1861">
        <v>2</v>
      </c>
      <c r="F1861" s="1">
        <v>1490</v>
      </c>
      <c r="G1861" s="2">
        <v>2980</v>
      </c>
      <c r="H1861" s="3">
        <v>1380</v>
      </c>
      <c r="I1861" s="19" t="s">
        <v>48</v>
      </c>
      <c r="J1861" t="s">
        <v>64</v>
      </c>
      <c r="K1861" s="20">
        <f>Tablo1[[#This Row],[Ürün Kar Tutarı]]/Tablo1[[#This Row],[Birim Fiyat]]</f>
        <v>0.9261744966442953</v>
      </c>
      <c r="L1861" t="str">
        <f xml:space="preserve"> RIGHT(Tablo1[[#This Row],[Urun Ad]],5)</f>
        <v>Marka</v>
      </c>
      <c r="M1861" cm="1">
        <f t="array" aca="1" ref="M1861" ca="1">IF(VEYA(M1861="Aralık",M1861="Ocak",M1861="Şubat"),"Kış",
IF(VEYA(M1861="Mart",M1861="Nisan",M1861="Mayıs"),"İlkbahar",
IF(VEYA(M1861="Haziran",M1861="Temmuz",M1861="Ağustos"),"Yaz",
IF(VEYA(M1861="Eylül",M1861="Ekim",M1861="Kasım"),"Sonbahar",""))))</f>
        <v>0</v>
      </c>
    </row>
    <row r="1862" spans="1:13" x14ac:dyDescent="0.3">
      <c r="A1862" s="4">
        <v>1861</v>
      </c>
      <c r="B1862" t="s">
        <v>11</v>
      </c>
      <c r="C1862" t="s">
        <v>33</v>
      </c>
      <c r="D1862" s="5" t="s">
        <v>78</v>
      </c>
      <c r="E1862">
        <v>2</v>
      </c>
      <c r="F1862" s="1">
        <v>1490</v>
      </c>
      <c r="G1862" s="2">
        <v>2980</v>
      </c>
      <c r="H1862" s="3">
        <v>1380</v>
      </c>
      <c r="I1862" s="19" t="s">
        <v>48</v>
      </c>
      <c r="J1862" t="s">
        <v>61</v>
      </c>
      <c r="K1862" s="20">
        <f>Tablo1[[#This Row],[Ürün Kar Tutarı]]/Tablo1[[#This Row],[Birim Fiyat]]</f>
        <v>0.9261744966442953</v>
      </c>
      <c r="L1862" t="str">
        <f xml:space="preserve"> RIGHT(Tablo1[[#This Row],[Urun Ad]],5)</f>
        <v>Marka</v>
      </c>
      <c r="M1862" cm="1">
        <f t="array" aca="1" ref="M1862" ca="1">IF(VEYA(M1862="Aralık",M1862="Ocak",M1862="Şubat"),"Kış",
IF(VEYA(M1862="Mart",M1862="Nisan",M1862="Mayıs"),"İlkbahar",
IF(VEYA(M1862="Haziran",M1862="Temmuz",M1862="Ağustos"),"Yaz",
IF(VEYA(M1862="Eylül",M1862="Ekim",M1862="Kasım"),"Sonbahar",""))))</f>
        <v>0</v>
      </c>
    </row>
    <row r="1863" spans="1:13" x14ac:dyDescent="0.3">
      <c r="A1863" s="5">
        <v>1862</v>
      </c>
      <c r="B1863" t="s">
        <v>16</v>
      </c>
      <c r="C1863" t="s">
        <v>30</v>
      </c>
      <c r="D1863" s="5" t="s">
        <v>83</v>
      </c>
      <c r="E1863">
        <v>4</v>
      </c>
      <c r="F1863" s="1">
        <v>1090</v>
      </c>
      <c r="G1863" s="2">
        <v>4360</v>
      </c>
      <c r="H1863" s="3">
        <v>1160</v>
      </c>
      <c r="I1863" s="19" t="s">
        <v>48</v>
      </c>
      <c r="J1863" t="s">
        <v>61</v>
      </c>
      <c r="K1863" s="20">
        <f>Tablo1[[#This Row],[Ürün Kar Tutarı]]/Tablo1[[#This Row],[Birim Fiyat]]</f>
        <v>1.0642201834862386</v>
      </c>
      <c r="L1863" t="str">
        <f xml:space="preserve"> RIGHT(Tablo1[[#This Row],[Urun Ad]],5)</f>
        <v>Marka</v>
      </c>
      <c r="M1863" cm="1">
        <f t="array" aca="1" ref="M1863" ca="1">IF(VEYA(M1863="Aralık",M1863="Ocak",M1863="Şubat"),"Kış",
IF(VEYA(M1863="Mart",M1863="Nisan",M1863="Mayıs"),"İlkbahar",
IF(VEYA(M1863="Haziran",M1863="Temmuz",M1863="Ağustos"),"Yaz",
IF(VEYA(M1863="Eylül",M1863="Ekim",M1863="Kasım"),"Sonbahar",""))))</f>
        <v>0</v>
      </c>
    </row>
    <row r="1864" spans="1:13" x14ac:dyDescent="0.3">
      <c r="A1864" s="4">
        <v>1863</v>
      </c>
      <c r="B1864" t="s">
        <v>16</v>
      </c>
      <c r="C1864" t="s">
        <v>28</v>
      </c>
      <c r="D1864" s="5" t="s">
        <v>83</v>
      </c>
      <c r="E1864">
        <v>3</v>
      </c>
      <c r="F1864" s="1">
        <v>1200</v>
      </c>
      <c r="G1864" s="2">
        <v>3600</v>
      </c>
      <c r="H1864" s="3">
        <v>1200</v>
      </c>
      <c r="I1864" s="19" t="s">
        <v>48</v>
      </c>
      <c r="J1864" t="s">
        <v>57</v>
      </c>
      <c r="K1864" s="20">
        <f>Tablo1[[#This Row],[Ürün Kar Tutarı]]/Tablo1[[#This Row],[Birim Fiyat]]</f>
        <v>1</v>
      </c>
      <c r="L1864" t="str">
        <f xml:space="preserve"> RIGHT(Tablo1[[#This Row],[Urun Ad]],5)</f>
        <v>Marka</v>
      </c>
      <c r="M1864" cm="1">
        <f t="array" aca="1" ref="M1864" ca="1">IF(VEYA(M1864="Aralık",M1864="Ocak",M1864="Şubat"),"Kış",
IF(VEYA(M1864="Mart",M1864="Nisan",M1864="Mayıs"),"İlkbahar",
IF(VEYA(M1864="Haziran",M1864="Temmuz",M1864="Ağustos"),"Yaz",
IF(VEYA(M1864="Eylül",M1864="Ekim",M1864="Kasım"),"Sonbahar",""))))</f>
        <v>0</v>
      </c>
    </row>
    <row r="1865" spans="1:13" x14ac:dyDescent="0.3">
      <c r="A1865" s="4">
        <v>1864</v>
      </c>
      <c r="B1865" t="s">
        <v>19</v>
      </c>
      <c r="C1865" t="s">
        <v>30</v>
      </c>
      <c r="D1865" s="5" t="s">
        <v>83</v>
      </c>
      <c r="E1865">
        <v>2</v>
      </c>
      <c r="F1865" s="1">
        <v>1090</v>
      </c>
      <c r="G1865" s="2">
        <v>2180</v>
      </c>
      <c r="H1865" s="3">
        <v>580</v>
      </c>
      <c r="I1865" s="19" t="s">
        <v>48</v>
      </c>
      <c r="J1865" t="s">
        <v>60</v>
      </c>
      <c r="K1865" s="20">
        <f>Tablo1[[#This Row],[Ürün Kar Tutarı]]/Tablo1[[#This Row],[Birim Fiyat]]</f>
        <v>0.5321100917431193</v>
      </c>
      <c r="L1865" t="str">
        <f xml:space="preserve"> RIGHT(Tablo1[[#This Row],[Urun Ad]],5)</f>
        <v>Marka</v>
      </c>
      <c r="M1865" cm="1">
        <f t="array" aca="1" ref="M1865" ca="1">IF(VEYA(M1865="Aralık",M1865="Ocak",M1865="Şubat"),"Kış",
IF(VEYA(M1865="Mart",M1865="Nisan",M1865="Mayıs"),"İlkbahar",
IF(VEYA(M1865="Haziran",M1865="Temmuz",M1865="Ağustos"),"Yaz",
IF(VEYA(M1865="Eylül",M1865="Ekim",M1865="Kasım"),"Sonbahar",""))))</f>
        <v>0</v>
      </c>
    </row>
    <row r="1866" spans="1:13" x14ac:dyDescent="0.3">
      <c r="A1866" s="4">
        <v>1865</v>
      </c>
      <c r="B1866" t="s">
        <v>19</v>
      </c>
      <c r="C1866" t="s">
        <v>24</v>
      </c>
      <c r="D1866" s="5" t="s">
        <v>81</v>
      </c>
      <c r="E1866">
        <v>3</v>
      </c>
      <c r="F1866" s="1">
        <v>2180</v>
      </c>
      <c r="G1866" s="2">
        <v>6540</v>
      </c>
      <c r="H1866" s="3">
        <v>2040</v>
      </c>
      <c r="I1866" s="19" t="s">
        <v>48</v>
      </c>
      <c r="J1866" t="s">
        <v>60</v>
      </c>
      <c r="K1866" s="20">
        <f>Tablo1[[#This Row],[Ürün Kar Tutarı]]/Tablo1[[#This Row],[Birim Fiyat]]</f>
        <v>0.93577981651376152</v>
      </c>
      <c r="L1866" t="str">
        <f xml:space="preserve"> RIGHT(Tablo1[[#This Row],[Urun Ad]],5)</f>
        <v>Marka</v>
      </c>
      <c r="M1866" cm="1">
        <f t="array" aca="1" ref="M1866" ca="1">IF(VEYA(M1866="Aralık",M1866="Ocak",M1866="Şubat"),"Kış",
IF(VEYA(M1866="Mart",M1866="Nisan",M1866="Mayıs"),"İlkbahar",
IF(VEYA(M1866="Haziran",M1866="Temmuz",M1866="Ağustos"),"Yaz",
IF(VEYA(M1866="Eylül",M1866="Ekim",M1866="Kasım"),"Sonbahar",""))))</f>
        <v>0</v>
      </c>
    </row>
    <row r="1867" spans="1:13" x14ac:dyDescent="0.3">
      <c r="A1867" s="5">
        <v>1866</v>
      </c>
      <c r="B1867" t="s">
        <v>10</v>
      </c>
      <c r="C1867" t="s">
        <v>40</v>
      </c>
      <c r="D1867" s="5" t="s">
        <v>75</v>
      </c>
      <c r="E1867">
        <v>2</v>
      </c>
      <c r="F1867" s="1">
        <v>5300</v>
      </c>
      <c r="G1867" s="2">
        <v>10600</v>
      </c>
      <c r="H1867" s="3">
        <v>2600</v>
      </c>
      <c r="I1867" s="19" t="s">
        <v>48</v>
      </c>
      <c r="J1867" t="s">
        <v>62</v>
      </c>
      <c r="K1867" s="20">
        <f>Tablo1[[#This Row],[Ürün Kar Tutarı]]/Tablo1[[#This Row],[Birim Fiyat]]</f>
        <v>0.49056603773584906</v>
      </c>
      <c r="L1867" t="str">
        <f xml:space="preserve"> RIGHT(Tablo1[[#This Row],[Urun Ad]],5)</f>
        <v>i Gri</v>
      </c>
      <c r="M1867" cm="1">
        <f t="array" aca="1" ref="M1867" ca="1">IF(VEYA(M1867="Aralık",M1867="Ocak",M1867="Şubat"),"Kış",
IF(VEYA(M1867="Mart",M1867="Nisan",M1867="Mayıs"),"İlkbahar",
IF(VEYA(M1867="Haziran",M1867="Temmuz",M1867="Ağustos"),"Yaz",
IF(VEYA(M1867="Eylül",M1867="Ekim",M1867="Kasım"),"Sonbahar",""))))</f>
        <v>0</v>
      </c>
    </row>
    <row r="1868" spans="1:13" x14ac:dyDescent="0.3">
      <c r="A1868" s="4">
        <v>1867</v>
      </c>
      <c r="B1868" t="s">
        <v>19</v>
      </c>
      <c r="C1868" t="s">
        <v>40</v>
      </c>
      <c r="D1868" s="5" t="s">
        <v>75</v>
      </c>
      <c r="E1868">
        <v>5</v>
      </c>
      <c r="F1868" s="1">
        <v>5300</v>
      </c>
      <c r="G1868" s="2">
        <v>26500</v>
      </c>
      <c r="H1868" s="3">
        <v>6500</v>
      </c>
      <c r="I1868" s="19" t="s">
        <v>48</v>
      </c>
      <c r="J1868" t="s">
        <v>63</v>
      </c>
      <c r="K1868" s="20">
        <f>Tablo1[[#This Row],[Ürün Kar Tutarı]]/Tablo1[[#This Row],[Birim Fiyat]]</f>
        <v>1.2264150943396226</v>
      </c>
      <c r="L1868" t="str">
        <f xml:space="preserve"> RIGHT(Tablo1[[#This Row],[Urun Ad]],5)</f>
        <v>i Gri</v>
      </c>
      <c r="M1868" cm="1">
        <f t="array" aca="1" ref="M1868" ca="1">IF(VEYA(M1868="Aralık",M1868="Ocak",M1868="Şubat"),"Kış",
IF(VEYA(M1868="Mart",M1868="Nisan",M1868="Mayıs"),"İlkbahar",
IF(VEYA(M1868="Haziran",M1868="Temmuz",M1868="Ağustos"),"Yaz",
IF(VEYA(M1868="Eylül",M1868="Ekim",M1868="Kasım"),"Sonbahar",""))))</f>
        <v>0</v>
      </c>
    </row>
    <row r="1869" spans="1:13" x14ac:dyDescent="0.3">
      <c r="A1869" s="5">
        <v>1868</v>
      </c>
      <c r="B1869" t="s">
        <v>13</v>
      </c>
      <c r="C1869" t="s">
        <v>26</v>
      </c>
      <c r="D1869" s="5" t="s">
        <v>79</v>
      </c>
      <c r="E1869">
        <v>3</v>
      </c>
      <c r="F1869" s="1">
        <v>7250</v>
      </c>
      <c r="G1869" s="2">
        <v>21750</v>
      </c>
      <c r="H1869" s="3">
        <v>6750</v>
      </c>
      <c r="I1869" s="19" t="s">
        <v>48</v>
      </c>
      <c r="J1869" t="s">
        <v>65</v>
      </c>
      <c r="K1869" s="20">
        <f>Tablo1[[#This Row],[Ürün Kar Tutarı]]/Tablo1[[#This Row],[Birim Fiyat]]</f>
        <v>0.93103448275862066</v>
      </c>
      <c r="L1869" t="str">
        <f xml:space="preserve"> RIGHT(Tablo1[[#This Row],[Urun Ad]],5)</f>
        <v>u Gri</v>
      </c>
      <c r="M1869" cm="1">
        <f t="array" aca="1" ref="M1869" ca="1">IF(VEYA(M1869="Aralık",M1869="Ocak",M1869="Şubat"),"Kış",
IF(VEYA(M1869="Mart",M1869="Nisan",M1869="Mayıs"),"İlkbahar",
IF(VEYA(M1869="Haziran",M1869="Temmuz",M1869="Ağustos"),"Yaz",
IF(VEYA(M1869="Eylül",M1869="Ekim",M1869="Kasım"),"Sonbahar",""))))</f>
        <v>0</v>
      </c>
    </row>
    <row r="1870" spans="1:13" x14ac:dyDescent="0.3">
      <c r="A1870" s="4">
        <v>1869</v>
      </c>
      <c r="B1870" t="s">
        <v>13</v>
      </c>
      <c r="C1870" t="s">
        <v>38</v>
      </c>
      <c r="D1870" s="5" t="s">
        <v>84</v>
      </c>
      <c r="E1870">
        <v>4</v>
      </c>
      <c r="F1870" s="1">
        <v>1200</v>
      </c>
      <c r="G1870" s="2">
        <v>4800</v>
      </c>
      <c r="H1870" s="3">
        <v>1600</v>
      </c>
      <c r="I1870" s="19" t="s">
        <v>48</v>
      </c>
      <c r="J1870" t="s">
        <v>63</v>
      </c>
      <c r="K1870" s="20">
        <f>Tablo1[[#This Row],[Ürün Kar Tutarı]]/Tablo1[[#This Row],[Birim Fiyat]]</f>
        <v>1.3333333333333333</v>
      </c>
      <c r="L1870" t="str">
        <f xml:space="preserve"> RIGHT(Tablo1[[#This Row],[Urun Ad]],5)</f>
        <v>ü Mor</v>
      </c>
      <c r="M1870" cm="1">
        <f t="array" aca="1" ref="M1870" ca="1">IF(VEYA(M1870="Aralık",M1870="Ocak",M1870="Şubat"),"Kış",
IF(VEYA(M1870="Mart",M1870="Nisan",M1870="Mayıs"),"İlkbahar",
IF(VEYA(M1870="Haziran",M1870="Temmuz",M1870="Ağustos"),"Yaz",
IF(VEYA(M1870="Eylül",M1870="Ekim",M1870="Kasım"),"Sonbahar",""))))</f>
        <v>0</v>
      </c>
    </row>
    <row r="1871" spans="1:13" x14ac:dyDescent="0.3">
      <c r="A1871" s="5">
        <v>1870</v>
      </c>
      <c r="B1871" t="s">
        <v>11</v>
      </c>
      <c r="C1871" t="s">
        <v>20</v>
      </c>
      <c r="D1871" s="5" t="s">
        <v>75</v>
      </c>
      <c r="E1871">
        <v>5</v>
      </c>
      <c r="F1871" s="1">
        <v>6000</v>
      </c>
      <c r="G1871" s="2">
        <v>30000</v>
      </c>
      <c r="H1871" s="3">
        <v>10000</v>
      </c>
      <c r="I1871" s="19" t="s">
        <v>48</v>
      </c>
      <c r="J1871" t="s">
        <v>55</v>
      </c>
      <c r="K1871" s="20">
        <f>Tablo1[[#This Row],[Ürün Kar Tutarı]]/Tablo1[[#This Row],[Birim Fiyat]]</f>
        <v>1.6666666666666667</v>
      </c>
      <c r="L1871" t="str">
        <f xml:space="preserve"> RIGHT(Tablo1[[#This Row],[Urun Ad]],5)</f>
        <v>Beyaz</v>
      </c>
      <c r="M1871" cm="1">
        <f t="array" aca="1" ref="M1871" ca="1">IF(VEYA(M1871="Aralık",M1871="Ocak",M1871="Şubat"),"Kış",
IF(VEYA(M1871="Mart",M1871="Nisan",M1871="Mayıs"),"İlkbahar",
IF(VEYA(M1871="Haziran",M1871="Temmuz",M1871="Ağustos"),"Yaz",
IF(VEYA(M1871="Eylül",M1871="Ekim",M1871="Kasım"),"Sonbahar",""))))</f>
        <v>0</v>
      </c>
    </row>
    <row r="1872" spans="1:13" x14ac:dyDescent="0.3">
      <c r="A1872" s="4">
        <v>1871</v>
      </c>
      <c r="B1872" t="s">
        <v>10</v>
      </c>
      <c r="C1872" t="s">
        <v>22</v>
      </c>
      <c r="D1872" s="5" t="s">
        <v>76</v>
      </c>
      <c r="E1872">
        <v>3</v>
      </c>
      <c r="F1872" s="1">
        <v>8450</v>
      </c>
      <c r="G1872" s="2">
        <v>25350</v>
      </c>
      <c r="H1872" s="3">
        <v>7350</v>
      </c>
      <c r="I1872" s="19" t="s">
        <v>48</v>
      </c>
      <c r="J1872" t="s">
        <v>59</v>
      </c>
      <c r="K1872" s="20">
        <f>Tablo1[[#This Row],[Ürün Kar Tutarı]]/Tablo1[[#This Row],[Birim Fiyat]]</f>
        <v>0.86982248520710059</v>
      </c>
      <c r="L1872" t="str">
        <f xml:space="preserve"> RIGHT(Tablo1[[#This Row],[Urun Ad]],5)</f>
        <v>Beyaz</v>
      </c>
      <c r="M1872" cm="1">
        <f t="array" aca="1" ref="M1872" ca="1">IF(VEYA(M1872="Aralık",M1872="Ocak",M1872="Şubat"),"Kış",
IF(VEYA(M1872="Mart",M1872="Nisan",M1872="Mayıs"),"İlkbahar",
IF(VEYA(M1872="Haziran",M1872="Temmuz",M1872="Ağustos"),"Yaz",
IF(VEYA(M1872="Eylül",M1872="Ekim",M1872="Kasım"),"Sonbahar",""))))</f>
        <v>0</v>
      </c>
    </row>
    <row r="1873" spans="1:13" x14ac:dyDescent="0.3">
      <c r="A1873" s="5">
        <v>1872</v>
      </c>
      <c r="B1873" t="s">
        <v>14</v>
      </c>
      <c r="C1873" t="s">
        <v>34</v>
      </c>
      <c r="D1873" s="5" t="s">
        <v>80</v>
      </c>
      <c r="E1873">
        <v>4</v>
      </c>
      <c r="F1873" s="1">
        <v>4200</v>
      </c>
      <c r="G1873" s="2">
        <v>16800</v>
      </c>
      <c r="H1873" s="3">
        <v>4800</v>
      </c>
      <c r="I1873" s="19" t="s">
        <v>48</v>
      </c>
      <c r="J1873" t="s">
        <v>63</v>
      </c>
      <c r="K1873" s="20">
        <f>Tablo1[[#This Row],[Ürün Kar Tutarı]]/Tablo1[[#This Row],[Birim Fiyat]]</f>
        <v>1.1428571428571428</v>
      </c>
      <c r="L1873" t="str">
        <f xml:space="preserve"> RIGHT(Tablo1[[#This Row],[Urun Ad]],5)</f>
        <v>Beyaz</v>
      </c>
      <c r="M1873" cm="1">
        <f t="array" aca="1" ref="M1873" ca="1">IF(VEYA(M1873="Aralık",M1873="Ocak",M1873="Şubat"),"Kış",
IF(VEYA(M1873="Mart",M1873="Nisan",M1873="Mayıs"),"İlkbahar",
IF(VEYA(M1873="Haziran",M1873="Temmuz",M1873="Ağustos"),"Yaz",
IF(VEYA(M1873="Eylül",M1873="Ekim",M1873="Kasım"),"Sonbahar",""))))</f>
        <v>0</v>
      </c>
    </row>
    <row r="1874" spans="1:13" x14ac:dyDescent="0.3">
      <c r="A1874" s="4">
        <v>1873</v>
      </c>
      <c r="B1874" t="s">
        <v>14</v>
      </c>
      <c r="C1874" t="s">
        <v>32</v>
      </c>
      <c r="D1874" s="5" t="s">
        <v>76</v>
      </c>
      <c r="E1874">
        <v>3</v>
      </c>
      <c r="F1874" s="1">
        <v>10590</v>
      </c>
      <c r="G1874" s="2">
        <v>31770</v>
      </c>
      <c r="H1874" s="3">
        <v>13770</v>
      </c>
      <c r="I1874" s="19" t="s">
        <v>48</v>
      </c>
      <c r="J1874" t="s">
        <v>62</v>
      </c>
      <c r="K1874" s="20">
        <f>Tablo1[[#This Row],[Ürün Kar Tutarı]]/Tablo1[[#This Row],[Birim Fiyat]]</f>
        <v>1.3002832861189801</v>
      </c>
      <c r="L1874" t="str">
        <f xml:space="preserve"> RIGHT(Tablo1[[#This Row],[Urun Ad]],5)</f>
        <v>ı Gri</v>
      </c>
      <c r="M1874" cm="1">
        <f t="array" aca="1" ref="M1874" ca="1">IF(VEYA(M1874="Aralık",M1874="Ocak",M1874="Şubat"),"Kış",
IF(VEYA(M1874="Mart",M1874="Nisan",M1874="Mayıs"),"İlkbahar",
IF(VEYA(M1874="Haziran",M1874="Temmuz",M1874="Ağustos"),"Yaz",
IF(VEYA(M1874="Eylül",M1874="Ekim",M1874="Kasım"),"Sonbahar",""))))</f>
        <v>0</v>
      </c>
    </row>
    <row r="1875" spans="1:13" x14ac:dyDescent="0.3">
      <c r="A1875" s="5">
        <v>1874</v>
      </c>
      <c r="B1875" t="s">
        <v>13</v>
      </c>
      <c r="C1875" t="s">
        <v>38</v>
      </c>
      <c r="D1875" s="5" t="s">
        <v>84</v>
      </c>
      <c r="E1875">
        <v>4</v>
      </c>
      <c r="F1875" s="1">
        <v>1200</v>
      </c>
      <c r="G1875" s="2">
        <v>4800</v>
      </c>
      <c r="H1875" s="3">
        <v>1600</v>
      </c>
      <c r="I1875" s="19" t="s">
        <v>48</v>
      </c>
      <c r="J1875" t="s">
        <v>55</v>
      </c>
      <c r="K1875" s="20">
        <f>Tablo1[[#This Row],[Ürün Kar Tutarı]]/Tablo1[[#This Row],[Birim Fiyat]]</f>
        <v>1.3333333333333333</v>
      </c>
      <c r="L1875" t="str">
        <f xml:space="preserve"> RIGHT(Tablo1[[#This Row],[Urun Ad]],5)</f>
        <v>ü Mor</v>
      </c>
      <c r="M1875" cm="1">
        <f t="array" aca="1" ref="M1875" ca="1">IF(VEYA(M1875="Aralık",M1875="Ocak",M1875="Şubat"),"Kış",
IF(VEYA(M1875="Mart",M1875="Nisan",M1875="Mayıs"),"İlkbahar",
IF(VEYA(M1875="Haziran",M1875="Temmuz",M1875="Ağustos"),"Yaz",
IF(VEYA(M1875="Eylül",M1875="Ekim",M1875="Kasım"),"Sonbahar",""))))</f>
        <v>0</v>
      </c>
    </row>
    <row r="1876" spans="1:13" x14ac:dyDescent="0.3">
      <c r="A1876" s="4">
        <v>1875</v>
      </c>
      <c r="B1876" t="s">
        <v>18</v>
      </c>
      <c r="C1876" t="s">
        <v>27</v>
      </c>
      <c r="D1876" s="5" t="s">
        <v>43</v>
      </c>
      <c r="E1876">
        <v>5</v>
      </c>
      <c r="F1876" s="1">
        <v>1100</v>
      </c>
      <c r="G1876" s="2">
        <v>5500</v>
      </c>
      <c r="H1876" s="3">
        <v>1500</v>
      </c>
      <c r="I1876" s="19" t="s">
        <v>48</v>
      </c>
      <c r="J1876" t="s">
        <v>63</v>
      </c>
      <c r="K1876" s="20">
        <f>Tablo1[[#This Row],[Ürün Kar Tutarı]]/Tablo1[[#This Row],[Birim Fiyat]]</f>
        <v>1.3636363636363635</v>
      </c>
      <c r="L1876" t="str">
        <f xml:space="preserve"> RIGHT(Tablo1[[#This Row],[Urun Ad]],5)</f>
        <v>Beyaz</v>
      </c>
      <c r="M1876" cm="1">
        <f t="array" aca="1" ref="M1876" ca="1">IF(VEYA(M1876="Aralık",M1876="Ocak",M1876="Şubat"),"Kış",
IF(VEYA(M1876="Mart",M1876="Nisan",M1876="Mayıs"),"İlkbahar",
IF(VEYA(M1876="Haziran",M1876="Temmuz",M1876="Ağustos"),"Yaz",
IF(VEYA(M1876="Eylül",M1876="Ekim",M1876="Kasım"),"Sonbahar",""))))</f>
        <v>0</v>
      </c>
    </row>
    <row r="1877" spans="1:13" x14ac:dyDescent="0.3">
      <c r="A1877" s="5">
        <v>1876</v>
      </c>
      <c r="B1877" t="s">
        <v>17</v>
      </c>
      <c r="C1877" t="s">
        <v>42</v>
      </c>
      <c r="D1877" s="5" t="s">
        <v>80</v>
      </c>
      <c r="E1877">
        <v>3</v>
      </c>
      <c r="F1877" s="1">
        <v>3700</v>
      </c>
      <c r="G1877" s="2">
        <v>11100</v>
      </c>
      <c r="H1877" s="3">
        <v>2100</v>
      </c>
      <c r="I1877" s="19" t="s">
        <v>48</v>
      </c>
      <c r="J1877" t="s">
        <v>66</v>
      </c>
      <c r="K1877" s="20">
        <f>Tablo1[[#This Row],[Ürün Kar Tutarı]]/Tablo1[[#This Row],[Birim Fiyat]]</f>
        <v>0.56756756756756754</v>
      </c>
      <c r="L1877" t="str">
        <f xml:space="preserve"> RIGHT(Tablo1[[#This Row],[Urun Ad]],5)</f>
        <v>Siyah</v>
      </c>
      <c r="M1877" cm="1">
        <f t="array" aca="1" ref="M1877" ca="1">IF(VEYA(M1877="Aralık",M1877="Ocak",M1877="Şubat"),"Kış",
IF(VEYA(M1877="Mart",M1877="Nisan",M1877="Mayıs"),"İlkbahar",
IF(VEYA(M1877="Haziran",M1877="Temmuz",M1877="Ağustos"),"Yaz",
IF(VEYA(M1877="Eylül",M1877="Ekim",M1877="Kasım"),"Sonbahar",""))))</f>
        <v>0</v>
      </c>
    </row>
    <row r="1878" spans="1:13" x14ac:dyDescent="0.3">
      <c r="A1878" s="4">
        <v>1877</v>
      </c>
      <c r="B1878" t="s">
        <v>9</v>
      </c>
      <c r="C1878" t="s">
        <v>42</v>
      </c>
      <c r="D1878" s="5" t="s">
        <v>80</v>
      </c>
      <c r="E1878">
        <v>5</v>
      </c>
      <c r="F1878" s="1">
        <v>3700</v>
      </c>
      <c r="G1878" s="2">
        <v>18500</v>
      </c>
      <c r="H1878" s="3">
        <v>3500</v>
      </c>
      <c r="I1878" s="19" t="s">
        <v>48</v>
      </c>
      <c r="J1878" t="s">
        <v>63</v>
      </c>
      <c r="K1878" s="20">
        <f>Tablo1[[#This Row],[Ürün Kar Tutarı]]/Tablo1[[#This Row],[Birim Fiyat]]</f>
        <v>0.94594594594594594</v>
      </c>
      <c r="L1878" t="str">
        <f xml:space="preserve"> RIGHT(Tablo1[[#This Row],[Urun Ad]],5)</f>
        <v>Siyah</v>
      </c>
      <c r="M1878" cm="1">
        <f t="array" aca="1" ref="M1878" ca="1">IF(VEYA(M1878="Aralık",M1878="Ocak",M1878="Şubat"),"Kış",
IF(VEYA(M1878="Mart",M1878="Nisan",M1878="Mayıs"),"İlkbahar",
IF(VEYA(M1878="Haziran",M1878="Temmuz",M1878="Ağustos"),"Yaz",
IF(VEYA(M1878="Eylül",M1878="Ekim",M1878="Kasım"),"Sonbahar",""))))</f>
        <v>0</v>
      </c>
    </row>
    <row r="1879" spans="1:13" x14ac:dyDescent="0.3">
      <c r="A1879" s="5">
        <v>1878</v>
      </c>
      <c r="B1879" t="s">
        <v>14</v>
      </c>
      <c r="C1879" t="s">
        <v>27</v>
      </c>
      <c r="D1879" s="5" t="s">
        <v>43</v>
      </c>
      <c r="E1879">
        <v>3</v>
      </c>
      <c r="F1879" s="1">
        <v>1100</v>
      </c>
      <c r="G1879" s="2">
        <v>3300</v>
      </c>
      <c r="H1879" s="3">
        <v>900</v>
      </c>
      <c r="I1879" s="19" t="s">
        <v>48</v>
      </c>
      <c r="J1879" t="s">
        <v>66</v>
      </c>
      <c r="K1879" s="20">
        <f>Tablo1[[#This Row],[Ürün Kar Tutarı]]/Tablo1[[#This Row],[Birim Fiyat]]</f>
        <v>0.81818181818181823</v>
      </c>
      <c r="L1879" t="str">
        <f xml:space="preserve"> RIGHT(Tablo1[[#This Row],[Urun Ad]],5)</f>
        <v>Beyaz</v>
      </c>
      <c r="M1879" cm="1">
        <f t="array" aca="1" ref="M1879" ca="1">IF(VEYA(M1879="Aralık",M1879="Ocak",M1879="Şubat"),"Kış",
IF(VEYA(M1879="Mart",M1879="Nisan",M1879="Mayıs"),"İlkbahar",
IF(VEYA(M1879="Haziran",M1879="Temmuz",M1879="Ağustos"),"Yaz",
IF(VEYA(M1879="Eylül",M1879="Ekim",M1879="Kasım"),"Sonbahar",""))))</f>
        <v>0</v>
      </c>
    </row>
    <row r="1880" spans="1:13" x14ac:dyDescent="0.3">
      <c r="A1880" s="4">
        <v>1879</v>
      </c>
      <c r="B1880" t="s">
        <v>13</v>
      </c>
      <c r="C1880" t="s">
        <v>42</v>
      </c>
      <c r="D1880" s="5" t="s">
        <v>80</v>
      </c>
      <c r="E1880">
        <v>4</v>
      </c>
      <c r="F1880" s="1">
        <v>3700</v>
      </c>
      <c r="G1880" s="2">
        <v>14800</v>
      </c>
      <c r="H1880" s="3">
        <v>2800</v>
      </c>
      <c r="I1880" s="19" t="s">
        <v>48</v>
      </c>
      <c r="J1880" t="s">
        <v>67</v>
      </c>
      <c r="K1880" s="20">
        <f>Tablo1[[#This Row],[Ürün Kar Tutarı]]/Tablo1[[#This Row],[Birim Fiyat]]</f>
        <v>0.7567567567567568</v>
      </c>
      <c r="L1880" t="str">
        <f xml:space="preserve"> RIGHT(Tablo1[[#This Row],[Urun Ad]],5)</f>
        <v>Siyah</v>
      </c>
      <c r="M1880" cm="1">
        <f t="array" aca="1" ref="M1880" ca="1">IF(VEYA(M1880="Aralık",M1880="Ocak",M1880="Şubat"),"Kış",
IF(VEYA(M1880="Mart",M1880="Nisan",M1880="Mayıs"),"İlkbahar",
IF(VEYA(M1880="Haziran",M1880="Temmuz",M1880="Ağustos"),"Yaz",
IF(VEYA(M1880="Eylül",M1880="Ekim",M1880="Kasım"),"Sonbahar",""))))</f>
        <v>0</v>
      </c>
    </row>
    <row r="1881" spans="1:13" x14ac:dyDescent="0.3">
      <c r="A1881" s="5">
        <v>1880</v>
      </c>
      <c r="B1881" t="s">
        <v>18</v>
      </c>
      <c r="C1881" t="s">
        <v>33</v>
      </c>
      <c r="D1881" s="5" t="s">
        <v>78</v>
      </c>
      <c r="E1881">
        <v>2</v>
      </c>
      <c r="F1881" s="1">
        <v>1490</v>
      </c>
      <c r="G1881" s="2">
        <v>2980</v>
      </c>
      <c r="H1881" s="3">
        <v>1380</v>
      </c>
      <c r="I1881" s="19" t="s">
        <v>48</v>
      </c>
      <c r="J1881" t="s">
        <v>63</v>
      </c>
      <c r="K1881" s="20">
        <f>Tablo1[[#This Row],[Ürün Kar Tutarı]]/Tablo1[[#This Row],[Birim Fiyat]]</f>
        <v>0.9261744966442953</v>
      </c>
      <c r="L1881" t="str">
        <f xml:space="preserve"> RIGHT(Tablo1[[#This Row],[Urun Ad]],5)</f>
        <v>Marka</v>
      </c>
      <c r="M1881" cm="1">
        <f t="array" aca="1" ref="M1881" ca="1">IF(VEYA(M1881="Aralık",M1881="Ocak",M1881="Şubat"),"Kış",
IF(VEYA(M1881="Mart",M1881="Nisan",M1881="Mayıs"),"İlkbahar",
IF(VEYA(M1881="Haziran",M1881="Temmuz",M1881="Ağustos"),"Yaz",
IF(VEYA(M1881="Eylül",M1881="Ekim",M1881="Kasım"),"Sonbahar",""))))</f>
        <v>0</v>
      </c>
    </row>
    <row r="1882" spans="1:13" x14ac:dyDescent="0.3">
      <c r="A1882" s="4">
        <v>1881</v>
      </c>
      <c r="B1882" t="s">
        <v>17</v>
      </c>
      <c r="C1882" t="s">
        <v>41</v>
      </c>
      <c r="D1882" s="5" t="s">
        <v>78</v>
      </c>
      <c r="E1882">
        <v>5</v>
      </c>
      <c r="F1882" s="1">
        <v>1500</v>
      </c>
      <c r="G1882" s="2">
        <v>7500</v>
      </c>
      <c r="H1882" s="3">
        <v>3500</v>
      </c>
      <c r="I1882" s="19" t="s">
        <v>48</v>
      </c>
      <c r="J1882" t="s">
        <v>67</v>
      </c>
      <c r="K1882" s="20">
        <f>Tablo1[[#This Row],[Ürün Kar Tutarı]]/Tablo1[[#This Row],[Birim Fiyat]]</f>
        <v>2.3333333333333335</v>
      </c>
      <c r="L1882" t="str">
        <f xml:space="preserve"> RIGHT(Tablo1[[#This Row],[Urun Ad]],5)</f>
        <v>Marka</v>
      </c>
      <c r="M1882" cm="1">
        <f t="array" aca="1" ref="M1882" ca="1">IF(VEYA(M1882="Aralık",M1882="Ocak",M1882="Şubat"),"Kış",
IF(VEYA(M1882="Mart",M1882="Nisan",M1882="Mayıs"),"İlkbahar",
IF(VEYA(M1882="Haziran",M1882="Temmuz",M1882="Ağustos"),"Yaz",
IF(VEYA(M1882="Eylül",M1882="Ekim",M1882="Kasım"),"Sonbahar",""))))</f>
        <v>0</v>
      </c>
    </row>
    <row r="1883" spans="1:13" x14ac:dyDescent="0.3">
      <c r="A1883" s="5">
        <v>1882</v>
      </c>
      <c r="B1883" t="s">
        <v>16</v>
      </c>
      <c r="C1883" t="s">
        <v>30</v>
      </c>
      <c r="D1883" s="5" t="s">
        <v>83</v>
      </c>
      <c r="E1883">
        <v>2</v>
      </c>
      <c r="F1883" s="1">
        <v>1090</v>
      </c>
      <c r="G1883" s="2">
        <v>2180</v>
      </c>
      <c r="H1883" s="3">
        <v>580</v>
      </c>
      <c r="I1883" s="19" t="s">
        <v>48</v>
      </c>
      <c r="J1883" t="s">
        <v>65</v>
      </c>
      <c r="K1883" s="20">
        <f>Tablo1[[#This Row],[Ürün Kar Tutarı]]/Tablo1[[#This Row],[Birim Fiyat]]</f>
        <v>0.5321100917431193</v>
      </c>
      <c r="L1883" t="str">
        <f xml:space="preserve"> RIGHT(Tablo1[[#This Row],[Urun Ad]],5)</f>
        <v>Marka</v>
      </c>
      <c r="M1883" cm="1">
        <f t="array" aca="1" ref="M1883" ca="1">IF(VEYA(M1883="Aralık",M1883="Ocak",M1883="Şubat"),"Kış",
IF(VEYA(M1883="Mart",M1883="Nisan",M1883="Mayıs"),"İlkbahar",
IF(VEYA(M1883="Haziran",M1883="Temmuz",M1883="Ağustos"),"Yaz",
IF(VEYA(M1883="Eylül",M1883="Ekim",M1883="Kasım"),"Sonbahar",""))))</f>
        <v>0</v>
      </c>
    </row>
    <row r="1884" spans="1:13" x14ac:dyDescent="0.3">
      <c r="A1884" s="4">
        <v>1883</v>
      </c>
      <c r="B1884" t="s">
        <v>18</v>
      </c>
      <c r="C1884" t="s">
        <v>29</v>
      </c>
      <c r="D1884" s="5" t="s">
        <v>82</v>
      </c>
      <c r="E1884">
        <v>3</v>
      </c>
      <c r="F1884" s="1">
        <v>1800</v>
      </c>
      <c r="G1884" s="2">
        <v>5400</v>
      </c>
      <c r="H1884" s="3">
        <v>3000</v>
      </c>
      <c r="I1884" s="19" t="s">
        <v>48</v>
      </c>
      <c r="J1884" t="s">
        <v>60</v>
      </c>
      <c r="K1884" s="20">
        <f>Tablo1[[#This Row],[Ürün Kar Tutarı]]/Tablo1[[#This Row],[Birim Fiyat]]</f>
        <v>1.6666666666666667</v>
      </c>
      <c r="L1884" t="str">
        <f xml:space="preserve"> RIGHT(Tablo1[[#This Row],[Urun Ad]],5)</f>
        <v>n Gri</v>
      </c>
      <c r="M1884" cm="1">
        <f t="array" aca="1" ref="M1884" ca="1">IF(VEYA(M1884="Aralık",M1884="Ocak",M1884="Şubat"),"Kış",
IF(VEYA(M1884="Mart",M1884="Nisan",M1884="Mayıs"),"İlkbahar",
IF(VEYA(M1884="Haziran",M1884="Temmuz",M1884="Ağustos"),"Yaz",
IF(VEYA(M1884="Eylül",M1884="Ekim",M1884="Kasım"),"Sonbahar",""))))</f>
        <v>0</v>
      </c>
    </row>
    <row r="1885" spans="1:13" x14ac:dyDescent="0.3">
      <c r="A1885" s="5">
        <v>1884</v>
      </c>
      <c r="B1885" t="s">
        <v>15</v>
      </c>
      <c r="C1885" t="s">
        <v>39</v>
      </c>
      <c r="D1885" s="5" t="s">
        <v>76</v>
      </c>
      <c r="E1885">
        <v>5</v>
      </c>
      <c r="F1885" s="1">
        <v>7530</v>
      </c>
      <c r="G1885" s="2">
        <v>37650</v>
      </c>
      <c r="H1885" s="3">
        <v>7650</v>
      </c>
      <c r="I1885" s="19" t="s">
        <v>48</v>
      </c>
      <c r="J1885" t="s">
        <v>56</v>
      </c>
      <c r="K1885" s="20">
        <f>Tablo1[[#This Row],[Ürün Kar Tutarı]]/Tablo1[[#This Row],[Birim Fiyat]]</f>
        <v>1.0159362549800797</v>
      </c>
      <c r="L1885" t="str">
        <f xml:space="preserve"> RIGHT(Tablo1[[#This Row],[Urun Ad]],5)</f>
        <v>ı Gri</v>
      </c>
      <c r="M1885" cm="1">
        <f t="array" aca="1" ref="M1885" ca="1">IF(VEYA(M1885="Aralık",M1885="Ocak",M1885="Şubat"),"Kış",
IF(VEYA(M1885="Mart",M1885="Nisan",M1885="Mayıs"),"İlkbahar",
IF(VEYA(M1885="Haziran",M1885="Temmuz",M1885="Ağustos"),"Yaz",
IF(VEYA(M1885="Eylül",M1885="Ekim",M1885="Kasım"),"Sonbahar",""))))</f>
        <v>0</v>
      </c>
    </row>
    <row r="1886" spans="1:13" x14ac:dyDescent="0.3">
      <c r="A1886" s="4">
        <v>1885</v>
      </c>
      <c r="B1886" t="s">
        <v>14</v>
      </c>
      <c r="C1886" t="s">
        <v>27</v>
      </c>
      <c r="D1886" s="5" t="s">
        <v>43</v>
      </c>
      <c r="E1886">
        <v>3</v>
      </c>
      <c r="F1886" s="1">
        <v>1100</v>
      </c>
      <c r="G1886" s="2">
        <v>3300</v>
      </c>
      <c r="H1886" s="3">
        <v>900</v>
      </c>
      <c r="I1886" s="19" t="s">
        <v>48</v>
      </c>
      <c r="J1886" t="s">
        <v>63</v>
      </c>
      <c r="K1886" s="20">
        <f>Tablo1[[#This Row],[Ürün Kar Tutarı]]/Tablo1[[#This Row],[Birim Fiyat]]</f>
        <v>0.81818181818181823</v>
      </c>
      <c r="L1886" t="str">
        <f xml:space="preserve"> RIGHT(Tablo1[[#This Row],[Urun Ad]],5)</f>
        <v>Beyaz</v>
      </c>
      <c r="M1886" cm="1">
        <f t="array" aca="1" ref="M1886" ca="1">IF(VEYA(M1886="Aralık",M1886="Ocak",M1886="Şubat"),"Kış",
IF(VEYA(M1886="Mart",M1886="Nisan",M1886="Mayıs"),"İlkbahar",
IF(VEYA(M1886="Haziran",M1886="Temmuz",M1886="Ağustos"),"Yaz",
IF(VEYA(M1886="Eylül",M1886="Ekim",M1886="Kasım"),"Sonbahar",""))))</f>
        <v>0</v>
      </c>
    </row>
    <row r="1887" spans="1:13" x14ac:dyDescent="0.3">
      <c r="A1887" s="5">
        <v>1886</v>
      </c>
      <c r="B1887" t="s">
        <v>17</v>
      </c>
      <c r="C1887" t="s">
        <v>23</v>
      </c>
      <c r="D1887" s="5" t="s">
        <v>84</v>
      </c>
      <c r="E1887">
        <v>2</v>
      </c>
      <c r="F1887" s="1">
        <v>1350</v>
      </c>
      <c r="G1887" s="2">
        <v>2700</v>
      </c>
      <c r="H1887" s="3">
        <v>1100</v>
      </c>
      <c r="I1887" s="19" t="s">
        <v>48</v>
      </c>
      <c r="J1887" t="s">
        <v>64</v>
      </c>
      <c r="K1887" s="20">
        <f>Tablo1[[#This Row],[Ürün Kar Tutarı]]/Tablo1[[#This Row],[Birim Fiyat]]</f>
        <v>0.81481481481481477</v>
      </c>
      <c r="L1887" t="str">
        <f xml:space="preserve"> RIGHT(Tablo1[[#This Row],[Urun Ad]],5)</f>
        <v>Siyah</v>
      </c>
      <c r="M1887" cm="1">
        <f t="array" aca="1" ref="M1887" ca="1">IF(VEYA(M1887="Aralık",M1887="Ocak",M1887="Şubat"),"Kış",
IF(VEYA(M1887="Mart",M1887="Nisan",M1887="Mayıs"),"İlkbahar",
IF(VEYA(M1887="Haziran",M1887="Temmuz",M1887="Ağustos"),"Yaz",
IF(VEYA(M1887="Eylül",M1887="Ekim",M1887="Kasım"),"Sonbahar",""))))</f>
        <v>0</v>
      </c>
    </row>
    <row r="1888" spans="1:13" x14ac:dyDescent="0.3">
      <c r="A1888" s="4">
        <v>1887</v>
      </c>
      <c r="B1888" t="s">
        <v>16</v>
      </c>
      <c r="C1888" t="s">
        <v>23</v>
      </c>
      <c r="D1888" s="5" t="s">
        <v>84</v>
      </c>
      <c r="E1888">
        <v>5</v>
      </c>
      <c r="F1888" s="1">
        <v>1350</v>
      </c>
      <c r="G1888" s="2">
        <v>6750</v>
      </c>
      <c r="H1888" s="3">
        <v>2750</v>
      </c>
      <c r="I1888" s="19" t="s">
        <v>48</v>
      </c>
      <c r="J1888" t="s">
        <v>65</v>
      </c>
      <c r="K1888" s="20">
        <f>Tablo1[[#This Row],[Ürün Kar Tutarı]]/Tablo1[[#This Row],[Birim Fiyat]]</f>
        <v>2.0370370370370372</v>
      </c>
      <c r="L1888" t="str">
        <f xml:space="preserve"> RIGHT(Tablo1[[#This Row],[Urun Ad]],5)</f>
        <v>Siyah</v>
      </c>
      <c r="M1888" cm="1">
        <f t="array" aca="1" ref="M1888" ca="1">IF(VEYA(M1888="Aralık",M1888="Ocak",M1888="Şubat"),"Kış",
IF(VEYA(M1888="Mart",M1888="Nisan",M1888="Mayıs"),"İlkbahar",
IF(VEYA(M1888="Haziran",M1888="Temmuz",M1888="Ağustos"),"Yaz",
IF(VEYA(M1888="Eylül",M1888="Ekim",M1888="Kasım"),"Sonbahar",""))))</f>
        <v>0</v>
      </c>
    </row>
    <row r="1889" spans="1:13" x14ac:dyDescent="0.3">
      <c r="A1889" s="5">
        <v>1888</v>
      </c>
      <c r="B1889" t="s">
        <v>15</v>
      </c>
      <c r="C1889" t="s">
        <v>30</v>
      </c>
      <c r="D1889" s="5" t="s">
        <v>83</v>
      </c>
      <c r="E1889">
        <v>2</v>
      </c>
      <c r="F1889" s="1">
        <v>1090</v>
      </c>
      <c r="G1889" s="2">
        <v>2180</v>
      </c>
      <c r="H1889" s="3">
        <v>580</v>
      </c>
      <c r="I1889" s="19" t="s">
        <v>48</v>
      </c>
      <c r="J1889" t="s">
        <v>57</v>
      </c>
      <c r="K1889" s="20">
        <f>Tablo1[[#This Row],[Ürün Kar Tutarı]]/Tablo1[[#This Row],[Birim Fiyat]]</f>
        <v>0.5321100917431193</v>
      </c>
      <c r="L1889" t="str">
        <f xml:space="preserve"> RIGHT(Tablo1[[#This Row],[Urun Ad]],5)</f>
        <v>Marka</v>
      </c>
      <c r="M1889" cm="1">
        <f t="array" aca="1" ref="M1889" ca="1">IF(VEYA(M1889="Aralık",M1889="Ocak",M1889="Şubat"),"Kış",
IF(VEYA(M1889="Mart",M1889="Nisan",M1889="Mayıs"),"İlkbahar",
IF(VEYA(M1889="Haziran",M1889="Temmuz",M1889="Ağustos"),"Yaz",
IF(VEYA(M1889="Eylül",M1889="Ekim",M1889="Kasım"),"Sonbahar",""))))</f>
        <v>0</v>
      </c>
    </row>
    <row r="1890" spans="1:13" x14ac:dyDescent="0.3">
      <c r="A1890" s="4">
        <v>1889</v>
      </c>
      <c r="B1890" t="s">
        <v>15</v>
      </c>
      <c r="C1890" t="s">
        <v>34</v>
      </c>
      <c r="D1890" s="5" t="s">
        <v>80</v>
      </c>
      <c r="E1890">
        <v>4</v>
      </c>
      <c r="F1890" s="1">
        <v>4200</v>
      </c>
      <c r="G1890" s="2">
        <v>16800</v>
      </c>
      <c r="H1890" s="3">
        <v>4800</v>
      </c>
      <c r="I1890" s="19" t="s">
        <v>48</v>
      </c>
      <c r="J1890" t="s">
        <v>56</v>
      </c>
      <c r="K1890" s="20">
        <f>Tablo1[[#This Row],[Ürün Kar Tutarı]]/Tablo1[[#This Row],[Birim Fiyat]]</f>
        <v>1.1428571428571428</v>
      </c>
      <c r="L1890" t="str">
        <f xml:space="preserve"> RIGHT(Tablo1[[#This Row],[Urun Ad]],5)</f>
        <v>Beyaz</v>
      </c>
      <c r="M1890" cm="1">
        <f t="array" aca="1" ref="M1890" ca="1">IF(VEYA(M1890="Aralık",M1890="Ocak",M1890="Şubat"),"Kış",
IF(VEYA(M1890="Mart",M1890="Nisan",M1890="Mayıs"),"İlkbahar",
IF(VEYA(M1890="Haziran",M1890="Temmuz",M1890="Ağustos"),"Yaz",
IF(VEYA(M1890="Eylül",M1890="Ekim",M1890="Kasım"),"Sonbahar",""))))</f>
        <v>0</v>
      </c>
    </row>
    <row r="1891" spans="1:13" x14ac:dyDescent="0.3">
      <c r="A1891" s="4">
        <v>1890</v>
      </c>
      <c r="B1891" t="s">
        <v>17</v>
      </c>
      <c r="C1891" t="s">
        <v>29</v>
      </c>
      <c r="D1891" s="5" t="s">
        <v>82</v>
      </c>
      <c r="E1891">
        <v>2</v>
      </c>
      <c r="F1891" s="1">
        <v>1800</v>
      </c>
      <c r="G1891" s="2">
        <v>3600</v>
      </c>
      <c r="H1891" s="3">
        <v>2000</v>
      </c>
      <c r="I1891" s="19" t="s">
        <v>48</v>
      </c>
      <c r="J1891" t="s">
        <v>67</v>
      </c>
      <c r="K1891" s="20">
        <f>Tablo1[[#This Row],[Ürün Kar Tutarı]]/Tablo1[[#This Row],[Birim Fiyat]]</f>
        <v>1.1111111111111112</v>
      </c>
      <c r="L1891" t="str">
        <f xml:space="preserve"> RIGHT(Tablo1[[#This Row],[Urun Ad]],5)</f>
        <v>n Gri</v>
      </c>
      <c r="M1891" cm="1">
        <f t="array" aca="1" ref="M1891" ca="1">IF(VEYA(M1891="Aralık",M1891="Ocak",M1891="Şubat"),"Kış",
IF(VEYA(M1891="Mart",M1891="Nisan",M1891="Mayıs"),"İlkbahar",
IF(VEYA(M1891="Haziran",M1891="Temmuz",M1891="Ağustos"),"Yaz",
IF(VEYA(M1891="Eylül",M1891="Ekim",M1891="Kasım"),"Sonbahar",""))))</f>
        <v>0</v>
      </c>
    </row>
    <row r="1892" spans="1:13" x14ac:dyDescent="0.3">
      <c r="A1892" s="4">
        <v>1891</v>
      </c>
      <c r="B1892" t="s">
        <v>19</v>
      </c>
      <c r="C1892" t="s">
        <v>30</v>
      </c>
      <c r="D1892" s="5" t="s">
        <v>83</v>
      </c>
      <c r="E1892">
        <v>3</v>
      </c>
      <c r="F1892" s="1">
        <v>1090</v>
      </c>
      <c r="G1892" s="2">
        <v>3270</v>
      </c>
      <c r="H1892" s="3">
        <v>870</v>
      </c>
      <c r="I1892" s="19" t="s">
        <v>48</v>
      </c>
      <c r="J1892" t="s">
        <v>66</v>
      </c>
      <c r="K1892" s="20">
        <f>Tablo1[[#This Row],[Ürün Kar Tutarı]]/Tablo1[[#This Row],[Birim Fiyat]]</f>
        <v>0.79816513761467889</v>
      </c>
      <c r="L1892" t="str">
        <f xml:space="preserve"> RIGHT(Tablo1[[#This Row],[Urun Ad]],5)</f>
        <v>Marka</v>
      </c>
      <c r="M1892" cm="1">
        <f t="array" aca="1" ref="M1892" ca="1">IF(VEYA(M1892="Aralık",M1892="Ocak",M1892="Şubat"),"Kış",
IF(VEYA(M1892="Mart",M1892="Nisan",M1892="Mayıs"),"İlkbahar",
IF(VEYA(M1892="Haziran",M1892="Temmuz",M1892="Ağustos"),"Yaz",
IF(VEYA(M1892="Eylül",M1892="Ekim",M1892="Kasım"),"Sonbahar",""))))</f>
        <v>0</v>
      </c>
    </row>
    <row r="1893" spans="1:13" x14ac:dyDescent="0.3">
      <c r="A1893" s="5">
        <v>1892</v>
      </c>
      <c r="B1893" t="s">
        <v>8</v>
      </c>
      <c r="C1893" t="s">
        <v>25</v>
      </c>
      <c r="D1893" s="5" t="s">
        <v>77</v>
      </c>
      <c r="E1893">
        <v>2</v>
      </c>
      <c r="F1893" s="1">
        <v>7600</v>
      </c>
      <c r="G1893" s="2">
        <v>15200</v>
      </c>
      <c r="H1893" s="3">
        <v>3200</v>
      </c>
      <c r="I1893" s="19" t="s">
        <v>48</v>
      </c>
      <c r="J1893" t="s">
        <v>55</v>
      </c>
      <c r="K1893" s="20">
        <f>Tablo1[[#This Row],[Ürün Kar Tutarı]]/Tablo1[[#This Row],[Birim Fiyat]]</f>
        <v>0.42105263157894735</v>
      </c>
      <c r="L1893" t="str">
        <f xml:space="preserve"> RIGHT(Tablo1[[#This Row],[Urun Ad]],5)</f>
        <v>i Gri</v>
      </c>
      <c r="M1893" cm="1">
        <f t="array" aca="1" ref="M1893" ca="1">IF(VEYA(M1893="Aralık",M1893="Ocak",M1893="Şubat"),"Kış",
IF(VEYA(M1893="Mart",M1893="Nisan",M1893="Mayıs"),"İlkbahar",
IF(VEYA(M1893="Haziran",M1893="Temmuz",M1893="Ağustos"),"Yaz",
IF(VEYA(M1893="Eylül",M1893="Ekim",M1893="Kasım"),"Sonbahar",""))))</f>
        <v>0</v>
      </c>
    </row>
    <row r="1894" spans="1:13" x14ac:dyDescent="0.3">
      <c r="A1894" s="4">
        <v>1893</v>
      </c>
      <c r="B1894" t="s">
        <v>16</v>
      </c>
      <c r="C1894" t="s">
        <v>25</v>
      </c>
      <c r="D1894" s="5" t="s">
        <v>77</v>
      </c>
      <c r="E1894">
        <v>2</v>
      </c>
      <c r="F1894" s="1">
        <v>7600</v>
      </c>
      <c r="G1894" s="2">
        <v>15200</v>
      </c>
      <c r="H1894" s="3">
        <v>3200</v>
      </c>
      <c r="I1894" s="19" t="s">
        <v>48</v>
      </c>
      <c r="J1894" t="s">
        <v>62</v>
      </c>
      <c r="K1894" s="20">
        <f>Tablo1[[#This Row],[Ürün Kar Tutarı]]/Tablo1[[#This Row],[Birim Fiyat]]</f>
        <v>0.42105263157894735</v>
      </c>
      <c r="L1894" t="str">
        <f xml:space="preserve"> RIGHT(Tablo1[[#This Row],[Urun Ad]],5)</f>
        <v>i Gri</v>
      </c>
      <c r="M1894" cm="1">
        <f t="array" aca="1" ref="M1894" ca="1">IF(VEYA(M1894="Aralık",M1894="Ocak",M1894="Şubat"),"Kış",
IF(VEYA(M1894="Mart",M1894="Nisan",M1894="Mayıs"),"İlkbahar",
IF(VEYA(M1894="Haziran",M1894="Temmuz",M1894="Ağustos"),"Yaz",
IF(VEYA(M1894="Eylül",M1894="Ekim",M1894="Kasım"),"Sonbahar",""))))</f>
        <v>0</v>
      </c>
    </row>
    <row r="1895" spans="1:13" x14ac:dyDescent="0.3">
      <c r="A1895" s="5">
        <v>1894</v>
      </c>
      <c r="B1895" t="s">
        <v>10</v>
      </c>
      <c r="C1895" t="s">
        <v>42</v>
      </c>
      <c r="D1895" s="5" t="s">
        <v>80</v>
      </c>
      <c r="E1895">
        <v>5</v>
      </c>
      <c r="F1895" s="1">
        <v>3700</v>
      </c>
      <c r="G1895" s="2">
        <v>18500</v>
      </c>
      <c r="H1895" s="3">
        <v>3500</v>
      </c>
      <c r="I1895" s="19" t="s">
        <v>48</v>
      </c>
      <c r="J1895" t="s">
        <v>58</v>
      </c>
      <c r="K1895" s="20">
        <f>Tablo1[[#This Row],[Ürün Kar Tutarı]]/Tablo1[[#This Row],[Birim Fiyat]]</f>
        <v>0.94594594594594594</v>
      </c>
      <c r="L1895" t="str">
        <f xml:space="preserve"> RIGHT(Tablo1[[#This Row],[Urun Ad]],5)</f>
        <v>Siyah</v>
      </c>
      <c r="M1895" cm="1">
        <f t="array" aca="1" ref="M1895" ca="1">IF(VEYA(M1895="Aralık",M1895="Ocak",M1895="Şubat"),"Kış",
IF(VEYA(M1895="Mart",M1895="Nisan",M1895="Mayıs"),"İlkbahar",
IF(VEYA(M1895="Haziran",M1895="Temmuz",M1895="Ağustos"),"Yaz",
IF(VEYA(M1895="Eylül",M1895="Ekim",M1895="Kasım"),"Sonbahar",""))))</f>
        <v>0</v>
      </c>
    </row>
    <row r="1896" spans="1:13" x14ac:dyDescent="0.3">
      <c r="A1896" s="4">
        <v>1895</v>
      </c>
      <c r="B1896" t="s">
        <v>12</v>
      </c>
      <c r="C1896" t="s">
        <v>26</v>
      </c>
      <c r="D1896" s="5" t="s">
        <v>79</v>
      </c>
      <c r="E1896">
        <v>3</v>
      </c>
      <c r="F1896" s="1">
        <v>7250</v>
      </c>
      <c r="G1896" s="2">
        <v>21750</v>
      </c>
      <c r="H1896" s="3">
        <v>6750</v>
      </c>
      <c r="I1896" s="19" t="s">
        <v>48</v>
      </c>
      <c r="J1896" t="s">
        <v>58</v>
      </c>
      <c r="K1896" s="20">
        <f>Tablo1[[#This Row],[Ürün Kar Tutarı]]/Tablo1[[#This Row],[Birim Fiyat]]</f>
        <v>0.93103448275862066</v>
      </c>
      <c r="L1896" t="str">
        <f xml:space="preserve"> RIGHT(Tablo1[[#This Row],[Urun Ad]],5)</f>
        <v>u Gri</v>
      </c>
      <c r="M1896" cm="1">
        <f t="array" aca="1" ref="M1896" ca="1">IF(VEYA(M1896="Aralık",M1896="Ocak",M1896="Şubat"),"Kış",
IF(VEYA(M1896="Mart",M1896="Nisan",M1896="Mayıs"),"İlkbahar",
IF(VEYA(M1896="Haziran",M1896="Temmuz",M1896="Ağustos"),"Yaz",
IF(VEYA(M1896="Eylül",M1896="Ekim",M1896="Kasım"),"Sonbahar",""))))</f>
        <v>0</v>
      </c>
    </row>
    <row r="1897" spans="1:13" x14ac:dyDescent="0.3">
      <c r="A1897" s="5">
        <v>1896</v>
      </c>
      <c r="B1897" t="s">
        <v>9</v>
      </c>
      <c r="C1897" t="s">
        <v>25</v>
      </c>
      <c r="D1897" s="5" t="s">
        <v>77</v>
      </c>
      <c r="E1897">
        <v>5</v>
      </c>
      <c r="F1897" s="1">
        <v>7600</v>
      </c>
      <c r="G1897" s="2">
        <v>38000</v>
      </c>
      <c r="H1897" s="3">
        <v>8000</v>
      </c>
      <c r="I1897" s="19" t="s">
        <v>48</v>
      </c>
      <c r="J1897" t="s">
        <v>59</v>
      </c>
      <c r="K1897" s="20">
        <f>Tablo1[[#This Row],[Ürün Kar Tutarı]]/Tablo1[[#This Row],[Birim Fiyat]]</f>
        <v>1.0526315789473684</v>
      </c>
      <c r="L1897" t="str">
        <f xml:space="preserve"> RIGHT(Tablo1[[#This Row],[Urun Ad]],5)</f>
        <v>i Gri</v>
      </c>
      <c r="M1897" cm="1">
        <f t="array" aca="1" ref="M1897" ca="1">IF(VEYA(M1897="Aralık",M1897="Ocak",M1897="Şubat"),"Kış",
IF(VEYA(M1897="Mart",M1897="Nisan",M1897="Mayıs"),"İlkbahar",
IF(VEYA(M1897="Haziran",M1897="Temmuz",M1897="Ağustos"),"Yaz",
IF(VEYA(M1897="Eylül",M1897="Ekim",M1897="Kasım"),"Sonbahar",""))))</f>
        <v>0</v>
      </c>
    </row>
    <row r="1898" spans="1:13" x14ac:dyDescent="0.3">
      <c r="A1898" s="4">
        <v>1897</v>
      </c>
      <c r="B1898" t="s">
        <v>18</v>
      </c>
      <c r="C1898" t="s">
        <v>34</v>
      </c>
      <c r="D1898" s="5" t="s">
        <v>80</v>
      </c>
      <c r="E1898">
        <v>4</v>
      </c>
      <c r="F1898" s="1">
        <v>4200</v>
      </c>
      <c r="G1898" s="2">
        <v>16800</v>
      </c>
      <c r="H1898" s="3">
        <v>4800</v>
      </c>
      <c r="I1898" s="19" t="s">
        <v>48</v>
      </c>
      <c r="J1898" t="s">
        <v>62</v>
      </c>
      <c r="K1898" s="20">
        <f>Tablo1[[#This Row],[Ürün Kar Tutarı]]/Tablo1[[#This Row],[Birim Fiyat]]</f>
        <v>1.1428571428571428</v>
      </c>
      <c r="L1898" t="str">
        <f xml:space="preserve"> RIGHT(Tablo1[[#This Row],[Urun Ad]],5)</f>
        <v>Beyaz</v>
      </c>
      <c r="M1898" cm="1">
        <f t="array" aca="1" ref="M1898" ca="1">IF(VEYA(M1898="Aralık",M1898="Ocak",M1898="Şubat"),"Kış",
IF(VEYA(M1898="Mart",M1898="Nisan",M1898="Mayıs"),"İlkbahar",
IF(VEYA(M1898="Haziran",M1898="Temmuz",M1898="Ağustos"),"Yaz",
IF(VEYA(M1898="Eylül",M1898="Ekim",M1898="Kasım"),"Sonbahar",""))))</f>
        <v>0</v>
      </c>
    </row>
    <row r="1899" spans="1:13" x14ac:dyDescent="0.3">
      <c r="A1899" s="5">
        <v>1898</v>
      </c>
      <c r="B1899" t="s">
        <v>14</v>
      </c>
      <c r="C1899" t="s">
        <v>37</v>
      </c>
      <c r="D1899" s="5" t="s">
        <v>43</v>
      </c>
      <c r="E1899">
        <v>3</v>
      </c>
      <c r="F1899" s="1">
        <v>1250</v>
      </c>
      <c r="G1899" s="2">
        <v>3750</v>
      </c>
      <c r="H1899" s="3">
        <v>1350</v>
      </c>
      <c r="I1899" s="19" t="s">
        <v>48</v>
      </c>
      <c r="J1899" t="s">
        <v>60</v>
      </c>
      <c r="K1899" s="20">
        <f>Tablo1[[#This Row],[Ürün Kar Tutarı]]/Tablo1[[#This Row],[Birim Fiyat]]</f>
        <v>1.08</v>
      </c>
      <c r="L1899" t="str">
        <f xml:space="preserve"> RIGHT(Tablo1[[#This Row],[Urun Ad]],5)</f>
        <v>Siyah</v>
      </c>
      <c r="M1899" cm="1">
        <f t="array" aca="1" ref="M1899" ca="1">IF(VEYA(M1899="Aralık",M1899="Ocak",M1899="Şubat"),"Kış",
IF(VEYA(M1899="Mart",M1899="Nisan",M1899="Mayıs"),"İlkbahar",
IF(VEYA(M1899="Haziran",M1899="Temmuz",M1899="Ağustos"),"Yaz",
IF(VEYA(M1899="Eylül",M1899="Ekim",M1899="Kasım"),"Sonbahar",""))))</f>
        <v>0</v>
      </c>
    </row>
    <row r="1900" spans="1:13" x14ac:dyDescent="0.3">
      <c r="A1900" s="4">
        <v>1899</v>
      </c>
      <c r="B1900" t="s">
        <v>16</v>
      </c>
      <c r="C1900" t="s">
        <v>30</v>
      </c>
      <c r="D1900" s="5" t="s">
        <v>83</v>
      </c>
      <c r="E1900">
        <v>5</v>
      </c>
      <c r="F1900" s="1">
        <v>1090</v>
      </c>
      <c r="G1900" s="2">
        <v>5450</v>
      </c>
      <c r="H1900" s="3">
        <v>1450</v>
      </c>
      <c r="I1900" s="19" t="s">
        <v>48</v>
      </c>
      <c r="J1900" t="s">
        <v>57</v>
      </c>
      <c r="K1900" s="20">
        <f>Tablo1[[#This Row],[Ürün Kar Tutarı]]/Tablo1[[#This Row],[Birim Fiyat]]</f>
        <v>1.3302752293577982</v>
      </c>
      <c r="L1900" t="str">
        <f xml:space="preserve"> RIGHT(Tablo1[[#This Row],[Urun Ad]],5)</f>
        <v>Marka</v>
      </c>
      <c r="M1900" cm="1">
        <f t="array" aca="1" ref="M1900" ca="1">IF(VEYA(M1900="Aralık",M1900="Ocak",M1900="Şubat"),"Kış",
IF(VEYA(M1900="Mart",M1900="Nisan",M1900="Mayıs"),"İlkbahar",
IF(VEYA(M1900="Haziran",M1900="Temmuz",M1900="Ağustos"),"Yaz",
IF(VEYA(M1900="Eylül",M1900="Ekim",M1900="Kasım"),"Sonbahar",""))))</f>
        <v>0</v>
      </c>
    </row>
    <row r="1901" spans="1:13" x14ac:dyDescent="0.3">
      <c r="A1901" s="5">
        <v>1900</v>
      </c>
      <c r="B1901" t="s">
        <v>11</v>
      </c>
      <c r="C1901" t="s">
        <v>24</v>
      </c>
      <c r="D1901" s="5" t="s">
        <v>81</v>
      </c>
      <c r="E1901">
        <v>4</v>
      </c>
      <c r="F1901" s="1">
        <v>2180</v>
      </c>
      <c r="G1901" s="2">
        <v>8720</v>
      </c>
      <c r="H1901" s="3">
        <v>2720</v>
      </c>
      <c r="I1901" s="19" t="s">
        <v>48</v>
      </c>
      <c r="J1901" t="s">
        <v>60</v>
      </c>
      <c r="K1901" s="20">
        <f>Tablo1[[#This Row],[Ürün Kar Tutarı]]/Tablo1[[#This Row],[Birim Fiyat]]</f>
        <v>1.2477064220183487</v>
      </c>
      <c r="L1901" t="str">
        <f xml:space="preserve"> RIGHT(Tablo1[[#This Row],[Urun Ad]],5)</f>
        <v>Marka</v>
      </c>
      <c r="M1901" cm="1">
        <f t="array" aca="1" ref="M1901" ca="1">IF(VEYA(M1901="Aralık",M1901="Ocak",M1901="Şubat"),"Kış",
IF(VEYA(M1901="Mart",M1901="Nisan",M1901="Mayıs"),"İlkbahar",
IF(VEYA(M1901="Haziran",M1901="Temmuz",M1901="Ağustos"),"Yaz",
IF(VEYA(M1901="Eylül",M1901="Ekim",M1901="Kasım"),"Sonbahar",""))))</f>
        <v>0</v>
      </c>
    </row>
    <row r="1902" spans="1:13" x14ac:dyDescent="0.3">
      <c r="A1902" s="4">
        <v>1901</v>
      </c>
      <c r="B1902" t="s">
        <v>19</v>
      </c>
      <c r="C1902" t="s">
        <v>42</v>
      </c>
      <c r="D1902" s="5" t="s">
        <v>80</v>
      </c>
      <c r="E1902">
        <v>3</v>
      </c>
      <c r="F1902" s="1">
        <v>3700</v>
      </c>
      <c r="G1902" s="2">
        <v>11100</v>
      </c>
      <c r="H1902" s="3">
        <v>2100</v>
      </c>
      <c r="I1902" s="19" t="s">
        <v>48</v>
      </c>
      <c r="J1902" t="s">
        <v>64</v>
      </c>
      <c r="K1902" s="20">
        <f>Tablo1[[#This Row],[Ürün Kar Tutarı]]/Tablo1[[#This Row],[Birim Fiyat]]</f>
        <v>0.56756756756756754</v>
      </c>
      <c r="L1902" t="str">
        <f xml:space="preserve"> RIGHT(Tablo1[[#This Row],[Urun Ad]],5)</f>
        <v>Siyah</v>
      </c>
      <c r="M1902" cm="1">
        <f t="array" aca="1" ref="M1902" ca="1">IF(VEYA(M1902="Aralık",M1902="Ocak",M1902="Şubat"),"Kış",
IF(VEYA(M1902="Mart",M1902="Nisan",M1902="Mayıs"),"İlkbahar",
IF(VEYA(M1902="Haziran",M1902="Temmuz",M1902="Ağustos"),"Yaz",
IF(VEYA(M1902="Eylül",M1902="Ekim",M1902="Kasım"),"Sonbahar",""))))</f>
        <v>0</v>
      </c>
    </row>
    <row r="1903" spans="1:13" x14ac:dyDescent="0.3">
      <c r="A1903" s="5">
        <v>1902</v>
      </c>
      <c r="B1903" t="s">
        <v>17</v>
      </c>
      <c r="C1903" t="s">
        <v>20</v>
      </c>
      <c r="D1903" s="5" t="s">
        <v>75</v>
      </c>
      <c r="E1903">
        <v>4</v>
      </c>
      <c r="F1903" s="1">
        <v>6000</v>
      </c>
      <c r="G1903" s="2">
        <v>24000</v>
      </c>
      <c r="H1903" s="3">
        <v>8000</v>
      </c>
      <c r="I1903" s="19" t="s">
        <v>48</v>
      </c>
      <c r="J1903" t="s">
        <v>62</v>
      </c>
      <c r="K1903" s="20">
        <f>Tablo1[[#This Row],[Ürün Kar Tutarı]]/Tablo1[[#This Row],[Birim Fiyat]]</f>
        <v>1.3333333333333333</v>
      </c>
      <c r="L1903" t="str">
        <f xml:space="preserve"> RIGHT(Tablo1[[#This Row],[Urun Ad]],5)</f>
        <v>Beyaz</v>
      </c>
      <c r="M1903" cm="1">
        <f t="array" aca="1" ref="M1903" ca="1">IF(VEYA(M1903="Aralık",M1903="Ocak",M1903="Şubat"),"Kış",
IF(VEYA(M1903="Mart",M1903="Nisan",M1903="Mayıs"),"İlkbahar",
IF(VEYA(M1903="Haziran",M1903="Temmuz",M1903="Ağustos"),"Yaz",
IF(VEYA(M1903="Eylül",M1903="Ekim",M1903="Kasım"),"Sonbahar",""))))</f>
        <v>0</v>
      </c>
    </row>
    <row r="1904" spans="1:13" x14ac:dyDescent="0.3">
      <c r="A1904" s="4">
        <v>1903</v>
      </c>
      <c r="B1904" t="s">
        <v>18</v>
      </c>
      <c r="C1904" t="s">
        <v>37</v>
      </c>
      <c r="D1904" s="5" t="s">
        <v>43</v>
      </c>
      <c r="E1904">
        <v>5</v>
      </c>
      <c r="F1904" s="1">
        <v>1250</v>
      </c>
      <c r="G1904" s="2">
        <v>6250</v>
      </c>
      <c r="H1904" s="3">
        <v>2250</v>
      </c>
      <c r="I1904" s="19" t="s">
        <v>48</v>
      </c>
      <c r="J1904" t="s">
        <v>66</v>
      </c>
      <c r="K1904" s="20">
        <f>Tablo1[[#This Row],[Ürün Kar Tutarı]]/Tablo1[[#This Row],[Birim Fiyat]]</f>
        <v>1.8</v>
      </c>
      <c r="L1904" t="str">
        <f xml:space="preserve"> RIGHT(Tablo1[[#This Row],[Urun Ad]],5)</f>
        <v>Siyah</v>
      </c>
      <c r="M1904" cm="1">
        <f t="array" aca="1" ref="M1904" ca="1">IF(VEYA(M1904="Aralık",M1904="Ocak",M1904="Şubat"),"Kış",
IF(VEYA(M1904="Mart",M1904="Nisan",M1904="Mayıs"),"İlkbahar",
IF(VEYA(M1904="Haziran",M1904="Temmuz",M1904="Ağustos"),"Yaz",
IF(VEYA(M1904="Eylül",M1904="Ekim",M1904="Kasım"),"Sonbahar",""))))</f>
        <v>0</v>
      </c>
    </row>
    <row r="1905" spans="1:13" x14ac:dyDescent="0.3">
      <c r="A1905" s="5">
        <v>1904</v>
      </c>
      <c r="B1905" t="s">
        <v>19</v>
      </c>
      <c r="C1905" t="s">
        <v>25</v>
      </c>
      <c r="D1905" s="5" t="s">
        <v>77</v>
      </c>
      <c r="E1905">
        <v>3</v>
      </c>
      <c r="F1905" s="1">
        <v>7600</v>
      </c>
      <c r="G1905" s="2">
        <v>22800</v>
      </c>
      <c r="H1905" s="3">
        <v>4800</v>
      </c>
      <c r="I1905" s="19" t="s">
        <v>48</v>
      </c>
      <c r="J1905" t="s">
        <v>58</v>
      </c>
      <c r="K1905" s="20">
        <f>Tablo1[[#This Row],[Ürün Kar Tutarı]]/Tablo1[[#This Row],[Birim Fiyat]]</f>
        <v>0.63157894736842102</v>
      </c>
      <c r="L1905" t="str">
        <f xml:space="preserve"> RIGHT(Tablo1[[#This Row],[Urun Ad]],5)</f>
        <v>i Gri</v>
      </c>
      <c r="M1905" cm="1">
        <f t="array" aca="1" ref="M1905" ca="1">IF(VEYA(M1905="Aralık",M1905="Ocak",M1905="Şubat"),"Kış",
IF(VEYA(M1905="Mart",M1905="Nisan",M1905="Mayıs"),"İlkbahar",
IF(VEYA(M1905="Haziran",M1905="Temmuz",M1905="Ağustos"),"Yaz",
IF(VEYA(M1905="Eylül",M1905="Ekim",M1905="Kasım"),"Sonbahar",""))))</f>
        <v>0</v>
      </c>
    </row>
    <row r="1906" spans="1:13" x14ac:dyDescent="0.3">
      <c r="A1906" s="4">
        <v>1905</v>
      </c>
      <c r="B1906" t="s">
        <v>8</v>
      </c>
      <c r="C1906" t="s">
        <v>21</v>
      </c>
      <c r="D1906" s="5" t="s">
        <v>82</v>
      </c>
      <c r="E1906">
        <v>5</v>
      </c>
      <c r="F1906" s="1">
        <v>1400</v>
      </c>
      <c r="G1906" s="2">
        <v>7000</v>
      </c>
      <c r="H1906" s="3">
        <v>3000</v>
      </c>
      <c r="I1906" s="19" t="s">
        <v>48</v>
      </c>
      <c r="J1906" t="s">
        <v>64</v>
      </c>
      <c r="K1906" s="20">
        <f>Tablo1[[#This Row],[Ürün Kar Tutarı]]/Tablo1[[#This Row],[Birim Fiyat]]</f>
        <v>2.1428571428571428</v>
      </c>
      <c r="L1906" t="str">
        <f xml:space="preserve"> RIGHT(Tablo1[[#This Row],[Urun Ad]],5)</f>
        <v>Beyaz</v>
      </c>
      <c r="M1906" cm="1">
        <f t="array" aca="1" ref="M1906" ca="1">IF(VEYA(M1906="Aralık",M1906="Ocak",M1906="Şubat"),"Kış",
IF(VEYA(M1906="Mart",M1906="Nisan",M1906="Mayıs"),"İlkbahar",
IF(VEYA(M1906="Haziran",M1906="Temmuz",M1906="Ağustos"),"Yaz",
IF(VEYA(M1906="Eylül",M1906="Ekim",M1906="Kasım"),"Sonbahar",""))))</f>
        <v>0</v>
      </c>
    </row>
    <row r="1907" spans="1:13" x14ac:dyDescent="0.3">
      <c r="A1907" s="5">
        <v>1906</v>
      </c>
      <c r="B1907" t="s">
        <v>12</v>
      </c>
      <c r="C1907" t="s">
        <v>24</v>
      </c>
      <c r="D1907" s="5" t="s">
        <v>81</v>
      </c>
      <c r="E1907">
        <v>4</v>
      </c>
      <c r="F1907" s="1">
        <v>2180</v>
      </c>
      <c r="G1907" s="2">
        <v>8720</v>
      </c>
      <c r="H1907" s="3">
        <v>2720</v>
      </c>
      <c r="I1907" s="19" t="s">
        <v>48</v>
      </c>
      <c r="J1907" t="s">
        <v>56</v>
      </c>
      <c r="K1907" s="20">
        <f>Tablo1[[#This Row],[Ürün Kar Tutarı]]/Tablo1[[#This Row],[Birim Fiyat]]</f>
        <v>1.2477064220183487</v>
      </c>
      <c r="L1907" t="str">
        <f xml:space="preserve"> RIGHT(Tablo1[[#This Row],[Urun Ad]],5)</f>
        <v>Marka</v>
      </c>
      <c r="M1907" cm="1">
        <f t="array" aca="1" ref="M1907" ca="1">IF(VEYA(M1907="Aralık",M1907="Ocak",M1907="Şubat"),"Kış",
IF(VEYA(M1907="Mart",M1907="Nisan",M1907="Mayıs"),"İlkbahar",
IF(VEYA(M1907="Haziran",M1907="Temmuz",M1907="Ağustos"),"Yaz",
IF(VEYA(M1907="Eylül",M1907="Ekim",M1907="Kasım"),"Sonbahar",""))))</f>
        <v>0</v>
      </c>
    </row>
    <row r="1908" spans="1:13" x14ac:dyDescent="0.3">
      <c r="A1908" s="4">
        <v>1907</v>
      </c>
      <c r="B1908" t="s">
        <v>8</v>
      </c>
      <c r="C1908" t="s">
        <v>29</v>
      </c>
      <c r="D1908" s="5" t="s">
        <v>82</v>
      </c>
      <c r="E1908">
        <v>5</v>
      </c>
      <c r="F1908" s="1">
        <v>1800</v>
      </c>
      <c r="G1908" s="2">
        <v>9000</v>
      </c>
      <c r="H1908" s="3">
        <v>5000</v>
      </c>
      <c r="I1908" s="19" t="s">
        <v>48</v>
      </c>
      <c r="J1908" t="s">
        <v>56</v>
      </c>
      <c r="K1908" s="20">
        <f>Tablo1[[#This Row],[Ürün Kar Tutarı]]/Tablo1[[#This Row],[Birim Fiyat]]</f>
        <v>2.7777777777777777</v>
      </c>
      <c r="L1908" t="str">
        <f xml:space="preserve"> RIGHT(Tablo1[[#This Row],[Urun Ad]],5)</f>
        <v>n Gri</v>
      </c>
      <c r="M1908" cm="1">
        <f t="array" aca="1" ref="M1908" ca="1">IF(VEYA(M1908="Aralık",M1908="Ocak",M1908="Şubat"),"Kış",
IF(VEYA(M1908="Mart",M1908="Nisan",M1908="Mayıs"),"İlkbahar",
IF(VEYA(M1908="Haziran",M1908="Temmuz",M1908="Ağustos"),"Yaz",
IF(VEYA(M1908="Eylül",M1908="Ekim",M1908="Kasım"),"Sonbahar",""))))</f>
        <v>0</v>
      </c>
    </row>
    <row r="1909" spans="1:13" x14ac:dyDescent="0.3">
      <c r="A1909" s="5">
        <v>1908</v>
      </c>
      <c r="B1909" t="s">
        <v>10</v>
      </c>
      <c r="C1909" t="s">
        <v>41</v>
      </c>
      <c r="D1909" s="5" t="s">
        <v>78</v>
      </c>
      <c r="E1909">
        <v>3</v>
      </c>
      <c r="F1909" s="1">
        <v>1500</v>
      </c>
      <c r="G1909" s="2">
        <v>4500</v>
      </c>
      <c r="H1909" s="3">
        <v>2100</v>
      </c>
      <c r="I1909" s="19" t="s">
        <v>48</v>
      </c>
      <c r="J1909" t="s">
        <v>63</v>
      </c>
      <c r="K1909" s="20">
        <f>Tablo1[[#This Row],[Ürün Kar Tutarı]]/Tablo1[[#This Row],[Birim Fiyat]]</f>
        <v>1.4</v>
      </c>
      <c r="L1909" t="str">
        <f xml:space="preserve"> RIGHT(Tablo1[[#This Row],[Urun Ad]],5)</f>
        <v>Marka</v>
      </c>
      <c r="M1909" cm="1">
        <f t="array" aca="1" ref="M1909" ca="1">IF(VEYA(M1909="Aralık",M1909="Ocak",M1909="Şubat"),"Kış",
IF(VEYA(M1909="Mart",M1909="Nisan",M1909="Mayıs"),"İlkbahar",
IF(VEYA(M1909="Haziran",M1909="Temmuz",M1909="Ağustos"),"Yaz",
IF(VEYA(M1909="Eylül",M1909="Ekim",M1909="Kasım"),"Sonbahar",""))))</f>
        <v>0</v>
      </c>
    </row>
    <row r="1910" spans="1:13" x14ac:dyDescent="0.3">
      <c r="A1910" s="4">
        <v>1909</v>
      </c>
      <c r="B1910" t="s">
        <v>14</v>
      </c>
      <c r="C1910" t="s">
        <v>22</v>
      </c>
      <c r="D1910" s="5" t="s">
        <v>76</v>
      </c>
      <c r="E1910">
        <v>4</v>
      </c>
      <c r="F1910" s="1">
        <v>8450</v>
      </c>
      <c r="G1910" s="2">
        <v>33800</v>
      </c>
      <c r="H1910" s="3">
        <v>9800</v>
      </c>
      <c r="I1910" s="19" t="s">
        <v>48</v>
      </c>
      <c r="J1910" t="s">
        <v>67</v>
      </c>
      <c r="K1910" s="20">
        <f>Tablo1[[#This Row],[Ürün Kar Tutarı]]/Tablo1[[#This Row],[Birim Fiyat]]</f>
        <v>1.1597633136094674</v>
      </c>
      <c r="L1910" t="str">
        <f xml:space="preserve"> RIGHT(Tablo1[[#This Row],[Urun Ad]],5)</f>
        <v>Beyaz</v>
      </c>
      <c r="M1910" cm="1">
        <f t="array" aca="1" ref="M1910" ca="1">IF(VEYA(M1910="Aralık",M1910="Ocak",M1910="Şubat"),"Kış",
IF(VEYA(M1910="Mart",M1910="Nisan",M1910="Mayıs"),"İlkbahar",
IF(VEYA(M1910="Haziran",M1910="Temmuz",M1910="Ağustos"),"Yaz",
IF(VEYA(M1910="Eylül",M1910="Ekim",M1910="Kasım"),"Sonbahar",""))))</f>
        <v>0</v>
      </c>
    </row>
    <row r="1911" spans="1:13" x14ac:dyDescent="0.3">
      <c r="A1911" s="5">
        <v>1910</v>
      </c>
      <c r="B1911" t="s">
        <v>17</v>
      </c>
      <c r="C1911" t="s">
        <v>41</v>
      </c>
      <c r="D1911" s="5" t="s">
        <v>78</v>
      </c>
      <c r="E1911">
        <v>2</v>
      </c>
      <c r="F1911" s="1">
        <v>1500</v>
      </c>
      <c r="G1911" s="2">
        <v>3000</v>
      </c>
      <c r="H1911" s="3">
        <v>1400</v>
      </c>
      <c r="I1911" s="19" t="s">
        <v>48</v>
      </c>
      <c r="J1911" t="s">
        <v>57</v>
      </c>
      <c r="K1911" s="20">
        <f>Tablo1[[#This Row],[Ürün Kar Tutarı]]/Tablo1[[#This Row],[Birim Fiyat]]</f>
        <v>0.93333333333333335</v>
      </c>
      <c r="L1911" t="str">
        <f xml:space="preserve"> RIGHT(Tablo1[[#This Row],[Urun Ad]],5)</f>
        <v>Marka</v>
      </c>
      <c r="M1911" cm="1">
        <f t="array" aca="1" ref="M1911" ca="1">IF(VEYA(M1911="Aralık",M1911="Ocak",M1911="Şubat"),"Kış",
IF(VEYA(M1911="Mart",M1911="Nisan",M1911="Mayıs"),"İlkbahar",
IF(VEYA(M1911="Haziran",M1911="Temmuz",M1911="Ağustos"),"Yaz",
IF(VEYA(M1911="Eylül",M1911="Ekim",M1911="Kasım"),"Sonbahar",""))))</f>
        <v>0</v>
      </c>
    </row>
    <row r="1912" spans="1:13" x14ac:dyDescent="0.3">
      <c r="A1912" s="4">
        <v>1911</v>
      </c>
      <c r="B1912" t="s">
        <v>13</v>
      </c>
      <c r="C1912" t="s">
        <v>20</v>
      </c>
      <c r="D1912" s="5" t="s">
        <v>75</v>
      </c>
      <c r="E1912">
        <v>2</v>
      </c>
      <c r="F1912" s="1">
        <v>6000</v>
      </c>
      <c r="G1912" s="2">
        <v>12000</v>
      </c>
      <c r="H1912" s="3">
        <v>4000</v>
      </c>
      <c r="I1912" s="19" t="s">
        <v>48</v>
      </c>
      <c r="J1912" t="s">
        <v>64</v>
      </c>
      <c r="K1912" s="20">
        <f>Tablo1[[#This Row],[Ürün Kar Tutarı]]/Tablo1[[#This Row],[Birim Fiyat]]</f>
        <v>0.66666666666666663</v>
      </c>
      <c r="L1912" t="str">
        <f xml:space="preserve"> RIGHT(Tablo1[[#This Row],[Urun Ad]],5)</f>
        <v>Beyaz</v>
      </c>
      <c r="M1912" cm="1">
        <f t="array" aca="1" ref="M1912" ca="1">IF(VEYA(M1912="Aralık",M1912="Ocak",M1912="Şubat"),"Kış",
IF(VEYA(M1912="Mart",M1912="Nisan",M1912="Mayıs"),"İlkbahar",
IF(VEYA(M1912="Haziran",M1912="Temmuz",M1912="Ağustos"),"Yaz",
IF(VEYA(M1912="Eylül",M1912="Ekim",M1912="Kasım"),"Sonbahar",""))))</f>
        <v>0</v>
      </c>
    </row>
    <row r="1913" spans="1:13" x14ac:dyDescent="0.3">
      <c r="A1913" s="5">
        <v>1912</v>
      </c>
      <c r="B1913" t="s">
        <v>19</v>
      </c>
      <c r="C1913" t="s">
        <v>38</v>
      </c>
      <c r="D1913" s="5" t="s">
        <v>84</v>
      </c>
      <c r="E1913">
        <v>2</v>
      </c>
      <c r="F1913" s="1">
        <v>1200</v>
      </c>
      <c r="G1913" s="2">
        <v>2400</v>
      </c>
      <c r="H1913" s="3">
        <v>800</v>
      </c>
      <c r="I1913" s="19" t="s">
        <v>48</v>
      </c>
      <c r="J1913" t="s">
        <v>60</v>
      </c>
      <c r="K1913" s="20">
        <f>Tablo1[[#This Row],[Ürün Kar Tutarı]]/Tablo1[[#This Row],[Birim Fiyat]]</f>
        <v>0.66666666666666663</v>
      </c>
      <c r="L1913" t="str">
        <f xml:space="preserve"> RIGHT(Tablo1[[#This Row],[Urun Ad]],5)</f>
        <v>ü Mor</v>
      </c>
      <c r="M1913" cm="1">
        <f t="array" aca="1" ref="M1913" ca="1">IF(VEYA(M1913="Aralık",M1913="Ocak",M1913="Şubat"),"Kış",
IF(VEYA(M1913="Mart",M1913="Nisan",M1913="Mayıs"),"İlkbahar",
IF(VEYA(M1913="Haziran",M1913="Temmuz",M1913="Ağustos"),"Yaz",
IF(VEYA(M1913="Eylül",M1913="Ekim",M1913="Kasım"),"Sonbahar",""))))</f>
        <v>0</v>
      </c>
    </row>
    <row r="1914" spans="1:13" x14ac:dyDescent="0.3">
      <c r="A1914" s="4">
        <v>1913</v>
      </c>
      <c r="B1914" t="s">
        <v>8</v>
      </c>
      <c r="C1914" t="s">
        <v>34</v>
      </c>
      <c r="D1914" s="5" t="s">
        <v>80</v>
      </c>
      <c r="E1914">
        <v>3</v>
      </c>
      <c r="F1914" s="1">
        <v>4200</v>
      </c>
      <c r="G1914" s="2">
        <v>12600</v>
      </c>
      <c r="H1914" s="3">
        <v>3600</v>
      </c>
      <c r="I1914" s="19" t="s">
        <v>48</v>
      </c>
      <c r="J1914" t="s">
        <v>60</v>
      </c>
      <c r="K1914" s="20">
        <f>Tablo1[[#This Row],[Ürün Kar Tutarı]]/Tablo1[[#This Row],[Birim Fiyat]]</f>
        <v>0.8571428571428571</v>
      </c>
      <c r="L1914" t="str">
        <f xml:space="preserve"> RIGHT(Tablo1[[#This Row],[Urun Ad]],5)</f>
        <v>Beyaz</v>
      </c>
      <c r="M1914" cm="1">
        <f t="array" aca="1" ref="M1914" ca="1">IF(VEYA(M1914="Aralık",M1914="Ocak",M1914="Şubat"),"Kış",
IF(VEYA(M1914="Mart",M1914="Nisan",M1914="Mayıs"),"İlkbahar",
IF(VEYA(M1914="Haziran",M1914="Temmuz",M1914="Ağustos"),"Yaz",
IF(VEYA(M1914="Eylül",M1914="Ekim",M1914="Kasım"),"Sonbahar",""))))</f>
        <v>0</v>
      </c>
    </row>
    <row r="1915" spans="1:13" x14ac:dyDescent="0.3">
      <c r="A1915" s="5">
        <v>1914</v>
      </c>
      <c r="B1915" t="s">
        <v>18</v>
      </c>
      <c r="C1915" t="s">
        <v>25</v>
      </c>
      <c r="D1915" s="5" t="s">
        <v>77</v>
      </c>
      <c r="E1915">
        <v>4</v>
      </c>
      <c r="F1915" s="1">
        <v>7600</v>
      </c>
      <c r="G1915" s="2">
        <v>30400</v>
      </c>
      <c r="H1915" s="3">
        <v>6400</v>
      </c>
      <c r="I1915" s="19" t="s">
        <v>48</v>
      </c>
      <c r="J1915" t="s">
        <v>67</v>
      </c>
      <c r="K1915" s="20">
        <f>Tablo1[[#This Row],[Ürün Kar Tutarı]]/Tablo1[[#This Row],[Birim Fiyat]]</f>
        <v>0.84210526315789469</v>
      </c>
      <c r="L1915" t="str">
        <f xml:space="preserve"> RIGHT(Tablo1[[#This Row],[Urun Ad]],5)</f>
        <v>i Gri</v>
      </c>
      <c r="M1915" cm="1">
        <f t="array" aca="1" ref="M1915" ca="1">IF(VEYA(M1915="Aralık",M1915="Ocak",M1915="Şubat"),"Kış",
IF(VEYA(M1915="Mart",M1915="Nisan",M1915="Mayıs"),"İlkbahar",
IF(VEYA(M1915="Haziran",M1915="Temmuz",M1915="Ağustos"),"Yaz",
IF(VEYA(M1915="Eylül",M1915="Ekim",M1915="Kasım"),"Sonbahar",""))))</f>
        <v>0</v>
      </c>
    </row>
    <row r="1916" spans="1:13" x14ac:dyDescent="0.3">
      <c r="A1916" s="4">
        <v>1915</v>
      </c>
      <c r="B1916" t="s">
        <v>13</v>
      </c>
      <c r="C1916" t="s">
        <v>26</v>
      </c>
      <c r="D1916" s="5" t="s">
        <v>79</v>
      </c>
      <c r="E1916">
        <v>4</v>
      </c>
      <c r="F1916" s="1">
        <v>7250</v>
      </c>
      <c r="G1916" s="2">
        <v>29000</v>
      </c>
      <c r="H1916" s="3">
        <v>9000</v>
      </c>
      <c r="I1916" s="19" t="s">
        <v>48</v>
      </c>
      <c r="J1916" t="s">
        <v>64</v>
      </c>
      <c r="K1916" s="20">
        <f>Tablo1[[#This Row],[Ürün Kar Tutarı]]/Tablo1[[#This Row],[Birim Fiyat]]</f>
        <v>1.2413793103448276</v>
      </c>
      <c r="L1916" t="str">
        <f xml:space="preserve"> RIGHT(Tablo1[[#This Row],[Urun Ad]],5)</f>
        <v>u Gri</v>
      </c>
      <c r="M1916" cm="1">
        <f t="array" aca="1" ref="M1916" ca="1">IF(VEYA(M1916="Aralık",M1916="Ocak",M1916="Şubat"),"Kış",
IF(VEYA(M1916="Mart",M1916="Nisan",M1916="Mayıs"),"İlkbahar",
IF(VEYA(M1916="Haziran",M1916="Temmuz",M1916="Ağustos"),"Yaz",
IF(VEYA(M1916="Eylül",M1916="Ekim",M1916="Kasım"),"Sonbahar",""))))</f>
        <v>0</v>
      </c>
    </row>
    <row r="1917" spans="1:13" x14ac:dyDescent="0.3">
      <c r="A1917" s="4">
        <v>1916</v>
      </c>
      <c r="B1917" t="s">
        <v>9</v>
      </c>
      <c r="C1917" t="s">
        <v>39</v>
      </c>
      <c r="D1917" s="5" t="s">
        <v>76</v>
      </c>
      <c r="E1917">
        <v>5</v>
      </c>
      <c r="F1917" s="1">
        <v>7530</v>
      </c>
      <c r="G1917" s="2">
        <v>37650</v>
      </c>
      <c r="H1917" s="3">
        <v>7650</v>
      </c>
      <c r="I1917" s="19" t="s">
        <v>48</v>
      </c>
      <c r="J1917" t="s">
        <v>58</v>
      </c>
      <c r="K1917" s="20">
        <f>Tablo1[[#This Row],[Ürün Kar Tutarı]]/Tablo1[[#This Row],[Birim Fiyat]]</f>
        <v>1.0159362549800797</v>
      </c>
      <c r="L1917" t="str">
        <f xml:space="preserve"> RIGHT(Tablo1[[#This Row],[Urun Ad]],5)</f>
        <v>ı Gri</v>
      </c>
      <c r="M1917" cm="1">
        <f t="array" aca="1" ref="M1917" ca="1">IF(VEYA(M1917="Aralık",M1917="Ocak",M1917="Şubat"),"Kış",
IF(VEYA(M1917="Mart",M1917="Nisan",M1917="Mayıs"),"İlkbahar",
IF(VEYA(M1917="Haziran",M1917="Temmuz",M1917="Ağustos"),"Yaz",
IF(VEYA(M1917="Eylül",M1917="Ekim",M1917="Kasım"),"Sonbahar",""))))</f>
        <v>0</v>
      </c>
    </row>
    <row r="1918" spans="1:13" x14ac:dyDescent="0.3">
      <c r="A1918" s="4">
        <v>1917</v>
      </c>
      <c r="B1918" t="s">
        <v>10</v>
      </c>
      <c r="C1918" t="s">
        <v>26</v>
      </c>
      <c r="D1918" s="5" t="s">
        <v>79</v>
      </c>
      <c r="E1918">
        <v>3</v>
      </c>
      <c r="F1918" s="1">
        <v>7250</v>
      </c>
      <c r="G1918" s="2">
        <v>21750</v>
      </c>
      <c r="H1918" s="3">
        <v>6750</v>
      </c>
      <c r="I1918" s="19" t="s">
        <v>48</v>
      </c>
      <c r="J1918" t="s">
        <v>58</v>
      </c>
      <c r="K1918" s="20">
        <f>Tablo1[[#This Row],[Ürün Kar Tutarı]]/Tablo1[[#This Row],[Birim Fiyat]]</f>
        <v>0.93103448275862066</v>
      </c>
      <c r="L1918" t="str">
        <f xml:space="preserve"> RIGHT(Tablo1[[#This Row],[Urun Ad]],5)</f>
        <v>u Gri</v>
      </c>
      <c r="M1918" cm="1">
        <f t="array" aca="1" ref="M1918" ca="1">IF(VEYA(M1918="Aralık",M1918="Ocak",M1918="Şubat"),"Kış",
IF(VEYA(M1918="Mart",M1918="Nisan",M1918="Mayıs"),"İlkbahar",
IF(VEYA(M1918="Haziran",M1918="Temmuz",M1918="Ağustos"),"Yaz",
IF(VEYA(M1918="Eylül",M1918="Ekim",M1918="Kasım"),"Sonbahar",""))))</f>
        <v>0</v>
      </c>
    </row>
    <row r="1919" spans="1:13" x14ac:dyDescent="0.3">
      <c r="A1919" s="5">
        <v>1918</v>
      </c>
      <c r="B1919" t="s">
        <v>9</v>
      </c>
      <c r="C1919" t="s">
        <v>20</v>
      </c>
      <c r="D1919" s="5" t="s">
        <v>75</v>
      </c>
      <c r="E1919">
        <v>5</v>
      </c>
      <c r="F1919" s="1">
        <v>6000</v>
      </c>
      <c r="G1919" s="2">
        <v>30000</v>
      </c>
      <c r="H1919" s="3">
        <v>10000</v>
      </c>
      <c r="I1919" s="19" t="s">
        <v>48</v>
      </c>
      <c r="J1919" t="s">
        <v>63</v>
      </c>
      <c r="K1919" s="20">
        <f>Tablo1[[#This Row],[Ürün Kar Tutarı]]/Tablo1[[#This Row],[Birim Fiyat]]</f>
        <v>1.6666666666666667</v>
      </c>
      <c r="L1919" t="str">
        <f xml:space="preserve"> RIGHT(Tablo1[[#This Row],[Urun Ad]],5)</f>
        <v>Beyaz</v>
      </c>
      <c r="M1919" cm="1">
        <f t="array" aca="1" ref="M1919" ca="1">IF(VEYA(M1919="Aralık",M1919="Ocak",M1919="Şubat"),"Kış",
IF(VEYA(M1919="Mart",M1919="Nisan",M1919="Mayıs"),"İlkbahar",
IF(VEYA(M1919="Haziran",M1919="Temmuz",M1919="Ağustos"),"Yaz",
IF(VEYA(M1919="Eylül",M1919="Ekim",M1919="Kasım"),"Sonbahar",""))))</f>
        <v>0</v>
      </c>
    </row>
    <row r="1920" spans="1:13" x14ac:dyDescent="0.3">
      <c r="A1920" s="4">
        <v>1919</v>
      </c>
      <c r="B1920" t="s">
        <v>13</v>
      </c>
      <c r="C1920" t="s">
        <v>38</v>
      </c>
      <c r="D1920" s="5" t="s">
        <v>84</v>
      </c>
      <c r="E1920">
        <v>5</v>
      </c>
      <c r="F1920" s="1">
        <v>1200</v>
      </c>
      <c r="G1920" s="2">
        <v>6000</v>
      </c>
      <c r="H1920" s="3">
        <v>2000</v>
      </c>
      <c r="I1920" s="19" t="s">
        <v>48</v>
      </c>
      <c r="J1920" t="s">
        <v>67</v>
      </c>
      <c r="K1920" s="20">
        <f>Tablo1[[#This Row],[Ürün Kar Tutarı]]/Tablo1[[#This Row],[Birim Fiyat]]</f>
        <v>1.6666666666666667</v>
      </c>
      <c r="L1920" t="str">
        <f xml:space="preserve"> RIGHT(Tablo1[[#This Row],[Urun Ad]],5)</f>
        <v>ü Mor</v>
      </c>
      <c r="M1920" cm="1">
        <f t="array" aca="1" ref="M1920" ca="1">IF(VEYA(M1920="Aralık",M1920="Ocak",M1920="Şubat"),"Kış",
IF(VEYA(M1920="Mart",M1920="Nisan",M1920="Mayıs"),"İlkbahar",
IF(VEYA(M1920="Haziran",M1920="Temmuz",M1920="Ağustos"),"Yaz",
IF(VEYA(M1920="Eylül",M1920="Ekim",M1920="Kasım"),"Sonbahar",""))))</f>
        <v>0</v>
      </c>
    </row>
    <row r="1921" spans="1:13" x14ac:dyDescent="0.3">
      <c r="A1921" s="5">
        <v>1920</v>
      </c>
      <c r="B1921" t="s">
        <v>19</v>
      </c>
      <c r="C1921" t="s">
        <v>40</v>
      </c>
      <c r="D1921" s="5" t="s">
        <v>75</v>
      </c>
      <c r="E1921">
        <v>5</v>
      </c>
      <c r="F1921" s="1">
        <v>5300</v>
      </c>
      <c r="G1921" s="2">
        <v>26500</v>
      </c>
      <c r="H1921" s="3">
        <v>6500</v>
      </c>
      <c r="I1921" s="19" t="s">
        <v>48</v>
      </c>
      <c r="J1921" t="s">
        <v>65</v>
      </c>
      <c r="K1921" s="20">
        <f>Tablo1[[#This Row],[Ürün Kar Tutarı]]/Tablo1[[#This Row],[Birim Fiyat]]</f>
        <v>1.2264150943396226</v>
      </c>
      <c r="L1921" t="str">
        <f xml:space="preserve"> RIGHT(Tablo1[[#This Row],[Urun Ad]],5)</f>
        <v>i Gri</v>
      </c>
      <c r="M1921" cm="1">
        <f t="array" aca="1" ref="M1921" ca="1">IF(VEYA(M1921="Aralık",M1921="Ocak",M1921="Şubat"),"Kış",
IF(VEYA(M1921="Mart",M1921="Nisan",M1921="Mayıs"),"İlkbahar",
IF(VEYA(M1921="Haziran",M1921="Temmuz",M1921="Ağustos"),"Yaz",
IF(VEYA(M1921="Eylül",M1921="Ekim",M1921="Kasım"),"Sonbahar",""))))</f>
        <v>0</v>
      </c>
    </row>
    <row r="1922" spans="1:13" x14ac:dyDescent="0.3">
      <c r="A1922" s="4">
        <v>1921</v>
      </c>
      <c r="B1922" t="s">
        <v>16</v>
      </c>
      <c r="C1922" t="s">
        <v>22</v>
      </c>
      <c r="D1922" s="5" t="s">
        <v>76</v>
      </c>
      <c r="E1922">
        <v>2</v>
      </c>
      <c r="F1922" s="1">
        <v>8450</v>
      </c>
      <c r="G1922" s="2">
        <v>16900</v>
      </c>
      <c r="H1922" s="3">
        <v>4900</v>
      </c>
      <c r="I1922" s="19" t="s">
        <v>48</v>
      </c>
      <c r="J1922" t="s">
        <v>59</v>
      </c>
      <c r="K1922" s="20">
        <f>Tablo1[[#This Row],[Ürün Kar Tutarı]]/Tablo1[[#This Row],[Birim Fiyat]]</f>
        <v>0.57988165680473369</v>
      </c>
      <c r="L1922" t="str">
        <f xml:space="preserve"> RIGHT(Tablo1[[#This Row],[Urun Ad]],5)</f>
        <v>Beyaz</v>
      </c>
      <c r="M1922" cm="1">
        <f t="array" aca="1" ref="M1922" ca="1">IF(VEYA(M1922="Aralık",M1922="Ocak",M1922="Şubat"),"Kış",
IF(VEYA(M1922="Mart",M1922="Nisan",M1922="Mayıs"),"İlkbahar",
IF(VEYA(M1922="Haziran",M1922="Temmuz",M1922="Ağustos"),"Yaz",
IF(VEYA(M1922="Eylül",M1922="Ekim",M1922="Kasım"),"Sonbahar",""))))</f>
        <v>0</v>
      </c>
    </row>
    <row r="1923" spans="1:13" x14ac:dyDescent="0.3">
      <c r="A1923" s="5">
        <v>1922</v>
      </c>
      <c r="B1923" t="s">
        <v>12</v>
      </c>
      <c r="C1923" t="s">
        <v>23</v>
      </c>
      <c r="D1923" s="5" t="s">
        <v>84</v>
      </c>
      <c r="E1923">
        <v>3</v>
      </c>
      <c r="F1923" s="1">
        <v>1350</v>
      </c>
      <c r="G1923" s="2">
        <v>4050</v>
      </c>
      <c r="H1923" s="3">
        <v>1650</v>
      </c>
      <c r="I1923" s="19" t="s">
        <v>48</v>
      </c>
      <c r="J1923" t="s">
        <v>56</v>
      </c>
      <c r="K1923" s="20">
        <f>Tablo1[[#This Row],[Ürün Kar Tutarı]]/Tablo1[[#This Row],[Birim Fiyat]]</f>
        <v>1.2222222222222223</v>
      </c>
      <c r="L1923" t="str">
        <f xml:space="preserve"> RIGHT(Tablo1[[#This Row],[Urun Ad]],5)</f>
        <v>Siyah</v>
      </c>
      <c r="M1923" cm="1">
        <f t="array" aca="1" ref="M1923" ca="1">IF(VEYA(M1923="Aralık",M1923="Ocak",M1923="Şubat"),"Kış",
IF(VEYA(M1923="Mart",M1923="Nisan",M1923="Mayıs"),"İlkbahar",
IF(VEYA(M1923="Haziran",M1923="Temmuz",M1923="Ağustos"),"Yaz",
IF(VEYA(M1923="Eylül",M1923="Ekim",M1923="Kasım"),"Sonbahar",""))))</f>
        <v>0</v>
      </c>
    </row>
    <row r="1924" spans="1:13" x14ac:dyDescent="0.3">
      <c r="A1924" s="4">
        <v>1923</v>
      </c>
      <c r="B1924" t="s">
        <v>14</v>
      </c>
      <c r="C1924" t="s">
        <v>30</v>
      </c>
      <c r="D1924" s="5" t="s">
        <v>83</v>
      </c>
      <c r="E1924">
        <v>2</v>
      </c>
      <c r="F1924" s="1">
        <v>1090</v>
      </c>
      <c r="G1924" s="2">
        <v>2180</v>
      </c>
      <c r="H1924" s="3">
        <v>580</v>
      </c>
      <c r="I1924" s="19" t="s">
        <v>48</v>
      </c>
      <c r="J1924" t="s">
        <v>63</v>
      </c>
      <c r="K1924" s="20">
        <f>Tablo1[[#This Row],[Ürün Kar Tutarı]]/Tablo1[[#This Row],[Birim Fiyat]]</f>
        <v>0.5321100917431193</v>
      </c>
      <c r="L1924" t="str">
        <f xml:space="preserve"> RIGHT(Tablo1[[#This Row],[Urun Ad]],5)</f>
        <v>Marka</v>
      </c>
      <c r="M1924" cm="1">
        <f t="array" aca="1" ref="M1924" ca="1">IF(VEYA(M1924="Aralık",M1924="Ocak",M1924="Şubat"),"Kış",
IF(VEYA(M1924="Mart",M1924="Nisan",M1924="Mayıs"),"İlkbahar",
IF(VEYA(M1924="Haziran",M1924="Temmuz",M1924="Ağustos"),"Yaz",
IF(VEYA(M1924="Eylül",M1924="Ekim",M1924="Kasım"),"Sonbahar",""))))</f>
        <v>0</v>
      </c>
    </row>
    <row r="1925" spans="1:13" x14ac:dyDescent="0.3">
      <c r="A1925" s="5">
        <v>1924</v>
      </c>
      <c r="B1925" t="s">
        <v>12</v>
      </c>
      <c r="C1925" t="s">
        <v>24</v>
      </c>
      <c r="D1925" s="5" t="s">
        <v>81</v>
      </c>
      <c r="E1925">
        <v>2</v>
      </c>
      <c r="F1925" s="1">
        <v>2180</v>
      </c>
      <c r="G1925" s="2">
        <v>4360</v>
      </c>
      <c r="H1925" s="3">
        <v>1360</v>
      </c>
      <c r="I1925" s="19" t="s">
        <v>48</v>
      </c>
      <c r="J1925" t="s">
        <v>64</v>
      </c>
      <c r="K1925" s="20">
        <f>Tablo1[[#This Row],[Ürün Kar Tutarı]]/Tablo1[[#This Row],[Birim Fiyat]]</f>
        <v>0.62385321100917435</v>
      </c>
      <c r="L1925" t="str">
        <f xml:space="preserve"> RIGHT(Tablo1[[#This Row],[Urun Ad]],5)</f>
        <v>Marka</v>
      </c>
      <c r="M1925" cm="1">
        <f t="array" aca="1" ref="M1925" ca="1">IF(VEYA(M1925="Aralık",M1925="Ocak",M1925="Şubat"),"Kış",
IF(VEYA(M1925="Mart",M1925="Nisan",M1925="Mayıs"),"İlkbahar",
IF(VEYA(M1925="Haziran",M1925="Temmuz",M1925="Ağustos"),"Yaz",
IF(VEYA(M1925="Eylül",M1925="Ekim",M1925="Kasım"),"Sonbahar",""))))</f>
        <v>0</v>
      </c>
    </row>
    <row r="1926" spans="1:13" x14ac:dyDescent="0.3">
      <c r="A1926" s="4">
        <v>1925</v>
      </c>
      <c r="B1926" t="s">
        <v>9</v>
      </c>
      <c r="C1926" t="s">
        <v>42</v>
      </c>
      <c r="D1926" s="5" t="s">
        <v>80</v>
      </c>
      <c r="E1926">
        <v>5</v>
      </c>
      <c r="F1926" s="1">
        <v>3700</v>
      </c>
      <c r="G1926" s="2">
        <v>18500</v>
      </c>
      <c r="H1926" s="3">
        <v>3500</v>
      </c>
      <c r="I1926" s="19" t="s">
        <v>48</v>
      </c>
      <c r="J1926" t="s">
        <v>64</v>
      </c>
      <c r="K1926" s="20">
        <f>Tablo1[[#This Row],[Ürün Kar Tutarı]]/Tablo1[[#This Row],[Birim Fiyat]]</f>
        <v>0.94594594594594594</v>
      </c>
      <c r="L1926" t="str">
        <f xml:space="preserve"> RIGHT(Tablo1[[#This Row],[Urun Ad]],5)</f>
        <v>Siyah</v>
      </c>
      <c r="M1926" cm="1">
        <f t="array" aca="1" ref="M1926" ca="1">IF(VEYA(M1926="Aralık",M1926="Ocak",M1926="Şubat"),"Kış",
IF(VEYA(M1926="Mart",M1926="Nisan",M1926="Mayıs"),"İlkbahar",
IF(VEYA(M1926="Haziran",M1926="Temmuz",M1926="Ağustos"),"Yaz",
IF(VEYA(M1926="Eylül",M1926="Ekim",M1926="Kasım"),"Sonbahar",""))))</f>
        <v>0</v>
      </c>
    </row>
    <row r="1927" spans="1:13" x14ac:dyDescent="0.3">
      <c r="A1927" s="5">
        <v>1926</v>
      </c>
      <c r="B1927" t="s">
        <v>14</v>
      </c>
      <c r="C1927" t="s">
        <v>27</v>
      </c>
      <c r="D1927" s="5" t="s">
        <v>43</v>
      </c>
      <c r="E1927">
        <v>3</v>
      </c>
      <c r="F1927" s="1">
        <v>1100</v>
      </c>
      <c r="G1927" s="2">
        <v>3300</v>
      </c>
      <c r="H1927" s="3">
        <v>900</v>
      </c>
      <c r="I1927" s="19" t="s">
        <v>48</v>
      </c>
      <c r="J1927" t="s">
        <v>65</v>
      </c>
      <c r="K1927" s="20">
        <f>Tablo1[[#This Row],[Ürün Kar Tutarı]]/Tablo1[[#This Row],[Birim Fiyat]]</f>
        <v>0.81818181818181823</v>
      </c>
      <c r="L1927" t="str">
        <f xml:space="preserve"> RIGHT(Tablo1[[#This Row],[Urun Ad]],5)</f>
        <v>Beyaz</v>
      </c>
      <c r="M1927" cm="1">
        <f t="array" aca="1" ref="M1927" ca="1">IF(VEYA(M1927="Aralık",M1927="Ocak",M1927="Şubat"),"Kış",
IF(VEYA(M1927="Mart",M1927="Nisan",M1927="Mayıs"),"İlkbahar",
IF(VEYA(M1927="Haziran",M1927="Temmuz",M1927="Ağustos"),"Yaz",
IF(VEYA(M1927="Eylül",M1927="Ekim",M1927="Kasım"),"Sonbahar",""))))</f>
        <v>0</v>
      </c>
    </row>
    <row r="1928" spans="1:13" x14ac:dyDescent="0.3">
      <c r="A1928" s="4">
        <v>1927</v>
      </c>
      <c r="B1928" t="s">
        <v>13</v>
      </c>
      <c r="C1928" t="s">
        <v>42</v>
      </c>
      <c r="D1928" s="5" t="s">
        <v>80</v>
      </c>
      <c r="E1928">
        <v>4</v>
      </c>
      <c r="F1928" s="1">
        <v>3700</v>
      </c>
      <c r="G1928" s="2">
        <v>14800</v>
      </c>
      <c r="H1928" s="3">
        <v>2800</v>
      </c>
      <c r="I1928" s="19" t="s">
        <v>48</v>
      </c>
      <c r="J1928" t="s">
        <v>65</v>
      </c>
      <c r="K1928" s="20">
        <f>Tablo1[[#This Row],[Ürün Kar Tutarı]]/Tablo1[[#This Row],[Birim Fiyat]]</f>
        <v>0.7567567567567568</v>
      </c>
      <c r="L1928" t="str">
        <f xml:space="preserve"> RIGHT(Tablo1[[#This Row],[Urun Ad]],5)</f>
        <v>Siyah</v>
      </c>
      <c r="M1928" cm="1">
        <f t="array" aca="1" ref="M1928" ca="1">IF(VEYA(M1928="Aralık",M1928="Ocak",M1928="Şubat"),"Kış",
IF(VEYA(M1928="Mart",M1928="Nisan",M1928="Mayıs"),"İlkbahar",
IF(VEYA(M1928="Haziran",M1928="Temmuz",M1928="Ağustos"),"Yaz",
IF(VEYA(M1928="Eylül",M1928="Ekim",M1928="Kasım"),"Sonbahar",""))))</f>
        <v>0</v>
      </c>
    </row>
    <row r="1929" spans="1:13" x14ac:dyDescent="0.3">
      <c r="A1929" s="5">
        <v>1928</v>
      </c>
      <c r="B1929" t="s">
        <v>18</v>
      </c>
      <c r="C1929" t="s">
        <v>33</v>
      </c>
      <c r="D1929" s="5" t="s">
        <v>78</v>
      </c>
      <c r="E1929">
        <v>5</v>
      </c>
      <c r="F1929" s="1">
        <v>1490</v>
      </c>
      <c r="G1929" s="2">
        <v>7450</v>
      </c>
      <c r="H1929" s="3">
        <v>3450</v>
      </c>
      <c r="I1929" s="19" t="s">
        <v>48</v>
      </c>
      <c r="J1929" t="s">
        <v>60</v>
      </c>
      <c r="K1929" s="20">
        <f>Tablo1[[#This Row],[Ürün Kar Tutarı]]/Tablo1[[#This Row],[Birim Fiyat]]</f>
        <v>2.3154362416107381</v>
      </c>
      <c r="L1929" t="str">
        <f xml:space="preserve"> RIGHT(Tablo1[[#This Row],[Urun Ad]],5)</f>
        <v>Marka</v>
      </c>
      <c r="M1929" cm="1">
        <f t="array" aca="1" ref="M1929" ca="1">IF(VEYA(M1929="Aralık",M1929="Ocak",M1929="Şubat"),"Kış",
IF(VEYA(M1929="Mart",M1929="Nisan",M1929="Mayıs"),"İlkbahar",
IF(VEYA(M1929="Haziran",M1929="Temmuz",M1929="Ağustos"),"Yaz",
IF(VEYA(M1929="Eylül",M1929="Ekim",M1929="Kasım"),"Sonbahar",""))))</f>
        <v>0</v>
      </c>
    </row>
    <row r="1930" spans="1:13" x14ac:dyDescent="0.3">
      <c r="A1930" s="4">
        <v>1929</v>
      </c>
      <c r="B1930" t="s">
        <v>17</v>
      </c>
      <c r="C1930" t="s">
        <v>41</v>
      </c>
      <c r="D1930" s="5" t="s">
        <v>78</v>
      </c>
      <c r="E1930">
        <v>4</v>
      </c>
      <c r="F1930" s="1">
        <v>1500</v>
      </c>
      <c r="G1930" s="2">
        <v>6000</v>
      </c>
      <c r="H1930" s="3">
        <v>2800</v>
      </c>
      <c r="I1930" s="19" t="s">
        <v>48</v>
      </c>
      <c r="J1930" t="s">
        <v>58</v>
      </c>
      <c r="K1930" s="20">
        <f>Tablo1[[#This Row],[Ürün Kar Tutarı]]/Tablo1[[#This Row],[Birim Fiyat]]</f>
        <v>1.8666666666666667</v>
      </c>
      <c r="L1930" t="str">
        <f xml:space="preserve"> RIGHT(Tablo1[[#This Row],[Urun Ad]],5)</f>
        <v>Marka</v>
      </c>
      <c r="M1930" cm="1">
        <f t="array" aca="1" ref="M1930" ca="1">IF(VEYA(M1930="Aralık",M1930="Ocak",M1930="Şubat"),"Kış",
IF(VEYA(M1930="Mart",M1930="Nisan",M1930="Mayıs"),"İlkbahar",
IF(VEYA(M1930="Haziran",M1930="Temmuz",M1930="Ağustos"),"Yaz",
IF(VEYA(M1930="Eylül",M1930="Ekim",M1930="Kasım"),"Sonbahar",""))))</f>
        <v>0</v>
      </c>
    </row>
    <row r="1931" spans="1:13" x14ac:dyDescent="0.3">
      <c r="A1931" s="5">
        <v>1930</v>
      </c>
      <c r="B1931" t="s">
        <v>16</v>
      </c>
      <c r="C1931" t="s">
        <v>30</v>
      </c>
      <c r="D1931" s="5" t="s">
        <v>83</v>
      </c>
      <c r="E1931">
        <v>3</v>
      </c>
      <c r="F1931" s="1">
        <v>1090</v>
      </c>
      <c r="G1931" s="2">
        <v>3270</v>
      </c>
      <c r="H1931" s="3">
        <v>870</v>
      </c>
      <c r="I1931" s="19" t="s">
        <v>48</v>
      </c>
      <c r="J1931" t="s">
        <v>59</v>
      </c>
      <c r="K1931" s="20">
        <f>Tablo1[[#This Row],[Ürün Kar Tutarı]]/Tablo1[[#This Row],[Birim Fiyat]]</f>
        <v>0.79816513761467889</v>
      </c>
      <c r="L1931" t="str">
        <f xml:space="preserve"> RIGHT(Tablo1[[#This Row],[Urun Ad]],5)</f>
        <v>Marka</v>
      </c>
      <c r="M1931" cm="1">
        <f t="array" aca="1" ref="M1931" ca="1">IF(VEYA(M1931="Aralık",M1931="Ocak",M1931="Şubat"),"Kış",
IF(VEYA(M1931="Mart",M1931="Nisan",M1931="Mayıs"),"İlkbahar",
IF(VEYA(M1931="Haziran",M1931="Temmuz",M1931="Ağustos"),"Yaz",
IF(VEYA(M1931="Eylül",M1931="Ekim",M1931="Kasım"),"Sonbahar",""))))</f>
        <v>0</v>
      </c>
    </row>
    <row r="1932" spans="1:13" x14ac:dyDescent="0.3">
      <c r="A1932" s="4">
        <v>1931</v>
      </c>
      <c r="B1932" t="s">
        <v>18</v>
      </c>
      <c r="C1932" t="s">
        <v>29</v>
      </c>
      <c r="D1932" s="5" t="s">
        <v>82</v>
      </c>
      <c r="E1932">
        <v>4</v>
      </c>
      <c r="F1932" s="1">
        <v>1800</v>
      </c>
      <c r="G1932" s="2">
        <v>7200</v>
      </c>
      <c r="H1932" s="3">
        <v>4000</v>
      </c>
      <c r="I1932" s="19" t="s">
        <v>48</v>
      </c>
      <c r="J1932" t="s">
        <v>62</v>
      </c>
      <c r="K1932" s="20">
        <f>Tablo1[[#This Row],[Ürün Kar Tutarı]]/Tablo1[[#This Row],[Birim Fiyat]]</f>
        <v>2.2222222222222223</v>
      </c>
      <c r="L1932" t="str">
        <f xml:space="preserve"> RIGHT(Tablo1[[#This Row],[Urun Ad]],5)</f>
        <v>n Gri</v>
      </c>
      <c r="M1932" cm="1">
        <f t="array" aca="1" ref="M1932" ca="1">IF(VEYA(M1932="Aralık",M1932="Ocak",M1932="Şubat"),"Kış",
IF(VEYA(M1932="Mart",M1932="Nisan",M1932="Mayıs"),"İlkbahar",
IF(VEYA(M1932="Haziran",M1932="Temmuz",M1932="Ağustos"),"Yaz",
IF(VEYA(M1932="Eylül",M1932="Ekim",M1932="Kasım"),"Sonbahar",""))))</f>
        <v>0</v>
      </c>
    </row>
    <row r="1933" spans="1:13" x14ac:dyDescent="0.3">
      <c r="A1933" s="5">
        <v>1932</v>
      </c>
      <c r="B1933" t="s">
        <v>15</v>
      </c>
      <c r="C1933" t="s">
        <v>39</v>
      </c>
      <c r="D1933" s="5" t="s">
        <v>76</v>
      </c>
      <c r="E1933">
        <v>2</v>
      </c>
      <c r="F1933" s="1">
        <v>7530</v>
      </c>
      <c r="G1933" s="2">
        <v>15060</v>
      </c>
      <c r="H1933" s="3">
        <v>3060</v>
      </c>
      <c r="I1933" s="19" t="s">
        <v>48</v>
      </c>
      <c r="J1933" t="s">
        <v>60</v>
      </c>
      <c r="K1933" s="20">
        <f>Tablo1[[#This Row],[Ürün Kar Tutarı]]/Tablo1[[#This Row],[Birim Fiyat]]</f>
        <v>0.4063745019920319</v>
      </c>
      <c r="L1933" t="str">
        <f xml:space="preserve"> RIGHT(Tablo1[[#This Row],[Urun Ad]],5)</f>
        <v>ı Gri</v>
      </c>
      <c r="M1933" cm="1">
        <f t="array" aca="1" ref="M1933" ca="1">IF(VEYA(M1933="Aralık",M1933="Ocak",M1933="Şubat"),"Kış",
IF(VEYA(M1933="Mart",M1933="Nisan",M1933="Mayıs"),"İlkbahar",
IF(VEYA(M1933="Haziran",M1933="Temmuz",M1933="Ağustos"),"Yaz",
IF(VEYA(M1933="Eylül",M1933="Ekim",M1933="Kasım"),"Sonbahar",""))))</f>
        <v>0</v>
      </c>
    </row>
    <row r="1934" spans="1:13" x14ac:dyDescent="0.3">
      <c r="A1934" s="4">
        <v>1933</v>
      </c>
      <c r="B1934" t="s">
        <v>14</v>
      </c>
      <c r="C1934" t="s">
        <v>27</v>
      </c>
      <c r="D1934" s="5" t="s">
        <v>43</v>
      </c>
      <c r="E1934">
        <v>2</v>
      </c>
      <c r="F1934" s="1">
        <v>1100</v>
      </c>
      <c r="G1934" s="2">
        <v>2200</v>
      </c>
      <c r="H1934" s="3">
        <v>600</v>
      </c>
      <c r="I1934" s="19" t="s">
        <v>48</v>
      </c>
      <c r="J1934" t="s">
        <v>66</v>
      </c>
      <c r="K1934" s="20">
        <f>Tablo1[[#This Row],[Ürün Kar Tutarı]]/Tablo1[[#This Row],[Birim Fiyat]]</f>
        <v>0.54545454545454541</v>
      </c>
      <c r="L1934" t="str">
        <f xml:space="preserve"> RIGHT(Tablo1[[#This Row],[Urun Ad]],5)</f>
        <v>Beyaz</v>
      </c>
      <c r="M1934" cm="1">
        <f t="array" aca="1" ref="M1934" ca="1">IF(VEYA(M1934="Aralık",M1934="Ocak",M1934="Şubat"),"Kış",
IF(VEYA(M1934="Mart",M1934="Nisan",M1934="Mayıs"),"İlkbahar",
IF(VEYA(M1934="Haziran",M1934="Temmuz",M1934="Ağustos"),"Yaz",
IF(VEYA(M1934="Eylül",M1934="Ekim",M1934="Kasım"),"Sonbahar",""))))</f>
        <v>0</v>
      </c>
    </row>
    <row r="1935" spans="1:13" x14ac:dyDescent="0.3">
      <c r="A1935" s="5">
        <v>1934</v>
      </c>
      <c r="B1935" t="s">
        <v>17</v>
      </c>
      <c r="C1935" t="s">
        <v>23</v>
      </c>
      <c r="D1935" s="5" t="s">
        <v>84</v>
      </c>
      <c r="E1935">
        <v>4</v>
      </c>
      <c r="F1935" s="1">
        <v>1350</v>
      </c>
      <c r="G1935" s="2">
        <v>5400</v>
      </c>
      <c r="H1935" s="3">
        <v>2200</v>
      </c>
      <c r="I1935" s="19" t="s">
        <v>48</v>
      </c>
      <c r="J1935" t="s">
        <v>63</v>
      </c>
      <c r="K1935" s="20">
        <f>Tablo1[[#This Row],[Ürün Kar Tutarı]]/Tablo1[[#This Row],[Birim Fiyat]]</f>
        <v>1.6296296296296295</v>
      </c>
      <c r="L1935" t="str">
        <f xml:space="preserve"> RIGHT(Tablo1[[#This Row],[Urun Ad]],5)</f>
        <v>Siyah</v>
      </c>
      <c r="M1935" cm="1">
        <f t="array" aca="1" ref="M1935" ca="1">IF(VEYA(M1935="Aralık",M1935="Ocak",M1935="Şubat"),"Kış",
IF(VEYA(M1935="Mart",M1935="Nisan",M1935="Mayıs"),"İlkbahar",
IF(VEYA(M1935="Haziran",M1935="Temmuz",M1935="Ağustos"),"Yaz",
IF(VEYA(M1935="Eylül",M1935="Ekim",M1935="Kasım"),"Sonbahar",""))))</f>
        <v>0</v>
      </c>
    </row>
    <row r="1936" spans="1:13" x14ac:dyDescent="0.3">
      <c r="A1936" s="4">
        <v>1935</v>
      </c>
      <c r="B1936" t="s">
        <v>16</v>
      </c>
      <c r="C1936" t="s">
        <v>23</v>
      </c>
      <c r="D1936" s="5" t="s">
        <v>84</v>
      </c>
      <c r="E1936">
        <v>2</v>
      </c>
      <c r="F1936" s="1">
        <v>1350</v>
      </c>
      <c r="G1936" s="2">
        <v>2700</v>
      </c>
      <c r="H1936" s="3">
        <v>1100</v>
      </c>
      <c r="I1936" s="19" t="s">
        <v>48</v>
      </c>
      <c r="J1936" t="s">
        <v>62</v>
      </c>
      <c r="K1936" s="20">
        <f>Tablo1[[#This Row],[Ürün Kar Tutarı]]/Tablo1[[#This Row],[Birim Fiyat]]</f>
        <v>0.81481481481481477</v>
      </c>
      <c r="L1936" t="str">
        <f xml:space="preserve"> RIGHT(Tablo1[[#This Row],[Urun Ad]],5)</f>
        <v>Siyah</v>
      </c>
      <c r="M1936" cm="1">
        <f t="array" aca="1" ref="M1936" ca="1">IF(VEYA(M1936="Aralık",M1936="Ocak",M1936="Şubat"),"Kış",
IF(VEYA(M1936="Mart",M1936="Nisan",M1936="Mayıs"),"İlkbahar",
IF(VEYA(M1936="Haziran",M1936="Temmuz",M1936="Ağustos"),"Yaz",
IF(VEYA(M1936="Eylül",M1936="Ekim",M1936="Kasım"),"Sonbahar",""))))</f>
        <v>0</v>
      </c>
    </row>
    <row r="1937" spans="1:13" x14ac:dyDescent="0.3">
      <c r="A1937" s="5">
        <v>1936</v>
      </c>
      <c r="B1937" t="s">
        <v>15</v>
      </c>
      <c r="C1937" t="s">
        <v>30</v>
      </c>
      <c r="D1937" s="5" t="s">
        <v>83</v>
      </c>
      <c r="E1937">
        <v>3</v>
      </c>
      <c r="F1937" s="1">
        <v>1090</v>
      </c>
      <c r="G1937" s="2">
        <v>3270</v>
      </c>
      <c r="H1937" s="3">
        <v>870</v>
      </c>
      <c r="I1937" s="19" t="s">
        <v>48</v>
      </c>
      <c r="J1937" t="s">
        <v>60</v>
      </c>
      <c r="K1937" s="20">
        <f>Tablo1[[#This Row],[Ürün Kar Tutarı]]/Tablo1[[#This Row],[Birim Fiyat]]</f>
        <v>0.79816513761467889</v>
      </c>
      <c r="L1937" t="str">
        <f xml:space="preserve"> RIGHT(Tablo1[[#This Row],[Urun Ad]],5)</f>
        <v>Marka</v>
      </c>
      <c r="M1937" cm="1">
        <f t="array" aca="1" ref="M1937" ca="1">IF(VEYA(M1937="Aralık",M1937="Ocak",M1937="Şubat"),"Kış",
IF(VEYA(M1937="Mart",M1937="Nisan",M1937="Mayıs"),"İlkbahar",
IF(VEYA(M1937="Haziran",M1937="Temmuz",M1937="Ağustos"),"Yaz",
IF(VEYA(M1937="Eylül",M1937="Ekim",M1937="Kasım"),"Sonbahar",""))))</f>
        <v>0</v>
      </c>
    </row>
    <row r="1938" spans="1:13" x14ac:dyDescent="0.3">
      <c r="A1938" s="4">
        <v>1937</v>
      </c>
      <c r="B1938" t="s">
        <v>15</v>
      </c>
      <c r="C1938" t="s">
        <v>34</v>
      </c>
      <c r="D1938" s="5" t="s">
        <v>80</v>
      </c>
      <c r="E1938">
        <v>5</v>
      </c>
      <c r="F1938" s="1">
        <v>4200</v>
      </c>
      <c r="G1938" s="2">
        <v>21000</v>
      </c>
      <c r="H1938" s="3">
        <v>6000</v>
      </c>
      <c r="I1938" s="19" t="s">
        <v>48</v>
      </c>
      <c r="J1938" t="s">
        <v>60</v>
      </c>
      <c r="K1938" s="20">
        <f>Tablo1[[#This Row],[Ürün Kar Tutarı]]/Tablo1[[#This Row],[Birim Fiyat]]</f>
        <v>1.4285714285714286</v>
      </c>
      <c r="L1938" t="str">
        <f xml:space="preserve"> RIGHT(Tablo1[[#This Row],[Urun Ad]],5)</f>
        <v>Beyaz</v>
      </c>
      <c r="M1938" cm="1">
        <f t="array" aca="1" ref="M1938" ca="1">IF(VEYA(M1938="Aralık",M1938="Ocak",M1938="Şubat"),"Kış",
IF(VEYA(M1938="Mart",M1938="Nisan",M1938="Mayıs"),"İlkbahar",
IF(VEYA(M1938="Haziran",M1938="Temmuz",M1938="Ağustos"),"Yaz",
IF(VEYA(M1938="Eylül",M1938="Ekim",M1938="Kasım"),"Sonbahar",""))))</f>
        <v>0</v>
      </c>
    </row>
    <row r="1939" spans="1:13" x14ac:dyDescent="0.3">
      <c r="A1939" s="5">
        <v>1938</v>
      </c>
      <c r="B1939" t="s">
        <v>17</v>
      </c>
      <c r="C1939" t="s">
        <v>29</v>
      </c>
      <c r="D1939" s="5" t="s">
        <v>82</v>
      </c>
      <c r="E1939">
        <v>4</v>
      </c>
      <c r="F1939" s="1">
        <v>1800</v>
      </c>
      <c r="G1939" s="2">
        <v>7200</v>
      </c>
      <c r="H1939" s="3">
        <v>4000</v>
      </c>
      <c r="I1939" s="19" t="s">
        <v>48</v>
      </c>
      <c r="J1939" t="s">
        <v>60</v>
      </c>
      <c r="K1939" s="20">
        <f>Tablo1[[#This Row],[Ürün Kar Tutarı]]/Tablo1[[#This Row],[Birim Fiyat]]</f>
        <v>2.2222222222222223</v>
      </c>
      <c r="L1939" t="str">
        <f xml:space="preserve"> RIGHT(Tablo1[[#This Row],[Urun Ad]],5)</f>
        <v>n Gri</v>
      </c>
      <c r="M1939" cm="1">
        <f t="array" aca="1" ref="M1939" ca="1">IF(VEYA(M1939="Aralık",M1939="Ocak",M1939="Şubat"),"Kış",
IF(VEYA(M1939="Mart",M1939="Nisan",M1939="Mayıs"),"İlkbahar",
IF(VEYA(M1939="Haziran",M1939="Temmuz",M1939="Ağustos"),"Yaz",
IF(VEYA(M1939="Eylül",M1939="Ekim",M1939="Kasım"),"Sonbahar",""))))</f>
        <v>0</v>
      </c>
    </row>
    <row r="1940" spans="1:13" x14ac:dyDescent="0.3">
      <c r="A1940" s="4">
        <v>1939</v>
      </c>
      <c r="B1940" t="s">
        <v>19</v>
      </c>
      <c r="C1940" t="s">
        <v>30</v>
      </c>
      <c r="D1940" s="5" t="s">
        <v>83</v>
      </c>
      <c r="E1940">
        <v>4</v>
      </c>
      <c r="F1940" s="1">
        <v>1090</v>
      </c>
      <c r="G1940" s="2">
        <v>4360</v>
      </c>
      <c r="H1940" s="3">
        <v>1160</v>
      </c>
      <c r="I1940" s="19" t="s">
        <v>48</v>
      </c>
      <c r="J1940" t="s">
        <v>62</v>
      </c>
      <c r="K1940" s="20">
        <f>Tablo1[[#This Row],[Ürün Kar Tutarı]]/Tablo1[[#This Row],[Birim Fiyat]]</f>
        <v>1.0642201834862386</v>
      </c>
      <c r="L1940" t="str">
        <f xml:space="preserve"> RIGHT(Tablo1[[#This Row],[Urun Ad]],5)</f>
        <v>Marka</v>
      </c>
      <c r="M1940" cm="1">
        <f t="array" aca="1" ref="M1940" ca="1">IF(VEYA(M1940="Aralık",M1940="Ocak",M1940="Şubat"),"Kış",
IF(VEYA(M1940="Mart",M1940="Nisan",M1940="Mayıs"),"İlkbahar",
IF(VEYA(M1940="Haziran",M1940="Temmuz",M1940="Ağustos"),"Yaz",
IF(VEYA(M1940="Eylül",M1940="Ekim",M1940="Kasım"),"Sonbahar",""))))</f>
        <v>0</v>
      </c>
    </row>
    <row r="1941" spans="1:13" x14ac:dyDescent="0.3">
      <c r="A1941" s="5">
        <v>1940</v>
      </c>
      <c r="B1941" t="s">
        <v>8</v>
      </c>
      <c r="C1941" t="s">
        <v>25</v>
      </c>
      <c r="D1941" s="5" t="s">
        <v>77</v>
      </c>
      <c r="E1941">
        <v>2</v>
      </c>
      <c r="F1941" s="1">
        <v>7600</v>
      </c>
      <c r="G1941" s="2">
        <v>15200</v>
      </c>
      <c r="H1941" s="3">
        <v>3200</v>
      </c>
      <c r="I1941" s="19" t="s">
        <v>48</v>
      </c>
      <c r="J1941" t="s">
        <v>59</v>
      </c>
      <c r="K1941" s="20">
        <f>Tablo1[[#This Row],[Ürün Kar Tutarı]]/Tablo1[[#This Row],[Birim Fiyat]]</f>
        <v>0.42105263157894735</v>
      </c>
      <c r="L1941" t="str">
        <f xml:space="preserve"> RIGHT(Tablo1[[#This Row],[Urun Ad]],5)</f>
        <v>i Gri</v>
      </c>
      <c r="M1941" cm="1">
        <f t="array" aca="1" ref="M1941" ca="1">IF(VEYA(M1941="Aralık",M1941="Ocak",M1941="Şubat"),"Kış",
IF(VEYA(M1941="Mart",M1941="Nisan",M1941="Mayıs"),"İlkbahar",
IF(VEYA(M1941="Haziran",M1941="Temmuz",M1941="Ağustos"),"Yaz",
IF(VEYA(M1941="Eylül",M1941="Ekim",M1941="Kasım"),"Sonbahar",""))))</f>
        <v>0</v>
      </c>
    </row>
    <row r="1942" spans="1:13" x14ac:dyDescent="0.3">
      <c r="A1942" s="4">
        <v>1941</v>
      </c>
      <c r="B1942" t="s">
        <v>16</v>
      </c>
      <c r="C1942" t="s">
        <v>25</v>
      </c>
      <c r="D1942" s="5" t="s">
        <v>77</v>
      </c>
      <c r="E1942">
        <v>2</v>
      </c>
      <c r="F1942" s="1">
        <v>7600</v>
      </c>
      <c r="G1942" s="2">
        <v>15200</v>
      </c>
      <c r="H1942" s="3">
        <v>3200</v>
      </c>
      <c r="I1942" s="19" t="s">
        <v>48</v>
      </c>
      <c r="J1942" t="s">
        <v>62</v>
      </c>
      <c r="K1942" s="20">
        <f>Tablo1[[#This Row],[Ürün Kar Tutarı]]/Tablo1[[#This Row],[Birim Fiyat]]</f>
        <v>0.42105263157894735</v>
      </c>
      <c r="L1942" t="str">
        <f xml:space="preserve"> RIGHT(Tablo1[[#This Row],[Urun Ad]],5)</f>
        <v>i Gri</v>
      </c>
      <c r="M1942" cm="1">
        <f t="array" aca="1" ref="M1942" ca="1">IF(VEYA(M1942="Aralık",M1942="Ocak",M1942="Şubat"),"Kış",
IF(VEYA(M1942="Mart",M1942="Nisan",M1942="Mayıs"),"İlkbahar",
IF(VEYA(M1942="Haziran",M1942="Temmuz",M1942="Ağustos"),"Yaz",
IF(VEYA(M1942="Eylül",M1942="Ekim",M1942="Kasım"),"Sonbahar",""))))</f>
        <v>0</v>
      </c>
    </row>
    <row r="1943" spans="1:13" x14ac:dyDescent="0.3">
      <c r="A1943" s="4">
        <v>1942</v>
      </c>
      <c r="B1943" t="s">
        <v>10</v>
      </c>
      <c r="C1943" t="s">
        <v>42</v>
      </c>
      <c r="D1943" s="5" t="s">
        <v>80</v>
      </c>
      <c r="E1943">
        <v>5</v>
      </c>
      <c r="F1943" s="1">
        <v>3700</v>
      </c>
      <c r="G1943" s="2">
        <v>18500</v>
      </c>
      <c r="H1943" s="3">
        <v>3500</v>
      </c>
      <c r="I1943" s="19" t="s">
        <v>48</v>
      </c>
      <c r="J1943" t="s">
        <v>61</v>
      </c>
      <c r="K1943" s="20">
        <f>Tablo1[[#This Row],[Ürün Kar Tutarı]]/Tablo1[[#This Row],[Birim Fiyat]]</f>
        <v>0.94594594594594594</v>
      </c>
      <c r="L1943" t="str">
        <f xml:space="preserve"> RIGHT(Tablo1[[#This Row],[Urun Ad]],5)</f>
        <v>Siyah</v>
      </c>
      <c r="M1943" cm="1">
        <f t="array" aca="1" ref="M1943" ca="1">IF(VEYA(M1943="Aralık",M1943="Ocak",M1943="Şubat"),"Kış",
IF(VEYA(M1943="Mart",M1943="Nisan",M1943="Mayıs"),"İlkbahar",
IF(VEYA(M1943="Haziran",M1943="Temmuz",M1943="Ağustos"),"Yaz",
IF(VEYA(M1943="Eylül",M1943="Ekim",M1943="Kasım"),"Sonbahar",""))))</f>
        <v>0</v>
      </c>
    </row>
    <row r="1944" spans="1:13" x14ac:dyDescent="0.3">
      <c r="A1944" s="4">
        <v>1943</v>
      </c>
      <c r="B1944" t="s">
        <v>12</v>
      </c>
      <c r="C1944" t="s">
        <v>26</v>
      </c>
      <c r="D1944" s="5" t="s">
        <v>79</v>
      </c>
      <c r="E1944">
        <v>3</v>
      </c>
      <c r="F1944" s="1">
        <v>7250</v>
      </c>
      <c r="G1944" s="2">
        <v>21750</v>
      </c>
      <c r="H1944" s="3">
        <v>6750</v>
      </c>
      <c r="I1944" s="19" t="s">
        <v>48</v>
      </c>
      <c r="J1944" t="s">
        <v>63</v>
      </c>
      <c r="K1944" s="20">
        <f>Tablo1[[#This Row],[Ürün Kar Tutarı]]/Tablo1[[#This Row],[Birim Fiyat]]</f>
        <v>0.93103448275862066</v>
      </c>
      <c r="L1944" t="str">
        <f xml:space="preserve"> RIGHT(Tablo1[[#This Row],[Urun Ad]],5)</f>
        <v>u Gri</v>
      </c>
      <c r="M1944" cm="1">
        <f t="array" aca="1" ref="M1944" ca="1">IF(VEYA(M1944="Aralık",M1944="Ocak",M1944="Şubat"),"Kış",
IF(VEYA(M1944="Mart",M1944="Nisan",M1944="Mayıs"),"İlkbahar",
IF(VEYA(M1944="Haziran",M1944="Temmuz",M1944="Ağustos"),"Yaz",
IF(VEYA(M1944="Eylül",M1944="Ekim",M1944="Kasım"),"Sonbahar",""))))</f>
        <v>0</v>
      </c>
    </row>
    <row r="1945" spans="1:13" x14ac:dyDescent="0.3">
      <c r="A1945" s="5">
        <v>1944</v>
      </c>
      <c r="B1945" t="s">
        <v>9</v>
      </c>
      <c r="C1945" t="s">
        <v>25</v>
      </c>
      <c r="D1945" s="5" t="s">
        <v>77</v>
      </c>
      <c r="E1945">
        <v>2</v>
      </c>
      <c r="F1945" s="1">
        <v>7600</v>
      </c>
      <c r="G1945" s="2">
        <v>15200</v>
      </c>
      <c r="H1945" s="3">
        <v>3200</v>
      </c>
      <c r="I1945" s="19" t="s">
        <v>48</v>
      </c>
      <c r="J1945" t="s">
        <v>57</v>
      </c>
      <c r="K1945" s="20">
        <f>Tablo1[[#This Row],[Ürün Kar Tutarı]]/Tablo1[[#This Row],[Birim Fiyat]]</f>
        <v>0.42105263157894735</v>
      </c>
      <c r="L1945" t="str">
        <f xml:space="preserve"> RIGHT(Tablo1[[#This Row],[Urun Ad]],5)</f>
        <v>i Gri</v>
      </c>
      <c r="M1945" cm="1">
        <f t="array" aca="1" ref="M1945" ca="1">IF(VEYA(M1945="Aralık",M1945="Ocak",M1945="Şubat"),"Kış",
IF(VEYA(M1945="Mart",M1945="Nisan",M1945="Mayıs"),"İlkbahar",
IF(VEYA(M1945="Haziran",M1945="Temmuz",M1945="Ağustos"),"Yaz",
IF(VEYA(M1945="Eylül",M1945="Ekim",M1945="Kasım"),"Sonbahar",""))))</f>
        <v>0</v>
      </c>
    </row>
    <row r="1946" spans="1:13" x14ac:dyDescent="0.3">
      <c r="A1946" s="4">
        <v>1945</v>
      </c>
      <c r="B1946" t="s">
        <v>18</v>
      </c>
      <c r="C1946" t="s">
        <v>34</v>
      </c>
      <c r="D1946" s="5" t="s">
        <v>80</v>
      </c>
      <c r="E1946">
        <v>3</v>
      </c>
      <c r="F1946" s="1">
        <v>4200</v>
      </c>
      <c r="G1946" s="2">
        <v>12600</v>
      </c>
      <c r="H1946" s="3">
        <v>3600</v>
      </c>
      <c r="I1946" s="19" t="s">
        <v>48</v>
      </c>
      <c r="J1946" t="s">
        <v>55</v>
      </c>
      <c r="K1946" s="20">
        <f>Tablo1[[#This Row],[Ürün Kar Tutarı]]/Tablo1[[#This Row],[Birim Fiyat]]</f>
        <v>0.8571428571428571</v>
      </c>
      <c r="L1946" t="str">
        <f xml:space="preserve"> RIGHT(Tablo1[[#This Row],[Urun Ad]],5)</f>
        <v>Beyaz</v>
      </c>
      <c r="M1946" cm="1">
        <f t="array" aca="1" ref="M1946" ca="1">IF(VEYA(M1946="Aralık",M1946="Ocak",M1946="Şubat"),"Kış",
IF(VEYA(M1946="Mart",M1946="Nisan",M1946="Mayıs"),"İlkbahar",
IF(VEYA(M1946="Haziran",M1946="Temmuz",M1946="Ağustos"),"Yaz",
IF(VEYA(M1946="Eylül",M1946="Ekim",M1946="Kasım"),"Sonbahar",""))))</f>
        <v>0</v>
      </c>
    </row>
    <row r="1947" spans="1:13" x14ac:dyDescent="0.3">
      <c r="A1947" s="5">
        <v>1946</v>
      </c>
      <c r="B1947" t="s">
        <v>14</v>
      </c>
      <c r="C1947" t="s">
        <v>37</v>
      </c>
      <c r="D1947" s="5" t="s">
        <v>43</v>
      </c>
      <c r="E1947">
        <v>2</v>
      </c>
      <c r="F1947" s="1">
        <v>1250</v>
      </c>
      <c r="G1947" s="2">
        <v>2500</v>
      </c>
      <c r="H1947" s="3">
        <v>900</v>
      </c>
      <c r="I1947" s="19" t="s">
        <v>48</v>
      </c>
      <c r="J1947" t="s">
        <v>60</v>
      </c>
      <c r="K1947" s="20">
        <f>Tablo1[[#This Row],[Ürün Kar Tutarı]]/Tablo1[[#This Row],[Birim Fiyat]]</f>
        <v>0.72</v>
      </c>
      <c r="L1947" t="str">
        <f xml:space="preserve"> RIGHT(Tablo1[[#This Row],[Urun Ad]],5)</f>
        <v>Siyah</v>
      </c>
      <c r="M1947" cm="1">
        <f t="array" aca="1" ref="M1947" ca="1">IF(VEYA(M1947="Aralık",M1947="Ocak",M1947="Şubat"),"Kış",
IF(VEYA(M1947="Mart",M1947="Nisan",M1947="Mayıs"),"İlkbahar",
IF(VEYA(M1947="Haziran",M1947="Temmuz",M1947="Ağustos"),"Yaz",
IF(VEYA(M1947="Eylül",M1947="Ekim",M1947="Kasım"),"Sonbahar",""))))</f>
        <v>0</v>
      </c>
    </row>
    <row r="1948" spans="1:13" x14ac:dyDescent="0.3">
      <c r="A1948" s="4">
        <v>1947</v>
      </c>
      <c r="B1948" t="s">
        <v>16</v>
      </c>
      <c r="C1948" t="s">
        <v>30</v>
      </c>
      <c r="D1948" s="5" t="s">
        <v>83</v>
      </c>
      <c r="E1948">
        <v>2</v>
      </c>
      <c r="F1948" s="1">
        <v>1090</v>
      </c>
      <c r="G1948" s="2">
        <v>2180</v>
      </c>
      <c r="H1948" s="3">
        <v>580</v>
      </c>
      <c r="I1948" s="19" t="s">
        <v>48</v>
      </c>
      <c r="J1948" t="s">
        <v>56</v>
      </c>
      <c r="K1948" s="20">
        <f>Tablo1[[#This Row],[Ürün Kar Tutarı]]/Tablo1[[#This Row],[Birim Fiyat]]</f>
        <v>0.5321100917431193</v>
      </c>
      <c r="L1948" t="str">
        <f xml:space="preserve"> RIGHT(Tablo1[[#This Row],[Urun Ad]],5)</f>
        <v>Marka</v>
      </c>
      <c r="M1948" cm="1">
        <f t="array" aca="1" ref="M1948" ca="1">IF(VEYA(M1948="Aralık",M1948="Ocak",M1948="Şubat"),"Kış",
IF(VEYA(M1948="Mart",M1948="Nisan",M1948="Mayıs"),"İlkbahar",
IF(VEYA(M1948="Haziran",M1948="Temmuz",M1948="Ağustos"),"Yaz",
IF(VEYA(M1948="Eylül",M1948="Ekim",M1948="Kasım"),"Sonbahar",""))))</f>
        <v>0</v>
      </c>
    </row>
    <row r="1949" spans="1:13" x14ac:dyDescent="0.3">
      <c r="A1949" s="5">
        <v>1948</v>
      </c>
      <c r="B1949" t="s">
        <v>11</v>
      </c>
      <c r="C1949" t="s">
        <v>24</v>
      </c>
      <c r="D1949" s="5" t="s">
        <v>81</v>
      </c>
      <c r="E1949">
        <v>3</v>
      </c>
      <c r="F1949" s="1">
        <v>2180</v>
      </c>
      <c r="G1949" s="2">
        <v>6540</v>
      </c>
      <c r="H1949" s="3">
        <v>2040</v>
      </c>
      <c r="I1949" s="19" t="s">
        <v>48</v>
      </c>
      <c r="J1949" t="s">
        <v>63</v>
      </c>
      <c r="K1949" s="20">
        <f>Tablo1[[#This Row],[Ürün Kar Tutarı]]/Tablo1[[#This Row],[Birim Fiyat]]</f>
        <v>0.93577981651376152</v>
      </c>
      <c r="L1949" t="str">
        <f xml:space="preserve"> RIGHT(Tablo1[[#This Row],[Urun Ad]],5)</f>
        <v>Marka</v>
      </c>
      <c r="M1949" cm="1">
        <f t="array" aca="1" ref="M1949" ca="1">IF(VEYA(M1949="Aralık",M1949="Ocak",M1949="Şubat"),"Kış",
IF(VEYA(M1949="Mart",M1949="Nisan",M1949="Mayıs"),"İlkbahar",
IF(VEYA(M1949="Haziran",M1949="Temmuz",M1949="Ağustos"),"Yaz",
IF(VEYA(M1949="Eylül",M1949="Ekim",M1949="Kasım"),"Sonbahar",""))))</f>
        <v>0</v>
      </c>
    </row>
    <row r="1950" spans="1:13" x14ac:dyDescent="0.3">
      <c r="A1950" s="4">
        <v>1949</v>
      </c>
      <c r="B1950" t="s">
        <v>19</v>
      </c>
      <c r="C1950" t="s">
        <v>42</v>
      </c>
      <c r="D1950" s="5" t="s">
        <v>80</v>
      </c>
      <c r="E1950">
        <v>3</v>
      </c>
      <c r="F1950" s="1">
        <v>3700</v>
      </c>
      <c r="G1950" s="2">
        <v>11100</v>
      </c>
      <c r="H1950" s="3">
        <v>2100</v>
      </c>
      <c r="I1950" s="19" t="s">
        <v>48</v>
      </c>
      <c r="J1950" t="s">
        <v>65</v>
      </c>
      <c r="K1950" s="20">
        <f>Tablo1[[#This Row],[Ürün Kar Tutarı]]/Tablo1[[#This Row],[Birim Fiyat]]</f>
        <v>0.56756756756756754</v>
      </c>
      <c r="L1950" t="str">
        <f xml:space="preserve"> RIGHT(Tablo1[[#This Row],[Urun Ad]],5)</f>
        <v>Siyah</v>
      </c>
      <c r="M1950" cm="1">
        <f t="array" aca="1" ref="M1950" ca="1">IF(VEYA(M1950="Aralık",M1950="Ocak",M1950="Şubat"),"Kış",
IF(VEYA(M1950="Mart",M1950="Nisan",M1950="Mayıs"),"İlkbahar",
IF(VEYA(M1950="Haziran",M1950="Temmuz",M1950="Ağustos"),"Yaz",
IF(VEYA(M1950="Eylül",M1950="Ekim",M1950="Kasım"),"Sonbahar",""))))</f>
        <v>0</v>
      </c>
    </row>
    <row r="1951" spans="1:13" x14ac:dyDescent="0.3">
      <c r="A1951" s="5">
        <v>1950</v>
      </c>
      <c r="B1951" t="s">
        <v>17</v>
      </c>
      <c r="C1951" t="s">
        <v>20</v>
      </c>
      <c r="D1951" s="5" t="s">
        <v>75</v>
      </c>
      <c r="E1951">
        <v>4</v>
      </c>
      <c r="F1951" s="1">
        <v>6000</v>
      </c>
      <c r="G1951" s="2">
        <v>24000</v>
      </c>
      <c r="H1951" s="3">
        <v>8000</v>
      </c>
      <c r="I1951" s="19" t="s">
        <v>48</v>
      </c>
      <c r="J1951" t="s">
        <v>57</v>
      </c>
      <c r="K1951" s="20">
        <f>Tablo1[[#This Row],[Ürün Kar Tutarı]]/Tablo1[[#This Row],[Birim Fiyat]]</f>
        <v>1.3333333333333333</v>
      </c>
      <c r="L1951" t="str">
        <f xml:space="preserve"> RIGHT(Tablo1[[#This Row],[Urun Ad]],5)</f>
        <v>Beyaz</v>
      </c>
      <c r="M1951" cm="1">
        <f t="array" aca="1" ref="M1951" ca="1">IF(VEYA(M1951="Aralık",M1951="Ocak",M1951="Şubat"),"Kış",
IF(VEYA(M1951="Mart",M1951="Nisan",M1951="Mayıs"),"İlkbahar",
IF(VEYA(M1951="Haziran",M1951="Temmuz",M1951="Ağustos"),"Yaz",
IF(VEYA(M1951="Eylül",M1951="Ekim",M1951="Kasım"),"Sonbahar",""))))</f>
        <v>0</v>
      </c>
    </row>
    <row r="1952" spans="1:13" x14ac:dyDescent="0.3">
      <c r="A1952" s="4">
        <v>1951</v>
      </c>
      <c r="B1952" t="s">
        <v>18</v>
      </c>
      <c r="C1952" t="s">
        <v>37</v>
      </c>
      <c r="D1952" s="5" t="s">
        <v>43</v>
      </c>
      <c r="E1952">
        <v>3</v>
      </c>
      <c r="F1952" s="1">
        <v>1250</v>
      </c>
      <c r="G1952" s="2">
        <v>3750</v>
      </c>
      <c r="H1952" s="3">
        <v>1350</v>
      </c>
      <c r="I1952" s="19" t="s">
        <v>48</v>
      </c>
      <c r="J1952" t="s">
        <v>56</v>
      </c>
      <c r="K1952" s="20">
        <f>Tablo1[[#This Row],[Ürün Kar Tutarı]]/Tablo1[[#This Row],[Birim Fiyat]]</f>
        <v>1.08</v>
      </c>
      <c r="L1952" t="str">
        <f xml:space="preserve"> RIGHT(Tablo1[[#This Row],[Urun Ad]],5)</f>
        <v>Siyah</v>
      </c>
      <c r="M1952" cm="1">
        <f t="array" aca="1" ref="M1952" ca="1">IF(VEYA(M1952="Aralık",M1952="Ocak",M1952="Şubat"),"Kış",
IF(VEYA(M1952="Mart",M1952="Nisan",M1952="Mayıs"),"İlkbahar",
IF(VEYA(M1952="Haziran",M1952="Temmuz",M1952="Ağustos"),"Yaz",
IF(VEYA(M1952="Eylül",M1952="Ekim",M1952="Kasım"),"Sonbahar",""))))</f>
        <v>0</v>
      </c>
    </row>
    <row r="1953" spans="1:13" x14ac:dyDescent="0.3">
      <c r="A1953" s="5">
        <v>1952</v>
      </c>
      <c r="B1953" t="s">
        <v>19</v>
      </c>
      <c r="C1953" t="s">
        <v>25</v>
      </c>
      <c r="D1953" s="5" t="s">
        <v>77</v>
      </c>
      <c r="E1953">
        <v>3</v>
      </c>
      <c r="F1953" s="1">
        <v>7600</v>
      </c>
      <c r="G1953" s="2">
        <v>22800</v>
      </c>
      <c r="H1953" s="3">
        <v>4800</v>
      </c>
      <c r="I1953" s="19" t="s">
        <v>48</v>
      </c>
      <c r="J1953" t="s">
        <v>65</v>
      </c>
      <c r="K1953" s="20">
        <f>Tablo1[[#This Row],[Ürün Kar Tutarı]]/Tablo1[[#This Row],[Birim Fiyat]]</f>
        <v>0.63157894736842102</v>
      </c>
      <c r="L1953" t="str">
        <f xml:space="preserve"> RIGHT(Tablo1[[#This Row],[Urun Ad]],5)</f>
        <v>i Gri</v>
      </c>
      <c r="M1953" cm="1">
        <f t="array" aca="1" ref="M1953" ca="1">IF(VEYA(M1953="Aralık",M1953="Ocak",M1953="Şubat"),"Kış",
IF(VEYA(M1953="Mart",M1953="Nisan",M1953="Mayıs"),"İlkbahar",
IF(VEYA(M1953="Haziran",M1953="Temmuz",M1953="Ağustos"),"Yaz",
IF(VEYA(M1953="Eylül",M1953="Ekim",M1953="Kasım"),"Sonbahar",""))))</f>
        <v>0</v>
      </c>
    </row>
    <row r="1954" spans="1:13" x14ac:dyDescent="0.3">
      <c r="A1954" s="4">
        <v>1953</v>
      </c>
      <c r="B1954" t="s">
        <v>8</v>
      </c>
      <c r="C1954" t="s">
        <v>21</v>
      </c>
      <c r="D1954" s="5" t="s">
        <v>82</v>
      </c>
      <c r="E1954">
        <v>2</v>
      </c>
      <c r="F1954" s="1">
        <v>1400</v>
      </c>
      <c r="G1954" s="2">
        <v>2800</v>
      </c>
      <c r="H1954" s="3">
        <v>1200</v>
      </c>
      <c r="I1954" s="19" t="s">
        <v>48</v>
      </c>
      <c r="J1954" t="s">
        <v>65</v>
      </c>
      <c r="K1954" s="20">
        <f>Tablo1[[#This Row],[Ürün Kar Tutarı]]/Tablo1[[#This Row],[Birim Fiyat]]</f>
        <v>0.8571428571428571</v>
      </c>
      <c r="L1954" t="str">
        <f xml:space="preserve"> RIGHT(Tablo1[[#This Row],[Urun Ad]],5)</f>
        <v>Beyaz</v>
      </c>
      <c r="M1954" cm="1">
        <f t="array" aca="1" ref="M1954" ca="1">IF(VEYA(M1954="Aralık",M1954="Ocak",M1954="Şubat"),"Kış",
IF(VEYA(M1954="Mart",M1954="Nisan",M1954="Mayıs"),"İlkbahar",
IF(VEYA(M1954="Haziran",M1954="Temmuz",M1954="Ağustos"),"Yaz",
IF(VEYA(M1954="Eylül",M1954="Ekim",M1954="Kasım"),"Sonbahar",""))))</f>
        <v>0</v>
      </c>
    </row>
    <row r="1955" spans="1:13" x14ac:dyDescent="0.3">
      <c r="A1955" s="5">
        <v>1954</v>
      </c>
      <c r="B1955" t="s">
        <v>12</v>
      </c>
      <c r="C1955" t="s">
        <v>24</v>
      </c>
      <c r="D1955" s="5" t="s">
        <v>81</v>
      </c>
      <c r="E1955">
        <v>3</v>
      </c>
      <c r="F1955" s="1">
        <v>2180</v>
      </c>
      <c r="G1955" s="2">
        <v>6540</v>
      </c>
      <c r="H1955" s="3">
        <v>2040</v>
      </c>
      <c r="I1955" s="19" t="s">
        <v>48</v>
      </c>
      <c r="J1955" t="s">
        <v>63</v>
      </c>
      <c r="K1955" s="20">
        <f>Tablo1[[#This Row],[Ürün Kar Tutarı]]/Tablo1[[#This Row],[Birim Fiyat]]</f>
        <v>0.93577981651376152</v>
      </c>
      <c r="L1955" t="str">
        <f xml:space="preserve"> RIGHT(Tablo1[[#This Row],[Urun Ad]],5)</f>
        <v>Marka</v>
      </c>
      <c r="M1955" cm="1">
        <f t="array" aca="1" ref="M1955" ca="1">IF(VEYA(M1955="Aralık",M1955="Ocak",M1955="Şubat"),"Kış",
IF(VEYA(M1955="Mart",M1955="Nisan",M1955="Mayıs"),"İlkbahar",
IF(VEYA(M1955="Haziran",M1955="Temmuz",M1955="Ağustos"),"Yaz",
IF(VEYA(M1955="Eylül",M1955="Ekim",M1955="Kasım"),"Sonbahar",""))))</f>
        <v>0</v>
      </c>
    </row>
    <row r="1956" spans="1:13" x14ac:dyDescent="0.3">
      <c r="A1956" s="4">
        <v>1955</v>
      </c>
      <c r="B1956" t="s">
        <v>8</v>
      </c>
      <c r="C1956" t="s">
        <v>29</v>
      </c>
      <c r="D1956" s="5" t="s">
        <v>82</v>
      </c>
      <c r="E1956">
        <v>5</v>
      </c>
      <c r="F1956" s="1">
        <v>1800</v>
      </c>
      <c r="G1956" s="2">
        <v>9000</v>
      </c>
      <c r="H1956" s="3">
        <v>5000</v>
      </c>
      <c r="I1956" s="19" t="s">
        <v>48</v>
      </c>
      <c r="J1956" t="s">
        <v>58</v>
      </c>
      <c r="K1956" s="20">
        <f>Tablo1[[#This Row],[Ürün Kar Tutarı]]/Tablo1[[#This Row],[Birim Fiyat]]</f>
        <v>2.7777777777777777</v>
      </c>
      <c r="L1956" t="str">
        <f xml:space="preserve"> RIGHT(Tablo1[[#This Row],[Urun Ad]],5)</f>
        <v>n Gri</v>
      </c>
      <c r="M1956" cm="1">
        <f t="array" aca="1" ref="M1956" ca="1">IF(VEYA(M1956="Aralık",M1956="Ocak",M1956="Şubat"),"Kış",
IF(VEYA(M1956="Mart",M1956="Nisan",M1956="Mayıs"),"İlkbahar",
IF(VEYA(M1956="Haziran",M1956="Temmuz",M1956="Ağustos"),"Yaz",
IF(VEYA(M1956="Eylül",M1956="Ekim",M1956="Kasım"),"Sonbahar",""))))</f>
        <v>0</v>
      </c>
    </row>
    <row r="1957" spans="1:13" x14ac:dyDescent="0.3">
      <c r="A1957" s="5">
        <v>1956</v>
      </c>
      <c r="B1957" t="s">
        <v>10</v>
      </c>
      <c r="C1957" t="s">
        <v>41</v>
      </c>
      <c r="D1957" s="5" t="s">
        <v>78</v>
      </c>
      <c r="E1957">
        <v>5</v>
      </c>
      <c r="F1957" s="1">
        <v>1500</v>
      </c>
      <c r="G1957" s="2">
        <v>7500</v>
      </c>
      <c r="H1957" s="3">
        <v>3500</v>
      </c>
      <c r="I1957" s="19" t="s">
        <v>48</v>
      </c>
      <c r="J1957" t="s">
        <v>63</v>
      </c>
      <c r="K1957" s="20">
        <f>Tablo1[[#This Row],[Ürün Kar Tutarı]]/Tablo1[[#This Row],[Birim Fiyat]]</f>
        <v>2.3333333333333335</v>
      </c>
      <c r="L1957" t="str">
        <f xml:space="preserve"> RIGHT(Tablo1[[#This Row],[Urun Ad]],5)</f>
        <v>Marka</v>
      </c>
      <c r="M1957" cm="1">
        <f t="array" aca="1" ref="M1957" ca="1">IF(VEYA(M1957="Aralık",M1957="Ocak",M1957="Şubat"),"Kış",
IF(VEYA(M1957="Mart",M1957="Nisan",M1957="Mayıs"),"İlkbahar",
IF(VEYA(M1957="Haziran",M1957="Temmuz",M1957="Ağustos"),"Yaz",
IF(VEYA(M1957="Eylül",M1957="Ekim",M1957="Kasım"),"Sonbahar",""))))</f>
        <v>0</v>
      </c>
    </row>
    <row r="1958" spans="1:13" x14ac:dyDescent="0.3">
      <c r="A1958" s="4">
        <v>1957</v>
      </c>
      <c r="B1958" t="s">
        <v>14</v>
      </c>
      <c r="C1958" t="s">
        <v>22</v>
      </c>
      <c r="D1958" s="5" t="s">
        <v>76</v>
      </c>
      <c r="E1958">
        <v>3</v>
      </c>
      <c r="F1958" s="1">
        <v>8450</v>
      </c>
      <c r="G1958" s="2">
        <v>25350</v>
      </c>
      <c r="H1958" s="3">
        <v>7350</v>
      </c>
      <c r="I1958" s="19" t="s">
        <v>48</v>
      </c>
      <c r="J1958" t="s">
        <v>58</v>
      </c>
      <c r="K1958" s="20">
        <f>Tablo1[[#This Row],[Ürün Kar Tutarı]]/Tablo1[[#This Row],[Birim Fiyat]]</f>
        <v>0.86982248520710059</v>
      </c>
      <c r="L1958" t="str">
        <f xml:space="preserve"> RIGHT(Tablo1[[#This Row],[Urun Ad]],5)</f>
        <v>Beyaz</v>
      </c>
      <c r="M1958" cm="1">
        <f t="array" aca="1" ref="M1958" ca="1">IF(VEYA(M1958="Aralık",M1958="Ocak",M1958="Şubat"),"Kış",
IF(VEYA(M1958="Mart",M1958="Nisan",M1958="Mayıs"),"İlkbahar",
IF(VEYA(M1958="Haziran",M1958="Temmuz",M1958="Ağustos"),"Yaz",
IF(VEYA(M1958="Eylül",M1958="Ekim",M1958="Kasım"),"Sonbahar",""))))</f>
        <v>0</v>
      </c>
    </row>
    <row r="1959" spans="1:13" x14ac:dyDescent="0.3">
      <c r="A1959" s="5">
        <v>1958</v>
      </c>
      <c r="B1959" t="s">
        <v>17</v>
      </c>
      <c r="C1959" t="s">
        <v>41</v>
      </c>
      <c r="D1959" s="5" t="s">
        <v>78</v>
      </c>
      <c r="E1959">
        <v>5</v>
      </c>
      <c r="F1959" s="1">
        <v>1500</v>
      </c>
      <c r="G1959" s="2">
        <v>7500</v>
      </c>
      <c r="H1959" s="3">
        <v>3500</v>
      </c>
      <c r="I1959" s="19" t="s">
        <v>48</v>
      </c>
      <c r="J1959" t="s">
        <v>57</v>
      </c>
      <c r="K1959" s="20">
        <f>Tablo1[[#This Row],[Ürün Kar Tutarı]]/Tablo1[[#This Row],[Birim Fiyat]]</f>
        <v>2.3333333333333335</v>
      </c>
      <c r="L1959" t="str">
        <f xml:space="preserve"> RIGHT(Tablo1[[#This Row],[Urun Ad]],5)</f>
        <v>Marka</v>
      </c>
      <c r="M1959" cm="1">
        <f t="array" aca="1" ref="M1959" ca="1">IF(VEYA(M1959="Aralık",M1959="Ocak",M1959="Şubat"),"Kış",
IF(VEYA(M1959="Mart",M1959="Nisan",M1959="Mayıs"),"İlkbahar",
IF(VEYA(M1959="Haziran",M1959="Temmuz",M1959="Ağustos"),"Yaz",
IF(VEYA(M1959="Eylül",M1959="Ekim",M1959="Kasım"),"Sonbahar",""))))</f>
        <v>0</v>
      </c>
    </row>
    <row r="1960" spans="1:13" x14ac:dyDescent="0.3">
      <c r="A1960" s="4">
        <v>1959</v>
      </c>
      <c r="B1960" t="s">
        <v>13</v>
      </c>
      <c r="C1960" t="s">
        <v>20</v>
      </c>
      <c r="D1960" s="5" t="s">
        <v>75</v>
      </c>
      <c r="E1960">
        <v>4</v>
      </c>
      <c r="F1960" s="1">
        <v>6000</v>
      </c>
      <c r="G1960" s="2">
        <v>24000</v>
      </c>
      <c r="H1960" s="3">
        <v>8000</v>
      </c>
      <c r="I1960" s="19" t="s">
        <v>48</v>
      </c>
      <c r="J1960" t="s">
        <v>62</v>
      </c>
      <c r="K1960" s="20">
        <f>Tablo1[[#This Row],[Ürün Kar Tutarı]]/Tablo1[[#This Row],[Birim Fiyat]]</f>
        <v>1.3333333333333333</v>
      </c>
      <c r="L1960" t="str">
        <f xml:space="preserve"> RIGHT(Tablo1[[#This Row],[Urun Ad]],5)</f>
        <v>Beyaz</v>
      </c>
      <c r="M1960" cm="1">
        <f t="array" aca="1" ref="M1960" ca="1">IF(VEYA(M1960="Aralık",M1960="Ocak",M1960="Şubat"),"Kış",
IF(VEYA(M1960="Mart",M1960="Nisan",M1960="Mayıs"),"İlkbahar",
IF(VEYA(M1960="Haziran",M1960="Temmuz",M1960="Ağustos"),"Yaz",
IF(VEYA(M1960="Eylül",M1960="Ekim",M1960="Kasım"),"Sonbahar",""))))</f>
        <v>0</v>
      </c>
    </row>
    <row r="1961" spans="1:13" x14ac:dyDescent="0.3">
      <c r="A1961" s="5">
        <v>1960</v>
      </c>
      <c r="B1961" t="s">
        <v>19</v>
      </c>
      <c r="C1961" t="s">
        <v>38</v>
      </c>
      <c r="D1961" s="5" t="s">
        <v>84</v>
      </c>
      <c r="E1961">
        <v>2</v>
      </c>
      <c r="F1961" s="1">
        <v>1200</v>
      </c>
      <c r="G1961" s="2">
        <v>2400</v>
      </c>
      <c r="H1961" s="3">
        <v>800</v>
      </c>
      <c r="I1961" s="19" t="s">
        <v>48</v>
      </c>
      <c r="J1961" t="s">
        <v>67</v>
      </c>
      <c r="K1961" s="20">
        <f>Tablo1[[#This Row],[Ürün Kar Tutarı]]/Tablo1[[#This Row],[Birim Fiyat]]</f>
        <v>0.66666666666666663</v>
      </c>
      <c r="L1961" t="str">
        <f xml:space="preserve"> RIGHT(Tablo1[[#This Row],[Urun Ad]],5)</f>
        <v>ü Mor</v>
      </c>
      <c r="M1961" cm="1">
        <f t="array" aca="1" ref="M1961" ca="1">IF(VEYA(M1961="Aralık",M1961="Ocak",M1961="Şubat"),"Kış",
IF(VEYA(M1961="Mart",M1961="Nisan",M1961="Mayıs"),"İlkbahar",
IF(VEYA(M1961="Haziran",M1961="Temmuz",M1961="Ağustos"),"Yaz",
IF(VEYA(M1961="Eylül",M1961="Ekim",M1961="Kasım"),"Sonbahar",""))))</f>
        <v>0</v>
      </c>
    </row>
    <row r="1962" spans="1:13" x14ac:dyDescent="0.3">
      <c r="A1962" s="4">
        <v>1961</v>
      </c>
      <c r="B1962" t="s">
        <v>8</v>
      </c>
      <c r="C1962" t="s">
        <v>34</v>
      </c>
      <c r="D1962" s="5" t="s">
        <v>80</v>
      </c>
      <c r="E1962">
        <v>2</v>
      </c>
      <c r="F1962" s="1">
        <v>4200</v>
      </c>
      <c r="G1962" s="2">
        <v>8400</v>
      </c>
      <c r="H1962" s="3">
        <v>2400</v>
      </c>
      <c r="I1962" s="19" t="s">
        <v>48</v>
      </c>
      <c r="J1962" t="s">
        <v>65</v>
      </c>
      <c r="K1962" s="20">
        <f>Tablo1[[#This Row],[Ürün Kar Tutarı]]/Tablo1[[#This Row],[Birim Fiyat]]</f>
        <v>0.5714285714285714</v>
      </c>
      <c r="L1962" t="str">
        <f xml:space="preserve"> RIGHT(Tablo1[[#This Row],[Urun Ad]],5)</f>
        <v>Beyaz</v>
      </c>
      <c r="M1962" cm="1">
        <f t="array" aca="1" ref="M1962" ca="1">IF(VEYA(M1962="Aralık",M1962="Ocak",M1962="Şubat"),"Kış",
IF(VEYA(M1962="Mart",M1962="Nisan",M1962="Mayıs"),"İlkbahar",
IF(VEYA(M1962="Haziran",M1962="Temmuz",M1962="Ağustos"),"Yaz",
IF(VEYA(M1962="Eylül",M1962="Ekim",M1962="Kasım"),"Sonbahar",""))))</f>
        <v>0</v>
      </c>
    </row>
    <row r="1963" spans="1:13" x14ac:dyDescent="0.3">
      <c r="A1963" s="5">
        <v>1962</v>
      </c>
      <c r="B1963" t="s">
        <v>18</v>
      </c>
      <c r="C1963" t="s">
        <v>25</v>
      </c>
      <c r="D1963" s="5" t="s">
        <v>77</v>
      </c>
      <c r="E1963">
        <v>3</v>
      </c>
      <c r="F1963" s="1">
        <v>7600</v>
      </c>
      <c r="G1963" s="2">
        <v>22800</v>
      </c>
      <c r="H1963" s="3">
        <v>4800</v>
      </c>
      <c r="I1963" s="19" t="s">
        <v>48</v>
      </c>
      <c r="J1963" t="s">
        <v>61</v>
      </c>
      <c r="K1963" s="20">
        <f>Tablo1[[#This Row],[Ürün Kar Tutarı]]/Tablo1[[#This Row],[Birim Fiyat]]</f>
        <v>0.63157894736842102</v>
      </c>
      <c r="L1963" t="str">
        <f xml:space="preserve"> RIGHT(Tablo1[[#This Row],[Urun Ad]],5)</f>
        <v>i Gri</v>
      </c>
      <c r="M1963" cm="1">
        <f t="array" aca="1" ref="M1963" ca="1">IF(VEYA(M1963="Aralık",M1963="Ocak",M1963="Şubat"),"Kış",
IF(VEYA(M1963="Mart",M1963="Nisan",M1963="Mayıs"),"İlkbahar",
IF(VEYA(M1963="Haziran",M1963="Temmuz",M1963="Ağustos"),"Yaz",
IF(VEYA(M1963="Eylül",M1963="Ekim",M1963="Kasım"),"Sonbahar",""))))</f>
        <v>0</v>
      </c>
    </row>
    <row r="1964" spans="1:13" x14ac:dyDescent="0.3">
      <c r="A1964" s="4">
        <v>1963</v>
      </c>
      <c r="B1964" t="s">
        <v>13</v>
      </c>
      <c r="C1964" t="s">
        <v>26</v>
      </c>
      <c r="D1964" s="5" t="s">
        <v>79</v>
      </c>
      <c r="E1964">
        <v>5</v>
      </c>
      <c r="F1964" s="1">
        <v>7250</v>
      </c>
      <c r="G1964" s="2">
        <v>36250</v>
      </c>
      <c r="H1964" s="3">
        <v>11250</v>
      </c>
      <c r="I1964" s="19" t="s">
        <v>48</v>
      </c>
      <c r="J1964" t="s">
        <v>63</v>
      </c>
      <c r="K1964" s="20">
        <f>Tablo1[[#This Row],[Ürün Kar Tutarı]]/Tablo1[[#This Row],[Birim Fiyat]]</f>
        <v>1.5517241379310345</v>
      </c>
      <c r="L1964" t="str">
        <f xml:space="preserve"> RIGHT(Tablo1[[#This Row],[Urun Ad]],5)</f>
        <v>u Gri</v>
      </c>
      <c r="M1964" cm="1">
        <f t="array" aca="1" ref="M1964" ca="1">IF(VEYA(M1964="Aralık",M1964="Ocak",M1964="Şubat"),"Kış",
IF(VEYA(M1964="Mart",M1964="Nisan",M1964="Mayıs"),"İlkbahar",
IF(VEYA(M1964="Haziran",M1964="Temmuz",M1964="Ağustos"),"Yaz",
IF(VEYA(M1964="Eylül",M1964="Ekim",M1964="Kasım"),"Sonbahar",""))))</f>
        <v>0</v>
      </c>
    </row>
    <row r="1965" spans="1:13" x14ac:dyDescent="0.3">
      <c r="A1965" s="5">
        <v>1964</v>
      </c>
      <c r="B1965" t="s">
        <v>9</v>
      </c>
      <c r="C1965" t="s">
        <v>39</v>
      </c>
      <c r="D1965" s="5" t="s">
        <v>76</v>
      </c>
      <c r="E1965">
        <v>3</v>
      </c>
      <c r="F1965" s="1">
        <v>7530</v>
      </c>
      <c r="G1965" s="2">
        <v>22590</v>
      </c>
      <c r="H1965" s="3">
        <v>4590</v>
      </c>
      <c r="I1965" s="19" t="s">
        <v>48</v>
      </c>
      <c r="J1965" t="s">
        <v>56</v>
      </c>
      <c r="K1965" s="20">
        <f>Tablo1[[#This Row],[Ürün Kar Tutarı]]/Tablo1[[#This Row],[Birim Fiyat]]</f>
        <v>0.60956175298804782</v>
      </c>
      <c r="L1965" t="str">
        <f xml:space="preserve"> RIGHT(Tablo1[[#This Row],[Urun Ad]],5)</f>
        <v>ı Gri</v>
      </c>
      <c r="M1965" cm="1">
        <f t="array" aca="1" ref="M1965" ca="1">IF(VEYA(M1965="Aralık",M1965="Ocak",M1965="Şubat"),"Kış",
IF(VEYA(M1965="Mart",M1965="Nisan",M1965="Mayıs"),"İlkbahar",
IF(VEYA(M1965="Haziran",M1965="Temmuz",M1965="Ağustos"),"Yaz",
IF(VEYA(M1965="Eylül",M1965="Ekim",M1965="Kasım"),"Sonbahar",""))))</f>
        <v>0</v>
      </c>
    </row>
    <row r="1966" spans="1:13" x14ac:dyDescent="0.3">
      <c r="A1966" s="4">
        <v>1965</v>
      </c>
      <c r="B1966" t="s">
        <v>10</v>
      </c>
      <c r="C1966" t="s">
        <v>26</v>
      </c>
      <c r="D1966" s="5" t="s">
        <v>79</v>
      </c>
      <c r="E1966">
        <v>4</v>
      </c>
      <c r="F1966" s="1">
        <v>7250</v>
      </c>
      <c r="G1966" s="2">
        <v>29000</v>
      </c>
      <c r="H1966" s="3">
        <v>9000</v>
      </c>
      <c r="I1966" s="19" t="s">
        <v>48</v>
      </c>
      <c r="J1966" t="s">
        <v>65</v>
      </c>
      <c r="K1966" s="20">
        <f>Tablo1[[#This Row],[Ürün Kar Tutarı]]/Tablo1[[#This Row],[Birim Fiyat]]</f>
        <v>1.2413793103448276</v>
      </c>
      <c r="L1966" t="str">
        <f xml:space="preserve"> RIGHT(Tablo1[[#This Row],[Urun Ad]],5)</f>
        <v>u Gri</v>
      </c>
      <c r="M1966" cm="1">
        <f t="array" aca="1" ref="M1966" ca="1">IF(VEYA(M1966="Aralık",M1966="Ocak",M1966="Şubat"),"Kış",
IF(VEYA(M1966="Mart",M1966="Nisan",M1966="Mayıs"),"İlkbahar",
IF(VEYA(M1966="Haziran",M1966="Temmuz",M1966="Ağustos"),"Yaz",
IF(VEYA(M1966="Eylül",M1966="Ekim",M1966="Kasım"),"Sonbahar",""))))</f>
        <v>0</v>
      </c>
    </row>
    <row r="1967" spans="1:13" x14ac:dyDescent="0.3">
      <c r="A1967" s="5">
        <v>1966</v>
      </c>
      <c r="B1967" t="s">
        <v>9</v>
      </c>
      <c r="C1967" t="s">
        <v>20</v>
      </c>
      <c r="D1967" s="5" t="s">
        <v>75</v>
      </c>
      <c r="E1967">
        <v>5</v>
      </c>
      <c r="F1967" s="1">
        <v>6000</v>
      </c>
      <c r="G1967" s="2">
        <v>30000</v>
      </c>
      <c r="H1967" s="3">
        <v>10000</v>
      </c>
      <c r="I1967" s="19" t="s">
        <v>48</v>
      </c>
      <c r="J1967" t="s">
        <v>64</v>
      </c>
      <c r="K1967" s="20">
        <f>Tablo1[[#This Row],[Ürün Kar Tutarı]]/Tablo1[[#This Row],[Birim Fiyat]]</f>
        <v>1.6666666666666667</v>
      </c>
      <c r="L1967" t="str">
        <f xml:space="preserve"> RIGHT(Tablo1[[#This Row],[Urun Ad]],5)</f>
        <v>Beyaz</v>
      </c>
      <c r="M1967" cm="1">
        <f t="array" aca="1" ref="M1967" ca="1">IF(VEYA(M1967="Aralık",M1967="Ocak",M1967="Şubat"),"Kış",
IF(VEYA(M1967="Mart",M1967="Nisan",M1967="Mayıs"),"İlkbahar",
IF(VEYA(M1967="Haziran",M1967="Temmuz",M1967="Ağustos"),"Yaz",
IF(VEYA(M1967="Eylül",M1967="Ekim",M1967="Kasım"),"Sonbahar",""))))</f>
        <v>0</v>
      </c>
    </row>
    <row r="1968" spans="1:13" x14ac:dyDescent="0.3">
      <c r="A1968" s="4">
        <v>1967</v>
      </c>
      <c r="B1968" t="s">
        <v>13</v>
      </c>
      <c r="C1968" t="s">
        <v>38</v>
      </c>
      <c r="D1968" s="5" t="s">
        <v>84</v>
      </c>
      <c r="E1968">
        <v>2</v>
      </c>
      <c r="F1968" s="1">
        <v>1200</v>
      </c>
      <c r="G1968" s="2">
        <v>2400</v>
      </c>
      <c r="H1968" s="3">
        <v>800</v>
      </c>
      <c r="I1968" s="19" t="s">
        <v>48</v>
      </c>
      <c r="J1968" t="s">
        <v>64</v>
      </c>
      <c r="K1968" s="20">
        <f>Tablo1[[#This Row],[Ürün Kar Tutarı]]/Tablo1[[#This Row],[Birim Fiyat]]</f>
        <v>0.66666666666666663</v>
      </c>
      <c r="L1968" t="str">
        <f xml:space="preserve"> RIGHT(Tablo1[[#This Row],[Urun Ad]],5)</f>
        <v>ü Mor</v>
      </c>
      <c r="M1968" cm="1">
        <f t="array" aca="1" ref="M1968" ca="1">IF(VEYA(M1968="Aralık",M1968="Ocak",M1968="Şubat"),"Kış",
IF(VEYA(M1968="Mart",M1968="Nisan",M1968="Mayıs"),"İlkbahar",
IF(VEYA(M1968="Haziran",M1968="Temmuz",M1968="Ağustos"),"Yaz",
IF(VEYA(M1968="Eylül",M1968="Ekim",M1968="Kasım"),"Sonbahar",""))))</f>
        <v>0</v>
      </c>
    </row>
    <row r="1969" spans="1:13" x14ac:dyDescent="0.3">
      <c r="A1969" s="4">
        <v>1968</v>
      </c>
      <c r="B1969" t="s">
        <v>19</v>
      </c>
      <c r="C1969" t="s">
        <v>40</v>
      </c>
      <c r="D1969" s="5" t="s">
        <v>75</v>
      </c>
      <c r="E1969">
        <v>3</v>
      </c>
      <c r="F1969" s="1">
        <v>5300</v>
      </c>
      <c r="G1969" s="2">
        <v>15900</v>
      </c>
      <c r="H1969" s="3">
        <v>3900</v>
      </c>
      <c r="I1969" s="19" t="s">
        <v>48</v>
      </c>
      <c r="J1969" t="s">
        <v>57</v>
      </c>
      <c r="K1969" s="20">
        <f>Tablo1[[#This Row],[Ürün Kar Tutarı]]/Tablo1[[#This Row],[Birim Fiyat]]</f>
        <v>0.73584905660377353</v>
      </c>
      <c r="L1969" t="str">
        <f xml:space="preserve"> RIGHT(Tablo1[[#This Row],[Urun Ad]],5)</f>
        <v>i Gri</v>
      </c>
      <c r="M1969" cm="1">
        <f t="array" aca="1" ref="M1969" ca="1">IF(VEYA(M1969="Aralık",M1969="Ocak",M1969="Şubat"),"Kış",
IF(VEYA(M1969="Mart",M1969="Nisan",M1969="Mayıs"),"İlkbahar",
IF(VEYA(M1969="Haziran",M1969="Temmuz",M1969="Ağustos"),"Yaz",
IF(VEYA(M1969="Eylül",M1969="Ekim",M1969="Kasım"),"Sonbahar",""))))</f>
        <v>0</v>
      </c>
    </row>
    <row r="1970" spans="1:13" x14ac:dyDescent="0.3">
      <c r="A1970" s="4">
        <v>1969</v>
      </c>
      <c r="B1970" t="s">
        <v>16</v>
      </c>
      <c r="C1970" t="s">
        <v>22</v>
      </c>
      <c r="D1970" s="5" t="s">
        <v>76</v>
      </c>
      <c r="E1970">
        <v>5</v>
      </c>
      <c r="F1970" s="1">
        <v>8450</v>
      </c>
      <c r="G1970" s="2">
        <v>42250</v>
      </c>
      <c r="H1970" s="3">
        <v>12250</v>
      </c>
      <c r="I1970" s="19" t="s">
        <v>48</v>
      </c>
      <c r="J1970" t="s">
        <v>67</v>
      </c>
      <c r="K1970" s="20">
        <f>Tablo1[[#This Row],[Ürün Kar Tutarı]]/Tablo1[[#This Row],[Birim Fiyat]]</f>
        <v>1.4497041420118344</v>
      </c>
      <c r="L1970" t="str">
        <f xml:space="preserve"> RIGHT(Tablo1[[#This Row],[Urun Ad]],5)</f>
        <v>Beyaz</v>
      </c>
      <c r="M1970" cm="1">
        <f t="array" aca="1" ref="M1970" ca="1">IF(VEYA(M1970="Aralık",M1970="Ocak",M1970="Şubat"),"Kış",
IF(VEYA(M1970="Mart",M1970="Nisan",M1970="Mayıs"),"İlkbahar",
IF(VEYA(M1970="Haziran",M1970="Temmuz",M1970="Ağustos"),"Yaz",
IF(VEYA(M1970="Eylül",M1970="Ekim",M1970="Kasım"),"Sonbahar",""))))</f>
        <v>0</v>
      </c>
    </row>
    <row r="1971" spans="1:13" x14ac:dyDescent="0.3">
      <c r="A1971" s="5">
        <v>1970</v>
      </c>
      <c r="B1971" t="s">
        <v>12</v>
      </c>
      <c r="C1971" t="s">
        <v>23</v>
      </c>
      <c r="D1971" s="5" t="s">
        <v>84</v>
      </c>
      <c r="E1971">
        <v>4</v>
      </c>
      <c r="F1971" s="1">
        <v>1350</v>
      </c>
      <c r="G1971" s="2">
        <v>5400</v>
      </c>
      <c r="H1971" s="3">
        <v>2200</v>
      </c>
      <c r="I1971" s="19" t="s">
        <v>48</v>
      </c>
      <c r="J1971" t="s">
        <v>61</v>
      </c>
      <c r="K1971" s="20">
        <f>Tablo1[[#This Row],[Ürün Kar Tutarı]]/Tablo1[[#This Row],[Birim Fiyat]]</f>
        <v>1.6296296296296295</v>
      </c>
      <c r="L1971" t="str">
        <f xml:space="preserve"> RIGHT(Tablo1[[#This Row],[Urun Ad]],5)</f>
        <v>Siyah</v>
      </c>
      <c r="M1971" cm="1">
        <f t="array" aca="1" ref="M1971" ca="1">IF(VEYA(M1971="Aralık",M1971="Ocak",M1971="Şubat"),"Kış",
IF(VEYA(M1971="Mart",M1971="Nisan",M1971="Mayıs"),"İlkbahar",
IF(VEYA(M1971="Haziran",M1971="Temmuz",M1971="Ağustos"),"Yaz",
IF(VEYA(M1971="Eylül",M1971="Ekim",M1971="Kasım"),"Sonbahar",""))))</f>
        <v>0</v>
      </c>
    </row>
    <row r="1972" spans="1:13" x14ac:dyDescent="0.3">
      <c r="A1972" s="4">
        <v>1971</v>
      </c>
      <c r="B1972" t="s">
        <v>14</v>
      </c>
      <c r="C1972" t="s">
        <v>30</v>
      </c>
      <c r="D1972" s="5" t="s">
        <v>83</v>
      </c>
      <c r="E1972">
        <v>3</v>
      </c>
      <c r="F1972" s="1">
        <v>1090</v>
      </c>
      <c r="G1972" s="2">
        <v>3270</v>
      </c>
      <c r="H1972" s="3">
        <v>870</v>
      </c>
      <c r="I1972" s="19" t="s">
        <v>48</v>
      </c>
      <c r="J1972" t="s">
        <v>62</v>
      </c>
      <c r="K1972" s="20">
        <f>Tablo1[[#This Row],[Ürün Kar Tutarı]]/Tablo1[[#This Row],[Birim Fiyat]]</f>
        <v>0.79816513761467889</v>
      </c>
      <c r="L1972" t="str">
        <f xml:space="preserve"> RIGHT(Tablo1[[#This Row],[Urun Ad]],5)</f>
        <v>Marka</v>
      </c>
      <c r="M1972" cm="1">
        <f t="array" aca="1" ref="M1972" ca="1">IF(VEYA(M1972="Aralık",M1972="Ocak",M1972="Şubat"),"Kış",
IF(VEYA(M1972="Mart",M1972="Nisan",M1972="Mayıs"),"İlkbahar",
IF(VEYA(M1972="Haziran",M1972="Temmuz",M1972="Ağustos"),"Yaz",
IF(VEYA(M1972="Eylül",M1972="Ekim",M1972="Kasım"),"Sonbahar",""))))</f>
        <v>0</v>
      </c>
    </row>
    <row r="1973" spans="1:13" x14ac:dyDescent="0.3">
      <c r="A1973" s="5">
        <v>1972</v>
      </c>
      <c r="B1973" t="s">
        <v>12</v>
      </c>
      <c r="C1973" t="s">
        <v>24</v>
      </c>
      <c r="D1973" s="5" t="s">
        <v>81</v>
      </c>
      <c r="E1973">
        <v>5</v>
      </c>
      <c r="F1973" s="1">
        <v>2180</v>
      </c>
      <c r="G1973" s="2">
        <v>10900</v>
      </c>
      <c r="H1973" s="3">
        <v>3400</v>
      </c>
      <c r="I1973" s="19" t="s">
        <v>48</v>
      </c>
      <c r="J1973" t="s">
        <v>67</v>
      </c>
      <c r="K1973" s="20">
        <f>Tablo1[[#This Row],[Ürün Kar Tutarı]]/Tablo1[[#This Row],[Birim Fiyat]]</f>
        <v>1.5596330275229358</v>
      </c>
      <c r="L1973" t="str">
        <f xml:space="preserve"> RIGHT(Tablo1[[#This Row],[Urun Ad]],5)</f>
        <v>Marka</v>
      </c>
      <c r="M1973" cm="1">
        <f t="array" aca="1" ref="M1973" ca="1">IF(VEYA(M1973="Aralık",M1973="Ocak",M1973="Şubat"),"Kış",
IF(VEYA(M1973="Mart",M1973="Nisan",M1973="Mayıs"),"İlkbahar",
IF(VEYA(M1973="Haziran",M1973="Temmuz",M1973="Ağustos"),"Yaz",
IF(VEYA(M1973="Eylül",M1973="Ekim",M1973="Kasım"),"Sonbahar",""))))</f>
        <v>0</v>
      </c>
    </row>
    <row r="1974" spans="1:13" x14ac:dyDescent="0.3">
      <c r="A1974" s="4">
        <v>1973</v>
      </c>
      <c r="B1974" t="s">
        <v>8</v>
      </c>
      <c r="C1974" t="s">
        <v>20</v>
      </c>
      <c r="D1974" s="5" t="s">
        <v>75</v>
      </c>
      <c r="E1974">
        <v>3</v>
      </c>
      <c r="F1974" s="1">
        <v>6000</v>
      </c>
      <c r="G1974" s="2">
        <v>18000</v>
      </c>
      <c r="H1974" s="3">
        <v>6000</v>
      </c>
      <c r="I1974" s="19" t="s">
        <v>48</v>
      </c>
      <c r="J1974" t="s">
        <v>66</v>
      </c>
      <c r="K1974" s="20">
        <f>Tablo1[[#This Row],[Ürün Kar Tutarı]]/Tablo1[[#This Row],[Birim Fiyat]]</f>
        <v>1</v>
      </c>
      <c r="L1974" t="str">
        <f xml:space="preserve"> RIGHT(Tablo1[[#This Row],[Urun Ad]],5)</f>
        <v>Beyaz</v>
      </c>
      <c r="M1974" cm="1">
        <f t="array" aca="1" ref="M1974" ca="1">IF(VEYA(M1974="Aralık",M1974="Ocak",M1974="Şubat"),"Kış",
IF(VEYA(M1974="Mart",M1974="Nisan",M1974="Mayıs"),"İlkbahar",
IF(VEYA(M1974="Haziran",M1974="Temmuz",M1974="Ağustos"),"Yaz",
IF(VEYA(M1974="Eylül",M1974="Ekim",M1974="Kasım"),"Sonbahar",""))))</f>
        <v>0</v>
      </c>
    </row>
    <row r="1975" spans="1:13" x14ac:dyDescent="0.3">
      <c r="A1975" s="5">
        <v>1974</v>
      </c>
      <c r="B1975" t="s">
        <v>9</v>
      </c>
      <c r="C1975" t="s">
        <v>21</v>
      </c>
      <c r="D1975" s="5" t="s">
        <v>82</v>
      </c>
      <c r="E1975">
        <v>2</v>
      </c>
      <c r="F1975" s="1">
        <v>1400</v>
      </c>
      <c r="G1975" s="2">
        <v>2800</v>
      </c>
      <c r="H1975" s="3">
        <v>1200</v>
      </c>
      <c r="I1975" s="19" t="s">
        <v>48</v>
      </c>
      <c r="J1975" t="s">
        <v>67</v>
      </c>
      <c r="K1975" s="20">
        <f>Tablo1[[#This Row],[Ürün Kar Tutarı]]/Tablo1[[#This Row],[Birim Fiyat]]</f>
        <v>0.8571428571428571</v>
      </c>
      <c r="L1975" t="str">
        <f xml:space="preserve"> RIGHT(Tablo1[[#This Row],[Urun Ad]],5)</f>
        <v>Beyaz</v>
      </c>
      <c r="M1975" cm="1">
        <f t="array" aca="1" ref="M1975" ca="1">IF(VEYA(M1975="Aralık",M1975="Ocak",M1975="Şubat"),"Kış",
IF(VEYA(M1975="Mart",M1975="Nisan",M1975="Mayıs"),"İlkbahar",
IF(VEYA(M1975="Haziran",M1975="Temmuz",M1975="Ağustos"),"Yaz",
IF(VEYA(M1975="Eylül",M1975="Ekim",M1975="Kasım"),"Sonbahar",""))))</f>
        <v>0</v>
      </c>
    </row>
    <row r="1976" spans="1:13" x14ac:dyDescent="0.3">
      <c r="A1976" s="4">
        <v>1975</v>
      </c>
      <c r="B1976" t="s">
        <v>10</v>
      </c>
      <c r="C1976" t="s">
        <v>22</v>
      </c>
      <c r="D1976" s="5" t="s">
        <v>76</v>
      </c>
      <c r="E1976">
        <v>4</v>
      </c>
      <c r="F1976" s="1">
        <v>8450</v>
      </c>
      <c r="G1976" s="2">
        <v>33800</v>
      </c>
      <c r="H1976" s="3">
        <v>9800</v>
      </c>
      <c r="I1976" s="19" t="s">
        <v>48</v>
      </c>
      <c r="J1976" t="s">
        <v>55</v>
      </c>
      <c r="K1976" s="20">
        <f>Tablo1[[#This Row],[Ürün Kar Tutarı]]/Tablo1[[#This Row],[Birim Fiyat]]</f>
        <v>1.1597633136094674</v>
      </c>
      <c r="L1976" t="str">
        <f xml:space="preserve"> RIGHT(Tablo1[[#This Row],[Urun Ad]],5)</f>
        <v>Beyaz</v>
      </c>
      <c r="M1976" cm="1">
        <f t="array" aca="1" ref="M1976" ca="1">IF(VEYA(M1976="Aralık",M1976="Ocak",M1976="Şubat"),"Kış",
IF(VEYA(M1976="Mart",M1976="Nisan",M1976="Mayıs"),"İlkbahar",
IF(VEYA(M1976="Haziran",M1976="Temmuz",M1976="Ağustos"),"Yaz",
IF(VEYA(M1976="Eylül",M1976="Ekim",M1976="Kasım"),"Sonbahar",""))))</f>
        <v>0</v>
      </c>
    </row>
    <row r="1977" spans="1:13" x14ac:dyDescent="0.3">
      <c r="A1977" s="5">
        <v>1976</v>
      </c>
      <c r="B1977" t="s">
        <v>11</v>
      </c>
      <c r="C1977" t="s">
        <v>23</v>
      </c>
      <c r="D1977" s="5" t="s">
        <v>84</v>
      </c>
      <c r="E1977">
        <v>4</v>
      </c>
      <c r="F1977" s="1">
        <v>1350</v>
      </c>
      <c r="G1977" s="2">
        <v>5400</v>
      </c>
      <c r="H1977" s="3">
        <v>2200</v>
      </c>
      <c r="I1977" s="19" t="s">
        <v>48</v>
      </c>
      <c r="J1977" t="s">
        <v>56</v>
      </c>
      <c r="K1977" s="20">
        <f>Tablo1[[#This Row],[Ürün Kar Tutarı]]/Tablo1[[#This Row],[Birim Fiyat]]</f>
        <v>1.6296296296296295</v>
      </c>
      <c r="L1977" t="str">
        <f xml:space="preserve"> RIGHT(Tablo1[[#This Row],[Urun Ad]],5)</f>
        <v>Siyah</v>
      </c>
      <c r="M1977" cm="1">
        <f t="array" aca="1" ref="M1977" ca="1">IF(VEYA(M1977="Aralık",M1977="Ocak",M1977="Şubat"),"Kış",
IF(VEYA(M1977="Mart",M1977="Nisan",M1977="Mayıs"),"İlkbahar",
IF(VEYA(M1977="Haziran",M1977="Temmuz",M1977="Ağustos"),"Yaz",
IF(VEYA(M1977="Eylül",M1977="Ekim",M1977="Kasım"),"Sonbahar",""))))</f>
        <v>0</v>
      </c>
    </row>
    <row r="1978" spans="1:13" x14ac:dyDescent="0.3">
      <c r="A1978" s="4">
        <v>1977</v>
      </c>
      <c r="B1978" t="s">
        <v>8</v>
      </c>
      <c r="C1978" t="s">
        <v>24</v>
      </c>
      <c r="D1978" s="5" t="s">
        <v>81</v>
      </c>
      <c r="E1978">
        <v>4</v>
      </c>
      <c r="F1978" s="1">
        <v>2180</v>
      </c>
      <c r="G1978" s="2">
        <v>8720</v>
      </c>
      <c r="H1978" s="3">
        <v>2720</v>
      </c>
      <c r="I1978" s="19" t="s">
        <v>48</v>
      </c>
      <c r="J1978" t="s">
        <v>56</v>
      </c>
      <c r="K1978" s="20">
        <f>Tablo1[[#This Row],[Ürün Kar Tutarı]]/Tablo1[[#This Row],[Birim Fiyat]]</f>
        <v>1.2477064220183487</v>
      </c>
      <c r="L1978" t="str">
        <f xml:space="preserve"> RIGHT(Tablo1[[#This Row],[Urun Ad]],5)</f>
        <v>Marka</v>
      </c>
      <c r="M1978" cm="1">
        <f t="array" aca="1" ref="M1978" ca="1">IF(VEYA(M1978="Aralık",M1978="Ocak",M1978="Şubat"),"Kış",
IF(VEYA(M1978="Mart",M1978="Nisan",M1978="Mayıs"),"İlkbahar",
IF(VEYA(M1978="Haziran",M1978="Temmuz",M1978="Ağustos"),"Yaz",
IF(VEYA(M1978="Eylül",M1978="Ekim",M1978="Kasım"),"Sonbahar",""))))</f>
        <v>0</v>
      </c>
    </row>
    <row r="1979" spans="1:13" x14ac:dyDescent="0.3">
      <c r="A1979" s="5">
        <v>1978</v>
      </c>
      <c r="B1979" t="s">
        <v>12</v>
      </c>
      <c r="C1979" t="s">
        <v>25</v>
      </c>
      <c r="D1979" s="5" t="s">
        <v>77</v>
      </c>
      <c r="E1979">
        <v>5</v>
      </c>
      <c r="F1979" s="1">
        <v>7600</v>
      </c>
      <c r="G1979" s="2">
        <v>38000</v>
      </c>
      <c r="H1979" s="3">
        <v>8000</v>
      </c>
      <c r="I1979" s="19" t="s">
        <v>48</v>
      </c>
      <c r="J1979" t="s">
        <v>61</v>
      </c>
      <c r="K1979" s="20">
        <f>Tablo1[[#This Row],[Ürün Kar Tutarı]]/Tablo1[[#This Row],[Birim Fiyat]]</f>
        <v>1.0526315789473684</v>
      </c>
      <c r="L1979" t="str">
        <f xml:space="preserve"> RIGHT(Tablo1[[#This Row],[Urun Ad]],5)</f>
        <v>i Gri</v>
      </c>
      <c r="M1979" cm="1">
        <f t="array" aca="1" ref="M1979" ca="1">IF(VEYA(M1979="Aralık",M1979="Ocak",M1979="Şubat"),"Kış",
IF(VEYA(M1979="Mart",M1979="Nisan",M1979="Mayıs"),"İlkbahar",
IF(VEYA(M1979="Haziran",M1979="Temmuz",M1979="Ağustos"),"Yaz",
IF(VEYA(M1979="Eylül",M1979="Ekim",M1979="Kasım"),"Sonbahar",""))))</f>
        <v>0</v>
      </c>
    </row>
    <row r="1980" spans="1:13" x14ac:dyDescent="0.3">
      <c r="A1980" s="4">
        <v>1979</v>
      </c>
      <c r="B1980" t="s">
        <v>9</v>
      </c>
      <c r="C1980" t="s">
        <v>26</v>
      </c>
      <c r="D1980" s="5" t="s">
        <v>79</v>
      </c>
      <c r="E1980">
        <v>2</v>
      </c>
      <c r="F1980" s="1">
        <v>7250</v>
      </c>
      <c r="G1980" s="2">
        <v>14500</v>
      </c>
      <c r="H1980" s="3">
        <v>4500</v>
      </c>
      <c r="I1980" s="19" t="s">
        <v>48</v>
      </c>
      <c r="J1980" t="s">
        <v>57</v>
      </c>
      <c r="K1980" s="20">
        <f>Tablo1[[#This Row],[Ürün Kar Tutarı]]/Tablo1[[#This Row],[Birim Fiyat]]</f>
        <v>0.62068965517241381</v>
      </c>
      <c r="L1980" t="str">
        <f xml:space="preserve"> RIGHT(Tablo1[[#This Row],[Urun Ad]],5)</f>
        <v>u Gri</v>
      </c>
      <c r="M1980" cm="1">
        <f t="array" aca="1" ref="M1980" ca="1">IF(VEYA(M1980="Aralık",M1980="Ocak",M1980="Şubat"),"Kış",
IF(VEYA(M1980="Mart",M1980="Nisan",M1980="Mayıs"),"İlkbahar",
IF(VEYA(M1980="Haziran",M1980="Temmuz",M1980="Ağustos"),"Yaz",
IF(VEYA(M1980="Eylül",M1980="Ekim",M1980="Kasım"),"Sonbahar",""))))</f>
        <v>0</v>
      </c>
    </row>
    <row r="1981" spans="1:13" x14ac:dyDescent="0.3">
      <c r="A1981" s="5">
        <v>1980</v>
      </c>
      <c r="B1981" t="s">
        <v>11</v>
      </c>
      <c r="C1981" t="s">
        <v>27</v>
      </c>
      <c r="D1981" s="5" t="s">
        <v>43</v>
      </c>
      <c r="E1981">
        <v>3</v>
      </c>
      <c r="F1981" s="1">
        <v>1100</v>
      </c>
      <c r="G1981" s="2">
        <v>3300</v>
      </c>
      <c r="H1981" s="3">
        <v>900</v>
      </c>
      <c r="I1981" s="19" t="s">
        <v>48</v>
      </c>
      <c r="J1981" t="s">
        <v>61</v>
      </c>
      <c r="K1981" s="20">
        <f>Tablo1[[#This Row],[Ürün Kar Tutarı]]/Tablo1[[#This Row],[Birim Fiyat]]</f>
        <v>0.81818181818181823</v>
      </c>
      <c r="L1981" t="str">
        <f xml:space="preserve"> RIGHT(Tablo1[[#This Row],[Urun Ad]],5)</f>
        <v>Beyaz</v>
      </c>
      <c r="M1981" cm="1">
        <f t="array" aca="1" ref="M1981" ca="1">IF(VEYA(M1981="Aralık",M1981="Ocak",M1981="Şubat"),"Kış",
IF(VEYA(M1981="Mart",M1981="Nisan",M1981="Mayıs"),"İlkbahar",
IF(VEYA(M1981="Haziran",M1981="Temmuz",M1981="Ağustos"),"Yaz",
IF(VEYA(M1981="Eylül",M1981="Ekim",M1981="Kasım"),"Sonbahar",""))))</f>
        <v>0</v>
      </c>
    </row>
    <row r="1982" spans="1:13" x14ac:dyDescent="0.3">
      <c r="A1982" s="4">
        <v>1981</v>
      </c>
      <c r="B1982" t="s">
        <v>13</v>
      </c>
      <c r="C1982" t="s">
        <v>20</v>
      </c>
      <c r="D1982" s="5" t="s">
        <v>75</v>
      </c>
      <c r="E1982">
        <v>3</v>
      </c>
      <c r="F1982" s="1">
        <v>6000</v>
      </c>
      <c r="G1982" s="2">
        <v>18000</v>
      </c>
      <c r="H1982" s="3">
        <v>6000</v>
      </c>
      <c r="I1982" s="19" t="s">
        <v>48</v>
      </c>
      <c r="J1982" t="s">
        <v>64</v>
      </c>
      <c r="K1982" s="20">
        <f>Tablo1[[#This Row],[Ürün Kar Tutarı]]/Tablo1[[#This Row],[Birim Fiyat]]</f>
        <v>1</v>
      </c>
      <c r="L1982" t="str">
        <f xml:space="preserve"> RIGHT(Tablo1[[#This Row],[Urun Ad]],5)</f>
        <v>Beyaz</v>
      </c>
      <c r="M1982" cm="1">
        <f t="array" aca="1" ref="M1982" ca="1">IF(VEYA(M1982="Aralık",M1982="Ocak",M1982="Şubat"),"Kış",
IF(VEYA(M1982="Mart",M1982="Nisan",M1982="Mayıs"),"İlkbahar",
IF(VEYA(M1982="Haziran",M1982="Temmuz",M1982="Ağustos"),"Yaz",
IF(VEYA(M1982="Eylül",M1982="Ekim",M1982="Kasım"),"Sonbahar",""))))</f>
        <v>0</v>
      </c>
    </row>
    <row r="1983" spans="1:13" x14ac:dyDescent="0.3">
      <c r="A1983" s="5">
        <v>1982</v>
      </c>
      <c r="B1983" t="s">
        <v>8</v>
      </c>
      <c r="C1983" t="s">
        <v>28</v>
      </c>
      <c r="D1983" s="5" t="s">
        <v>83</v>
      </c>
      <c r="E1983">
        <v>4</v>
      </c>
      <c r="F1983" s="1">
        <v>1200</v>
      </c>
      <c r="G1983" s="2">
        <v>4800</v>
      </c>
      <c r="H1983" s="3">
        <v>1600</v>
      </c>
      <c r="I1983" s="19" t="s">
        <v>48</v>
      </c>
      <c r="J1983" t="s">
        <v>62</v>
      </c>
      <c r="K1983" s="20">
        <f>Tablo1[[#This Row],[Ürün Kar Tutarı]]/Tablo1[[#This Row],[Birim Fiyat]]</f>
        <v>1.3333333333333333</v>
      </c>
      <c r="L1983" t="str">
        <f xml:space="preserve"> RIGHT(Tablo1[[#This Row],[Urun Ad]],5)</f>
        <v>Marka</v>
      </c>
      <c r="M1983" cm="1">
        <f t="array" aca="1" ref="M1983" ca="1">IF(VEYA(M1983="Aralık",M1983="Ocak",M1983="Şubat"),"Kış",
IF(VEYA(M1983="Mart",M1983="Nisan",M1983="Mayıs"),"İlkbahar",
IF(VEYA(M1983="Haziran",M1983="Temmuz",M1983="Ağustos"),"Yaz",
IF(VEYA(M1983="Eylül",M1983="Ekim",M1983="Kasım"),"Sonbahar",""))))</f>
        <v>0</v>
      </c>
    </row>
    <row r="1984" spans="1:13" x14ac:dyDescent="0.3">
      <c r="A1984" s="4">
        <v>1983</v>
      </c>
      <c r="B1984" t="s">
        <v>14</v>
      </c>
      <c r="C1984" t="s">
        <v>29</v>
      </c>
      <c r="D1984" s="5" t="s">
        <v>82</v>
      </c>
      <c r="E1984">
        <v>5</v>
      </c>
      <c r="F1984" s="1">
        <v>1800</v>
      </c>
      <c r="G1984" s="2">
        <v>9000</v>
      </c>
      <c r="H1984" s="3">
        <v>5000</v>
      </c>
      <c r="I1984" s="19" t="s">
        <v>48</v>
      </c>
      <c r="J1984" t="s">
        <v>58</v>
      </c>
      <c r="K1984" s="20">
        <f>Tablo1[[#This Row],[Ürün Kar Tutarı]]/Tablo1[[#This Row],[Birim Fiyat]]</f>
        <v>2.7777777777777777</v>
      </c>
      <c r="L1984" t="str">
        <f xml:space="preserve"> RIGHT(Tablo1[[#This Row],[Urun Ad]],5)</f>
        <v>n Gri</v>
      </c>
      <c r="M1984" cm="1">
        <f t="array" aca="1" ref="M1984" ca="1">IF(VEYA(M1984="Aralık",M1984="Ocak",M1984="Şubat"),"Kış",
IF(VEYA(M1984="Mart",M1984="Nisan",M1984="Mayıs"),"İlkbahar",
IF(VEYA(M1984="Haziran",M1984="Temmuz",M1984="Ağustos"),"Yaz",
IF(VEYA(M1984="Eylül",M1984="Ekim",M1984="Kasım"),"Sonbahar",""))))</f>
        <v>0</v>
      </c>
    </row>
    <row r="1985" spans="1:13" x14ac:dyDescent="0.3">
      <c r="A1985" s="5">
        <v>1984</v>
      </c>
      <c r="B1985" t="s">
        <v>14</v>
      </c>
      <c r="C1985" t="s">
        <v>30</v>
      </c>
      <c r="D1985" s="5" t="s">
        <v>83</v>
      </c>
      <c r="E1985">
        <v>2</v>
      </c>
      <c r="F1985" s="1">
        <v>1090</v>
      </c>
      <c r="G1985" s="2">
        <v>2180</v>
      </c>
      <c r="H1985" s="3">
        <v>580</v>
      </c>
      <c r="I1985" s="19" t="s">
        <v>48</v>
      </c>
      <c r="J1985" t="s">
        <v>62</v>
      </c>
      <c r="K1985" s="20">
        <f>Tablo1[[#This Row],[Ürün Kar Tutarı]]/Tablo1[[#This Row],[Birim Fiyat]]</f>
        <v>0.5321100917431193</v>
      </c>
      <c r="L1985" t="str">
        <f xml:space="preserve"> RIGHT(Tablo1[[#This Row],[Urun Ad]],5)</f>
        <v>Marka</v>
      </c>
      <c r="M1985" cm="1">
        <f t="array" aca="1" ref="M1985" ca="1">IF(VEYA(M1985="Aralık",M1985="Ocak",M1985="Şubat"),"Kış",
IF(VEYA(M1985="Mart",M1985="Nisan",M1985="Mayıs"),"İlkbahar",
IF(VEYA(M1985="Haziran",M1985="Temmuz",M1985="Ağustos"),"Yaz",
IF(VEYA(M1985="Eylül",M1985="Ekim",M1985="Kasım"),"Sonbahar",""))))</f>
        <v>0</v>
      </c>
    </row>
    <row r="1986" spans="1:13" x14ac:dyDescent="0.3">
      <c r="A1986" s="4">
        <v>1985</v>
      </c>
      <c r="B1986" t="s">
        <v>13</v>
      </c>
      <c r="C1986" t="s">
        <v>24</v>
      </c>
      <c r="D1986" s="5" t="s">
        <v>81</v>
      </c>
      <c r="E1986">
        <v>5</v>
      </c>
      <c r="F1986" s="1">
        <v>2180</v>
      </c>
      <c r="G1986" s="2">
        <v>10900</v>
      </c>
      <c r="H1986" s="3">
        <v>3400</v>
      </c>
      <c r="I1986" s="19" t="s">
        <v>48</v>
      </c>
      <c r="J1986" t="s">
        <v>66</v>
      </c>
      <c r="K1986" s="20">
        <f>Tablo1[[#This Row],[Ürün Kar Tutarı]]/Tablo1[[#This Row],[Birim Fiyat]]</f>
        <v>1.5596330275229358</v>
      </c>
      <c r="L1986" t="str">
        <f xml:space="preserve"> RIGHT(Tablo1[[#This Row],[Urun Ad]],5)</f>
        <v>Marka</v>
      </c>
      <c r="M1986" cm="1">
        <f t="array" aca="1" ref="M1986" ca="1">IF(VEYA(M1986="Aralık",M1986="Ocak",M1986="Şubat"),"Kış",
IF(VEYA(M1986="Mart",M1986="Nisan",M1986="Mayıs"),"İlkbahar",
IF(VEYA(M1986="Haziran",M1986="Temmuz",M1986="Ağustos"),"Yaz",
IF(VEYA(M1986="Eylül",M1986="Ekim",M1986="Kasım"),"Sonbahar",""))))</f>
        <v>0</v>
      </c>
    </row>
    <row r="1987" spans="1:13" x14ac:dyDescent="0.3">
      <c r="A1987" s="5">
        <v>1986</v>
      </c>
      <c r="B1987" t="s">
        <v>15</v>
      </c>
      <c r="C1987" t="s">
        <v>29</v>
      </c>
      <c r="D1987" s="5" t="s">
        <v>82</v>
      </c>
      <c r="E1987">
        <v>3</v>
      </c>
      <c r="F1987" s="1">
        <v>1800</v>
      </c>
      <c r="G1987" s="2">
        <v>5400</v>
      </c>
      <c r="H1987" s="3">
        <v>3000</v>
      </c>
      <c r="I1987" s="19" t="s">
        <v>48</v>
      </c>
      <c r="J1987" t="s">
        <v>57</v>
      </c>
      <c r="K1987" s="20">
        <f>Tablo1[[#This Row],[Ürün Kar Tutarı]]/Tablo1[[#This Row],[Birim Fiyat]]</f>
        <v>1.6666666666666667</v>
      </c>
      <c r="L1987" t="str">
        <f xml:space="preserve"> RIGHT(Tablo1[[#This Row],[Urun Ad]],5)</f>
        <v>n Gri</v>
      </c>
      <c r="M1987" cm="1">
        <f t="array" aca="1" ref="M1987" ca="1">IF(VEYA(M1987="Aralık",M1987="Ocak",M1987="Şubat"),"Kış",
IF(VEYA(M1987="Mart",M1987="Nisan",M1987="Mayıs"),"İlkbahar",
IF(VEYA(M1987="Haziran",M1987="Temmuz",M1987="Ağustos"),"Yaz",
IF(VEYA(M1987="Eylül",M1987="Ekim",M1987="Kasım"),"Sonbahar",""))))</f>
        <v>0</v>
      </c>
    </row>
    <row r="1988" spans="1:13" x14ac:dyDescent="0.3">
      <c r="A1988" s="4">
        <v>1987</v>
      </c>
      <c r="B1988" t="s">
        <v>12</v>
      </c>
      <c r="C1988" t="s">
        <v>31</v>
      </c>
      <c r="D1988" s="5" t="s">
        <v>77</v>
      </c>
      <c r="E1988">
        <v>3</v>
      </c>
      <c r="F1988" s="1">
        <v>8000</v>
      </c>
      <c r="G1988" s="2">
        <v>24000</v>
      </c>
      <c r="H1988" s="3">
        <v>6000</v>
      </c>
      <c r="I1988" s="19" t="s">
        <v>48</v>
      </c>
      <c r="J1988" t="s">
        <v>61</v>
      </c>
      <c r="K1988" s="20">
        <f>Tablo1[[#This Row],[Ürün Kar Tutarı]]/Tablo1[[#This Row],[Birim Fiyat]]</f>
        <v>0.75</v>
      </c>
      <c r="L1988" t="str">
        <f xml:space="preserve"> RIGHT(Tablo1[[#This Row],[Urun Ad]],5)</f>
        <v>Beyaz</v>
      </c>
      <c r="M1988" cm="1">
        <f t="array" aca="1" ref="M1988" ca="1">IF(VEYA(M1988="Aralık",M1988="Ocak",M1988="Şubat"),"Kış",
IF(VEYA(M1988="Mart",M1988="Nisan",M1988="Mayıs"),"İlkbahar",
IF(VEYA(M1988="Haziran",M1988="Temmuz",M1988="Ağustos"),"Yaz",
IF(VEYA(M1988="Eylül",M1988="Ekim",M1988="Kasım"),"Sonbahar",""))))</f>
        <v>0</v>
      </c>
    </row>
    <row r="1989" spans="1:13" x14ac:dyDescent="0.3">
      <c r="A1989" s="5">
        <v>1988</v>
      </c>
      <c r="B1989" t="s">
        <v>13</v>
      </c>
      <c r="C1989" t="s">
        <v>21</v>
      </c>
      <c r="D1989" s="5" t="s">
        <v>82</v>
      </c>
      <c r="E1989">
        <v>3</v>
      </c>
      <c r="F1989" s="1">
        <v>1400</v>
      </c>
      <c r="G1989" s="2">
        <v>4200</v>
      </c>
      <c r="H1989" s="3">
        <v>1800</v>
      </c>
      <c r="I1989" s="19" t="s">
        <v>48</v>
      </c>
      <c r="J1989" t="s">
        <v>56</v>
      </c>
      <c r="K1989" s="20">
        <f>Tablo1[[#This Row],[Ürün Kar Tutarı]]/Tablo1[[#This Row],[Birim Fiyat]]</f>
        <v>1.2857142857142858</v>
      </c>
      <c r="L1989" t="str">
        <f xml:space="preserve"> RIGHT(Tablo1[[#This Row],[Urun Ad]],5)</f>
        <v>Beyaz</v>
      </c>
      <c r="M1989" cm="1">
        <f t="array" aca="1" ref="M1989" ca="1">IF(VEYA(M1989="Aralık",M1989="Ocak",M1989="Şubat"),"Kış",
IF(VEYA(M1989="Mart",M1989="Nisan",M1989="Mayıs"),"İlkbahar",
IF(VEYA(M1989="Haziran",M1989="Temmuz",M1989="Ağustos"),"Yaz",
IF(VEYA(M1989="Eylül",M1989="Ekim",M1989="Kasım"),"Sonbahar",""))))</f>
        <v>0</v>
      </c>
    </row>
    <row r="1990" spans="1:13" x14ac:dyDescent="0.3">
      <c r="A1990" s="4">
        <v>1989</v>
      </c>
      <c r="B1990" t="s">
        <v>16</v>
      </c>
      <c r="C1990" t="s">
        <v>32</v>
      </c>
      <c r="D1990" s="5" t="s">
        <v>76</v>
      </c>
      <c r="E1990">
        <v>4</v>
      </c>
      <c r="F1990" s="1">
        <v>10590</v>
      </c>
      <c r="G1990" s="2">
        <v>42360</v>
      </c>
      <c r="H1990" s="3">
        <v>18360</v>
      </c>
      <c r="I1990" s="19" t="s">
        <v>48</v>
      </c>
      <c r="J1990" t="s">
        <v>64</v>
      </c>
      <c r="K1990" s="20">
        <f>Tablo1[[#This Row],[Ürün Kar Tutarı]]/Tablo1[[#This Row],[Birim Fiyat]]</f>
        <v>1.7337110481586402</v>
      </c>
      <c r="L1990" t="str">
        <f xml:space="preserve"> RIGHT(Tablo1[[#This Row],[Urun Ad]],5)</f>
        <v>ı Gri</v>
      </c>
      <c r="M1990" cm="1">
        <f t="array" aca="1" ref="M1990" ca="1">IF(VEYA(M1990="Aralık",M1990="Ocak",M1990="Şubat"),"Kış",
IF(VEYA(M1990="Mart",M1990="Nisan",M1990="Mayıs"),"İlkbahar",
IF(VEYA(M1990="Haziran",M1990="Temmuz",M1990="Ağustos"),"Yaz",
IF(VEYA(M1990="Eylül",M1990="Ekim",M1990="Kasım"),"Sonbahar",""))))</f>
        <v>0</v>
      </c>
    </row>
    <row r="1991" spans="1:13" x14ac:dyDescent="0.3">
      <c r="A1991" s="5">
        <v>1990</v>
      </c>
      <c r="B1991" t="s">
        <v>17</v>
      </c>
      <c r="C1991" t="s">
        <v>23</v>
      </c>
      <c r="D1991" s="5" t="s">
        <v>84</v>
      </c>
      <c r="E1991">
        <v>3</v>
      </c>
      <c r="F1991" s="1">
        <v>1350</v>
      </c>
      <c r="G1991" s="2">
        <v>4050</v>
      </c>
      <c r="H1991" s="3">
        <v>1650</v>
      </c>
      <c r="I1991" s="19" t="s">
        <v>48</v>
      </c>
      <c r="J1991" t="s">
        <v>63</v>
      </c>
      <c r="K1991" s="20">
        <f>Tablo1[[#This Row],[Ürün Kar Tutarı]]/Tablo1[[#This Row],[Birim Fiyat]]</f>
        <v>1.2222222222222223</v>
      </c>
      <c r="L1991" t="str">
        <f xml:space="preserve"> RIGHT(Tablo1[[#This Row],[Urun Ad]],5)</f>
        <v>Siyah</v>
      </c>
      <c r="M1991" cm="1">
        <f t="array" aca="1" ref="M1991" ca="1">IF(VEYA(M1991="Aralık",M1991="Ocak",M1991="Şubat"),"Kış",
IF(VEYA(M1991="Mart",M1991="Nisan",M1991="Mayıs"),"İlkbahar",
IF(VEYA(M1991="Haziran",M1991="Temmuz",M1991="Ağustos"),"Yaz",
IF(VEYA(M1991="Eylül",M1991="Ekim",M1991="Kasım"),"Sonbahar",""))))</f>
        <v>0</v>
      </c>
    </row>
    <row r="1992" spans="1:13" x14ac:dyDescent="0.3">
      <c r="A1992" s="4">
        <v>1991</v>
      </c>
      <c r="B1992" t="s">
        <v>14</v>
      </c>
      <c r="C1992" t="s">
        <v>21</v>
      </c>
      <c r="D1992" s="5" t="s">
        <v>82</v>
      </c>
      <c r="E1992">
        <v>2</v>
      </c>
      <c r="F1992" s="1">
        <v>1400</v>
      </c>
      <c r="G1992" s="2">
        <v>2800</v>
      </c>
      <c r="H1992" s="3">
        <v>1200</v>
      </c>
      <c r="I1992" s="19" t="s">
        <v>48</v>
      </c>
      <c r="J1992" t="s">
        <v>66</v>
      </c>
      <c r="K1992" s="20">
        <f>Tablo1[[#This Row],[Ürün Kar Tutarı]]/Tablo1[[#This Row],[Birim Fiyat]]</f>
        <v>0.8571428571428571</v>
      </c>
      <c r="L1992" t="str">
        <f xml:space="preserve"> RIGHT(Tablo1[[#This Row],[Urun Ad]],5)</f>
        <v>Beyaz</v>
      </c>
      <c r="M1992" cm="1">
        <f t="array" aca="1" ref="M1992" ca="1">IF(VEYA(M1992="Aralık",M1992="Ocak",M1992="Şubat"),"Kış",
IF(VEYA(M1992="Mart",M1992="Nisan",M1992="Mayıs"),"İlkbahar",
IF(VEYA(M1992="Haziran",M1992="Temmuz",M1992="Ağustos"),"Yaz",
IF(VEYA(M1992="Eylül",M1992="Ekim",M1992="Kasım"),"Sonbahar",""))))</f>
        <v>0</v>
      </c>
    </row>
    <row r="1993" spans="1:13" x14ac:dyDescent="0.3">
      <c r="A1993" s="5">
        <v>1992</v>
      </c>
      <c r="B1993" t="s">
        <v>11</v>
      </c>
      <c r="C1993" t="s">
        <v>20</v>
      </c>
      <c r="D1993" s="5" t="s">
        <v>75</v>
      </c>
      <c r="E1993">
        <v>2</v>
      </c>
      <c r="F1993" s="1">
        <v>6000</v>
      </c>
      <c r="G1993" s="2">
        <v>12000</v>
      </c>
      <c r="H1993" s="3">
        <v>4000</v>
      </c>
      <c r="I1993" s="19" t="s">
        <v>48</v>
      </c>
      <c r="J1993" t="s">
        <v>58</v>
      </c>
      <c r="K1993" s="20">
        <f>Tablo1[[#This Row],[Ürün Kar Tutarı]]/Tablo1[[#This Row],[Birim Fiyat]]</f>
        <v>0.66666666666666663</v>
      </c>
      <c r="L1993" t="str">
        <f xml:space="preserve"> RIGHT(Tablo1[[#This Row],[Urun Ad]],5)</f>
        <v>Beyaz</v>
      </c>
      <c r="M1993" cm="1">
        <f t="array" aca="1" ref="M1993" ca="1">IF(VEYA(M1993="Aralık",M1993="Ocak",M1993="Şubat"),"Kış",
IF(VEYA(M1993="Mart",M1993="Nisan",M1993="Mayıs"),"İlkbahar",
IF(VEYA(M1993="Haziran",M1993="Temmuz",M1993="Ağustos"),"Yaz",
IF(VEYA(M1993="Eylül",M1993="Ekim",M1993="Kasım"),"Sonbahar",""))))</f>
        <v>0</v>
      </c>
    </row>
    <row r="1994" spans="1:13" x14ac:dyDescent="0.3">
      <c r="A1994" s="4">
        <v>1993</v>
      </c>
      <c r="B1994" t="s">
        <v>16</v>
      </c>
      <c r="C1994" t="s">
        <v>27</v>
      </c>
      <c r="D1994" s="5" t="s">
        <v>43</v>
      </c>
      <c r="E1994">
        <v>4</v>
      </c>
      <c r="F1994" s="1">
        <v>1100</v>
      </c>
      <c r="G1994" s="2">
        <v>4400</v>
      </c>
      <c r="H1994" s="3">
        <v>1200</v>
      </c>
      <c r="I1994" s="19" t="s">
        <v>48</v>
      </c>
      <c r="J1994" t="s">
        <v>66</v>
      </c>
      <c r="K1994" s="20">
        <f>Tablo1[[#This Row],[Ürün Kar Tutarı]]/Tablo1[[#This Row],[Birim Fiyat]]</f>
        <v>1.0909090909090908</v>
      </c>
      <c r="L1994" t="str">
        <f xml:space="preserve"> RIGHT(Tablo1[[#This Row],[Urun Ad]],5)</f>
        <v>Beyaz</v>
      </c>
      <c r="M1994" cm="1">
        <f t="array" aca="1" ref="M1994" ca="1">IF(VEYA(M1994="Aralık",M1994="Ocak",M1994="Şubat"),"Kış",
IF(VEYA(M1994="Mart",M1994="Nisan",M1994="Mayıs"),"İlkbahar",
IF(VEYA(M1994="Haziran",M1994="Temmuz",M1994="Ağustos"),"Yaz",
IF(VEYA(M1994="Eylül",M1994="Ekim",M1994="Kasım"),"Sonbahar",""))))</f>
        <v>0</v>
      </c>
    </row>
    <row r="1995" spans="1:13" x14ac:dyDescent="0.3">
      <c r="A1995" s="4">
        <v>1994</v>
      </c>
      <c r="B1995" t="s">
        <v>10</v>
      </c>
      <c r="C1995" t="s">
        <v>20</v>
      </c>
      <c r="D1995" s="5" t="s">
        <v>75</v>
      </c>
      <c r="E1995">
        <v>5</v>
      </c>
      <c r="F1995" s="1">
        <v>6000</v>
      </c>
      <c r="G1995" s="2">
        <v>30000</v>
      </c>
      <c r="H1995" s="3">
        <v>10000</v>
      </c>
      <c r="I1995" s="19" t="s">
        <v>48</v>
      </c>
      <c r="J1995" t="s">
        <v>59</v>
      </c>
      <c r="K1995" s="20">
        <f>Tablo1[[#This Row],[Ürün Kar Tutarı]]/Tablo1[[#This Row],[Birim Fiyat]]</f>
        <v>1.6666666666666667</v>
      </c>
      <c r="L1995" t="str">
        <f xml:space="preserve"> RIGHT(Tablo1[[#This Row],[Urun Ad]],5)</f>
        <v>Beyaz</v>
      </c>
      <c r="M1995" cm="1">
        <f t="array" aca="1" ref="M1995" ca="1">IF(VEYA(M1995="Aralık",M1995="Ocak",M1995="Şubat"),"Kış",
IF(VEYA(M1995="Mart",M1995="Nisan",M1995="Mayıs"),"İlkbahar",
IF(VEYA(M1995="Haziran",M1995="Temmuz",M1995="Ağustos"),"Yaz",
IF(VEYA(M1995="Eylül",M1995="Ekim",M1995="Kasım"),"Sonbahar",""))))</f>
        <v>0</v>
      </c>
    </row>
    <row r="1996" spans="1:13" x14ac:dyDescent="0.3">
      <c r="A1996" s="4">
        <v>1995</v>
      </c>
      <c r="B1996" t="s">
        <v>17</v>
      </c>
      <c r="C1996" t="s">
        <v>33</v>
      </c>
      <c r="D1996" s="5" t="s">
        <v>78</v>
      </c>
      <c r="E1996">
        <v>4</v>
      </c>
      <c r="F1996" s="1">
        <v>1490</v>
      </c>
      <c r="G1996" s="2">
        <v>5960</v>
      </c>
      <c r="H1996" s="3">
        <v>2760</v>
      </c>
      <c r="I1996" s="19" t="s">
        <v>48</v>
      </c>
      <c r="J1996" t="s">
        <v>60</v>
      </c>
      <c r="K1996" s="20">
        <f>Tablo1[[#This Row],[Ürün Kar Tutarı]]/Tablo1[[#This Row],[Birim Fiyat]]</f>
        <v>1.8523489932885906</v>
      </c>
      <c r="L1996" t="str">
        <f xml:space="preserve"> RIGHT(Tablo1[[#This Row],[Urun Ad]],5)</f>
        <v>Marka</v>
      </c>
      <c r="M1996" cm="1">
        <f t="array" aca="1" ref="M1996" ca="1">IF(VEYA(M1996="Aralık",M1996="Ocak",M1996="Şubat"),"Kış",
IF(VEYA(M1996="Mart",M1996="Nisan",M1996="Mayıs"),"İlkbahar",
IF(VEYA(M1996="Haziran",M1996="Temmuz",M1996="Ağustos"),"Yaz",
IF(VEYA(M1996="Eylül",M1996="Ekim",M1996="Kasım"),"Sonbahar",""))))</f>
        <v>0</v>
      </c>
    </row>
    <row r="1997" spans="1:13" x14ac:dyDescent="0.3">
      <c r="A1997" s="5">
        <v>1996</v>
      </c>
      <c r="B1997" t="s">
        <v>16</v>
      </c>
      <c r="C1997" t="s">
        <v>32</v>
      </c>
      <c r="D1997" s="5" t="s">
        <v>76</v>
      </c>
      <c r="E1997">
        <v>2</v>
      </c>
      <c r="F1997" s="1">
        <v>10590</v>
      </c>
      <c r="G1997" s="2">
        <v>21180</v>
      </c>
      <c r="H1997" s="3">
        <v>9180</v>
      </c>
      <c r="I1997" s="19" t="s">
        <v>48</v>
      </c>
      <c r="J1997" t="s">
        <v>59</v>
      </c>
      <c r="K1997" s="20">
        <f>Tablo1[[#This Row],[Ürün Kar Tutarı]]/Tablo1[[#This Row],[Birim Fiyat]]</f>
        <v>0.86685552407932009</v>
      </c>
      <c r="L1997" t="str">
        <f xml:space="preserve"> RIGHT(Tablo1[[#This Row],[Urun Ad]],5)</f>
        <v>ı Gri</v>
      </c>
      <c r="M1997" cm="1">
        <f t="array" aca="1" ref="M1997" ca="1">IF(VEYA(M1997="Aralık",M1997="Ocak",M1997="Şubat"),"Kış",
IF(VEYA(M1997="Mart",M1997="Nisan",M1997="Mayıs"),"İlkbahar",
IF(VEYA(M1997="Haziran",M1997="Temmuz",M1997="Ağustos"),"Yaz",
IF(VEYA(M1997="Eylül",M1997="Ekim",M1997="Kasım"),"Sonbahar",""))))</f>
        <v>0</v>
      </c>
    </row>
    <row r="1998" spans="1:13" x14ac:dyDescent="0.3">
      <c r="A1998" s="4">
        <v>1997</v>
      </c>
      <c r="B1998" t="s">
        <v>10</v>
      </c>
      <c r="C1998" t="s">
        <v>31</v>
      </c>
      <c r="D1998" s="5" t="s">
        <v>77</v>
      </c>
      <c r="E1998">
        <v>4</v>
      </c>
      <c r="F1998" s="1">
        <v>8000</v>
      </c>
      <c r="G1998" s="2">
        <v>32000</v>
      </c>
      <c r="H1998" s="3">
        <v>8000</v>
      </c>
      <c r="I1998" s="19" t="s">
        <v>48</v>
      </c>
      <c r="J1998" t="s">
        <v>58</v>
      </c>
      <c r="K1998" s="20">
        <f>Tablo1[[#This Row],[Ürün Kar Tutarı]]/Tablo1[[#This Row],[Birim Fiyat]]</f>
        <v>1</v>
      </c>
      <c r="L1998" t="str">
        <f xml:space="preserve"> RIGHT(Tablo1[[#This Row],[Urun Ad]],5)</f>
        <v>Beyaz</v>
      </c>
      <c r="M1998" cm="1">
        <f t="array" aca="1" ref="M1998" ca="1">IF(VEYA(M1998="Aralık",M1998="Ocak",M1998="Şubat"),"Kış",
IF(VEYA(M1998="Mart",M1998="Nisan",M1998="Mayıs"),"İlkbahar",
IF(VEYA(M1998="Haziran",M1998="Temmuz",M1998="Ağustos"),"Yaz",
IF(VEYA(M1998="Eylül",M1998="Ekim",M1998="Kasım"),"Sonbahar",""))))</f>
        <v>0</v>
      </c>
    </row>
    <row r="1999" spans="1:13" x14ac:dyDescent="0.3">
      <c r="A1999" s="5">
        <v>1998</v>
      </c>
      <c r="B1999" t="s">
        <v>14</v>
      </c>
      <c r="C1999" t="s">
        <v>27</v>
      </c>
      <c r="D1999" s="5" t="s">
        <v>43</v>
      </c>
      <c r="E1999">
        <v>3</v>
      </c>
      <c r="F1999" s="1">
        <v>1100</v>
      </c>
      <c r="G1999" s="2">
        <v>3300</v>
      </c>
      <c r="H1999" s="3">
        <v>900</v>
      </c>
      <c r="I1999" s="19" t="s">
        <v>48</v>
      </c>
      <c r="J1999" t="s">
        <v>60</v>
      </c>
      <c r="K1999" s="20">
        <f>Tablo1[[#This Row],[Ürün Kar Tutarı]]/Tablo1[[#This Row],[Birim Fiyat]]</f>
        <v>0.81818181818181823</v>
      </c>
      <c r="L1999" t="str">
        <f xml:space="preserve"> RIGHT(Tablo1[[#This Row],[Urun Ad]],5)</f>
        <v>Beyaz</v>
      </c>
      <c r="M1999" cm="1">
        <f t="array" aca="1" ref="M1999" ca="1">IF(VEYA(M1999="Aralık",M1999="Ocak",M1999="Şubat"),"Kış",
IF(VEYA(M1999="Mart",M1999="Nisan",M1999="Mayıs"),"İlkbahar",
IF(VEYA(M1999="Haziran",M1999="Temmuz",M1999="Ağustos"),"Yaz",
IF(VEYA(M1999="Eylül",M1999="Ekim",M1999="Kasım"),"Sonbahar",""))))</f>
        <v>0</v>
      </c>
    </row>
    <row r="2000" spans="1:13" x14ac:dyDescent="0.3">
      <c r="A2000" s="4">
        <v>1999</v>
      </c>
      <c r="B2000" t="s">
        <v>17</v>
      </c>
      <c r="C2000" t="s">
        <v>28</v>
      </c>
      <c r="D2000" s="5" t="s">
        <v>83</v>
      </c>
      <c r="E2000">
        <v>3</v>
      </c>
      <c r="F2000" s="1">
        <v>1200</v>
      </c>
      <c r="G2000" s="2">
        <v>3600</v>
      </c>
      <c r="H2000" s="3">
        <v>1200</v>
      </c>
      <c r="I2000" s="19" t="s">
        <v>48</v>
      </c>
      <c r="J2000" t="s">
        <v>59</v>
      </c>
      <c r="K2000" s="20">
        <f>Tablo1[[#This Row],[Ürün Kar Tutarı]]/Tablo1[[#This Row],[Birim Fiyat]]</f>
        <v>1</v>
      </c>
      <c r="L2000" t="str">
        <f xml:space="preserve"> RIGHT(Tablo1[[#This Row],[Urun Ad]],5)</f>
        <v>Marka</v>
      </c>
      <c r="M2000" cm="1">
        <f t="array" aca="1" ref="M2000" ca="1">IF(VEYA(M2000="Aralık",M2000="Ocak",M2000="Şubat"),"Kış",
IF(VEYA(M2000="Mart",M2000="Nisan",M2000="Mayıs"),"İlkbahar",
IF(VEYA(M2000="Haziran",M2000="Temmuz",M2000="Ağustos"),"Yaz",
IF(VEYA(M2000="Eylül",M2000="Ekim",M2000="Kasım"),"Sonbahar",""))))</f>
        <v>0</v>
      </c>
    </row>
    <row r="2001" spans="1:13" x14ac:dyDescent="0.3">
      <c r="A2001" s="5">
        <v>2000</v>
      </c>
      <c r="B2001" t="s">
        <v>12</v>
      </c>
      <c r="C2001" t="s">
        <v>34</v>
      </c>
      <c r="D2001" s="5" t="s">
        <v>80</v>
      </c>
      <c r="E2001">
        <v>2</v>
      </c>
      <c r="F2001" s="1">
        <v>4200</v>
      </c>
      <c r="G2001" s="2">
        <v>8400</v>
      </c>
      <c r="H2001" s="3">
        <v>2400</v>
      </c>
      <c r="I2001" s="19" t="s">
        <v>48</v>
      </c>
      <c r="J2001" t="s">
        <v>61</v>
      </c>
      <c r="K2001" s="20">
        <f>Tablo1[[#This Row],[Ürün Kar Tutarı]]/Tablo1[[#This Row],[Birim Fiyat]]</f>
        <v>0.5714285714285714</v>
      </c>
      <c r="L2001" t="str">
        <f xml:space="preserve"> RIGHT(Tablo1[[#This Row],[Urun Ad]],5)</f>
        <v>Beyaz</v>
      </c>
      <c r="M2001" cm="1">
        <f t="array" aca="1" ref="M2001" ca="1">IF(VEYA(M2001="Aralık",M2001="Ocak",M2001="Şubat"),"Kış",
IF(VEYA(M2001="Mart",M2001="Nisan",M2001="Mayıs"),"İlkbahar",
IF(VEYA(M2001="Haziran",M2001="Temmuz",M2001="Ağustos"),"Yaz",
IF(VEYA(M2001="Eylül",M2001="Ekim",M2001="Kasım"),"Sonbahar",""))))</f>
        <v>0</v>
      </c>
    </row>
    <row r="2002" spans="1:13" x14ac:dyDescent="0.3">
      <c r="A2002" s="4">
        <v>2001</v>
      </c>
      <c r="B2002" t="s">
        <v>9</v>
      </c>
      <c r="C2002" t="s">
        <v>35</v>
      </c>
      <c r="D2002" s="5" t="s">
        <v>79</v>
      </c>
      <c r="E2002">
        <v>4</v>
      </c>
      <c r="F2002" s="1">
        <v>5775</v>
      </c>
      <c r="G2002" s="2">
        <v>23100</v>
      </c>
      <c r="H2002" s="3">
        <v>7100</v>
      </c>
      <c r="I2002" s="19" t="s">
        <v>48</v>
      </c>
      <c r="J2002" t="s">
        <v>66</v>
      </c>
      <c r="K2002" s="20">
        <f>Tablo1[[#This Row],[Ürün Kar Tutarı]]/Tablo1[[#This Row],[Birim Fiyat]]</f>
        <v>1.2294372294372293</v>
      </c>
      <c r="L2002" t="str">
        <f xml:space="preserve"> RIGHT(Tablo1[[#This Row],[Urun Ad]],5)</f>
        <v>Beyaz</v>
      </c>
      <c r="M2002" cm="1">
        <f t="array" aca="1" ref="M2002" ca="1">IF(VEYA(M2002="Aralık",M2002="Ocak",M2002="Şubat"),"Kış",
IF(VEYA(M2002="Mart",M2002="Nisan",M2002="Mayıs"),"İlkbahar",
IF(VEYA(M2002="Haziran",M2002="Temmuz",M2002="Ağustos"),"Yaz",
IF(VEYA(M2002="Eylül",M2002="Ekim",M2002="Kasım"),"Sonbahar",""))))</f>
        <v>0</v>
      </c>
    </row>
    <row r="2003" spans="1:13" x14ac:dyDescent="0.3">
      <c r="A2003" s="5">
        <v>2002</v>
      </c>
      <c r="B2003" t="s">
        <v>18</v>
      </c>
      <c r="C2003" t="s">
        <v>25</v>
      </c>
      <c r="D2003" s="5" t="s">
        <v>77</v>
      </c>
      <c r="E2003">
        <v>3</v>
      </c>
      <c r="F2003" s="1">
        <v>7600</v>
      </c>
      <c r="G2003" s="2">
        <v>22800</v>
      </c>
      <c r="H2003" s="3">
        <v>4800</v>
      </c>
      <c r="I2003" s="19" t="s">
        <v>48</v>
      </c>
      <c r="J2003" t="s">
        <v>66</v>
      </c>
      <c r="K2003" s="20">
        <f>Tablo1[[#This Row],[Ürün Kar Tutarı]]/Tablo1[[#This Row],[Birim Fiyat]]</f>
        <v>0.63157894736842102</v>
      </c>
      <c r="L2003" t="str">
        <f xml:space="preserve"> RIGHT(Tablo1[[#This Row],[Urun Ad]],5)</f>
        <v>i Gri</v>
      </c>
      <c r="M2003" cm="1">
        <f t="array" aca="1" ref="M2003" ca="1">IF(VEYA(M2003="Aralık",M2003="Ocak",M2003="Şubat"),"Kış",
IF(VEYA(M2003="Mart",M2003="Nisan",M2003="Mayıs"),"İlkbahar",
IF(VEYA(M2003="Haziran",M2003="Temmuz",M2003="Ağustos"),"Yaz",
IF(VEYA(M2003="Eylül",M2003="Ekim",M2003="Kasım"),"Sonbahar",""))))</f>
        <v>0</v>
      </c>
    </row>
    <row r="2004" spans="1:13" x14ac:dyDescent="0.3">
      <c r="A2004" s="4">
        <v>2003</v>
      </c>
      <c r="B2004" t="s">
        <v>9</v>
      </c>
      <c r="C2004" t="s">
        <v>26</v>
      </c>
      <c r="D2004" s="5" t="s">
        <v>79</v>
      </c>
      <c r="E2004">
        <v>3</v>
      </c>
      <c r="F2004" s="1">
        <v>7250</v>
      </c>
      <c r="G2004" s="2">
        <v>21750</v>
      </c>
      <c r="H2004" s="3">
        <v>6750</v>
      </c>
      <c r="I2004" s="19" t="s">
        <v>48</v>
      </c>
      <c r="J2004" t="s">
        <v>66</v>
      </c>
      <c r="K2004" s="20">
        <f>Tablo1[[#This Row],[Ürün Kar Tutarı]]/Tablo1[[#This Row],[Birim Fiyat]]</f>
        <v>0.93103448275862066</v>
      </c>
      <c r="L2004" t="str">
        <f xml:space="preserve"> RIGHT(Tablo1[[#This Row],[Urun Ad]],5)</f>
        <v>u Gri</v>
      </c>
      <c r="M2004" cm="1">
        <f t="array" aca="1" ref="M2004" ca="1">IF(VEYA(M2004="Aralık",M2004="Ocak",M2004="Şubat"),"Kış",
IF(VEYA(M2004="Mart",M2004="Nisan",M2004="Mayıs"),"İlkbahar",
IF(VEYA(M2004="Haziran",M2004="Temmuz",M2004="Ağustos"),"Yaz",
IF(VEYA(M2004="Eylül",M2004="Ekim",M2004="Kasım"),"Sonbahar",""))))</f>
        <v>0</v>
      </c>
    </row>
    <row r="2005" spans="1:13" x14ac:dyDescent="0.3">
      <c r="A2005" s="5">
        <v>2004</v>
      </c>
      <c r="B2005" t="s">
        <v>8</v>
      </c>
      <c r="C2005" t="s">
        <v>26</v>
      </c>
      <c r="D2005" s="5" t="s">
        <v>79</v>
      </c>
      <c r="E2005">
        <v>5</v>
      </c>
      <c r="F2005" s="1">
        <v>7250</v>
      </c>
      <c r="G2005" s="2">
        <v>36250</v>
      </c>
      <c r="H2005" s="3">
        <v>11250</v>
      </c>
      <c r="I2005" s="19" t="s">
        <v>48</v>
      </c>
      <c r="J2005" t="s">
        <v>56</v>
      </c>
      <c r="K2005" s="20">
        <f>Tablo1[[#This Row],[Ürün Kar Tutarı]]/Tablo1[[#This Row],[Birim Fiyat]]</f>
        <v>1.5517241379310345</v>
      </c>
      <c r="L2005" t="str">
        <f xml:space="preserve"> RIGHT(Tablo1[[#This Row],[Urun Ad]],5)</f>
        <v>u Gri</v>
      </c>
      <c r="M2005" cm="1">
        <f t="array" aca="1" ref="M2005" ca="1">IF(VEYA(M2005="Aralık",M2005="Ocak",M2005="Şubat"),"Kış",
IF(VEYA(M2005="Mart",M2005="Nisan",M2005="Mayıs"),"İlkbahar",
IF(VEYA(M2005="Haziran",M2005="Temmuz",M2005="Ağustos"),"Yaz",
IF(VEYA(M2005="Eylül",M2005="Ekim",M2005="Kasım"),"Sonbahar",""))))</f>
        <v>0</v>
      </c>
    </row>
    <row r="2006" spans="1:13" x14ac:dyDescent="0.3">
      <c r="A2006" s="4">
        <v>2005</v>
      </c>
      <c r="B2006" t="s">
        <v>16</v>
      </c>
      <c r="C2006" t="s">
        <v>26</v>
      </c>
      <c r="D2006" s="5" t="s">
        <v>79</v>
      </c>
      <c r="E2006">
        <v>2</v>
      </c>
      <c r="F2006" s="1">
        <v>7250</v>
      </c>
      <c r="G2006" s="2">
        <v>14500</v>
      </c>
      <c r="H2006" s="3">
        <v>4500</v>
      </c>
      <c r="I2006" s="19" t="s">
        <v>48</v>
      </c>
      <c r="J2006" t="s">
        <v>56</v>
      </c>
      <c r="K2006" s="20">
        <f>Tablo1[[#This Row],[Ürün Kar Tutarı]]/Tablo1[[#This Row],[Birim Fiyat]]</f>
        <v>0.62068965517241381</v>
      </c>
      <c r="L2006" t="str">
        <f xml:space="preserve"> RIGHT(Tablo1[[#This Row],[Urun Ad]],5)</f>
        <v>u Gri</v>
      </c>
      <c r="M2006" cm="1">
        <f t="array" aca="1" ref="M2006" ca="1">IF(VEYA(M2006="Aralık",M2006="Ocak",M2006="Şubat"),"Kış",
IF(VEYA(M2006="Mart",M2006="Nisan",M2006="Mayıs"),"İlkbahar",
IF(VEYA(M2006="Haziran",M2006="Temmuz",M2006="Ağustos"),"Yaz",
IF(VEYA(M2006="Eylül",M2006="Ekim",M2006="Kasım"),"Sonbahar",""))))</f>
        <v>0</v>
      </c>
    </row>
    <row r="2007" spans="1:13" x14ac:dyDescent="0.3">
      <c r="A2007" s="5">
        <v>2006</v>
      </c>
      <c r="B2007" t="s">
        <v>13</v>
      </c>
      <c r="C2007" t="s">
        <v>23</v>
      </c>
      <c r="D2007" s="5" t="s">
        <v>84</v>
      </c>
      <c r="E2007">
        <v>2</v>
      </c>
      <c r="F2007" s="1">
        <v>1350</v>
      </c>
      <c r="G2007" s="2">
        <v>2700</v>
      </c>
      <c r="H2007" s="3">
        <v>1100</v>
      </c>
      <c r="I2007" s="19" t="s">
        <v>48</v>
      </c>
      <c r="J2007" t="s">
        <v>55</v>
      </c>
      <c r="K2007" s="20">
        <f>Tablo1[[#This Row],[Ürün Kar Tutarı]]/Tablo1[[#This Row],[Birim Fiyat]]</f>
        <v>0.81481481481481477</v>
      </c>
      <c r="L2007" t="str">
        <f xml:space="preserve"> RIGHT(Tablo1[[#This Row],[Urun Ad]],5)</f>
        <v>Siyah</v>
      </c>
      <c r="M2007" cm="1">
        <f t="array" aca="1" ref="M2007" ca="1">IF(VEYA(M2007="Aralık",M2007="Ocak",M2007="Şubat"),"Kış",
IF(VEYA(M2007="Mart",M2007="Nisan",M2007="Mayıs"),"İlkbahar",
IF(VEYA(M2007="Haziran",M2007="Temmuz",M2007="Ağustos"),"Yaz",
IF(VEYA(M2007="Eylül",M2007="Ekim",M2007="Kasım"),"Sonbahar",""))))</f>
        <v>0</v>
      </c>
    </row>
    <row r="2008" spans="1:13" x14ac:dyDescent="0.3">
      <c r="A2008" s="4">
        <v>2007</v>
      </c>
      <c r="B2008" t="s">
        <v>9</v>
      </c>
      <c r="C2008" t="s">
        <v>26</v>
      </c>
      <c r="D2008" s="5" t="s">
        <v>79</v>
      </c>
      <c r="E2008">
        <v>5</v>
      </c>
      <c r="F2008" s="1">
        <v>7250</v>
      </c>
      <c r="G2008" s="2">
        <v>36250</v>
      </c>
      <c r="H2008" s="3">
        <v>11250</v>
      </c>
      <c r="I2008" s="19" t="s">
        <v>48</v>
      </c>
      <c r="J2008" t="s">
        <v>63</v>
      </c>
      <c r="K2008" s="20">
        <f>Tablo1[[#This Row],[Ürün Kar Tutarı]]/Tablo1[[#This Row],[Birim Fiyat]]</f>
        <v>1.5517241379310345</v>
      </c>
      <c r="L2008" t="str">
        <f xml:space="preserve"> RIGHT(Tablo1[[#This Row],[Urun Ad]],5)</f>
        <v>u Gri</v>
      </c>
      <c r="M2008" cm="1">
        <f t="array" aca="1" ref="M2008" ca="1">IF(VEYA(M2008="Aralık",M2008="Ocak",M2008="Şubat"),"Kış",
IF(VEYA(M2008="Mart",M2008="Nisan",M2008="Mayıs"),"İlkbahar",
IF(VEYA(M2008="Haziran",M2008="Temmuz",M2008="Ağustos"),"Yaz",
IF(VEYA(M2008="Eylül",M2008="Ekim",M2008="Kasım"),"Sonbahar",""))))</f>
        <v>0</v>
      </c>
    </row>
    <row r="2009" spans="1:13" x14ac:dyDescent="0.3">
      <c r="A2009" s="5">
        <v>2008</v>
      </c>
      <c r="B2009" t="s">
        <v>14</v>
      </c>
      <c r="C2009" t="s">
        <v>25</v>
      </c>
      <c r="D2009" s="5" t="s">
        <v>77</v>
      </c>
      <c r="E2009">
        <v>3</v>
      </c>
      <c r="F2009" s="1">
        <v>7600</v>
      </c>
      <c r="G2009" s="2">
        <v>22800</v>
      </c>
      <c r="H2009" s="3">
        <v>4800</v>
      </c>
      <c r="I2009" s="19" t="s">
        <v>48</v>
      </c>
      <c r="J2009" t="s">
        <v>61</v>
      </c>
      <c r="K2009" s="20">
        <f>Tablo1[[#This Row],[Ürün Kar Tutarı]]/Tablo1[[#This Row],[Birim Fiyat]]</f>
        <v>0.63157894736842102</v>
      </c>
      <c r="L2009" t="str">
        <f xml:space="preserve"> RIGHT(Tablo1[[#This Row],[Urun Ad]],5)</f>
        <v>i Gri</v>
      </c>
      <c r="M2009" cm="1">
        <f t="array" aca="1" ref="M2009" ca="1">IF(VEYA(M2009="Aralık",M2009="Ocak",M2009="Şubat"),"Kış",
IF(VEYA(M2009="Mart",M2009="Nisan",M2009="Mayıs"),"İlkbahar",
IF(VEYA(M2009="Haziran",M2009="Temmuz",M2009="Ağustos"),"Yaz",
IF(VEYA(M2009="Eylül",M2009="Ekim",M2009="Kasım"),"Sonbahar",""))))</f>
        <v>0</v>
      </c>
    </row>
    <row r="2010" spans="1:13" x14ac:dyDescent="0.3">
      <c r="A2010" s="4">
        <v>2009</v>
      </c>
      <c r="B2010" t="s">
        <v>19</v>
      </c>
      <c r="C2010" t="s">
        <v>25</v>
      </c>
      <c r="D2010" s="5" t="s">
        <v>77</v>
      </c>
      <c r="E2010">
        <v>5</v>
      </c>
      <c r="F2010" s="1">
        <v>7600</v>
      </c>
      <c r="G2010" s="2">
        <v>38000</v>
      </c>
      <c r="H2010" s="3">
        <v>8000</v>
      </c>
      <c r="I2010" s="19" t="s">
        <v>48</v>
      </c>
      <c r="J2010" t="s">
        <v>59</v>
      </c>
      <c r="K2010" s="20">
        <f>Tablo1[[#This Row],[Ürün Kar Tutarı]]/Tablo1[[#This Row],[Birim Fiyat]]</f>
        <v>1.0526315789473684</v>
      </c>
      <c r="L2010" t="str">
        <f xml:space="preserve"> RIGHT(Tablo1[[#This Row],[Urun Ad]],5)</f>
        <v>i Gri</v>
      </c>
      <c r="M2010" cm="1">
        <f t="array" aca="1" ref="M2010" ca="1">IF(VEYA(M2010="Aralık",M2010="Ocak",M2010="Şubat"),"Kış",
IF(VEYA(M2010="Mart",M2010="Nisan",M2010="Mayıs"),"İlkbahar",
IF(VEYA(M2010="Haziran",M2010="Temmuz",M2010="Ağustos"),"Yaz",
IF(VEYA(M2010="Eylül",M2010="Ekim",M2010="Kasım"),"Sonbahar",""))))</f>
        <v>0</v>
      </c>
    </row>
    <row r="2011" spans="1:13" x14ac:dyDescent="0.3">
      <c r="A2011" s="5">
        <v>2010</v>
      </c>
      <c r="B2011" t="s">
        <v>9</v>
      </c>
      <c r="C2011" t="s">
        <v>33</v>
      </c>
      <c r="D2011" s="5" t="s">
        <v>78</v>
      </c>
      <c r="E2011">
        <v>3</v>
      </c>
      <c r="F2011" s="1">
        <v>1490</v>
      </c>
      <c r="G2011" s="2">
        <v>4470</v>
      </c>
      <c r="H2011" s="3">
        <v>2070</v>
      </c>
      <c r="I2011" s="19" t="s">
        <v>48</v>
      </c>
      <c r="J2011" t="s">
        <v>67</v>
      </c>
      <c r="K2011" s="20">
        <f>Tablo1[[#This Row],[Ürün Kar Tutarı]]/Tablo1[[#This Row],[Birim Fiyat]]</f>
        <v>1.3892617449664431</v>
      </c>
      <c r="L2011" t="str">
        <f xml:space="preserve"> RIGHT(Tablo1[[#This Row],[Urun Ad]],5)</f>
        <v>Marka</v>
      </c>
      <c r="M2011" cm="1">
        <f t="array" aca="1" ref="M2011" ca="1">IF(VEYA(M2011="Aralık",M2011="Ocak",M2011="Şubat"),"Kış",
IF(VEYA(M2011="Mart",M2011="Nisan",M2011="Mayıs"),"İlkbahar",
IF(VEYA(M2011="Haziran",M2011="Temmuz",M2011="Ağustos"),"Yaz",
IF(VEYA(M2011="Eylül",M2011="Ekim",M2011="Kasım"),"Sonbahar",""))))</f>
        <v>0</v>
      </c>
    </row>
    <row r="2012" spans="1:13" x14ac:dyDescent="0.3">
      <c r="A2012" s="4">
        <v>2011</v>
      </c>
      <c r="B2012" t="s">
        <v>13</v>
      </c>
      <c r="C2012" t="s">
        <v>36</v>
      </c>
      <c r="D2012" s="5" t="s">
        <v>81</v>
      </c>
      <c r="E2012">
        <v>5</v>
      </c>
      <c r="F2012" s="1">
        <v>2900</v>
      </c>
      <c r="G2012" s="2">
        <v>14500</v>
      </c>
      <c r="H2012" s="3">
        <v>4500</v>
      </c>
      <c r="I2012" s="19" t="s">
        <v>48</v>
      </c>
      <c r="J2012" t="s">
        <v>55</v>
      </c>
      <c r="K2012" s="20">
        <f>Tablo1[[#This Row],[Ürün Kar Tutarı]]/Tablo1[[#This Row],[Birim Fiyat]]</f>
        <v>1.5517241379310345</v>
      </c>
      <c r="L2012" t="str">
        <f xml:space="preserve"> RIGHT(Tablo1[[#This Row],[Urun Ad]],5)</f>
        <v>Marka</v>
      </c>
      <c r="M2012" cm="1">
        <f t="array" aca="1" ref="M2012" ca="1">IF(VEYA(M2012="Aralık",M2012="Ocak",M2012="Şubat"),"Kış",
IF(VEYA(M2012="Mart",M2012="Nisan",M2012="Mayıs"),"İlkbahar",
IF(VEYA(M2012="Haziran",M2012="Temmuz",M2012="Ağustos"),"Yaz",
IF(VEYA(M2012="Eylül",M2012="Ekim",M2012="Kasım"),"Sonbahar",""))))</f>
        <v>0</v>
      </c>
    </row>
    <row r="2013" spans="1:13" x14ac:dyDescent="0.3">
      <c r="A2013" s="5">
        <v>2012</v>
      </c>
      <c r="B2013" t="s">
        <v>17</v>
      </c>
      <c r="C2013" t="s">
        <v>33</v>
      </c>
      <c r="D2013" s="5" t="s">
        <v>78</v>
      </c>
      <c r="E2013">
        <v>4</v>
      </c>
      <c r="F2013" s="1">
        <v>1490</v>
      </c>
      <c r="G2013" s="2">
        <v>5960</v>
      </c>
      <c r="H2013" s="3">
        <v>2760</v>
      </c>
      <c r="I2013" s="19" t="s">
        <v>48</v>
      </c>
      <c r="J2013" t="s">
        <v>60</v>
      </c>
      <c r="K2013" s="20">
        <f>Tablo1[[#This Row],[Ürün Kar Tutarı]]/Tablo1[[#This Row],[Birim Fiyat]]</f>
        <v>1.8523489932885906</v>
      </c>
      <c r="L2013" t="str">
        <f xml:space="preserve"> RIGHT(Tablo1[[#This Row],[Urun Ad]],5)</f>
        <v>Marka</v>
      </c>
      <c r="M2013" cm="1">
        <f t="array" aca="1" ref="M2013" ca="1">IF(VEYA(M2013="Aralık",M2013="Ocak",M2013="Şubat"),"Kış",
IF(VEYA(M2013="Mart",M2013="Nisan",M2013="Mayıs"),"İlkbahar",
IF(VEYA(M2013="Haziran",M2013="Temmuz",M2013="Ağustos"),"Yaz",
IF(VEYA(M2013="Eylül",M2013="Ekim",M2013="Kasım"),"Sonbahar",""))))</f>
        <v>0</v>
      </c>
    </row>
    <row r="2014" spans="1:13" x14ac:dyDescent="0.3">
      <c r="A2014" s="4">
        <v>2013</v>
      </c>
      <c r="B2014" t="s">
        <v>17</v>
      </c>
      <c r="C2014" t="s">
        <v>30</v>
      </c>
      <c r="D2014" s="5" t="s">
        <v>83</v>
      </c>
      <c r="E2014">
        <v>2</v>
      </c>
      <c r="F2014" s="1">
        <v>1090</v>
      </c>
      <c r="G2014" s="2">
        <v>2180</v>
      </c>
      <c r="H2014" s="3">
        <v>580</v>
      </c>
      <c r="I2014" s="19" t="s">
        <v>48</v>
      </c>
      <c r="J2014" t="s">
        <v>64</v>
      </c>
      <c r="K2014" s="20">
        <f>Tablo1[[#This Row],[Ürün Kar Tutarı]]/Tablo1[[#This Row],[Birim Fiyat]]</f>
        <v>0.5321100917431193</v>
      </c>
      <c r="L2014" t="str">
        <f xml:space="preserve"> RIGHT(Tablo1[[#This Row],[Urun Ad]],5)</f>
        <v>Marka</v>
      </c>
      <c r="M2014" cm="1">
        <f t="array" aca="1" ref="M2014" ca="1">IF(VEYA(M2014="Aralık",M2014="Ocak",M2014="Şubat"),"Kış",
IF(VEYA(M2014="Mart",M2014="Nisan",M2014="Mayıs"),"İlkbahar",
IF(VEYA(M2014="Haziran",M2014="Temmuz",M2014="Ağustos"),"Yaz",
IF(VEYA(M2014="Eylül",M2014="Ekim",M2014="Kasım"),"Sonbahar",""))))</f>
        <v>0</v>
      </c>
    </row>
    <row r="2015" spans="1:13" x14ac:dyDescent="0.3">
      <c r="A2015" s="5">
        <v>2014</v>
      </c>
      <c r="B2015" t="s">
        <v>13</v>
      </c>
      <c r="C2015" t="s">
        <v>28</v>
      </c>
      <c r="D2015" s="5" t="s">
        <v>83</v>
      </c>
      <c r="E2015">
        <v>2</v>
      </c>
      <c r="F2015" s="1">
        <v>1200</v>
      </c>
      <c r="G2015" s="2">
        <v>2400</v>
      </c>
      <c r="H2015" s="3">
        <v>800</v>
      </c>
      <c r="I2015" s="19" t="s">
        <v>48</v>
      </c>
      <c r="J2015" t="s">
        <v>65</v>
      </c>
      <c r="K2015" s="20">
        <f>Tablo1[[#This Row],[Ürün Kar Tutarı]]/Tablo1[[#This Row],[Birim Fiyat]]</f>
        <v>0.66666666666666663</v>
      </c>
      <c r="L2015" t="str">
        <f xml:space="preserve"> RIGHT(Tablo1[[#This Row],[Urun Ad]],5)</f>
        <v>Marka</v>
      </c>
      <c r="M2015" cm="1">
        <f t="array" aca="1" ref="M2015" ca="1">IF(VEYA(M2015="Aralık",M2015="Ocak",M2015="Şubat"),"Kış",
IF(VEYA(M2015="Mart",M2015="Nisan",M2015="Mayıs"),"İlkbahar",
IF(VEYA(M2015="Haziran",M2015="Temmuz",M2015="Ağustos"),"Yaz",
IF(VEYA(M2015="Eylül",M2015="Ekim",M2015="Kasım"),"Sonbahar",""))))</f>
        <v>0</v>
      </c>
    </row>
    <row r="2016" spans="1:13" x14ac:dyDescent="0.3">
      <c r="A2016" s="4">
        <v>2015</v>
      </c>
      <c r="B2016" t="s">
        <v>16</v>
      </c>
      <c r="C2016" t="s">
        <v>32</v>
      </c>
      <c r="D2016" s="5" t="s">
        <v>76</v>
      </c>
      <c r="E2016">
        <v>4</v>
      </c>
      <c r="F2016" s="1">
        <v>10590</v>
      </c>
      <c r="G2016" s="2">
        <v>42360</v>
      </c>
      <c r="H2016" s="3">
        <v>18360</v>
      </c>
      <c r="I2016" s="19" t="s">
        <v>48</v>
      </c>
      <c r="J2016" t="s">
        <v>64</v>
      </c>
      <c r="K2016" s="20">
        <f>Tablo1[[#This Row],[Ürün Kar Tutarı]]/Tablo1[[#This Row],[Birim Fiyat]]</f>
        <v>1.7337110481586402</v>
      </c>
      <c r="L2016" t="str">
        <f xml:space="preserve"> RIGHT(Tablo1[[#This Row],[Urun Ad]],5)</f>
        <v>ı Gri</v>
      </c>
      <c r="M2016" cm="1">
        <f t="array" aca="1" ref="M2016" ca="1">IF(VEYA(M2016="Aralık",M2016="Ocak",M2016="Şubat"),"Kış",
IF(VEYA(M2016="Mart",M2016="Nisan",M2016="Mayıs"),"İlkbahar",
IF(VEYA(M2016="Haziran",M2016="Temmuz",M2016="Ağustos"),"Yaz",
IF(VEYA(M2016="Eylül",M2016="Ekim",M2016="Kasım"),"Sonbahar",""))))</f>
        <v>0</v>
      </c>
    </row>
    <row r="2017" spans="1:13" x14ac:dyDescent="0.3">
      <c r="A2017" s="5">
        <v>2016</v>
      </c>
      <c r="B2017" t="s">
        <v>14</v>
      </c>
      <c r="C2017" t="s">
        <v>34</v>
      </c>
      <c r="D2017" s="5" t="s">
        <v>80</v>
      </c>
      <c r="E2017">
        <v>2</v>
      </c>
      <c r="F2017" s="1">
        <v>4200</v>
      </c>
      <c r="G2017" s="2">
        <v>8400</v>
      </c>
      <c r="H2017" s="3">
        <v>2400</v>
      </c>
      <c r="I2017" s="19" t="s">
        <v>48</v>
      </c>
      <c r="J2017" t="s">
        <v>65</v>
      </c>
      <c r="K2017" s="20">
        <f>Tablo1[[#This Row],[Ürün Kar Tutarı]]/Tablo1[[#This Row],[Birim Fiyat]]</f>
        <v>0.5714285714285714</v>
      </c>
      <c r="L2017" t="str">
        <f xml:space="preserve"> RIGHT(Tablo1[[#This Row],[Urun Ad]],5)</f>
        <v>Beyaz</v>
      </c>
      <c r="M2017" cm="1">
        <f t="array" aca="1" ref="M2017" ca="1">IF(VEYA(M2017="Aralık",M2017="Ocak",M2017="Şubat"),"Kış",
IF(VEYA(M2017="Mart",M2017="Nisan",M2017="Mayıs"),"İlkbahar",
IF(VEYA(M2017="Haziran",M2017="Temmuz",M2017="Ağustos"),"Yaz",
IF(VEYA(M2017="Eylül",M2017="Ekim",M2017="Kasım"),"Sonbahar",""))))</f>
        <v>0</v>
      </c>
    </row>
    <row r="2018" spans="1:13" x14ac:dyDescent="0.3">
      <c r="A2018" s="4">
        <v>2017</v>
      </c>
      <c r="B2018" t="s">
        <v>11</v>
      </c>
      <c r="C2018" t="s">
        <v>34</v>
      </c>
      <c r="D2018" s="5" t="s">
        <v>80</v>
      </c>
      <c r="E2018">
        <v>3</v>
      </c>
      <c r="F2018" s="1">
        <v>4200</v>
      </c>
      <c r="G2018" s="2">
        <v>12600</v>
      </c>
      <c r="H2018" s="3">
        <v>3600</v>
      </c>
      <c r="I2018" s="19" t="s">
        <v>48</v>
      </c>
      <c r="J2018" t="s">
        <v>60</v>
      </c>
      <c r="K2018" s="20">
        <f>Tablo1[[#This Row],[Ürün Kar Tutarı]]/Tablo1[[#This Row],[Birim Fiyat]]</f>
        <v>0.8571428571428571</v>
      </c>
      <c r="L2018" t="str">
        <f xml:space="preserve"> RIGHT(Tablo1[[#This Row],[Urun Ad]],5)</f>
        <v>Beyaz</v>
      </c>
      <c r="M2018" cm="1">
        <f t="array" aca="1" ref="M2018" ca="1">IF(VEYA(M2018="Aralık",M2018="Ocak",M2018="Şubat"),"Kış",
IF(VEYA(M2018="Mart",M2018="Nisan",M2018="Mayıs"),"İlkbahar",
IF(VEYA(M2018="Haziran",M2018="Temmuz",M2018="Ağustos"),"Yaz",
IF(VEYA(M2018="Eylül",M2018="Ekim",M2018="Kasım"),"Sonbahar",""))))</f>
        <v>0</v>
      </c>
    </row>
    <row r="2019" spans="1:13" x14ac:dyDescent="0.3">
      <c r="A2019" s="5">
        <v>2018</v>
      </c>
      <c r="B2019" t="s">
        <v>15</v>
      </c>
      <c r="C2019" t="s">
        <v>32</v>
      </c>
      <c r="D2019" s="5" t="s">
        <v>76</v>
      </c>
      <c r="E2019">
        <v>3</v>
      </c>
      <c r="F2019" s="1">
        <v>10590</v>
      </c>
      <c r="G2019" s="2">
        <v>31770</v>
      </c>
      <c r="H2019" s="3">
        <v>13770</v>
      </c>
      <c r="I2019" s="19" t="s">
        <v>48</v>
      </c>
      <c r="J2019" t="s">
        <v>62</v>
      </c>
      <c r="K2019" s="20">
        <f>Tablo1[[#This Row],[Ürün Kar Tutarı]]/Tablo1[[#This Row],[Birim Fiyat]]</f>
        <v>1.3002832861189801</v>
      </c>
      <c r="L2019" t="str">
        <f xml:space="preserve"> RIGHT(Tablo1[[#This Row],[Urun Ad]],5)</f>
        <v>ı Gri</v>
      </c>
      <c r="M2019" cm="1">
        <f t="array" aca="1" ref="M2019" ca="1">IF(VEYA(M2019="Aralık",M2019="Ocak",M2019="Şubat"),"Kış",
IF(VEYA(M2019="Mart",M2019="Nisan",M2019="Mayıs"),"İlkbahar",
IF(VEYA(M2019="Haziran",M2019="Temmuz",M2019="Ağustos"),"Yaz",
IF(VEYA(M2019="Eylül",M2019="Ekim",M2019="Kasım"),"Sonbahar",""))))</f>
        <v>0</v>
      </c>
    </row>
    <row r="2020" spans="1:13" x14ac:dyDescent="0.3">
      <c r="A2020" s="4">
        <v>2019</v>
      </c>
      <c r="B2020" t="s">
        <v>19</v>
      </c>
      <c r="C2020" t="s">
        <v>37</v>
      </c>
      <c r="D2020" s="5" t="s">
        <v>43</v>
      </c>
      <c r="E2020">
        <v>5</v>
      </c>
      <c r="F2020" s="1">
        <v>1250</v>
      </c>
      <c r="G2020" s="2">
        <v>6250</v>
      </c>
      <c r="H2020" s="3">
        <v>2250</v>
      </c>
      <c r="I2020" s="19" t="s">
        <v>48</v>
      </c>
      <c r="J2020" t="s">
        <v>63</v>
      </c>
      <c r="K2020" s="20">
        <f>Tablo1[[#This Row],[Ürün Kar Tutarı]]/Tablo1[[#This Row],[Birim Fiyat]]</f>
        <v>1.8</v>
      </c>
      <c r="L2020" t="str">
        <f xml:space="preserve"> RIGHT(Tablo1[[#This Row],[Urun Ad]],5)</f>
        <v>Siyah</v>
      </c>
      <c r="M2020" cm="1">
        <f t="array" aca="1" ref="M2020" ca="1">IF(VEYA(M2020="Aralık",M2020="Ocak",M2020="Şubat"),"Kış",
IF(VEYA(M2020="Mart",M2020="Nisan",M2020="Mayıs"),"İlkbahar",
IF(VEYA(M2020="Haziran",M2020="Temmuz",M2020="Ağustos"),"Yaz",
IF(VEYA(M2020="Eylül",M2020="Ekim",M2020="Kasım"),"Sonbahar",""))))</f>
        <v>0</v>
      </c>
    </row>
    <row r="2021" spans="1:13" x14ac:dyDescent="0.3">
      <c r="A2021" s="4">
        <v>2020</v>
      </c>
      <c r="B2021" t="s">
        <v>8</v>
      </c>
      <c r="C2021" t="s">
        <v>33</v>
      </c>
      <c r="D2021" s="5" t="s">
        <v>78</v>
      </c>
      <c r="E2021">
        <v>2</v>
      </c>
      <c r="F2021" s="1">
        <v>1490</v>
      </c>
      <c r="G2021" s="2">
        <v>2980</v>
      </c>
      <c r="H2021" s="3">
        <v>1380</v>
      </c>
      <c r="I2021" s="19" t="s">
        <v>48</v>
      </c>
      <c r="J2021" t="s">
        <v>59</v>
      </c>
      <c r="K2021" s="20">
        <f>Tablo1[[#This Row],[Ürün Kar Tutarı]]/Tablo1[[#This Row],[Birim Fiyat]]</f>
        <v>0.9261744966442953</v>
      </c>
      <c r="L2021" t="str">
        <f xml:space="preserve"> RIGHT(Tablo1[[#This Row],[Urun Ad]],5)</f>
        <v>Marka</v>
      </c>
      <c r="M2021" cm="1">
        <f t="array" aca="1" ref="M2021" ca="1">IF(VEYA(M2021="Aralık",M2021="Ocak",M2021="Şubat"),"Kış",
IF(VEYA(M2021="Mart",M2021="Nisan",M2021="Mayıs"),"İlkbahar",
IF(VEYA(M2021="Haziran",M2021="Temmuz",M2021="Ağustos"),"Yaz",
IF(VEYA(M2021="Eylül",M2021="Ekim",M2021="Kasım"),"Sonbahar",""))))</f>
        <v>0</v>
      </c>
    </row>
    <row r="2022" spans="1:13" x14ac:dyDescent="0.3">
      <c r="A2022" s="4">
        <v>2021</v>
      </c>
      <c r="B2022" t="s">
        <v>14</v>
      </c>
      <c r="C2022" t="s">
        <v>28</v>
      </c>
      <c r="D2022" s="5" t="s">
        <v>83</v>
      </c>
      <c r="E2022">
        <v>4</v>
      </c>
      <c r="F2022" s="1">
        <v>1200</v>
      </c>
      <c r="G2022" s="2">
        <v>4800</v>
      </c>
      <c r="H2022" s="3">
        <v>1600</v>
      </c>
      <c r="I2022" s="19" t="s">
        <v>48</v>
      </c>
      <c r="J2022" t="s">
        <v>59</v>
      </c>
      <c r="K2022" s="20">
        <f>Tablo1[[#This Row],[Ürün Kar Tutarı]]/Tablo1[[#This Row],[Birim Fiyat]]</f>
        <v>1.3333333333333333</v>
      </c>
      <c r="L2022" t="str">
        <f xml:space="preserve"> RIGHT(Tablo1[[#This Row],[Urun Ad]],5)</f>
        <v>Marka</v>
      </c>
      <c r="M2022" cm="1">
        <f t="array" aca="1" ref="M2022" ca="1">IF(VEYA(M2022="Aralık",M2022="Ocak",M2022="Şubat"),"Kış",
IF(VEYA(M2022="Mart",M2022="Nisan",M2022="Mayıs"),"İlkbahar",
IF(VEYA(M2022="Haziran",M2022="Temmuz",M2022="Ağustos"),"Yaz",
IF(VEYA(M2022="Eylül",M2022="Ekim",M2022="Kasım"),"Sonbahar",""))))</f>
        <v>0</v>
      </c>
    </row>
    <row r="2023" spans="1:13" x14ac:dyDescent="0.3">
      <c r="A2023" s="5">
        <v>2022</v>
      </c>
      <c r="B2023" t="s">
        <v>10</v>
      </c>
      <c r="C2023" t="s">
        <v>24</v>
      </c>
      <c r="D2023" s="5" t="s">
        <v>81</v>
      </c>
      <c r="E2023">
        <v>3</v>
      </c>
      <c r="F2023" s="1">
        <v>2180</v>
      </c>
      <c r="G2023" s="2">
        <v>6540</v>
      </c>
      <c r="H2023" s="3">
        <v>2040</v>
      </c>
      <c r="I2023" s="19" t="s">
        <v>48</v>
      </c>
      <c r="J2023" t="s">
        <v>65</v>
      </c>
      <c r="K2023" s="20">
        <f>Tablo1[[#This Row],[Ürün Kar Tutarı]]/Tablo1[[#This Row],[Birim Fiyat]]</f>
        <v>0.93577981651376152</v>
      </c>
      <c r="L2023" t="str">
        <f xml:space="preserve"> RIGHT(Tablo1[[#This Row],[Urun Ad]],5)</f>
        <v>Marka</v>
      </c>
      <c r="M2023" cm="1">
        <f t="array" aca="1" ref="M2023" ca="1">IF(VEYA(M2023="Aralık",M2023="Ocak",M2023="Şubat"),"Kış",
IF(VEYA(M2023="Mart",M2023="Nisan",M2023="Mayıs"),"İlkbahar",
IF(VEYA(M2023="Haziran",M2023="Temmuz",M2023="Ağustos"),"Yaz",
IF(VEYA(M2023="Eylül",M2023="Ekim",M2023="Kasım"),"Sonbahar",""))))</f>
        <v>0</v>
      </c>
    </row>
    <row r="2024" spans="1:13" x14ac:dyDescent="0.3">
      <c r="A2024" s="4">
        <v>2023</v>
      </c>
      <c r="B2024" t="s">
        <v>17</v>
      </c>
      <c r="C2024" t="s">
        <v>38</v>
      </c>
      <c r="D2024" s="5" t="s">
        <v>84</v>
      </c>
      <c r="E2024">
        <v>5</v>
      </c>
      <c r="F2024" s="1">
        <v>1200</v>
      </c>
      <c r="G2024" s="2">
        <v>6000</v>
      </c>
      <c r="H2024" s="3">
        <v>2000</v>
      </c>
      <c r="I2024" s="19" t="s">
        <v>48</v>
      </c>
      <c r="J2024" t="s">
        <v>55</v>
      </c>
      <c r="K2024" s="20">
        <f>Tablo1[[#This Row],[Ürün Kar Tutarı]]/Tablo1[[#This Row],[Birim Fiyat]]</f>
        <v>1.6666666666666667</v>
      </c>
      <c r="L2024" t="str">
        <f xml:space="preserve"> RIGHT(Tablo1[[#This Row],[Urun Ad]],5)</f>
        <v>ü Mor</v>
      </c>
      <c r="M2024" cm="1">
        <f t="array" aca="1" ref="M2024" ca="1">IF(VEYA(M2024="Aralık",M2024="Ocak",M2024="Şubat"),"Kış",
IF(VEYA(M2024="Mart",M2024="Nisan",M2024="Mayıs"),"İlkbahar",
IF(VEYA(M2024="Haziran",M2024="Temmuz",M2024="Ağustos"),"Yaz",
IF(VEYA(M2024="Eylül",M2024="Ekim",M2024="Kasım"),"Sonbahar",""))))</f>
        <v>0</v>
      </c>
    </row>
    <row r="2025" spans="1:13" x14ac:dyDescent="0.3">
      <c r="A2025" s="5">
        <v>2024</v>
      </c>
      <c r="B2025" t="s">
        <v>8</v>
      </c>
      <c r="C2025" t="s">
        <v>29</v>
      </c>
      <c r="D2025" s="5" t="s">
        <v>82</v>
      </c>
      <c r="E2025">
        <v>3</v>
      </c>
      <c r="F2025" s="1">
        <v>1800</v>
      </c>
      <c r="G2025" s="2">
        <v>5400</v>
      </c>
      <c r="H2025" s="3">
        <v>3000</v>
      </c>
      <c r="I2025" s="19" t="s">
        <v>48</v>
      </c>
      <c r="J2025" t="s">
        <v>65</v>
      </c>
      <c r="K2025" s="20">
        <f>Tablo1[[#This Row],[Ürün Kar Tutarı]]/Tablo1[[#This Row],[Birim Fiyat]]</f>
        <v>1.6666666666666667</v>
      </c>
      <c r="L2025" t="str">
        <f xml:space="preserve"> RIGHT(Tablo1[[#This Row],[Urun Ad]],5)</f>
        <v>n Gri</v>
      </c>
      <c r="M2025" cm="1">
        <f t="array" aca="1" ref="M2025" ca="1">IF(VEYA(M2025="Aralık",M2025="Ocak",M2025="Şubat"),"Kış",
IF(VEYA(M2025="Mart",M2025="Nisan",M2025="Mayıs"),"İlkbahar",
IF(VEYA(M2025="Haziran",M2025="Temmuz",M2025="Ağustos"),"Yaz",
IF(VEYA(M2025="Eylül",M2025="Ekim",M2025="Kasım"),"Sonbahar",""))))</f>
        <v>0</v>
      </c>
    </row>
    <row r="2026" spans="1:13" x14ac:dyDescent="0.3">
      <c r="A2026" s="4">
        <v>2025</v>
      </c>
      <c r="B2026" t="s">
        <v>10</v>
      </c>
      <c r="C2026" t="s">
        <v>25</v>
      </c>
      <c r="D2026" s="5" t="s">
        <v>77</v>
      </c>
      <c r="E2026">
        <v>5</v>
      </c>
      <c r="F2026" s="1">
        <v>7600</v>
      </c>
      <c r="G2026" s="2">
        <v>38000</v>
      </c>
      <c r="H2026" s="3">
        <v>8000</v>
      </c>
      <c r="I2026" s="19" t="s">
        <v>49</v>
      </c>
      <c r="J2026" t="s">
        <v>60</v>
      </c>
      <c r="K2026" s="20">
        <f>Tablo1[[#This Row],[Ürün Kar Tutarı]]/Tablo1[[#This Row],[Birim Fiyat]]</f>
        <v>1.0526315789473684</v>
      </c>
      <c r="L2026" t="str">
        <f xml:space="preserve"> RIGHT(Tablo1[[#This Row],[Urun Ad]],5)</f>
        <v>i Gri</v>
      </c>
      <c r="M2026" cm="1">
        <f t="array" aca="1" ref="M2026" ca="1">IF(VEYA(M2026="Aralık",M2026="Ocak",M2026="Şubat"),"Kış",
IF(VEYA(M2026="Mart",M2026="Nisan",M2026="Mayıs"),"İlkbahar",
IF(VEYA(M2026="Haziran",M2026="Temmuz",M2026="Ağustos"),"Yaz",
IF(VEYA(M2026="Eylül",M2026="Ekim",M2026="Kasım"),"Sonbahar",""))))</f>
        <v>0</v>
      </c>
    </row>
    <row r="2027" spans="1:13" x14ac:dyDescent="0.3">
      <c r="A2027" s="5">
        <v>2026</v>
      </c>
      <c r="B2027" t="s">
        <v>15</v>
      </c>
      <c r="C2027" t="s">
        <v>39</v>
      </c>
      <c r="D2027" s="5" t="s">
        <v>76</v>
      </c>
      <c r="E2027">
        <v>2</v>
      </c>
      <c r="F2027" s="1">
        <v>7530</v>
      </c>
      <c r="G2027" s="2">
        <v>15060</v>
      </c>
      <c r="H2027" s="3">
        <v>3060</v>
      </c>
      <c r="I2027" s="19" t="s">
        <v>49</v>
      </c>
      <c r="J2027" t="s">
        <v>66</v>
      </c>
      <c r="K2027" s="20">
        <f>Tablo1[[#This Row],[Ürün Kar Tutarı]]/Tablo1[[#This Row],[Birim Fiyat]]</f>
        <v>0.4063745019920319</v>
      </c>
      <c r="L2027" t="str">
        <f xml:space="preserve"> RIGHT(Tablo1[[#This Row],[Urun Ad]],5)</f>
        <v>ı Gri</v>
      </c>
      <c r="M2027" cm="1">
        <f t="array" aca="1" ref="M2027" ca="1">IF(VEYA(M2027="Aralık",M2027="Ocak",M2027="Şubat"),"Kış",
IF(VEYA(M2027="Mart",M2027="Nisan",M2027="Mayıs"),"İlkbahar",
IF(VEYA(M2027="Haziran",M2027="Temmuz",M2027="Ağustos"),"Yaz",
IF(VEYA(M2027="Eylül",M2027="Ekim",M2027="Kasım"),"Sonbahar",""))))</f>
        <v>0</v>
      </c>
    </row>
    <row r="2028" spans="1:13" x14ac:dyDescent="0.3">
      <c r="A2028" s="4">
        <v>2027</v>
      </c>
      <c r="B2028" t="s">
        <v>19</v>
      </c>
      <c r="C2028" t="s">
        <v>33</v>
      </c>
      <c r="D2028" s="5" t="s">
        <v>78</v>
      </c>
      <c r="E2028">
        <v>5</v>
      </c>
      <c r="F2028" s="1">
        <v>1490</v>
      </c>
      <c r="G2028" s="2">
        <v>7450</v>
      </c>
      <c r="H2028" s="3">
        <v>3450</v>
      </c>
      <c r="I2028" s="19" t="s">
        <v>49</v>
      </c>
      <c r="J2028" t="s">
        <v>60</v>
      </c>
      <c r="K2028" s="20">
        <f>Tablo1[[#This Row],[Ürün Kar Tutarı]]/Tablo1[[#This Row],[Birim Fiyat]]</f>
        <v>2.3154362416107381</v>
      </c>
      <c r="L2028" t="str">
        <f xml:space="preserve"> RIGHT(Tablo1[[#This Row],[Urun Ad]],5)</f>
        <v>Marka</v>
      </c>
      <c r="M2028" cm="1">
        <f t="array" aca="1" ref="M2028" ca="1">IF(VEYA(M2028="Aralık",M2028="Ocak",M2028="Şubat"),"Kış",
IF(VEYA(M2028="Mart",M2028="Nisan",M2028="Mayıs"),"İlkbahar",
IF(VEYA(M2028="Haziran",M2028="Temmuz",M2028="Ağustos"),"Yaz",
IF(VEYA(M2028="Eylül",M2028="Ekim",M2028="Kasım"),"Sonbahar",""))))</f>
        <v>0</v>
      </c>
    </row>
    <row r="2029" spans="1:13" x14ac:dyDescent="0.3">
      <c r="A2029" s="5">
        <v>2028</v>
      </c>
      <c r="B2029" t="s">
        <v>8</v>
      </c>
      <c r="C2029" t="s">
        <v>40</v>
      </c>
      <c r="D2029" s="5" t="s">
        <v>75</v>
      </c>
      <c r="E2029">
        <v>2</v>
      </c>
      <c r="F2029" s="1">
        <v>5300</v>
      </c>
      <c r="G2029" s="2">
        <v>10600</v>
      </c>
      <c r="H2029" s="3">
        <v>2600</v>
      </c>
      <c r="I2029" s="19" t="s">
        <v>49</v>
      </c>
      <c r="J2029" t="s">
        <v>66</v>
      </c>
      <c r="K2029" s="20">
        <f>Tablo1[[#This Row],[Ürün Kar Tutarı]]/Tablo1[[#This Row],[Birim Fiyat]]</f>
        <v>0.49056603773584906</v>
      </c>
      <c r="L2029" t="str">
        <f xml:space="preserve"> RIGHT(Tablo1[[#This Row],[Urun Ad]],5)</f>
        <v>i Gri</v>
      </c>
      <c r="M2029" cm="1">
        <f t="array" aca="1" ref="M2029" ca="1">IF(VEYA(M2029="Aralık",M2029="Ocak",M2029="Şubat"),"Kış",
IF(VEYA(M2029="Mart",M2029="Nisan",M2029="Mayıs"),"İlkbahar",
IF(VEYA(M2029="Haziran",M2029="Temmuz",M2029="Ağustos"),"Yaz",
IF(VEYA(M2029="Eylül",M2029="Ekim",M2029="Kasım"),"Sonbahar",""))))</f>
        <v>0</v>
      </c>
    </row>
    <row r="2030" spans="1:13" x14ac:dyDescent="0.3">
      <c r="A2030" s="4">
        <v>2029</v>
      </c>
      <c r="B2030" t="s">
        <v>12</v>
      </c>
      <c r="C2030" t="s">
        <v>28</v>
      </c>
      <c r="D2030" s="5" t="s">
        <v>83</v>
      </c>
      <c r="E2030">
        <v>4</v>
      </c>
      <c r="F2030" s="1">
        <v>1200</v>
      </c>
      <c r="G2030" s="2">
        <v>4800</v>
      </c>
      <c r="H2030" s="3">
        <v>1600</v>
      </c>
      <c r="I2030" s="19" t="s">
        <v>49</v>
      </c>
      <c r="J2030" t="s">
        <v>56</v>
      </c>
      <c r="K2030" s="20">
        <f>Tablo1[[#This Row],[Ürün Kar Tutarı]]/Tablo1[[#This Row],[Birim Fiyat]]</f>
        <v>1.3333333333333333</v>
      </c>
      <c r="L2030" t="str">
        <f xml:space="preserve"> RIGHT(Tablo1[[#This Row],[Urun Ad]],5)</f>
        <v>Marka</v>
      </c>
      <c r="M2030" cm="1">
        <f t="array" aca="1" ref="M2030" ca="1">IF(VEYA(M2030="Aralık",M2030="Ocak",M2030="Şubat"),"Kış",
IF(VEYA(M2030="Mart",M2030="Nisan",M2030="Mayıs"),"İlkbahar",
IF(VEYA(M2030="Haziran",M2030="Temmuz",M2030="Ağustos"),"Yaz",
IF(VEYA(M2030="Eylül",M2030="Ekim",M2030="Kasım"),"Sonbahar",""))))</f>
        <v>0</v>
      </c>
    </row>
    <row r="2031" spans="1:13" x14ac:dyDescent="0.3">
      <c r="A2031" s="5">
        <v>2030</v>
      </c>
      <c r="B2031" t="s">
        <v>17</v>
      </c>
      <c r="C2031" t="s">
        <v>30</v>
      </c>
      <c r="D2031" s="5" t="s">
        <v>83</v>
      </c>
      <c r="E2031">
        <v>4</v>
      </c>
      <c r="F2031" s="1">
        <v>1090</v>
      </c>
      <c r="G2031" s="2">
        <v>4360</v>
      </c>
      <c r="H2031" s="3">
        <v>1160</v>
      </c>
      <c r="I2031" s="19" t="s">
        <v>49</v>
      </c>
      <c r="J2031" t="s">
        <v>58</v>
      </c>
      <c r="K2031" s="20">
        <f>Tablo1[[#This Row],[Ürün Kar Tutarı]]/Tablo1[[#This Row],[Birim Fiyat]]</f>
        <v>1.0642201834862386</v>
      </c>
      <c r="L2031" t="str">
        <f xml:space="preserve"> RIGHT(Tablo1[[#This Row],[Urun Ad]],5)</f>
        <v>Marka</v>
      </c>
      <c r="M2031" cm="1">
        <f t="array" aca="1" ref="M2031" ca="1">IF(VEYA(M2031="Aralık",M2031="Ocak",M2031="Şubat"),"Kış",
IF(VEYA(M2031="Mart",M2031="Nisan",M2031="Mayıs"),"İlkbahar",
IF(VEYA(M2031="Haziran",M2031="Temmuz",M2031="Ağustos"),"Yaz",
IF(VEYA(M2031="Eylül",M2031="Ekim",M2031="Kasım"),"Sonbahar",""))))</f>
        <v>0</v>
      </c>
    </row>
    <row r="2032" spans="1:13" x14ac:dyDescent="0.3">
      <c r="A2032" s="4">
        <v>2031</v>
      </c>
      <c r="B2032" t="s">
        <v>12</v>
      </c>
      <c r="C2032" t="s">
        <v>26</v>
      </c>
      <c r="D2032" s="5" t="s">
        <v>79</v>
      </c>
      <c r="E2032">
        <v>5</v>
      </c>
      <c r="F2032" s="1">
        <v>7250</v>
      </c>
      <c r="G2032" s="2">
        <v>36250</v>
      </c>
      <c r="H2032" s="3">
        <v>11250</v>
      </c>
      <c r="I2032" s="19" t="s">
        <v>49</v>
      </c>
      <c r="J2032" t="s">
        <v>55</v>
      </c>
      <c r="K2032" s="20">
        <f>Tablo1[[#This Row],[Ürün Kar Tutarı]]/Tablo1[[#This Row],[Birim Fiyat]]</f>
        <v>1.5517241379310345</v>
      </c>
      <c r="L2032" t="str">
        <f xml:space="preserve"> RIGHT(Tablo1[[#This Row],[Urun Ad]],5)</f>
        <v>u Gri</v>
      </c>
      <c r="M2032" cm="1">
        <f t="array" aca="1" ref="M2032" ca="1">IF(VEYA(M2032="Aralık",M2032="Ocak",M2032="Şubat"),"Kış",
IF(VEYA(M2032="Mart",M2032="Nisan",M2032="Mayıs"),"İlkbahar",
IF(VEYA(M2032="Haziran",M2032="Temmuz",M2032="Ağustos"),"Yaz",
IF(VEYA(M2032="Eylül",M2032="Ekim",M2032="Kasım"),"Sonbahar",""))))</f>
        <v>0</v>
      </c>
    </row>
    <row r="2033" spans="1:13" x14ac:dyDescent="0.3">
      <c r="A2033" s="5">
        <v>2032</v>
      </c>
      <c r="B2033" t="s">
        <v>18</v>
      </c>
      <c r="C2033" t="s">
        <v>21</v>
      </c>
      <c r="D2033" s="5" t="s">
        <v>82</v>
      </c>
      <c r="E2033">
        <v>5</v>
      </c>
      <c r="F2033" s="1">
        <v>1400</v>
      </c>
      <c r="G2033" s="2">
        <v>7000</v>
      </c>
      <c r="H2033" s="3">
        <v>3000</v>
      </c>
      <c r="I2033" s="19" t="s">
        <v>49</v>
      </c>
      <c r="J2033" t="s">
        <v>56</v>
      </c>
      <c r="K2033" s="20">
        <f>Tablo1[[#This Row],[Ürün Kar Tutarı]]/Tablo1[[#This Row],[Birim Fiyat]]</f>
        <v>2.1428571428571428</v>
      </c>
      <c r="L2033" t="str">
        <f xml:space="preserve"> RIGHT(Tablo1[[#This Row],[Urun Ad]],5)</f>
        <v>Beyaz</v>
      </c>
      <c r="M2033" cm="1">
        <f t="array" aca="1" ref="M2033" ca="1">IF(VEYA(M2033="Aralık",M2033="Ocak",M2033="Şubat"),"Kış",
IF(VEYA(M2033="Mart",M2033="Nisan",M2033="Mayıs"),"İlkbahar",
IF(VEYA(M2033="Haziran",M2033="Temmuz",M2033="Ağustos"),"Yaz",
IF(VEYA(M2033="Eylül",M2033="Ekim",M2033="Kasım"),"Sonbahar",""))))</f>
        <v>0</v>
      </c>
    </row>
    <row r="2034" spans="1:13" x14ac:dyDescent="0.3">
      <c r="A2034" s="4">
        <v>2033</v>
      </c>
      <c r="B2034" t="s">
        <v>10</v>
      </c>
      <c r="C2034" t="s">
        <v>41</v>
      </c>
      <c r="D2034" s="5" t="s">
        <v>78</v>
      </c>
      <c r="E2034">
        <v>5</v>
      </c>
      <c r="F2034" s="1">
        <v>1500</v>
      </c>
      <c r="G2034" s="2">
        <v>7500</v>
      </c>
      <c r="H2034" s="3">
        <v>3500</v>
      </c>
      <c r="I2034" s="19" t="s">
        <v>49</v>
      </c>
      <c r="J2034" t="s">
        <v>61</v>
      </c>
      <c r="K2034" s="20">
        <f>Tablo1[[#This Row],[Ürün Kar Tutarı]]/Tablo1[[#This Row],[Birim Fiyat]]</f>
        <v>2.3333333333333335</v>
      </c>
      <c r="L2034" t="str">
        <f xml:space="preserve"> RIGHT(Tablo1[[#This Row],[Urun Ad]],5)</f>
        <v>Marka</v>
      </c>
      <c r="M2034" cm="1">
        <f t="array" aca="1" ref="M2034" ca="1">IF(VEYA(M2034="Aralık",M2034="Ocak",M2034="Şubat"),"Kış",
IF(VEYA(M2034="Mart",M2034="Nisan",M2034="Mayıs"),"İlkbahar",
IF(VEYA(M2034="Haziran",M2034="Temmuz",M2034="Ağustos"),"Yaz",
IF(VEYA(M2034="Eylül",M2034="Ekim",M2034="Kasım"),"Sonbahar",""))))</f>
        <v>0</v>
      </c>
    </row>
    <row r="2035" spans="1:13" x14ac:dyDescent="0.3">
      <c r="A2035" s="5">
        <v>2034</v>
      </c>
      <c r="B2035" t="s">
        <v>15</v>
      </c>
      <c r="C2035" t="s">
        <v>23</v>
      </c>
      <c r="D2035" s="5" t="s">
        <v>84</v>
      </c>
      <c r="E2035">
        <v>3</v>
      </c>
      <c r="F2035" s="1">
        <v>1350</v>
      </c>
      <c r="G2035" s="2">
        <v>4050</v>
      </c>
      <c r="H2035" s="3">
        <v>1650</v>
      </c>
      <c r="I2035" s="19" t="s">
        <v>49</v>
      </c>
      <c r="J2035" t="s">
        <v>63</v>
      </c>
      <c r="K2035" s="20">
        <f>Tablo1[[#This Row],[Ürün Kar Tutarı]]/Tablo1[[#This Row],[Birim Fiyat]]</f>
        <v>1.2222222222222223</v>
      </c>
      <c r="L2035" t="str">
        <f xml:space="preserve"> RIGHT(Tablo1[[#This Row],[Urun Ad]],5)</f>
        <v>Siyah</v>
      </c>
      <c r="M2035" cm="1">
        <f t="array" aca="1" ref="M2035" ca="1">IF(VEYA(M2035="Aralık",M2035="Ocak",M2035="Şubat"),"Kış",
IF(VEYA(M2035="Mart",M2035="Nisan",M2035="Mayıs"),"İlkbahar",
IF(VEYA(M2035="Haziran",M2035="Temmuz",M2035="Ağustos"),"Yaz",
IF(VEYA(M2035="Eylül",M2035="Ekim",M2035="Kasım"),"Sonbahar",""))))</f>
        <v>0</v>
      </c>
    </row>
    <row r="2036" spans="1:13" x14ac:dyDescent="0.3">
      <c r="A2036" s="4">
        <v>2035</v>
      </c>
      <c r="B2036" t="s">
        <v>15</v>
      </c>
      <c r="C2036" t="s">
        <v>28</v>
      </c>
      <c r="D2036" s="5" t="s">
        <v>83</v>
      </c>
      <c r="E2036">
        <v>2</v>
      </c>
      <c r="F2036" s="1">
        <v>1200</v>
      </c>
      <c r="G2036" s="2">
        <v>2400</v>
      </c>
      <c r="H2036" s="3">
        <v>800</v>
      </c>
      <c r="I2036" s="19" t="s">
        <v>49</v>
      </c>
      <c r="J2036" t="s">
        <v>63</v>
      </c>
      <c r="K2036" s="20">
        <f>Tablo1[[#This Row],[Ürün Kar Tutarı]]/Tablo1[[#This Row],[Birim Fiyat]]</f>
        <v>0.66666666666666663</v>
      </c>
      <c r="L2036" t="str">
        <f xml:space="preserve"> RIGHT(Tablo1[[#This Row],[Urun Ad]],5)</f>
        <v>Marka</v>
      </c>
      <c r="M2036" cm="1">
        <f t="array" aca="1" ref="M2036" ca="1">IF(VEYA(M2036="Aralık",M2036="Ocak",M2036="Şubat"),"Kış",
IF(VEYA(M2036="Mart",M2036="Nisan",M2036="Mayıs"),"İlkbahar",
IF(VEYA(M2036="Haziran",M2036="Temmuz",M2036="Ağustos"),"Yaz",
IF(VEYA(M2036="Eylül",M2036="Ekim",M2036="Kasım"),"Sonbahar",""))))</f>
        <v>0</v>
      </c>
    </row>
    <row r="2037" spans="1:13" x14ac:dyDescent="0.3">
      <c r="A2037" s="5">
        <v>2036</v>
      </c>
      <c r="B2037" t="s">
        <v>9</v>
      </c>
      <c r="C2037" t="s">
        <v>39</v>
      </c>
      <c r="D2037" s="5" t="s">
        <v>76</v>
      </c>
      <c r="E2037">
        <v>5</v>
      </c>
      <c r="F2037" s="1">
        <v>7530</v>
      </c>
      <c r="G2037" s="2">
        <v>37650</v>
      </c>
      <c r="H2037" s="3">
        <v>7650</v>
      </c>
      <c r="I2037" s="19" t="s">
        <v>49</v>
      </c>
      <c r="J2037" t="s">
        <v>56</v>
      </c>
      <c r="K2037" s="20">
        <f>Tablo1[[#This Row],[Ürün Kar Tutarı]]/Tablo1[[#This Row],[Birim Fiyat]]</f>
        <v>1.0159362549800797</v>
      </c>
      <c r="L2037" t="str">
        <f xml:space="preserve"> RIGHT(Tablo1[[#This Row],[Urun Ad]],5)</f>
        <v>ı Gri</v>
      </c>
      <c r="M2037" cm="1">
        <f t="array" aca="1" ref="M2037" ca="1">IF(VEYA(M2037="Aralık",M2037="Ocak",M2037="Şubat"),"Kış",
IF(VEYA(M2037="Mart",M2037="Nisan",M2037="Mayıs"),"İlkbahar",
IF(VEYA(M2037="Haziran",M2037="Temmuz",M2037="Ağustos"),"Yaz",
IF(VEYA(M2037="Eylül",M2037="Ekim",M2037="Kasım"),"Sonbahar",""))))</f>
        <v>0</v>
      </c>
    </row>
    <row r="2038" spans="1:13" x14ac:dyDescent="0.3">
      <c r="A2038" s="4">
        <v>2037</v>
      </c>
      <c r="B2038" t="s">
        <v>18</v>
      </c>
      <c r="C2038" t="s">
        <v>28</v>
      </c>
      <c r="D2038" s="5" t="s">
        <v>83</v>
      </c>
      <c r="E2038">
        <v>3</v>
      </c>
      <c r="F2038" s="1">
        <v>1200</v>
      </c>
      <c r="G2038" s="2">
        <v>3600</v>
      </c>
      <c r="H2038" s="3">
        <v>1200</v>
      </c>
      <c r="I2038" s="19" t="s">
        <v>49</v>
      </c>
      <c r="J2038" t="s">
        <v>66</v>
      </c>
      <c r="K2038" s="20">
        <f>Tablo1[[#This Row],[Ürün Kar Tutarı]]/Tablo1[[#This Row],[Birim Fiyat]]</f>
        <v>1</v>
      </c>
      <c r="L2038" t="str">
        <f xml:space="preserve"> RIGHT(Tablo1[[#This Row],[Urun Ad]],5)</f>
        <v>Marka</v>
      </c>
      <c r="M2038" cm="1">
        <f t="array" aca="1" ref="M2038" ca="1">IF(VEYA(M2038="Aralık",M2038="Ocak",M2038="Şubat"),"Kış",
IF(VEYA(M2038="Mart",M2038="Nisan",M2038="Mayıs"),"İlkbahar",
IF(VEYA(M2038="Haziran",M2038="Temmuz",M2038="Ağustos"),"Yaz",
IF(VEYA(M2038="Eylül",M2038="Ekim",M2038="Kasım"),"Sonbahar",""))))</f>
        <v>0</v>
      </c>
    </row>
    <row r="2039" spans="1:13" x14ac:dyDescent="0.3">
      <c r="A2039" s="5">
        <v>2038</v>
      </c>
      <c r="B2039" t="s">
        <v>16</v>
      </c>
      <c r="C2039" t="s">
        <v>29</v>
      </c>
      <c r="D2039" s="5" t="s">
        <v>82</v>
      </c>
      <c r="E2039">
        <v>4</v>
      </c>
      <c r="F2039" s="1">
        <v>1800</v>
      </c>
      <c r="G2039" s="2">
        <v>7200</v>
      </c>
      <c r="H2039" s="3">
        <v>4000</v>
      </c>
      <c r="I2039" s="19" t="s">
        <v>49</v>
      </c>
      <c r="J2039" t="s">
        <v>64</v>
      </c>
      <c r="K2039" s="20">
        <f>Tablo1[[#This Row],[Ürün Kar Tutarı]]/Tablo1[[#This Row],[Birim Fiyat]]</f>
        <v>2.2222222222222223</v>
      </c>
      <c r="L2039" t="str">
        <f xml:space="preserve"> RIGHT(Tablo1[[#This Row],[Urun Ad]],5)</f>
        <v>n Gri</v>
      </c>
      <c r="M2039" cm="1">
        <f t="array" aca="1" ref="M2039" ca="1">IF(VEYA(M2039="Aralık",M2039="Ocak",M2039="Şubat"),"Kış",
IF(VEYA(M2039="Mart",M2039="Nisan",M2039="Mayıs"),"İlkbahar",
IF(VEYA(M2039="Haziran",M2039="Temmuz",M2039="Ağustos"),"Yaz",
IF(VEYA(M2039="Eylül",M2039="Ekim",M2039="Kasım"),"Sonbahar",""))))</f>
        <v>0</v>
      </c>
    </row>
    <row r="2040" spans="1:13" x14ac:dyDescent="0.3">
      <c r="A2040" s="4">
        <v>2039</v>
      </c>
      <c r="B2040" t="s">
        <v>8</v>
      </c>
      <c r="C2040" t="s">
        <v>26</v>
      </c>
      <c r="D2040" s="5" t="s">
        <v>79</v>
      </c>
      <c r="E2040">
        <v>4</v>
      </c>
      <c r="F2040" s="1">
        <v>7250</v>
      </c>
      <c r="G2040" s="2">
        <v>29000</v>
      </c>
      <c r="H2040" s="3">
        <v>9000</v>
      </c>
      <c r="I2040" s="19" t="s">
        <v>49</v>
      </c>
      <c r="J2040" t="s">
        <v>59</v>
      </c>
      <c r="K2040" s="20">
        <f>Tablo1[[#This Row],[Ürün Kar Tutarı]]/Tablo1[[#This Row],[Birim Fiyat]]</f>
        <v>1.2413793103448276</v>
      </c>
      <c r="L2040" t="str">
        <f xml:space="preserve"> RIGHT(Tablo1[[#This Row],[Urun Ad]],5)</f>
        <v>u Gri</v>
      </c>
      <c r="M2040" cm="1">
        <f t="array" aca="1" ref="M2040" ca="1">IF(VEYA(M2040="Aralık",M2040="Ocak",M2040="Şubat"),"Kış",
IF(VEYA(M2040="Mart",M2040="Nisan",M2040="Mayıs"),"İlkbahar",
IF(VEYA(M2040="Haziran",M2040="Temmuz",M2040="Ağustos"),"Yaz",
IF(VEYA(M2040="Eylül",M2040="Ekim",M2040="Kasım"),"Sonbahar",""))))</f>
        <v>0</v>
      </c>
    </row>
    <row r="2041" spans="1:13" x14ac:dyDescent="0.3">
      <c r="A2041" s="5">
        <v>2040</v>
      </c>
      <c r="B2041" t="s">
        <v>17</v>
      </c>
      <c r="C2041" t="s">
        <v>33</v>
      </c>
      <c r="D2041" s="5" t="s">
        <v>78</v>
      </c>
      <c r="E2041">
        <v>3</v>
      </c>
      <c r="F2041" s="1">
        <v>1490</v>
      </c>
      <c r="G2041" s="2">
        <v>4470</v>
      </c>
      <c r="H2041" s="3">
        <v>2070</v>
      </c>
      <c r="I2041" s="19" t="s">
        <v>49</v>
      </c>
      <c r="J2041" t="s">
        <v>66</v>
      </c>
      <c r="K2041" s="20">
        <f>Tablo1[[#This Row],[Ürün Kar Tutarı]]/Tablo1[[#This Row],[Birim Fiyat]]</f>
        <v>1.3892617449664431</v>
      </c>
      <c r="L2041" t="str">
        <f xml:space="preserve"> RIGHT(Tablo1[[#This Row],[Urun Ad]],5)</f>
        <v>Marka</v>
      </c>
      <c r="M2041" cm="1">
        <f t="array" aca="1" ref="M2041" ca="1">IF(VEYA(M2041="Aralık",M2041="Ocak",M2041="Şubat"),"Kış",
IF(VEYA(M2041="Mart",M2041="Nisan",M2041="Mayıs"),"İlkbahar",
IF(VEYA(M2041="Haziran",M2041="Temmuz",M2041="Ağustos"),"Yaz",
IF(VEYA(M2041="Eylül",M2041="Ekim",M2041="Kasım"),"Sonbahar",""))))</f>
        <v>0</v>
      </c>
    </row>
    <row r="2042" spans="1:13" x14ac:dyDescent="0.3">
      <c r="A2042" s="4">
        <v>2041</v>
      </c>
      <c r="B2042" t="s">
        <v>17</v>
      </c>
      <c r="C2042" t="s">
        <v>38</v>
      </c>
      <c r="D2042" s="5" t="s">
        <v>84</v>
      </c>
      <c r="E2042">
        <v>5</v>
      </c>
      <c r="F2042" s="1">
        <v>1200</v>
      </c>
      <c r="G2042" s="2">
        <v>6000</v>
      </c>
      <c r="H2042" s="3">
        <v>2000</v>
      </c>
      <c r="I2042" s="19" t="s">
        <v>49</v>
      </c>
      <c r="J2042" t="s">
        <v>64</v>
      </c>
      <c r="K2042" s="20">
        <f>Tablo1[[#This Row],[Ürün Kar Tutarı]]/Tablo1[[#This Row],[Birim Fiyat]]</f>
        <v>1.6666666666666667</v>
      </c>
      <c r="L2042" t="str">
        <f xml:space="preserve"> RIGHT(Tablo1[[#This Row],[Urun Ad]],5)</f>
        <v>ü Mor</v>
      </c>
      <c r="M2042" cm="1">
        <f t="array" aca="1" ref="M2042" ca="1">IF(VEYA(M2042="Aralık",M2042="Ocak",M2042="Şubat"),"Kış",
IF(VEYA(M2042="Mart",M2042="Nisan",M2042="Mayıs"),"İlkbahar",
IF(VEYA(M2042="Haziran",M2042="Temmuz",M2042="Ağustos"),"Yaz",
IF(VEYA(M2042="Eylül",M2042="Ekim",M2042="Kasım"),"Sonbahar",""))))</f>
        <v>0</v>
      </c>
    </row>
    <row r="2043" spans="1:13" x14ac:dyDescent="0.3">
      <c r="A2043" s="5">
        <v>2042</v>
      </c>
      <c r="B2043" t="s">
        <v>9</v>
      </c>
      <c r="C2043" t="s">
        <v>31</v>
      </c>
      <c r="D2043" s="5" t="s">
        <v>77</v>
      </c>
      <c r="E2043">
        <v>4</v>
      </c>
      <c r="F2043" s="1">
        <v>8000</v>
      </c>
      <c r="G2043" s="2">
        <v>32000</v>
      </c>
      <c r="H2043" s="3">
        <v>8000</v>
      </c>
      <c r="I2043" s="19" t="s">
        <v>49</v>
      </c>
      <c r="J2043" t="s">
        <v>66</v>
      </c>
      <c r="K2043" s="20">
        <f>Tablo1[[#This Row],[Ürün Kar Tutarı]]/Tablo1[[#This Row],[Birim Fiyat]]</f>
        <v>1</v>
      </c>
      <c r="L2043" t="str">
        <f xml:space="preserve"> RIGHT(Tablo1[[#This Row],[Urun Ad]],5)</f>
        <v>Beyaz</v>
      </c>
      <c r="M2043" cm="1">
        <f t="array" aca="1" ref="M2043" ca="1">IF(VEYA(M2043="Aralık",M2043="Ocak",M2043="Şubat"),"Kış",
IF(VEYA(M2043="Mart",M2043="Nisan",M2043="Mayıs"),"İlkbahar",
IF(VEYA(M2043="Haziran",M2043="Temmuz",M2043="Ağustos"),"Yaz",
IF(VEYA(M2043="Eylül",M2043="Ekim",M2043="Kasım"),"Sonbahar",""))))</f>
        <v>0</v>
      </c>
    </row>
    <row r="2044" spans="1:13" x14ac:dyDescent="0.3">
      <c r="A2044" s="4">
        <v>2043</v>
      </c>
      <c r="B2044" t="s">
        <v>14</v>
      </c>
      <c r="C2044" t="s">
        <v>21</v>
      </c>
      <c r="D2044" s="5" t="s">
        <v>82</v>
      </c>
      <c r="E2044">
        <v>3</v>
      </c>
      <c r="F2044" s="1">
        <v>1400</v>
      </c>
      <c r="G2044" s="2">
        <v>4200</v>
      </c>
      <c r="H2044" s="3">
        <v>1800</v>
      </c>
      <c r="I2044" s="19" t="s">
        <v>49</v>
      </c>
      <c r="J2044" t="s">
        <v>58</v>
      </c>
      <c r="K2044" s="20">
        <f>Tablo1[[#This Row],[Ürün Kar Tutarı]]/Tablo1[[#This Row],[Birim Fiyat]]</f>
        <v>1.2857142857142858</v>
      </c>
      <c r="L2044" t="str">
        <f xml:space="preserve"> RIGHT(Tablo1[[#This Row],[Urun Ad]],5)</f>
        <v>Beyaz</v>
      </c>
      <c r="M2044" cm="1">
        <f t="array" aca="1" ref="M2044" ca="1">IF(VEYA(M2044="Aralık",M2044="Ocak",M2044="Şubat"),"Kış",
IF(VEYA(M2044="Mart",M2044="Nisan",M2044="Mayıs"),"İlkbahar",
IF(VEYA(M2044="Haziran",M2044="Temmuz",M2044="Ağustos"),"Yaz",
IF(VEYA(M2044="Eylül",M2044="Ekim",M2044="Kasım"),"Sonbahar",""))))</f>
        <v>0</v>
      </c>
    </row>
    <row r="2045" spans="1:13" x14ac:dyDescent="0.3">
      <c r="A2045" s="5">
        <v>2044</v>
      </c>
      <c r="B2045" t="s">
        <v>13</v>
      </c>
      <c r="C2045" t="s">
        <v>23</v>
      </c>
      <c r="D2045" s="5" t="s">
        <v>84</v>
      </c>
      <c r="E2045">
        <v>3</v>
      </c>
      <c r="F2045" s="1">
        <v>1350</v>
      </c>
      <c r="G2045" s="2">
        <v>4050</v>
      </c>
      <c r="H2045" s="3">
        <v>1650</v>
      </c>
      <c r="I2045" s="19" t="s">
        <v>49</v>
      </c>
      <c r="J2045" t="s">
        <v>62</v>
      </c>
      <c r="K2045" s="20">
        <f>Tablo1[[#This Row],[Ürün Kar Tutarı]]/Tablo1[[#This Row],[Birim Fiyat]]</f>
        <v>1.2222222222222223</v>
      </c>
      <c r="L2045" t="str">
        <f xml:space="preserve"> RIGHT(Tablo1[[#This Row],[Urun Ad]],5)</f>
        <v>Siyah</v>
      </c>
      <c r="M2045" cm="1">
        <f t="array" aca="1" ref="M2045" ca="1">IF(VEYA(M2045="Aralık",M2045="Ocak",M2045="Şubat"),"Kış",
IF(VEYA(M2045="Mart",M2045="Nisan",M2045="Mayıs"),"İlkbahar",
IF(VEYA(M2045="Haziran",M2045="Temmuz",M2045="Ağustos"),"Yaz",
IF(VEYA(M2045="Eylül",M2045="Ekim",M2045="Kasım"),"Sonbahar",""))))</f>
        <v>0</v>
      </c>
    </row>
    <row r="2046" spans="1:13" x14ac:dyDescent="0.3">
      <c r="A2046" s="4">
        <v>2045</v>
      </c>
      <c r="B2046" t="s">
        <v>16</v>
      </c>
      <c r="C2046" t="s">
        <v>38</v>
      </c>
      <c r="D2046" s="5" t="s">
        <v>84</v>
      </c>
      <c r="E2046">
        <v>4</v>
      </c>
      <c r="F2046" s="1">
        <v>1200</v>
      </c>
      <c r="G2046" s="2">
        <v>4800</v>
      </c>
      <c r="H2046" s="3">
        <v>1600</v>
      </c>
      <c r="I2046" s="19" t="s">
        <v>49</v>
      </c>
      <c r="J2046" t="s">
        <v>56</v>
      </c>
      <c r="K2046" s="20">
        <f>Tablo1[[#This Row],[Ürün Kar Tutarı]]/Tablo1[[#This Row],[Birim Fiyat]]</f>
        <v>1.3333333333333333</v>
      </c>
      <c r="L2046" t="str">
        <f xml:space="preserve"> RIGHT(Tablo1[[#This Row],[Urun Ad]],5)</f>
        <v>ü Mor</v>
      </c>
      <c r="M2046" cm="1">
        <f t="array" aca="1" ref="M2046" ca="1">IF(VEYA(M2046="Aralık",M2046="Ocak",M2046="Şubat"),"Kış",
IF(VEYA(M2046="Mart",M2046="Nisan",M2046="Mayıs"),"İlkbahar",
IF(VEYA(M2046="Haziran",M2046="Temmuz",M2046="Ağustos"),"Yaz",
IF(VEYA(M2046="Eylül",M2046="Ekim",M2046="Kasım"),"Sonbahar",""))))</f>
        <v>0</v>
      </c>
    </row>
    <row r="2047" spans="1:13" x14ac:dyDescent="0.3">
      <c r="A2047" s="4">
        <v>2046</v>
      </c>
      <c r="B2047" t="s">
        <v>14</v>
      </c>
      <c r="C2047" t="s">
        <v>40</v>
      </c>
      <c r="D2047" s="5" t="s">
        <v>75</v>
      </c>
      <c r="E2047">
        <v>5</v>
      </c>
      <c r="F2047" s="1">
        <v>5300</v>
      </c>
      <c r="G2047" s="2">
        <v>26500</v>
      </c>
      <c r="H2047" s="3">
        <v>6500</v>
      </c>
      <c r="I2047" s="19" t="s">
        <v>49</v>
      </c>
      <c r="J2047" t="s">
        <v>55</v>
      </c>
      <c r="K2047" s="20">
        <f>Tablo1[[#This Row],[Ürün Kar Tutarı]]/Tablo1[[#This Row],[Birim Fiyat]]</f>
        <v>1.2264150943396226</v>
      </c>
      <c r="L2047" t="str">
        <f xml:space="preserve"> RIGHT(Tablo1[[#This Row],[Urun Ad]],5)</f>
        <v>i Gri</v>
      </c>
      <c r="M2047" cm="1">
        <f t="array" aca="1" ref="M2047" ca="1">IF(VEYA(M2047="Aralık",M2047="Ocak",M2047="Şubat"),"Kış",
IF(VEYA(M2047="Mart",M2047="Nisan",M2047="Mayıs"),"İlkbahar",
IF(VEYA(M2047="Haziran",M2047="Temmuz",M2047="Ağustos"),"Yaz",
IF(VEYA(M2047="Eylül",M2047="Ekim",M2047="Kasım"),"Sonbahar",""))))</f>
        <v>0</v>
      </c>
    </row>
    <row r="2048" spans="1:13" x14ac:dyDescent="0.3">
      <c r="A2048" s="4">
        <v>2047</v>
      </c>
      <c r="B2048" t="s">
        <v>17</v>
      </c>
      <c r="C2048" t="s">
        <v>32</v>
      </c>
      <c r="D2048" s="5" t="s">
        <v>76</v>
      </c>
      <c r="E2048">
        <v>5</v>
      </c>
      <c r="F2048" s="1">
        <v>10590</v>
      </c>
      <c r="G2048" s="2">
        <v>52950</v>
      </c>
      <c r="H2048" s="3">
        <v>22950</v>
      </c>
      <c r="I2048" s="19" t="s">
        <v>49</v>
      </c>
      <c r="J2048" t="s">
        <v>56</v>
      </c>
      <c r="K2048" s="20">
        <f>Tablo1[[#This Row],[Ürün Kar Tutarı]]/Tablo1[[#This Row],[Birim Fiyat]]</f>
        <v>2.1671388101983005</v>
      </c>
      <c r="L2048" t="str">
        <f xml:space="preserve"> RIGHT(Tablo1[[#This Row],[Urun Ad]],5)</f>
        <v>ı Gri</v>
      </c>
      <c r="M2048" cm="1">
        <f t="array" aca="1" ref="M2048" ca="1">IF(VEYA(M2048="Aralık",M2048="Ocak",M2048="Şubat"),"Kış",
IF(VEYA(M2048="Mart",M2048="Nisan",M2048="Mayıs"),"İlkbahar",
IF(VEYA(M2048="Haziran",M2048="Temmuz",M2048="Ağustos"),"Yaz",
IF(VEYA(M2048="Eylül",M2048="Ekim",M2048="Kasım"),"Sonbahar",""))))</f>
        <v>0</v>
      </c>
    </row>
    <row r="2049" spans="1:13" x14ac:dyDescent="0.3">
      <c r="A2049" s="5">
        <v>2048</v>
      </c>
      <c r="B2049" t="s">
        <v>12</v>
      </c>
      <c r="C2049" t="s">
        <v>37</v>
      </c>
      <c r="D2049" s="5" t="s">
        <v>43</v>
      </c>
      <c r="E2049">
        <v>3</v>
      </c>
      <c r="F2049" s="1">
        <v>1250</v>
      </c>
      <c r="G2049" s="2">
        <v>3750</v>
      </c>
      <c r="H2049" s="3">
        <v>1350</v>
      </c>
      <c r="I2049" s="19" t="s">
        <v>49</v>
      </c>
      <c r="J2049" t="s">
        <v>57</v>
      </c>
      <c r="K2049" s="20">
        <f>Tablo1[[#This Row],[Ürün Kar Tutarı]]/Tablo1[[#This Row],[Birim Fiyat]]</f>
        <v>1.08</v>
      </c>
      <c r="L2049" t="str">
        <f xml:space="preserve"> RIGHT(Tablo1[[#This Row],[Urun Ad]],5)</f>
        <v>Siyah</v>
      </c>
      <c r="M2049" cm="1">
        <f t="array" aca="1" ref="M2049" ca="1">IF(VEYA(M2049="Aralık",M2049="Ocak",M2049="Şubat"),"Kış",
IF(VEYA(M2049="Mart",M2049="Nisan",M2049="Mayıs"),"İlkbahar",
IF(VEYA(M2049="Haziran",M2049="Temmuz",M2049="Ağustos"),"Yaz",
IF(VEYA(M2049="Eylül",M2049="Ekim",M2049="Kasım"),"Sonbahar",""))))</f>
        <v>0</v>
      </c>
    </row>
    <row r="2050" spans="1:13" x14ac:dyDescent="0.3">
      <c r="A2050" s="4">
        <v>2049</v>
      </c>
      <c r="B2050" t="s">
        <v>19</v>
      </c>
      <c r="C2050" t="s">
        <v>38</v>
      </c>
      <c r="D2050" s="5" t="s">
        <v>84</v>
      </c>
      <c r="E2050">
        <v>4</v>
      </c>
      <c r="F2050" s="1">
        <v>1200</v>
      </c>
      <c r="G2050" s="2">
        <v>4800</v>
      </c>
      <c r="H2050" s="3">
        <v>1600</v>
      </c>
      <c r="I2050" s="19" t="s">
        <v>49</v>
      </c>
      <c r="J2050" t="s">
        <v>58</v>
      </c>
      <c r="K2050" s="20">
        <f>Tablo1[[#This Row],[Ürün Kar Tutarı]]/Tablo1[[#This Row],[Birim Fiyat]]</f>
        <v>1.3333333333333333</v>
      </c>
      <c r="L2050" t="str">
        <f xml:space="preserve"> RIGHT(Tablo1[[#This Row],[Urun Ad]],5)</f>
        <v>ü Mor</v>
      </c>
      <c r="M2050" cm="1">
        <f t="array" aca="1" ref="M2050" ca="1">IF(VEYA(M2050="Aralık",M2050="Ocak",M2050="Şubat"),"Kış",
IF(VEYA(M2050="Mart",M2050="Nisan",M2050="Mayıs"),"İlkbahar",
IF(VEYA(M2050="Haziran",M2050="Temmuz",M2050="Ağustos"),"Yaz",
IF(VEYA(M2050="Eylül",M2050="Ekim",M2050="Kasım"),"Sonbahar",""))))</f>
        <v>0</v>
      </c>
    </row>
    <row r="2051" spans="1:13" x14ac:dyDescent="0.3">
      <c r="A2051" s="5">
        <v>2050</v>
      </c>
      <c r="B2051" t="s">
        <v>12</v>
      </c>
      <c r="C2051" t="s">
        <v>21</v>
      </c>
      <c r="D2051" s="5" t="s">
        <v>82</v>
      </c>
      <c r="E2051">
        <v>5</v>
      </c>
      <c r="F2051" s="1">
        <v>1400</v>
      </c>
      <c r="G2051" s="2">
        <v>7000</v>
      </c>
      <c r="H2051" s="3">
        <v>3000</v>
      </c>
      <c r="I2051" s="19" t="s">
        <v>49</v>
      </c>
      <c r="J2051" t="s">
        <v>64</v>
      </c>
      <c r="K2051" s="20">
        <f>Tablo1[[#This Row],[Ürün Kar Tutarı]]/Tablo1[[#This Row],[Birim Fiyat]]</f>
        <v>2.1428571428571428</v>
      </c>
      <c r="L2051" t="str">
        <f xml:space="preserve"> RIGHT(Tablo1[[#This Row],[Urun Ad]],5)</f>
        <v>Beyaz</v>
      </c>
      <c r="M2051" cm="1">
        <f t="array" aca="1" ref="M2051" ca="1">IF(VEYA(M2051="Aralık",M2051="Ocak",M2051="Şubat"),"Kış",
IF(VEYA(M2051="Mart",M2051="Nisan",M2051="Mayıs"),"İlkbahar",
IF(VEYA(M2051="Haziran",M2051="Temmuz",M2051="Ağustos"),"Yaz",
IF(VEYA(M2051="Eylül",M2051="Ekim",M2051="Kasım"),"Sonbahar",""))))</f>
        <v>0</v>
      </c>
    </row>
    <row r="2052" spans="1:13" x14ac:dyDescent="0.3">
      <c r="A2052" s="4">
        <v>2051</v>
      </c>
      <c r="B2052" t="s">
        <v>19</v>
      </c>
      <c r="C2052" t="s">
        <v>39</v>
      </c>
      <c r="D2052" s="5" t="s">
        <v>76</v>
      </c>
      <c r="E2052">
        <v>3</v>
      </c>
      <c r="F2052" s="1">
        <v>7530</v>
      </c>
      <c r="G2052" s="2">
        <v>22590</v>
      </c>
      <c r="H2052" s="3">
        <v>4590</v>
      </c>
      <c r="I2052" s="19" t="s">
        <v>49</v>
      </c>
      <c r="J2052" t="s">
        <v>61</v>
      </c>
      <c r="K2052" s="20">
        <f>Tablo1[[#This Row],[Ürün Kar Tutarı]]/Tablo1[[#This Row],[Birim Fiyat]]</f>
        <v>0.60956175298804782</v>
      </c>
      <c r="L2052" t="str">
        <f xml:space="preserve"> RIGHT(Tablo1[[#This Row],[Urun Ad]],5)</f>
        <v>ı Gri</v>
      </c>
      <c r="M2052" cm="1">
        <f t="array" aca="1" ref="M2052" ca="1">IF(VEYA(M2052="Aralık",M2052="Ocak",M2052="Şubat"),"Kış",
IF(VEYA(M2052="Mart",M2052="Nisan",M2052="Mayıs"),"İlkbahar",
IF(VEYA(M2052="Haziran",M2052="Temmuz",M2052="Ağustos"),"Yaz",
IF(VEYA(M2052="Eylül",M2052="Ekim",M2052="Kasım"),"Sonbahar",""))))</f>
        <v>0</v>
      </c>
    </row>
    <row r="2053" spans="1:13" x14ac:dyDescent="0.3">
      <c r="A2053" s="5">
        <v>2052</v>
      </c>
      <c r="B2053" t="s">
        <v>14</v>
      </c>
      <c r="C2053" t="s">
        <v>25</v>
      </c>
      <c r="D2053" s="5" t="s">
        <v>77</v>
      </c>
      <c r="E2053">
        <v>3</v>
      </c>
      <c r="F2053" s="1">
        <v>7600</v>
      </c>
      <c r="G2053" s="2">
        <v>22800</v>
      </c>
      <c r="H2053" s="3">
        <v>4800</v>
      </c>
      <c r="I2053" s="19" t="s">
        <v>49</v>
      </c>
      <c r="J2053" t="s">
        <v>55</v>
      </c>
      <c r="K2053" s="20">
        <f>Tablo1[[#This Row],[Ürün Kar Tutarı]]/Tablo1[[#This Row],[Birim Fiyat]]</f>
        <v>0.63157894736842102</v>
      </c>
      <c r="L2053" t="str">
        <f xml:space="preserve"> RIGHT(Tablo1[[#This Row],[Urun Ad]],5)</f>
        <v>i Gri</v>
      </c>
      <c r="M2053" cm="1">
        <f t="array" aca="1" ref="M2053" ca="1">IF(VEYA(M2053="Aralık",M2053="Ocak",M2053="Şubat"),"Kış",
IF(VEYA(M2053="Mart",M2053="Nisan",M2053="Mayıs"),"İlkbahar",
IF(VEYA(M2053="Haziran",M2053="Temmuz",M2053="Ağustos"),"Yaz",
IF(VEYA(M2053="Eylül",M2053="Ekim",M2053="Kasım"),"Sonbahar",""))))</f>
        <v>0</v>
      </c>
    </row>
    <row r="2054" spans="1:13" x14ac:dyDescent="0.3">
      <c r="A2054" s="4">
        <v>2053</v>
      </c>
      <c r="B2054" t="s">
        <v>19</v>
      </c>
      <c r="C2054" t="s">
        <v>41</v>
      </c>
      <c r="D2054" s="5" t="s">
        <v>78</v>
      </c>
      <c r="E2054">
        <v>3</v>
      </c>
      <c r="F2054" s="1">
        <v>1500</v>
      </c>
      <c r="G2054" s="2">
        <v>4500</v>
      </c>
      <c r="H2054" s="3">
        <v>2100</v>
      </c>
      <c r="I2054" s="19" t="s">
        <v>49</v>
      </c>
      <c r="J2054" t="s">
        <v>59</v>
      </c>
      <c r="K2054" s="20">
        <f>Tablo1[[#This Row],[Ürün Kar Tutarı]]/Tablo1[[#This Row],[Birim Fiyat]]</f>
        <v>1.4</v>
      </c>
      <c r="L2054" t="str">
        <f xml:space="preserve"> RIGHT(Tablo1[[#This Row],[Urun Ad]],5)</f>
        <v>Marka</v>
      </c>
      <c r="M2054" cm="1">
        <f t="array" aca="1" ref="M2054" ca="1">IF(VEYA(M2054="Aralık",M2054="Ocak",M2054="Şubat"),"Kış",
IF(VEYA(M2054="Mart",M2054="Nisan",M2054="Mayıs"),"İlkbahar",
IF(VEYA(M2054="Haziran",M2054="Temmuz",M2054="Ağustos"),"Yaz",
IF(VEYA(M2054="Eylül",M2054="Ekim",M2054="Kasım"),"Sonbahar",""))))</f>
        <v>0</v>
      </c>
    </row>
    <row r="2055" spans="1:13" x14ac:dyDescent="0.3">
      <c r="A2055" s="5">
        <v>2054</v>
      </c>
      <c r="B2055" t="s">
        <v>17</v>
      </c>
      <c r="C2055" t="s">
        <v>24</v>
      </c>
      <c r="D2055" s="5" t="s">
        <v>81</v>
      </c>
      <c r="E2055">
        <v>4</v>
      </c>
      <c r="F2055" s="1">
        <v>2180</v>
      </c>
      <c r="G2055" s="2">
        <v>8720</v>
      </c>
      <c r="H2055" s="3">
        <v>2720</v>
      </c>
      <c r="I2055" s="19" t="s">
        <v>49</v>
      </c>
      <c r="J2055" t="s">
        <v>59</v>
      </c>
      <c r="K2055" s="20">
        <f>Tablo1[[#This Row],[Ürün Kar Tutarı]]/Tablo1[[#This Row],[Birim Fiyat]]</f>
        <v>1.2477064220183487</v>
      </c>
      <c r="L2055" t="str">
        <f xml:space="preserve"> RIGHT(Tablo1[[#This Row],[Urun Ad]],5)</f>
        <v>Marka</v>
      </c>
      <c r="M2055" cm="1">
        <f t="array" aca="1" ref="M2055" ca="1">IF(VEYA(M2055="Aralık",M2055="Ocak",M2055="Şubat"),"Kış",
IF(VEYA(M2055="Mart",M2055="Nisan",M2055="Mayıs"),"İlkbahar",
IF(VEYA(M2055="Haziran",M2055="Temmuz",M2055="Ağustos"),"Yaz",
IF(VEYA(M2055="Eylül",M2055="Ekim",M2055="Kasım"),"Sonbahar",""))))</f>
        <v>0</v>
      </c>
    </row>
    <row r="2056" spans="1:13" x14ac:dyDescent="0.3">
      <c r="A2056" s="4">
        <v>2055</v>
      </c>
      <c r="B2056" t="s">
        <v>11</v>
      </c>
      <c r="C2056" t="s">
        <v>24</v>
      </c>
      <c r="D2056" s="5" t="s">
        <v>81</v>
      </c>
      <c r="E2056">
        <v>3</v>
      </c>
      <c r="F2056" s="1">
        <v>2180</v>
      </c>
      <c r="G2056" s="2">
        <v>6540</v>
      </c>
      <c r="H2056" s="3">
        <v>2040</v>
      </c>
      <c r="I2056" s="19" t="s">
        <v>49</v>
      </c>
      <c r="J2056" t="s">
        <v>62</v>
      </c>
      <c r="K2056" s="20">
        <f>Tablo1[[#This Row],[Ürün Kar Tutarı]]/Tablo1[[#This Row],[Birim Fiyat]]</f>
        <v>0.93577981651376152</v>
      </c>
      <c r="L2056" t="str">
        <f xml:space="preserve"> RIGHT(Tablo1[[#This Row],[Urun Ad]],5)</f>
        <v>Marka</v>
      </c>
      <c r="M2056" cm="1">
        <f t="array" aca="1" ref="M2056" ca="1">IF(VEYA(M2056="Aralık",M2056="Ocak",M2056="Şubat"),"Kış",
IF(VEYA(M2056="Mart",M2056="Nisan",M2056="Mayıs"),"İlkbahar",
IF(VEYA(M2056="Haziran",M2056="Temmuz",M2056="Ağustos"),"Yaz",
IF(VEYA(M2056="Eylül",M2056="Ekim",M2056="Kasım"),"Sonbahar",""))))</f>
        <v>0</v>
      </c>
    </row>
    <row r="2057" spans="1:13" x14ac:dyDescent="0.3">
      <c r="A2057" s="5">
        <v>2056</v>
      </c>
      <c r="B2057" t="s">
        <v>17</v>
      </c>
      <c r="C2057" t="s">
        <v>35</v>
      </c>
      <c r="D2057" s="5" t="s">
        <v>79</v>
      </c>
      <c r="E2057">
        <v>4</v>
      </c>
      <c r="F2057" s="1">
        <v>5775</v>
      </c>
      <c r="G2057" s="2">
        <v>23100</v>
      </c>
      <c r="H2057" s="3">
        <v>7100</v>
      </c>
      <c r="I2057" s="19" t="s">
        <v>49</v>
      </c>
      <c r="J2057" t="s">
        <v>59</v>
      </c>
      <c r="K2057" s="20">
        <f>Tablo1[[#This Row],[Ürün Kar Tutarı]]/Tablo1[[#This Row],[Birim Fiyat]]</f>
        <v>1.2294372294372293</v>
      </c>
      <c r="L2057" t="str">
        <f xml:space="preserve"> RIGHT(Tablo1[[#This Row],[Urun Ad]],5)</f>
        <v>Beyaz</v>
      </c>
      <c r="M2057" cm="1">
        <f t="array" aca="1" ref="M2057" ca="1">IF(VEYA(M2057="Aralık",M2057="Ocak",M2057="Şubat"),"Kış",
IF(VEYA(M2057="Mart",M2057="Nisan",M2057="Mayıs"),"İlkbahar",
IF(VEYA(M2057="Haziran",M2057="Temmuz",M2057="Ağustos"),"Yaz",
IF(VEYA(M2057="Eylül",M2057="Ekim",M2057="Kasım"),"Sonbahar",""))))</f>
        <v>0</v>
      </c>
    </row>
    <row r="2058" spans="1:13" x14ac:dyDescent="0.3">
      <c r="A2058" s="4">
        <v>2057</v>
      </c>
      <c r="B2058" t="s">
        <v>17</v>
      </c>
      <c r="C2058" t="s">
        <v>27</v>
      </c>
      <c r="D2058" s="5" t="s">
        <v>43</v>
      </c>
      <c r="E2058">
        <v>3</v>
      </c>
      <c r="F2058" s="1">
        <v>1100</v>
      </c>
      <c r="G2058" s="2">
        <v>3300</v>
      </c>
      <c r="H2058" s="3">
        <v>900</v>
      </c>
      <c r="I2058" s="19" t="s">
        <v>49</v>
      </c>
      <c r="J2058" t="s">
        <v>66</v>
      </c>
      <c r="K2058" s="20">
        <f>Tablo1[[#This Row],[Ürün Kar Tutarı]]/Tablo1[[#This Row],[Birim Fiyat]]</f>
        <v>0.81818181818181823</v>
      </c>
      <c r="L2058" t="str">
        <f xml:space="preserve"> RIGHT(Tablo1[[#This Row],[Urun Ad]],5)</f>
        <v>Beyaz</v>
      </c>
      <c r="M2058" cm="1">
        <f t="array" aca="1" ref="M2058" ca="1">IF(VEYA(M2058="Aralık",M2058="Ocak",M2058="Şubat"),"Kış",
IF(VEYA(M2058="Mart",M2058="Nisan",M2058="Mayıs"),"İlkbahar",
IF(VEYA(M2058="Haziran",M2058="Temmuz",M2058="Ağustos"),"Yaz",
IF(VEYA(M2058="Eylül",M2058="Ekim",M2058="Kasım"),"Sonbahar",""))))</f>
        <v>0</v>
      </c>
    </row>
    <row r="2059" spans="1:13" x14ac:dyDescent="0.3">
      <c r="A2059" s="5">
        <v>2058</v>
      </c>
      <c r="B2059" t="s">
        <v>18</v>
      </c>
      <c r="C2059" t="s">
        <v>35</v>
      </c>
      <c r="D2059" s="5" t="s">
        <v>79</v>
      </c>
      <c r="E2059">
        <v>4</v>
      </c>
      <c r="F2059" s="1">
        <v>5775</v>
      </c>
      <c r="G2059" s="2">
        <v>23100</v>
      </c>
      <c r="H2059" s="3">
        <v>7100</v>
      </c>
      <c r="I2059" s="19" t="s">
        <v>49</v>
      </c>
      <c r="J2059" t="s">
        <v>62</v>
      </c>
      <c r="K2059" s="20">
        <f>Tablo1[[#This Row],[Ürün Kar Tutarı]]/Tablo1[[#This Row],[Birim Fiyat]]</f>
        <v>1.2294372294372293</v>
      </c>
      <c r="L2059" t="str">
        <f xml:space="preserve"> RIGHT(Tablo1[[#This Row],[Urun Ad]],5)</f>
        <v>Beyaz</v>
      </c>
      <c r="M2059" cm="1">
        <f t="array" aca="1" ref="M2059" ca="1">IF(VEYA(M2059="Aralık",M2059="Ocak",M2059="Şubat"),"Kış",
IF(VEYA(M2059="Mart",M2059="Nisan",M2059="Mayıs"),"İlkbahar",
IF(VEYA(M2059="Haziran",M2059="Temmuz",M2059="Ağustos"),"Yaz",
IF(VEYA(M2059="Eylül",M2059="Ekim",M2059="Kasım"),"Sonbahar",""))))</f>
        <v>0</v>
      </c>
    </row>
    <row r="2060" spans="1:13" x14ac:dyDescent="0.3">
      <c r="A2060" s="4">
        <v>2059</v>
      </c>
      <c r="B2060" t="s">
        <v>15</v>
      </c>
      <c r="C2060" t="s">
        <v>23</v>
      </c>
      <c r="D2060" s="5" t="s">
        <v>84</v>
      </c>
      <c r="E2060">
        <v>3</v>
      </c>
      <c r="F2060" s="1">
        <v>1350</v>
      </c>
      <c r="G2060" s="2">
        <v>4050</v>
      </c>
      <c r="H2060" s="3">
        <v>1650</v>
      </c>
      <c r="I2060" s="19" t="s">
        <v>49</v>
      </c>
      <c r="J2060" t="s">
        <v>64</v>
      </c>
      <c r="K2060" s="20">
        <f>Tablo1[[#This Row],[Ürün Kar Tutarı]]/Tablo1[[#This Row],[Birim Fiyat]]</f>
        <v>1.2222222222222223</v>
      </c>
      <c r="L2060" t="str">
        <f xml:space="preserve"> RIGHT(Tablo1[[#This Row],[Urun Ad]],5)</f>
        <v>Siyah</v>
      </c>
      <c r="M2060" cm="1">
        <f t="array" aca="1" ref="M2060" ca="1">IF(VEYA(M2060="Aralık",M2060="Ocak",M2060="Şubat"),"Kış",
IF(VEYA(M2060="Mart",M2060="Nisan",M2060="Mayıs"),"İlkbahar",
IF(VEYA(M2060="Haziran",M2060="Temmuz",M2060="Ağustos"),"Yaz",
IF(VEYA(M2060="Eylül",M2060="Ekim",M2060="Kasım"),"Sonbahar",""))))</f>
        <v>0</v>
      </c>
    </row>
    <row r="2061" spans="1:13" x14ac:dyDescent="0.3">
      <c r="A2061" s="5">
        <v>2060</v>
      </c>
      <c r="B2061" t="s">
        <v>8</v>
      </c>
      <c r="C2061" t="s">
        <v>25</v>
      </c>
      <c r="D2061" s="5" t="s">
        <v>77</v>
      </c>
      <c r="E2061">
        <v>5</v>
      </c>
      <c r="F2061" s="1">
        <v>7600</v>
      </c>
      <c r="G2061" s="2">
        <v>38000</v>
      </c>
      <c r="H2061" s="3">
        <v>8000</v>
      </c>
      <c r="I2061" s="19" t="s">
        <v>49</v>
      </c>
      <c r="J2061" t="s">
        <v>66</v>
      </c>
      <c r="K2061" s="20">
        <f>Tablo1[[#This Row],[Ürün Kar Tutarı]]/Tablo1[[#This Row],[Birim Fiyat]]</f>
        <v>1.0526315789473684</v>
      </c>
      <c r="L2061" t="str">
        <f xml:space="preserve"> RIGHT(Tablo1[[#This Row],[Urun Ad]],5)</f>
        <v>i Gri</v>
      </c>
      <c r="M2061" cm="1">
        <f t="array" aca="1" ref="M2061" ca="1">IF(VEYA(M2061="Aralık",M2061="Ocak",M2061="Şubat"),"Kış",
IF(VEYA(M2061="Mart",M2061="Nisan",M2061="Mayıs"),"İlkbahar",
IF(VEYA(M2061="Haziran",M2061="Temmuz",M2061="Ağustos"),"Yaz",
IF(VEYA(M2061="Eylül",M2061="Ekim",M2061="Kasım"),"Sonbahar",""))))</f>
        <v>0</v>
      </c>
    </row>
    <row r="2062" spans="1:13" x14ac:dyDescent="0.3">
      <c r="A2062" s="4">
        <v>2061</v>
      </c>
      <c r="B2062" t="s">
        <v>10</v>
      </c>
      <c r="C2062" t="s">
        <v>26</v>
      </c>
      <c r="D2062" s="5" t="s">
        <v>79</v>
      </c>
      <c r="E2062">
        <v>2</v>
      </c>
      <c r="F2062" s="1">
        <v>7250</v>
      </c>
      <c r="G2062" s="2">
        <v>14500</v>
      </c>
      <c r="H2062" s="3">
        <v>4500</v>
      </c>
      <c r="I2062" s="19" t="s">
        <v>49</v>
      </c>
      <c r="J2062" t="s">
        <v>66</v>
      </c>
      <c r="K2062" s="20">
        <f>Tablo1[[#This Row],[Ürün Kar Tutarı]]/Tablo1[[#This Row],[Birim Fiyat]]</f>
        <v>0.62068965517241381</v>
      </c>
      <c r="L2062" t="str">
        <f xml:space="preserve"> RIGHT(Tablo1[[#This Row],[Urun Ad]],5)</f>
        <v>u Gri</v>
      </c>
      <c r="M2062" cm="1">
        <f t="array" aca="1" ref="M2062" ca="1">IF(VEYA(M2062="Aralık",M2062="Ocak",M2062="Şubat"),"Kış",
IF(VEYA(M2062="Mart",M2062="Nisan",M2062="Mayıs"),"İlkbahar",
IF(VEYA(M2062="Haziran",M2062="Temmuz",M2062="Ağustos"),"Yaz",
IF(VEYA(M2062="Eylül",M2062="Ekim",M2062="Kasım"),"Sonbahar",""))))</f>
        <v>0</v>
      </c>
    </row>
    <row r="2063" spans="1:13" x14ac:dyDescent="0.3">
      <c r="A2063" s="5">
        <v>2062</v>
      </c>
      <c r="B2063" t="s">
        <v>19</v>
      </c>
      <c r="C2063" t="s">
        <v>33</v>
      </c>
      <c r="D2063" s="5" t="s">
        <v>78</v>
      </c>
      <c r="E2063">
        <v>5</v>
      </c>
      <c r="F2063" s="1">
        <v>1490</v>
      </c>
      <c r="G2063" s="2">
        <v>7450</v>
      </c>
      <c r="H2063" s="3">
        <v>3450</v>
      </c>
      <c r="I2063" s="19" t="s">
        <v>49</v>
      </c>
      <c r="J2063" t="s">
        <v>67</v>
      </c>
      <c r="K2063" s="20">
        <f>Tablo1[[#This Row],[Ürün Kar Tutarı]]/Tablo1[[#This Row],[Birim Fiyat]]</f>
        <v>2.3154362416107381</v>
      </c>
      <c r="L2063" t="str">
        <f xml:space="preserve"> RIGHT(Tablo1[[#This Row],[Urun Ad]],5)</f>
        <v>Marka</v>
      </c>
      <c r="M2063" cm="1">
        <f t="array" aca="1" ref="M2063" ca="1">IF(VEYA(M2063="Aralık",M2063="Ocak",M2063="Şubat"),"Kış",
IF(VEYA(M2063="Mart",M2063="Nisan",M2063="Mayıs"),"İlkbahar",
IF(VEYA(M2063="Haziran",M2063="Temmuz",M2063="Ağustos"),"Yaz",
IF(VEYA(M2063="Eylül",M2063="Ekim",M2063="Kasım"),"Sonbahar",""))))</f>
        <v>0</v>
      </c>
    </row>
    <row r="2064" spans="1:13" x14ac:dyDescent="0.3">
      <c r="A2064" s="4">
        <v>2063</v>
      </c>
      <c r="B2064" t="s">
        <v>11</v>
      </c>
      <c r="C2064" t="s">
        <v>33</v>
      </c>
      <c r="D2064" s="5" t="s">
        <v>78</v>
      </c>
      <c r="E2064">
        <v>4</v>
      </c>
      <c r="F2064" s="1">
        <v>1490</v>
      </c>
      <c r="G2064" s="2">
        <v>5960</v>
      </c>
      <c r="H2064" s="3">
        <v>2760</v>
      </c>
      <c r="I2064" s="19" t="s">
        <v>49</v>
      </c>
      <c r="J2064" t="s">
        <v>66</v>
      </c>
      <c r="K2064" s="20">
        <f>Tablo1[[#This Row],[Ürün Kar Tutarı]]/Tablo1[[#This Row],[Birim Fiyat]]</f>
        <v>1.8523489932885906</v>
      </c>
      <c r="L2064" t="str">
        <f xml:space="preserve"> RIGHT(Tablo1[[#This Row],[Urun Ad]],5)</f>
        <v>Marka</v>
      </c>
      <c r="M2064" cm="1">
        <f t="array" aca="1" ref="M2064" ca="1">IF(VEYA(M2064="Aralık",M2064="Ocak",M2064="Şubat"),"Kış",
IF(VEYA(M2064="Mart",M2064="Nisan",M2064="Mayıs"),"İlkbahar",
IF(VEYA(M2064="Haziran",M2064="Temmuz",M2064="Ağustos"),"Yaz",
IF(VEYA(M2064="Eylül",M2064="Ekim",M2064="Kasım"),"Sonbahar",""))))</f>
        <v>0</v>
      </c>
    </row>
    <row r="2065" spans="1:13" x14ac:dyDescent="0.3">
      <c r="A2065" s="5">
        <v>2064</v>
      </c>
      <c r="B2065" t="s">
        <v>16</v>
      </c>
      <c r="C2065" t="s">
        <v>30</v>
      </c>
      <c r="D2065" s="5" t="s">
        <v>83</v>
      </c>
      <c r="E2065">
        <v>3</v>
      </c>
      <c r="F2065" s="1">
        <v>1090</v>
      </c>
      <c r="G2065" s="2">
        <v>3270</v>
      </c>
      <c r="H2065" s="3">
        <v>870</v>
      </c>
      <c r="I2065" s="19" t="s">
        <v>49</v>
      </c>
      <c r="J2065" t="s">
        <v>56</v>
      </c>
      <c r="K2065" s="20">
        <f>Tablo1[[#This Row],[Ürün Kar Tutarı]]/Tablo1[[#This Row],[Birim Fiyat]]</f>
        <v>0.79816513761467889</v>
      </c>
      <c r="L2065" t="str">
        <f xml:space="preserve"> RIGHT(Tablo1[[#This Row],[Urun Ad]],5)</f>
        <v>Marka</v>
      </c>
      <c r="M2065" cm="1">
        <f t="array" aca="1" ref="M2065" ca="1">IF(VEYA(M2065="Aralık",M2065="Ocak",M2065="Şubat"),"Kış",
IF(VEYA(M2065="Mart",M2065="Nisan",M2065="Mayıs"),"İlkbahar",
IF(VEYA(M2065="Haziran",M2065="Temmuz",M2065="Ağustos"),"Yaz",
IF(VEYA(M2065="Eylül",M2065="Ekim",M2065="Kasım"),"Sonbahar",""))))</f>
        <v>0</v>
      </c>
    </row>
    <row r="2066" spans="1:13" x14ac:dyDescent="0.3">
      <c r="A2066" s="4">
        <v>2065</v>
      </c>
      <c r="B2066" t="s">
        <v>16</v>
      </c>
      <c r="C2066" t="s">
        <v>28</v>
      </c>
      <c r="D2066" s="5" t="s">
        <v>83</v>
      </c>
      <c r="E2066">
        <v>4</v>
      </c>
      <c r="F2066" s="1">
        <v>1200</v>
      </c>
      <c r="G2066" s="2">
        <v>4800</v>
      </c>
      <c r="H2066" s="3">
        <v>1600</v>
      </c>
      <c r="I2066" s="19" t="s">
        <v>49</v>
      </c>
      <c r="J2066" t="s">
        <v>56</v>
      </c>
      <c r="K2066" s="20">
        <f>Tablo1[[#This Row],[Ürün Kar Tutarı]]/Tablo1[[#This Row],[Birim Fiyat]]</f>
        <v>1.3333333333333333</v>
      </c>
      <c r="L2066" t="str">
        <f xml:space="preserve"> RIGHT(Tablo1[[#This Row],[Urun Ad]],5)</f>
        <v>Marka</v>
      </c>
      <c r="M2066" cm="1">
        <f t="array" aca="1" ref="M2066" ca="1">IF(VEYA(M2066="Aralık",M2066="Ocak",M2066="Şubat"),"Kış",
IF(VEYA(M2066="Mart",M2066="Nisan",M2066="Mayıs"),"İlkbahar",
IF(VEYA(M2066="Haziran",M2066="Temmuz",M2066="Ağustos"),"Yaz",
IF(VEYA(M2066="Eylül",M2066="Ekim",M2066="Kasım"),"Sonbahar",""))))</f>
        <v>0</v>
      </c>
    </row>
    <row r="2067" spans="1:13" x14ac:dyDescent="0.3">
      <c r="A2067" s="5">
        <v>2066</v>
      </c>
      <c r="B2067" t="s">
        <v>19</v>
      </c>
      <c r="C2067" t="s">
        <v>30</v>
      </c>
      <c r="D2067" s="5" t="s">
        <v>83</v>
      </c>
      <c r="E2067">
        <v>3</v>
      </c>
      <c r="F2067" s="1">
        <v>1090</v>
      </c>
      <c r="G2067" s="2">
        <v>3270</v>
      </c>
      <c r="H2067" s="3">
        <v>870</v>
      </c>
      <c r="I2067" s="19" t="s">
        <v>49</v>
      </c>
      <c r="J2067" t="s">
        <v>63</v>
      </c>
      <c r="K2067" s="20">
        <f>Tablo1[[#This Row],[Ürün Kar Tutarı]]/Tablo1[[#This Row],[Birim Fiyat]]</f>
        <v>0.79816513761467889</v>
      </c>
      <c r="L2067" t="str">
        <f xml:space="preserve"> RIGHT(Tablo1[[#This Row],[Urun Ad]],5)</f>
        <v>Marka</v>
      </c>
      <c r="M2067" cm="1">
        <f t="array" aca="1" ref="M2067" ca="1">IF(VEYA(M2067="Aralık",M2067="Ocak",M2067="Şubat"),"Kış",
IF(VEYA(M2067="Mart",M2067="Nisan",M2067="Mayıs"),"İlkbahar",
IF(VEYA(M2067="Haziran",M2067="Temmuz",M2067="Ağustos"),"Yaz",
IF(VEYA(M2067="Eylül",M2067="Ekim",M2067="Kasım"),"Sonbahar",""))))</f>
        <v>0</v>
      </c>
    </row>
    <row r="2068" spans="1:13" x14ac:dyDescent="0.3">
      <c r="A2068" s="4">
        <v>2067</v>
      </c>
      <c r="B2068" t="s">
        <v>19</v>
      </c>
      <c r="C2068" t="s">
        <v>24</v>
      </c>
      <c r="D2068" s="5" t="s">
        <v>81</v>
      </c>
      <c r="E2068">
        <v>4</v>
      </c>
      <c r="F2068" s="1">
        <v>2180</v>
      </c>
      <c r="G2068" s="2">
        <v>8720</v>
      </c>
      <c r="H2068" s="3">
        <v>2720</v>
      </c>
      <c r="I2068" s="19" t="s">
        <v>49</v>
      </c>
      <c r="J2068" t="s">
        <v>62</v>
      </c>
      <c r="K2068" s="20">
        <f>Tablo1[[#This Row],[Ürün Kar Tutarı]]/Tablo1[[#This Row],[Birim Fiyat]]</f>
        <v>1.2477064220183487</v>
      </c>
      <c r="L2068" t="str">
        <f xml:space="preserve"> RIGHT(Tablo1[[#This Row],[Urun Ad]],5)</f>
        <v>Marka</v>
      </c>
      <c r="M2068" cm="1">
        <f t="array" aca="1" ref="M2068" ca="1">IF(VEYA(M2068="Aralık",M2068="Ocak",M2068="Şubat"),"Kış",
IF(VEYA(M2068="Mart",M2068="Nisan",M2068="Mayıs"),"İlkbahar",
IF(VEYA(M2068="Haziran",M2068="Temmuz",M2068="Ağustos"),"Yaz",
IF(VEYA(M2068="Eylül",M2068="Ekim",M2068="Kasım"),"Sonbahar",""))))</f>
        <v>0</v>
      </c>
    </row>
    <row r="2069" spans="1:13" x14ac:dyDescent="0.3">
      <c r="A2069" s="5">
        <v>2068</v>
      </c>
      <c r="B2069" t="s">
        <v>10</v>
      </c>
      <c r="C2069" t="s">
        <v>40</v>
      </c>
      <c r="D2069" s="5" t="s">
        <v>75</v>
      </c>
      <c r="E2069">
        <v>5</v>
      </c>
      <c r="F2069" s="1">
        <v>5300</v>
      </c>
      <c r="G2069" s="2">
        <v>26500</v>
      </c>
      <c r="H2069" s="3">
        <v>6500</v>
      </c>
      <c r="I2069" s="19" t="s">
        <v>49</v>
      </c>
      <c r="J2069" t="s">
        <v>66</v>
      </c>
      <c r="K2069" s="20">
        <f>Tablo1[[#This Row],[Ürün Kar Tutarı]]/Tablo1[[#This Row],[Birim Fiyat]]</f>
        <v>1.2264150943396226</v>
      </c>
      <c r="L2069" t="str">
        <f xml:space="preserve"> RIGHT(Tablo1[[#This Row],[Urun Ad]],5)</f>
        <v>i Gri</v>
      </c>
      <c r="M2069" cm="1">
        <f t="array" aca="1" ref="M2069" ca="1">IF(VEYA(M2069="Aralık",M2069="Ocak",M2069="Şubat"),"Kış",
IF(VEYA(M2069="Mart",M2069="Nisan",M2069="Mayıs"),"İlkbahar",
IF(VEYA(M2069="Haziran",M2069="Temmuz",M2069="Ağustos"),"Yaz",
IF(VEYA(M2069="Eylül",M2069="Ekim",M2069="Kasım"),"Sonbahar",""))))</f>
        <v>0</v>
      </c>
    </row>
    <row r="2070" spans="1:13" x14ac:dyDescent="0.3">
      <c r="A2070" s="4">
        <v>2069</v>
      </c>
      <c r="B2070" t="s">
        <v>19</v>
      </c>
      <c r="C2070" t="s">
        <v>40</v>
      </c>
      <c r="D2070" s="5" t="s">
        <v>75</v>
      </c>
      <c r="E2070">
        <v>4</v>
      </c>
      <c r="F2070" s="1">
        <v>5300</v>
      </c>
      <c r="G2070" s="2">
        <v>21200</v>
      </c>
      <c r="H2070" s="3">
        <v>5200</v>
      </c>
      <c r="I2070" s="19" t="s">
        <v>49</v>
      </c>
      <c r="J2070" t="s">
        <v>65</v>
      </c>
      <c r="K2070" s="20">
        <f>Tablo1[[#This Row],[Ürün Kar Tutarı]]/Tablo1[[#This Row],[Birim Fiyat]]</f>
        <v>0.98113207547169812</v>
      </c>
      <c r="L2070" t="str">
        <f xml:space="preserve"> RIGHT(Tablo1[[#This Row],[Urun Ad]],5)</f>
        <v>i Gri</v>
      </c>
      <c r="M2070" cm="1">
        <f t="array" aca="1" ref="M2070" ca="1">IF(VEYA(M2070="Aralık",M2070="Ocak",M2070="Şubat"),"Kış",
IF(VEYA(M2070="Mart",M2070="Nisan",M2070="Mayıs"),"İlkbahar",
IF(VEYA(M2070="Haziran",M2070="Temmuz",M2070="Ağustos"),"Yaz",
IF(VEYA(M2070="Eylül",M2070="Ekim",M2070="Kasım"),"Sonbahar",""))))</f>
        <v>0</v>
      </c>
    </row>
    <row r="2071" spans="1:13" x14ac:dyDescent="0.3">
      <c r="A2071" s="5">
        <v>2070</v>
      </c>
      <c r="B2071" t="s">
        <v>13</v>
      </c>
      <c r="C2071" t="s">
        <v>26</v>
      </c>
      <c r="D2071" s="5" t="s">
        <v>79</v>
      </c>
      <c r="E2071">
        <v>5</v>
      </c>
      <c r="F2071" s="1">
        <v>7250</v>
      </c>
      <c r="G2071" s="2">
        <v>36250</v>
      </c>
      <c r="H2071" s="3">
        <v>11250</v>
      </c>
      <c r="I2071" s="19" t="s">
        <v>49</v>
      </c>
      <c r="J2071" t="s">
        <v>58</v>
      </c>
      <c r="K2071" s="20">
        <f>Tablo1[[#This Row],[Ürün Kar Tutarı]]/Tablo1[[#This Row],[Birim Fiyat]]</f>
        <v>1.5517241379310345</v>
      </c>
      <c r="L2071" t="str">
        <f xml:space="preserve"> RIGHT(Tablo1[[#This Row],[Urun Ad]],5)</f>
        <v>u Gri</v>
      </c>
      <c r="M2071" cm="1">
        <f t="array" aca="1" ref="M2071" ca="1">IF(VEYA(M2071="Aralık",M2071="Ocak",M2071="Şubat"),"Kış",
IF(VEYA(M2071="Mart",M2071="Nisan",M2071="Mayıs"),"İlkbahar",
IF(VEYA(M2071="Haziran",M2071="Temmuz",M2071="Ağustos"),"Yaz",
IF(VEYA(M2071="Eylül",M2071="Ekim",M2071="Kasım"),"Sonbahar",""))))</f>
        <v>0</v>
      </c>
    </row>
    <row r="2072" spans="1:13" x14ac:dyDescent="0.3">
      <c r="A2072" s="4">
        <v>2071</v>
      </c>
      <c r="B2072" t="s">
        <v>13</v>
      </c>
      <c r="C2072" t="s">
        <v>38</v>
      </c>
      <c r="D2072" s="5" t="s">
        <v>84</v>
      </c>
      <c r="E2072">
        <v>4</v>
      </c>
      <c r="F2072" s="1">
        <v>1200</v>
      </c>
      <c r="G2072" s="2">
        <v>4800</v>
      </c>
      <c r="H2072" s="3">
        <v>1600</v>
      </c>
      <c r="I2072" s="19" t="s">
        <v>49</v>
      </c>
      <c r="J2072" t="s">
        <v>55</v>
      </c>
      <c r="K2072" s="20">
        <f>Tablo1[[#This Row],[Ürün Kar Tutarı]]/Tablo1[[#This Row],[Birim Fiyat]]</f>
        <v>1.3333333333333333</v>
      </c>
      <c r="L2072" t="str">
        <f xml:space="preserve"> RIGHT(Tablo1[[#This Row],[Urun Ad]],5)</f>
        <v>ü Mor</v>
      </c>
      <c r="M2072" cm="1">
        <f t="array" aca="1" ref="M2072" ca="1">IF(VEYA(M2072="Aralık",M2072="Ocak",M2072="Şubat"),"Kış",
IF(VEYA(M2072="Mart",M2072="Nisan",M2072="Mayıs"),"İlkbahar",
IF(VEYA(M2072="Haziran",M2072="Temmuz",M2072="Ağustos"),"Yaz",
IF(VEYA(M2072="Eylül",M2072="Ekim",M2072="Kasım"),"Sonbahar",""))))</f>
        <v>0</v>
      </c>
    </row>
    <row r="2073" spans="1:13" x14ac:dyDescent="0.3">
      <c r="A2073" s="4">
        <v>2072</v>
      </c>
      <c r="B2073" t="s">
        <v>11</v>
      </c>
      <c r="C2073" t="s">
        <v>20</v>
      </c>
      <c r="D2073" s="5" t="s">
        <v>75</v>
      </c>
      <c r="E2073">
        <v>3</v>
      </c>
      <c r="F2073" s="1">
        <v>6000</v>
      </c>
      <c r="G2073" s="2">
        <v>18000</v>
      </c>
      <c r="H2073" s="3">
        <v>6000</v>
      </c>
      <c r="I2073" s="19" t="s">
        <v>49</v>
      </c>
      <c r="J2073" t="s">
        <v>55</v>
      </c>
      <c r="K2073" s="20">
        <f>Tablo1[[#This Row],[Ürün Kar Tutarı]]/Tablo1[[#This Row],[Birim Fiyat]]</f>
        <v>1</v>
      </c>
      <c r="L2073" t="str">
        <f xml:space="preserve"> RIGHT(Tablo1[[#This Row],[Urun Ad]],5)</f>
        <v>Beyaz</v>
      </c>
      <c r="M2073" cm="1">
        <f t="array" aca="1" ref="M2073" ca="1">IF(VEYA(M2073="Aralık",M2073="Ocak",M2073="Şubat"),"Kış",
IF(VEYA(M2073="Mart",M2073="Nisan",M2073="Mayıs"),"İlkbahar",
IF(VEYA(M2073="Haziran",M2073="Temmuz",M2073="Ağustos"),"Yaz",
IF(VEYA(M2073="Eylül",M2073="Ekim",M2073="Kasım"),"Sonbahar",""))))</f>
        <v>0</v>
      </c>
    </row>
    <row r="2074" spans="1:13" x14ac:dyDescent="0.3">
      <c r="A2074" s="4">
        <v>2073</v>
      </c>
      <c r="B2074" t="s">
        <v>10</v>
      </c>
      <c r="C2074" t="s">
        <v>22</v>
      </c>
      <c r="D2074" s="5" t="s">
        <v>76</v>
      </c>
      <c r="E2074">
        <v>5</v>
      </c>
      <c r="F2074" s="1">
        <v>8450</v>
      </c>
      <c r="G2074" s="2">
        <v>42250</v>
      </c>
      <c r="H2074" s="3">
        <v>12250</v>
      </c>
      <c r="I2074" s="19" t="s">
        <v>49</v>
      </c>
      <c r="J2074" t="s">
        <v>64</v>
      </c>
      <c r="K2074" s="20">
        <f>Tablo1[[#This Row],[Ürün Kar Tutarı]]/Tablo1[[#This Row],[Birim Fiyat]]</f>
        <v>1.4497041420118344</v>
      </c>
      <c r="L2074" t="str">
        <f xml:space="preserve"> RIGHT(Tablo1[[#This Row],[Urun Ad]],5)</f>
        <v>Beyaz</v>
      </c>
      <c r="M2074" cm="1">
        <f t="array" aca="1" ref="M2074" ca="1">IF(VEYA(M2074="Aralık",M2074="Ocak",M2074="Şubat"),"Kış",
IF(VEYA(M2074="Mart",M2074="Nisan",M2074="Mayıs"),"İlkbahar",
IF(VEYA(M2074="Haziran",M2074="Temmuz",M2074="Ağustos"),"Yaz",
IF(VEYA(M2074="Eylül",M2074="Ekim",M2074="Kasım"),"Sonbahar",""))))</f>
        <v>0</v>
      </c>
    </row>
    <row r="2075" spans="1:13" x14ac:dyDescent="0.3">
      <c r="A2075" s="5">
        <v>2074</v>
      </c>
      <c r="B2075" t="s">
        <v>14</v>
      </c>
      <c r="C2075" t="s">
        <v>34</v>
      </c>
      <c r="D2075" s="5" t="s">
        <v>80</v>
      </c>
      <c r="E2075">
        <v>4</v>
      </c>
      <c r="F2075" s="1">
        <v>4200</v>
      </c>
      <c r="G2075" s="2">
        <v>16800</v>
      </c>
      <c r="H2075" s="3">
        <v>4800</v>
      </c>
      <c r="I2075" s="19" t="s">
        <v>49</v>
      </c>
      <c r="J2075" t="s">
        <v>56</v>
      </c>
      <c r="K2075" s="20">
        <f>Tablo1[[#This Row],[Ürün Kar Tutarı]]/Tablo1[[#This Row],[Birim Fiyat]]</f>
        <v>1.1428571428571428</v>
      </c>
      <c r="L2075" t="str">
        <f xml:space="preserve"> RIGHT(Tablo1[[#This Row],[Urun Ad]],5)</f>
        <v>Beyaz</v>
      </c>
      <c r="M2075" cm="1">
        <f t="array" aca="1" ref="M2075" ca="1">IF(VEYA(M2075="Aralık",M2075="Ocak",M2075="Şubat"),"Kış",
IF(VEYA(M2075="Mart",M2075="Nisan",M2075="Mayıs"),"İlkbahar",
IF(VEYA(M2075="Haziran",M2075="Temmuz",M2075="Ağustos"),"Yaz",
IF(VEYA(M2075="Eylül",M2075="Ekim",M2075="Kasım"),"Sonbahar",""))))</f>
        <v>0</v>
      </c>
    </row>
    <row r="2076" spans="1:13" x14ac:dyDescent="0.3">
      <c r="A2076" s="4">
        <v>2075</v>
      </c>
      <c r="B2076" t="s">
        <v>14</v>
      </c>
      <c r="C2076" t="s">
        <v>32</v>
      </c>
      <c r="D2076" s="5" t="s">
        <v>76</v>
      </c>
      <c r="E2076">
        <v>4</v>
      </c>
      <c r="F2076" s="1">
        <v>10590</v>
      </c>
      <c r="G2076" s="2">
        <v>42360</v>
      </c>
      <c r="H2076" s="3">
        <v>18360</v>
      </c>
      <c r="I2076" s="19" t="s">
        <v>49</v>
      </c>
      <c r="J2076" t="s">
        <v>63</v>
      </c>
      <c r="K2076" s="20">
        <f>Tablo1[[#This Row],[Ürün Kar Tutarı]]/Tablo1[[#This Row],[Birim Fiyat]]</f>
        <v>1.7337110481586402</v>
      </c>
      <c r="L2076" t="str">
        <f xml:space="preserve"> RIGHT(Tablo1[[#This Row],[Urun Ad]],5)</f>
        <v>ı Gri</v>
      </c>
      <c r="M2076" cm="1">
        <f t="array" aca="1" ref="M2076" ca="1">IF(VEYA(M2076="Aralık",M2076="Ocak",M2076="Şubat"),"Kış",
IF(VEYA(M2076="Mart",M2076="Nisan",M2076="Mayıs"),"İlkbahar",
IF(VEYA(M2076="Haziran",M2076="Temmuz",M2076="Ağustos"),"Yaz",
IF(VEYA(M2076="Eylül",M2076="Ekim",M2076="Kasım"),"Sonbahar",""))))</f>
        <v>0</v>
      </c>
    </row>
    <row r="2077" spans="1:13" x14ac:dyDescent="0.3">
      <c r="A2077" s="5">
        <v>2076</v>
      </c>
      <c r="B2077" t="s">
        <v>13</v>
      </c>
      <c r="C2077" t="s">
        <v>38</v>
      </c>
      <c r="D2077" s="5" t="s">
        <v>84</v>
      </c>
      <c r="E2077">
        <v>3</v>
      </c>
      <c r="F2077" s="1">
        <v>1200</v>
      </c>
      <c r="G2077" s="2">
        <v>3600</v>
      </c>
      <c r="H2077" s="3">
        <v>1200</v>
      </c>
      <c r="I2077" s="19" t="s">
        <v>49</v>
      </c>
      <c r="J2077" t="s">
        <v>62</v>
      </c>
      <c r="K2077" s="20">
        <f>Tablo1[[#This Row],[Ürün Kar Tutarı]]/Tablo1[[#This Row],[Birim Fiyat]]</f>
        <v>1</v>
      </c>
      <c r="L2077" t="str">
        <f xml:space="preserve"> RIGHT(Tablo1[[#This Row],[Urun Ad]],5)</f>
        <v>ü Mor</v>
      </c>
      <c r="M2077" cm="1">
        <f t="array" aca="1" ref="M2077" ca="1">IF(VEYA(M2077="Aralık",M2077="Ocak",M2077="Şubat"),"Kış",
IF(VEYA(M2077="Mart",M2077="Nisan",M2077="Mayıs"),"İlkbahar",
IF(VEYA(M2077="Haziran",M2077="Temmuz",M2077="Ağustos"),"Yaz",
IF(VEYA(M2077="Eylül",M2077="Ekim",M2077="Kasım"),"Sonbahar",""))))</f>
        <v>0</v>
      </c>
    </row>
    <row r="2078" spans="1:13" x14ac:dyDescent="0.3">
      <c r="A2078" s="4">
        <v>2077</v>
      </c>
      <c r="B2078" t="s">
        <v>18</v>
      </c>
      <c r="C2078" t="s">
        <v>27</v>
      </c>
      <c r="D2078" s="5" t="s">
        <v>43</v>
      </c>
      <c r="E2078">
        <v>4</v>
      </c>
      <c r="F2078" s="1">
        <v>1100</v>
      </c>
      <c r="G2078" s="2">
        <v>4400</v>
      </c>
      <c r="H2078" s="3">
        <v>1200</v>
      </c>
      <c r="I2078" s="19" t="s">
        <v>49</v>
      </c>
      <c r="J2078" t="s">
        <v>67</v>
      </c>
      <c r="K2078" s="20">
        <f>Tablo1[[#This Row],[Ürün Kar Tutarı]]/Tablo1[[#This Row],[Birim Fiyat]]</f>
        <v>1.0909090909090908</v>
      </c>
      <c r="L2078" t="str">
        <f xml:space="preserve"> RIGHT(Tablo1[[#This Row],[Urun Ad]],5)</f>
        <v>Beyaz</v>
      </c>
      <c r="M2078" cm="1">
        <f t="array" aca="1" ref="M2078" ca="1">IF(VEYA(M2078="Aralık",M2078="Ocak",M2078="Şubat"),"Kış",
IF(VEYA(M2078="Mart",M2078="Nisan",M2078="Mayıs"),"İlkbahar",
IF(VEYA(M2078="Haziran",M2078="Temmuz",M2078="Ağustos"),"Yaz",
IF(VEYA(M2078="Eylül",M2078="Ekim",M2078="Kasım"),"Sonbahar",""))))</f>
        <v>0</v>
      </c>
    </row>
    <row r="2079" spans="1:13" x14ac:dyDescent="0.3">
      <c r="A2079" s="5">
        <v>2078</v>
      </c>
      <c r="B2079" t="s">
        <v>17</v>
      </c>
      <c r="C2079" t="s">
        <v>42</v>
      </c>
      <c r="D2079" s="5" t="s">
        <v>80</v>
      </c>
      <c r="E2079">
        <v>4</v>
      </c>
      <c r="F2079" s="1">
        <v>3700</v>
      </c>
      <c r="G2079" s="2">
        <v>14800</v>
      </c>
      <c r="H2079" s="3">
        <v>2800</v>
      </c>
      <c r="I2079" s="19" t="s">
        <v>49</v>
      </c>
      <c r="J2079" t="s">
        <v>61</v>
      </c>
      <c r="K2079" s="20">
        <f>Tablo1[[#This Row],[Ürün Kar Tutarı]]/Tablo1[[#This Row],[Birim Fiyat]]</f>
        <v>0.7567567567567568</v>
      </c>
      <c r="L2079" t="str">
        <f xml:space="preserve"> RIGHT(Tablo1[[#This Row],[Urun Ad]],5)</f>
        <v>Siyah</v>
      </c>
      <c r="M2079" cm="1">
        <f t="array" aca="1" ref="M2079" ca="1">IF(VEYA(M2079="Aralık",M2079="Ocak",M2079="Şubat"),"Kış",
IF(VEYA(M2079="Mart",M2079="Nisan",M2079="Mayıs"),"İlkbahar",
IF(VEYA(M2079="Haziran",M2079="Temmuz",M2079="Ağustos"),"Yaz",
IF(VEYA(M2079="Eylül",M2079="Ekim",M2079="Kasım"),"Sonbahar",""))))</f>
        <v>0</v>
      </c>
    </row>
    <row r="2080" spans="1:13" x14ac:dyDescent="0.3">
      <c r="A2080" s="4">
        <v>2079</v>
      </c>
      <c r="B2080" t="s">
        <v>9</v>
      </c>
      <c r="C2080" t="s">
        <v>42</v>
      </c>
      <c r="D2080" s="5" t="s">
        <v>80</v>
      </c>
      <c r="E2080">
        <v>3</v>
      </c>
      <c r="F2080" s="1">
        <v>3700</v>
      </c>
      <c r="G2080" s="2">
        <v>11100</v>
      </c>
      <c r="H2080" s="3">
        <v>2100</v>
      </c>
      <c r="I2080" s="19" t="s">
        <v>49</v>
      </c>
      <c r="J2080" t="s">
        <v>66</v>
      </c>
      <c r="K2080" s="20">
        <f>Tablo1[[#This Row],[Ürün Kar Tutarı]]/Tablo1[[#This Row],[Birim Fiyat]]</f>
        <v>0.56756756756756754</v>
      </c>
      <c r="L2080" t="str">
        <f xml:space="preserve"> RIGHT(Tablo1[[#This Row],[Urun Ad]],5)</f>
        <v>Siyah</v>
      </c>
      <c r="M2080" cm="1">
        <f t="array" aca="1" ref="M2080" ca="1">IF(VEYA(M2080="Aralık",M2080="Ocak",M2080="Şubat"),"Kış",
IF(VEYA(M2080="Mart",M2080="Nisan",M2080="Mayıs"),"İlkbahar",
IF(VEYA(M2080="Haziran",M2080="Temmuz",M2080="Ağustos"),"Yaz",
IF(VEYA(M2080="Eylül",M2080="Ekim",M2080="Kasım"),"Sonbahar",""))))</f>
        <v>0</v>
      </c>
    </row>
    <row r="2081" spans="1:13" x14ac:dyDescent="0.3">
      <c r="A2081" s="5">
        <v>2080</v>
      </c>
      <c r="B2081" t="s">
        <v>14</v>
      </c>
      <c r="C2081" t="s">
        <v>27</v>
      </c>
      <c r="D2081" s="5" t="s">
        <v>43</v>
      </c>
      <c r="E2081">
        <v>2</v>
      </c>
      <c r="F2081" s="1">
        <v>1100</v>
      </c>
      <c r="G2081" s="2">
        <v>2200</v>
      </c>
      <c r="H2081" s="3">
        <v>600</v>
      </c>
      <c r="I2081" s="19" t="s">
        <v>49</v>
      </c>
      <c r="J2081" t="s">
        <v>55</v>
      </c>
      <c r="K2081" s="20">
        <f>Tablo1[[#This Row],[Ürün Kar Tutarı]]/Tablo1[[#This Row],[Birim Fiyat]]</f>
        <v>0.54545454545454541</v>
      </c>
      <c r="L2081" t="str">
        <f xml:space="preserve"> RIGHT(Tablo1[[#This Row],[Urun Ad]],5)</f>
        <v>Beyaz</v>
      </c>
      <c r="M2081" cm="1">
        <f t="array" aca="1" ref="M2081" ca="1">IF(VEYA(M2081="Aralık",M2081="Ocak",M2081="Şubat"),"Kış",
IF(VEYA(M2081="Mart",M2081="Nisan",M2081="Mayıs"),"İlkbahar",
IF(VEYA(M2081="Haziran",M2081="Temmuz",M2081="Ağustos"),"Yaz",
IF(VEYA(M2081="Eylül",M2081="Ekim",M2081="Kasım"),"Sonbahar",""))))</f>
        <v>0</v>
      </c>
    </row>
    <row r="2082" spans="1:13" x14ac:dyDescent="0.3">
      <c r="A2082" s="4">
        <v>2081</v>
      </c>
      <c r="B2082" t="s">
        <v>13</v>
      </c>
      <c r="C2082" t="s">
        <v>42</v>
      </c>
      <c r="D2082" s="5" t="s">
        <v>80</v>
      </c>
      <c r="E2082">
        <v>4</v>
      </c>
      <c r="F2082" s="1">
        <v>3700</v>
      </c>
      <c r="G2082" s="2">
        <v>14800</v>
      </c>
      <c r="H2082" s="3">
        <v>2800</v>
      </c>
      <c r="I2082" s="19" t="s">
        <v>49</v>
      </c>
      <c r="J2082" t="s">
        <v>58</v>
      </c>
      <c r="K2082" s="20">
        <f>Tablo1[[#This Row],[Ürün Kar Tutarı]]/Tablo1[[#This Row],[Birim Fiyat]]</f>
        <v>0.7567567567567568</v>
      </c>
      <c r="L2082" t="str">
        <f xml:space="preserve"> RIGHT(Tablo1[[#This Row],[Urun Ad]],5)</f>
        <v>Siyah</v>
      </c>
      <c r="M2082" cm="1">
        <f t="array" aca="1" ref="M2082" ca="1">IF(VEYA(M2082="Aralık",M2082="Ocak",M2082="Şubat"),"Kış",
IF(VEYA(M2082="Mart",M2082="Nisan",M2082="Mayıs"),"İlkbahar",
IF(VEYA(M2082="Haziran",M2082="Temmuz",M2082="Ağustos"),"Yaz",
IF(VEYA(M2082="Eylül",M2082="Ekim",M2082="Kasım"),"Sonbahar",""))))</f>
        <v>0</v>
      </c>
    </row>
    <row r="2083" spans="1:13" x14ac:dyDescent="0.3">
      <c r="A2083" s="5">
        <v>2082</v>
      </c>
      <c r="B2083" t="s">
        <v>18</v>
      </c>
      <c r="C2083" t="s">
        <v>33</v>
      </c>
      <c r="D2083" s="5" t="s">
        <v>78</v>
      </c>
      <c r="E2083">
        <v>2</v>
      </c>
      <c r="F2083" s="1">
        <v>1490</v>
      </c>
      <c r="G2083" s="2">
        <v>2980</v>
      </c>
      <c r="H2083" s="3">
        <v>1380</v>
      </c>
      <c r="I2083" s="19" t="s">
        <v>49</v>
      </c>
      <c r="J2083" t="s">
        <v>62</v>
      </c>
      <c r="K2083" s="20">
        <f>Tablo1[[#This Row],[Ürün Kar Tutarı]]/Tablo1[[#This Row],[Birim Fiyat]]</f>
        <v>0.9261744966442953</v>
      </c>
      <c r="L2083" t="str">
        <f xml:space="preserve"> RIGHT(Tablo1[[#This Row],[Urun Ad]],5)</f>
        <v>Marka</v>
      </c>
      <c r="M2083" cm="1">
        <f t="array" aca="1" ref="M2083" ca="1">IF(VEYA(M2083="Aralık",M2083="Ocak",M2083="Şubat"),"Kış",
IF(VEYA(M2083="Mart",M2083="Nisan",M2083="Mayıs"),"İlkbahar",
IF(VEYA(M2083="Haziran",M2083="Temmuz",M2083="Ağustos"),"Yaz",
IF(VEYA(M2083="Eylül",M2083="Ekim",M2083="Kasım"),"Sonbahar",""))))</f>
        <v>0</v>
      </c>
    </row>
    <row r="2084" spans="1:13" x14ac:dyDescent="0.3">
      <c r="A2084" s="4">
        <v>2083</v>
      </c>
      <c r="B2084" t="s">
        <v>17</v>
      </c>
      <c r="C2084" t="s">
        <v>41</v>
      </c>
      <c r="D2084" s="5" t="s">
        <v>78</v>
      </c>
      <c r="E2084">
        <v>5</v>
      </c>
      <c r="F2084" s="1">
        <v>1500</v>
      </c>
      <c r="G2084" s="2">
        <v>7500</v>
      </c>
      <c r="H2084" s="3">
        <v>3500</v>
      </c>
      <c r="I2084" s="19" t="s">
        <v>49</v>
      </c>
      <c r="J2084" t="s">
        <v>65</v>
      </c>
      <c r="K2084" s="20">
        <f>Tablo1[[#This Row],[Ürün Kar Tutarı]]/Tablo1[[#This Row],[Birim Fiyat]]</f>
        <v>2.3333333333333335</v>
      </c>
      <c r="L2084" t="str">
        <f xml:space="preserve"> RIGHT(Tablo1[[#This Row],[Urun Ad]],5)</f>
        <v>Marka</v>
      </c>
      <c r="M2084" cm="1">
        <f t="array" aca="1" ref="M2084" ca="1">IF(VEYA(M2084="Aralık",M2084="Ocak",M2084="Şubat"),"Kış",
IF(VEYA(M2084="Mart",M2084="Nisan",M2084="Mayıs"),"İlkbahar",
IF(VEYA(M2084="Haziran",M2084="Temmuz",M2084="Ağustos"),"Yaz",
IF(VEYA(M2084="Eylül",M2084="Ekim",M2084="Kasım"),"Sonbahar",""))))</f>
        <v>0</v>
      </c>
    </row>
    <row r="2085" spans="1:13" x14ac:dyDescent="0.3">
      <c r="A2085" s="5">
        <v>2084</v>
      </c>
      <c r="B2085" t="s">
        <v>16</v>
      </c>
      <c r="C2085" t="s">
        <v>30</v>
      </c>
      <c r="D2085" s="5" t="s">
        <v>83</v>
      </c>
      <c r="E2085">
        <v>5</v>
      </c>
      <c r="F2085" s="1">
        <v>1090</v>
      </c>
      <c r="G2085" s="2">
        <v>5450</v>
      </c>
      <c r="H2085" s="3">
        <v>1450</v>
      </c>
      <c r="I2085" s="19" t="s">
        <v>49</v>
      </c>
      <c r="J2085" t="s">
        <v>57</v>
      </c>
      <c r="K2085" s="20">
        <f>Tablo1[[#This Row],[Ürün Kar Tutarı]]/Tablo1[[#This Row],[Birim Fiyat]]</f>
        <v>1.3302752293577982</v>
      </c>
      <c r="L2085" t="str">
        <f xml:space="preserve"> RIGHT(Tablo1[[#This Row],[Urun Ad]],5)</f>
        <v>Marka</v>
      </c>
      <c r="M2085" cm="1">
        <f t="array" aca="1" ref="M2085" ca="1">IF(VEYA(M2085="Aralık",M2085="Ocak",M2085="Şubat"),"Kış",
IF(VEYA(M2085="Mart",M2085="Nisan",M2085="Mayıs"),"İlkbahar",
IF(VEYA(M2085="Haziran",M2085="Temmuz",M2085="Ağustos"),"Yaz",
IF(VEYA(M2085="Eylül",M2085="Ekim",M2085="Kasım"),"Sonbahar",""))))</f>
        <v>0</v>
      </c>
    </row>
    <row r="2086" spans="1:13" x14ac:dyDescent="0.3">
      <c r="A2086" s="4">
        <v>2085</v>
      </c>
      <c r="B2086" t="s">
        <v>18</v>
      </c>
      <c r="C2086" t="s">
        <v>29</v>
      </c>
      <c r="D2086" s="5" t="s">
        <v>82</v>
      </c>
      <c r="E2086">
        <v>4</v>
      </c>
      <c r="F2086" s="1">
        <v>1800</v>
      </c>
      <c r="G2086" s="2">
        <v>7200</v>
      </c>
      <c r="H2086" s="3">
        <v>4000</v>
      </c>
      <c r="I2086" s="19" t="s">
        <v>49</v>
      </c>
      <c r="J2086" t="s">
        <v>57</v>
      </c>
      <c r="K2086" s="20">
        <f>Tablo1[[#This Row],[Ürün Kar Tutarı]]/Tablo1[[#This Row],[Birim Fiyat]]</f>
        <v>2.2222222222222223</v>
      </c>
      <c r="L2086" t="str">
        <f xml:space="preserve"> RIGHT(Tablo1[[#This Row],[Urun Ad]],5)</f>
        <v>n Gri</v>
      </c>
      <c r="M2086" cm="1">
        <f t="array" aca="1" ref="M2086" ca="1">IF(VEYA(M2086="Aralık",M2086="Ocak",M2086="Şubat"),"Kış",
IF(VEYA(M2086="Mart",M2086="Nisan",M2086="Mayıs"),"İlkbahar",
IF(VEYA(M2086="Haziran",M2086="Temmuz",M2086="Ağustos"),"Yaz",
IF(VEYA(M2086="Eylül",M2086="Ekim",M2086="Kasım"),"Sonbahar",""))))</f>
        <v>0</v>
      </c>
    </row>
    <row r="2087" spans="1:13" x14ac:dyDescent="0.3">
      <c r="A2087" s="5">
        <v>2086</v>
      </c>
      <c r="B2087" t="s">
        <v>15</v>
      </c>
      <c r="C2087" t="s">
        <v>39</v>
      </c>
      <c r="D2087" s="5" t="s">
        <v>76</v>
      </c>
      <c r="E2087">
        <v>3</v>
      </c>
      <c r="F2087" s="1">
        <v>7530</v>
      </c>
      <c r="G2087" s="2">
        <v>22590</v>
      </c>
      <c r="H2087" s="3">
        <v>4590</v>
      </c>
      <c r="I2087" s="19" t="s">
        <v>49</v>
      </c>
      <c r="J2087" t="s">
        <v>61</v>
      </c>
      <c r="K2087" s="20">
        <f>Tablo1[[#This Row],[Ürün Kar Tutarı]]/Tablo1[[#This Row],[Birim Fiyat]]</f>
        <v>0.60956175298804782</v>
      </c>
      <c r="L2087" t="str">
        <f xml:space="preserve"> RIGHT(Tablo1[[#This Row],[Urun Ad]],5)</f>
        <v>ı Gri</v>
      </c>
      <c r="M2087" cm="1">
        <f t="array" aca="1" ref="M2087" ca="1">IF(VEYA(M2087="Aralık",M2087="Ocak",M2087="Şubat"),"Kış",
IF(VEYA(M2087="Mart",M2087="Nisan",M2087="Mayıs"),"İlkbahar",
IF(VEYA(M2087="Haziran",M2087="Temmuz",M2087="Ağustos"),"Yaz",
IF(VEYA(M2087="Eylül",M2087="Ekim",M2087="Kasım"),"Sonbahar",""))))</f>
        <v>0</v>
      </c>
    </row>
    <row r="2088" spans="1:13" x14ac:dyDescent="0.3">
      <c r="A2088" s="4">
        <v>2087</v>
      </c>
      <c r="B2088" t="s">
        <v>14</v>
      </c>
      <c r="C2088" t="s">
        <v>27</v>
      </c>
      <c r="D2088" s="5" t="s">
        <v>43</v>
      </c>
      <c r="E2088">
        <v>2</v>
      </c>
      <c r="F2088" s="1">
        <v>1100</v>
      </c>
      <c r="G2088" s="2">
        <v>2200</v>
      </c>
      <c r="H2088" s="3">
        <v>600</v>
      </c>
      <c r="I2088" s="19" t="s">
        <v>49</v>
      </c>
      <c r="J2088" t="s">
        <v>65</v>
      </c>
      <c r="K2088" s="20">
        <f>Tablo1[[#This Row],[Ürün Kar Tutarı]]/Tablo1[[#This Row],[Birim Fiyat]]</f>
        <v>0.54545454545454541</v>
      </c>
      <c r="L2088" t="str">
        <f xml:space="preserve"> RIGHT(Tablo1[[#This Row],[Urun Ad]],5)</f>
        <v>Beyaz</v>
      </c>
      <c r="M2088" cm="1">
        <f t="array" aca="1" ref="M2088" ca="1">IF(VEYA(M2088="Aralık",M2088="Ocak",M2088="Şubat"),"Kış",
IF(VEYA(M2088="Mart",M2088="Nisan",M2088="Mayıs"),"İlkbahar",
IF(VEYA(M2088="Haziran",M2088="Temmuz",M2088="Ağustos"),"Yaz",
IF(VEYA(M2088="Eylül",M2088="Ekim",M2088="Kasım"),"Sonbahar",""))))</f>
        <v>0</v>
      </c>
    </row>
    <row r="2089" spans="1:13" x14ac:dyDescent="0.3">
      <c r="A2089" s="5">
        <v>2088</v>
      </c>
      <c r="B2089" t="s">
        <v>17</v>
      </c>
      <c r="C2089" t="s">
        <v>23</v>
      </c>
      <c r="D2089" s="5" t="s">
        <v>84</v>
      </c>
      <c r="E2089">
        <v>2</v>
      </c>
      <c r="F2089" s="1">
        <v>1350</v>
      </c>
      <c r="G2089" s="2">
        <v>2700</v>
      </c>
      <c r="H2089" s="3">
        <v>1100</v>
      </c>
      <c r="I2089" s="19" t="s">
        <v>49</v>
      </c>
      <c r="J2089" t="s">
        <v>65</v>
      </c>
      <c r="K2089" s="20">
        <f>Tablo1[[#This Row],[Ürün Kar Tutarı]]/Tablo1[[#This Row],[Birim Fiyat]]</f>
        <v>0.81481481481481477</v>
      </c>
      <c r="L2089" t="str">
        <f xml:space="preserve"> RIGHT(Tablo1[[#This Row],[Urun Ad]],5)</f>
        <v>Siyah</v>
      </c>
      <c r="M2089" cm="1">
        <f t="array" aca="1" ref="M2089" ca="1">IF(VEYA(M2089="Aralık",M2089="Ocak",M2089="Şubat"),"Kış",
IF(VEYA(M2089="Mart",M2089="Nisan",M2089="Mayıs"),"İlkbahar",
IF(VEYA(M2089="Haziran",M2089="Temmuz",M2089="Ağustos"),"Yaz",
IF(VEYA(M2089="Eylül",M2089="Ekim",M2089="Kasım"),"Sonbahar",""))))</f>
        <v>0</v>
      </c>
    </row>
    <row r="2090" spans="1:13" x14ac:dyDescent="0.3">
      <c r="A2090" s="4">
        <v>2089</v>
      </c>
      <c r="B2090" t="s">
        <v>16</v>
      </c>
      <c r="C2090" t="s">
        <v>23</v>
      </c>
      <c r="D2090" s="5" t="s">
        <v>84</v>
      </c>
      <c r="E2090">
        <v>5</v>
      </c>
      <c r="F2090" s="1">
        <v>1350</v>
      </c>
      <c r="G2090" s="2">
        <v>6750</v>
      </c>
      <c r="H2090" s="3">
        <v>2750</v>
      </c>
      <c r="I2090" s="19" t="s">
        <v>49</v>
      </c>
      <c r="J2090" t="s">
        <v>62</v>
      </c>
      <c r="K2090" s="20">
        <f>Tablo1[[#This Row],[Ürün Kar Tutarı]]/Tablo1[[#This Row],[Birim Fiyat]]</f>
        <v>2.0370370370370372</v>
      </c>
      <c r="L2090" t="str">
        <f xml:space="preserve"> RIGHT(Tablo1[[#This Row],[Urun Ad]],5)</f>
        <v>Siyah</v>
      </c>
      <c r="M2090" cm="1">
        <f t="array" aca="1" ref="M2090" ca="1">IF(VEYA(M2090="Aralık",M2090="Ocak",M2090="Şubat"),"Kış",
IF(VEYA(M2090="Mart",M2090="Nisan",M2090="Mayıs"),"İlkbahar",
IF(VEYA(M2090="Haziran",M2090="Temmuz",M2090="Ağustos"),"Yaz",
IF(VEYA(M2090="Eylül",M2090="Ekim",M2090="Kasım"),"Sonbahar",""))))</f>
        <v>0</v>
      </c>
    </row>
    <row r="2091" spans="1:13" x14ac:dyDescent="0.3">
      <c r="A2091" s="5">
        <v>2090</v>
      </c>
      <c r="B2091" t="s">
        <v>15</v>
      </c>
      <c r="C2091" t="s">
        <v>30</v>
      </c>
      <c r="D2091" s="5" t="s">
        <v>83</v>
      </c>
      <c r="E2091">
        <v>4</v>
      </c>
      <c r="F2091" s="1">
        <v>1090</v>
      </c>
      <c r="G2091" s="2">
        <v>4360</v>
      </c>
      <c r="H2091" s="3">
        <v>1160</v>
      </c>
      <c r="I2091" s="19" t="s">
        <v>49</v>
      </c>
      <c r="J2091" t="s">
        <v>67</v>
      </c>
      <c r="K2091" s="20">
        <f>Tablo1[[#This Row],[Ürün Kar Tutarı]]/Tablo1[[#This Row],[Birim Fiyat]]</f>
        <v>1.0642201834862386</v>
      </c>
      <c r="L2091" t="str">
        <f xml:space="preserve"> RIGHT(Tablo1[[#This Row],[Urun Ad]],5)</f>
        <v>Marka</v>
      </c>
      <c r="M2091" cm="1">
        <f t="array" aca="1" ref="M2091" ca="1">IF(VEYA(M2091="Aralık",M2091="Ocak",M2091="Şubat"),"Kış",
IF(VEYA(M2091="Mart",M2091="Nisan",M2091="Mayıs"),"İlkbahar",
IF(VEYA(M2091="Haziran",M2091="Temmuz",M2091="Ağustos"),"Yaz",
IF(VEYA(M2091="Eylül",M2091="Ekim",M2091="Kasım"),"Sonbahar",""))))</f>
        <v>0</v>
      </c>
    </row>
    <row r="2092" spans="1:13" x14ac:dyDescent="0.3">
      <c r="A2092" s="4">
        <v>2091</v>
      </c>
      <c r="B2092" t="s">
        <v>15</v>
      </c>
      <c r="C2092" t="s">
        <v>34</v>
      </c>
      <c r="D2092" s="5" t="s">
        <v>80</v>
      </c>
      <c r="E2092">
        <v>3</v>
      </c>
      <c r="F2092" s="1">
        <v>4200</v>
      </c>
      <c r="G2092" s="2">
        <v>12600</v>
      </c>
      <c r="H2092" s="3">
        <v>3600</v>
      </c>
      <c r="I2092" s="19" t="s">
        <v>49</v>
      </c>
      <c r="J2092" t="s">
        <v>60</v>
      </c>
      <c r="K2092" s="20">
        <f>Tablo1[[#This Row],[Ürün Kar Tutarı]]/Tablo1[[#This Row],[Birim Fiyat]]</f>
        <v>0.8571428571428571</v>
      </c>
      <c r="L2092" t="str">
        <f xml:space="preserve"> RIGHT(Tablo1[[#This Row],[Urun Ad]],5)</f>
        <v>Beyaz</v>
      </c>
      <c r="M2092" cm="1">
        <f t="array" aca="1" ref="M2092" ca="1">IF(VEYA(M2092="Aralık",M2092="Ocak",M2092="Şubat"),"Kış",
IF(VEYA(M2092="Mart",M2092="Nisan",M2092="Mayıs"),"İlkbahar",
IF(VEYA(M2092="Haziran",M2092="Temmuz",M2092="Ağustos"),"Yaz",
IF(VEYA(M2092="Eylül",M2092="Ekim",M2092="Kasım"),"Sonbahar",""))))</f>
        <v>0</v>
      </c>
    </row>
    <row r="2093" spans="1:13" x14ac:dyDescent="0.3">
      <c r="A2093" s="5">
        <v>2092</v>
      </c>
      <c r="B2093" t="s">
        <v>17</v>
      </c>
      <c r="C2093" t="s">
        <v>29</v>
      </c>
      <c r="D2093" s="5" t="s">
        <v>82</v>
      </c>
      <c r="E2093">
        <v>5</v>
      </c>
      <c r="F2093" s="1">
        <v>1800</v>
      </c>
      <c r="G2093" s="2">
        <v>9000</v>
      </c>
      <c r="H2093" s="3">
        <v>5000</v>
      </c>
      <c r="I2093" s="19" t="s">
        <v>49</v>
      </c>
      <c r="J2093" t="s">
        <v>62</v>
      </c>
      <c r="K2093" s="20">
        <f>Tablo1[[#This Row],[Ürün Kar Tutarı]]/Tablo1[[#This Row],[Birim Fiyat]]</f>
        <v>2.7777777777777777</v>
      </c>
      <c r="L2093" t="str">
        <f xml:space="preserve"> RIGHT(Tablo1[[#This Row],[Urun Ad]],5)</f>
        <v>n Gri</v>
      </c>
      <c r="M2093" cm="1">
        <f t="array" aca="1" ref="M2093" ca="1">IF(VEYA(M2093="Aralık",M2093="Ocak",M2093="Şubat"),"Kış",
IF(VEYA(M2093="Mart",M2093="Nisan",M2093="Mayıs"),"İlkbahar",
IF(VEYA(M2093="Haziran",M2093="Temmuz",M2093="Ağustos"),"Yaz",
IF(VEYA(M2093="Eylül",M2093="Ekim",M2093="Kasım"),"Sonbahar",""))))</f>
        <v>0</v>
      </c>
    </row>
    <row r="2094" spans="1:13" x14ac:dyDescent="0.3">
      <c r="A2094" s="4">
        <v>2093</v>
      </c>
      <c r="B2094" t="s">
        <v>19</v>
      </c>
      <c r="C2094" t="s">
        <v>30</v>
      </c>
      <c r="D2094" s="5" t="s">
        <v>83</v>
      </c>
      <c r="E2094">
        <v>5</v>
      </c>
      <c r="F2094" s="1">
        <v>1090</v>
      </c>
      <c r="G2094" s="2">
        <v>5450</v>
      </c>
      <c r="H2094" s="3">
        <v>1450</v>
      </c>
      <c r="I2094" s="19" t="s">
        <v>49</v>
      </c>
      <c r="J2094" t="s">
        <v>65</v>
      </c>
      <c r="K2094" s="20">
        <f>Tablo1[[#This Row],[Ürün Kar Tutarı]]/Tablo1[[#This Row],[Birim Fiyat]]</f>
        <v>1.3302752293577982</v>
      </c>
      <c r="L2094" t="str">
        <f xml:space="preserve"> RIGHT(Tablo1[[#This Row],[Urun Ad]],5)</f>
        <v>Marka</v>
      </c>
      <c r="M2094" cm="1">
        <f t="array" aca="1" ref="M2094" ca="1">IF(VEYA(M2094="Aralık",M2094="Ocak",M2094="Şubat"),"Kış",
IF(VEYA(M2094="Mart",M2094="Nisan",M2094="Mayıs"),"İlkbahar",
IF(VEYA(M2094="Haziran",M2094="Temmuz",M2094="Ağustos"),"Yaz",
IF(VEYA(M2094="Eylül",M2094="Ekim",M2094="Kasım"),"Sonbahar",""))))</f>
        <v>0</v>
      </c>
    </row>
    <row r="2095" spans="1:13" x14ac:dyDescent="0.3">
      <c r="A2095" s="5">
        <v>2094</v>
      </c>
      <c r="B2095" t="s">
        <v>8</v>
      </c>
      <c r="C2095" t="s">
        <v>25</v>
      </c>
      <c r="D2095" s="5" t="s">
        <v>77</v>
      </c>
      <c r="E2095">
        <v>3</v>
      </c>
      <c r="F2095" s="1">
        <v>7600</v>
      </c>
      <c r="G2095" s="2">
        <v>22800</v>
      </c>
      <c r="H2095" s="3">
        <v>4800</v>
      </c>
      <c r="I2095" s="19" t="s">
        <v>49</v>
      </c>
      <c r="J2095" t="s">
        <v>67</v>
      </c>
      <c r="K2095" s="20">
        <f>Tablo1[[#This Row],[Ürün Kar Tutarı]]/Tablo1[[#This Row],[Birim Fiyat]]</f>
        <v>0.63157894736842102</v>
      </c>
      <c r="L2095" t="str">
        <f xml:space="preserve"> RIGHT(Tablo1[[#This Row],[Urun Ad]],5)</f>
        <v>i Gri</v>
      </c>
      <c r="M2095" cm="1">
        <f t="array" aca="1" ref="M2095" ca="1">IF(VEYA(M2095="Aralık",M2095="Ocak",M2095="Şubat"),"Kış",
IF(VEYA(M2095="Mart",M2095="Nisan",M2095="Mayıs"),"İlkbahar",
IF(VEYA(M2095="Haziran",M2095="Temmuz",M2095="Ağustos"),"Yaz",
IF(VEYA(M2095="Eylül",M2095="Ekim",M2095="Kasım"),"Sonbahar",""))))</f>
        <v>0</v>
      </c>
    </row>
    <row r="2096" spans="1:13" x14ac:dyDescent="0.3">
      <c r="A2096" s="4">
        <v>2095</v>
      </c>
      <c r="B2096" t="s">
        <v>16</v>
      </c>
      <c r="C2096" t="s">
        <v>25</v>
      </c>
      <c r="D2096" s="5" t="s">
        <v>77</v>
      </c>
      <c r="E2096">
        <v>5</v>
      </c>
      <c r="F2096" s="1">
        <v>7600</v>
      </c>
      <c r="G2096" s="2">
        <v>38000</v>
      </c>
      <c r="H2096" s="3">
        <v>8000</v>
      </c>
      <c r="I2096" s="19" t="s">
        <v>49</v>
      </c>
      <c r="J2096" t="s">
        <v>56</v>
      </c>
      <c r="K2096" s="20">
        <f>Tablo1[[#This Row],[Ürün Kar Tutarı]]/Tablo1[[#This Row],[Birim Fiyat]]</f>
        <v>1.0526315789473684</v>
      </c>
      <c r="L2096" t="str">
        <f xml:space="preserve"> RIGHT(Tablo1[[#This Row],[Urun Ad]],5)</f>
        <v>i Gri</v>
      </c>
      <c r="M2096" cm="1">
        <f t="array" aca="1" ref="M2096" ca="1">IF(VEYA(M2096="Aralık",M2096="Ocak",M2096="Şubat"),"Kış",
IF(VEYA(M2096="Mart",M2096="Nisan",M2096="Mayıs"),"İlkbahar",
IF(VEYA(M2096="Haziran",M2096="Temmuz",M2096="Ağustos"),"Yaz",
IF(VEYA(M2096="Eylül",M2096="Ekim",M2096="Kasım"),"Sonbahar",""))))</f>
        <v>0</v>
      </c>
    </row>
    <row r="2097" spans="1:13" x14ac:dyDescent="0.3">
      <c r="A2097" s="5">
        <v>2096</v>
      </c>
      <c r="B2097" t="s">
        <v>10</v>
      </c>
      <c r="C2097" t="s">
        <v>42</v>
      </c>
      <c r="D2097" s="5" t="s">
        <v>80</v>
      </c>
      <c r="E2097">
        <v>5</v>
      </c>
      <c r="F2097" s="1">
        <v>3700</v>
      </c>
      <c r="G2097" s="2">
        <v>18500</v>
      </c>
      <c r="H2097" s="3">
        <v>3500</v>
      </c>
      <c r="I2097" s="19" t="s">
        <v>49</v>
      </c>
      <c r="J2097" t="s">
        <v>55</v>
      </c>
      <c r="K2097" s="20">
        <f>Tablo1[[#This Row],[Ürün Kar Tutarı]]/Tablo1[[#This Row],[Birim Fiyat]]</f>
        <v>0.94594594594594594</v>
      </c>
      <c r="L2097" t="str">
        <f xml:space="preserve"> RIGHT(Tablo1[[#This Row],[Urun Ad]],5)</f>
        <v>Siyah</v>
      </c>
      <c r="M2097" cm="1">
        <f t="array" aca="1" ref="M2097" ca="1">IF(VEYA(M2097="Aralık",M2097="Ocak",M2097="Şubat"),"Kış",
IF(VEYA(M2097="Mart",M2097="Nisan",M2097="Mayıs"),"İlkbahar",
IF(VEYA(M2097="Haziran",M2097="Temmuz",M2097="Ağustos"),"Yaz",
IF(VEYA(M2097="Eylül",M2097="Ekim",M2097="Kasım"),"Sonbahar",""))))</f>
        <v>0</v>
      </c>
    </row>
    <row r="2098" spans="1:13" x14ac:dyDescent="0.3">
      <c r="A2098" s="4">
        <v>2097</v>
      </c>
      <c r="B2098" t="s">
        <v>12</v>
      </c>
      <c r="C2098" t="s">
        <v>26</v>
      </c>
      <c r="D2098" s="5" t="s">
        <v>79</v>
      </c>
      <c r="E2098">
        <v>2</v>
      </c>
      <c r="F2098" s="1">
        <v>7250</v>
      </c>
      <c r="G2098" s="2">
        <v>14500</v>
      </c>
      <c r="H2098" s="3">
        <v>4500</v>
      </c>
      <c r="I2098" s="19" t="s">
        <v>49</v>
      </c>
      <c r="J2098" t="s">
        <v>60</v>
      </c>
      <c r="K2098" s="20">
        <f>Tablo1[[#This Row],[Ürün Kar Tutarı]]/Tablo1[[#This Row],[Birim Fiyat]]</f>
        <v>0.62068965517241381</v>
      </c>
      <c r="L2098" t="str">
        <f xml:space="preserve"> RIGHT(Tablo1[[#This Row],[Urun Ad]],5)</f>
        <v>u Gri</v>
      </c>
      <c r="M2098" cm="1">
        <f t="array" aca="1" ref="M2098" ca="1">IF(VEYA(M2098="Aralık",M2098="Ocak",M2098="Şubat"),"Kış",
IF(VEYA(M2098="Mart",M2098="Nisan",M2098="Mayıs"),"İlkbahar",
IF(VEYA(M2098="Haziran",M2098="Temmuz",M2098="Ağustos"),"Yaz",
IF(VEYA(M2098="Eylül",M2098="Ekim",M2098="Kasım"),"Sonbahar",""))))</f>
        <v>0</v>
      </c>
    </row>
    <row r="2099" spans="1:13" x14ac:dyDescent="0.3">
      <c r="A2099" s="4">
        <v>2098</v>
      </c>
      <c r="B2099" t="s">
        <v>9</v>
      </c>
      <c r="C2099" t="s">
        <v>25</v>
      </c>
      <c r="D2099" s="5" t="s">
        <v>77</v>
      </c>
      <c r="E2099">
        <v>5</v>
      </c>
      <c r="F2099" s="1">
        <v>7600</v>
      </c>
      <c r="G2099" s="2">
        <v>38000</v>
      </c>
      <c r="H2099" s="3">
        <v>8000</v>
      </c>
      <c r="I2099" s="19" t="s">
        <v>49</v>
      </c>
      <c r="J2099" t="s">
        <v>63</v>
      </c>
      <c r="K2099" s="20">
        <f>Tablo1[[#This Row],[Ürün Kar Tutarı]]/Tablo1[[#This Row],[Birim Fiyat]]</f>
        <v>1.0526315789473684</v>
      </c>
      <c r="L2099" t="str">
        <f xml:space="preserve"> RIGHT(Tablo1[[#This Row],[Urun Ad]],5)</f>
        <v>i Gri</v>
      </c>
      <c r="M2099" cm="1">
        <f t="array" aca="1" ref="M2099" ca="1">IF(VEYA(M2099="Aralık",M2099="Ocak",M2099="Şubat"),"Kış",
IF(VEYA(M2099="Mart",M2099="Nisan",M2099="Mayıs"),"İlkbahar",
IF(VEYA(M2099="Haziran",M2099="Temmuz",M2099="Ağustos"),"Yaz",
IF(VEYA(M2099="Eylül",M2099="Ekim",M2099="Kasım"),"Sonbahar",""))))</f>
        <v>0</v>
      </c>
    </row>
    <row r="2100" spans="1:13" x14ac:dyDescent="0.3">
      <c r="A2100" s="4">
        <v>2099</v>
      </c>
      <c r="B2100" t="s">
        <v>18</v>
      </c>
      <c r="C2100" t="s">
        <v>34</v>
      </c>
      <c r="D2100" s="5" t="s">
        <v>80</v>
      </c>
      <c r="E2100">
        <v>5</v>
      </c>
      <c r="F2100" s="1">
        <v>4200</v>
      </c>
      <c r="G2100" s="2">
        <v>21000</v>
      </c>
      <c r="H2100" s="3">
        <v>6000</v>
      </c>
      <c r="I2100" s="19" t="s">
        <v>49</v>
      </c>
      <c r="J2100" t="s">
        <v>62</v>
      </c>
      <c r="K2100" s="20">
        <f>Tablo1[[#This Row],[Ürün Kar Tutarı]]/Tablo1[[#This Row],[Birim Fiyat]]</f>
        <v>1.4285714285714286</v>
      </c>
      <c r="L2100" t="str">
        <f xml:space="preserve"> RIGHT(Tablo1[[#This Row],[Urun Ad]],5)</f>
        <v>Beyaz</v>
      </c>
      <c r="M2100" cm="1">
        <f t="array" aca="1" ref="M2100" ca="1">IF(VEYA(M2100="Aralık",M2100="Ocak",M2100="Şubat"),"Kış",
IF(VEYA(M2100="Mart",M2100="Nisan",M2100="Mayıs"),"İlkbahar",
IF(VEYA(M2100="Haziran",M2100="Temmuz",M2100="Ağustos"),"Yaz",
IF(VEYA(M2100="Eylül",M2100="Ekim",M2100="Kasım"),"Sonbahar",""))))</f>
        <v>0</v>
      </c>
    </row>
    <row r="2101" spans="1:13" x14ac:dyDescent="0.3">
      <c r="A2101" s="5">
        <v>2100</v>
      </c>
      <c r="B2101" t="s">
        <v>14</v>
      </c>
      <c r="C2101" t="s">
        <v>37</v>
      </c>
      <c r="D2101" s="5" t="s">
        <v>43</v>
      </c>
      <c r="E2101">
        <v>5</v>
      </c>
      <c r="F2101" s="1">
        <v>1250</v>
      </c>
      <c r="G2101" s="2">
        <v>6250</v>
      </c>
      <c r="H2101" s="3">
        <v>2250</v>
      </c>
      <c r="I2101" s="19" t="s">
        <v>49</v>
      </c>
      <c r="J2101" t="s">
        <v>62</v>
      </c>
      <c r="K2101" s="20">
        <f>Tablo1[[#This Row],[Ürün Kar Tutarı]]/Tablo1[[#This Row],[Birim Fiyat]]</f>
        <v>1.8</v>
      </c>
      <c r="L2101" t="str">
        <f xml:space="preserve"> RIGHT(Tablo1[[#This Row],[Urun Ad]],5)</f>
        <v>Siyah</v>
      </c>
      <c r="M2101" cm="1">
        <f t="array" aca="1" ref="M2101" ca="1">IF(VEYA(M2101="Aralık",M2101="Ocak",M2101="Şubat"),"Kış",
IF(VEYA(M2101="Mart",M2101="Nisan",M2101="Mayıs"),"İlkbahar",
IF(VEYA(M2101="Haziran",M2101="Temmuz",M2101="Ağustos"),"Yaz",
IF(VEYA(M2101="Eylül",M2101="Ekim",M2101="Kasım"),"Sonbahar",""))))</f>
        <v>0</v>
      </c>
    </row>
    <row r="2102" spans="1:13" x14ac:dyDescent="0.3">
      <c r="A2102" s="4">
        <v>2101</v>
      </c>
      <c r="B2102" t="s">
        <v>16</v>
      </c>
      <c r="C2102" t="s">
        <v>30</v>
      </c>
      <c r="D2102" s="5" t="s">
        <v>83</v>
      </c>
      <c r="E2102">
        <v>2</v>
      </c>
      <c r="F2102" s="1">
        <v>1090</v>
      </c>
      <c r="G2102" s="2">
        <v>2180</v>
      </c>
      <c r="H2102" s="3">
        <v>580</v>
      </c>
      <c r="I2102" s="19" t="s">
        <v>49</v>
      </c>
      <c r="J2102" t="s">
        <v>61</v>
      </c>
      <c r="K2102" s="20">
        <f>Tablo1[[#This Row],[Ürün Kar Tutarı]]/Tablo1[[#This Row],[Birim Fiyat]]</f>
        <v>0.5321100917431193</v>
      </c>
      <c r="L2102" t="str">
        <f xml:space="preserve"> RIGHT(Tablo1[[#This Row],[Urun Ad]],5)</f>
        <v>Marka</v>
      </c>
      <c r="M2102" cm="1">
        <f t="array" aca="1" ref="M2102" ca="1">IF(VEYA(M2102="Aralık",M2102="Ocak",M2102="Şubat"),"Kış",
IF(VEYA(M2102="Mart",M2102="Nisan",M2102="Mayıs"),"İlkbahar",
IF(VEYA(M2102="Haziran",M2102="Temmuz",M2102="Ağustos"),"Yaz",
IF(VEYA(M2102="Eylül",M2102="Ekim",M2102="Kasım"),"Sonbahar",""))))</f>
        <v>0</v>
      </c>
    </row>
    <row r="2103" spans="1:13" x14ac:dyDescent="0.3">
      <c r="A2103" s="5">
        <v>2102</v>
      </c>
      <c r="B2103" t="s">
        <v>11</v>
      </c>
      <c r="C2103" t="s">
        <v>24</v>
      </c>
      <c r="D2103" s="5" t="s">
        <v>81</v>
      </c>
      <c r="E2103">
        <v>5</v>
      </c>
      <c r="F2103" s="1">
        <v>2180</v>
      </c>
      <c r="G2103" s="2">
        <v>10900</v>
      </c>
      <c r="H2103" s="3">
        <v>3400</v>
      </c>
      <c r="I2103" s="19" t="s">
        <v>49</v>
      </c>
      <c r="J2103" t="s">
        <v>63</v>
      </c>
      <c r="K2103" s="20">
        <f>Tablo1[[#This Row],[Ürün Kar Tutarı]]/Tablo1[[#This Row],[Birim Fiyat]]</f>
        <v>1.5596330275229358</v>
      </c>
      <c r="L2103" t="str">
        <f xml:space="preserve"> RIGHT(Tablo1[[#This Row],[Urun Ad]],5)</f>
        <v>Marka</v>
      </c>
      <c r="M2103" cm="1">
        <f t="array" aca="1" ref="M2103" ca="1">IF(VEYA(M2103="Aralık",M2103="Ocak",M2103="Şubat"),"Kış",
IF(VEYA(M2103="Mart",M2103="Nisan",M2103="Mayıs"),"İlkbahar",
IF(VEYA(M2103="Haziran",M2103="Temmuz",M2103="Ağustos"),"Yaz",
IF(VEYA(M2103="Eylül",M2103="Ekim",M2103="Kasım"),"Sonbahar",""))))</f>
        <v>0</v>
      </c>
    </row>
    <row r="2104" spans="1:13" x14ac:dyDescent="0.3">
      <c r="A2104" s="4">
        <v>2103</v>
      </c>
      <c r="B2104" t="s">
        <v>19</v>
      </c>
      <c r="C2104" t="s">
        <v>42</v>
      </c>
      <c r="D2104" s="5" t="s">
        <v>80</v>
      </c>
      <c r="E2104">
        <v>5</v>
      </c>
      <c r="F2104" s="1">
        <v>3700</v>
      </c>
      <c r="G2104" s="2">
        <v>18500</v>
      </c>
      <c r="H2104" s="3">
        <v>3500</v>
      </c>
      <c r="I2104" s="19" t="s">
        <v>49</v>
      </c>
      <c r="J2104" t="s">
        <v>55</v>
      </c>
      <c r="K2104" s="20">
        <f>Tablo1[[#This Row],[Ürün Kar Tutarı]]/Tablo1[[#This Row],[Birim Fiyat]]</f>
        <v>0.94594594594594594</v>
      </c>
      <c r="L2104" t="str">
        <f xml:space="preserve"> RIGHT(Tablo1[[#This Row],[Urun Ad]],5)</f>
        <v>Siyah</v>
      </c>
      <c r="M2104" cm="1">
        <f t="array" aca="1" ref="M2104" ca="1">IF(VEYA(M2104="Aralık",M2104="Ocak",M2104="Şubat"),"Kış",
IF(VEYA(M2104="Mart",M2104="Nisan",M2104="Mayıs"),"İlkbahar",
IF(VEYA(M2104="Haziran",M2104="Temmuz",M2104="Ağustos"),"Yaz",
IF(VEYA(M2104="Eylül",M2104="Ekim",M2104="Kasım"),"Sonbahar",""))))</f>
        <v>0</v>
      </c>
    </row>
    <row r="2105" spans="1:13" x14ac:dyDescent="0.3">
      <c r="A2105" s="5">
        <v>2104</v>
      </c>
      <c r="B2105" t="s">
        <v>17</v>
      </c>
      <c r="C2105" t="s">
        <v>20</v>
      </c>
      <c r="D2105" s="5" t="s">
        <v>75</v>
      </c>
      <c r="E2105">
        <v>2</v>
      </c>
      <c r="F2105" s="1">
        <v>6000</v>
      </c>
      <c r="G2105" s="2">
        <v>12000</v>
      </c>
      <c r="H2105" s="3">
        <v>4000</v>
      </c>
      <c r="I2105" s="19" t="s">
        <v>49</v>
      </c>
      <c r="J2105" t="s">
        <v>57</v>
      </c>
      <c r="K2105" s="20">
        <f>Tablo1[[#This Row],[Ürün Kar Tutarı]]/Tablo1[[#This Row],[Birim Fiyat]]</f>
        <v>0.66666666666666663</v>
      </c>
      <c r="L2105" t="str">
        <f xml:space="preserve"> RIGHT(Tablo1[[#This Row],[Urun Ad]],5)</f>
        <v>Beyaz</v>
      </c>
      <c r="M2105" cm="1">
        <f t="array" aca="1" ref="M2105" ca="1">IF(VEYA(M2105="Aralık",M2105="Ocak",M2105="Şubat"),"Kış",
IF(VEYA(M2105="Mart",M2105="Nisan",M2105="Mayıs"),"İlkbahar",
IF(VEYA(M2105="Haziran",M2105="Temmuz",M2105="Ağustos"),"Yaz",
IF(VEYA(M2105="Eylül",M2105="Ekim",M2105="Kasım"),"Sonbahar",""))))</f>
        <v>0</v>
      </c>
    </row>
    <row r="2106" spans="1:13" x14ac:dyDescent="0.3">
      <c r="A2106" s="4">
        <v>2105</v>
      </c>
      <c r="B2106" t="s">
        <v>18</v>
      </c>
      <c r="C2106" t="s">
        <v>37</v>
      </c>
      <c r="D2106" s="5" t="s">
        <v>43</v>
      </c>
      <c r="E2106">
        <v>3</v>
      </c>
      <c r="F2106" s="1">
        <v>1250</v>
      </c>
      <c r="G2106" s="2">
        <v>3750</v>
      </c>
      <c r="H2106" s="3">
        <v>1350</v>
      </c>
      <c r="I2106" s="19" t="s">
        <v>49</v>
      </c>
      <c r="J2106" t="s">
        <v>66</v>
      </c>
      <c r="K2106" s="20">
        <f>Tablo1[[#This Row],[Ürün Kar Tutarı]]/Tablo1[[#This Row],[Birim Fiyat]]</f>
        <v>1.08</v>
      </c>
      <c r="L2106" t="str">
        <f xml:space="preserve"> RIGHT(Tablo1[[#This Row],[Urun Ad]],5)</f>
        <v>Siyah</v>
      </c>
      <c r="M2106" cm="1">
        <f t="array" aca="1" ref="M2106" ca="1">IF(VEYA(M2106="Aralık",M2106="Ocak",M2106="Şubat"),"Kış",
IF(VEYA(M2106="Mart",M2106="Nisan",M2106="Mayıs"),"İlkbahar",
IF(VEYA(M2106="Haziran",M2106="Temmuz",M2106="Ağustos"),"Yaz",
IF(VEYA(M2106="Eylül",M2106="Ekim",M2106="Kasım"),"Sonbahar",""))))</f>
        <v>0</v>
      </c>
    </row>
    <row r="2107" spans="1:13" x14ac:dyDescent="0.3">
      <c r="A2107" s="5">
        <v>2106</v>
      </c>
      <c r="B2107" t="s">
        <v>19</v>
      </c>
      <c r="C2107" t="s">
        <v>25</v>
      </c>
      <c r="D2107" s="5" t="s">
        <v>77</v>
      </c>
      <c r="E2107">
        <v>3</v>
      </c>
      <c r="F2107" s="1">
        <v>7600</v>
      </c>
      <c r="G2107" s="2">
        <v>22800</v>
      </c>
      <c r="H2107" s="3">
        <v>4800</v>
      </c>
      <c r="I2107" s="19" t="s">
        <v>49</v>
      </c>
      <c r="J2107" t="s">
        <v>59</v>
      </c>
      <c r="K2107" s="20">
        <f>Tablo1[[#This Row],[Ürün Kar Tutarı]]/Tablo1[[#This Row],[Birim Fiyat]]</f>
        <v>0.63157894736842102</v>
      </c>
      <c r="L2107" t="str">
        <f xml:space="preserve"> RIGHT(Tablo1[[#This Row],[Urun Ad]],5)</f>
        <v>i Gri</v>
      </c>
      <c r="M2107" cm="1">
        <f t="array" aca="1" ref="M2107" ca="1">IF(VEYA(M2107="Aralık",M2107="Ocak",M2107="Şubat"),"Kış",
IF(VEYA(M2107="Mart",M2107="Nisan",M2107="Mayıs"),"İlkbahar",
IF(VEYA(M2107="Haziran",M2107="Temmuz",M2107="Ağustos"),"Yaz",
IF(VEYA(M2107="Eylül",M2107="Ekim",M2107="Kasım"),"Sonbahar",""))))</f>
        <v>0</v>
      </c>
    </row>
    <row r="2108" spans="1:13" x14ac:dyDescent="0.3">
      <c r="A2108" s="4">
        <v>2107</v>
      </c>
      <c r="B2108" t="s">
        <v>8</v>
      </c>
      <c r="C2108" t="s">
        <v>21</v>
      </c>
      <c r="D2108" s="5" t="s">
        <v>82</v>
      </c>
      <c r="E2108">
        <v>5</v>
      </c>
      <c r="F2108" s="1">
        <v>1400</v>
      </c>
      <c r="G2108" s="2">
        <v>7000</v>
      </c>
      <c r="H2108" s="3">
        <v>3000</v>
      </c>
      <c r="I2108" s="19" t="s">
        <v>49</v>
      </c>
      <c r="J2108" t="s">
        <v>56</v>
      </c>
      <c r="K2108" s="20">
        <f>Tablo1[[#This Row],[Ürün Kar Tutarı]]/Tablo1[[#This Row],[Birim Fiyat]]</f>
        <v>2.1428571428571428</v>
      </c>
      <c r="L2108" t="str">
        <f xml:space="preserve"> RIGHT(Tablo1[[#This Row],[Urun Ad]],5)</f>
        <v>Beyaz</v>
      </c>
      <c r="M2108" cm="1">
        <f t="array" aca="1" ref="M2108" ca="1">IF(VEYA(M2108="Aralık",M2108="Ocak",M2108="Şubat"),"Kış",
IF(VEYA(M2108="Mart",M2108="Nisan",M2108="Mayıs"),"İlkbahar",
IF(VEYA(M2108="Haziran",M2108="Temmuz",M2108="Ağustos"),"Yaz",
IF(VEYA(M2108="Eylül",M2108="Ekim",M2108="Kasım"),"Sonbahar",""))))</f>
        <v>0</v>
      </c>
    </row>
    <row r="2109" spans="1:13" x14ac:dyDescent="0.3">
      <c r="A2109" s="5">
        <v>2108</v>
      </c>
      <c r="B2109" t="s">
        <v>12</v>
      </c>
      <c r="C2109" t="s">
        <v>24</v>
      </c>
      <c r="D2109" s="5" t="s">
        <v>81</v>
      </c>
      <c r="E2109">
        <v>2</v>
      </c>
      <c r="F2109" s="1">
        <v>2180</v>
      </c>
      <c r="G2109" s="2">
        <v>4360</v>
      </c>
      <c r="H2109" s="3">
        <v>1360</v>
      </c>
      <c r="I2109" s="19" t="s">
        <v>49</v>
      </c>
      <c r="J2109" t="s">
        <v>66</v>
      </c>
      <c r="K2109" s="20">
        <f>Tablo1[[#This Row],[Ürün Kar Tutarı]]/Tablo1[[#This Row],[Birim Fiyat]]</f>
        <v>0.62385321100917435</v>
      </c>
      <c r="L2109" t="str">
        <f xml:space="preserve"> RIGHT(Tablo1[[#This Row],[Urun Ad]],5)</f>
        <v>Marka</v>
      </c>
      <c r="M2109" cm="1">
        <f t="array" aca="1" ref="M2109" ca="1">IF(VEYA(M2109="Aralık",M2109="Ocak",M2109="Şubat"),"Kış",
IF(VEYA(M2109="Mart",M2109="Nisan",M2109="Mayıs"),"İlkbahar",
IF(VEYA(M2109="Haziran",M2109="Temmuz",M2109="Ağustos"),"Yaz",
IF(VEYA(M2109="Eylül",M2109="Ekim",M2109="Kasım"),"Sonbahar",""))))</f>
        <v>0</v>
      </c>
    </row>
    <row r="2110" spans="1:13" x14ac:dyDescent="0.3">
      <c r="A2110" s="4">
        <v>2109</v>
      </c>
      <c r="B2110" t="s">
        <v>8</v>
      </c>
      <c r="C2110" t="s">
        <v>29</v>
      </c>
      <c r="D2110" s="5" t="s">
        <v>82</v>
      </c>
      <c r="E2110">
        <v>4</v>
      </c>
      <c r="F2110" s="1">
        <v>1800</v>
      </c>
      <c r="G2110" s="2">
        <v>7200</v>
      </c>
      <c r="H2110" s="3">
        <v>4000</v>
      </c>
      <c r="I2110" s="19" t="s">
        <v>49</v>
      </c>
      <c r="J2110" t="s">
        <v>57</v>
      </c>
      <c r="K2110" s="20">
        <f>Tablo1[[#This Row],[Ürün Kar Tutarı]]/Tablo1[[#This Row],[Birim Fiyat]]</f>
        <v>2.2222222222222223</v>
      </c>
      <c r="L2110" t="str">
        <f xml:space="preserve"> RIGHT(Tablo1[[#This Row],[Urun Ad]],5)</f>
        <v>n Gri</v>
      </c>
      <c r="M2110" cm="1">
        <f t="array" aca="1" ref="M2110" ca="1">IF(VEYA(M2110="Aralık",M2110="Ocak",M2110="Şubat"),"Kış",
IF(VEYA(M2110="Mart",M2110="Nisan",M2110="Mayıs"),"İlkbahar",
IF(VEYA(M2110="Haziran",M2110="Temmuz",M2110="Ağustos"),"Yaz",
IF(VEYA(M2110="Eylül",M2110="Ekim",M2110="Kasım"),"Sonbahar",""))))</f>
        <v>0</v>
      </c>
    </row>
    <row r="2111" spans="1:13" x14ac:dyDescent="0.3">
      <c r="A2111" s="5">
        <v>2110</v>
      </c>
      <c r="B2111" t="s">
        <v>10</v>
      </c>
      <c r="C2111" t="s">
        <v>41</v>
      </c>
      <c r="D2111" s="5" t="s">
        <v>78</v>
      </c>
      <c r="E2111">
        <v>4</v>
      </c>
      <c r="F2111" s="1">
        <v>1500</v>
      </c>
      <c r="G2111" s="2">
        <v>6000</v>
      </c>
      <c r="H2111" s="3">
        <v>2800</v>
      </c>
      <c r="I2111" s="19" t="s">
        <v>49</v>
      </c>
      <c r="J2111" t="s">
        <v>66</v>
      </c>
      <c r="K2111" s="20">
        <f>Tablo1[[#This Row],[Ürün Kar Tutarı]]/Tablo1[[#This Row],[Birim Fiyat]]</f>
        <v>1.8666666666666667</v>
      </c>
      <c r="L2111" t="str">
        <f xml:space="preserve"> RIGHT(Tablo1[[#This Row],[Urun Ad]],5)</f>
        <v>Marka</v>
      </c>
      <c r="M2111" cm="1">
        <f t="array" aca="1" ref="M2111" ca="1">IF(VEYA(M2111="Aralık",M2111="Ocak",M2111="Şubat"),"Kış",
IF(VEYA(M2111="Mart",M2111="Nisan",M2111="Mayıs"),"İlkbahar",
IF(VEYA(M2111="Haziran",M2111="Temmuz",M2111="Ağustos"),"Yaz",
IF(VEYA(M2111="Eylül",M2111="Ekim",M2111="Kasım"),"Sonbahar",""))))</f>
        <v>0</v>
      </c>
    </row>
    <row r="2112" spans="1:13" x14ac:dyDescent="0.3">
      <c r="A2112" s="4">
        <v>2111</v>
      </c>
      <c r="B2112" t="s">
        <v>14</v>
      </c>
      <c r="C2112" t="s">
        <v>22</v>
      </c>
      <c r="D2112" s="5" t="s">
        <v>76</v>
      </c>
      <c r="E2112">
        <v>2</v>
      </c>
      <c r="F2112" s="1">
        <v>8450</v>
      </c>
      <c r="G2112" s="2">
        <v>16900</v>
      </c>
      <c r="H2112" s="3">
        <v>4900</v>
      </c>
      <c r="I2112" s="19" t="s">
        <v>49</v>
      </c>
      <c r="J2112" t="s">
        <v>58</v>
      </c>
      <c r="K2112" s="20">
        <f>Tablo1[[#This Row],[Ürün Kar Tutarı]]/Tablo1[[#This Row],[Birim Fiyat]]</f>
        <v>0.57988165680473369</v>
      </c>
      <c r="L2112" t="str">
        <f xml:space="preserve"> RIGHT(Tablo1[[#This Row],[Urun Ad]],5)</f>
        <v>Beyaz</v>
      </c>
      <c r="M2112" cm="1">
        <f t="array" aca="1" ref="M2112" ca="1">IF(VEYA(M2112="Aralık",M2112="Ocak",M2112="Şubat"),"Kış",
IF(VEYA(M2112="Mart",M2112="Nisan",M2112="Mayıs"),"İlkbahar",
IF(VEYA(M2112="Haziran",M2112="Temmuz",M2112="Ağustos"),"Yaz",
IF(VEYA(M2112="Eylül",M2112="Ekim",M2112="Kasım"),"Sonbahar",""))))</f>
        <v>0</v>
      </c>
    </row>
    <row r="2113" spans="1:13" x14ac:dyDescent="0.3">
      <c r="A2113" s="5">
        <v>2112</v>
      </c>
      <c r="B2113" t="s">
        <v>17</v>
      </c>
      <c r="C2113" t="s">
        <v>41</v>
      </c>
      <c r="D2113" s="5" t="s">
        <v>78</v>
      </c>
      <c r="E2113">
        <v>2</v>
      </c>
      <c r="F2113" s="1">
        <v>1500</v>
      </c>
      <c r="G2113" s="2">
        <v>3000</v>
      </c>
      <c r="H2113" s="3">
        <v>1400</v>
      </c>
      <c r="I2113" s="19" t="s">
        <v>49</v>
      </c>
      <c r="J2113" t="s">
        <v>55</v>
      </c>
      <c r="K2113" s="20">
        <f>Tablo1[[#This Row],[Ürün Kar Tutarı]]/Tablo1[[#This Row],[Birim Fiyat]]</f>
        <v>0.93333333333333335</v>
      </c>
      <c r="L2113" t="str">
        <f xml:space="preserve"> RIGHT(Tablo1[[#This Row],[Urun Ad]],5)</f>
        <v>Marka</v>
      </c>
      <c r="M2113" cm="1">
        <f t="array" aca="1" ref="M2113" ca="1">IF(VEYA(M2113="Aralık",M2113="Ocak",M2113="Şubat"),"Kış",
IF(VEYA(M2113="Mart",M2113="Nisan",M2113="Mayıs"),"İlkbahar",
IF(VEYA(M2113="Haziran",M2113="Temmuz",M2113="Ağustos"),"Yaz",
IF(VEYA(M2113="Eylül",M2113="Ekim",M2113="Kasım"),"Sonbahar",""))))</f>
        <v>0</v>
      </c>
    </row>
    <row r="2114" spans="1:13" x14ac:dyDescent="0.3">
      <c r="A2114" s="4">
        <v>2113</v>
      </c>
      <c r="B2114" t="s">
        <v>13</v>
      </c>
      <c r="C2114" t="s">
        <v>20</v>
      </c>
      <c r="D2114" s="5" t="s">
        <v>75</v>
      </c>
      <c r="E2114">
        <v>5</v>
      </c>
      <c r="F2114" s="1">
        <v>6000</v>
      </c>
      <c r="G2114" s="2">
        <v>30000</v>
      </c>
      <c r="H2114" s="3">
        <v>10000</v>
      </c>
      <c r="I2114" s="19" t="s">
        <v>49</v>
      </c>
      <c r="J2114" t="s">
        <v>58</v>
      </c>
      <c r="K2114" s="20">
        <f>Tablo1[[#This Row],[Ürün Kar Tutarı]]/Tablo1[[#This Row],[Birim Fiyat]]</f>
        <v>1.6666666666666667</v>
      </c>
      <c r="L2114" t="str">
        <f xml:space="preserve"> RIGHT(Tablo1[[#This Row],[Urun Ad]],5)</f>
        <v>Beyaz</v>
      </c>
      <c r="M2114" cm="1">
        <f t="array" aca="1" ref="M2114" ca="1">IF(VEYA(M2114="Aralık",M2114="Ocak",M2114="Şubat"),"Kış",
IF(VEYA(M2114="Mart",M2114="Nisan",M2114="Mayıs"),"İlkbahar",
IF(VEYA(M2114="Haziran",M2114="Temmuz",M2114="Ağustos"),"Yaz",
IF(VEYA(M2114="Eylül",M2114="Ekim",M2114="Kasım"),"Sonbahar",""))))</f>
        <v>0</v>
      </c>
    </row>
    <row r="2115" spans="1:13" x14ac:dyDescent="0.3">
      <c r="A2115" s="5">
        <v>2114</v>
      </c>
      <c r="B2115" t="s">
        <v>19</v>
      </c>
      <c r="C2115" t="s">
        <v>38</v>
      </c>
      <c r="D2115" s="5" t="s">
        <v>84</v>
      </c>
      <c r="E2115">
        <v>5</v>
      </c>
      <c r="F2115" s="1">
        <v>1200</v>
      </c>
      <c r="G2115" s="2">
        <v>6000</v>
      </c>
      <c r="H2115" s="3">
        <v>2000</v>
      </c>
      <c r="I2115" s="19" t="s">
        <v>49</v>
      </c>
      <c r="J2115" t="s">
        <v>58</v>
      </c>
      <c r="K2115" s="20">
        <f>Tablo1[[#This Row],[Ürün Kar Tutarı]]/Tablo1[[#This Row],[Birim Fiyat]]</f>
        <v>1.6666666666666667</v>
      </c>
      <c r="L2115" t="str">
        <f xml:space="preserve"> RIGHT(Tablo1[[#This Row],[Urun Ad]],5)</f>
        <v>ü Mor</v>
      </c>
      <c r="M2115" cm="1">
        <f t="array" aca="1" ref="M2115" ca="1">IF(VEYA(M2115="Aralık",M2115="Ocak",M2115="Şubat"),"Kış",
IF(VEYA(M2115="Mart",M2115="Nisan",M2115="Mayıs"),"İlkbahar",
IF(VEYA(M2115="Haziran",M2115="Temmuz",M2115="Ağustos"),"Yaz",
IF(VEYA(M2115="Eylül",M2115="Ekim",M2115="Kasım"),"Sonbahar",""))))</f>
        <v>0</v>
      </c>
    </row>
    <row r="2116" spans="1:13" x14ac:dyDescent="0.3">
      <c r="A2116" s="4">
        <v>2115</v>
      </c>
      <c r="B2116" t="s">
        <v>8</v>
      </c>
      <c r="C2116" t="s">
        <v>34</v>
      </c>
      <c r="D2116" s="5" t="s">
        <v>80</v>
      </c>
      <c r="E2116">
        <v>3</v>
      </c>
      <c r="F2116" s="1">
        <v>4200</v>
      </c>
      <c r="G2116" s="2">
        <v>12600</v>
      </c>
      <c r="H2116" s="3">
        <v>3600</v>
      </c>
      <c r="I2116" s="19" t="s">
        <v>49</v>
      </c>
      <c r="J2116" t="s">
        <v>56</v>
      </c>
      <c r="K2116" s="20">
        <f>Tablo1[[#This Row],[Ürün Kar Tutarı]]/Tablo1[[#This Row],[Birim Fiyat]]</f>
        <v>0.8571428571428571</v>
      </c>
      <c r="L2116" t="str">
        <f xml:space="preserve"> RIGHT(Tablo1[[#This Row],[Urun Ad]],5)</f>
        <v>Beyaz</v>
      </c>
      <c r="M2116" cm="1">
        <f t="array" aca="1" ref="M2116" ca="1">IF(VEYA(M2116="Aralık",M2116="Ocak",M2116="Şubat"),"Kış",
IF(VEYA(M2116="Mart",M2116="Nisan",M2116="Mayıs"),"İlkbahar",
IF(VEYA(M2116="Haziran",M2116="Temmuz",M2116="Ağustos"),"Yaz",
IF(VEYA(M2116="Eylül",M2116="Ekim",M2116="Kasım"),"Sonbahar",""))))</f>
        <v>0</v>
      </c>
    </row>
    <row r="2117" spans="1:13" x14ac:dyDescent="0.3">
      <c r="A2117" s="5">
        <v>2116</v>
      </c>
      <c r="B2117" t="s">
        <v>18</v>
      </c>
      <c r="C2117" t="s">
        <v>25</v>
      </c>
      <c r="D2117" s="5" t="s">
        <v>77</v>
      </c>
      <c r="E2117">
        <v>3</v>
      </c>
      <c r="F2117" s="1">
        <v>7600</v>
      </c>
      <c r="G2117" s="2">
        <v>22800</v>
      </c>
      <c r="H2117" s="3">
        <v>4800</v>
      </c>
      <c r="I2117" s="19" t="s">
        <v>49</v>
      </c>
      <c r="J2117" t="s">
        <v>64</v>
      </c>
      <c r="K2117" s="20">
        <f>Tablo1[[#This Row],[Ürün Kar Tutarı]]/Tablo1[[#This Row],[Birim Fiyat]]</f>
        <v>0.63157894736842102</v>
      </c>
      <c r="L2117" t="str">
        <f xml:space="preserve"> RIGHT(Tablo1[[#This Row],[Urun Ad]],5)</f>
        <v>i Gri</v>
      </c>
      <c r="M2117" cm="1">
        <f t="array" aca="1" ref="M2117" ca="1">IF(VEYA(M2117="Aralık",M2117="Ocak",M2117="Şubat"),"Kış",
IF(VEYA(M2117="Mart",M2117="Nisan",M2117="Mayıs"),"İlkbahar",
IF(VEYA(M2117="Haziran",M2117="Temmuz",M2117="Ağustos"),"Yaz",
IF(VEYA(M2117="Eylül",M2117="Ekim",M2117="Kasım"),"Sonbahar",""))))</f>
        <v>0</v>
      </c>
    </row>
    <row r="2118" spans="1:13" x14ac:dyDescent="0.3">
      <c r="A2118" s="4">
        <v>2117</v>
      </c>
      <c r="B2118" t="s">
        <v>13</v>
      </c>
      <c r="C2118" t="s">
        <v>26</v>
      </c>
      <c r="D2118" s="5" t="s">
        <v>79</v>
      </c>
      <c r="E2118">
        <v>3</v>
      </c>
      <c r="F2118" s="1">
        <v>7250</v>
      </c>
      <c r="G2118" s="2">
        <v>21750</v>
      </c>
      <c r="H2118" s="3">
        <v>6750</v>
      </c>
      <c r="I2118" s="19" t="s">
        <v>49</v>
      </c>
      <c r="J2118" t="s">
        <v>55</v>
      </c>
      <c r="K2118" s="20">
        <f>Tablo1[[#This Row],[Ürün Kar Tutarı]]/Tablo1[[#This Row],[Birim Fiyat]]</f>
        <v>0.93103448275862066</v>
      </c>
      <c r="L2118" t="str">
        <f xml:space="preserve"> RIGHT(Tablo1[[#This Row],[Urun Ad]],5)</f>
        <v>u Gri</v>
      </c>
      <c r="M2118" cm="1">
        <f t="array" aca="1" ref="M2118" ca="1">IF(VEYA(M2118="Aralık",M2118="Ocak",M2118="Şubat"),"Kış",
IF(VEYA(M2118="Mart",M2118="Nisan",M2118="Mayıs"),"İlkbahar",
IF(VEYA(M2118="Haziran",M2118="Temmuz",M2118="Ağustos"),"Yaz",
IF(VEYA(M2118="Eylül",M2118="Ekim",M2118="Kasım"),"Sonbahar",""))))</f>
        <v>0</v>
      </c>
    </row>
    <row r="2119" spans="1:13" x14ac:dyDescent="0.3">
      <c r="A2119" s="5">
        <v>2118</v>
      </c>
      <c r="B2119" t="s">
        <v>9</v>
      </c>
      <c r="C2119" t="s">
        <v>39</v>
      </c>
      <c r="D2119" s="5" t="s">
        <v>76</v>
      </c>
      <c r="E2119">
        <v>4</v>
      </c>
      <c r="F2119" s="1">
        <v>7530</v>
      </c>
      <c r="G2119" s="2">
        <v>30120</v>
      </c>
      <c r="H2119" s="3">
        <v>6120</v>
      </c>
      <c r="I2119" s="19" t="s">
        <v>49</v>
      </c>
      <c r="J2119" t="s">
        <v>65</v>
      </c>
      <c r="K2119" s="20">
        <f>Tablo1[[#This Row],[Ürün Kar Tutarı]]/Tablo1[[#This Row],[Birim Fiyat]]</f>
        <v>0.8127490039840638</v>
      </c>
      <c r="L2119" t="str">
        <f xml:space="preserve"> RIGHT(Tablo1[[#This Row],[Urun Ad]],5)</f>
        <v>ı Gri</v>
      </c>
      <c r="M2119" cm="1">
        <f t="array" aca="1" ref="M2119" ca="1">IF(VEYA(M2119="Aralık",M2119="Ocak",M2119="Şubat"),"Kış",
IF(VEYA(M2119="Mart",M2119="Nisan",M2119="Mayıs"),"İlkbahar",
IF(VEYA(M2119="Haziran",M2119="Temmuz",M2119="Ağustos"),"Yaz",
IF(VEYA(M2119="Eylül",M2119="Ekim",M2119="Kasım"),"Sonbahar",""))))</f>
        <v>0</v>
      </c>
    </row>
    <row r="2120" spans="1:13" x14ac:dyDescent="0.3">
      <c r="A2120" s="4">
        <v>2119</v>
      </c>
      <c r="B2120" t="s">
        <v>10</v>
      </c>
      <c r="C2120" t="s">
        <v>26</v>
      </c>
      <c r="D2120" s="5" t="s">
        <v>79</v>
      </c>
      <c r="E2120">
        <v>4</v>
      </c>
      <c r="F2120" s="1">
        <v>7250</v>
      </c>
      <c r="G2120" s="2">
        <v>29000</v>
      </c>
      <c r="H2120" s="3">
        <v>9000</v>
      </c>
      <c r="I2120" s="19" t="s">
        <v>49</v>
      </c>
      <c r="J2120" t="s">
        <v>56</v>
      </c>
      <c r="K2120" s="20">
        <f>Tablo1[[#This Row],[Ürün Kar Tutarı]]/Tablo1[[#This Row],[Birim Fiyat]]</f>
        <v>1.2413793103448276</v>
      </c>
      <c r="L2120" t="str">
        <f xml:space="preserve"> RIGHT(Tablo1[[#This Row],[Urun Ad]],5)</f>
        <v>u Gri</v>
      </c>
      <c r="M2120" cm="1">
        <f t="array" aca="1" ref="M2120" ca="1">IF(VEYA(M2120="Aralık",M2120="Ocak",M2120="Şubat"),"Kış",
IF(VEYA(M2120="Mart",M2120="Nisan",M2120="Mayıs"),"İlkbahar",
IF(VEYA(M2120="Haziran",M2120="Temmuz",M2120="Ağustos"),"Yaz",
IF(VEYA(M2120="Eylül",M2120="Ekim",M2120="Kasım"),"Sonbahar",""))))</f>
        <v>0</v>
      </c>
    </row>
    <row r="2121" spans="1:13" x14ac:dyDescent="0.3">
      <c r="A2121" s="5">
        <v>2120</v>
      </c>
      <c r="B2121" t="s">
        <v>9</v>
      </c>
      <c r="C2121" t="s">
        <v>20</v>
      </c>
      <c r="D2121" s="5" t="s">
        <v>75</v>
      </c>
      <c r="E2121">
        <v>2</v>
      </c>
      <c r="F2121" s="1">
        <v>6000</v>
      </c>
      <c r="G2121" s="2">
        <v>12000</v>
      </c>
      <c r="H2121" s="3">
        <v>4000</v>
      </c>
      <c r="I2121" s="19" t="s">
        <v>49</v>
      </c>
      <c r="J2121" t="s">
        <v>62</v>
      </c>
      <c r="K2121" s="20">
        <f>Tablo1[[#This Row],[Ürün Kar Tutarı]]/Tablo1[[#This Row],[Birim Fiyat]]</f>
        <v>0.66666666666666663</v>
      </c>
      <c r="L2121" t="str">
        <f xml:space="preserve"> RIGHT(Tablo1[[#This Row],[Urun Ad]],5)</f>
        <v>Beyaz</v>
      </c>
      <c r="M2121" cm="1">
        <f t="array" aca="1" ref="M2121" ca="1">IF(VEYA(M2121="Aralık",M2121="Ocak",M2121="Şubat"),"Kış",
IF(VEYA(M2121="Mart",M2121="Nisan",M2121="Mayıs"),"İlkbahar",
IF(VEYA(M2121="Haziran",M2121="Temmuz",M2121="Ağustos"),"Yaz",
IF(VEYA(M2121="Eylül",M2121="Ekim",M2121="Kasım"),"Sonbahar",""))))</f>
        <v>0</v>
      </c>
    </row>
    <row r="2122" spans="1:13" x14ac:dyDescent="0.3">
      <c r="A2122" s="4">
        <v>2121</v>
      </c>
      <c r="B2122" t="s">
        <v>13</v>
      </c>
      <c r="C2122" t="s">
        <v>38</v>
      </c>
      <c r="D2122" s="5" t="s">
        <v>84</v>
      </c>
      <c r="E2122">
        <v>4</v>
      </c>
      <c r="F2122" s="1">
        <v>1200</v>
      </c>
      <c r="G2122" s="2">
        <v>4800</v>
      </c>
      <c r="H2122" s="3">
        <v>1600</v>
      </c>
      <c r="I2122" s="19" t="s">
        <v>50</v>
      </c>
      <c r="J2122" t="s">
        <v>61</v>
      </c>
      <c r="K2122" s="20">
        <f>Tablo1[[#This Row],[Ürün Kar Tutarı]]/Tablo1[[#This Row],[Birim Fiyat]]</f>
        <v>1.3333333333333333</v>
      </c>
      <c r="L2122" t="str">
        <f xml:space="preserve"> RIGHT(Tablo1[[#This Row],[Urun Ad]],5)</f>
        <v>ü Mor</v>
      </c>
      <c r="M2122" cm="1">
        <f t="array" aca="1" ref="M2122" ca="1">IF(VEYA(M2122="Aralık",M2122="Ocak",M2122="Şubat"),"Kış",
IF(VEYA(M2122="Mart",M2122="Nisan",M2122="Mayıs"),"İlkbahar",
IF(VEYA(M2122="Haziran",M2122="Temmuz",M2122="Ağustos"),"Yaz",
IF(VEYA(M2122="Eylül",M2122="Ekim",M2122="Kasım"),"Sonbahar",""))))</f>
        <v>0</v>
      </c>
    </row>
    <row r="2123" spans="1:13" x14ac:dyDescent="0.3">
      <c r="A2123" s="5">
        <v>2122</v>
      </c>
      <c r="B2123" t="s">
        <v>19</v>
      </c>
      <c r="C2123" t="s">
        <v>40</v>
      </c>
      <c r="D2123" s="5" t="s">
        <v>75</v>
      </c>
      <c r="E2123">
        <v>3</v>
      </c>
      <c r="F2123" s="1">
        <v>5300</v>
      </c>
      <c r="G2123" s="2">
        <v>15900</v>
      </c>
      <c r="H2123" s="3">
        <v>3900</v>
      </c>
      <c r="I2123" s="19" t="s">
        <v>50</v>
      </c>
      <c r="J2123" t="s">
        <v>62</v>
      </c>
      <c r="K2123" s="20">
        <f>Tablo1[[#This Row],[Ürün Kar Tutarı]]/Tablo1[[#This Row],[Birim Fiyat]]</f>
        <v>0.73584905660377353</v>
      </c>
      <c r="L2123" t="str">
        <f xml:space="preserve"> RIGHT(Tablo1[[#This Row],[Urun Ad]],5)</f>
        <v>i Gri</v>
      </c>
      <c r="M2123" cm="1">
        <f t="array" aca="1" ref="M2123" ca="1">IF(VEYA(M2123="Aralık",M2123="Ocak",M2123="Şubat"),"Kış",
IF(VEYA(M2123="Mart",M2123="Nisan",M2123="Mayıs"),"İlkbahar",
IF(VEYA(M2123="Haziran",M2123="Temmuz",M2123="Ağustos"),"Yaz",
IF(VEYA(M2123="Eylül",M2123="Ekim",M2123="Kasım"),"Sonbahar",""))))</f>
        <v>0</v>
      </c>
    </row>
    <row r="2124" spans="1:13" x14ac:dyDescent="0.3">
      <c r="A2124" s="4">
        <v>2123</v>
      </c>
      <c r="B2124" t="s">
        <v>16</v>
      </c>
      <c r="C2124" t="s">
        <v>22</v>
      </c>
      <c r="D2124" s="5" t="s">
        <v>76</v>
      </c>
      <c r="E2124">
        <v>3</v>
      </c>
      <c r="F2124" s="1">
        <v>8450</v>
      </c>
      <c r="G2124" s="2">
        <v>25350</v>
      </c>
      <c r="H2124" s="3">
        <v>7350</v>
      </c>
      <c r="I2124" s="19" t="s">
        <v>50</v>
      </c>
      <c r="J2124" t="s">
        <v>62</v>
      </c>
      <c r="K2124" s="20">
        <f>Tablo1[[#This Row],[Ürün Kar Tutarı]]/Tablo1[[#This Row],[Birim Fiyat]]</f>
        <v>0.86982248520710059</v>
      </c>
      <c r="L2124" t="str">
        <f xml:space="preserve"> RIGHT(Tablo1[[#This Row],[Urun Ad]],5)</f>
        <v>Beyaz</v>
      </c>
      <c r="M2124" cm="1">
        <f t="array" aca="1" ref="M2124" ca="1">IF(VEYA(M2124="Aralık",M2124="Ocak",M2124="Şubat"),"Kış",
IF(VEYA(M2124="Mart",M2124="Nisan",M2124="Mayıs"),"İlkbahar",
IF(VEYA(M2124="Haziran",M2124="Temmuz",M2124="Ağustos"),"Yaz",
IF(VEYA(M2124="Eylül",M2124="Ekim",M2124="Kasım"),"Sonbahar",""))))</f>
        <v>0</v>
      </c>
    </row>
    <row r="2125" spans="1:13" x14ac:dyDescent="0.3">
      <c r="A2125" s="4">
        <v>2124</v>
      </c>
      <c r="B2125" t="s">
        <v>12</v>
      </c>
      <c r="C2125" t="s">
        <v>23</v>
      </c>
      <c r="D2125" s="5" t="s">
        <v>84</v>
      </c>
      <c r="E2125">
        <v>5</v>
      </c>
      <c r="F2125" s="1">
        <v>1350</v>
      </c>
      <c r="G2125" s="2">
        <v>6750</v>
      </c>
      <c r="H2125" s="3">
        <v>2750</v>
      </c>
      <c r="I2125" s="19" t="s">
        <v>50</v>
      </c>
      <c r="J2125" t="s">
        <v>55</v>
      </c>
      <c r="K2125" s="20">
        <f>Tablo1[[#This Row],[Ürün Kar Tutarı]]/Tablo1[[#This Row],[Birim Fiyat]]</f>
        <v>2.0370370370370372</v>
      </c>
      <c r="L2125" t="str">
        <f xml:space="preserve"> RIGHT(Tablo1[[#This Row],[Urun Ad]],5)</f>
        <v>Siyah</v>
      </c>
      <c r="M2125" cm="1">
        <f t="array" aca="1" ref="M2125" ca="1">IF(VEYA(M2125="Aralık",M2125="Ocak",M2125="Şubat"),"Kış",
IF(VEYA(M2125="Mart",M2125="Nisan",M2125="Mayıs"),"İlkbahar",
IF(VEYA(M2125="Haziran",M2125="Temmuz",M2125="Ağustos"),"Yaz",
IF(VEYA(M2125="Eylül",M2125="Ekim",M2125="Kasım"),"Sonbahar",""))))</f>
        <v>0</v>
      </c>
    </row>
    <row r="2126" spans="1:13" x14ac:dyDescent="0.3">
      <c r="A2126" s="4">
        <v>2125</v>
      </c>
      <c r="B2126" t="s">
        <v>14</v>
      </c>
      <c r="C2126" t="s">
        <v>30</v>
      </c>
      <c r="D2126" s="5" t="s">
        <v>83</v>
      </c>
      <c r="E2126">
        <v>2</v>
      </c>
      <c r="F2126" s="1">
        <v>1090</v>
      </c>
      <c r="G2126" s="2">
        <v>2180</v>
      </c>
      <c r="H2126" s="3">
        <v>580</v>
      </c>
      <c r="I2126" s="19" t="s">
        <v>50</v>
      </c>
      <c r="J2126" t="s">
        <v>57</v>
      </c>
      <c r="K2126" s="20">
        <f>Tablo1[[#This Row],[Ürün Kar Tutarı]]/Tablo1[[#This Row],[Birim Fiyat]]</f>
        <v>0.5321100917431193</v>
      </c>
      <c r="L2126" t="str">
        <f xml:space="preserve"> RIGHT(Tablo1[[#This Row],[Urun Ad]],5)</f>
        <v>Marka</v>
      </c>
      <c r="M2126" cm="1">
        <f t="array" aca="1" ref="M2126" ca="1">IF(VEYA(M2126="Aralık",M2126="Ocak",M2126="Şubat"),"Kış",
IF(VEYA(M2126="Mart",M2126="Nisan",M2126="Mayıs"),"İlkbahar",
IF(VEYA(M2126="Haziran",M2126="Temmuz",M2126="Ağustos"),"Yaz",
IF(VEYA(M2126="Eylül",M2126="Ekim",M2126="Kasım"),"Sonbahar",""))))</f>
        <v>0</v>
      </c>
    </row>
    <row r="2127" spans="1:13" x14ac:dyDescent="0.3">
      <c r="A2127" s="5">
        <v>2126</v>
      </c>
      <c r="B2127" t="s">
        <v>12</v>
      </c>
      <c r="C2127" t="s">
        <v>24</v>
      </c>
      <c r="D2127" s="5" t="s">
        <v>81</v>
      </c>
      <c r="E2127">
        <v>5</v>
      </c>
      <c r="F2127" s="1">
        <v>2180</v>
      </c>
      <c r="G2127" s="2">
        <v>10900</v>
      </c>
      <c r="H2127" s="3">
        <v>3400</v>
      </c>
      <c r="I2127" s="19" t="s">
        <v>50</v>
      </c>
      <c r="J2127" t="s">
        <v>57</v>
      </c>
      <c r="K2127" s="20">
        <f>Tablo1[[#This Row],[Ürün Kar Tutarı]]/Tablo1[[#This Row],[Birim Fiyat]]</f>
        <v>1.5596330275229358</v>
      </c>
      <c r="L2127" t="str">
        <f xml:space="preserve"> RIGHT(Tablo1[[#This Row],[Urun Ad]],5)</f>
        <v>Marka</v>
      </c>
      <c r="M2127" cm="1">
        <f t="array" aca="1" ref="M2127" ca="1">IF(VEYA(M2127="Aralık",M2127="Ocak",M2127="Şubat"),"Kış",
IF(VEYA(M2127="Mart",M2127="Nisan",M2127="Mayıs"),"İlkbahar",
IF(VEYA(M2127="Haziran",M2127="Temmuz",M2127="Ağustos"),"Yaz",
IF(VEYA(M2127="Eylül",M2127="Ekim",M2127="Kasım"),"Sonbahar",""))))</f>
        <v>0</v>
      </c>
    </row>
    <row r="2128" spans="1:13" x14ac:dyDescent="0.3">
      <c r="A2128" s="4">
        <v>2127</v>
      </c>
      <c r="B2128" t="s">
        <v>8</v>
      </c>
      <c r="C2128" t="s">
        <v>20</v>
      </c>
      <c r="D2128" s="5" t="s">
        <v>75</v>
      </c>
      <c r="E2128">
        <v>4</v>
      </c>
      <c r="F2128" s="1">
        <v>6000</v>
      </c>
      <c r="G2128" s="2">
        <v>24000</v>
      </c>
      <c r="H2128" s="3">
        <v>8000</v>
      </c>
      <c r="I2128" s="19" t="s">
        <v>50</v>
      </c>
      <c r="J2128" t="s">
        <v>59</v>
      </c>
      <c r="K2128" s="20">
        <f>Tablo1[[#This Row],[Ürün Kar Tutarı]]/Tablo1[[#This Row],[Birim Fiyat]]</f>
        <v>1.3333333333333333</v>
      </c>
      <c r="L2128" t="str">
        <f xml:space="preserve"> RIGHT(Tablo1[[#This Row],[Urun Ad]],5)</f>
        <v>Beyaz</v>
      </c>
      <c r="M2128" cm="1">
        <f t="array" aca="1" ref="M2128" ca="1">IF(VEYA(M2128="Aralık",M2128="Ocak",M2128="Şubat"),"Kış",
IF(VEYA(M2128="Mart",M2128="Nisan",M2128="Mayıs"),"İlkbahar",
IF(VEYA(M2128="Haziran",M2128="Temmuz",M2128="Ağustos"),"Yaz",
IF(VEYA(M2128="Eylül",M2128="Ekim",M2128="Kasım"),"Sonbahar",""))))</f>
        <v>0</v>
      </c>
    </row>
    <row r="2129" spans="1:13" x14ac:dyDescent="0.3">
      <c r="A2129" s="5">
        <v>2128</v>
      </c>
      <c r="B2129" t="s">
        <v>9</v>
      </c>
      <c r="C2129" t="s">
        <v>21</v>
      </c>
      <c r="D2129" s="5" t="s">
        <v>82</v>
      </c>
      <c r="E2129">
        <v>5</v>
      </c>
      <c r="F2129" s="1">
        <v>1400</v>
      </c>
      <c r="G2129" s="2">
        <v>7000</v>
      </c>
      <c r="H2129" s="3">
        <v>3000</v>
      </c>
      <c r="I2129" s="19" t="s">
        <v>50</v>
      </c>
      <c r="J2129" t="s">
        <v>67</v>
      </c>
      <c r="K2129" s="20">
        <f>Tablo1[[#This Row],[Ürün Kar Tutarı]]/Tablo1[[#This Row],[Birim Fiyat]]</f>
        <v>2.1428571428571428</v>
      </c>
      <c r="L2129" t="str">
        <f xml:space="preserve"> RIGHT(Tablo1[[#This Row],[Urun Ad]],5)</f>
        <v>Beyaz</v>
      </c>
      <c r="M2129" cm="1">
        <f t="array" aca="1" ref="M2129" ca="1">IF(VEYA(M2129="Aralık",M2129="Ocak",M2129="Şubat"),"Kış",
IF(VEYA(M2129="Mart",M2129="Nisan",M2129="Mayıs"),"İlkbahar",
IF(VEYA(M2129="Haziran",M2129="Temmuz",M2129="Ağustos"),"Yaz",
IF(VEYA(M2129="Eylül",M2129="Ekim",M2129="Kasım"),"Sonbahar",""))))</f>
        <v>0</v>
      </c>
    </row>
    <row r="2130" spans="1:13" x14ac:dyDescent="0.3">
      <c r="A2130" s="4">
        <v>2129</v>
      </c>
      <c r="B2130" t="s">
        <v>10</v>
      </c>
      <c r="C2130" t="s">
        <v>22</v>
      </c>
      <c r="D2130" s="5" t="s">
        <v>76</v>
      </c>
      <c r="E2130">
        <v>2</v>
      </c>
      <c r="F2130" s="1">
        <v>8450</v>
      </c>
      <c r="G2130" s="2">
        <v>16900</v>
      </c>
      <c r="H2130" s="3">
        <v>4900</v>
      </c>
      <c r="I2130" s="19" t="s">
        <v>50</v>
      </c>
      <c r="J2130" t="s">
        <v>66</v>
      </c>
      <c r="K2130" s="20">
        <f>Tablo1[[#This Row],[Ürün Kar Tutarı]]/Tablo1[[#This Row],[Birim Fiyat]]</f>
        <v>0.57988165680473369</v>
      </c>
      <c r="L2130" t="str">
        <f xml:space="preserve"> RIGHT(Tablo1[[#This Row],[Urun Ad]],5)</f>
        <v>Beyaz</v>
      </c>
      <c r="M2130" cm="1">
        <f t="array" aca="1" ref="M2130" ca="1">IF(VEYA(M2130="Aralık",M2130="Ocak",M2130="Şubat"),"Kış",
IF(VEYA(M2130="Mart",M2130="Nisan",M2130="Mayıs"),"İlkbahar",
IF(VEYA(M2130="Haziran",M2130="Temmuz",M2130="Ağustos"),"Yaz",
IF(VEYA(M2130="Eylül",M2130="Ekim",M2130="Kasım"),"Sonbahar",""))))</f>
        <v>0</v>
      </c>
    </row>
    <row r="2131" spans="1:13" x14ac:dyDescent="0.3">
      <c r="A2131" s="5">
        <v>2130</v>
      </c>
      <c r="B2131" t="s">
        <v>11</v>
      </c>
      <c r="C2131" t="s">
        <v>23</v>
      </c>
      <c r="D2131" s="5" t="s">
        <v>84</v>
      </c>
      <c r="E2131">
        <v>2</v>
      </c>
      <c r="F2131" s="1">
        <v>1350</v>
      </c>
      <c r="G2131" s="2">
        <v>2700</v>
      </c>
      <c r="H2131" s="3">
        <v>1100</v>
      </c>
      <c r="I2131" s="19" t="s">
        <v>50</v>
      </c>
      <c r="J2131" t="s">
        <v>66</v>
      </c>
      <c r="K2131" s="20">
        <f>Tablo1[[#This Row],[Ürün Kar Tutarı]]/Tablo1[[#This Row],[Birim Fiyat]]</f>
        <v>0.81481481481481477</v>
      </c>
      <c r="L2131" t="str">
        <f xml:space="preserve"> RIGHT(Tablo1[[#This Row],[Urun Ad]],5)</f>
        <v>Siyah</v>
      </c>
      <c r="M2131" cm="1">
        <f t="array" aca="1" ref="M2131" ca="1">IF(VEYA(M2131="Aralık",M2131="Ocak",M2131="Şubat"),"Kış",
IF(VEYA(M2131="Mart",M2131="Nisan",M2131="Mayıs"),"İlkbahar",
IF(VEYA(M2131="Haziran",M2131="Temmuz",M2131="Ağustos"),"Yaz",
IF(VEYA(M2131="Eylül",M2131="Ekim",M2131="Kasım"),"Sonbahar",""))))</f>
        <v>0</v>
      </c>
    </row>
    <row r="2132" spans="1:13" x14ac:dyDescent="0.3">
      <c r="A2132" s="4">
        <v>2131</v>
      </c>
      <c r="B2132" t="s">
        <v>8</v>
      </c>
      <c r="C2132" t="s">
        <v>24</v>
      </c>
      <c r="D2132" s="5" t="s">
        <v>81</v>
      </c>
      <c r="E2132">
        <v>5</v>
      </c>
      <c r="F2132" s="1">
        <v>2180</v>
      </c>
      <c r="G2132" s="2">
        <v>10900</v>
      </c>
      <c r="H2132" s="3">
        <v>3400</v>
      </c>
      <c r="I2132" s="19" t="s">
        <v>50</v>
      </c>
      <c r="J2132" t="s">
        <v>59</v>
      </c>
      <c r="K2132" s="20">
        <f>Tablo1[[#This Row],[Ürün Kar Tutarı]]/Tablo1[[#This Row],[Birim Fiyat]]</f>
        <v>1.5596330275229358</v>
      </c>
      <c r="L2132" t="str">
        <f xml:space="preserve"> RIGHT(Tablo1[[#This Row],[Urun Ad]],5)</f>
        <v>Marka</v>
      </c>
      <c r="M2132" cm="1">
        <f t="array" aca="1" ref="M2132" ca="1">IF(VEYA(M2132="Aralık",M2132="Ocak",M2132="Şubat"),"Kış",
IF(VEYA(M2132="Mart",M2132="Nisan",M2132="Mayıs"),"İlkbahar",
IF(VEYA(M2132="Haziran",M2132="Temmuz",M2132="Ağustos"),"Yaz",
IF(VEYA(M2132="Eylül",M2132="Ekim",M2132="Kasım"),"Sonbahar",""))))</f>
        <v>0</v>
      </c>
    </row>
    <row r="2133" spans="1:13" x14ac:dyDescent="0.3">
      <c r="A2133" s="5">
        <v>2132</v>
      </c>
      <c r="B2133" t="s">
        <v>12</v>
      </c>
      <c r="C2133" t="s">
        <v>25</v>
      </c>
      <c r="D2133" s="5" t="s">
        <v>77</v>
      </c>
      <c r="E2133">
        <v>3</v>
      </c>
      <c r="F2133" s="1">
        <v>7600</v>
      </c>
      <c r="G2133" s="2">
        <v>22800</v>
      </c>
      <c r="H2133" s="3">
        <v>4800</v>
      </c>
      <c r="I2133" s="19" t="s">
        <v>50</v>
      </c>
      <c r="J2133" t="s">
        <v>61</v>
      </c>
      <c r="K2133" s="20">
        <f>Tablo1[[#This Row],[Ürün Kar Tutarı]]/Tablo1[[#This Row],[Birim Fiyat]]</f>
        <v>0.63157894736842102</v>
      </c>
      <c r="L2133" t="str">
        <f xml:space="preserve"> RIGHT(Tablo1[[#This Row],[Urun Ad]],5)</f>
        <v>i Gri</v>
      </c>
      <c r="M2133" cm="1">
        <f t="array" aca="1" ref="M2133" ca="1">IF(VEYA(M2133="Aralık",M2133="Ocak",M2133="Şubat"),"Kış",
IF(VEYA(M2133="Mart",M2133="Nisan",M2133="Mayıs"),"İlkbahar",
IF(VEYA(M2133="Haziran",M2133="Temmuz",M2133="Ağustos"),"Yaz",
IF(VEYA(M2133="Eylül",M2133="Ekim",M2133="Kasım"),"Sonbahar",""))))</f>
        <v>0</v>
      </c>
    </row>
    <row r="2134" spans="1:13" x14ac:dyDescent="0.3">
      <c r="A2134" s="4">
        <v>2133</v>
      </c>
      <c r="B2134" t="s">
        <v>9</v>
      </c>
      <c r="C2134" t="s">
        <v>26</v>
      </c>
      <c r="D2134" s="5" t="s">
        <v>79</v>
      </c>
      <c r="E2134">
        <v>2</v>
      </c>
      <c r="F2134" s="1">
        <v>7250</v>
      </c>
      <c r="G2134" s="2">
        <v>14500</v>
      </c>
      <c r="H2134" s="3">
        <v>4500</v>
      </c>
      <c r="I2134" s="19" t="s">
        <v>50</v>
      </c>
      <c r="J2134" t="s">
        <v>63</v>
      </c>
      <c r="K2134" s="20">
        <f>Tablo1[[#This Row],[Ürün Kar Tutarı]]/Tablo1[[#This Row],[Birim Fiyat]]</f>
        <v>0.62068965517241381</v>
      </c>
      <c r="L2134" t="str">
        <f xml:space="preserve"> RIGHT(Tablo1[[#This Row],[Urun Ad]],5)</f>
        <v>u Gri</v>
      </c>
      <c r="M2134" cm="1">
        <f t="array" aca="1" ref="M2134" ca="1">IF(VEYA(M2134="Aralık",M2134="Ocak",M2134="Şubat"),"Kış",
IF(VEYA(M2134="Mart",M2134="Nisan",M2134="Mayıs"),"İlkbahar",
IF(VEYA(M2134="Haziran",M2134="Temmuz",M2134="Ağustos"),"Yaz",
IF(VEYA(M2134="Eylül",M2134="Ekim",M2134="Kasım"),"Sonbahar",""))))</f>
        <v>0</v>
      </c>
    </row>
    <row r="2135" spans="1:13" x14ac:dyDescent="0.3">
      <c r="A2135" s="5">
        <v>2134</v>
      </c>
      <c r="B2135" t="s">
        <v>11</v>
      </c>
      <c r="C2135" t="s">
        <v>27</v>
      </c>
      <c r="D2135" s="5" t="s">
        <v>43</v>
      </c>
      <c r="E2135">
        <v>2</v>
      </c>
      <c r="F2135" s="1">
        <v>1100</v>
      </c>
      <c r="G2135" s="2">
        <v>2200</v>
      </c>
      <c r="H2135" s="3">
        <v>600</v>
      </c>
      <c r="I2135" s="19" t="s">
        <v>50</v>
      </c>
      <c r="J2135" t="s">
        <v>63</v>
      </c>
      <c r="K2135" s="20">
        <f>Tablo1[[#This Row],[Ürün Kar Tutarı]]/Tablo1[[#This Row],[Birim Fiyat]]</f>
        <v>0.54545454545454541</v>
      </c>
      <c r="L2135" t="str">
        <f xml:space="preserve"> RIGHT(Tablo1[[#This Row],[Urun Ad]],5)</f>
        <v>Beyaz</v>
      </c>
      <c r="M2135" cm="1">
        <f t="array" aca="1" ref="M2135" ca="1">IF(VEYA(M2135="Aralık",M2135="Ocak",M2135="Şubat"),"Kış",
IF(VEYA(M2135="Mart",M2135="Nisan",M2135="Mayıs"),"İlkbahar",
IF(VEYA(M2135="Haziran",M2135="Temmuz",M2135="Ağustos"),"Yaz",
IF(VEYA(M2135="Eylül",M2135="Ekim",M2135="Kasım"),"Sonbahar",""))))</f>
        <v>0</v>
      </c>
    </row>
    <row r="2136" spans="1:13" x14ac:dyDescent="0.3">
      <c r="A2136" s="4">
        <v>2135</v>
      </c>
      <c r="B2136" t="s">
        <v>13</v>
      </c>
      <c r="C2136" t="s">
        <v>20</v>
      </c>
      <c r="D2136" s="5" t="s">
        <v>75</v>
      </c>
      <c r="E2136">
        <v>4</v>
      </c>
      <c r="F2136" s="1">
        <v>6000</v>
      </c>
      <c r="G2136" s="2">
        <v>24000</v>
      </c>
      <c r="H2136" s="3">
        <v>8000</v>
      </c>
      <c r="I2136" s="19" t="s">
        <v>50</v>
      </c>
      <c r="J2136" t="s">
        <v>62</v>
      </c>
      <c r="K2136" s="20">
        <f>Tablo1[[#This Row],[Ürün Kar Tutarı]]/Tablo1[[#This Row],[Birim Fiyat]]</f>
        <v>1.3333333333333333</v>
      </c>
      <c r="L2136" t="str">
        <f xml:space="preserve"> RIGHT(Tablo1[[#This Row],[Urun Ad]],5)</f>
        <v>Beyaz</v>
      </c>
      <c r="M2136" cm="1">
        <f t="array" aca="1" ref="M2136" ca="1">IF(VEYA(M2136="Aralık",M2136="Ocak",M2136="Şubat"),"Kış",
IF(VEYA(M2136="Mart",M2136="Nisan",M2136="Mayıs"),"İlkbahar",
IF(VEYA(M2136="Haziran",M2136="Temmuz",M2136="Ağustos"),"Yaz",
IF(VEYA(M2136="Eylül",M2136="Ekim",M2136="Kasım"),"Sonbahar",""))))</f>
        <v>0</v>
      </c>
    </row>
    <row r="2137" spans="1:13" x14ac:dyDescent="0.3">
      <c r="A2137" s="5">
        <v>2136</v>
      </c>
      <c r="B2137" t="s">
        <v>8</v>
      </c>
      <c r="C2137" t="s">
        <v>28</v>
      </c>
      <c r="D2137" s="5" t="s">
        <v>83</v>
      </c>
      <c r="E2137">
        <v>3</v>
      </c>
      <c r="F2137" s="1">
        <v>1200</v>
      </c>
      <c r="G2137" s="2">
        <v>3600</v>
      </c>
      <c r="H2137" s="3">
        <v>1200</v>
      </c>
      <c r="I2137" s="19" t="s">
        <v>50</v>
      </c>
      <c r="J2137" t="s">
        <v>61</v>
      </c>
      <c r="K2137" s="20">
        <f>Tablo1[[#This Row],[Ürün Kar Tutarı]]/Tablo1[[#This Row],[Birim Fiyat]]</f>
        <v>1</v>
      </c>
      <c r="L2137" t="str">
        <f xml:space="preserve"> RIGHT(Tablo1[[#This Row],[Urun Ad]],5)</f>
        <v>Marka</v>
      </c>
      <c r="M2137" cm="1">
        <f t="array" aca="1" ref="M2137" ca="1">IF(VEYA(M2137="Aralık",M2137="Ocak",M2137="Şubat"),"Kış",
IF(VEYA(M2137="Mart",M2137="Nisan",M2137="Mayıs"),"İlkbahar",
IF(VEYA(M2137="Haziran",M2137="Temmuz",M2137="Ağustos"),"Yaz",
IF(VEYA(M2137="Eylül",M2137="Ekim",M2137="Kasım"),"Sonbahar",""))))</f>
        <v>0</v>
      </c>
    </row>
    <row r="2138" spans="1:13" x14ac:dyDescent="0.3">
      <c r="A2138" s="4">
        <v>2137</v>
      </c>
      <c r="B2138" t="s">
        <v>14</v>
      </c>
      <c r="C2138" t="s">
        <v>29</v>
      </c>
      <c r="D2138" s="5" t="s">
        <v>82</v>
      </c>
      <c r="E2138">
        <v>3</v>
      </c>
      <c r="F2138" s="1">
        <v>1800</v>
      </c>
      <c r="G2138" s="2">
        <v>5400</v>
      </c>
      <c r="H2138" s="3">
        <v>3000</v>
      </c>
      <c r="I2138" s="19" t="s">
        <v>50</v>
      </c>
      <c r="J2138" t="s">
        <v>56</v>
      </c>
      <c r="K2138" s="20">
        <f>Tablo1[[#This Row],[Ürün Kar Tutarı]]/Tablo1[[#This Row],[Birim Fiyat]]</f>
        <v>1.6666666666666667</v>
      </c>
      <c r="L2138" t="str">
        <f xml:space="preserve"> RIGHT(Tablo1[[#This Row],[Urun Ad]],5)</f>
        <v>n Gri</v>
      </c>
      <c r="M2138" cm="1">
        <f t="array" aca="1" ref="M2138" ca="1">IF(VEYA(M2138="Aralık",M2138="Ocak",M2138="Şubat"),"Kış",
IF(VEYA(M2138="Mart",M2138="Nisan",M2138="Mayıs"),"İlkbahar",
IF(VEYA(M2138="Haziran",M2138="Temmuz",M2138="Ağustos"),"Yaz",
IF(VEYA(M2138="Eylül",M2138="Ekim",M2138="Kasım"),"Sonbahar",""))))</f>
        <v>0</v>
      </c>
    </row>
    <row r="2139" spans="1:13" x14ac:dyDescent="0.3">
      <c r="A2139" s="5">
        <v>2138</v>
      </c>
      <c r="B2139" t="s">
        <v>14</v>
      </c>
      <c r="C2139" t="s">
        <v>30</v>
      </c>
      <c r="D2139" s="5" t="s">
        <v>83</v>
      </c>
      <c r="E2139">
        <v>5</v>
      </c>
      <c r="F2139" s="1">
        <v>1090</v>
      </c>
      <c r="G2139" s="2">
        <v>5450</v>
      </c>
      <c r="H2139" s="3">
        <v>1450</v>
      </c>
      <c r="I2139" s="19" t="s">
        <v>50</v>
      </c>
      <c r="J2139" t="s">
        <v>63</v>
      </c>
      <c r="K2139" s="20">
        <f>Tablo1[[#This Row],[Ürün Kar Tutarı]]/Tablo1[[#This Row],[Birim Fiyat]]</f>
        <v>1.3302752293577982</v>
      </c>
      <c r="L2139" t="str">
        <f xml:space="preserve"> RIGHT(Tablo1[[#This Row],[Urun Ad]],5)</f>
        <v>Marka</v>
      </c>
      <c r="M2139" cm="1">
        <f t="array" aca="1" ref="M2139" ca="1">IF(VEYA(M2139="Aralık",M2139="Ocak",M2139="Şubat"),"Kış",
IF(VEYA(M2139="Mart",M2139="Nisan",M2139="Mayıs"),"İlkbahar",
IF(VEYA(M2139="Haziran",M2139="Temmuz",M2139="Ağustos"),"Yaz",
IF(VEYA(M2139="Eylül",M2139="Ekim",M2139="Kasım"),"Sonbahar",""))))</f>
        <v>0</v>
      </c>
    </row>
    <row r="2140" spans="1:13" x14ac:dyDescent="0.3">
      <c r="A2140" s="4">
        <v>2139</v>
      </c>
      <c r="B2140" t="s">
        <v>13</v>
      </c>
      <c r="C2140" t="s">
        <v>24</v>
      </c>
      <c r="D2140" s="5" t="s">
        <v>81</v>
      </c>
      <c r="E2140">
        <v>4</v>
      </c>
      <c r="F2140" s="1">
        <v>2180</v>
      </c>
      <c r="G2140" s="2">
        <v>8720</v>
      </c>
      <c r="H2140" s="3">
        <v>2720</v>
      </c>
      <c r="I2140" s="19" t="s">
        <v>50</v>
      </c>
      <c r="J2140" t="s">
        <v>64</v>
      </c>
      <c r="K2140" s="20">
        <f>Tablo1[[#This Row],[Ürün Kar Tutarı]]/Tablo1[[#This Row],[Birim Fiyat]]</f>
        <v>1.2477064220183487</v>
      </c>
      <c r="L2140" t="str">
        <f xml:space="preserve"> RIGHT(Tablo1[[#This Row],[Urun Ad]],5)</f>
        <v>Marka</v>
      </c>
      <c r="M2140" cm="1">
        <f t="array" aca="1" ref="M2140" ca="1">IF(VEYA(M2140="Aralık",M2140="Ocak",M2140="Şubat"),"Kış",
IF(VEYA(M2140="Mart",M2140="Nisan",M2140="Mayıs"),"İlkbahar",
IF(VEYA(M2140="Haziran",M2140="Temmuz",M2140="Ağustos"),"Yaz",
IF(VEYA(M2140="Eylül",M2140="Ekim",M2140="Kasım"),"Sonbahar",""))))</f>
        <v>0</v>
      </c>
    </row>
    <row r="2141" spans="1:13" x14ac:dyDescent="0.3">
      <c r="A2141" s="5">
        <v>2140</v>
      </c>
      <c r="B2141" t="s">
        <v>15</v>
      </c>
      <c r="C2141" t="s">
        <v>29</v>
      </c>
      <c r="D2141" s="5" t="s">
        <v>82</v>
      </c>
      <c r="E2141">
        <v>5</v>
      </c>
      <c r="F2141" s="1">
        <v>1800</v>
      </c>
      <c r="G2141" s="2">
        <v>9000</v>
      </c>
      <c r="H2141" s="3">
        <v>5000</v>
      </c>
      <c r="I2141" s="19" t="s">
        <v>50</v>
      </c>
      <c r="J2141" t="s">
        <v>63</v>
      </c>
      <c r="K2141" s="20">
        <f>Tablo1[[#This Row],[Ürün Kar Tutarı]]/Tablo1[[#This Row],[Birim Fiyat]]</f>
        <v>2.7777777777777777</v>
      </c>
      <c r="L2141" t="str">
        <f xml:space="preserve"> RIGHT(Tablo1[[#This Row],[Urun Ad]],5)</f>
        <v>n Gri</v>
      </c>
      <c r="M2141" cm="1">
        <f t="array" aca="1" ref="M2141" ca="1">IF(VEYA(M2141="Aralık",M2141="Ocak",M2141="Şubat"),"Kış",
IF(VEYA(M2141="Mart",M2141="Nisan",M2141="Mayıs"),"İlkbahar",
IF(VEYA(M2141="Haziran",M2141="Temmuz",M2141="Ağustos"),"Yaz",
IF(VEYA(M2141="Eylül",M2141="Ekim",M2141="Kasım"),"Sonbahar",""))))</f>
        <v>0</v>
      </c>
    </row>
    <row r="2142" spans="1:13" x14ac:dyDescent="0.3">
      <c r="A2142" s="4">
        <v>2141</v>
      </c>
      <c r="B2142" t="s">
        <v>12</v>
      </c>
      <c r="C2142" t="s">
        <v>31</v>
      </c>
      <c r="D2142" s="5" t="s">
        <v>77</v>
      </c>
      <c r="E2142">
        <v>3</v>
      </c>
      <c r="F2142" s="1">
        <v>8000</v>
      </c>
      <c r="G2142" s="2">
        <v>24000</v>
      </c>
      <c r="H2142" s="3">
        <v>6000</v>
      </c>
      <c r="I2142" s="19" t="s">
        <v>50</v>
      </c>
      <c r="J2142" t="s">
        <v>63</v>
      </c>
      <c r="K2142" s="20">
        <f>Tablo1[[#This Row],[Ürün Kar Tutarı]]/Tablo1[[#This Row],[Birim Fiyat]]</f>
        <v>0.75</v>
      </c>
      <c r="L2142" t="str">
        <f xml:space="preserve"> RIGHT(Tablo1[[#This Row],[Urun Ad]],5)</f>
        <v>Beyaz</v>
      </c>
      <c r="M2142" cm="1">
        <f t="array" aca="1" ref="M2142" ca="1">IF(VEYA(M2142="Aralık",M2142="Ocak",M2142="Şubat"),"Kış",
IF(VEYA(M2142="Mart",M2142="Nisan",M2142="Mayıs"),"İlkbahar",
IF(VEYA(M2142="Haziran",M2142="Temmuz",M2142="Ağustos"),"Yaz",
IF(VEYA(M2142="Eylül",M2142="Ekim",M2142="Kasım"),"Sonbahar",""))))</f>
        <v>0</v>
      </c>
    </row>
    <row r="2143" spans="1:13" x14ac:dyDescent="0.3">
      <c r="A2143" s="5">
        <v>2142</v>
      </c>
      <c r="B2143" t="s">
        <v>13</v>
      </c>
      <c r="C2143" t="s">
        <v>21</v>
      </c>
      <c r="D2143" s="5" t="s">
        <v>82</v>
      </c>
      <c r="E2143">
        <v>4</v>
      </c>
      <c r="F2143" s="1">
        <v>1400</v>
      </c>
      <c r="G2143" s="2">
        <v>5600</v>
      </c>
      <c r="H2143" s="3">
        <v>2400</v>
      </c>
      <c r="I2143" s="19" t="s">
        <v>50</v>
      </c>
      <c r="J2143" t="s">
        <v>65</v>
      </c>
      <c r="K2143" s="20">
        <f>Tablo1[[#This Row],[Ürün Kar Tutarı]]/Tablo1[[#This Row],[Birim Fiyat]]</f>
        <v>1.7142857142857142</v>
      </c>
      <c r="L2143" t="str">
        <f xml:space="preserve"> RIGHT(Tablo1[[#This Row],[Urun Ad]],5)</f>
        <v>Beyaz</v>
      </c>
      <c r="M2143" cm="1">
        <f t="array" aca="1" ref="M2143" ca="1">IF(VEYA(M2143="Aralık",M2143="Ocak",M2143="Şubat"),"Kış",
IF(VEYA(M2143="Mart",M2143="Nisan",M2143="Mayıs"),"İlkbahar",
IF(VEYA(M2143="Haziran",M2143="Temmuz",M2143="Ağustos"),"Yaz",
IF(VEYA(M2143="Eylül",M2143="Ekim",M2143="Kasım"),"Sonbahar",""))))</f>
        <v>0</v>
      </c>
    </row>
    <row r="2144" spans="1:13" x14ac:dyDescent="0.3">
      <c r="A2144" s="4">
        <v>2143</v>
      </c>
      <c r="B2144" t="s">
        <v>16</v>
      </c>
      <c r="C2144" t="s">
        <v>32</v>
      </c>
      <c r="D2144" s="5" t="s">
        <v>76</v>
      </c>
      <c r="E2144">
        <v>2</v>
      </c>
      <c r="F2144" s="1">
        <v>10590</v>
      </c>
      <c r="G2144" s="2">
        <v>21180</v>
      </c>
      <c r="H2144" s="3">
        <v>9180</v>
      </c>
      <c r="I2144" s="19" t="s">
        <v>50</v>
      </c>
      <c r="J2144" t="s">
        <v>63</v>
      </c>
      <c r="K2144" s="20">
        <f>Tablo1[[#This Row],[Ürün Kar Tutarı]]/Tablo1[[#This Row],[Birim Fiyat]]</f>
        <v>0.86685552407932009</v>
      </c>
      <c r="L2144" t="str">
        <f xml:space="preserve"> RIGHT(Tablo1[[#This Row],[Urun Ad]],5)</f>
        <v>ı Gri</v>
      </c>
      <c r="M2144" cm="1">
        <f t="array" aca="1" ref="M2144" ca="1">IF(VEYA(M2144="Aralık",M2144="Ocak",M2144="Şubat"),"Kış",
IF(VEYA(M2144="Mart",M2144="Nisan",M2144="Mayıs"),"İlkbahar",
IF(VEYA(M2144="Haziran",M2144="Temmuz",M2144="Ağustos"),"Yaz",
IF(VEYA(M2144="Eylül",M2144="Ekim",M2144="Kasım"),"Sonbahar",""))))</f>
        <v>0</v>
      </c>
    </row>
    <row r="2145" spans="1:13" x14ac:dyDescent="0.3">
      <c r="A2145" s="5">
        <v>2144</v>
      </c>
      <c r="B2145" t="s">
        <v>17</v>
      </c>
      <c r="C2145" t="s">
        <v>23</v>
      </c>
      <c r="D2145" s="5" t="s">
        <v>84</v>
      </c>
      <c r="E2145">
        <v>3</v>
      </c>
      <c r="F2145" s="1">
        <v>1350</v>
      </c>
      <c r="G2145" s="2">
        <v>4050</v>
      </c>
      <c r="H2145" s="3">
        <v>1650</v>
      </c>
      <c r="I2145" s="19" t="s">
        <v>50</v>
      </c>
      <c r="J2145" t="s">
        <v>66</v>
      </c>
      <c r="K2145" s="20">
        <f>Tablo1[[#This Row],[Ürün Kar Tutarı]]/Tablo1[[#This Row],[Birim Fiyat]]</f>
        <v>1.2222222222222223</v>
      </c>
      <c r="L2145" t="str">
        <f xml:space="preserve"> RIGHT(Tablo1[[#This Row],[Urun Ad]],5)</f>
        <v>Siyah</v>
      </c>
      <c r="M2145" cm="1">
        <f t="array" aca="1" ref="M2145" ca="1">IF(VEYA(M2145="Aralık",M2145="Ocak",M2145="Şubat"),"Kış",
IF(VEYA(M2145="Mart",M2145="Nisan",M2145="Mayıs"),"İlkbahar",
IF(VEYA(M2145="Haziran",M2145="Temmuz",M2145="Ağustos"),"Yaz",
IF(VEYA(M2145="Eylül",M2145="Ekim",M2145="Kasım"),"Sonbahar",""))))</f>
        <v>0</v>
      </c>
    </row>
    <row r="2146" spans="1:13" x14ac:dyDescent="0.3">
      <c r="A2146" s="4">
        <v>2145</v>
      </c>
      <c r="B2146" t="s">
        <v>14</v>
      </c>
      <c r="C2146" t="s">
        <v>21</v>
      </c>
      <c r="D2146" s="5" t="s">
        <v>82</v>
      </c>
      <c r="E2146">
        <v>3</v>
      </c>
      <c r="F2146" s="1">
        <v>1400</v>
      </c>
      <c r="G2146" s="2">
        <v>4200</v>
      </c>
      <c r="H2146" s="3">
        <v>1800</v>
      </c>
      <c r="I2146" s="19" t="s">
        <v>50</v>
      </c>
      <c r="J2146" t="s">
        <v>64</v>
      </c>
      <c r="K2146" s="20">
        <f>Tablo1[[#This Row],[Ürün Kar Tutarı]]/Tablo1[[#This Row],[Birim Fiyat]]</f>
        <v>1.2857142857142858</v>
      </c>
      <c r="L2146" t="str">
        <f xml:space="preserve"> RIGHT(Tablo1[[#This Row],[Urun Ad]],5)</f>
        <v>Beyaz</v>
      </c>
      <c r="M2146" cm="1">
        <f t="array" aca="1" ref="M2146" ca="1">IF(VEYA(M2146="Aralık",M2146="Ocak",M2146="Şubat"),"Kış",
IF(VEYA(M2146="Mart",M2146="Nisan",M2146="Mayıs"),"İlkbahar",
IF(VEYA(M2146="Haziran",M2146="Temmuz",M2146="Ağustos"),"Yaz",
IF(VEYA(M2146="Eylül",M2146="Ekim",M2146="Kasım"),"Sonbahar",""))))</f>
        <v>0</v>
      </c>
    </row>
    <row r="2147" spans="1:13" x14ac:dyDescent="0.3">
      <c r="A2147" s="5">
        <v>2146</v>
      </c>
      <c r="B2147" t="s">
        <v>11</v>
      </c>
      <c r="C2147" t="s">
        <v>20</v>
      </c>
      <c r="D2147" s="5" t="s">
        <v>75</v>
      </c>
      <c r="E2147">
        <v>4</v>
      </c>
      <c r="F2147" s="1">
        <v>6000</v>
      </c>
      <c r="G2147" s="2">
        <v>24000</v>
      </c>
      <c r="H2147" s="3">
        <v>8000</v>
      </c>
      <c r="I2147" s="19" t="s">
        <v>50</v>
      </c>
      <c r="J2147" t="s">
        <v>59</v>
      </c>
      <c r="K2147" s="20">
        <f>Tablo1[[#This Row],[Ürün Kar Tutarı]]/Tablo1[[#This Row],[Birim Fiyat]]</f>
        <v>1.3333333333333333</v>
      </c>
      <c r="L2147" t="str">
        <f xml:space="preserve"> RIGHT(Tablo1[[#This Row],[Urun Ad]],5)</f>
        <v>Beyaz</v>
      </c>
      <c r="M2147" cm="1">
        <f t="array" aca="1" ref="M2147" ca="1">IF(VEYA(M2147="Aralık",M2147="Ocak",M2147="Şubat"),"Kış",
IF(VEYA(M2147="Mart",M2147="Nisan",M2147="Mayıs"),"İlkbahar",
IF(VEYA(M2147="Haziran",M2147="Temmuz",M2147="Ağustos"),"Yaz",
IF(VEYA(M2147="Eylül",M2147="Ekim",M2147="Kasım"),"Sonbahar",""))))</f>
        <v>0</v>
      </c>
    </row>
    <row r="2148" spans="1:13" x14ac:dyDescent="0.3">
      <c r="A2148" s="4">
        <v>2147</v>
      </c>
      <c r="B2148" t="s">
        <v>16</v>
      </c>
      <c r="C2148" t="s">
        <v>27</v>
      </c>
      <c r="D2148" s="5" t="s">
        <v>43</v>
      </c>
      <c r="E2148">
        <v>3</v>
      </c>
      <c r="F2148" s="1">
        <v>1100</v>
      </c>
      <c r="G2148" s="2">
        <v>3300</v>
      </c>
      <c r="H2148" s="3">
        <v>900</v>
      </c>
      <c r="I2148" s="19" t="s">
        <v>50</v>
      </c>
      <c r="J2148" t="s">
        <v>60</v>
      </c>
      <c r="K2148" s="20">
        <f>Tablo1[[#This Row],[Ürün Kar Tutarı]]/Tablo1[[#This Row],[Birim Fiyat]]</f>
        <v>0.81818181818181823</v>
      </c>
      <c r="L2148" t="str">
        <f xml:space="preserve"> RIGHT(Tablo1[[#This Row],[Urun Ad]],5)</f>
        <v>Beyaz</v>
      </c>
      <c r="M2148" cm="1">
        <f t="array" aca="1" ref="M2148" ca="1">IF(VEYA(M2148="Aralık",M2148="Ocak",M2148="Şubat"),"Kış",
IF(VEYA(M2148="Mart",M2148="Nisan",M2148="Mayıs"),"İlkbahar",
IF(VEYA(M2148="Haziran",M2148="Temmuz",M2148="Ağustos"),"Yaz",
IF(VEYA(M2148="Eylül",M2148="Ekim",M2148="Kasım"),"Sonbahar",""))))</f>
        <v>0</v>
      </c>
    </row>
    <row r="2149" spans="1:13" x14ac:dyDescent="0.3">
      <c r="A2149" s="5">
        <v>2148</v>
      </c>
      <c r="B2149" t="s">
        <v>10</v>
      </c>
      <c r="C2149" t="s">
        <v>20</v>
      </c>
      <c r="D2149" s="5" t="s">
        <v>75</v>
      </c>
      <c r="E2149">
        <v>3</v>
      </c>
      <c r="F2149" s="1">
        <v>6000</v>
      </c>
      <c r="G2149" s="2">
        <v>18000</v>
      </c>
      <c r="H2149" s="3">
        <v>6000</v>
      </c>
      <c r="I2149" s="19" t="s">
        <v>50</v>
      </c>
      <c r="J2149" t="s">
        <v>64</v>
      </c>
      <c r="K2149" s="20">
        <f>Tablo1[[#This Row],[Ürün Kar Tutarı]]/Tablo1[[#This Row],[Birim Fiyat]]</f>
        <v>1</v>
      </c>
      <c r="L2149" t="str">
        <f xml:space="preserve"> RIGHT(Tablo1[[#This Row],[Urun Ad]],5)</f>
        <v>Beyaz</v>
      </c>
      <c r="M2149" cm="1">
        <f t="array" aca="1" ref="M2149" ca="1">IF(VEYA(M2149="Aralık",M2149="Ocak",M2149="Şubat"),"Kış",
IF(VEYA(M2149="Mart",M2149="Nisan",M2149="Mayıs"),"İlkbahar",
IF(VEYA(M2149="Haziran",M2149="Temmuz",M2149="Ağustos"),"Yaz",
IF(VEYA(M2149="Eylül",M2149="Ekim",M2149="Kasım"),"Sonbahar",""))))</f>
        <v>0</v>
      </c>
    </row>
    <row r="2150" spans="1:13" x14ac:dyDescent="0.3">
      <c r="A2150" s="4">
        <v>2149</v>
      </c>
      <c r="B2150" t="s">
        <v>17</v>
      </c>
      <c r="C2150" t="s">
        <v>33</v>
      </c>
      <c r="D2150" s="5" t="s">
        <v>78</v>
      </c>
      <c r="E2150">
        <v>2</v>
      </c>
      <c r="F2150" s="1">
        <v>1490</v>
      </c>
      <c r="G2150" s="2">
        <v>2980</v>
      </c>
      <c r="H2150" s="3">
        <v>1380</v>
      </c>
      <c r="I2150" s="19" t="s">
        <v>50</v>
      </c>
      <c r="J2150" t="s">
        <v>61</v>
      </c>
      <c r="K2150" s="20">
        <f>Tablo1[[#This Row],[Ürün Kar Tutarı]]/Tablo1[[#This Row],[Birim Fiyat]]</f>
        <v>0.9261744966442953</v>
      </c>
      <c r="L2150" t="str">
        <f xml:space="preserve"> RIGHT(Tablo1[[#This Row],[Urun Ad]],5)</f>
        <v>Marka</v>
      </c>
      <c r="M2150" cm="1">
        <f t="array" aca="1" ref="M2150" ca="1">IF(VEYA(M2150="Aralık",M2150="Ocak",M2150="Şubat"),"Kış",
IF(VEYA(M2150="Mart",M2150="Nisan",M2150="Mayıs"),"İlkbahar",
IF(VEYA(M2150="Haziran",M2150="Temmuz",M2150="Ağustos"),"Yaz",
IF(VEYA(M2150="Eylül",M2150="Ekim",M2150="Kasım"),"Sonbahar",""))))</f>
        <v>0</v>
      </c>
    </row>
    <row r="2151" spans="1:13" x14ac:dyDescent="0.3">
      <c r="A2151" s="4">
        <v>2150</v>
      </c>
      <c r="B2151" t="s">
        <v>16</v>
      </c>
      <c r="C2151" t="s">
        <v>32</v>
      </c>
      <c r="D2151" s="5" t="s">
        <v>76</v>
      </c>
      <c r="E2151">
        <v>4</v>
      </c>
      <c r="F2151" s="1">
        <v>10590</v>
      </c>
      <c r="G2151" s="2">
        <v>42360</v>
      </c>
      <c r="H2151" s="3">
        <v>18360</v>
      </c>
      <c r="I2151" s="19" t="s">
        <v>50</v>
      </c>
      <c r="J2151" t="s">
        <v>66</v>
      </c>
      <c r="K2151" s="20">
        <f>Tablo1[[#This Row],[Ürün Kar Tutarı]]/Tablo1[[#This Row],[Birim Fiyat]]</f>
        <v>1.7337110481586402</v>
      </c>
      <c r="L2151" t="str">
        <f xml:space="preserve"> RIGHT(Tablo1[[#This Row],[Urun Ad]],5)</f>
        <v>ı Gri</v>
      </c>
      <c r="M2151" cm="1">
        <f t="array" aca="1" ref="M2151" ca="1">IF(VEYA(M2151="Aralık",M2151="Ocak",M2151="Şubat"),"Kış",
IF(VEYA(M2151="Mart",M2151="Nisan",M2151="Mayıs"),"İlkbahar",
IF(VEYA(M2151="Haziran",M2151="Temmuz",M2151="Ağustos"),"Yaz",
IF(VEYA(M2151="Eylül",M2151="Ekim",M2151="Kasım"),"Sonbahar",""))))</f>
        <v>0</v>
      </c>
    </row>
    <row r="2152" spans="1:13" x14ac:dyDescent="0.3">
      <c r="A2152" s="4">
        <v>2151</v>
      </c>
      <c r="B2152" t="s">
        <v>10</v>
      </c>
      <c r="C2152" t="s">
        <v>31</v>
      </c>
      <c r="D2152" s="5" t="s">
        <v>77</v>
      </c>
      <c r="E2152">
        <v>3</v>
      </c>
      <c r="F2152" s="1">
        <v>8000</v>
      </c>
      <c r="G2152" s="2">
        <v>24000</v>
      </c>
      <c r="H2152" s="3">
        <v>6000</v>
      </c>
      <c r="I2152" s="19" t="s">
        <v>50</v>
      </c>
      <c r="J2152" t="s">
        <v>55</v>
      </c>
      <c r="K2152" s="20">
        <f>Tablo1[[#This Row],[Ürün Kar Tutarı]]/Tablo1[[#This Row],[Birim Fiyat]]</f>
        <v>0.75</v>
      </c>
      <c r="L2152" t="str">
        <f xml:space="preserve"> RIGHT(Tablo1[[#This Row],[Urun Ad]],5)</f>
        <v>Beyaz</v>
      </c>
      <c r="M2152" cm="1">
        <f t="array" aca="1" ref="M2152" ca="1">IF(VEYA(M2152="Aralık",M2152="Ocak",M2152="Şubat"),"Kış",
IF(VEYA(M2152="Mart",M2152="Nisan",M2152="Mayıs"),"İlkbahar",
IF(VEYA(M2152="Haziran",M2152="Temmuz",M2152="Ağustos"),"Yaz",
IF(VEYA(M2152="Eylül",M2152="Ekim",M2152="Kasım"),"Sonbahar",""))))</f>
        <v>0</v>
      </c>
    </row>
    <row r="2153" spans="1:13" x14ac:dyDescent="0.3">
      <c r="A2153" s="5">
        <v>2152</v>
      </c>
      <c r="B2153" t="s">
        <v>14</v>
      </c>
      <c r="C2153" t="s">
        <v>27</v>
      </c>
      <c r="D2153" s="5" t="s">
        <v>43</v>
      </c>
      <c r="E2153">
        <v>5</v>
      </c>
      <c r="F2153" s="1">
        <v>1100</v>
      </c>
      <c r="G2153" s="2">
        <v>5500</v>
      </c>
      <c r="H2153" s="3">
        <v>1500</v>
      </c>
      <c r="I2153" s="19" t="s">
        <v>50</v>
      </c>
      <c r="J2153" t="s">
        <v>61</v>
      </c>
      <c r="K2153" s="20">
        <f>Tablo1[[#This Row],[Ürün Kar Tutarı]]/Tablo1[[#This Row],[Birim Fiyat]]</f>
        <v>1.3636363636363635</v>
      </c>
      <c r="L2153" t="str">
        <f xml:space="preserve"> RIGHT(Tablo1[[#This Row],[Urun Ad]],5)</f>
        <v>Beyaz</v>
      </c>
      <c r="M2153" cm="1">
        <f t="array" aca="1" ref="M2153" ca="1">IF(VEYA(M2153="Aralık",M2153="Ocak",M2153="Şubat"),"Kış",
IF(VEYA(M2153="Mart",M2153="Nisan",M2153="Mayıs"),"İlkbahar",
IF(VEYA(M2153="Haziran",M2153="Temmuz",M2153="Ağustos"),"Yaz",
IF(VEYA(M2153="Eylül",M2153="Ekim",M2153="Kasım"),"Sonbahar",""))))</f>
        <v>0</v>
      </c>
    </row>
    <row r="2154" spans="1:13" x14ac:dyDescent="0.3">
      <c r="A2154" s="4">
        <v>2153</v>
      </c>
      <c r="B2154" t="s">
        <v>17</v>
      </c>
      <c r="C2154" t="s">
        <v>28</v>
      </c>
      <c r="D2154" s="5" t="s">
        <v>83</v>
      </c>
      <c r="E2154">
        <v>5</v>
      </c>
      <c r="F2154" s="1">
        <v>1200</v>
      </c>
      <c r="G2154" s="2">
        <v>6000</v>
      </c>
      <c r="H2154" s="3">
        <v>2000</v>
      </c>
      <c r="I2154" s="19" t="s">
        <v>50</v>
      </c>
      <c r="J2154" t="s">
        <v>61</v>
      </c>
      <c r="K2154" s="20">
        <f>Tablo1[[#This Row],[Ürün Kar Tutarı]]/Tablo1[[#This Row],[Birim Fiyat]]</f>
        <v>1.6666666666666667</v>
      </c>
      <c r="L2154" t="str">
        <f xml:space="preserve"> RIGHT(Tablo1[[#This Row],[Urun Ad]],5)</f>
        <v>Marka</v>
      </c>
      <c r="M2154" cm="1">
        <f t="array" aca="1" ref="M2154" ca="1">IF(VEYA(M2154="Aralık",M2154="Ocak",M2154="Şubat"),"Kış",
IF(VEYA(M2154="Mart",M2154="Nisan",M2154="Mayıs"),"İlkbahar",
IF(VEYA(M2154="Haziran",M2154="Temmuz",M2154="Ağustos"),"Yaz",
IF(VEYA(M2154="Eylül",M2154="Ekim",M2154="Kasım"),"Sonbahar",""))))</f>
        <v>0</v>
      </c>
    </row>
    <row r="2155" spans="1:13" x14ac:dyDescent="0.3">
      <c r="A2155" s="5">
        <v>2154</v>
      </c>
      <c r="B2155" t="s">
        <v>12</v>
      </c>
      <c r="C2155" t="s">
        <v>34</v>
      </c>
      <c r="D2155" s="5" t="s">
        <v>80</v>
      </c>
      <c r="E2155">
        <v>2</v>
      </c>
      <c r="F2155" s="1">
        <v>4200</v>
      </c>
      <c r="G2155" s="2">
        <v>8400</v>
      </c>
      <c r="H2155" s="3">
        <v>2400</v>
      </c>
      <c r="I2155" s="19" t="s">
        <v>50</v>
      </c>
      <c r="J2155" t="s">
        <v>55</v>
      </c>
      <c r="K2155" s="20">
        <f>Tablo1[[#This Row],[Ürün Kar Tutarı]]/Tablo1[[#This Row],[Birim Fiyat]]</f>
        <v>0.5714285714285714</v>
      </c>
      <c r="L2155" t="str">
        <f xml:space="preserve"> RIGHT(Tablo1[[#This Row],[Urun Ad]],5)</f>
        <v>Beyaz</v>
      </c>
      <c r="M2155" cm="1">
        <f t="array" aca="1" ref="M2155" ca="1">IF(VEYA(M2155="Aralık",M2155="Ocak",M2155="Şubat"),"Kış",
IF(VEYA(M2155="Mart",M2155="Nisan",M2155="Mayıs"),"İlkbahar",
IF(VEYA(M2155="Haziran",M2155="Temmuz",M2155="Ağustos"),"Yaz",
IF(VEYA(M2155="Eylül",M2155="Ekim",M2155="Kasım"),"Sonbahar",""))))</f>
        <v>0</v>
      </c>
    </row>
    <row r="2156" spans="1:13" x14ac:dyDescent="0.3">
      <c r="A2156" s="4">
        <v>2155</v>
      </c>
      <c r="B2156" t="s">
        <v>9</v>
      </c>
      <c r="C2156" t="s">
        <v>35</v>
      </c>
      <c r="D2156" s="5" t="s">
        <v>79</v>
      </c>
      <c r="E2156">
        <v>5</v>
      </c>
      <c r="F2156" s="1">
        <v>5775</v>
      </c>
      <c r="G2156" s="2">
        <v>28875</v>
      </c>
      <c r="H2156" s="3">
        <v>8875</v>
      </c>
      <c r="I2156" s="19" t="s">
        <v>50</v>
      </c>
      <c r="J2156" t="s">
        <v>59</v>
      </c>
      <c r="K2156" s="20">
        <f>Tablo1[[#This Row],[Ürün Kar Tutarı]]/Tablo1[[#This Row],[Birim Fiyat]]</f>
        <v>1.5367965367965368</v>
      </c>
      <c r="L2156" t="str">
        <f xml:space="preserve"> RIGHT(Tablo1[[#This Row],[Urun Ad]],5)</f>
        <v>Beyaz</v>
      </c>
      <c r="M2156" cm="1">
        <f t="array" aca="1" ref="M2156" ca="1">IF(VEYA(M2156="Aralık",M2156="Ocak",M2156="Şubat"),"Kış",
IF(VEYA(M2156="Mart",M2156="Nisan",M2156="Mayıs"),"İlkbahar",
IF(VEYA(M2156="Haziran",M2156="Temmuz",M2156="Ağustos"),"Yaz",
IF(VEYA(M2156="Eylül",M2156="Ekim",M2156="Kasım"),"Sonbahar",""))))</f>
        <v>0</v>
      </c>
    </row>
    <row r="2157" spans="1:13" x14ac:dyDescent="0.3">
      <c r="A2157" s="5">
        <v>2156</v>
      </c>
      <c r="B2157" t="s">
        <v>18</v>
      </c>
      <c r="C2157" t="s">
        <v>25</v>
      </c>
      <c r="D2157" s="5" t="s">
        <v>77</v>
      </c>
      <c r="E2157">
        <v>2</v>
      </c>
      <c r="F2157" s="1">
        <v>7600</v>
      </c>
      <c r="G2157" s="2">
        <v>15200</v>
      </c>
      <c r="H2157" s="3">
        <v>3200</v>
      </c>
      <c r="I2157" s="19" t="s">
        <v>50</v>
      </c>
      <c r="J2157" t="s">
        <v>66</v>
      </c>
      <c r="K2157" s="20">
        <f>Tablo1[[#This Row],[Ürün Kar Tutarı]]/Tablo1[[#This Row],[Birim Fiyat]]</f>
        <v>0.42105263157894735</v>
      </c>
      <c r="L2157" t="str">
        <f xml:space="preserve"> RIGHT(Tablo1[[#This Row],[Urun Ad]],5)</f>
        <v>i Gri</v>
      </c>
      <c r="M2157" cm="1">
        <f t="array" aca="1" ref="M2157" ca="1">IF(VEYA(M2157="Aralık",M2157="Ocak",M2157="Şubat"),"Kış",
IF(VEYA(M2157="Mart",M2157="Nisan",M2157="Mayıs"),"İlkbahar",
IF(VEYA(M2157="Haziran",M2157="Temmuz",M2157="Ağustos"),"Yaz",
IF(VEYA(M2157="Eylül",M2157="Ekim",M2157="Kasım"),"Sonbahar",""))))</f>
        <v>0</v>
      </c>
    </row>
    <row r="2158" spans="1:13" x14ac:dyDescent="0.3">
      <c r="A2158" s="4">
        <v>2157</v>
      </c>
      <c r="B2158" t="s">
        <v>9</v>
      </c>
      <c r="C2158" t="s">
        <v>26</v>
      </c>
      <c r="D2158" s="5" t="s">
        <v>79</v>
      </c>
      <c r="E2158">
        <v>5</v>
      </c>
      <c r="F2158" s="1">
        <v>7250</v>
      </c>
      <c r="G2158" s="2">
        <v>36250</v>
      </c>
      <c r="H2158" s="3">
        <v>11250</v>
      </c>
      <c r="I2158" s="19" t="s">
        <v>50</v>
      </c>
      <c r="J2158" t="s">
        <v>57</v>
      </c>
      <c r="K2158" s="20">
        <f>Tablo1[[#This Row],[Ürün Kar Tutarı]]/Tablo1[[#This Row],[Birim Fiyat]]</f>
        <v>1.5517241379310345</v>
      </c>
      <c r="L2158" t="str">
        <f xml:space="preserve"> RIGHT(Tablo1[[#This Row],[Urun Ad]],5)</f>
        <v>u Gri</v>
      </c>
      <c r="M2158" cm="1">
        <f t="array" aca="1" ref="M2158" ca="1">IF(VEYA(M2158="Aralık",M2158="Ocak",M2158="Şubat"),"Kış",
IF(VEYA(M2158="Mart",M2158="Nisan",M2158="Mayıs"),"İlkbahar",
IF(VEYA(M2158="Haziran",M2158="Temmuz",M2158="Ağustos"),"Yaz",
IF(VEYA(M2158="Eylül",M2158="Ekim",M2158="Kasım"),"Sonbahar",""))))</f>
        <v>0</v>
      </c>
    </row>
    <row r="2159" spans="1:13" x14ac:dyDescent="0.3">
      <c r="A2159" s="5">
        <v>2158</v>
      </c>
      <c r="B2159" t="s">
        <v>8</v>
      </c>
      <c r="C2159" t="s">
        <v>26</v>
      </c>
      <c r="D2159" s="5" t="s">
        <v>79</v>
      </c>
      <c r="E2159">
        <v>3</v>
      </c>
      <c r="F2159" s="1">
        <v>7250</v>
      </c>
      <c r="G2159" s="2">
        <v>21750</v>
      </c>
      <c r="H2159" s="3">
        <v>6750</v>
      </c>
      <c r="I2159" s="19" t="s">
        <v>50</v>
      </c>
      <c r="J2159" t="s">
        <v>57</v>
      </c>
      <c r="K2159" s="20">
        <f>Tablo1[[#This Row],[Ürün Kar Tutarı]]/Tablo1[[#This Row],[Birim Fiyat]]</f>
        <v>0.93103448275862066</v>
      </c>
      <c r="L2159" t="str">
        <f xml:space="preserve"> RIGHT(Tablo1[[#This Row],[Urun Ad]],5)</f>
        <v>u Gri</v>
      </c>
      <c r="M2159" cm="1">
        <f t="array" aca="1" ref="M2159" ca="1">IF(VEYA(M2159="Aralık",M2159="Ocak",M2159="Şubat"),"Kış",
IF(VEYA(M2159="Mart",M2159="Nisan",M2159="Mayıs"),"İlkbahar",
IF(VEYA(M2159="Haziran",M2159="Temmuz",M2159="Ağustos"),"Yaz",
IF(VEYA(M2159="Eylül",M2159="Ekim",M2159="Kasım"),"Sonbahar",""))))</f>
        <v>0</v>
      </c>
    </row>
    <row r="2160" spans="1:13" x14ac:dyDescent="0.3">
      <c r="A2160" s="4">
        <v>2159</v>
      </c>
      <c r="B2160" t="s">
        <v>16</v>
      </c>
      <c r="C2160" t="s">
        <v>26</v>
      </c>
      <c r="D2160" s="5" t="s">
        <v>79</v>
      </c>
      <c r="E2160">
        <v>3</v>
      </c>
      <c r="F2160" s="1">
        <v>7250</v>
      </c>
      <c r="G2160" s="2">
        <v>21750</v>
      </c>
      <c r="H2160" s="3">
        <v>6750</v>
      </c>
      <c r="I2160" s="19" t="s">
        <v>50</v>
      </c>
      <c r="J2160" t="s">
        <v>57</v>
      </c>
      <c r="K2160" s="20">
        <f>Tablo1[[#This Row],[Ürün Kar Tutarı]]/Tablo1[[#This Row],[Birim Fiyat]]</f>
        <v>0.93103448275862066</v>
      </c>
      <c r="L2160" t="str">
        <f xml:space="preserve"> RIGHT(Tablo1[[#This Row],[Urun Ad]],5)</f>
        <v>u Gri</v>
      </c>
      <c r="M2160" cm="1">
        <f t="array" aca="1" ref="M2160" ca="1">IF(VEYA(M2160="Aralık",M2160="Ocak",M2160="Şubat"),"Kış",
IF(VEYA(M2160="Mart",M2160="Nisan",M2160="Mayıs"),"İlkbahar",
IF(VEYA(M2160="Haziran",M2160="Temmuz",M2160="Ağustos"),"Yaz",
IF(VEYA(M2160="Eylül",M2160="Ekim",M2160="Kasım"),"Sonbahar",""))))</f>
        <v>0</v>
      </c>
    </row>
    <row r="2161" spans="1:13" x14ac:dyDescent="0.3">
      <c r="A2161" s="5">
        <v>2160</v>
      </c>
      <c r="B2161" t="s">
        <v>13</v>
      </c>
      <c r="C2161" t="s">
        <v>23</v>
      </c>
      <c r="D2161" s="5" t="s">
        <v>84</v>
      </c>
      <c r="E2161">
        <v>2</v>
      </c>
      <c r="F2161" s="1">
        <v>1350</v>
      </c>
      <c r="G2161" s="2">
        <v>2700</v>
      </c>
      <c r="H2161" s="3">
        <v>1100</v>
      </c>
      <c r="I2161" s="19" t="s">
        <v>50</v>
      </c>
      <c r="J2161" t="s">
        <v>62</v>
      </c>
      <c r="K2161" s="20">
        <f>Tablo1[[#This Row],[Ürün Kar Tutarı]]/Tablo1[[#This Row],[Birim Fiyat]]</f>
        <v>0.81481481481481477</v>
      </c>
      <c r="L2161" t="str">
        <f xml:space="preserve"> RIGHT(Tablo1[[#This Row],[Urun Ad]],5)</f>
        <v>Siyah</v>
      </c>
      <c r="M2161" cm="1">
        <f t="array" aca="1" ref="M2161" ca="1">IF(VEYA(M2161="Aralık",M2161="Ocak",M2161="Şubat"),"Kış",
IF(VEYA(M2161="Mart",M2161="Nisan",M2161="Mayıs"),"İlkbahar",
IF(VEYA(M2161="Haziran",M2161="Temmuz",M2161="Ağustos"),"Yaz",
IF(VEYA(M2161="Eylül",M2161="Ekim",M2161="Kasım"),"Sonbahar",""))))</f>
        <v>0</v>
      </c>
    </row>
    <row r="2162" spans="1:13" x14ac:dyDescent="0.3">
      <c r="A2162" s="4">
        <v>2161</v>
      </c>
      <c r="B2162" t="s">
        <v>9</v>
      </c>
      <c r="C2162" t="s">
        <v>26</v>
      </c>
      <c r="D2162" s="5" t="s">
        <v>79</v>
      </c>
      <c r="E2162">
        <v>3</v>
      </c>
      <c r="F2162" s="1">
        <v>7250</v>
      </c>
      <c r="G2162" s="2">
        <v>21750</v>
      </c>
      <c r="H2162" s="3">
        <v>6750</v>
      </c>
      <c r="I2162" s="19" t="s">
        <v>50</v>
      </c>
      <c r="J2162" t="s">
        <v>56</v>
      </c>
      <c r="K2162" s="20">
        <f>Tablo1[[#This Row],[Ürün Kar Tutarı]]/Tablo1[[#This Row],[Birim Fiyat]]</f>
        <v>0.93103448275862066</v>
      </c>
      <c r="L2162" t="str">
        <f xml:space="preserve"> RIGHT(Tablo1[[#This Row],[Urun Ad]],5)</f>
        <v>u Gri</v>
      </c>
      <c r="M2162" cm="1">
        <f t="array" aca="1" ref="M2162" ca="1">IF(VEYA(M2162="Aralık",M2162="Ocak",M2162="Şubat"),"Kış",
IF(VEYA(M2162="Mart",M2162="Nisan",M2162="Mayıs"),"İlkbahar",
IF(VEYA(M2162="Haziran",M2162="Temmuz",M2162="Ağustos"),"Yaz",
IF(VEYA(M2162="Eylül",M2162="Ekim",M2162="Kasım"),"Sonbahar",""))))</f>
        <v>0</v>
      </c>
    </row>
    <row r="2163" spans="1:13" x14ac:dyDescent="0.3">
      <c r="A2163" s="5">
        <v>2162</v>
      </c>
      <c r="B2163" t="s">
        <v>14</v>
      </c>
      <c r="C2163" t="s">
        <v>25</v>
      </c>
      <c r="D2163" s="5" t="s">
        <v>77</v>
      </c>
      <c r="E2163">
        <v>4</v>
      </c>
      <c r="F2163" s="1">
        <v>7600</v>
      </c>
      <c r="G2163" s="2">
        <v>30400</v>
      </c>
      <c r="H2163" s="3">
        <v>6400</v>
      </c>
      <c r="I2163" s="19" t="s">
        <v>50</v>
      </c>
      <c r="J2163" t="s">
        <v>63</v>
      </c>
      <c r="K2163" s="20">
        <f>Tablo1[[#This Row],[Ürün Kar Tutarı]]/Tablo1[[#This Row],[Birim Fiyat]]</f>
        <v>0.84210526315789469</v>
      </c>
      <c r="L2163" t="str">
        <f xml:space="preserve"> RIGHT(Tablo1[[#This Row],[Urun Ad]],5)</f>
        <v>i Gri</v>
      </c>
      <c r="M2163" cm="1">
        <f t="array" aca="1" ref="M2163" ca="1">IF(VEYA(M2163="Aralık",M2163="Ocak",M2163="Şubat"),"Kış",
IF(VEYA(M2163="Mart",M2163="Nisan",M2163="Mayıs"),"İlkbahar",
IF(VEYA(M2163="Haziran",M2163="Temmuz",M2163="Ağustos"),"Yaz",
IF(VEYA(M2163="Eylül",M2163="Ekim",M2163="Kasım"),"Sonbahar",""))))</f>
        <v>0</v>
      </c>
    </row>
    <row r="2164" spans="1:13" x14ac:dyDescent="0.3">
      <c r="A2164" s="4">
        <v>2163</v>
      </c>
      <c r="B2164" t="s">
        <v>19</v>
      </c>
      <c r="C2164" t="s">
        <v>25</v>
      </c>
      <c r="D2164" s="5" t="s">
        <v>77</v>
      </c>
      <c r="E2164">
        <v>5</v>
      </c>
      <c r="F2164" s="1">
        <v>7600</v>
      </c>
      <c r="G2164" s="2">
        <v>38000</v>
      </c>
      <c r="H2164" s="3">
        <v>8000</v>
      </c>
      <c r="I2164" s="19" t="s">
        <v>50</v>
      </c>
      <c r="J2164" t="s">
        <v>61</v>
      </c>
      <c r="K2164" s="20">
        <f>Tablo1[[#This Row],[Ürün Kar Tutarı]]/Tablo1[[#This Row],[Birim Fiyat]]</f>
        <v>1.0526315789473684</v>
      </c>
      <c r="L2164" t="str">
        <f xml:space="preserve"> RIGHT(Tablo1[[#This Row],[Urun Ad]],5)</f>
        <v>i Gri</v>
      </c>
      <c r="M2164" cm="1">
        <f t="array" aca="1" ref="M2164" ca="1">IF(VEYA(M2164="Aralık",M2164="Ocak",M2164="Şubat"),"Kış",
IF(VEYA(M2164="Mart",M2164="Nisan",M2164="Mayıs"),"İlkbahar",
IF(VEYA(M2164="Haziran",M2164="Temmuz",M2164="Ağustos"),"Yaz",
IF(VEYA(M2164="Eylül",M2164="Ekim",M2164="Kasım"),"Sonbahar",""))))</f>
        <v>0</v>
      </c>
    </row>
    <row r="2165" spans="1:13" x14ac:dyDescent="0.3">
      <c r="A2165" s="5">
        <v>2164</v>
      </c>
      <c r="B2165" t="s">
        <v>9</v>
      </c>
      <c r="C2165" t="s">
        <v>33</v>
      </c>
      <c r="D2165" s="5" t="s">
        <v>78</v>
      </c>
      <c r="E2165">
        <v>5</v>
      </c>
      <c r="F2165" s="1">
        <v>1490</v>
      </c>
      <c r="G2165" s="2">
        <v>7450</v>
      </c>
      <c r="H2165" s="3">
        <v>3450</v>
      </c>
      <c r="I2165" s="19" t="s">
        <v>50</v>
      </c>
      <c r="J2165" t="s">
        <v>56</v>
      </c>
      <c r="K2165" s="20">
        <f>Tablo1[[#This Row],[Ürün Kar Tutarı]]/Tablo1[[#This Row],[Birim Fiyat]]</f>
        <v>2.3154362416107381</v>
      </c>
      <c r="L2165" t="str">
        <f xml:space="preserve"> RIGHT(Tablo1[[#This Row],[Urun Ad]],5)</f>
        <v>Marka</v>
      </c>
      <c r="M2165" cm="1">
        <f t="array" aca="1" ref="M2165" ca="1">IF(VEYA(M2165="Aralık",M2165="Ocak",M2165="Şubat"),"Kış",
IF(VEYA(M2165="Mart",M2165="Nisan",M2165="Mayıs"),"İlkbahar",
IF(VEYA(M2165="Haziran",M2165="Temmuz",M2165="Ağustos"),"Yaz",
IF(VEYA(M2165="Eylül",M2165="Ekim",M2165="Kasım"),"Sonbahar",""))))</f>
        <v>0</v>
      </c>
    </row>
    <row r="2166" spans="1:13" x14ac:dyDescent="0.3">
      <c r="A2166" s="4">
        <v>2165</v>
      </c>
      <c r="B2166" t="s">
        <v>13</v>
      </c>
      <c r="C2166" t="s">
        <v>36</v>
      </c>
      <c r="D2166" s="5" t="s">
        <v>81</v>
      </c>
      <c r="E2166">
        <v>5</v>
      </c>
      <c r="F2166" s="1">
        <v>2900</v>
      </c>
      <c r="G2166" s="2">
        <v>14500</v>
      </c>
      <c r="H2166" s="3">
        <v>4500</v>
      </c>
      <c r="I2166" s="19" t="s">
        <v>50</v>
      </c>
      <c r="J2166" t="s">
        <v>59</v>
      </c>
      <c r="K2166" s="20">
        <f>Tablo1[[#This Row],[Ürün Kar Tutarı]]/Tablo1[[#This Row],[Birim Fiyat]]</f>
        <v>1.5517241379310345</v>
      </c>
      <c r="L2166" t="str">
        <f xml:space="preserve"> RIGHT(Tablo1[[#This Row],[Urun Ad]],5)</f>
        <v>Marka</v>
      </c>
      <c r="M2166" cm="1">
        <f t="array" aca="1" ref="M2166" ca="1">IF(VEYA(M2166="Aralık",M2166="Ocak",M2166="Şubat"),"Kış",
IF(VEYA(M2166="Mart",M2166="Nisan",M2166="Mayıs"),"İlkbahar",
IF(VEYA(M2166="Haziran",M2166="Temmuz",M2166="Ağustos"),"Yaz",
IF(VEYA(M2166="Eylül",M2166="Ekim",M2166="Kasım"),"Sonbahar",""))))</f>
        <v>0</v>
      </c>
    </row>
    <row r="2167" spans="1:13" x14ac:dyDescent="0.3">
      <c r="A2167" s="5">
        <v>2166</v>
      </c>
      <c r="B2167" t="s">
        <v>17</v>
      </c>
      <c r="C2167" t="s">
        <v>33</v>
      </c>
      <c r="D2167" s="5" t="s">
        <v>78</v>
      </c>
      <c r="E2167">
        <v>3</v>
      </c>
      <c r="F2167" s="1">
        <v>1490</v>
      </c>
      <c r="G2167" s="2">
        <v>4470</v>
      </c>
      <c r="H2167" s="3">
        <v>2070</v>
      </c>
      <c r="I2167" s="19" t="s">
        <v>50</v>
      </c>
      <c r="J2167" t="s">
        <v>57</v>
      </c>
      <c r="K2167" s="20">
        <f>Tablo1[[#This Row],[Ürün Kar Tutarı]]/Tablo1[[#This Row],[Birim Fiyat]]</f>
        <v>1.3892617449664431</v>
      </c>
      <c r="L2167" t="str">
        <f xml:space="preserve"> RIGHT(Tablo1[[#This Row],[Urun Ad]],5)</f>
        <v>Marka</v>
      </c>
      <c r="M2167" cm="1">
        <f t="array" aca="1" ref="M2167" ca="1">IF(VEYA(M2167="Aralık",M2167="Ocak",M2167="Şubat"),"Kış",
IF(VEYA(M2167="Mart",M2167="Nisan",M2167="Mayıs"),"İlkbahar",
IF(VEYA(M2167="Haziran",M2167="Temmuz",M2167="Ağustos"),"Yaz",
IF(VEYA(M2167="Eylül",M2167="Ekim",M2167="Kasım"),"Sonbahar",""))))</f>
        <v>0</v>
      </c>
    </row>
    <row r="2168" spans="1:13" x14ac:dyDescent="0.3">
      <c r="A2168" s="4">
        <v>2167</v>
      </c>
      <c r="B2168" t="s">
        <v>17</v>
      </c>
      <c r="C2168" t="s">
        <v>30</v>
      </c>
      <c r="D2168" s="5" t="s">
        <v>83</v>
      </c>
      <c r="E2168">
        <v>5</v>
      </c>
      <c r="F2168" s="1">
        <v>1090</v>
      </c>
      <c r="G2168" s="2">
        <v>5450</v>
      </c>
      <c r="H2168" s="3">
        <v>1450</v>
      </c>
      <c r="I2168" s="19" t="s">
        <v>50</v>
      </c>
      <c r="J2168" t="s">
        <v>59</v>
      </c>
      <c r="K2168" s="20">
        <f>Tablo1[[#This Row],[Ürün Kar Tutarı]]/Tablo1[[#This Row],[Birim Fiyat]]</f>
        <v>1.3302752293577982</v>
      </c>
      <c r="L2168" t="str">
        <f xml:space="preserve"> RIGHT(Tablo1[[#This Row],[Urun Ad]],5)</f>
        <v>Marka</v>
      </c>
      <c r="M2168" cm="1">
        <f t="array" aca="1" ref="M2168" ca="1">IF(VEYA(M2168="Aralık",M2168="Ocak",M2168="Şubat"),"Kış",
IF(VEYA(M2168="Mart",M2168="Nisan",M2168="Mayıs"),"İlkbahar",
IF(VEYA(M2168="Haziran",M2168="Temmuz",M2168="Ağustos"),"Yaz",
IF(VEYA(M2168="Eylül",M2168="Ekim",M2168="Kasım"),"Sonbahar",""))))</f>
        <v>0</v>
      </c>
    </row>
    <row r="2169" spans="1:13" x14ac:dyDescent="0.3">
      <c r="A2169" s="5">
        <v>2168</v>
      </c>
      <c r="B2169" t="s">
        <v>13</v>
      </c>
      <c r="C2169" t="s">
        <v>28</v>
      </c>
      <c r="D2169" s="5" t="s">
        <v>83</v>
      </c>
      <c r="E2169">
        <v>3</v>
      </c>
      <c r="F2169" s="1">
        <v>1200</v>
      </c>
      <c r="G2169" s="2">
        <v>3600</v>
      </c>
      <c r="H2169" s="3">
        <v>1200</v>
      </c>
      <c r="I2169" s="19" t="s">
        <v>50</v>
      </c>
      <c r="J2169" t="s">
        <v>55</v>
      </c>
      <c r="K2169" s="20">
        <f>Tablo1[[#This Row],[Ürün Kar Tutarı]]/Tablo1[[#This Row],[Birim Fiyat]]</f>
        <v>1</v>
      </c>
      <c r="L2169" t="str">
        <f xml:space="preserve"> RIGHT(Tablo1[[#This Row],[Urun Ad]],5)</f>
        <v>Marka</v>
      </c>
      <c r="M2169" cm="1">
        <f t="array" aca="1" ref="M2169" ca="1">IF(VEYA(M2169="Aralık",M2169="Ocak",M2169="Şubat"),"Kış",
IF(VEYA(M2169="Mart",M2169="Nisan",M2169="Mayıs"),"İlkbahar",
IF(VEYA(M2169="Haziran",M2169="Temmuz",M2169="Ağustos"),"Yaz",
IF(VEYA(M2169="Eylül",M2169="Ekim",M2169="Kasım"),"Sonbahar",""))))</f>
        <v>0</v>
      </c>
    </row>
    <row r="2170" spans="1:13" x14ac:dyDescent="0.3">
      <c r="A2170" s="4">
        <v>2169</v>
      </c>
      <c r="B2170" t="s">
        <v>16</v>
      </c>
      <c r="C2170" t="s">
        <v>32</v>
      </c>
      <c r="D2170" s="5" t="s">
        <v>76</v>
      </c>
      <c r="E2170">
        <v>5</v>
      </c>
      <c r="F2170" s="1">
        <v>10590</v>
      </c>
      <c r="G2170" s="2">
        <v>52950</v>
      </c>
      <c r="H2170" s="3">
        <v>22950</v>
      </c>
      <c r="I2170" s="19" t="s">
        <v>50</v>
      </c>
      <c r="J2170" t="s">
        <v>61</v>
      </c>
      <c r="K2170" s="20">
        <f>Tablo1[[#This Row],[Ürün Kar Tutarı]]/Tablo1[[#This Row],[Birim Fiyat]]</f>
        <v>2.1671388101983005</v>
      </c>
      <c r="L2170" t="str">
        <f xml:space="preserve"> RIGHT(Tablo1[[#This Row],[Urun Ad]],5)</f>
        <v>ı Gri</v>
      </c>
      <c r="M2170" cm="1">
        <f t="array" aca="1" ref="M2170" ca="1">IF(VEYA(M2170="Aralık",M2170="Ocak",M2170="Şubat"),"Kış",
IF(VEYA(M2170="Mart",M2170="Nisan",M2170="Mayıs"),"İlkbahar",
IF(VEYA(M2170="Haziran",M2170="Temmuz",M2170="Ağustos"),"Yaz",
IF(VEYA(M2170="Eylül",M2170="Ekim",M2170="Kasım"),"Sonbahar",""))))</f>
        <v>0</v>
      </c>
    </row>
    <row r="2171" spans="1:13" x14ac:dyDescent="0.3">
      <c r="A2171" s="5">
        <v>2170</v>
      </c>
      <c r="B2171" t="s">
        <v>14</v>
      </c>
      <c r="C2171" t="s">
        <v>34</v>
      </c>
      <c r="D2171" s="5" t="s">
        <v>80</v>
      </c>
      <c r="E2171">
        <v>4</v>
      </c>
      <c r="F2171" s="1">
        <v>4200</v>
      </c>
      <c r="G2171" s="2">
        <v>16800</v>
      </c>
      <c r="H2171" s="3">
        <v>4800</v>
      </c>
      <c r="I2171" s="19" t="s">
        <v>50</v>
      </c>
      <c r="J2171" t="s">
        <v>58</v>
      </c>
      <c r="K2171" s="20">
        <f>Tablo1[[#This Row],[Ürün Kar Tutarı]]/Tablo1[[#This Row],[Birim Fiyat]]</f>
        <v>1.1428571428571428</v>
      </c>
      <c r="L2171" t="str">
        <f xml:space="preserve"> RIGHT(Tablo1[[#This Row],[Urun Ad]],5)</f>
        <v>Beyaz</v>
      </c>
      <c r="M2171" cm="1">
        <f t="array" aca="1" ref="M2171" ca="1">IF(VEYA(M2171="Aralık",M2171="Ocak",M2171="Şubat"),"Kış",
IF(VEYA(M2171="Mart",M2171="Nisan",M2171="Mayıs"),"İlkbahar",
IF(VEYA(M2171="Haziran",M2171="Temmuz",M2171="Ağustos"),"Yaz",
IF(VEYA(M2171="Eylül",M2171="Ekim",M2171="Kasım"),"Sonbahar",""))))</f>
        <v>0</v>
      </c>
    </row>
    <row r="2172" spans="1:13" x14ac:dyDescent="0.3">
      <c r="A2172" s="4">
        <v>2171</v>
      </c>
      <c r="B2172" t="s">
        <v>11</v>
      </c>
      <c r="C2172" t="s">
        <v>34</v>
      </c>
      <c r="D2172" s="5" t="s">
        <v>80</v>
      </c>
      <c r="E2172">
        <v>2</v>
      </c>
      <c r="F2172" s="1">
        <v>4200</v>
      </c>
      <c r="G2172" s="2">
        <v>8400</v>
      </c>
      <c r="H2172" s="3">
        <v>2400</v>
      </c>
      <c r="I2172" s="19" t="s">
        <v>50</v>
      </c>
      <c r="J2172" t="s">
        <v>58</v>
      </c>
      <c r="K2172" s="20">
        <f>Tablo1[[#This Row],[Ürün Kar Tutarı]]/Tablo1[[#This Row],[Birim Fiyat]]</f>
        <v>0.5714285714285714</v>
      </c>
      <c r="L2172" t="str">
        <f xml:space="preserve"> RIGHT(Tablo1[[#This Row],[Urun Ad]],5)</f>
        <v>Beyaz</v>
      </c>
      <c r="M2172" cm="1">
        <f t="array" aca="1" ref="M2172" ca="1">IF(VEYA(M2172="Aralık",M2172="Ocak",M2172="Şubat"),"Kış",
IF(VEYA(M2172="Mart",M2172="Nisan",M2172="Mayıs"),"İlkbahar",
IF(VEYA(M2172="Haziran",M2172="Temmuz",M2172="Ağustos"),"Yaz",
IF(VEYA(M2172="Eylül",M2172="Ekim",M2172="Kasım"),"Sonbahar",""))))</f>
        <v>0</v>
      </c>
    </row>
    <row r="2173" spans="1:13" x14ac:dyDescent="0.3">
      <c r="A2173" s="5">
        <v>2172</v>
      </c>
      <c r="B2173" t="s">
        <v>15</v>
      </c>
      <c r="C2173" t="s">
        <v>32</v>
      </c>
      <c r="D2173" s="5" t="s">
        <v>76</v>
      </c>
      <c r="E2173">
        <v>2</v>
      </c>
      <c r="F2173" s="1">
        <v>10590</v>
      </c>
      <c r="G2173" s="2">
        <v>21180</v>
      </c>
      <c r="H2173" s="3">
        <v>9180</v>
      </c>
      <c r="I2173" s="19" t="s">
        <v>50</v>
      </c>
      <c r="J2173" t="s">
        <v>61</v>
      </c>
      <c r="K2173" s="20">
        <f>Tablo1[[#This Row],[Ürün Kar Tutarı]]/Tablo1[[#This Row],[Birim Fiyat]]</f>
        <v>0.86685552407932009</v>
      </c>
      <c r="L2173" t="str">
        <f xml:space="preserve"> RIGHT(Tablo1[[#This Row],[Urun Ad]],5)</f>
        <v>ı Gri</v>
      </c>
      <c r="M2173" cm="1">
        <f t="array" aca="1" ref="M2173" ca="1">IF(VEYA(M2173="Aralık",M2173="Ocak",M2173="Şubat"),"Kış",
IF(VEYA(M2173="Mart",M2173="Nisan",M2173="Mayıs"),"İlkbahar",
IF(VEYA(M2173="Haziran",M2173="Temmuz",M2173="Ağustos"),"Yaz",
IF(VEYA(M2173="Eylül",M2173="Ekim",M2173="Kasım"),"Sonbahar",""))))</f>
        <v>0</v>
      </c>
    </row>
    <row r="2174" spans="1:13" x14ac:dyDescent="0.3">
      <c r="A2174" s="4">
        <v>2173</v>
      </c>
      <c r="B2174" t="s">
        <v>19</v>
      </c>
      <c r="C2174" t="s">
        <v>37</v>
      </c>
      <c r="D2174" s="5" t="s">
        <v>43</v>
      </c>
      <c r="E2174">
        <v>2</v>
      </c>
      <c r="F2174" s="1">
        <v>1250</v>
      </c>
      <c r="G2174" s="2">
        <v>2500</v>
      </c>
      <c r="H2174" s="3">
        <v>900</v>
      </c>
      <c r="I2174" s="19" t="s">
        <v>50</v>
      </c>
      <c r="J2174" t="s">
        <v>59</v>
      </c>
      <c r="K2174" s="20">
        <f>Tablo1[[#This Row],[Ürün Kar Tutarı]]/Tablo1[[#This Row],[Birim Fiyat]]</f>
        <v>0.72</v>
      </c>
      <c r="L2174" t="str">
        <f xml:space="preserve"> RIGHT(Tablo1[[#This Row],[Urun Ad]],5)</f>
        <v>Siyah</v>
      </c>
      <c r="M2174" cm="1">
        <f t="array" aca="1" ref="M2174" ca="1">IF(VEYA(M2174="Aralık",M2174="Ocak",M2174="Şubat"),"Kış",
IF(VEYA(M2174="Mart",M2174="Nisan",M2174="Mayıs"),"İlkbahar",
IF(VEYA(M2174="Haziran",M2174="Temmuz",M2174="Ağustos"),"Yaz",
IF(VEYA(M2174="Eylül",M2174="Ekim",M2174="Kasım"),"Sonbahar",""))))</f>
        <v>0</v>
      </c>
    </row>
    <row r="2175" spans="1:13" x14ac:dyDescent="0.3">
      <c r="A2175" s="5">
        <v>2174</v>
      </c>
      <c r="B2175" t="s">
        <v>8</v>
      </c>
      <c r="C2175" t="s">
        <v>33</v>
      </c>
      <c r="D2175" s="5" t="s">
        <v>78</v>
      </c>
      <c r="E2175">
        <v>3</v>
      </c>
      <c r="F2175" s="1">
        <v>1490</v>
      </c>
      <c r="G2175" s="2">
        <v>4470</v>
      </c>
      <c r="H2175" s="3">
        <v>2070</v>
      </c>
      <c r="I2175" s="19" t="s">
        <v>50</v>
      </c>
      <c r="J2175" t="s">
        <v>57</v>
      </c>
      <c r="K2175" s="20">
        <f>Tablo1[[#This Row],[Ürün Kar Tutarı]]/Tablo1[[#This Row],[Birim Fiyat]]</f>
        <v>1.3892617449664431</v>
      </c>
      <c r="L2175" t="str">
        <f xml:space="preserve"> RIGHT(Tablo1[[#This Row],[Urun Ad]],5)</f>
        <v>Marka</v>
      </c>
      <c r="M2175" cm="1">
        <f t="array" aca="1" ref="M2175" ca="1">IF(VEYA(M2175="Aralık",M2175="Ocak",M2175="Şubat"),"Kış",
IF(VEYA(M2175="Mart",M2175="Nisan",M2175="Mayıs"),"İlkbahar",
IF(VEYA(M2175="Haziran",M2175="Temmuz",M2175="Ağustos"),"Yaz",
IF(VEYA(M2175="Eylül",M2175="Ekim",M2175="Kasım"),"Sonbahar",""))))</f>
        <v>0</v>
      </c>
    </row>
    <row r="2176" spans="1:13" x14ac:dyDescent="0.3">
      <c r="A2176" s="4">
        <v>2175</v>
      </c>
      <c r="B2176" t="s">
        <v>14</v>
      </c>
      <c r="C2176" t="s">
        <v>28</v>
      </c>
      <c r="D2176" s="5" t="s">
        <v>83</v>
      </c>
      <c r="E2176">
        <v>2</v>
      </c>
      <c r="F2176" s="1">
        <v>1200</v>
      </c>
      <c r="G2176" s="2">
        <v>2400</v>
      </c>
      <c r="H2176" s="3">
        <v>800</v>
      </c>
      <c r="I2176" s="19" t="s">
        <v>50</v>
      </c>
      <c r="J2176" t="s">
        <v>58</v>
      </c>
      <c r="K2176" s="20">
        <f>Tablo1[[#This Row],[Ürün Kar Tutarı]]/Tablo1[[#This Row],[Birim Fiyat]]</f>
        <v>0.66666666666666663</v>
      </c>
      <c r="L2176" t="str">
        <f xml:space="preserve"> RIGHT(Tablo1[[#This Row],[Urun Ad]],5)</f>
        <v>Marka</v>
      </c>
      <c r="M2176" cm="1">
        <f t="array" aca="1" ref="M2176" ca="1">IF(VEYA(M2176="Aralık",M2176="Ocak",M2176="Şubat"),"Kış",
IF(VEYA(M2176="Mart",M2176="Nisan",M2176="Mayıs"),"İlkbahar",
IF(VEYA(M2176="Haziran",M2176="Temmuz",M2176="Ağustos"),"Yaz",
IF(VEYA(M2176="Eylül",M2176="Ekim",M2176="Kasım"),"Sonbahar",""))))</f>
        <v>0</v>
      </c>
    </row>
    <row r="2177" spans="1:13" x14ac:dyDescent="0.3">
      <c r="A2177" s="4">
        <v>2176</v>
      </c>
      <c r="B2177" t="s">
        <v>10</v>
      </c>
      <c r="C2177" t="s">
        <v>24</v>
      </c>
      <c r="D2177" s="5" t="s">
        <v>81</v>
      </c>
      <c r="E2177">
        <v>4</v>
      </c>
      <c r="F2177" s="1">
        <v>2180</v>
      </c>
      <c r="G2177" s="2">
        <v>8720</v>
      </c>
      <c r="H2177" s="3">
        <v>2720</v>
      </c>
      <c r="I2177" s="19" t="s">
        <v>50</v>
      </c>
      <c r="J2177" t="s">
        <v>61</v>
      </c>
      <c r="K2177" s="20">
        <f>Tablo1[[#This Row],[Ürün Kar Tutarı]]/Tablo1[[#This Row],[Birim Fiyat]]</f>
        <v>1.2477064220183487</v>
      </c>
      <c r="L2177" t="str">
        <f xml:space="preserve"> RIGHT(Tablo1[[#This Row],[Urun Ad]],5)</f>
        <v>Marka</v>
      </c>
      <c r="M2177" cm="1">
        <f t="array" aca="1" ref="M2177" ca="1">IF(VEYA(M2177="Aralık",M2177="Ocak",M2177="Şubat"),"Kış",
IF(VEYA(M2177="Mart",M2177="Nisan",M2177="Mayıs"),"İlkbahar",
IF(VEYA(M2177="Haziran",M2177="Temmuz",M2177="Ağustos"),"Yaz",
IF(VEYA(M2177="Eylül",M2177="Ekim",M2177="Kasım"),"Sonbahar",""))))</f>
        <v>0</v>
      </c>
    </row>
    <row r="2178" spans="1:13" x14ac:dyDescent="0.3">
      <c r="A2178" s="4">
        <v>2177</v>
      </c>
      <c r="B2178" t="s">
        <v>17</v>
      </c>
      <c r="C2178" t="s">
        <v>38</v>
      </c>
      <c r="D2178" s="5" t="s">
        <v>84</v>
      </c>
      <c r="E2178">
        <v>3</v>
      </c>
      <c r="F2178" s="1">
        <v>1200</v>
      </c>
      <c r="G2178" s="2">
        <v>3600</v>
      </c>
      <c r="H2178" s="3">
        <v>1200</v>
      </c>
      <c r="I2178" s="19" t="s">
        <v>50</v>
      </c>
      <c r="J2178" t="s">
        <v>57</v>
      </c>
      <c r="K2178" s="20">
        <f>Tablo1[[#This Row],[Ürün Kar Tutarı]]/Tablo1[[#This Row],[Birim Fiyat]]</f>
        <v>1</v>
      </c>
      <c r="L2178" t="str">
        <f xml:space="preserve"> RIGHT(Tablo1[[#This Row],[Urun Ad]],5)</f>
        <v>ü Mor</v>
      </c>
      <c r="M2178" cm="1">
        <f t="array" aca="1" ref="M2178" ca="1">IF(VEYA(M2178="Aralık",M2178="Ocak",M2178="Şubat"),"Kış",
IF(VEYA(M2178="Mart",M2178="Nisan",M2178="Mayıs"),"İlkbahar",
IF(VEYA(M2178="Haziran",M2178="Temmuz",M2178="Ağustos"),"Yaz",
IF(VEYA(M2178="Eylül",M2178="Ekim",M2178="Kasım"),"Sonbahar",""))))</f>
        <v>0</v>
      </c>
    </row>
    <row r="2179" spans="1:13" x14ac:dyDescent="0.3">
      <c r="A2179" s="5">
        <v>2178</v>
      </c>
      <c r="B2179" t="s">
        <v>8</v>
      </c>
      <c r="C2179" t="s">
        <v>29</v>
      </c>
      <c r="D2179" s="5" t="s">
        <v>82</v>
      </c>
      <c r="E2179">
        <v>5</v>
      </c>
      <c r="F2179" s="1">
        <v>1800</v>
      </c>
      <c r="G2179" s="2">
        <v>9000</v>
      </c>
      <c r="H2179" s="3">
        <v>5000</v>
      </c>
      <c r="I2179" s="19" t="s">
        <v>50</v>
      </c>
      <c r="J2179" t="s">
        <v>61</v>
      </c>
      <c r="K2179" s="20">
        <f>Tablo1[[#This Row],[Ürün Kar Tutarı]]/Tablo1[[#This Row],[Birim Fiyat]]</f>
        <v>2.7777777777777777</v>
      </c>
      <c r="L2179" t="str">
        <f xml:space="preserve"> RIGHT(Tablo1[[#This Row],[Urun Ad]],5)</f>
        <v>n Gri</v>
      </c>
      <c r="M2179" cm="1">
        <f t="array" aca="1" ref="M2179" ca="1">IF(VEYA(M2179="Aralık",M2179="Ocak",M2179="Şubat"),"Kış",
IF(VEYA(M2179="Mart",M2179="Nisan",M2179="Mayıs"),"İlkbahar",
IF(VEYA(M2179="Haziran",M2179="Temmuz",M2179="Ağustos"),"Yaz",
IF(VEYA(M2179="Eylül",M2179="Ekim",M2179="Kasım"),"Sonbahar",""))))</f>
        <v>0</v>
      </c>
    </row>
    <row r="2180" spans="1:13" x14ac:dyDescent="0.3">
      <c r="A2180" s="4">
        <v>2179</v>
      </c>
      <c r="B2180" t="s">
        <v>10</v>
      </c>
      <c r="C2180" t="s">
        <v>25</v>
      </c>
      <c r="D2180" s="5" t="s">
        <v>77</v>
      </c>
      <c r="E2180">
        <v>5</v>
      </c>
      <c r="F2180" s="1">
        <v>7600</v>
      </c>
      <c r="G2180" s="2">
        <v>38000</v>
      </c>
      <c r="H2180" s="3">
        <v>8000</v>
      </c>
      <c r="I2180" s="19" t="s">
        <v>50</v>
      </c>
      <c r="J2180" t="s">
        <v>67</v>
      </c>
      <c r="K2180" s="20">
        <f>Tablo1[[#This Row],[Ürün Kar Tutarı]]/Tablo1[[#This Row],[Birim Fiyat]]</f>
        <v>1.0526315789473684</v>
      </c>
      <c r="L2180" t="str">
        <f xml:space="preserve"> RIGHT(Tablo1[[#This Row],[Urun Ad]],5)</f>
        <v>i Gri</v>
      </c>
      <c r="M2180" cm="1">
        <f t="array" aca="1" ref="M2180" ca="1">IF(VEYA(M2180="Aralık",M2180="Ocak",M2180="Şubat"),"Kış",
IF(VEYA(M2180="Mart",M2180="Nisan",M2180="Mayıs"),"İlkbahar",
IF(VEYA(M2180="Haziran",M2180="Temmuz",M2180="Ağustos"),"Yaz",
IF(VEYA(M2180="Eylül",M2180="Ekim",M2180="Kasım"),"Sonbahar",""))))</f>
        <v>0</v>
      </c>
    </row>
    <row r="2181" spans="1:13" x14ac:dyDescent="0.3">
      <c r="A2181" s="5">
        <v>2180</v>
      </c>
      <c r="B2181" t="s">
        <v>15</v>
      </c>
      <c r="C2181" t="s">
        <v>39</v>
      </c>
      <c r="D2181" s="5" t="s">
        <v>76</v>
      </c>
      <c r="E2181">
        <v>4</v>
      </c>
      <c r="F2181" s="1">
        <v>7530</v>
      </c>
      <c r="G2181" s="2">
        <v>30120</v>
      </c>
      <c r="H2181" s="3">
        <v>6120</v>
      </c>
      <c r="I2181" s="19" t="s">
        <v>50</v>
      </c>
      <c r="J2181" t="s">
        <v>60</v>
      </c>
      <c r="K2181" s="20">
        <f>Tablo1[[#This Row],[Ürün Kar Tutarı]]/Tablo1[[#This Row],[Birim Fiyat]]</f>
        <v>0.8127490039840638</v>
      </c>
      <c r="L2181" t="str">
        <f xml:space="preserve"> RIGHT(Tablo1[[#This Row],[Urun Ad]],5)</f>
        <v>ı Gri</v>
      </c>
      <c r="M2181" cm="1">
        <f t="array" aca="1" ref="M2181" ca="1">IF(VEYA(M2181="Aralık",M2181="Ocak",M2181="Şubat"),"Kış",
IF(VEYA(M2181="Mart",M2181="Nisan",M2181="Mayıs"),"İlkbahar",
IF(VEYA(M2181="Haziran",M2181="Temmuz",M2181="Ağustos"),"Yaz",
IF(VEYA(M2181="Eylül",M2181="Ekim",M2181="Kasım"),"Sonbahar",""))))</f>
        <v>0</v>
      </c>
    </row>
    <row r="2182" spans="1:13" x14ac:dyDescent="0.3">
      <c r="A2182" s="4">
        <v>2181</v>
      </c>
      <c r="B2182" t="s">
        <v>19</v>
      </c>
      <c r="C2182" t="s">
        <v>33</v>
      </c>
      <c r="D2182" s="5" t="s">
        <v>78</v>
      </c>
      <c r="E2182">
        <v>5</v>
      </c>
      <c r="F2182" s="1">
        <v>1490</v>
      </c>
      <c r="G2182" s="2">
        <v>7450</v>
      </c>
      <c r="H2182" s="3">
        <v>3450</v>
      </c>
      <c r="I2182" s="19" t="s">
        <v>50</v>
      </c>
      <c r="J2182" t="s">
        <v>65</v>
      </c>
      <c r="K2182" s="20">
        <f>Tablo1[[#This Row],[Ürün Kar Tutarı]]/Tablo1[[#This Row],[Birim Fiyat]]</f>
        <v>2.3154362416107381</v>
      </c>
      <c r="L2182" t="str">
        <f xml:space="preserve"> RIGHT(Tablo1[[#This Row],[Urun Ad]],5)</f>
        <v>Marka</v>
      </c>
      <c r="M2182" cm="1">
        <f t="array" aca="1" ref="M2182" ca="1">IF(VEYA(M2182="Aralık",M2182="Ocak",M2182="Şubat"),"Kış",
IF(VEYA(M2182="Mart",M2182="Nisan",M2182="Mayıs"),"İlkbahar",
IF(VEYA(M2182="Haziran",M2182="Temmuz",M2182="Ağustos"),"Yaz",
IF(VEYA(M2182="Eylül",M2182="Ekim",M2182="Kasım"),"Sonbahar",""))))</f>
        <v>0</v>
      </c>
    </row>
    <row r="2183" spans="1:13" x14ac:dyDescent="0.3">
      <c r="A2183" s="5">
        <v>2182</v>
      </c>
      <c r="B2183" t="s">
        <v>8</v>
      </c>
      <c r="C2183" t="s">
        <v>40</v>
      </c>
      <c r="D2183" s="5" t="s">
        <v>75</v>
      </c>
      <c r="E2183">
        <v>4</v>
      </c>
      <c r="F2183" s="1">
        <v>5300</v>
      </c>
      <c r="G2183" s="2">
        <v>21200</v>
      </c>
      <c r="H2183" s="3">
        <v>5200</v>
      </c>
      <c r="I2183" s="19" t="s">
        <v>50</v>
      </c>
      <c r="J2183" t="s">
        <v>60</v>
      </c>
      <c r="K2183" s="20">
        <f>Tablo1[[#This Row],[Ürün Kar Tutarı]]/Tablo1[[#This Row],[Birim Fiyat]]</f>
        <v>0.98113207547169812</v>
      </c>
      <c r="L2183" t="str">
        <f xml:space="preserve"> RIGHT(Tablo1[[#This Row],[Urun Ad]],5)</f>
        <v>i Gri</v>
      </c>
      <c r="M2183" cm="1">
        <f t="array" aca="1" ref="M2183" ca="1">IF(VEYA(M2183="Aralık",M2183="Ocak",M2183="Şubat"),"Kış",
IF(VEYA(M2183="Mart",M2183="Nisan",M2183="Mayıs"),"İlkbahar",
IF(VEYA(M2183="Haziran",M2183="Temmuz",M2183="Ağustos"),"Yaz",
IF(VEYA(M2183="Eylül",M2183="Ekim",M2183="Kasım"),"Sonbahar",""))))</f>
        <v>0</v>
      </c>
    </row>
    <row r="2184" spans="1:13" x14ac:dyDescent="0.3">
      <c r="A2184" s="4">
        <v>2183</v>
      </c>
      <c r="B2184" t="s">
        <v>12</v>
      </c>
      <c r="C2184" t="s">
        <v>28</v>
      </c>
      <c r="D2184" s="5" t="s">
        <v>83</v>
      </c>
      <c r="E2184">
        <v>3</v>
      </c>
      <c r="F2184" s="1">
        <v>1200</v>
      </c>
      <c r="G2184" s="2">
        <v>3600</v>
      </c>
      <c r="H2184" s="3">
        <v>1200</v>
      </c>
      <c r="I2184" s="19" t="s">
        <v>50</v>
      </c>
      <c r="J2184" t="s">
        <v>61</v>
      </c>
      <c r="K2184" s="20">
        <f>Tablo1[[#This Row],[Ürün Kar Tutarı]]/Tablo1[[#This Row],[Birim Fiyat]]</f>
        <v>1</v>
      </c>
      <c r="L2184" t="str">
        <f xml:space="preserve"> RIGHT(Tablo1[[#This Row],[Urun Ad]],5)</f>
        <v>Marka</v>
      </c>
      <c r="M2184" cm="1">
        <f t="array" aca="1" ref="M2184" ca="1">IF(VEYA(M2184="Aralık",M2184="Ocak",M2184="Şubat"),"Kış",
IF(VEYA(M2184="Mart",M2184="Nisan",M2184="Mayıs"),"İlkbahar",
IF(VEYA(M2184="Haziran",M2184="Temmuz",M2184="Ağustos"),"Yaz",
IF(VEYA(M2184="Eylül",M2184="Ekim",M2184="Kasım"),"Sonbahar",""))))</f>
        <v>0</v>
      </c>
    </row>
    <row r="2185" spans="1:13" x14ac:dyDescent="0.3">
      <c r="A2185" s="5">
        <v>2184</v>
      </c>
      <c r="B2185" t="s">
        <v>17</v>
      </c>
      <c r="C2185" t="s">
        <v>30</v>
      </c>
      <c r="D2185" s="5" t="s">
        <v>83</v>
      </c>
      <c r="E2185">
        <v>4</v>
      </c>
      <c r="F2185" s="1">
        <v>1090</v>
      </c>
      <c r="G2185" s="2">
        <v>4360</v>
      </c>
      <c r="H2185" s="3">
        <v>1160</v>
      </c>
      <c r="I2185" s="19" t="s">
        <v>50</v>
      </c>
      <c r="J2185" t="s">
        <v>56</v>
      </c>
      <c r="K2185" s="20">
        <f>Tablo1[[#This Row],[Ürün Kar Tutarı]]/Tablo1[[#This Row],[Birim Fiyat]]</f>
        <v>1.0642201834862386</v>
      </c>
      <c r="L2185" t="str">
        <f xml:space="preserve"> RIGHT(Tablo1[[#This Row],[Urun Ad]],5)</f>
        <v>Marka</v>
      </c>
      <c r="M2185" cm="1">
        <f t="array" aca="1" ref="M2185" ca="1">IF(VEYA(M2185="Aralık",M2185="Ocak",M2185="Şubat"),"Kış",
IF(VEYA(M2185="Mart",M2185="Nisan",M2185="Mayıs"),"İlkbahar",
IF(VEYA(M2185="Haziran",M2185="Temmuz",M2185="Ağustos"),"Yaz",
IF(VEYA(M2185="Eylül",M2185="Ekim",M2185="Kasım"),"Sonbahar",""))))</f>
        <v>0</v>
      </c>
    </row>
    <row r="2186" spans="1:13" x14ac:dyDescent="0.3">
      <c r="A2186" s="4">
        <v>2185</v>
      </c>
      <c r="B2186" t="s">
        <v>12</v>
      </c>
      <c r="C2186" t="s">
        <v>26</v>
      </c>
      <c r="D2186" s="5" t="s">
        <v>79</v>
      </c>
      <c r="E2186">
        <v>3</v>
      </c>
      <c r="F2186" s="1">
        <v>7250</v>
      </c>
      <c r="G2186" s="2">
        <v>21750</v>
      </c>
      <c r="H2186" s="3">
        <v>6750</v>
      </c>
      <c r="I2186" s="19" t="s">
        <v>50</v>
      </c>
      <c r="J2186" t="s">
        <v>66</v>
      </c>
      <c r="K2186" s="20">
        <f>Tablo1[[#This Row],[Ürün Kar Tutarı]]/Tablo1[[#This Row],[Birim Fiyat]]</f>
        <v>0.93103448275862066</v>
      </c>
      <c r="L2186" t="str">
        <f xml:space="preserve"> RIGHT(Tablo1[[#This Row],[Urun Ad]],5)</f>
        <v>u Gri</v>
      </c>
      <c r="M2186" cm="1">
        <f t="array" aca="1" ref="M2186" ca="1">IF(VEYA(M2186="Aralık",M2186="Ocak",M2186="Şubat"),"Kış",
IF(VEYA(M2186="Mart",M2186="Nisan",M2186="Mayıs"),"İlkbahar",
IF(VEYA(M2186="Haziran",M2186="Temmuz",M2186="Ağustos"),"Yaz",
IF(VEYA(M2186="Eylül",M2186="Ekim",M2186="Kasım"),"Sonbahar",""))))</f>
        <v>0</v>
      </c>
    </row>
    <row r="2187" spans="1:13" x14ac:dyDescent="0.3">
      <c r="A2187" s="5">
        <v>2186</v>
      </c>
      <c r="B2187" t="s">
        <v>18</v>
      </c>
      <c r="C2187" t="s">
        <v>21</v>
      </c>
      <c r="D2187" s="5" t="s">
        <v>82</v>
      </c>
      <c r="E2187">
        <v>5</v>
      </c>
      <c r="F2187" s="1">
        <v>1400</v>
      </c>
      <c r="G2187" s="2">
        <v>7000</v>
      </c>
      <c r="H2187" s="3">
        <v>3000</v>
      </c>
      <c r="I2187" s="19" t="s">
        <v>50</v>
      </c>
      <c r="J2187" t="s">
        <v>63</v>
      </c>
      <c r="K2187" s="20">
        <f>Tablo1[[#This Row],[Ürün Kar Tutarı]]/Tablo1[[#This Row],[Birim Fiyat]]</f>
        <v>2.1428571428571428</v>
      </c>
      <c r="L2187" t="str">
        <f xml:space="preserve"> RIGHT(Tablo1[[#This Row],[Urun Ad]],5)</f>
        <v>Beyaz</v>
      </c>
      <c r="M2187" cm="1">
        <f t="array" aca="1" ref="M2187" ca="1">IF(VEYA(M2187="Aralık",M2187="Ocak",M2187="Şubat"),"Kış",
IF(VEYA(M2187="Mart",M2187="Nisan",M2187="Mayıs"),"İlkbahar",
IF(VEYA(M2187="Haziran",M2187="Temmuz",M2187="Ağustos"),"Yaz",
IF(VEYA(M2187="Eylül",M2187="Ekim",M2187="Kasım"),"Sonbahar",""))))</f>
        <v>0</v>
      </c>
    </row>
    <row r="2188" spans="1:13" x14ac:dyDescent="0.3">
      <c r="A2188" s="4">
        <v>2187</v>
      </c>
      <c r="B2188" t="s">
        <v>10</v>
      </c>
      <c r="C2188" t="s">
        <v>41</v>
      </c>
      <c r="D2188" s="5" t="s">
        <v>78</v>
      </c>
      <c r="E2188">
        <v>3</v>
      </c>
      <c r="F2188" s="1">
        <v>1500</v>
      </c>
      <c r="G2188" s="2">
        <v>4500</v>
      </c>
      <c r="H2188" s="3">
        <v>2100</v>
      </c>
      <c r="I2188" s="19" t="s">
        <v>50</v>
      </c>
      <c r="J2188" t="s">
        <v>66</v>
      </c>
      <c r="K2188" s="20">
        <f>Tablo1[[#This Row],[Ürün Kar Tutarı]]/Tablo1[[#This Row],[Birim Fiyat]]</f>
        <v>1.4</v>
      </c>
      <c r="L2188" t="str">
        <f xml:space="preserve"> RIGHT(Tablo1[[#This Row],[Urun Ad]],5)</f>
        <v>Marka</v>
      </c>
      <c r="M2188" cm="1">
        <f t="array" aca="1" ref="M2188" ca="1">IF(VEYA(M2188="Aralık",M2188="Ocak",M2188="Şubat"),"Kış",
IF(VEYA(M2188="Mart",M2188="Nisan",M2188="Mayıs"),"İlkbahar",
IF(VEYA(M2188="Haziran",M2188="Temmuz",M2188="Ağustos"),"Yaz",
IF(VEYA(M2188="Eylül",M2188="Ekim",M2188="Kasım"),"Sonbahar",""))))</f>
        <v>0</v>
      </c>
    </row>
    <row r="2189" spans="1:13" x14ac:dyDescent="0.3">
      <c r="A2189" s="5">
        <v>2188</v>
      </c>
      <c r="B2189" t="s">
        <v>15</v>
      </c>
      <c r="C2189" t="s">
        <v>23</v>
      </c>
      <c r="D2189" s="5" t="s">
        <v>84</v>
      </c>
      <c r="E2189">
        <v>4</v>
      </c>
      <c r="F2189" s="1">
        <v>1350</v>
      </c>
      <c r="G2189" s="2">
        <v>5400</v>
      </c>
      <c r="H2189" s="3">
        <v>2200</v>
      </c>
      <c r="I2189" s="19" t="s">
        <v>50</v>
      </c>
      <c r="J2189" t="s">
        <v>64</v>
      </c>
      <c r="K2189" s="20">
        <f>Tablo1[[#This Row],[Ürün Kar Tutarı]]/Tablo1[[#This Row],[Birim Fiyat]]</f>
        <v>1.6296296296296295</v>
      </c>
      <c r="L2189" t="str">
        <f xml:space="preserve"> RIGHT(Tablo1[[#This Row],[Urun Ad]],5)</f>
        <v>Siyah</v>
      </c>
      <c r="M2189" cm="1">
        <f t="array" aca="1" ref="M2189" ca="1">IF(VEYA(M2189="Aralık",M2189="Ocak",M2189="Şubat"),"Kış",
IF(VEYA(M2189="Mart",M2189="Nisan",M2189="Mayıs"),"İlkbahar",
IF(VEYA(M2189="Haziran",M2189="Temmuz",M2189="Ağustos"),"Yaz",
IF(VEYA(M2189="Eylül",M2189="Ekim",M2189="Kasım"),"Sonbahar",""))))</f>
        <v>0</v>
      </c>
    </row>
    <row r="2190" spans="1:13" x14ac:dyDescent="0.3">
      <c r="A2190" s="4">
        <v>2189</v>
      </c>
      <c r="B2190" t="s">
        <v>15</v>
      </c>
      <c r="C2190" t="s">
        <v>28</v>
      </c>
      <c r="D2190" s="5" t="s">
        <v>83</v>
      </c>
      <c r="E2190">
        <v>2</v>
      </c>
      <c r="F2190" s="1">
        <v>1200</v>
      </c>
      <c r="G2190" s="2">
        <v>2400</v>
      </c>
      <c r="H2190" s="3">
        <v>800</v>
      </c>
      <c r="I2190" s="19" t="s">
        <v>50</v>
      </c>
      <c r="J2190" t="s">
        <v>55</v>
      </c>
      <c r="K2190" s="20">
        <f>Tablo1[[#This Row],[Ürün Kar Tutarı]]/Tablo1[[#This Row],[Birim Fiyat]]</f>
        <v>0.66666666666666663</v>
      </c>
      <c r="L2190" t="str">
        <f xml:space="preserve"> RIGHT(Tablo1[[#This Row],[Urun Ad]],5)</f>
        <v>Marka</v>
      </c>
      <c r="M2190" cm="1">
        <f t="array" aca="1" ref="M2190" ca="1">IF(VEYA(M2190="Aralık",M2190="Ocak",M2190="Şubat"),"Kış",
IF(VEYA(M2190="Mart",M2190="Nisan",M2190="Mayıs"),"İlkbahar",
IF(VEYA(M2190="Haziran",M2190="Temmuz",M2190="Ağustos"),"Yaz",
IF(VEYA(M2190="Eylül",M2190="Ekim",M2190="Kasım"),"Sonbahar",""))))</f>
        <v>0</v>
      </c>
    </row>
    <row r="2191" spans="1:13" x14ac:dyDescent="0.3">
      <c r="A2191" s="5">
        <v>2190</v>
      </c>
      <c r="B2191" t="s">
        <v>9</v>
      </c>
      <c r="C2191" t="s">
        <v>39</v>
      </c>
      <c r="D2191" s="5" t="s">
        <v>76</v>
      </c>
      <c r="E2191">
        <v>3</v>
      </c>
      <c r="F2191" s="1">
        <v>7530</v>
      </c>
      <c r="G2191" s="2">
        <v>22590</v>
      </c>
      <c r="H2191" s="3">
        <v>4590</v>
      </c>
      <c r="I2191" s="19" t="s">
        <v>50</v>
      </c>
      <c r="J2191" t="s">
        <v>55</v>
      </c>
      <c r="K2191" s="20">
        <f>Tablo1[[#This Row],[Ürün Kar Tutarı]]/Tablo1[[#This Row],[Birim Fiyat]]</f>
        <v>0.60956175298804782</v>
      </c>
      <c r="L2191" t="str">
        <f xml:space="preserve"> RIGHT(Tablo1[[#This Row],[Urun Ad]],5)</f>
        <v>ı Gri</v>
      </c>
      <c r="M2191" cm="1">
        <f t="array" aca="1" ref="M2191" ca="1">IF(VEYA(M2191="Aralık",M2191="Ocak",M2191="Şubat"),"Kış",
IF(VEYA(M2191="Mart",M2191="Nisan",M2191="Mayıs"),"İlkbahar",
IF(VEYA(M2191="Haziran",M2191="Temmuz",M2191="Ağustos"),"Yaz",
IF(VEYA(M2191="Eylül",M2191="Ekim",M2191="Kasım"),"Sonbahar",""))))</f>
        <v>0</v>
      </c>
    </row>
    <row r="2192" spans="1:13" x14ac:dyDescent="0.3">
      <c r="A2192" s="4">
        <v>2191</v>
      </c>
      <c r="B2192" t="s">
        <v>18</v>
      </c>
      <c r="C2192" t="s">
        <v>28</v>
      </c>
      <c r="D2192" s="5" t="s">
        <v>83</v>
      </c>
      <c r="E2192">
        <v>2</v>
      </c>
      <c r="F2192" s="1">
        <v>1200</v>
      </c>
      <c r="G2192" s="2">
        <v>2400</v>
      </c>
      <c r="H2192" s="3">
        <v>800</v>
      </c>
      <c r="I2192" s="19" t="s">
        <v>50</v>
      </c>
      <c r="J2192" t="s">
        <v>59</v>
      </c>
      <c r="K2192" s="20">
        <f>Tablo1[[#This Row],[Ürün Kar Tutarı]]/Tablo1[[#This Row],[Birim Fiyat]]</f>
        <v>0.66666666666666663</v>
      </c>
      <c r="L2192" t="str">
        <f xml:space="preserve"> RIGHT(Tablo1[[#This Row],[Urun Ad]],5)</f>
        <v>Marka</v>
      </c>
      <c r="M2192" cm="1">
        <f t="array" aca="1" ref="M2192" ca="1">IF(VEYA(M2192="Aralık",M2192="Ocak",M2192="Şubat"),"Kış",
IF(VEYA(M2192="Mart",M2192="Nisan",M2192="Mayıs"),"İlkbahar",
IF(VEYA(M2192="Haziran",M2192="Temmuz",M2192="Ağustos"),"Yaz",
IF(VEYA(M2192="Eylül",M2192="Ekim",M2192="Kasım"),"Sonbahar",""))))</f>
        <v>0</v>
      </c>
    </row>
    <row r="2193" spans="1:13" x14ac:dyDescent="0.3">
      <c r="A2193" s="5">
        <v>2192</v>
      </c>
      <c r="B2193" t="s">
        <v>16</v>
      </c>
      <c r="C2193" t="s">
        <v>29</v>
      </c>
      <c r="D2193" s="5" t="s">
        <v>82</v>
      </c>
      <c r="E2193">
        <v>3</v>
      </c>
      <c r="F2193" s="1">
        <v>1800</v>
      </c>
      <c r="G2193" s="2">
        <v>5400</v>
      </c>
      <c r="H2193" s="3">
        <v>3000</v>
      </c>
      <c r="I2193" s="19" t="s">
        <v>50</v>
      </c>
      <c r="J2193" t="s">
        <v>60</v>
      </c>
      <c r="K2193" s="20">
        <f>Tablo1[[#This Row],[Ürün Kar Tutarı]]/Tablo1[[#This Row],[Birim Fiyat]]</f>
        <v>1.6666666666666667</v>
      </c>
      <c r="L2193" t="str">
        <f xml:space="preserve"> RIGHT(Tablo1[[#This Row],[Urun Ad]],5)</f>
        <v>n Gri</v>
      </c>
      <c r="M2193" cm="1">
        <f t="array" aca="1" ref="M2193" ca="1">IF(VEYA(M2193="Aralık",M2193="Ocak",M2193="Şubat"),"Kış",
IF(VEYA(M2193="Mart",M2193="Nisan",M2193="Mayıs"),"İlkbahar",
IF(VEYA(M2193="Haziran",M2193="Temmuz",M2193="Ağustos"),"Yaz",
IF(VEYA(M2193="Eylül",M2193="Ekim",M2193="Kasım"),"Sonbahar",""))))</f>
        <v>0</v>
      </c>
    </row>
    <row r="2194" spans="1:13" x14ac:dyDescent="0.3">
      <c r="A2194" s="4">
        <v>2193</v>
      </c>
      <c r="B2194" t="s">
        <v>8</v>
      </c>
      <c r="C2194" t="s">
        <v>26</v>
      </c>
      <c r="D2194" s="5" t="s">
        <v>79</v>
      </c>
      <c r="E2194">
        <v>5</v>
      </c>
      <c r="F2194" s="1">
        <v>7250</v>
      </c>
      <c r="G2194" s="2">
        <v>36250</v>
      </c>
      <c r="H2194" s="3">
        <v>11250</v>
      </c>
      <c r="I2194" s="19" t="s">
        <v>50</v>
      </c>
      <c r="J2194" t="s">
        <v>65</v>
      </c>
      <c r="K2194" s="20">
        <f>Tablo1[[#This Row],[Ürün Kar Tutarı]]/Tablo1[[#This Row],[Birim Fiyat]]</f>
        <v>1.5517241379310345</v>
      </c>
      <c r="L2194" t="str">
        <f xml:space="preserve"> RIGHT(Tablo1[[#This Row],[Urun Ad]],5)</f>
        <v>u Gri</v>
      </c>
      <c r="M2194" cm="1">
        <f t="array" aca="1" ref="M2194" ca="1">IF(VEYA(M2194="Aralık",M2194="Ocak",M2194="Şubat"),"Kış",
IF(VEYA(M2194="Mart",M2194="Nisan",M2194="Mayıs"),"İlkbahar",
IF(VEYA(M2194="Haziran",M2194="Temmuz",M2194="Ağustos"),"Yaz",
IF(VEYA(M2194="Eylül",M2194="Ekim",M2194="Kasım"),"Sonbahar",""))))</f>
        <v>0</v>
      </c>
    </row>
    <row r="2195" spans="1:13" x14ac:dyDescent="0.3">
      <c r="A2195" s="5">
        <v>2194</v>
      </c>
      <c r="B2195" t="s">
        <v>17</v>
      </c>
      <c r="C2195" t="s">
        <v>33</v>
      </c>
      <c r="D2195" s="5" t="s">
        <v>78</v>
      </c>
      <c r="E2195">
        <v>2</v>
      </c>
      <c r="F2195" s="1">
        <v>1490</v>
      </c>
      <c r="G2195" s="2">
        <v>2980</v>
      </c>
      <c r="H2195" s="3">
        <v>1380</v>
      </c>
      <c r="I2195" s="19" t="s">
        <v>50</v>
      </c>
      <c r="J2195" t="s">
        <v>60</v>
      </c>
      <c r="K2195" s="20">
        <f>Tablo1[[#This Row],[Ürün Kar Tutarı]]/Tablo1[[#This Row],[Birim Fiyat]]</f>
        <v>0.9261744966442953</v>
      </c>
      <c r="L2195" t="str">
        <f xml:space="preserve"> RIGHT(Tablo1[[#This Row],[Urun Ad]],5)</f>
        <v>Marka</v>
      </c>
      <c r="M2195" cm="1">
        <f t="array" aca="1" ref="M2195" ca="1">IF(VEYA(M2195="Aralık",M2195="Ocak",M2195="Şubat"),"Kış",
IF(VEYA(M2195="Mart",M2195="Nisan",M2195="Mayıs"),"İlkbahar",
IF(VEYA(M2195="Haziran",M2195="Temmuz",M2195="Ağustos"),"Yaz",
IF(VEYA(M2195="Eylül",M2195="Ekim",M2195="Kasım"),"Sonbahar",""))))</f>
        <v>0</v>
      </c>
    </row>
    <row r="2196" spans="1:13" x14ac:dyDescent="0.3">
      <c r="A2196" s="4">
        <v>2195</v>
      </c>
      <c r="B2196" t="s">
        <v>17</v>
      </c>
      <c r="C2196" t="s">
        <v>38</v>
      </c>
      <c r="D2196" s="5" t="s">
        <v>84</v>
      </c>
      <c r="E2196">
        <v>5</v>
      </c>
      <c r="F2196" s="1">
        <v>1200</v>
      </c>
      <c r="G2196" s="2">
        <v>6000</v>
      </c>
      <c r="H2196" s="3">
        <v>2000</v>
      </c>
      <c r="I2196" s="19" t="s">
        <v>50</v>
      </c>
      <c r="J2196" t="s">
        <v>56</v>
      </c>
      <c r="K2196" s="20">
        <f>Tablo1[[#This Row],[Ürün Kar Tutarı]]/Tablo1[[#This Row],[Birim Fiyat]]</f>
        <v>1.6666666666666667</v>
      </c>
      <c r="L2196" t="str">
        <f xml:space="preserve"> RIGHT(Tablo1[[#This Row],[Urun Ad]],5)</f>
        <v>ü Mor</v>
      </c>
      <c r="M2196" cm="1">
        <f t="array" aca="1" ref="M2196" ca="1">IF(VEYA(M2196="Aralık",M2196="Ocak",M2196="Şubat"),"Kış",
IF(VEYA(M2196="Mart",M2196="Nisan",M2196="Mayıs"),"İlkbahar",
IF(VEYA(M2196="Haziran",M2196="Temmuz",M2196="Ağustos"),"Yaz",
IF(VEYA(M2196="Eylül",M2196="Ekim",M2196="Kasım"),"Sonbahar",""))))</f>
        <v>0</v>
      </c>
    </row>
    <row r="2197" spans="1:13" x14ac:dyDescent="0.3">
      <c r="A2197" s="5">
        <v>2196</v>
      </c>
      <c r="B2197" t="s">
        <v>9</v>
      </c>
      <c r="C2197" t="s">
        <v>31</v>
      </c>
      <c r="D2197" s="5" t="s">
        <v>77</v>
      </c>
      <c r="E2197">
        <v>2</v>
      </c>
      <c r="F2197" s="1">
        <v>8000</v>
      </c>
      <c r="G2197" s="2">
        <v>16000</v>
      </c>
      <c r="H2197" s="3">
        <v>4000</v>
      </c>
      <c r="I2197" s="19" t="s">
        <v>50</v>
      </c>
      <c r="J2197" t="s">
        <v>58</v>
      </c>
      <c r="K2197" s="20">
        <f>Tablo1[[#This Row],[Ürün Kar Tutarı]]/Tablo1[[#This Row],[Birim Fiyat]]</f>
        <v>0.5</v>
      </c>
      <c r="L2197" t="str">
        <f xml:space="preserve"> RIGHT(Tablo1[[#This Row],[Urun Ad]],5)</f>
        <v>Beyaz</v>
      </c>
      <c r="M2197" cm="1">
        <f t="array" aca="1" ref="M2197" ca="1">IF(VEYA(M2197="Aralık",M2197="Ocak",M2197="Şubat"),"Kış",
IF(VEYA(M2197="Mart",M2197="Nisan",M2197="Mayıs"),"İlkbahar",
IF(VEYA(M2197="Haziran",M2197="Temmuz",M2197="Ağustos"),"Yaz",
IF(VEYA(M2197="Eylül",M2197="Ekim",M2197="Kasım"),"Sonbahar",""))))</f>
        <v>0</v>
      </c>
    </row>
    <row r="2198" spans="1:13" x14ac:dyDescent="0.3">
      <c r="A2198" s="4">
        <v>2197</v>
      </c>
      <c r="B2198" t="s">
        <v>14</v>
      </c>
      <c r="C2198" t="s">
        <v>21</v>
      </c>
      <c r="D2198" s="5" t="s">
        <v>82</v>
      </c>
      <c r="E2198">
        <v>2</v>
      </c>
      <c r="F2198" s="1">
        <v>1400</v>
      </c>
      <c r="G2198" s="2">
        <v>2800</v>
      </c>
      <c r="H2198" s="3">
        <v>1200</v>
      </c>
      <c r="I2198" s="19" t="s">
        <v>50</v>
      </c>
      <c r="J2198" t="s">
        <v>59</v>
      </c>
      <c r="K2198" s="20">
        <f>Tablo1[[#This Row],[Ürün Kar Tutarı]]/Tablo1[[#This Row],[Birim Fiyat]]</f>
        <v>0.8571428571428571</v>
      </c>
      <c r="L2198" t="str">
        <f xml:space="preserve"> RIGHT(Tablo1[[#This Row],[Urun Ad]],5)</f>
        <v>Beyaz</v>
      </c>
      <c r="M2198" cm="1">
        <f t="array" aca="1" ref="M2198" ca="1">IF(VEYA(M2198="Aralık",M2198="Ocak",M2198="Şubat"),"Kış",
IF(VEYA(M2198="Mart",M2198="Nisan",M2198="Mayıs"),"İlkbahar",
IF(VEYA(M2198="Haziran",M2198="Temmuz",M2198="Ağustos"),"Yaz",
IF(VEYA(M2198="Eylül",M2198="Ekim",M2198="Kasım"),"Sonbahar",""))))</f>
        <v>0</v>
      </c>
    </row>
    <row r="2199" spans="1:13" x14ac:dyDescent="0.3">
      <c r="A2199" s="5">
        <v>2198</v>
      </c>
      <c r="B2199" t="s">
        <v>13</v>
      </c>
      <c r="C2199" t="s">
        <v>23</v>
      </c>
      <c r="D2199" s="5" t="s">
        <v>84</v>
      </c>
      <c r="E2199">
        <v>4</v>
      </c>
      <c r="F2199" s="1">
        <v>1350</v>
      </c>
      <c r="G2199" s="2">
        <v>5400</v>
      </c>
      <c r="H2199" s="3">
        <v>2200</v>
      </c>
      <c r="I2199" s="19" t="s">
        <v>50</v>
      </c>
      <c r="J2199" t="s">
        <v>61</v>
      </c>
      <c r="K2199" s="20">
        <f>Tablo1[[#This Row],[Ürün Kar Tutarı]]/Tablo1[[#This Row],[Birim Fiyat]]</f>
        <v>1.6296296296296295</v>
      </c>
      <c r="L2199" t="str">
        <f xml:space="preserve"> RIGHT(Tablo1[[#This Row],[Urun Ad]],5)</f>
        <v>Siyah</v>
      </c>
      <c r="M2199" cm="1">
        <f t="array" aca="1" ref="M2199" ca="1">IF(VEYA(M2199="Aralık",M2199="Ocak",M2199="Şubat"),"Kış",
IF(VEYA(M2199="Mart",M2199="Nisan",M2199="Mayıs"),"İlkbahar",
IF(VEYA(M2199="Haziran",M2199="Temmuz",M2199="Ağustos"),"Yaz",
IF(VEYA(M2199="Eylül",M2199="Ekim",M2199="Kasım"),"Sonbahar",""))))</f>
        <v>0</v>
      </c>
    </row>
    <row r="2200" spans="1:13" x14ac:dyDescent="0.3">
      <c r="A2200" s="4">
        <v>2199</v>
      </c>
      <c r="B2200" t="s">
        <v>16</v>
      </c>
      <c r="C2200" t="s">
        <v>38</v>
      </c>
      <c r="D2200" s="5" t="s">
        <v>84</v>
      </c>
      <c r="E2200">
        <v>5</v>
      </c>
      <c r="F2200" s="1">
        <v>1200</v>
      </c>
      <c r="G2200" s="2">
        <v>6000</v>
      </c>
      <c r="H2200" s="3">
        <v>2000</v>
      </c>
      <c r="I2200" s="19" t="s">
        <v>50</v>
      </c>
      <c r="J2200" t="s">
        <v>64</v>
      </c>
      <c r="K2200" s="20">
        <f>Tablo1[[#This Row],[Ürün Kar Tutarı]]/Tablo1[[#This Row],[Birim Fiyat]]</f>
        <v>1.6666666666666667</v>
      </c>
      <c r="L2200" t="str">
        <f xml:space="preserve"> RIGHT(Tablo1[[#This Row],[Urun Ad]],5)</f>
        <v>ü Mor</v>
      </c>
      <c r="M2200" cm="1">
        <f t="array" aca="1" ref="M2200" ca="1">IF(VEYA(M2200="Aralık",M2200="Ocak",M2200="Şubat"),"Kış",
IF(VEYA(M2200="Mart",M2200="Nisan",M2200="Mayıs"),"İlkbahar",
IF(VEYA(M2200="Haziran",M2200="Temmuz",M2200="Ağustos"),"Yaz",
IF(VEYA(M2200="Eylül",M2200="Ekim",M2200="Kasım"),"Sonbahar",""))))</f>
        <v>0</v>
      </c>
    </row>
    <row r="2201" spans="1:13" x14ac:dyDescent="0.3">
      <c r="A2201" s="5">
        <v>2200</v>
      </c>
      <c r="B2201" t="s">
        <v>14</v>
      </c>
      <c r="C2201" t="s">
        <v>40</v>
      </c>
      <c r="D2201" s="5" t="s">
        <v>75</v>
      </c>
      <c r="E2201">
        <v>2</v>
      </c>
      <c r="F2201" s="1">
        <v>5300</v>
      </c>
      <c r="G2201" s="2">
        <v>10600</v>
      </c>
      <c r="H2201" s="3">
        <v>2600</v>
      </c>
      <c r="I2201" s="19" t="s">
        <v>50</v>
      </c>
      <c r="J2201" t="s">
        <v>65</v>
      </c>
      <c r="K2201" s="20">
        <f>Tablo1[[#This Row],[Ürün Kar Tutarı]]/Tablo1[[#This Row],[Birim Fiyat]]</f>
        <v>0.49056603773584906</v>
      </c>
      <c r="L2201" t="str">
        <f xml:space="preserve"> RIGHT(Tablo1[[#This Row],[Urun Ad]],5)</f>
        <v>i Gri</v>
      </c>
      <c r="M2201" cm="1">
        <f t="array" aca="1" ref="M2201" ca="1">IF(VEYA(M2201="Aralık",M2201="Ocak",M2201="Şubat"),"Kış",
IF(VEYA(M2201="Mart",M2201="Nisan",M2201="Mayıs"),"İlkbahar",
IF(VEYA(M2201="Haziran",M2201="Temmuz",M2201="Ağustos"),"Yaz",
IF(VEYA(M2201="Eylül",M2201="Ekim",M2201="Kasım"),"Sonbahar",""))))</f>
        <v>0</v>
      </c>
    </row>
    <row r="2202" spans="1:13" x14ac:dyDescent="0.3">
      <c r="A2202" s="4">
        <v>2201</v>
      </c>
      <c r="B2202" t="s">
        <v>17</v>
      </c>
      <c r="C2202" t="s">
        <v>32</v>
      </c>
      <c r="D2202" s="5" t="s">
        <v>76</v>
      </c>
      <c r="E2202">
        <v>4</v>
      </c>
      <c r="F2202" s="1">
        <v>10590</v>
      </c>
      <c r="G2202" s="2">
        <v>42360</v>
      </c>
      <c r="H2202" s="3">
        <v>18360</v>
      </c>
      <c r="I2202" s="19" t="s">
        <v>50</v>
      </c>
      <c r="J2202" t="s">
        <v>63</v>
      </c>
      <c r="K2202" s="20">
        <f>Tablo1[[#This Row],[Ürün Kar Tutarı]]/Tablo1[[#This Row],[Birim Fiyat]]</f>
        <v>1.7337110481586402</v>
      </c>
      <c r="L2202" t="str">
        <f xml:space="preserve"> RIGHT(Tablo1[[#This Row],[Urun Ad]],5)</f>
        <v>ı Gri</v>
      </c>
      <c r="M2202" cm="1">
        <f t="array" aca="1" ref="M2202" ca="1">IF(VEYA(M2202="Aralık",M2202="Ocak",M2202="Şubat"),"Kış",
IF(VEYA(M2202="Mart",M2202="Nisan",M2202="Mayıs"),"İlkbahar",
IF(VEYA(M2202="Haziran",M2202="Temmuz",M2202="Ağustos"),"Yaz",
IF(VEYA(M2202="Eylül",M2202="Ekim",M2202="Kasım"),"Sonbahar",""))))</f>
        <v>0</v>
      </c>
    </row>
    <row r="2203" spans="1:13" x14ac:dyDescent="0.3">
      <c r="A2203" s="4">
        <v>2202</v>
      </c>
      <c r="B2203" t="s">
        <v>12</v>
      </c>
      <c r="C2203" t="s">
        <v>37</v>
      </c>
      <c r="D2203" s="5" t="s">
        <v>43</v>
      </c>
      <c r="E2203">
        <v>4</v>
      </c>
      <c r="F2203" s="1">
        <v>1250</v>
      </c>
      <c r="G2203" s="2">
        <v>5000</v>
      </c>
      <c r="H2203" s="3">
        <v>1800</v>
      </c>
      <c r="I2203" s="19" t="s">
        <v>50</v>
      </c>
      <c r="J2203" t="s">
        <v>56</v>
      </c>
      <c r="K2203" s="20">
        <f>Tablo1[[#This Row],[Ürün Kar Tutarı]]/Tablo1[[#This Row],[Birim Fiyat]]</f>
        <v>1.44</v>
      </c>
      <c r="L2203" t="str">
        <f xml:space="preserve"> RIGHT(Tablo1[[#This Row],[Urun Ad]],5)</f>
        <v>Siyah</v>
      </c>
      <c r="M2203" cm="1">
        <f t="array" aca="1" ref="M2203" ca="1">IF(VEYA(M2203="Aralık",M2203="Ocak",M2203="Şubat"),"Kış",
IF(VEYA(M2203="Mart",M2203="Nisan",M2203="Mayıs"),"İlkbahar",
IF(VEYA(M2203="Haziran",M2203="Temmuz",M2203="Ağustos"),"Yaz",
IF(VEYA(M2203="Eylül",M2203="Ekim",M2203="Kasım"),"Sonbahar",""))))</f>
        <v>0</v>
      </c>
    </row>
    <row r="2204" spans="1:13" x14ac:dyDescent="0.3">
      <c r="A2204" s="4">
        <v>2203</v>
      </c>
      <c r="B2204" t="s">
        <v>19</v>
      </c>
      <c r="C2204" t="s">
        <v>38</v>
      </c>
      <c r="D2204" s="5" t="s">
        <v>84</v>
      </c>
      <c r="E2204">
        <v>5</v>
      </c>
      <c r="F2204" s="1">
        <v>1200</v>
      </c>
      <c r="G2204" s="2">
        <v>6000</v>
      </c>
      <c r="H2204" s="3">
        <v>2000</v>
      </c>
      <c r="I2204" s="19" t="s">
        <v>50</v>
      </c>
      <c r="J2204" t="s">
        <v>57</v>
      </c>
      <c r="K2204" s="20">
        <f>Tablo1[[#This Row],[Ürün Kar Tutarı]]/Tablo1[[#This Row],[Birim Fiyat]]</f>
        <v>1.6666666666666667</v>
      </c>
      <c r="L2204" t="str">
        <f xml:space="preserve"> RIGHT(Tablo1[[#This Row],[Urun Ad]],5)</f>
        <v>ü Mor</v>
      </c>
      <c r="M2204" cm="1">
        <f t="array" aca="1" ref="M2204" ca="1">IF(VEYA(M2204="Aralık",M2204="Ocak",M2204="Şubat"),"Kış",
IF(VEYA(M2204="Mart",M2204="Nisan",M2204="Mayıs"),"İlkbahar",
IF(VEYA(M2204="Haziran",M2204="Temmuz",M2204="Ağustos"),"Yaz",
IF(VEYA(M2204="Eylül",M2204="Ekim",M2204="Kasım"),"Sonbahar",""))))</f>
        <v>0</v>
      </c>
    </row>
    <row r="2205" spans="1:13" x14ac:dyDescent="0.3">
      <c r="A2205" s="5">
        <v>2204</v>
      </c>
      <c r="B2205" t="s">
        <v>12</v>
      </c>
      <c r="C2205" t="s">
        <v>21</v>
      </c>
      <c r="D2205" s="5" t="s">
        <v>82</v>
      </c>
      <c r="E2205">
        <v>4</v>
      </c>
      <c r="F2205" s="1">
        <v>1400</v>
      </c>
      <c r="G2205" s="2">
        <v>5600</v>
      </c>
      <c r="H2205" s="3">
        <v>2400</v>
      </c>
      <c r="I2205" s="19" t="s">
        <v>50</v>
      </c>
      <c r="J2205" t="s">
        <v>61</v>
      </c>
      <c r="K2205" s="20">
        <f>Tablo1[[#This Row],[Ürün Kar Tutarı]]/Tablo1[[#This Row],[Birim Fiyat]]</f>
        <v>1.7142857142857142</v>
      </c>
      <c r="L2205" t="str">
        <f xml:space="preserve"> RIGHT(Tablo1[[#This Row],[Urun Ad]],5)</f>
        <v>Beyaz</v>
      </c>
      <c r="M2205" cm="1">
        <f t="array" aca="1" ref="M2205" ca="1">IF(VEYA(M2205="Aralık",M2205="Ocak",M2205="Şubat"),"Kış",
IF(VEYA(M2205="Mart",M2205="Nisan",M2205="Mayıs"),"İlkbahar",
IF(VEYA(M2205="Haziran",M2205="Temmuz",M2205="Ağustos"),"Yaz",
IF(VEYA(M2205="Eylül",M2205="Ekim",M2205="Kasım"),"Sonbahar",""))))</f>
        <v>0</v>
      </c>
    </row>
    <row r="2206" spans="1:13" x14ac:dyDescent="0.3">
      <c r="A2206" s="4">
        <v>2205</v>
      </c>
      <c r="B2206" t="s">
        <v>19</v>
      </c>
      <c r="C2206" t="s">
        <v>39</v>
      </c>
      <c r="D2206" s="5" t="s">
        <v>76</v>
      </c>
      <c r="E2206">
        <v>3</v>
      </c>
      <c r="F2206" s="1">
        <v>7530</v>
      </c>
      <c r="G2206" s="2">
        <v>22590</v>
      </c>
      <c r="H2206" s="3">
        <v>4590</v>
      </c>
      <c r="I2206" s="19" t="s">
        <v>50</v>
      </c>
      <c r="J2206" t="s">
        <v>59</v>
      </c>
      <c r="K2206" s="20">
        <f>Tablo1[[#This Row],[Ürün Kar Tutarı]]/Tablo1[[#This Row],[Birim Fiyat]]</f>
        <v>0.60956175298804782</v>
      </c>
      <c r="L2206" t="str">
        <f xml:space="preserve"> RIGHT(Tablo1[[#This Row],[Urun Ad]],5)</f>
        <v>ı Gri</v>
      </c>
      <c r="M2206" cm="1">
        <f t="array" aca="1" ref="M2206" ca="1">IF(VEYA(M2206="Aralık",M2206="Ocak",M2206="Şubat"),"Kış",
IF(VEYA(M2206="Mart",M2206="Nisan",M2206="Mayıs"),"İlkbahar",
IF(VEYA(M2206="Haziran",M2206="Temmuz",M2206="Ağustos"),"Yaz",
IF(VEYA(M2206="Eylül",M2206="Ekim",M2206="Kasım"),"Sonbahar",""))))</f>
        <v>0</v>
      </c>
    </row>
    <row r="2207" spans="1:13" x14ac:dyDescent="0.3">
      <c r="A2207" s="5">
        <v>2206</v>
      </c>
      <c r="B2207" t="s">
        <v>14</v>
      </c>
      <c r="C2207" t="s">
        <v>25</v>
      </c>
      <c r="D2207" s="5" t="s">
        <v>77</v>
      </c>
      <c r="E2207">
        <v>2</v>
      </c>
      <c r="F2207" s="1">
        <v>7600</v>
      </c>
      <c r="G2207" s="2">
        <v>15200</v>
      </c>
      <c r="H2207" s="3">
        <v>3200</v>
      </c>
      <c r="I2207" s="19" t="s">
        <v>50</v>
      </c>
      <c r="J2207" t="s">
        <v>60</v>
      </c>
      <c r="K2207" s="20">
        <f>Tablo1[[#This Row],[Ürün Kar Tutarı]]/Tablo1[[#This Row],[Birim Fiyat]]</f>
        <v>0.42105263157894735</v>
      </c>
      <c r="L2207" t="str">
        <f xml:space="preserve"> RIGHT(Tablo1[[#This Row],[Urun Ad]],5)</f>
        <v>i Gri</v>
      </c>
      <c r="M2207" cm="1">
        <f t="array" aca="1" ref="M2207" ca="1">IF(VEYA(M2207="Aralık",M2207="Ocak",M2207="Şubat"),"Kış",
IF(VEYA(M2207="Mart",M2207="Nisan",M2207="Mayıs"),"İlkbahar",
IF(VEYA(M2207="Haziran",M2207="Temmuz",M2207="Ağustos"),"Yaz",
IF(VEYA(M2207="Eylül",M2207="Ekim",M2207="Kasım"),"Sonbahar",""))))</f>
        <v>0</v>
      </c>
    </row>
    <row r="2208" spans="1:13" x14ac:dyDescent="0.3">
      <c r="A2208" s="4">
        <v>2207</v>
      </c>
      <c r="B2208" t="s">
        <v>19</v>
      </c>
      <c r="C2208" t="s">
        <v>41</v>
      </c>
      <c r="D2208" s="5" t="s">
        <v>78</v>
      </c>
      <c r="E2208">
        <v>4</v>
      </c>
      <c r="F2208" s="1">
        <v>1500</v>
      </c>
      <c r="G2208" s="2">
        <v>6000</v>
      </c>
      <c r="H2208" s="3">
        <v>2800</v>
      </c>
      <c r="I2208" s="19" t="s">
        <v>50</v>
      </c>
      <c r="J2208" t="s">
        <v>63</v>
      </c>
      <c r="K2208" s="20">
        <f>Tablo1[[#This Row],[Ürün Kar Tutarı]]/Tablo1[[#This Row],[Birim Fiyat]]</f>
        <v>1.8666666666666667</v>
      </c>
      <c r="L2208" t="str">
        <f xml:space="preserve"> RIGHT(Tablo1[[#This Row],[Urun Ad]],5)</f>
        <v>Marka</v>
      </c>
      <c r="M2208" cm="1">
        <f t="array" aca="1" ref="M2208" ca="1">IF(VEYA(M2208="Aralık",M2208="Ocak",M2208="Şubat"),"Kış",
IF(VEYA(M2208="Mart",M2208="Nisan",M2208="Mayıs"),"İlkbahar",
IF(VEYA(M2208="Haziran",M2208="Temmuz",M2208="Ağustos"),"Yaz",
IF(VEYA(M2208="Eylül",M2208="Ekim",M2208="Kasım"),"Sonbahar",""))))</f>
        <v>0</v>
      </c>
    </row>
    <row r="2209" spans="1:13" x14ac:dyDescent="0.3">
      <c r="A2209" s="5">
        <v>2208</v>
      </c>
      <c r="B2209" t="s">
        <v>17</v>
      </c>
      <c r="C2209" t="s">
        <v>24</v>
      </c>
      <c r="D2209" s="5" t="s">
        <v>81</v>
      </c>
      <c r="E2209">
        <v>5</v>
      </c>
      <c r="F2209" s="1">
        <v>2180</v>
      </c>
      <c r="G2209" s="2">
        <v>10900</v>
      </c>
      <c r="H2209" s="3">
        <v>3400</v>
      </c>
      <c r="I2209" s="19" t="s">
        <v>50</v>
      </c>
      <c r="J2209" t="s">
        <v>64</v>
      </c>
      <c r="K2209" s="20">
        <f>Tablo1[[#This Row],[Ürün Kar Tutarı]]/Tablo1[[#This Row],[Birim Fiyat]]</f>
        <v>1.5596330275229358</v>
      </c>
      <c r="L2209" t="str">
        <f xml:space="preserve"> RIGHT(Tablo1[[#This Row],[Urun Ad]],5)</f>
        <v>Marka</v>
      </c>
      <c r="M2209" cm="1">
        <f t="array" aca="1" ref="M2209" ca="1">IF(VEYA(M2209="Aralık",M2209="Ocak",M2209="Şubat"),"Kış",
IF(VEYA(M2209="Mart",M2209="Nisan",M2209="Mayıs"),"İlkbahar",
IF(VEYA(M2209="Haziran",M2209="Temmuz",M2209="Ağustos"),"Yaz",
IF(VEYA(M2209="Eylül",M2209="Ekim",M2209="Kasım"),"Sonbahar",""))))</f>
        <v>0</v>
      </c>
    </row>
    <row r="2210" spans="1:13" x14ac:dyDescent="0.3">
      <c r="A2210" s="4">
        <v>2209</v>
      </c>
      <c r="B2210" t="s">
        <v>11</v>
      </c>
      <c r="C2210" t="s">
        <v>24</v>
      </c>
      <c r="D2210" s="5" t="s">
        <v>81</v>
      </c>
      <c r="E2210">
        <v>4</v>
      </c>
      <c r="F2210" s="1">
        <v>2180</v>
      </c>
      <c r="G2210" s="2">
        <v>8720</v>
      </c>
      <c r="H2210" s="3">
        <v>2720</v>
      </c>
      <c r="I2210" s="19" t="s">
        <v>50</v>
      </c>
      <c r="J2210" t="s">
        <v>62</v>
      </c>
      <c r="K2210" s="20">
        <f>Tablo1[[#This Row],[Ürün Kar Tutarı]]/Tablo1[[#This Row],[Birim Fiyat]]</f>
        <v>1.2477064220183487</v>
      </c>
      <c r="L2210" t="str">
        <f xml:space="preserve"> RIGHT(Tablo1[[#This Row],[Urun Ad]],5)</f>
        <v>Marka</v>
      </c>
      <c r="M2210" cm="1">
        <f t="array" aca="1" ref="M2210" ca="1">IF(VEYA(M2210="Aralık",M2210="Ocak",M2210="Şubat"),"Kış",
IF(VEYA(M2210="Mart",M2210="Nisan",M2210="Mayıs"),"İlkbahar",
IF(VEYA(M2210="Haziran",M2210="Temmuz",M2210="Ağustos"),"Yaz",
IF(VEYA(M2210="Eylül",M2210="Ekim",M2210="Kasım"),"Sonbahar",""))))</f>
        <v>0</v>
      </c>
    </row>
    <row r="2211" spans="1:13" x14ac:dyDescent="0.3">
      <c r="A2211" s="5">
        <v>2210</v>
      </c>
      <c r="B2211" t="s">
        <v>17</v>
      </c>
      <c r="C2211" t="s">
        <v>35</v>
      </c>
      <c r="D2211" s="5" t="s">
        <v>79</v>
      </c>
      <c r="E2211">
        <v>4</v>
      </c>
      <c r="F2211" s="1">
        <v>5775</v>
      </c>
      <c r="G2211" s="2">
        <v>23100</v>
      </c>
      <c r="H2211" s="3">
        <v>7100</v>
      </c>
      <c r="I2211" s="19" t="s">
        <v>50</v>
      </c>
      <c r="J2211" t="s">
        <v>57</v>
      </c>
      <c r="K2211" s="20">
        <f>Tablo1[[#This Row],[Ürün Kar Tutarı]]/Tablo1[[#This Row],[Birim Fiyat]]</f>
        <v>1.2294372294372293</v>
      </c>
      <c r="L2211" t="str">
        <f xml:space="preserve"> RIGHT(Tablo1[[#This Row],[Urun Ad]],5)</f>
        <v>Beyaz</v>
      </c>
      <c r="M2211" cm="1">
        <f t="array" aca="1" ref="M2211" ca="1">IF(VEYA(M2211="Aralık",M2211="Ocak",M2211="Şubat"),"Kış",
IF(VEYA(M2211="Mart",M2211="Nisan",M2211="Mayıs"),"İlkbahar",
IF(VEYA(M2211="Haziran",M2211="Temmuz",M2211="Ağustos"),"Yaz",
IF(VEYA(M2211="Eylül",M2211="Ekim",M2211="Kasım"),"Sonbahar",""))))</f>
        <v>0</v>
      </c>
    </row>
    <row r="2212" spans="1:13" x14ac:dyDescent="0.3">
      <c r="A2212" s="4">
        <v>2211</v>
      </c>
      <c r="B2212" t="s">
        <v>17</v>
      </c>
      <c r="C2212" t="s">
        <v>27</v>
      </c>
      <c r="D2212" s="5" t="s">
        <v>43</v>
      </c>
      <c r="E2212">
        <v>5</v>
      </c>
      <c r="F2212" s="1">
        <v>1100</v>
      </c>
      <c r="G2212" s="2">
        <v>5500</v>
      </c>
      <c r="H2212" s="3">
        <v>1500</v>
      </c>
      <c r="I2212" s="19" t="s">
        <v>50</v>
      </c>
      <c r="J2212" t="s">
        <v>67</v>
      </c>
      <c r="K2212" s="20">
        <f>Tablo1[[#This Row],[Ürün Kar Tutarı]]/Tablo1[[#This Row],[Birim Fiyat]]</f>
        <v>1.3636363636363635</v>
      </c>
      <c r="L2212" t="str">
        <f xml:space="preserve"> RIGHT(Tablo1[[#This Row],[Urun Ad]],5)</f>
        <v>Beyaz</v>
      </c>
      <c r="M2212" cm="1">
        <f t="array" aca="1" ref="M2212" ca="1">IF(VEYA(M2212="Aralık",M2212="Ocak",M2212="Şubat"),"Kış",
IF(VEYA(M2212="Mart",M2212="Nisan",M2212="Mayıs"),"İlkbahar",
IF(VEYA(M2212="Haziran",M2212="Temmuz",M2212="Ağustos"),"Yaz",
IF(VEYA(M2212="Eylül",M2212="Ekim",M2212="Kasım"),"Sonbahar",""))))</f>
        <v>0</v>
      </c>
    </row>
    <row r="2213" spans="1:13" x14ac:dyDescent="0.3">
      <c r="A2213" s="5">
        <v>2212</v>
      </c>
      <c r="B2213" t="s">
        <v>18</v>
      </c>
      <c r="C2213" t="s">
        <v>35</v>
      </c>
      <c r="D2213" s="5" t="s">
        <v>79</v>
      </c>
      <c r="E2213">
        <v>4</v>
      </c>
      <c r="F2213" s="1">
        <v>5775</v>
      </c>
      <c r="G2213" s="2">
        <v>23100</v>
      </c>
      <c r="H2213" s="3">
        <v>7100</v>
      </c>
      <c r="I2213" s="19" t="s">
        <v>50</v>
      </c>
      <c r="J2213" t="s">
        <v>60</v>
      </c>
      <c r="K2213" s="20">
        <f>Tablo1[[#This Row],[Ürün Kar Tutarı]]/Tablo1[[#This Row],[Birim Fiyat]]</f>
        <v>1.2294372294372293</v>
      </c>
      <c r="L2213" t="str">
        <f xml:space="preserve"> RIGHT(Tablo1[[#This Row],[Urun Ad]],5)</f>
        <v>Beyaz</v>
      </c>
      <c r="M2213" cm="1">
        <f t="array" aca="1" ref="M2213" ca="1">IF(VEYA(M2213="Aralık",M2213="Ocak",M2213="Şubat"),"Kış",
IF(VEYA(M2213="Mart",M2213="Nisan",M2213="Mayıs"),"İlkbahar",
IF(VEYA(M2213="Haziran",M2213="Temmuz",M2213="Ağustos"),"Yaz",
IF(VEYA(M2213="Eylül",M2213="Ekim",M2213="Kasım"),"Sonbahar",""))))</f>
        <v>0</v>
      </c>
    </row>
    <row r="2214" spans="1:13" x14ac:dyDescent="0.3">
      <c r="A2214" s="4">
        <v>2213</v>
      </c>
      <c r="B2214" t="s">
        <v>15</v>
      </c>
      <c r="C2214" t="s">
        <v>23</v>
      </c>
      <c r="D2214" s="5" t="s">
        <v>84</v>
      </c>
      <c r="E2214">
        <v>3</v>
      </c>
      <c r="F2214" s="1">
        <v>1350</v>
      </c>
      <c r="G2214" s="2">
        <v>4050</v>
      </c>
      <c r="H2214" s="3">
        <v>1650</v>
      </c>
      <c r="I2214" s="19" t="s">
        <v>50</v>
      </c>
      <c r="J2214" t="s">
        <v>58</v>
      </c>
      <c r="K2214" s="20">
        <f>Tablo1[[#This Row],[Ürün Kar Tutarı]]/Tablo1[[#This Row],[Birim Fiyat]]</f>
        <v>1.2222222222222223</v>
      </c>
      <c r="L2214" t="str">
        <f xml:space="preserve"> RIGHT(Tablo1[[#This Row],[Urun Ad]],5)</f>
        <v>Siyah</v>
      </c>
      <c r="M2214" cm="1">
        <f t="array" aca="1" ref="M2214" ca="1">IF(VEYA(M2214="Aralık",M2214="Ocak",M2214="Şubat"),"Kış",
IF(VEYA(M2214="Mart",M2214="Nisan",M2214="Mayıs"),"İlkbahar",
IF(VEYA(M2214="Haziran",M2214="Temmuz",M2214="Ağustos"),"Yaz",
IF(VEYA(M2214="Eylül",M2214="Ekim",M2214="Kasım"),"Sonbahar",""))))</f>
        <v>0</v>
      </c>
    </row>
    <row r="2215" spans="1:13" x14ac:dyDescent="0.3">
      <c r="A2215" s="5">
        <v>2214</v>
      </c>
      <c r="B2215" t="s">
        <v>8</v>
      </c>
      <c r="C2215" t="s">
        <v>25</v>
      </c>
      <c r="D2215" s="5" t="s">
        <v>77</v>
      </c>
      <c r="E2215">
        <v>2</v>
      </c>
      <c r="F2215" s="1">
        <v>7600</v>
      </c>
      <c r="G2215" s="2">
        <v>15200</v>
      </c>
      <c r="H2215" s="3">
        <v>3200</v>
      </c>
      <c r="I2215" s="19" t="s">
        <v>50</v>
      </c>
      <c r="J2215" t="s">
        <v>61</v>
      </c>
      <c r="K2215" s="20">
        <f>Tablo1[[#This Row],[Ürün Kar Tutarı]]/Tablo1[[#This Row],[Birim Fiyat]]</f>
        <v>0.42105263157894735</v>
      </c>
      <c r="L2215" t="str">
        <f xml:space="preserve"> RIGHT(Tablo1[[#This Row],[Urun Ad]],5)</f>
        <v>i Gri</v>
      </c>
      <c r="M2215" cm="1">
        <f t="array" aca="1" ref="M2215" ca="1">IF(VEYA(M2215="Aralık",M2215="Ocak",M2215="Şubat"),"Kış",
IF(VEYA(M2215="Mart",M2215="Nisan",M2215="Mayıs"),"İlkbahar",
IF(VEYA(M2215="Haziran",M2215="Temmuz",M2215="Ağustos"),"Yaz",
IF(VEYA(M2215="Eylül",M2215="Ekim",M2215="Kasım"),"Sonbahar",""))))</f>
        <v>0</v>
      </c>
    </row>
    <row r="2216" spans="1:13" x14ac:dyDescent="0.3">
      <c r="A2216" s="4">
        <v>2215</v>
      </c>
      <c r="B2216" t="s">
        <v>10</v>
      </c>
      <c r="C2216" t="s">
        <v>26</v>
      </c>
      <c r="D2216" s="5" t="s">
        <v>79</v>
      </c>
      <c r="E2216">
        <v>2</v>
      </c>
      <c r="F2216" s="1">
        <v>7250</v>
      </c>
      <c r="G2216" s="2">
        <v>14500</v>
      </c>
      <c r="H2216" s="3">
        <v>4500</v>
      </c>
      <c r="I2216" s="19" t="s">
        <v>50</v>
      </c>
      <c r="J2216" t="s">
        <v>57</v>
      </c>
      <c r="K2216" s="20">
        <f>Tablo1[[#This Row],[Ürün Kar Tutarı]]/Tablo1[[#This Row],[Birim Fiyat]]</f>
        <v>0.62068965517241381</v>
      </c>
      <c r="L2216" t="str">
        <f xml:space="preserve"> RIGHT(Tablo1[[#This Row],[Urun Ad]],5)</f>
        <v>u Gri</v>
      </c>
      <c r="M2216" cm="1">
        <f t="array" aca="1" ref="M2216" ca="1">IF(VEYA(M2216="Aralık",M2216="Ocak",M2216="Şubat"),"Kış",
IF(VEYA(M2216="Mart",M2216="Nisan",M2216="Mayıs"),"İlkbahar",
IF(VEYA(M2216="Haziran",M2216="Temmuz",M2216="Ağustos"),"Yaz",
IF(VEYA(M2216="Eylül",M2216="Ekim",M2216="Kasım"),"Sonbahar",""))))</f>
        <v>0</v>
      </c>
    </row>
    <row r="2217" spans="1:13" x14ac:dyDescent="0.3">
      <c r="A2217" s="5">
        <v>2216</v>
      </c>
      <c r="B2217" t="s">
        <v>19</v>
      </c>
      <c r="C2217" t="s">
        <v>33</v>
      </c>
      <c r="D2217" s="5" t="s">
        <v>78</v>
      </c>
      <c r="E2217">
        <v>4</v>
      </c>
      <c r="F2217" s="1">
        <v>1490</v>
      </c>
      <c r="G2217" s="2">
        <v>5960</v>
      </c>
      <c r="H2217" s="3">
        <v>2760</v>
      </c>
      <c r="I2217" s="19" t="s">
        <v>50</v>
      </c>
      <c r="J2217" t="s">
        <v>61</v>
      </c>
      <c r="K2217" s="20">
        <f>Tablo1[[#This Row],[Ürün Kar Tutarı]]/Tablo1[[#This Row],[Birim Fiyat]]</f>
        <v>1.8523489932885906</v>
      </c>
      <c r="L2217" t="str">
        <f xml:space="preserve"> RIGHT(Tablo1[[#This Row],[Urun Ad]],5)</f>
        <v>Marka</v>
      </c>
      <c r="M2217" cm="1">
        <f t="array" aca="1" ref="M2217" ca="1">IF(VEYA(M2217="Aralık",M2217="Ocak",M2217="Şubat"),"Kış",
IF(VEYA(M2217="Mart",M2217="Nisan",M2217="Mayıs"),"İlkbahar",
IF(VEYA(M2217="Haziran",M2217="Temmuz",M2217="Ağustos"),"Yaz",
IF(VEYA(M2217="Eylül",M2217="Ekim",M2217="Kasım"),"Sonbahar",""))))</f>
        <v>0</v>
      </c>
    </row>
    <row r="2218" spans="1:13" x14ac:dyDescent="0.3">
      <c r="A2218" s="4">
        <v>2217</v>
      </c>
      <c r="B2218" t="s">
        <v>11</v>
      </c>
      <c r="C2218" t="s">
        <v>33</v>
      </c>
      <c r="D2218" s="5" t="s">
        <v>78</v>
      </c>
      <c r="E2218">
        <v>4</v>
      </c>
      <c r="F2218" s="1">
        <v>1490</v>
      </c>
      <c r="G2218" s="2">
        <v>5960</v>
      </c>
      <c r="H2218" s="3">
        <v>2760</v>
      </c>
      <c r="I2218" s="19" t="s">
        <v>50</v>
      </c>
      <c r="J2218" t="s">
        <v>66</v>
      </c>
      <c r="K2218" s="20">
        <f>Tablo1[[#This Row],[Ürün Kar Tutarı]]/Tablo1[[#This Row],[Birim Fiyat]]</f>
        <v>1.8523489932885906</v>
      </c>
      <c r="L2218" t="str">
        <f xml:space="preserve"> RIGHT(Tablo1[[#This Row],[Urun Ad]],5)</f>
        <v>Marka</v>
      </c>
      <c r="M2218" cm="1">
        <f t="array" aca="1" ref="M2218" ca="1">IF(VEYA(M2218="Aralık",M2218="Ocak",M2218="Şubat"),"Kış",
IF(VEYA(M2218="Mart",M2218="Nisan",M2218="Mayıs"),"İlkbahar",
IF(VEYA(M2218="Haziran",M2218="Temmuz",M2218="Ağustos"),"Yaz",
IF(VEYA(M2218="Eylül",M2218="Ekim",M2218="Kasım"),"Sonbahar",""))))</f>
        <v>0</v>
      </c>
    </row>
    <row r="2219" spans="1:13" x14ac:dyDescent="0.3">
      <c r="A2219" s="5">
        <v>2218</v>
      </c>
      <c r="B2219" t="s">
        <v>16</v>
      </c>
      <c r="C2219" t="s">
        <v>30</v>
      </c>
      <c r="D2219" s="5" t="s">
        <v>83</v>
      </c>
      <c r="E2219">
        <v>5</v>
      </c>
      <c r="F2219" s="1">
        <v>1090</v>
      </c>
      <c r="G2219" s="2">
        <v>5450</v>
      </c>
      <c r="H2219" s="3">
        <v>1450</v>
      </c>
      <c r="I2219" s="19" t="s">
        <v>50</v>
      </c>
      <c r="J2219" t="s">
        <v>65</v>
      </c>
      <c r="K2219" s="20">
        <f>Tablo1[[#This Row],[Ürün Kar Tutarı]]/Tablo1[[#This Row],[Birim Fiyat]]</f>
        <v>1.3302752293577982</v>
      </c>
      <c r="L2219" t="str">
        <f xml:space="preserve"> RIGHT(Tablo1[[#This Row],[Urun Ad]],5)</f>
        <v>Marka</v>
      </c>
      <c r="M2219" cm="1">
        <f t="array" aca="1" ref="M2219" ca="1">IF(VEYA(M2219="Aralık",M2219="Ocak",M2219="Şubat"),"Kış",
IF(VEYA(M2219="Mart",M2219="Nisan",M2219="Mayıs"),"İlkbahar",
IF(VEYA(M2219="Haziran",M2219="Temmuz",M2219="Ağustos"),"Yaz",
IF(VEYA(M2219="Eylül",M2219="Ekim",M2219="Kasım"),"Sonbahar",""))))</f>
        <v>0</v>
      </c>
    </row>
    <row r="2220" spans="1:13" x14ac:dyDescent="0.3">
      <c r="A2220" s="4">
        <v>2219</v>
      </c>
      <c r="B2220" t="s">
        <v>16</v>
      </c>
      <c r="C2220" t="s">
        <v>28</v>
      </c>
      <c r="D2220" s="5" t="s">
        <v>83</v>
      </c>
      <c r="E2220">
        <v>4</v>
      </c>
      <c r="F2220" s="1">
        <v>1200</v>
      </c>
      <c r="G2220" s="2">
        <v>4800</v>
      </c>
      <c r="H2220" s="3">
        <v>1600</v>
      </c>
      <c r="I2220" s="19" t="s">
        <v>50</v>
      </c>
      <c r="J2220" t="s">
        <v>67</v>
      </c>
      <c r="K2220" s="20">
        <f>Tablo1[[#This Row],[Ürün Kar Tutarı]]/Tablo1[[#This Row],[Birim Fiyat]]</f>
        <v>1.3333333333333333</v>
      </c>
      <c r="L2220" t="str">
        <f xml:space="preserve"> RIGHT(Tablo1[[#This Row],[Urun Ad]],5)</f>
        <v>Marka</v>
      </c>
      <c r="M2220" cm="1">
        <f t="array" aca="1" ref="M2220" ca="1">IF(VEYA(M2220="Aralık",M2220="Ocak",M2220="Şubat"),"Kış",
IF(VEYA(M2220="Mart",M2220="Nisan",M2220="Mayıs"),"İlkbahar",
IF(VEYA(M2220="Haziran",M2220="Temmuz",M2220="Ağustos"),"Yaz",
IF(VEYA(M2220="Eylül",M2220="Ekim",M2220="Kasım"),"Sonbahar",""))))</f>
        <v>0</v>
      </c>
    </row>
    <row r="2221" spans="1:13" x14ac:dyDescent="0.3">
      <c r="A2221" s="5">
        <v>2220</v>
      </c>
      <c r="B2221" t="s">
        <v>19</v>
      </c>
      <c r="C2221" t="s">
        <v>30</v>
      </c>
      <c r="D2221" s="5" t="s">
        <v>83</v>
      </c>
      <c r="E2221">
        <v>2</v>
      </c>
      <c r="F2221" s="1">
        <v>1090</v>
      </c>
      <c r="G2221" s="2">
        <v>2180</v>
      </c>
      <c r="H2221" s="3">
        <v>580</v>
      </c>
      <c r="I2221" s="19" t="s">
        <v>50</v>
      </c>
      <c r="J2221" t="s">
        <v>67</v>
      </c>
      <c r="K2221" s="20">
        <f>Tablo1[[#This Row],[Ürün Kar Tutarı]]/Tablo1[[#This Row],[Birim Fiyat]]</f>
        <v>0.5321100917431193</v>
      </c>
      <c r="L2221" t="str">
        <f xml:space="preserve"> RIGHT(Tablo1[[#This Row],[Urun Ad]],5)</f>
        <v>Marka</v>
      </c>
      <c r="M2221" cm="1">
        <f t="array" aca="1" ref="M2221" ca="1">IF(VEYA(M2221="Aralık",M2221="Ocak",M2221="Şubat"),"Kış",
IF(VEYA(M2221="Mart",M2221="Nisan",M2221="Mayıs"),"İlkbahar",
IF(VEYA(M2221="Haziran",M2221="Temmuz",M2221="Ağustos"),"Yaz",
IF(VEYA(M2221="Eylül",M2221="Ekim",M2221="Kasım"),"Sonbahar",""))))</f>
        <v>0</v>
      </c>
    </row>
    <row r="2222" spans="1:13" x14ac:dyDescent="0.3">
      <c r="A2222" s="4">
        <v>2221</v>
      </c>
      <c r="B2222" t="s">
        <v>19</v>
      </c>
      <c r="C2222" t="s">
        <v>24</v>
      </c>
      <c r="D2222" s="5" t="s">
        <v>81</v>
      </c>
      <c r="E2222">
        <v>4</v>
      </c>
      <c r="F2222" s="1">
        <v>2180</v>
      </c>
      <c r="G2222" s="2">
        <v>8720</v>
      </c>
      <c r="H2222" s="3">
        <v>2720</v>
      </c>
      <c r="I2222" s="19" t="s">
        <v>50</v>
      </c>
      <c r="J2222" t="s">
        <v>63</v>
      </c>
      <c r="K2222" s="20">
        <f>Tablo1[[#This Row],[Ürün Kar Tutarı]]/Tablo1[[#This Row],[Birim Fiyat]]</f>
        <v>1.2477064220183487</v>
      </c>
      <c r="L2222" t="str">
        <f xml:space="preserve"> RIGHT(Tablo1[[#This Row],[Urun Ad]],5)</f>
        <v>Marka</v>
      </c>
      <c r="M2222" cm="1">
        <f t="array" aca="1" ref="M2222" ca="1">IF(VEYA(M2222="Aralık",M2222="Ocak",M2222="Şubat"),"Kış",
IF(VEYA(M2222="Mart",M2222="Nisan",M2222="Mayıs"),"İlkbahar",
IF(VEYA(M2222="Haziran",M2222="Temmuz",M2222="Ağustos"),"Yaz",
IF(VEYA(M2222="Eylül",M2222="Ekim",M2222="Kasım"),"Sonbahar",""))))</f>
        <v>0</v>
      </c>
    </row>
    <row r="2223" spans="1:13" x14ac:dyDescent="0.3">
      <c r="A2223" s="5">
        <v>2222</v>
      </c>
      <c r="B2223" t="s">
        <v>10</v>
      </c>
      <c r="C2223" t="s">
        <v>40</v>
      </c>
      <c r="D2223" s="5" t="s">
        <v>75</v>
      </c>
      <c r="E2223">
        <v>2</v>
      </c>
      <c r="F2223" s="1">
        <v>5300</v>
      </c>
      <c r="G2223" s="2">
        <v>10600</v>
      </c>
      <c r="H2223" s="3">
        <v>2600</v>
      </c>
      <c r="I2223" s="19" t="s">
        <v>50</v>
      </c>
      <c r="J2223" t="s">
        <v>62</v>
      </c>
      <c r="K2223" s="20">
        <f>Tablo1[[#This Row],[Ürün Kar Tutarı]]/Tablo1[[#This Row],[Birim Fiyat]]</f>
        <v>0.49056603773584906</v>
      </c>
      <c r="L2223" t="str">
        <f xml:space="preserve"> RIGHT(Tablo1[[#This Row],[Urun Ad]],5)</f>
        <v>i Gri</v>
      </c>
      <c r="M2223" cm="1">
        <f t="array" aca="1" ref="M2223" ca="1">IF(VEYA(M2223="Aralık",M2223="Ocak",M2223="Şubat"),"Kış",
IF(VEYA(M2223="Mart",M2223="Nisan",M2223="Mayıs"),"İlkbahar",
IF(VEYA(M2223="Haziran",M2223="Temmuz",M2223="Ağustos"),"Yaz",
IF(VEYA(M2223="Eylül",M2223="Ekim",M2223="Kasım"),"Sonbahar",""))))</f>
        <v>0</v>
      </c>
    </row>
    <row r="2224" spans="1:13" x14ac:dyDescent="0.3">
      <c r="A2224" s="4">
        <v>2223</v>
      </c>
      <c r="B2224" t="s">
        <v>19</v>
      </c>
      <c r="C2224" t="s">
        <v>40</v>
      </c>
      <c r="D2224" s="5" t="s">
        <v>75</v>
      </c>
      <c r="E2224">
        <v>5</v>
      </c>
      <c r="F2224" s="1">
        <v>5300</v>
      </c>
      <c r="G2224" s="2">
        <v>26500</v>
      </c>
      <c r="H2224" s="3">
        <v>6500</v>
      </c>
      <c r="I2224" s="19" t="s">
        <v>50</v>
      </c>
      <c r="J2224" t="s">
        <v>56</v>
      </c>
      <c r="K2224" s="20">
        <f>Tablo1[[#This Row],[Ürün Kar Tutarı]]/Tablo1[[#This Row],[Birim Fiyat]]</f>
        <v>1.2264150943396226</v>
      </c>
      <c r="L2224" t="str">
        <f xml:space="preserve"> RIGHT(Tablo1[[#This Row],[Urun Ad]],5)</f>
        <v>i Gri</v>
      </c>
      <c r="M2224" cm="1">
        <f t="array" aca="1" ref="M2224" ca="1">IF(VEYA(M2224="Aralık",M2224="Ocak",M2224="Şubat"),"Kış",
IF(VEYA(M2224="Mart",M2224="Nisan",M2224="Mayıs"),"İlkbahar",
IF(VEYA(M2224="Haziran",M2224="Temmuz",M2224="Ağustos"),"Yaz",
IF(VEYA(M2224="Eylül",M2224="Ekim",M2224="Kasım"),"Sonbahar",""))))</f>
        <v>0</v>
      </c>
    </row>
    <row r="2225" spans="1:13" x14ac:dyDescent="0.3">
      <c r="A2225" s="5">
        <v>2224</v>
      </c>
      <c r="B2225" t="s">
        <v>13</v>
      </c>
      <c r="C2225" t="s">
        <v>26</v>
      </c>
      <c r="D2225" s="5" t="s">
        <v>79</v>
      </c>
      <c r="E2225">
        <v>4</v>
      </c>
      <c r="F2225" s="1">
        <v>7250</v>
      </c>
      <c r="G2225" s="2">
        <v>29000</v>
      </c>
      <c r="H2225" s="3">
        <v>9000</v>
      </c>
      <c r="I2225" s="19" t="s">
        <v>50</v>
      </c>
      <c r="J2225" t="s">
        <v>57</v>
      </c>
      <c r="K2225" s="20">
        <f>Tablo1[[#This Row],[Ürün Kar Tutarı]]/Tablo1[[#This Row],[Birim Fiyat]]</f>
        <v>1.2413793103448276</v>
      </c>
      <c r="L2225" t="str">
        <f xml:space="preserve"> RIGHT(Tablo1[[#This Row],[Urun Ad]],5)</f>
        <v>u Gri</v>
      </c>
      <c r="M2225" cm="1">
        <f t="array" aca="1" ref="M2225" ca="1">IF(VEYA(M2225="Aralık",M2225="Ocak",M2225="Şubat"),"Kış",
IF(VEYA(M2225="Mart",M2225="Nisan",M2225="Mayıs"),"İlkbahar",
IF(VEYA(M2225="Haziran",M2225="Temmuz",M2225="Ağustos"),"Yaz",
IF(VEYA(M2225="Eylül",M2225="Ekim",M2225="Kasım"),"Sonbahar",""))))</f>
        <v>0</v>
      </c>
    </row>
    <row r="2226" spans="1:13" x14ac:dyDescent="0.3">
      <c r="A2226" s="4">
        <v>2225</v>
      </c>
      <c r="B2226" t="s">
        <v>13</v>
      </c>
      <c r="C2226" t="s">
        <v>38</v>
      </c>
      <c r="D2226" s="5" t="s">
        <v>84</v>
      </c>
      <c r="E2226">
        <v>3</v>
      </c>
      <c r="F2226" s="1">
        <v>1200</v>
      </c>
      <c r="G2226" s="2">
        <v>3600</v>
      </c>
      <c r="H2226" s="3">
        <v>1200</v>
      </c>
      <c r="I2226" s="19" t="s">
        <v>50</v>
      </c>
      <c r="J2226" t="s">
        <v>60</v>
      </c>
      <c r="K2226" s="20">
        <f>Tablo1[[#This Row],[Ürün Kar Tutarı]]/Tablo1[[#This Row],[Birim Fiyat]]</f>
        <v>1</v>
      </c>
      <c r="L2226" t="str">
        <f xml:space="preserve"> RIGHT(Tablo1[[#This Row],[Urun Ad]],5)</f>
        <v>ü Mor</v>
      </c>
      <c r="M2226" cm="1">
        <f t="array" aca="1" ref="M2226" ca="1">IF(VEYA(M2226="Aralık",M2226="Ocak",M2226="Şubat"),"Kış",
IF(VEYA(M2226="Mart",M2226="Nisan",M2226="Mayıs"),"İlkbahar",
IF(VEYA(M2226="Haziran",M2226="Temmuz",M2226="Ağustos"),"Yaz",
IF(VEYA(M2226="Eylül",M2226="Ekim",M2226="Kasım"),"Sonbahar",""))))</f>
        <v>0</v>
      </c>
    </row>
    <row r="2227" spans="1:13" x14ac:dyDescent="0.3">
      <c r="A2227" s="5">
        <v>2226</v>
      </c>
      <c r="B2227" t="s">
        <v>11</v>
      </c>
      <c r="C2227" t="s">
        <v>20</v>
      </c>
      <c r="D2227" s="5" t="s">
        <v>75</v>
      </c>
      <c r="E2227">
        <v>3</v>
      </c>
      <c r="F2227" s="1">
        <v>6000</v>
      </c>
      <c r="G2227" s="2">
        <v>18000</v>
      </c>
      <c r="H2227" s="3">
        <v>6000</v>
      </c>
      <c r="I2227" s="19" t="s">
        <v>50</v>
      </c>
      <c r="J2227" t="s">
        <v>64</v>
      </c>
      <c r="K2227" s="20">
        <f>Tablo1[[#This Row],[Ürün Kar Tutarı]]/Tablo1[[#This Row],[Birim Fiyat]]</f>
        <v>1</v>
      </c>
      <c r="L2227" t="str">
        <f xml:space="preserve"> RIGHT(Tablo1[[#This Row],[Urun Ad]],5)</f>
        <v>Beyaz</v>
      </c>
      <c r="M2227" cm="1">
        <f t="array" aca="1" ref="M2227" ca="1">IF(VEYA(M2227="Aralık",M2227="Ocak",M2227="Şubat"),"Kış",
IF(VEYA(M2227="Mart",M2227="Nisan",M2227="Mayıs"),"İlkbahar",
IF(VEYA(M2227="Haziran",M2227="Temmuz",M2227="Ağustos"),"Yaz",
IF(VEYA(M2227="Eylül",M2227="Ekim",M2227="Kasım"),"Sonbahar",""))))</f>
        <v>0</v>
      </c>
    </row>
    <row r="2228" spans="1:13" x14ac:dyDescent="0.3">
      <c r="A2228" s="4">
        <v>2227</v>
      </c>
      <c r="B2228" t="s">
        <v>10</v>
      </c>
      <c r="C2228" t="s">
        <v>22</v>
      </c>
      <c r="D2228" s="5" t="s">
        <v>76</v>
      </c>
      <c r="E2228">
        <v>4</v>
      </c>
      <c r="F2228" s="1">
        <v>8450</v>
      </c>
      <c r="G2228" s="2">
        <v>33800</v>
      </c>
      <c r="H2228" s="3">
        <v>9800</v>
      </c>
      <c r="I2228" s="19" t="s">
        <v>50</v>
      </c>
      <c r="J2228" t="s">
        <v>60</v>
      </c>
      <c r="K2228" s="20">
        <f>Tablo1[[#This Row],[Ürün Kar Tutarı]]/Tablo1[[#This Row],[Birim Fiyat]]</f>
        <v>1.1597633136094674</v>
      </c>
      <c r="L2228" t="str">
        <f xml:space="preserve"> RIGHT(Tablo1[[#This Row],[Urun Ad]],5)</f>
        <v>Beyaz</v>
      </c>
      <c r="M2228" cm="1">
        <f t="array" aca="1" ref="M2228" ca="1">IF(VEYA(M2228="Aralık",M2228="Ocak",M2228="Şubat"),"Kış",
IF(VEYA(M2228="Mart",M2228="Nisan",M2228="Mayıs"),"İlkbahar",
IF(VEYA(M2228="Haziran",M2228="Temmuz",M2228="Ağustos"),"Yaz",
IF(VEYA(M2228="Eylül",M2228="Ekim",M2228="Kasım"),"Sonbahar",""))))</f>
        <v>0</v>
      </c>
    </row>
    <row r="2229" spans="1:13" x14ac:dyDescent="0.3">
      <c r="A2229" s="4">
        <v>2228</v>
      </c>
      <c r="B2229" t="s">
        <v>14</v>
      </c>
      <c r="C2229" t="s">
        <v>34</v>
      </c>
      <c r="D2229" s="5" t="s">
        <v>80</v>
      </c>
      <c r="E2229">
        <v>4</v>
      </c>
      <c r="F2229" s="1">
        <v>4200</v>
      </c>
      <c r="G2229" s="2">
        <v>16800</v>
      </c>
      <c r="H2229" s="3">
        <v>4800</v>
      </c>
      <c r="I2229" s="19" t="s">
        <v>50</v>
      </c>
      <c r="J2229" t="s">
        <v>58</v>
      </c>
      <c r="K2229" s="20">
        <f>Tablo1[[#This Row],[Ürün Kar Tutarı]]/Tablo1[[#This Row],[Birim Fiyat]]</f>
        <v>1.1428571428571428</v>
      </c>
      <c r="L2229" t="str">
        <f xml:space="preserve"> RIGHT(Tablo1[[#This Row],[Urun Ad]],5)</f>
        <v>Beyaz</v>
      </c>
      <c r="M2229" cm="1">
        <f t="array" aca="1" ref="M2229" ca="1">IF(VEYA(M2229="Aralık",M2229="Ocak",M2229="Şubat"),"Kış",
IF(VEYA(M2229="Mart",M2229="Nisan",M2229="Mayıs"),"İlkbahar",
IF(VEYA(M2229="Haziran",M2229="Temmuz",M2229="Ağustos"),"Yaz",
IF(VEYA(M2229="Eylül",M2229="Ekim",M2229="Kasım"),"Sonbahar",""))))</f>
        <v>0</v>
      </c>
    </row>
    <row r="2230" spans="1:13" x14ac:dyDescent="0.3">
      <c r="A2230" s="4">
        <v>2229</v>
      </c>
      <c r="B2230" t="s">
        <v>14</v>
      </c>
      <c r="C2230" t="s">
        <v>32</v>
      </c>
      <c r="D2230" s="5" t="s">
        <v>76</v>
      </c>
      <c r="E2230">
        <v>5</v>
      </c>
      <c r="F2230" s="1">
        <v>10590</v>
      </c>
      <c r="G2230" s="2">
        <v>52950</v>
      </c>
      <c r="H2230" s="3">
        <v>22950</v>
      </c>
      <c r="I2230" s="19" t="s">
        <v>50</v>
      </c>
      <c r="J2230" t="s">
        <v>59</v>
      </c>
      <c r="K2230" s="20">
        <f>Tablo1[[#This Row],[Ürün Kar Tutarı]]/Tablo1[[#This Row],[Birim Fiyat]]</f>
        <v>2.1671388101983005</v>
      </c>
      <c r="L2230" t="str">
        <f xml:space="preserve"> RIGHT(Tablo1[[#This Row],[Urun Ad]],5)</f>
        <v>ı Gri</v>
      </c>
      <c r="M2230" cm="1">
        <f t="array" aca="1" ref="M2230" ca="1">IF(VEYA(M2230="Aralık",M2230="Ocak",M2230="Şubat"),"Kış",
IF(VEYA(M2230="Mart",M2230="Nisan",M2230="Mayıs"),"İlkbahar",
IF(VEYA(M2230="Haziran",M2230="Temmuz",M2230="Ağustos"),"Yaz",
IF(VEYA(M2230="Eylül",M2230="Ekim",M2230="Kasım"),"Sonbahar",""))))</f>
        <v>0</v>
      </c>
    </row>
    <row r="2231" spans="1:13" x14ac:dyDescent="0.3">
      <c r="A2231" s="5">
        <v>2230</v>
      </c>
      <c r="B2231" t="s">
        <v>13</v>
      </c>
      <c r="C2231" t="s">
        <v>38</v>
      </c>
      <c r="D2231" s="5" t="s">
        <v>84</v>
      </c>
      <c r="E2231">
        <v>3</v>
      </c>
      <c r="F2231" s="1">
        <v>1200</v>
      </c>
      <c r="G2231" s="2">
        <v>3600</v>
      </c>
      <c r="H2231" s="3">
        <v>1200</v>
      </c>
      <c r="I2231" s="19" t="s">
        <v>50</v>
      </c>
      <c r="J2231" t="s">
        <v>63</v>
      </c>
      <c r="K2231" s="20">
        <f>Tablo1[[#This Row],[Ürün Kar Tutarı]]/Tablo1[[#This Row],[Birim Fiyat]]</f>
        <v>1</v>
      </c>
      <c r="L2231" t="str">
        <f xml:space="preserve"> RIGHT(Tablo1[[#This Row],[Urun Ad]],5)</f>
        <v>ü Mor</v>
      </c>
      <c r="M2231" cm="1">
        <f t="array" aca="1" ref="M2231" ca="1">IF(VEYA(M2231="Aralık",M2231="Ocak",M2231="Şubat"),"Kış",
IF(VEYA(M2231="Mart",M2231="Nisan",M2231="Mayıs"),"İlkbahar",
IF(VEYA(M2231="Haziran",M2231="Temmuz",M2231="Ağustos"),"Yaz",
IF(VEYA(M2231="Eylül",M2231="Ekim",M2231="Kasım"),"Sonbahar",""))))</f>
        <v>0</v>
      </c>
    </row>
    <row r="2232" spans="1:13" x14ac:dyDescent="0.3">
      <c r="A2232" s="4">
        <v>2231</v>
      </c>
      <c r="B2232" t="s">
        <v>18</v>
      </c>
      <c r="C2232" t="s">
        <v>27</v>
      </c>
      <c r="D2232" s="5" t="s">
        <v>43</v>
      </c>
      <c r="E2232">
        <v>4</v>
      </c>
      <c r="F2232" s="1">
        <v>1100</v>
      </c>
      <c r="G2232" s="2">
        <v>4400</v>
      </c>
      <c r="H2232" s="3">
        <v>1200</v>
      </c>
      <c r="I2232" s="19" t="s">
        <v>50</v>
      </c>
      <c r="J2232" t="s">
        <v>64</v>
      </c>
      <c r="K2232" s="20">
        <f>Tablo1[[#This Row],[Ürün Kar Tutarı]]/Tablo1[[#This Row],[Birim Fiyat]]</f>
        <v>1.0909090909090908</v>
      </c>
      <c r="L2232" t="str">
        <f xml:space="preserve"> RIGHT(Tablo1[[#This Row],[Urun Ad]],5)</f>
        <v>Beyaz</v>
      </c>
      <c r="M2232" cm="1">
        <f t="array" aca="1" ref="M2232" ca="1">IF(VEYA(M2232="Aralık",M2232="Ocak",M2232="Şubat"),"Kış",
IF(VEYA(M2232="Mart",M2232="Nisan",M2232="Mayıs"),"İlkbahar",
IF(VEYA(M2232="Haziran",M2232="Temmuz",M2232="Ağustos"),"Yaz",
IF(VEYA(M2232="Eylül",M2232="Ekim",M2232="Kasım"),"Sonbahar",""))))</f>
        <v>0</v>
      </c>
    </row>
    <row r="2233" spans="1:13" x14ac:dyDescent="0.3">
      <c r="A2233" s="5">
        <v>2232</v>
      </c>
      <c r="B2233" t="s">
        <v>17</v>
      </c>
      <c r="C2233" t="s">
        <v>42</v>
      </c>
      <c r="D2233" s="5" t="s">
        <v>80</v>
      </c>
      <c r="E2233">
        <v>3</v>
      </c>
      <c r="F2233" s="1">
        <v>3700</v>
      </c>
      <c r="G2233" s="2">
        <v>11100</v>
      </c>
      <c r="H2233" s="3">
        <v>2100</v>
      </c>
      <c r="I2233" s="19" t="s">
        <v>50</v>
      </c>
      <c r="J2233" t="s">
        <v>57</v>
      </c>
      <c r="K2233" s="20">
        <f>Tablo1[[#This Row],[Ürün Kar Tutarı]]/Tablo1[[#This Row],[Birim Fiyat]]</f>
        <v>0.56756756756756754</v>
      </c>
      <c r="L2233" t="str">
        <f xml:space="preserve"> RIGHT(Tablo1[[#This Row],[Urun Ad]],5)</f>
        <v>Siyah</v>
      </c>
      <c r="M2233" cm="1">
        <f t="array" aca="1" ref="M2233" ca="1">IF(VEYA(M2233="Aralık",M2233="Ocak",M2233="Şubat"),"Kış",
IF(VEYA(M2233="Mart",M2233="Nisan",M2233="Mayıs"),"İlkbahar",
IF(VEYA(M2233="Haziran",M2233="Temmuz",M2233="Ağustos"),"Yaz",
IF(VEYA(M2233="Eylül",M2233="Ekim",M2233="Kasım"),"Sonbahar",""))))</f>
        <v>0</v>
      </c>
    </row>
    <row r="2234" spans="1:13" x14ac:dyDescent="0.3">
      <c r="A2234" s="4">
        <v>2233</v>
      </c>
      <c r="B2234" t="s">
        <v>9</v>
      </c>
      <c r="C2234" t="s">
        <v>42</v>
      </c>
      <c r="D2234" s="5" t="s">
        <v>80</v>
      </c>
      <c r="E2234">
        <v>3</v>
      </c>
      <c r="F2234" s="1">
        <v>3700</v>
      </c>
      <c r="G2234" s="2">
        <v>11100</v>
      </c>
      <c r="H2234" s="3">
        <v>2100</v>
      </c>
      <c r="I2234" s="19" t="s">
        <v>50</v>
      </c>
      <c r="J2234" t="s">
        <v>60</v>
      </c>
      <c r="K2234" s="20">
        <f>Tablo1[[#This Row],[Ürün Kar Tutarı]]/Tablo1[[#This Row],[Birim Fiyat]]</f>
        <v>0.56756756756756754</v>
      </c>
      <c r="L2234" t="str">
        <f xml:space="preserve"> RIGHT(Tablo1[[#This Row],[Urun Ad]],5)</f>
        <v>Siyah</v>
      </c>
      <c r="M2234" cm="1">
        <f t="array" aca="1" ref="M2234" ca="1">IF(VEYA(M2234="Aralık",M2234="Ocak",M2234="Şubat"),"Kış",
IF(VEYA(M2234="Mart",M2234="Nisan",M2234="Mayıs"),"İlkbahar",
IF(VEYA(M2234="Haziran",M2234="Temmuz",M2234="Ağustos"),"Yaz",
IF(VEYA(M2234="Eylül",M2234="Ekim",M2234="Kasım"),"Sonbahar",""))))</f>
        <v>0</v>
      </c>
    </row>
    <row r="2235" spans="1:13" x14ac:dyDescent="0.3">
      <c r="A2235" s="5">
        <v>2234</v>
      </c>
      <c r="B2235" t="s">
        <v>14</v>
      </c>
      <c r="C2235" t="s">
        <v>27</v>
      </c>
      <c r="D2235" s="5" t="s">
        <v>43</v>
      </c>
      <c r="E2235">
        <v>5</v>
      </c>
      <c r="F2235" s="1">
        <v>1100</v>
      </c>
      <c r="G2235" s="2">
        <v>5500</v>
      </c>
      <c r="H2235" s="3">
        <v>1500</v>
      </c>
      <c r="I2235" s="19" t="s">
        <v>50</v>
      </c>
      <c r="J2235" t="s">
        <v>59</v>
      </c>
      <c r="K2235" s="20">
        <f>Tablo1[[#This Row],[Ürün Kar Tutarı]]/Tablo1[[#This Row],[Birim Fiyat]]</f>
        <v>1.3636363636363635</v>
      </c>
      <c r="L2235" t="str">
        <f xml:space="preserve"> RIGHT(Tablo1[[#This Row],[Urun Ad]],5)</f>
        <v>Beyaz</v>
      </c>
      <c r="M2235" cm="1">
        <f t="array" aca="1" ref="M2235" ca="1">IF(VEYA(M2235="Aralık",M2235="Ocak",M2235="Şubat"),"Kış",
IF(VEYA(M2235="Mart",M2235="Nisan",M2235="Mayıs"),"İlkbahar",
IF(VEYA(M2235="Haziran",M2235="Temmuz",M2235="Ağustos"),"Yaz",
IF(VEYA(M2235="Eylül",M2235="Ekim",M2235="Kasım"),"Sonbahar",""))))</f>
        <v>0</v>
      </c>
    </row>
    <row r="2236" spans="1:13" x14ac:dyDescent="0.3">
      <c r="A2236" s="4">
        <v>2235</v>
      </c>
      <c r="B2236" t="s">
        <v>13</v>
      </c>
      <c r="C2236" t="s">
        <v>42</v>
      </c>
      <c r="D2236" s="5" t="s">
        <v>80</v>
      </c>
      <c r="E2236">
        <v>3</v>
      </c>
      <c r="F2236" s="1">
        <v>3700</v>
      </c>
      <c r="G2236" s="2">
        <v>11100</v>
      </c>
      <c r="H2236" s="3">
        <v>2100</v>
      </c>
      <c r="I2236" s="19" t="s">
        <v>50</v>
      </c>
      <c r="J2236" t="s">
        <v>55</v>
      </c>
      <c r="K2236" s="20">
        <f>Tablo1[[#This Row],[Ürün Kar Tutarı]]/Tablo1[[#This Row],[Birim Fiyat]]</f>
        <v>0.56756756756756754</v>
      </c>
      <c r="L2236" t="str">
        <f xml:space="preserve"> RIGHT(Tablo1[[#This Row],[Urun Ad]],5)</f>
        <v>Siyah</v>
      </c>
      <c r="M2236" cm="1">
        <f t="array" aca="1" ref="M2236" ca="1">IF(VEYA(M2236="Aralık",M2236="Ocak",M2236="Şubat"),"Kış",
IF(VEYA(M2236="Mart",M2236="Nisan",M2236="Mayıs"),"İlkbahar",
IF(VEYA(M2236="Haziran",M2236="Temmuz",M2236="Ağustos"),"Yaz",
IF(VEYA(M2236="Eylül",M2236="Ekim",M2236="Kasım"),"Sonbahar",""))))</f>
        <v>0</v>
      </c>
    </row>
    <row r="2237" spans="1:13" x14ac:dyDescent="0.3">
      <c r="A2237" s="5">
        <v>2236</v>
      </c>
      <c r="B2237" t="s">
        <v>18</v>
      </c>
      <c r="C2237" t="s">
        <v>33</v>
      </c>
      <c r="D2237" s="5" t="s">
        <v>78</v>
      </c>
      <c r="E2237">
        <v>4</v>
      </c>
      <c r="F2237" s="1">
        <v>1490</v>
      </c>
      <c r="G2237" s="2">
        <v>5960</v>
      </c>
      <c r="H2237" s="3">
        <v>2760</v>
      </c>
      <c r="I2237" s="19" t="s">
        <v>50</v>
      </c>
      <c r="J2237" t="s">
        <v>55</v>
      </c>
      <c r="K2237" s="20">
        <f>Tablo1[[#This Row],[Ürün Kar Tutarı]]/Tablo1[[#This Row],[Birim Fiyat]]</f>
        <v>1.8523489932885906</v>
      </c>
      <c r="L2237" t="str">
        <f xml:space="preserve"> RIGHT(Tablo1[[#This Row],[Urun Ad]],5)</f>
        <v>Marka</v>
      </c>
      <c r="M2237" cm="1">
        <f t="array" aca="1" ref="M2237" ca="1">IF(VEYA(M2237="Aralık",M2237="Ocak",M2237="Şubat"),"Kış",
IF(VEYA(M2237="Mart",M2237="Nisan",M2237="Mayıs"),"İlkbahar",
IF(VEYA(M2237="Haziran",M2237="Temmuz",M2237="Ağustos"),"Yaz",
IF(VEYA(M2237="Eylül",M2237="Ekim",M2237="Kasım"),"Sonbahar",""))))</f>
        <v>0</v>
      </c>
    </row>
    <row r="2238" spans="1:13" x14ac:dyDescent="0.3">
      <c r="A2238" s="4">
        <v>2237</v>
      </c>
      <c r="B2238" t="s">
        <v>17</v>
      </c>
      <c r="C2238" t="s">
        <v>41</v>
      </c>
      <c r="D2238" s="5" t="s">
        <v>78</v>
      </c>
      <c r="E2238">
        <v>4</v>
      </c>
      <c r="F2238" s="1">
        <v>1500</v>
      </c>
      <c r="G2238" s="2">
        <v>6000</v>
      </c>
      <c r="H2238" s="3">
        <v>2800</v>
      </c>
      <c r="I2238" s="19" t="s">
        <v>50</v>
      </c>
      <c r="J2238" t="s">
        <v>61</v>
      </c>
      <c r="K2238" s="20">
        <f>Tablo1[[#This Row],[Ürün Kar Tutarı]]/Tablo1[[#This Row],[Birim Fiyat]]</f>
        <v>1.8666666666666667</v>
      </c>
      <c r="L2238" t="str">
        <f xml:space="preserve"> RIGHT(Tablo1[[#This Row],[Urun Ad]],5)</f>
        <v>Marka</v>
      </c>
      <c r="M2238" cm="1">
        <f t="array" aca="1" ref="M2238" ca="1">IF(VEYA(M2238="Aralık",M2238="Ocak",M2238="Şubat"),"Kış",
IF(VEYA(M2238="Mart",M2238="Nisan",M2238="Mayıs"),"İlkbahar",
IF(VEYA(M2238="Haziran",M2238="Temmuz",M2238="Ağustos"),"Yaz",
IF(VEYA(M2238="Eylül",M2238="Ekim",M2238="Kasım"),"Sonbahar",""))))</f>
        <v>0</v>
      </c>
    </row>
    <row r="2239" spans="1:13" x14ac:dyDescent="0.3">
      <c r="A2239" s="5">
        <v>2238</v>
      </c>
      <c r="B2239" t="s">
        <v>16</v>
      </c>
      <c r="C2239" t="s">
        <v>30</v>
      </c>
      <c r="D2239" s="5" t="s">
        <v>83</v>
      </c>
      <c r="E2239">
        <v>3</v>
      </c>
      <c r="F2239" s="1">
        <v>1090</v>
      </c>
      <c r="G2239" s="2">
        <v>3270</v>
      </c>
      <c r="H2239" s="3">
        <v>870</v>
      </c>
      <c r="I2239" s="19" t="s">
        <v>50</v>
      </c>
      <c r="J2239" t="s">
        <v>67</v>
      </c>
      <c r="K2239" s="20">
        <f>Tablo1[[#This Row],[Ürün Kar Tutarı]]/Tablo1[[#This Row],[Birim Fiyat]]</f>
        <v>0.79816513761467889</v>
      </c>
      <c r="L2239" t="str">
        <f xml:space="preserve"> RIGHT(Tablo1[[#This Row],[Urun Ad]],5)</f>
        <v>Marka</v>
      </c>
      <c r="M2239" cm="1">
        <f t="array" aca="1" ref="M2239" ca="1">IF(VEYA(M2239="Aralık",M2239="Ocak",M2239="Şubat"),"Kış",
IF(VEYA(M2239="Mart",M2239="Nisan",M2239="Mayıs"),"İlkbahar",
IF(VEYA(M2239="Haziran",M2239="Temmuz",M2239="Ağustos"),"Yaz",
IF(VEYA(M2239="Eylül",M2239="Ekim",M2239="Kasım"),"Sonbahar",""))))</f>
        <v>0</v>
      </c>
    </row>
    <row r="2240" spans="1:13" x14ac:dyDescent="0.3">
      <c r="A2240" s="4">
        <v>2239</v>
      </c>
      <c r="B2240" t="s">
        <v>18</v>
      </c>
      <c r="C2240" t="s">
        <v>29</v>
      </c>
      <c r="D2240" s="5" t="s">
        <v>82</v>
      </c>
      <c r="E2240">
        <v>3</v>
      </c>
      <c r="F2240" s="1">
        <v>1800</v>
      </c>
      <c r="G2240" s="2">
        <v>5400</v>
      </c>
      <c r="H2240" s="3">
        <v>3000</v>
      </c>
      <c r="I2240" s="19" t="s">
        <v>50</v>
      </c>
      <c r="J2240" t="s">
        <v>64</v>
      </c>
      <c r="K2240" s="20">
        <f>Tablo1[[#This Row],[Ürün Kar Tutarı]]/Tablo1[[#This Row],[Birim Fiyat]]</f>
        <v>1.6666666666666667</v>
      </c>
      <c r="L2240" t="str">
        <f xml:space="preserve"> RIGHT(Tablo1[[#This Row],[Urun Ad]],5)</f>
        <v>n Gri</v>
      </c>
      <c r="M2240" cm="1">
        <f t="array" aca="1" ref="M2240" ca="1">IF(VEYA(M2240="Aralık",M2240="Ocak",M2240="Şubat"),"Kış",
IF(VEYA(M2240="Mart",M2240="Nisan",M2240="Mayıs"),"İlkbahar",
IF(VEYA(M2240="Haziran",M2240="Temmuz",M2240="Ağustos"),"Yaz",
IF(VEYA(M2240="Eylül",M2240="Ekim",M2240="Kasım"),"Sonbahar",""))))</f>
        <v>0</v>
      </c>
    </row>
    <row r="2241" spans="1:13" x14ac:dyDescent="0.3">
      <c r="A2241" s="5">
        <v>2240</v>
      </c>
      <c r="B2241" t="s">
        <v>15</v>
      </c>
      <c r="C2241" t="s">
        <v>39</v>
      </c>
      <c r="D2241" s="5" t="s">
        <v>76</v>
      </c>
      <c r="E2241">
        <v>2</v>
      </c>
      <c r="F2241" s="1">
        <v>7530</v>
      </c>
      <c r="G2241" s="2">
        <v>15060</v>
      </c>
      <c r="H2241" s="3">
        <v>3060</v>
      </c>
      <c r="I2241" s="19" t="s">
        <v>50</v>
      </c>
      <c r="J2241" t="s">
        <v>64</v>
      </c>
      <c r="K2241" s="20">
        <f>Tablo1[[#This Row],[Ürün Kar Tutarı]]/Tablo1[[#This Row],[Birim Fiyat]]</f>
        <v>0.4063745019920319</v>
      </c>
      <c r="L2241" t="str">
        <f xml:space="preserve"> RIGHT(Tablo1[[#This Row],[Urun Ad]],5)</f>
        <v>ı Gri</v>
      </c>
      <c r="M2241" cm="1">
        <f t="array" aca="1" ref="M2241" ca="1">IF(VEYA(M2241="Aralık",M2241="Ocak",M2241="Şubat"),"Kış",
IF(VEYA(M2241="Mart",M2241="Nisan",M2241="Mayıs"),"İlkbahar",
IF(VEYA(M2241="Haziran",M2241="Temmuz",M2241="Ağustos"),"Yaz",
IF(VEYA(M2241="Eylül",M2241="Ekim",M2241="Kasım"),"Sonbahar",""))))</f>
        <v>0</v>
      </c>
    </row>
    <row r="2242" spans="1:13" x14ac:dyDescent="0.3">
      <c r="A2242" s="4">
        <v>2241</v>
      </c>
      <c r="B2242" t="s">
        <v>14</v>
      </c>
      <c r="C2242" t="s">
        <v>27</v>
      </c>
      <c r="D2242" s="5" t="s">
        <v>43</v>
      </c>
      <c r="E2242">
        <v>5</v>
      </c>
      <c r="F2242" s="1">
        <v>1100</v>
      </c>
      <c r="G2242" s="2">
        <v>5500</v>
      </c>
      <c r="H2242" s="3">
        <v>1500</v>
      </c>
      <c r="I2242" s="19" t="s">
        <v>50</v>
      </c>
      <c r="J2242" t="s">
        <v>61</v>
      </c>
      <c r="K2242" s="20">
        <f>Tablo1[[#This Row],[Ürün Kar Tutarı]]/Tablo1[[#This Row],[Birim Fiyat]]</f>
        <v>1.3636363636363635</v>
      </c>
      <c r="L2242" t="str">
        <f xml:space="preserve"> RIGHT(Tablo1[[#This Row],[Urun Ad]],5)</f>
        <v>Beyaz</v>
      </c>
      <c r="M2242" cm="1">
        <f t="array" aca="1" ref="M2242" ca="1">IF(VEYA(M2242="Aralık",M2242="Ocak",M2242="Şubat"),"Kış",
IF(VEYA(M2242="Mart",M2242="Nisan",M2242="Mayıs"),"İlkbahar",
IF(VEYA(M2242="Haziran",M2242="Temmuz",M2242="Ağustos"),"Yaz",
IF(VEYA(M2242="Eylül",M2242="Ekim",M2242="Kasım"),"Sonbahar",""))))</f>
        <v>0</v>
      </c>
    </row>
    <row r="2243" spans="1:13" x14ac:dyDescent="0.3">
      <c r="A2243" s="5">
        <v>2242</v>
      </c>
      <c r="B2243" t="s">
        <v>17</v>
      </c>
      <c r="C2243" t="s">
        <v>23</v>
      </c>
      <c r="D2243" s="5" t="s">
        <v>84</v>
      </c>
      <c r="E2243">
        <v>5</v>
      </c>
      <c r="F2243" s="1">
        <v>1350</v>
      </c>
      <c r="G2243" s="2">
        <v>6750</v>
      </c>
      <c r="H2243" s="3">
        <v>2750</v>
      </c>
      <c r="I2243" s="19" t="s">
        <v>50</v>
      </c>
      <c r="J2243" t="s">
        <v>59</v>
      </c>
      <c r="K2243" s="20">
        <f>Tablo1[[#This Row],[Ürün Kar Tutarı]]/Tablo1[[#This Row],[Birim Fiyat]]</f>
        <v>2.0370370370370372</v>
      </c>
      <c r="L2243" t="str">
        <f xml:space="preserve"> RIGHT(Tablo1[[#This Row],[Urun Ad]],5)</f>
        <v>Siyah</v>
      </c>
      <c r="M2243" cm="1">
        <f t="array" aca="1" ref="M2243" ca="1">IF(VEYA(M2243="Aralık",M2243="Ocak",M2243="Şubat"),"Kış",
IF(VEYA(M2243="Mart",M2243="Nisan",M2243="Mayıs"),"İlkbahar",
IF(VEYA(M2243="Haziran",M2243="Temmuz",M2243="Ağustos"),"Yaz",
IF(VEYA(M2243="Eylül",M2243="Ekim",M2243="Kasım"),"Sonbahar",""))))</f>
        <v>0</v>
      </c>
    </row>
    <row r="2244" spans="1:13" x14ac:dyDescent="0.3">
      <c r="A2244" s="4">
        <v>2243</v>
      </c>
      <c r="B2244" t="s">
        <v>16</v>
      </c>
      <c r="C2244" t="s">
        <v>23</v>
      </c>
      <c r="D2244" s="5" t="s">
        <v>84</v>
      </c>
      <c r="E2244">
        <v>4</v>
      </c>
      <c r="F2244" s="1">
        <v>1350</v>
      </c>
      <c r="G2244" s="2">
        <v>5400</v>
      </c>
      <c r="H2244" s="3">
        <v>2200</v>
      </c>
      <c r="I2244" s="19" t="s">
        <v>50</v>
      </c>
      <c r="J2244" t="s">
        <v>63</v>
      </c>
      <c r="K2244" s="20">
        <f>Tablo1[[#This Row],[Ürün Kar Tutarı]]/Tablo1[[#This Row],[Birim Fiyat]]</f>
        <v>1.6296296296296295</v>
      </c>
      <c r="L2244" t="str">
        <f xml:space="preserve"> RIGHT(Tablo1[[#This Row],[Urun Ad]],5)</f>
        <v>Siyah</v>
      </c>
      <c r="M2244" cm="1">
        <f t="array" aca="1" ref="M2244" ca="1">IF(VEYA(M2244="Aralık",M2244="Ocak",M2244="Şubat"),"Kış",
IF(VEYA(M2244="Mart",M2244="Nisan",M2244="Mayıs"),"İlkbahar",
IF(VEYA(M2244="Haziran",M2244="Temmuz",M2244="Ağustos"),"Yaz",
IF(VEYA(M2244="Eylül",M2244="Ekim",M2244="Kasım"),"Sonbahar",""))))</f>
        <v>0</v>
      </c>
    </row>
    <row r="2245" spans="1:13" x14ac:dyDescent="0.3">
      <c r="A2245" s="5">
        <v>2244</v>
      </c>
      <c r="B2245" t="s">
        <v>15</v>
      </c>
      <c r="C2245" t="s">
        <v>30</v>
      </c>
      <c r="D2245" s="5" t="s">
        <v>83</v>
      </c>
      <c r="E2245">
        <v>5</v>
      </c>
      <c r="F2245" s="1">
        <v>1090</v>
      </c>
      <c r="G2245" s="2">
        <v>5450</v>
      </c>
      <c r="H2245" s="3">
        <v>1450</v>
      </c>
      <c r="I2245" s="19" t="s">
        <v>50</v>
      </c>
      <c r="J2245" t="s">
        <v>63</v>
      </c>
      <c r="K2245" s="20">
        <f>Tablo1[[#This Row],[Ürün Kar Tutarı]]/Tablo1[[#This Row],[Birim Fiyat]]</f>
        <v>1.3302752293577982</v>
      </c>
      <c r="L2245" t="str">
        <f xml:space="preserve"> RIGHT(Tablo1[[#This Row],[Urun Ad]],5)</f>
        <v>Marka</v>
      </c>
      <c r="M2245" cm="1">
        <f t="array" aca="1" ref="M2245" ca="1">IF(VEYA(M2245="Aralık",M2245="Ocak",M2245="Şubat"),"Kış",
IF(VEYA(M2245="Mart",M2245="Nisan",M2245="Mayıs"),"İlkbahar",
IF(VEYA(M2245="Haziran",M2245="Temmuz",M2245="Ağustos"),"Yaz",
IF(VEYA(M2245="Eylül",M2245="Ekim",M2245="Kasım"),"Sonbahar",""))))</f>
        <v>0</v>
      </c>
    </row>
    <row r="2246" spans="1:13" x14ac:dyDescent="0.3">
      <c r="A2246" s="4">
        <v>2245</v>
      </c>
      <c r="B2246" t="s">
        <v>15</v>
      </c>
      <c r="C2246" t="s">
        <v>34</v>
      </c>
      <c r="D2246" s="5" t="s">
        <v>80</v>
      </c>
      <c r="E2246">
        <v>2</v>
      </c>
      <c r="F2246" s="1">
        <v>4200</v>
      </c>
      <c r="G2246" s="2">
        <v>8400</v>
      </c>
      <c r="H2246" s="3">
        <v>2400</v>
      </c>
      <c r="I2246" s="19" t="s">
        <v>50</v>
      </c>
      <c r="J2246" t="s">
        <v>62</v>
      </c>
      <c r="K2246" s="20">
        <f>Tablo1[[#This Row],[Ürün Kar Tutarı]]/Tablo1[[#This Row],[Birim Fiyat]]</f>
        <v>0.5714285714285714</v>
      </c>
      <c r="L2246" t="str">
        <f xml:space="preserve"> RIGHT(Tablo1[[#This Row],[Urun Ad]],5)</f>
        <v>Beyaz</v>
      </c>
      <c r="M2246" cm="1">
        <f t="array" aca="1" ref="M2246" ca="1">IF(VEYA(M2246="Aralık",M2246="Ocak",M2246="Şubat"),"Kış",
IF(VEYA(M2246="Mart",M2246="Nisan",M2246="Mayıs"),"İlkbahar",
IF(VEYA(M2246="Haziran",M2246="Temmuz",M2246="Ağustos"),"Yaz",
IF(VEYA(M2246="Eylül",M2246="Ekim",M2246="Kasım"),"Sonbahar",""))))</f>
        <v>0</v>
      </c>
    </row>
    <row r="2247" spans="1:13" x14ac:dyDescent="0.3">
      <c r="A2247" s="5">
        <v>2246</v>
      </c>
      <c r="B2247" t="s">
        <v>17</v>
      </c>
      <c r="C2247" t="s">
        <v>29</v>
      </c>
      <c r="D2247" s="5" t="s">
        <v>82</v>
      </c>
      <c r="E2247">
        <v>3</v>
      </c>
      <c r="F2247" s="1">
        <v>1800</v>
      </c>
      <c r="G2247" s="2">
        <v>5400</v>
      </c>
      <c r="H2247" s="3">
        <v>3000</v>
      </c>
      <c r="I2247" s="19" t="s">
        <v>50</v>
      </c>
      <c r="J2247" t="s">
        <v>56</v>
      </c>
      <c r="K2247" s="20">
        <f>Tablo1[[#This Row],[Ürün Kar Tutarı]]/Tablo1[[#This Row],[Birim Fiyat]]</f>
        <v>1.6666666666666667</v>
      </c>
      <c r="L2247" t="str">
        <f xml:space="preserve"> RIGHT(Tablo1[[#This Row],[Urun Ad]],5)</f>
        <v>n Gri</v>
      </c>
      <c r="M2247" cm="1">
        <f t="array" aca="1" ref="M2247" ca="1">IF(VEYA(M2247="Aralık",M2247="Ocak",M2247="Şubat"),"Kış",
IF(VEYA(M2247="Mart",M2247="Nisan",M2247="Mayıs"),"İlkbahar",
IF(VEYA(M2247="Haziran",M2247="Temmuz",M2247="Ağustos"),"Yaz",
IF(VEYA(M2247="Eylül",M2247="Ekim",M2247="Kasım"),"Sonbahar",""))))</f>
        <v>0</v>
      </c>
    </row>
    <row r="2248" spans="1:13" x14ac:dyDescent="0.3">
      <c r="A2248" s="4">
        <v>2247</v>
      </c>
      <c r="B2248" t="s">
        <v>19</v>
      </c>
      <c r="C2248" t="s">
        <v>30</v>
      </c>
      <c r="D2248" s="5" t="s">
        <v>83</v>
      </c>
      <c r="E2248">
        <v>3</v>
      </c>
      <c r="F2248" s="1">
        <v>1090</v>
      </c>
      <c r="G2248" s="2">
        <v>3270</v>
      </c>
      <c r="H2248" s="3">
        <v>870</v>
      </c>
      <c r="I2248" s="19" t="s">
        <v>50</v>
      </c>
      <c r="J2248" t="s">
        <v>66</v>
      </c>
      <c r="K2248" s="20">
        <f>Tablo1[[#This Row],[Ürün Kar Tutarı]]/Tablo1[[#This Row],[Birim Fiyat]]</f>
        <v>0.79816513761467889</v>
      </c>
      <c r="L2248" t="str">
        <f xml:space="preserve"> RIGHT(Tablo1[[#This Row],[Urun Ad]],5)</f>
        <v>Marka</v>
      </c>
      <c r="M2248" cm="1">
        <f t="array" aca="1" ref="M2248" ca="1">IF(VEYA(M2248="Aralık",M2248="Ocak",M2248="Şubat"),"Kış",
IF(VEYA(M2248="Mart",M2248="Nisan",M2248="Mayıs"),"İlkbahar",
IF(VEYA(M2248="Haziran",M2248="Temmuz",M2248="Ağustos"),"Yaz",
IF(VEYA(M2248="Eylül",M2248="Ekim",M2248="Kasım"),"Sonbahar",""))))</f>
        <v>0</v>
      </c>
    </row>
    <row r="2249" spans="1:13" x14ac:dyDescent="0.3">
      <c r="A2249" s="5">
        <v>2248</v>
      </c>
      <c r="B2249" t="s">
        <v>8</v>
      </c>
      <c r="C2249" t="s">
        <v>25</v>
      </c>
      <c r="D2249" s="5" t="s">
        <v>77</v>
      </c>
      <c r="E2249">
        <v>3</v>
      </c>
      <c r="F2249" s="1">
        <v>7600</v>
      </c>
      <c r="G2249" s="2">
        <v>22800</v>
      </c>
      <c r="H2249" s="3">
        <v>4800</v>
      </c>
      <c r="I2249" s="19" t="s">
        <v>50</v>
      </c>
      <c r="J2249" t="s">
        <v>66</v>
      </c>
      <c r="K2249" s="20">
        <f>Tablo1[[#This Row],[Ürün Kar Tutarı]]/Tablo1[[#This Row],[Birim Fiyat]]</f>
        <v>0.63157894736842102</v>
      </c>
      <c r="L2249" t="str">
        <f xml:space="preserve"> RIGHT(Tablo1[[#This Row],[Urun Ad]],5)</f>
        <v>i Gri</v>
      </c>
      <c r="M2249" cm="1">
        <f t="array" aca="1" ref="M2249" ca="1">IF(VEYA(M2249="Aralık",M2249="Ocak",M2249="Şubat"),"Kış",
IF(VEYA(M2249="Mart",M2249="Nisan",M2249="Mayıs"),"İlkbahar",
IF(VEYA(M2249="Haziran",M2249="Temmuz",M2249="Ağustos"),"Yaz",
IF(VEYA(M2249="Eylül",M2249="Ekim",M2249="Kasım"),"Sonbahar",""))))</f>
        <v>0</v>
      </c>
    </row>
    <row r="2250" spans="1:13" x14ac:dyDescent="0.3">
      <c r="A2250" s="4">
        <v>2249</v>
      </c>
      <c r="B2250" t="s">
        <v>16</v>
      </c>
      <c r="C2250" t="s">
        <v>25</v>
      </c>
      <c r="D2250" s="5" t="s">
        <v>77</v>
      </c>
      <c r="E2250">
        <v>2</v>
      </c>
      <c r="F2250" s="1">
        <v>7600</v>
      </c>
      <c r="G2250" s="2">
        <v>15200</v>
      </c>
      <c r="H2250" s="3">
        <v>3200</v>
      </c>
      <c r="I2250" s="19" t="s">
        <v>50</v>
      </c>
      <c r="J2250" t="s">
        <v>67</v>
      </c>
      <c r="K2250" s="20">
        <f>Tablo1[[#This Row],[Ürün Kar Tutarı]]/Tablo1[[#This Row],[Birim Fiyat]]</f>
        <v>0.42105263157894735</v>
      </c>
      <c r="L2250" t="str">
        <f xml:space="preserve"> RIGHT(Tablo1[[#This Row],[Urun Ad]],5)</f>
        <v>i Gri</v>
      </c>
      <c r="M2250" cm="1">
        <f t="array" aca="1" ref="M2250" ca="1">IF(VEYA(M2250="Aralık",M2250="Ocak",M2250="Şubat"),"Kış",
IF(VEYA(M2250="Mart",M2250="Nisan",M2250="Mayıs"),"İlkbahar",
IF(VEYA(M2250="Haziran",M2250="Temmuz",M2250="Ağustos"),"Yaz",
IF(VEYA(M2250="Eylül",M2250="Ekim",M2250="Kasım"),"Sonbahar",""))))</f>
        <v>0</v>
      </c>
    </row>
    <row r="2251" spans="1:13" x14ac:dyDescent="0.3">
      <c r="A2251" s="5">
        <v>2250</v>
      </c>
      <c r="B2251" t="s">
        <v>10</v>
      </c>
      <c r="C2251" t="s">
        <v>42</v>
      </c>
      <c r="D2251" s="5" t="s">
        <v>80</v>
      </c>
      <c r="E2251">
        <v>2</v>
      </c>
      <c r="F2251" s="1">
        <v>3700</v>
      </c>
      <c r="G2251" s="2">
        <v>7400</v>
      </c>
      <c r="H2251" s="3">
        <v>1400</v>
      </c>
      <c r="I2251" s="19" t="s">
        <v>50</v>
      </c>
      <c r="J2251" t="s">
        <v>64</v>
      </c>
      <c r="K2251" s="20">
        <f>Tablo1[[#This Row],[Ürün Kar Tutarı]]/Tablo1[[#This Row],[Birim Fiyat]]</f>
        <v>0.3783783783783784</v>
      </c>
      <c r="L2251" t="str">
        <f xml:space="preserve"> RIGHT(Tablo1[[#This Row],[Urun Ad]],5)</f>
        <v>Siyah</v>
      </c>
      <c r="M2251" cm="1">
        <f t="array" aca="1" ref="M2251" ca="1">IF(VEYA(M2251="Aralık",M2251="Ocak",M2251="Şubat"),"Kış",
IF(VEYA(M2251="Mart",M2251="Nisan",M2251="Mayıs"),"İlkbahar",
IF(VEYA(M2251="Haziran",M2251="Temmuz",M2251="Ağustos"),"Yaz",
IF(VEYA(M2251="Eylül",M2251="Ekim",M2251="Kasım"),"Sonbahar",""))))</f>
        <v>0</v>
      </c>
    </row>
    <row r="2252" spans="1:13" x14ac:dyDescent="0.3">
      <c r="A2252" s="4">
        <v>2251</v>
      </c>
      <c r="B2252" t="s">
        <v>12</v>
      </c>
      <c r="C2252" t="s">
        <v>26</v>
      </c>
      <c r="D2252" s="5" t="s">
        <v>79</v>
      </c>
      <c r="E2252">
        <v>5</v>
      </c>
      <c r="F2252" s="1">
        <v>7250</v>
      </c>
      <c r="G2252" s="2">
        <v>36250</v>
      </c>
      <c r="H2252" s="3">
        <v>11250</v>
      </c>
      <c r="I2252" s="19" t="s">
        <v>50</v>
      </c>
      <c r="J2252" t="s">
        <v>65</v>
      </c>
      <c r="K2252" s="20">
        <f>Tablo1[[#This Row],[Ürün Kar Tutarı]]/Tablo1[[#This Row],[Birim Fiyat]]</f>
        <v>1.5517241379310345</v>
      </c>
      <c r="L2252" t="str">
        <f xml:space="preserve"> RIGHT(Tablo1[[#This Row],[Urun Ad]],5)</f>
        <v>u Gri</v>
      </c>
      <c r="M2252" cm="1">
        <f t="array" aca="1" ref="M2252" ca="1">IF(VEYA(M2252="Aralık",M2252="Ocak",M2252="Şubat"),"Kış",
IF(VEYA(M2252="Mart",M2252="Nisan",M2252="Mayıs"),"İlkbahar",
IF(VEYA(M2252="Haziran",M2252="Temmuz",M2252="Ağustos"),"Yaz",
IF(VEYA(M2252="Eylül",M2252="Ekim",M2252="Kasım"),"Sonbahar",""))))</f>
        <v>0</v>
      </c>
    </row>
    <row r="2253" spans="1:13" x14ac:dyDescent="0.3">
      <c r="A2253" s="5">
        <v>2252</v>
      </c>
      <c r="B2253" t="s">
        <v>9</v>
      </c>
      <c r="C2253" t="s">
        <v>25</v>
      </c>
      <c r="D2253" s="5" t="s">
        <v>77</v>
      </c>
      <c r="E2253">
        <v>2</v>
      </c>
      <c r="F2253" s="1">
        <v>7600</v>
      </c>
      <c r="G2253" s="2">
        <v>15200</v>
      </c>
      <c r="H2253" s="3">
        <v>3200</v>
      </c>
      <c r="I2253" s="19" t="s">
        <v>50</v>
      </c>
      <c r="J2253" t="s">
        <v>57</v>
      </c>
      <c r="K2253" s="20">
        <f>Tablo1[[#This Row],[Ürün Kar Tutarı]]/Tablo1[[#This Row],[Birim Fiyat]]</f>
        <v>0.42105263157894735</v>
      </c>
      <c r="L2253" t="str">
        <f xml:space="preserve"> RIGHT(Tablo1[[#This Row],[Urun Ad]],5)</f>
        <v>i Gri</v>
      </c>
      <c r="M2253" cm="1">
        <f t="array" aca="1" ref="M2253" ca="1">IF(VEYA(M2253="Aralık",M2253="Ocak",M2253="Şubat"),"Kış",
IF(VEYA(M2253="Mart",M2253="Nisan",M2253="Mayıs"),"İlkbahar",
IF(VEYA(M2253="Haziran",M2253="Temmuz",M2253="Ağustos"),"Yaz",
IF(VEYA(M2253="Eylül",M2253="Ekim",M2253="Kasım"),"Sonbahar",""))))</f>
        <v>0</v>
      </c>
    </row>
    <row r="2254" spans="1:13" x14ac:dyDescent="0.3">
      <c r="A2254" s="4">
        <v>2253</v>
      </c>
      <c r="B2254" t="s">
        <v>18</v>
      </c>
      <c r="C2254" t="s">
        <v>34</v>
      </c>
      <c r="D2254" s="5" t="s">
        <v>80</v>
      </c>
      <c r="E2254">
        <v>3</v>
      </c>
      <c r="F2254" s="1">
        <v>4200</v>
      </c>
      <c r="G2254" s="2">
        <v>12600</v>
      </c>
      <c r="H2254" s="3">
        <v>3600</v>
      </c>
      <c r="I2254" s="19" t="s">
        <v>50</v>
      </c>
      <c r="J2254" t="s">
        <v>61</v>
      </c>
      <c r="K2254" s="20">
        <f>Tablo1[[#This Row],[Ürün Kar Tutarı]]/Tablo1[[#This Row],[Birim Fiyat]]</f>
        <v>0.8571428571428571</v>
      </c>
      <c r="L2254" t="str">
        <f xml:space="preserve"> RIGHT(Tablo1[[#This Row],[Urun Ad]],5)</f>
        <v>Beyaz</v>
      </c>
      <c r="M2254" cm="1">
        <f t="array" aca="1" ref="M2254" ca="1">IF(VEYA(M2254="Aralık",M2254="Ocak",M2254="Şubat"),"Kış",
IF(VEYA(M2254="Mart",M2254="Nisan",M2254="Mayıs"),"İlkbahar",
IF(VEYA(M2254="Haziran",M2254="Temmuz",M2254="Ağustos"),"Yaz",
IF(VEYA(M2254="Eylül",M2254="Ekim",M2254="Kasım"),"Sonbahar",""))))</f>
        <v>0</v>
      </c>
    </row>
    <row r="2255" spans="1:13" x14ac:dyDescent="0.3">
      <c r="A2255" s="4">
        <v>2254</v>
      </c>
      <c r="B2255" t="s">
        <v>14</v>
      </c>
      <c r="C2255" t="s">
        <v>37</v>
      </c>
      <c r="D2255" s="5" t="s">
        <v>43</v>
      </c>
      <c r="E2255">
        <v>2</v>
      </c>
      <c r="F2255" s="1">
        <v>1250</v>
      </c>
      <c r="G2255" s="2">
        <v>2500</v>
      </c>
      <c r="H2255" s="3">
        <v>900</v>
      </c>
      <c r="I2255" s="19" t="s">
        <v>50</v>
      </c>
      <c r="J2255" t="s">
        <v>62</v>
      </c>
      <c r="K2255" s="20">
        <f>Tablo1[[#This Row],[Ürün Kar Tutarı]]/Tablo1[[#This Row],[Birim Fiyat]]</f>
        <v>0.72</v>
      </c>
      <c r="L2255" t="str">
        <f xml:space="preserve"> RIGHT(Tablo1[[#This Row],[Urun Ad]],5)</f>
        <v>Siyah</v>
      </c>
      <c r="M2255" cm="1">
        <f t="array" aca="1" ref="M2255" ca="1">IF(VEYA(M2255="Aralık",M2255="Ocak",M2255="Şubat"),"Kış",
IF(VEYA(M2255="Mart",M2255="Nisan",M2255="Mayıs"),"İlkbahar",
IF(VEYA(M2255="Haziran",M2255="Temmuz",M2255="Ağustos"),"Yaz",
IF(VEYA(M2255="Eylül",M2255="Ekim",M2255="Kasım"),"Sonbahar",""))))</f>
        <v>0</v>
      </c>
    </row>
    <row r="2256" spans="1:13" x14ac:dyDescent="0.3">
      <c r="A2256" s="4">
        <v>2255</v>
      </c>
      <c r="B2256" t="s">
        <v>16</v>
      </c>
      <c r="C2256" t="s">
        <v>30</v>
      </c>
      <c r="D2256" s="5" t="s">
        <v>83</v>
      </c>
      <c r="E2256">
        <v>3</v>
      </c>
      <c r="F2256" s="1">
        <v>1090</v>
      </c>
      <c r="G2256" s="2">
        <v>3270</v>
      </c>
      <c r="H2256" s="3">
        <v>870</v>
      </c>
      <c r="I2256" s="19" t="s">
        <v>50</v>
      </c>
      <c r="J2256" t="s">
        <v>63</v>
      </c>
      <c r="K2256" s="20">
        <f>Tablo1[[#This Row],[Ürün Kar Tutarı]]/Tablo1[[#This Row],[Birim Fiyat]]</f>
        <v>0.79816513761467889</v>
      </c>
      <c r="L2256" t="str">
        <f xml:space="preserve"> RIGHT(Tablo1[[#This Row],[Urun Ad]],5)</f>
        <v>Marka</v>
      </c>
      <c r="M2256" cm="1">
        <f t="array" aca="1" ref="M2256" ca="1">IF(VEYA(M2256="Aralık",M2256="Ocak",M2256="Şubat"),"Kış",
IF(VEYA(M2256="Mart",M2256="Nisan",M2256="Mayıs"),"İlkbahar",
IF(VEYA(M2256="Haziran",M2256="Temmuz",M2256="Ağustos"),"Yaz",
IF(VEYA(M2256="Eylül",M2256="Ekim",M2256="Kasım"),"Sonbahar",""))))</f>
        <v>0</v>
      </c>
    </row>
    <row r="2257" spans="1:13" x14ac:dyDescent="0.3">
      <c r="A2257" s="5">
        <v>2256</v>
      </c>
      <c r="B2257" t="s">
        <v>11</v>
      </c>
      <c r="C2257" t="s">
        <v>24</v>
      </c>
      <c r="D2257" s="5" t="s">
        <v>81</v>
      </c>
      <c r="E2257">
        <v>3</v>
      </c>
      <c r="F2257" s="1">
        <v>2180</v>
      </c>
      <c r="G2257" s="2">
        <v>6540</v>
      </c>
      <c r="H2257" s="3">
        <v>2040</v>
      </c>
      <c r="I2257" s="19" t="s">
        <v>50</v>
      </c>
      <c r="J2257" t="s">
        <v>64</v>
      </c>
      <c r="K2257" s="20">
        <f>Tablo1[[#This Row],[Ürün Kar Tutarı]]/Tablo1[[#This Row],[Birim Fiyat]]</f>
        <v>0.93577981651376152</v>
      </c>
      <c r="L2257" t="str">
        <f xml:space="preserve"> RIGHT(Tablo1[[#This Row],[Urun Ad]],5)</f>
        <v>Marka</v>
      </c>
      <c r="M2257" cm="1">
        <f t="array" aca="1" ref="M2257" ca="1">IF(VEYA(M2257="Aralık",M2257="Ocak",M2257="Şubat"),"Kış",
IF(VEYA(M2257="Mart",M2257="Nisan",M2257="Mayıs"),"İlkbahar",
IF(VEYA(M2257="Haziran",M2257="Temmuz",M2257="Ağustos"),"Yaz",
IF(VEYA(M2257="Eylül",M2257="Ekim",M2257="Kasım"),"Sonbahar",""))))</f>
        <v>0</v>
      </c>
    </row>
    <row r="2258" spans="1:13" x14ac:dyDescent="0.3">
      <c r="A2258" s="4">
        <v>2257</v>
      </c>
      <c r="B2258" t="s">
        <v>19</v>
      </c>
      <c r="C2258" t="s">
        <v>42</v>
      </c>
      <c r="D2258" s="5" t="s">
        <v>80</v>
      </c>
      <c r="E2258">
        <v>5</v>
      </c>
      <c r="F2258" s="1">
        <v>3700</v>
      </c>
      <c r="G2258" s="2">
        <v>18500</v>
      </c>
      <c r="H2258" s="3">
        <v>3500</v>
      </c>
      <c r="I2258" s="19" t="s">
        <v>50</v>
      </c>
      <c r="J2258" t="s">
        <v>56</v>
      </c>
      <c r="K2258" s="20">
        <f>Tablo1[[#This Row],[Ürün Kar Tutarı]]/Tablo1[[#This Row],[Birim Fiyat]]</f>
        <v>0.94594594594594594</v>
      </c>
      <c r="L2258" t="str">
        <f xml:space="preserve"> RIGHT(Tablo1[[#This Row],[Urun Ad]],5)</f>
        <v>Siyah</v>
      </c>
      <c r="M2258" cm="1">
        <f t="array" aca="1" ref="M2258" ca="1">IF(VEYA(M2258="Aralık",M2258="Ocak",M2258="Şubat"),"Kış",
IF(VEYA(M2258="Mart",M2258="Nisan",M2258="Mayıs"),"İlkbahar",
IF(VEYA(M2258="Haziran",M2258="Temmuz",M2258="Ağustos"),"Yaz",
IF(VEYA(M2258="Eylül",M2258="Ekim",M2258="Kasım"),"Sonbahar",""))))</f>
        <v>0</v>
      </c>
    </row>
    <row r="2259" spans="1:13" x14ac:dyDescent="0.3">
      <c r="A2259" s="5">
        <v>2258</v>
      </c>
      <c r="B2259" t="s">
        <v>17</v>
      </c>
      <c r="C2259" t="s">
        <v>20</v>
      </c>
      <c r="D2259" s="5" t="s">
        <v>75</v>
      </c>
      <c r="E2259">
        <v>3</v>
      </c>
      <c r="F2259" s="1">
        <v>6000</v>
      </c>
      <c r="G2259" s="2">
        <v>18000</v>
      </c>
      <c r="H2259" s="3">
        <v>6000</v>
      </c>
      <c r="I2259" s="19" t="s">
        <v>50</v>
      </c>
      <c r="J2259" t="s">
        <v>64</v>
      </c>
      <c r="K2259" s="20">
        <f>Tablo1[[#This Row],[Ürün Kar Tutarı]]/Tablo1[[#This Row],[Birim Fiyat]]</f>
        <v>1</v>
      </c>
      <c r="L2259" t="str">
        <f xml:space="preserve"> RIGHT(Tablo1[[#This Row],[Urun Ad]],5)</f>
        <v>Beyaz</v>
      </c>
      <c r="M2259" cm="1">
        <f t="array" aca="1" ref="M2259" ca="1">IF(VEYA(M2259="Aralık",M2259="Ocak",M2259="Şubat"),"Kış",
IF(VEYA(M2259="Mart",M2259="Nisan",M2259="Mayıs"),"İlkbahar",
IF(VEYA(M2259="Haziran",M2259="Temmuz",M2259="Ağustos"),"Yaz",
IF(VEYA(M2259="Eylül",M2259="Ekim",M2259="Kasım"),"Sonbahar",""))))</f>
        <v>0</v>
      </c>
    </row>
    <row r="2260" spans="1:13" x14ac:dyDescent="0.3">
      <c r="A2260" s="4">
        <v>2259</v>
      </c>
      <c r="B2260" t="s">
        <v>18</v>
      </c>
      <c r="C2260" t="s">
        <v>37</v>
      </c>
      <c r="D2260" s="5" t="s">
        <v>43</v>
      </c>
      <c r="E2260">
        <v>2</v>
      </c>
      <c r="F2260" s="1">
        <v>1250</v>
      </c>
      <c r="G2260" s="2">
        <v>2500</v>
      </c>
      <c r="H2260" s="3">
        <v>900</v>
      </c>
      <c r="I2260" s="19" t="s">
        <v>50</v>
      </c>
      <c r="J2260" t="s">
        <v>59</v>
      </c>
      <c r="K2260" s="20">
        <f>Tablo1[[#This Row],[Ürün Kar Tutarı]]/Tablo1[[#This Row],[Birim Fiyat]]</f>
        <v>0.72</v>
      </c>
      <c r="L2260" t="str">
        <f xml:space="preserve"> RIGHT(Tablo1[[#This Row],[Urun Ad]],5)</f>
        <v>Siyah</v>
      </c>
      <c r="M2260" cm="1">
        <f t="array" aca="1" ref="M2260" ca="1">IF(VEYA(M2260="Aralık",M2260="Ocak",M2260="Şubat"),"Kış",
IF(VEYA(M2260="Mart",M2260="Nisan",M2260="Mayıs"),"İlkbahar",
IF(VEYA(M2260="Haziran",M2260="Temmuz",M2260="Ağustos"),"Yaz",
IF(VEYA(M2260="Eylül",M2260="Ekim",M2260="Kasım"),"Sonbahar",""))))</f>
        <v>0</v>
      </c>
    </row>
    <row r="2261" spans="1:13" x14ac:dyDescent="0.3">
      <c r="A2261" s="5">
        <v>2260</v>
      </c>
      <c r="B2261" t="s">
        <v>19</v>
      </c>
      <c r="C2261" t="s">
        <v>25</v>
      </c>
      <c r="D2261" s="5" t="s">
        <v>77</v>
      </c>
      <c r="E2261">
        <v>4</v>
      </c>
      <c r="F2261" s="1">
        <v>7600</v>
      </c>
      <c r="G2261" s="2">
        <v>30400</v>
      </c>
      <c r="H2261" s="3">
        <v>6400</v>
      </c>
      <c r="I2261" s="19" t="s">
        <v>50</v>
      </c>
      <c r="J2261" t="s">
        <v>65</v>
      </c>
      <c r="K2261" s="20">
        <f>Tablo1[[#This Row],[Ürün Kar Tutarı]]/Tablo1[[#This Row],[Birim Fiyat]]</f>
        <v>0.84210526315789469</v>
      </c>
      <c r="L2261" t="str">
        <f xml:space="preserve"> RIGHT(Tablo1[[#This Row],[Urun Ad]],5)</f>
        <v>i Gri</v>
      </c>
      <c r="M2261" cm="1">
        <f t="array" aca="1" ref="M2261" ca="1">IF(VEYA(M2261="Aralık",M2261="Ocak",M2261="Şubat"),"Kış",
IF(VEYA(M2261="Mart",M2261="Nisan",M2261="Mayıs"),"İlkbahar",
IF(VEYA(M2261="Haziran",M2261="Temmuz",M2261="Ağustos"),"Yaz",
IF(VEYA(M2261="Eylül",M2261="Ekim",M2261="Kasım"),"Sonbahar",""))))</f>
        <v>0</v>
      </c>
    </row>
    <row r="2262" spans="1:13" x14ac:dyDescent="0.3">
      <c r="A2262" s="4">
        <v>2261</v>
      </c>
      <c r="B2262" t="s">
        <v>8</v>
      </c>
      <c r="C2262" t="s">
        <v>21</v>
      </c>
      <c r="D2262" s="5" t="s">
        <v>82</v>
      </c>
      <c r="E2262">
        <v>3</v>
      </c>
      <c r="F2262" s="1">
        <v>1400</v>
      </c>
      <c r="G2262" s="2">
        <v>4200</v>
      </c>
      <c r="H2262" s="3">
        <v>1800</v>
      </c>
      <c r="I2262" s="19" t="s">
        <v>50</v>
      </c>
      <c r="J2262" t="s">
        <v>60</v>
      </c>
      <c r="K2262" s="20">
        <f>Tablo1[[#This Row],[Ürün Kar Tutarı]]/Tablo1[[#This Row],[Birim Fiyat]]</f>
        <v>1.2857142857142858</v>
      </c>
      <c r="L2262" t="str">
        <f xml:space="preserve"> RIGHT(Tablo1[[#This Row],[Urun Ad]],5)</f>
        <v>Beyaz</v>
      </c>
      <c r="M2262" cm="1">
        <f t="array" aca="1" ref="M2262" ca="1">IF(VEYA(M2262="Aralık",M2262="Ocak",M2262="Şubat"),"Kış",
IF(VEYA(M2262="Mart",M2262="Nisan",M2262="Mayıs"),"İlkbahar",
IF(VEYA(M2262="Haziran",M2262="Temmuz",M2262="Ağustos"),"Yaz",
IF(VEYA(M2262="Eylül",M2262="Ekim",M2262="Kasım"),"Sonbahar",""))))</f>
        <v>0</v>
      </c>
    </row>
    <row r="2263" spans="1:13" x14ac:dyDescent="0.3">
      <c r="A2263" s="5">
        <v>2262</v>
      </c>
      <c r="B2263" t="s">
        <v>12</v>
      </c>
      <c r="C2263" t="s">
        <v>24</v>
      </c>
      <c r="D2263" s="5" t="s">
        <v>81</v>
      </c>
      <c r="E2263">
        <v>3</v>
      </c>
      <c r="F2263" s="1">
        <v>2180</v>
      </c>
      <c r="G2263" s="2">
        <v>6540</v>
      </c>
      <c r="H2263" s="3">
        <v>2040</v>
      </c>
      <c r="I2263" s="19" t="s">
        <v>50</v>
      </c>
      <c r="J2263" t="s">
        <v>64</v>
      </c>
      <c r="K2263" s="20">
        <f>Tablo1[[#This Row],[Ürün Kar Tutarı]]/Tablo1[[#This Row],[Birim Fiyat]]</f>
        <v>0.93577981651376152</v>
      </c>
      <c r="L2263" t="str">
        <f xml:space="preserve"> RIGHT(Tablo1[[#This Row],[Urun Ad]],5)</f>
        <v>Marka</v>
      </c>
      <c r="M2263" cm="1">
        <f t="array" aca="1" ref="M2263" ca="1">IF(VEYA(M2263="Aralık",M2263="Ocak",M2263="Şubat"),"Kış",
IF(VEYA(M2263="Mart",M2263="Nisan",M2263="Mayıs"),"İlkbahar",
IF(VEYA(M2263="Haziran",M2263="Temmuz",M2263="Ağustos"),"Yaz",
IF(VEYA(M2263="Eylül",M2263="Ekim",M2263="Kasım"),"Sonbahar",""))))</f>
        <v>0</v>
      </c>
    </row>
    <row r="2264" spans="1:13" x14ac:dyDescent="0.3">
      <c r="A2264" s="4">
        <v>2263</v>
      </c>
      <c r="B2264" t="s">
        <v>8</v>
      </c>
      <c r="C2264" t="s">
        <v>29</v>
      </c>
      <c r="D2264" s="5" t="s">
        <v>82</v>
      </c>
      <c r="E2264">
        <v>4</v>
      </c>
      <c r="F2264" s="1">
        <v>1800</v>
      </c>
      <c r="G2264" s="2">
        <v>7200</v>
      </c>
      <c r="H2264" s="3">
        <v>4000</v>
      </c>
      <c r="I2264" s="19" t="s">
        <v>50</v>
      </c>
      <c r="J2264" t="s">
        <v>59</v>
      </c>
      <c r="K2264" s="20">
        <f>Tablo1[[#This Row],[Ürün Kar Tutarı]]/Tablo1[[#This Row],[Birim Fiyat]]</f>
        <v>2.2222222222222223</v>
      </c>
      <c r="L2264" t="str">
        <f xml:space="preserve"> RIGHT(Tablo1[[#This Row],[Urun Ad]],5)</f>
        <v>n Gri</v>
      </c>
      <c r="M2264" cm="1">
        <f t="array" aca="1" ref="M2264" ca="1">IF(VEYA(M2264="Aralık",M2264="Ocak",M2264="Şubat"),"Kış",
IF(VEYA(M2264="Mart",M2264="Nisan",M2264="Mayıs"),"İlkbahar",
IF(VEYA(M2264="Haziran",M2264="Temmuz",M2264="Ağustos"),"Yaz",
IF(VEYA(M2264="Eylül",M2264="Ekim",M2264="Kasım"),"Sonbahar",""))))</f>
        <v>0</v>
      </c>
    </row>
    <row r="2265" spans="1:13" x14ac:dyDescent="0.3">
      <c r="A2265" s="5">
        <v>2264</v>
      </c>
      <c r="B2265" t="s">
        <v>10</v>
      </c>
      <c r="C2265" t="s">
        <v>41</v>
      </c>
      <c r="D2265" s="5" t="s">
        <v>78</v>
      </c>
      <c r="E2265">
        <v>5</v>
      </c>
      <c r="F2265" s="1">
        <v>1500</v>
      </c>
      <c r="G2265" s="2">
        <v>7500</v>
      </c>
      <c r="H2265" s="3">
        <v>3500</v>
      </c>
      <c r="I2265" s="19" t="s">
        <v>50</v>
      </c>
      <c r="J2265" t="s">
        <v>61</v>
      </c>
      <c r="K2265" s="20">
        <f>Tablo1[[#This Row],[Ürün Kar Tutarı]]/Tablo1[[#This Row],[Birim Fiyat]]</f>
        <v>2.3333333333333335</v>
      </c>
      <c r="L2265" t="str">
        <f xml:space="preserve"> RIGHT(Tablo1[[#This Row],[Urun Ad]],5)</f>
        <v>Marka</v>
      </c>
      <c r="M2265" cm="1">
        <f t="array" aca="1" ref="M2265" ca="1">IF(VEYA(M2265="Aralık",M2265="Ocak",M2265="Şubat"),"Kış",
IF(VEYA(M2265="Mart",M2265="Nisan",M2265="Mayıs"),"İlkbahar",
IF(VEYA(M2265="Haziran",M2265="Temmuz",M2265="Ağustos"),"Yaz",
IF(VEYA(M2265="Eylül",M2265="Ekim",M2265="Kasım"),"Sonbahar",""))))</f>
        <v>0</v>
      </c>
    </row>
    <row r="2266" spans="1:13" x14ac:dyDescent="0.3">
      <c r="A2266" s="4">
        <v>2265</v>
      </c>
      <c r="B2266" t="s">
        <v>14</v>
      </c>
      <c r="C2266" t="s">
        <v>22</v>
      </c>
      <c r="D2266" s="5" t="s">
        <v>76</v>
      </c>
      <c r="E2266">
        <v>2</v>
      </c>
      <c r="F2266" s="1">
        <v>8450</v>
      </c>
      <c r="G2266" s="2">
        <v>16900</v>
      </c>
      <c r="H2266" s="3">
        <v>4900</v>
      </c>
      <c r="I2266" s="19" t="s">
        <v>50</v>
      </c>
      <c r="J2266" t="s">
        <v>67</v>
      </c>
      <c r="K2266" s="20">
        <f>Tablo1[[#This Row],[Ürün Kar Tutarı]]/Tablo1[[#This Row],[Birim Fiyat]]</f>
        <v>0.57988165680473369</v>
      </c>
      <c r="L2266" t="str">
        <f xml:space="preserve"> RIGHT(Tablo1[[#This Row],[Urun Ad]],5)</f>
        <v>Beyaz</v>
      </c>
      <c r="M2266" cm="1">
        <f t="array" aca="1" ref="M2266" ca="1">IF(VEYA(M2266="Aralık",M2266="Ocak",M2266="Şubat"),"Kış",
IF(VEYA(M2266="Mart",M2266="Nisan",M2266="Mayıs"),"İlkbahar",
IF(VEYA(M2266="Haziran",M2266="Temmuz",M2266="Ağustos"),"Yaz",
IF(VEYA(M2266="Eylül",M2266="Ekim",M2266="Kasım"),"Sonbahar",""))))</f>
        <v>0</v>
      </c>
    </row>
    <row r="2267" spans="1:13" x14ac:dyDescent="0.3">
      <c r="A2267" s="5">
        <v>2266</v>
      </c>
      <c r="B2267" t="s">
        <v>17</v>
      </c>
      <c r="C2267" t="s">
        <v>41</v>
      </c>
      <c r="D2267" s="5" t="s">
        <v>78</v>
      </c>
      <c r="E2267">
        <v>5</v>
      </c>
      <c r="F2267" s="1">
        <v>1500</v>
      </c>
      <c r="G2267" s="2">
        <v>7500</v>
      </c>
      <c r="H2267" s="3">
        <v>3500</v>
      </c>
      <c r="I2267" s="19" t="s">
        <v>50</v>
      </c>
      <c r="J2267" t="s">
        <v>63</v>
      </c>
      <c r="K2267" s="20">
        <f>Tablo1[[#This Row],[Ürün Kar Tutarı]]/Tablo1[[#This Row],[Birim Fiyat]]</f>
        <v>2.3333333333333335</v>
      </c>
      <c r="L2267" t="str">
        <f xml:space="preserve"> RIGHT(Tablo1[[#This Row],[Urun Ad]],5)</f>
        <v>Marka</v>
      </c>
      <c r="M2267" cm="1">
        <f t="array" aca="1" ref="M2267" ca="1">IF(VEYA(M2267="Aralık",M2267="Ocak",M2267="Şubat"),"Kış",
IF(VEYA(M2267="Mart",M2267="Nisan",M2267="Mayıs"),"İlkbahar",
IF(VEYA(M2267="Haziran",M2267="Temmuz",M2267="Ağustos"),"Yaz",
IF(VEYA(M2267="Eylül",M2267="Ekim",M2267="Kasım"),"Sonbahar",""))))</f>
        <v>0</v>
      </c>
    </row>
    <row r="2268" spans="1:13" x14ac:dyDescent="0.3">
      <c r="A2268" s="4">
        <v>2267</v>
      </c>
      <c r="B2268" t="s">
        <v>13</v>
      </c>
      <c r="C2268" t="s">
        <v>20</v>
      </c>
      <c r="D2268" s="5" t="s">
        <v>75</v>
      </c>
      <c r="E2268">
        <v>3</v>
      </c>
      <c r="F2268" s="1">
        <v>6000</v>
      </c>
      <c r="G2268" s="2">
        <v>18000</v>
      </c>
      <c r="H2268" s="3">
        <v>6000</v>
      </c>
      <c r="I2268" s="19" t="s">
        <v>50</v>
      </c>
      <c r="J2268" t="s">
        <v>65</v>
      </c>
      <c r="K2268" s="20">
        <f>Tablo1[[#This Row],[Ürün Kar Tutarı]]/Tablo1[[#This Row],[Birim Fiyat]]</f>
        <v>1</v>
      </c>
      <c r="L2268" t="str">
        <f xml:space="preserve"> RIGHT(Tablo1[[#This Row],[Urun Ad]],5)</f>
        <v>Beyaz</v>
      </c>
      <c r="M2268" cm="1">
        <f t="array" aca="1" ref="M2268" ca="1">IF(VEYA(M2268="Aralık",M2268="Ocak",M2268="Şubat"),"Kış",
IF(VEYA(M2268="Mart",M2268="Nisan",M2268="Mayıs"),"İlkbahar",
IF(VEYA(M2268="Haziran",M2268="Temmuz",M2268="Ağustos"),"Yaz",
IF(VEYA(M2268="Eylül",M2268="Ekim",M2268="Kasım"),"Sonbahar",""))))</f>
        <v>0</v>
      </c>
    </row>
    <row r="2269" spans="1:13" x14ac:dyDescent="0.3">
      <c r="A2269" s="5">
        <v>2268</v>
      </c>
      <c r="B2269" t="s">
        <v>19</v>
      </c>
      <c r="C2269" t="s">
        <v>38</v>
      </c>
      <c r="D2269" s="5" t="s">
        <v>84</v>
      </c>
      <c r="E2269">
        <v>4</v>
      </c>
      <c r="F2269" s="1">
        <v>1200</v>
      </c>
      <c r="G2269" s="2">
        <v>4800</v>
      </c>
      <c r="H2269" s="3">
        <v>1600</v>
      </c>
      <c r="I2269" s="19" t="s">
        <v>50</v>
      </c>
      <c r="J2269" t="s">
        <v>60</v>
      </c>
      <c r="K2269" s="20">
        <f>Tablo1[[#This Row],[Ürün Kar Tutarı]]/Tablo1[[#This Row],[Birim Fiyat]]</f>
        <v>1.3333333333333333</v>
      </c>
      <c r="L2269" t="str">
        <f xml:space="preserve"> RIGHT(Tablo1[[#This Row],[Urun Ad]],5)</f>
        <v>ü Mor</v>
      </c>
      <c r="M2269" cm="1">
        <f t="array" aca="1" ref="M2269" ca="1">IF(VEYA(M2269="Aralık",M2269="Ocak",M2269="Şubat"),"Kış",
IF(VEYA(M2269="Mart",M2269="Nisan",M2269="Mayıs"),"İlkbahar",
IF(VEYA(M2269="Haziran",M2269="Temmuz",M2269="Ağustos"),"Yaz",
IF(VEYA(M2269="Eylül",M2269="Ekim",M2269="Kasım"),"Sonbahar",""))))</f>
        <v>0</v>
      </c>
    </row>
    <row r="2270" spans="1:13" x14ac:dyDescent="0.3">
      <c r="A2270" s="4">
        <v>2269</v>
      </c>
      <c r="B2270" t="s">
        <v>8</v>
      </c>
      <c r="C2270" t="s">
        <v>34</v>
      </c>
      <c r="D2270" s="5" t="s">
        <v>80</v>
      </c>
      <c r="E2270">
        <v>3</v>
      </c>
      <c r="F2270" s="1">
        <v>4200</v>
      </c>
      <c r="G2270" s="2">
        <v>12600</v>
      </c>
      <c r="H2270" s="3">
        <v>3600</v>
      </c>
      <c r="I2270" s="19" t="s">
        <v>50</v>
      </c>
      <c r="J2270" t="s">
        <v>59</v>
      </c>
      <c r="K2270" s="20">
        <f>Tablo1[[#This Row],[Ürün Kar Tutarı]]/Tablo1[[#This Row],[Birim Fiyat]]</f>
        <v>0.8571428571428571</v>
      </c>
      <c r="L2270" t="str">
        <f xml:space="preserve"> RIGHT(Tablo1[[#This Row],[Urun Ad]],5)</f>
        <v>Beyaz</v>
      </c>
      <c r="M2270" cm="1">
        <f t="array" aca="1" ref="M2270" ca="1">IF(VEYA(M2270="Aralık",M2270="Ocak",M2270="Şubat"),"Kış",
IF(VEYA(M2270="Mart",M2270="Nisan",M2270="Mayıs"),"İlkbahar",
IF(VEYA(M2270="Haziran",M2270="Temmuz",M2270="Ağustos"),"Yaz",
IF(VEYA(M2270="Eylül",M2270="Ekim",M2270="Kasım"),"Sonbahar",""))))</f>
        <v>0</v>
      </c>
    </row>
    <row r="2271" spans="1:13" x14ac:dyDescent="0.3">
      <c r="A2271" s="5">
        <v>2270</v>
      </c>
      <c r="B2271" t="s">
        <v>18</v>
      </c>
      <c r="C2271" t="s">
        <v>25</v>
      </c>
      <c r="D2271" s="5" t="s">
        <v>77</v>
      </c>
      <c r="E2271">
        <v>4</v>
      </c>
      <c r="F2271" s="1">
        <v>7600</v>
      </c>
      <c r="G2271" s="2">
        <v>30400</v>
      </c>
      <c r="H2271" s="3">
        <v>6400</v>
      </c>
      <c r="I2271" s="19" t="s">
        <v>50</v>
      </c>
      <c r="J2271" t="s">
        <v>59</v>
      </c>
      <c r="K2271" s="20">
        <f>Tablo1[[#This Row],[Ürün Kar Tutarı]]/Tablo1[[#This Row],[Birim Fiyat]]</f>
        <v>0.84210526315789469</v>
      </c>
      <c r="L2271" t="str">
        <f xml:space="preserve"> RIGHT(Tablo1[[#This Row],[Urun Ad]],5)</f>
        <v>i Gri</v>
      </c>
      <c r="M2271" cm="1">
        <f t="array" aca="1" ref="M2271" ca="1">IF(VEYA(M2271="Aralık",M2271="Ocak",M2271="Şubat"),"Kış",
IF(VEYA(M2271="Mart",M2271="Nisan",M2271="Mayıs"),"İlkbahar",
IF(VEYA(M2271="Haziran",M2271="Temmuz",M2271="Ağustos"),"Yaz",
IF(VEYA(M2271="Eylül",M2271="Ekim",M2271="Kasım"),"Sonbahar",""))))</f>
        <v>0</v>
      </c>
    </row>
    <row r="2272" spans="1:13" x14ac:dyDescent="0.3">
      <c r="A2272" s="4">
        <v>2271</v>
      </c>
      <c r="B2272" t="s">
        <v>13</v>
      </c>
      <c r="C2272" t="s">
        <v>26</v>
      </c>
      <c r="D2272" s="5" t="s">
        <v>79</v>
      </c>
      <c r="E2272">
        <v>2</v>
      </c>
      <c r="F2272" s="1">
        <v>7250</v>
      </c>
      <c r="G2272" s="2">
        <v>14500</v>
      </c>
      <c r="H2272" s="3">
        <v>4500</v>
      </c>
      <c r="I2272" s="19" t="s">
        <v>50</v>
      </c>
      <c r="J2272" t="s">
        <v>56</v>
      </c>
      <c r="K2272" s="20">
        <f>Tablo1[[#This Row],[Ürün Kar Tutarı]]/Tablo1[[#This Row],[Birim Fiyat]]</f>
        <v>0.62068965517241381</v>
      </c>
      <c r="L2272" t="str">
        <f xml:space="preserve"> RIGHT(Tablo1[[#This Row],[Urun Ad]],5)</f>
        <v>u Gri</v>
      </c>
      <c r="M2272" cm="1">
        <f t="array" aca="1" ref="M2272" ca="1">IF(VEYA(M2272="Aralık",M2272="Ocak",M2272="Şubat"),"Kış",
IF(VEYA(M2272="Mart",M2272="Nisan",M2272="Mayıs"),"İlkbahar",
IF(VEYA(M2272="Haziran",M2272="Temmuz",M2272="Ağustos"),"Yaz",
IF(VEYA(M2272="Eylül",M2272="Ekim",M2272="Kasım"),"Sonbahar",""))))</f>
        <v>0</v>
      </c>
    </row>
    <row r="2273" spans="1:13" x14ac:dyDescent="0.3">
      <c r="A2273" s="5">
        <v>2272</v>
      </c>
      <c r="B2273" t="s">
        <v>9</v>
      </c>
      <c r="C2273" t="s">
        <v>39</v>
      </c>
      <c r="D2273" s="5" t="s">
        <v>76</v>
      </c>
      <c r="E2273">
        <v>2</v>
      </c>
      <c r="F2273" s="1">
        <v>7530</v>
      </c>
      <c r="G2273" s="2">
        <v>15060</v>
      </c>
      <c r="H2273" s="3">
        <v>3060</v>
      </c>
      <c r="I2273" s="19" t="s">
        <v>50</v>
      </c>
      <c r="J2273" t="s">
        <v>56</v>
      </c>
      <c r="K2273" s="20">
        <f>Tablo1[[#This Row],[Ürün Kar Tutarı]]/Tablo1[[#This Row],[Birim Fiyat]]</f>
        <v>0.4063745019920319</v>
      </c>
      <c r="L2273" t="str">
        <f xml:space="preserve"> RIGHT(Tablo1[[#This Row],[Urun Ad]],5)</f>
        <v>ı Gri</v>
      </c>
      <c r="M2273" cm="1">
        <f t="array" aca="1" ref="M2273" ca="1">IF(VEYA(M2273="Aralık",M2273="Ocak",M2273="Şubat"),"Kış",
IF(VEYA(M2273="Mart",M2273="Nisan",M2273="Mayıs"),"İlkbahar",
IF(VEYA(M2273="Haziran",M2273="Temmuz",M2273="Ağustos"),"Yaz",
IF(VEYA(M2273="Eylül",M2273="Ekim",M2273="Kasım"),"Sonbahar",""))))</f>
        <v>0</v>
      </c>
    </row>
    <row r="2274" spans="1:13" x14ac:dyDescent="0.3">
      <c r="A2274" s="4">
        <v>2273</v>
      </c>
      <c r="B2274" t="s">
        <v>10</v>
      </c>
      <c r="C2274" t="s">
        <v>26</v>
      </c>
      <c r="D2274" s="5" t="s">
        <v>79</v>
      </c>
      <c r="E2274">
        <v>3</v>
      </c>
      <c r="F2274" s="1">
        <v>7250</v>
      </c>
      <c r="G2274" s="2">
        <v>21750</v>
      </c>
      <c r="H2274" s="3">
        <v>6750</v>
      </c>
      <c r="I2274" s="19" t="s">
        <v>50</v>
      </c>
      <c r="J2274" t="s">
        <v>66</v>
      </c>
      <c r="K2274" s="20">
        <f>Tablo1[[#This Row],[Ürün Kar Tutarı]]/Tablo1[[#This Row],[Birim Fiyat]]</f>
        <v>0.93103448275862066</v>
      </c>
      <c r="L2274" t="str">
        <f xml:space="preserve"> RIGHT(Tablo1[[#This Row],[Urun Ad]],5)</f>
        <v>u Gri</v>
      </c>
      <c r="M2274" cm="1">
        <f t="array" aca="1" ref="M2274" ca="1">IF(VEYA(M2274="Aralık",M2274="Ocak",M2274="Şubat"),"Kış",
IF(VEYA(M2274="Mart",M2274="Nisan",M2274="Mayıs"),"İlkbahar",
IF(VEYA(M2274="Haziran",M2274="Temmuz",M2274="Ağustos"),"Yaz",
IF(VEYA(M2274="Eylül",M2274="Ekim",M2274="Kasım"),"Sonbahar",""))))</f>
        <v>0</v>
      </c>
    </row>
    <row r="2275" spans="1:13" x14ac:dyDescent="0.3">
      <c r="A2275" s="5">
        <v>2274</v>
      </c>
      <c r="B2275" t="s">
        <v>9</v>
      </c>
      <c r="C2275" t="s">
        <v>20</v>
      </c>
      <c r="D2275" s="5" t="s">
        <v>75</v>
      </c>
      <c r="E2275">
        <v>4</v>
      </c>
      <c r="F2275" s="1">
        <v>6000</v>
      </c>
      <c r="G2275" s="2">
        <v>24000</v>
      </c>
      <c r="H2275" s="3">
        <v>8000</v>
      </c>
      <c r="I2275" s="19" t="s">
        <v>50</v>
      </c>
      <c r="J2275" t="s">
        <v>57</v>
      </c>
      <c r="K2275" s="20">
        <f>Tablo1[[#This Row],[Ürün Kar Tutarı]]/Tablo1[[#This Row],[Birim Fiyat]]</f>
        <v>1.3333333333333333</v>
      </c>
      <c r="L2275" t="str">
        <f xml:space="preserve"> RIGHT(Tablo1[[#This Row],[Urun Ad]],5)</f>
        <v>Beyaz</v>
      </c>
      <c r="M2275" cm="1">
        <f t="array" aca="1" ref="M2275" ca="1">IF(VEYA(M2275="Aralık",M2275="Ocak",M2275="Şubat"),"Kış",
IF(VEYA(M2275="Mart",M2275="Nisan",M2275="Mayıs"),"İlkbahar",
IF(VEYA(M2275="Haziran",M2275="Temmuz",M2275="Ağustos"),"Yaz",
IF(VEYA(M2275="Eylül",M2275="Ekim",M2275="Kasım"),"Sonbahar",""))))</f>
        <v>0</v>
      </c>
    </row>
    <row r="2276" spans="1:13" x14ac:dyDescent="0.3">
      <c r="A2276" s="4">
        <v>2275</v>
      </c>
      <c r="B2276" t="s">
        <v>13</v>
      </c>
      <c r="C2276" t="s">
        <v>38</v>
      </c>
      <c r="D2276" s="5" t="s">
        <v>84</v>
      </c>
      <c r="E2276">
        <v>2</v>
      </c>
      <c r="F2276" s="1">
        <v>1200</v>
      </c>
      <c r="G2276" s="2">
        <v>2400</v>
      </c>
      <c r="H2276" s="3">
        <v>800</v>
      </c>
      <c r="I2276" s="19" t="s">
        <v>50</v>
      </c>
      <c r="J2276" t="s">
        <v>67</v>
      </c>
      <c r="K2276" s="20">
        <f>Tablo1[[#This Row],[Ürün Kar Tutarı]]/Tablo1[[#This Row],[Birim Fiyat]]</f>
        <v>0.66666666666666663</v>
      </c>
      <c r="L2276" t="str">
        <f xml:space="preserve"> RIGHT(Tablo1[[#This Row],[Urun Ad]],5)</f>
        <v>ü Mor</v>
      </c>
      <c r="M2276" cm="1">
        <f t="array" aca="1" ref="M2276" ca="1">IF(VEYA(M2276="Aralık",M2276="Ocak",M2276="Şubat"),"Kış",
IF(VEYA(M2276="Mart",M2276="Nisan",M2276="Mayıs"),"İlkbahar",
IF(VEYA(M2276="Haziran",M2276="Temmuz",M2276="Ağustos"),"Yaz",
IF(VEYA(M2276="Eylül",M2276="Ekim",M2276="Kasım"),"Sonbahar",""))))</f>
        <v>0</v>
      </c>
    </row>
    <row r="2277" spans="1:13" x14ac:dyDescent="0.3">
      <c r="A2277" s="5">
        <v>2276</v>
      </c>
      <c r="B2277" t="s">
        <v>19</v>
      </c>
      <c r="C2277" t="s">
        <v>40</v>
      </c>
      <c r="D2277" s="5" t="s">
        <v>75</v>
      </c>
      <c r="E2277">
        <v>2</v>
      </c>
      <c r="F2277" s="1">
        <v>5300</v>
      </c>
      <c r="G2277" s="2">
        <v>10600</v>
      </c>
      <c r="H2277" s="3">
        <v>2600</v>
      </c>
      <c r="I2277" s="19" t="s">
        <v>50</v>
      </c>
      <c r="J2277" t="s">
        <v>64</v>
      </c>
      <c r="K2277" s="20">
        <f>Tablo1[[#This Row],[Ürün Kar Tutarı]]/Tablo1[[#This Row],[Birim Fiyat]]</f>
        <v>0.49056603773584906</v>
      </c>
      <c r="L2277" t="str">
        <f xml:space="preserve"> RIGHT(Tablo1[[#This Row],[Urun Ad]],5)</f>
        <v>i Gri</v>
      </c>
      <c r="M2277" cm="1">
        <f t="array" aca="1" ref="M2277" ca="1">IF(VEYA(M2277="Aralık",M2277="Ocak",M2277="Şubat"),"Kış",
IF(VEYA(M2277="Mart",M2277="Nisan",M2277="Mayıs"),"İlkbahar",
IF(VEYA(M2277="Haziran",M2277="Temmuz",M2277="Ağustos"),"Yaz",
IF(VEYA(M2277="Eylül",M2277="Ekim",M2277="Kasım"),"Sonbahar",""))))</f>
        <v>0</v>
      </c>
    </row>
    <row r="2278" spans="1:13" x14ac:dyDescent="0.3">
      <c r="A2278" s="4">
        <v>2277</v>
      </c>
      <c r="B2278" t="s">
        <v>16</v>
      </c>
      <c r="C2278" t="s">
        <v>22</v>
      </c>
      <c r="D2278" s="5" t="s">
        <v>76</v>
      </c>
      <c r="E2278">
        <v>4</v>
      </c>
      <c r="F2278" s="1">
        <v>8450</v>
      </c>
      <c r="G2278" s="2">
        <v>33800</v>
      </c>
      <c r="H2278" s="3">
        <v>9800</v>
      </c>
      <c r="I2278" s="19" t="s">
        <v>50</v>
      </c>
      <c r="J2278" t="s">
        <v>55</v>
      </c>
      <c r="K2278" s="20">
        <f>Tablo1[[#This Row],[Ürün Kar Tutarı]]/Tablo1[[#This Row],[Birim Fiyat]]</f>
        <v>1.1597633136094674</v>
      </c>
      <c r="L2278" t="str">
        <f xml:space="preserve"> RIGHT(Tablo1[[#This Row],[Urun Ad]],5)</f>
        <v>Beyaz</v>
      </c>
      <c r="M2278" cm="1">
        <f t="array" aca="1" ref="M2278" ca="1">IF(VEYA(M2278="Aralık",M2278="Ocak",M2278="Şubat"),"Kış",
IF(VEYA(M2278="Mart",M2278="Nisan",M2278="Mayıs"),"İlkbahar",
IF(VEYA(M2278="Haziran",M2278="Temmuz",M2278="Ağustos"),"Yaz",
IF(VEYA(M2278="Eylül",M2278="Ekim",M2278="Kasım"),"Sonbahar",""))))</f>
        <v>0</v>
      </c>
    </row>
    <row r="2279" spans="1:13" x14ac:dyDescent="0.3">
      <c r="A2279" s="5">
        <v>2278</v>
      </c>
      <c r="B2279" t="s">
        <v>12</v>
      </c>
      <c r="C2279" t="s">
        <v>23</v>
      </c>
      <c r="D2279" s="5" t="s">
        <v>84</v>
      </c>
      <c r="E2279">
        <v>5</v>
      </c>
      <c r="F2279" s="1">
        <v>1350</v>
      </c>
      <c r="G2279" s="2">
        <v>6750</v>
      </c>
      <c r="H2279" s="3">
        <v>2750</v>
      </c>
      <c r="I2279" s="19" t="s">
        <v>50</v>
      </c>
      <c r="J2279" t="s">
        <v>64</v>
      </c>
      <c r="K2279" s="20">
        <f>Tablo1[[#This Row],[Ürün Kar Tutarı]]/Tablo1[[#This Row],[Birim Fiyat]]</f>
        <v>2.0370370370370372</v>
      </c>
      <c r="L2279" t="str">
        <f xml:space="preserve"> RIGHT(Tablo1[[#This Row],[Urun Ad]],5)</f>
        <v>Siyah</v>
      </c>
      <c r="M2279" cm="1">
        <f t="array" aca="1" ref="M2279" ca="1">IF(VEYA(M2279="Aralık",M2279="Ocak",M2279="Şubat"),"Kış",
IF(VEYA(M2279="Mart",M2279="Nisan",M2279="Mayıs"),"İlkbahar",
IF(VEYA(M2279="Haziran",M2279="Temmuz",M2279="Ağustos"),"Yaz",
IF(VEYA(M2279="Eylül",M2279="Ekim",M2279="Kasım"),"Sonbahar",""))))</f>
        <v>0</v>
      </c>
    </row>
    <row r="2280" spans="1:13" x14ac:dyDescent="0.3">
      <c r="A2280" s="4">
        <v>2279</v>
      </c>
      <c r="B2280" t="s">
        <v>14</v>
      </c>
      <c r="C2280" t="s">
        <v>30</v>
      </c>
      <c r="D2280" s="5" t="s">
        <v>83</v>
      </c>
      <c r="E2280">
        <v>2</v>
      </c>
      <c r="F2280" s="1">
        <v>1090</v>
      </c>
      <c r="G2280" s="2">
        <v>2180</v>
      </c>
      <c r="H2280" s="3">
        <v>580</v>
      </c>
      <c r="I2280" s="19" t="s">
        <v>50</v>
      </c>
      <c r="J2280" t="s">
        <v>60</v>
      </c>
      <c r="K2280" s="20">
        <f>Tablo1[[#This Row],[Ürün Kar Tutarı]]/Tablo1[[#This Row],[Birim Fiyat]]</f>
        <v>0.5321100917431193</v>
      </c>
      <c r="L2280" t="str">
        <f xml:space="preserve"> RIGHT(Tablo1[[#This Row],[Urun Ad]],5)</f>
        <v>Marka</v>
      </c>
      <c r="M2280" cm="1">
        <f t="array" aca="1" ref="M2280" ca="1">IF(VEYA(M2280="Aralık",M2280="Ocak",M2280="Şubat"),"Kış",
IF(VEYA(M2280="Mart",M2280="Nisan",M2280="Mayıs"),"İlkbahar",
IF(VEYA(M2280="Haziran",M2280="Temmuz",M2280="Ağustos"),"Yaz",
IF(VEYA(M2280="Eylül",M2280="Ekim",M2280="Kasım"),"Sonbahar",""))))</f>
        <v>0</v>
      </c>
    </row>
    <row r="2281" spans="1:13" x14ac:dyDescent="0.3">
      <c r="A2281" s="4">
        <v>2280</v>
      </c>
      <c r="B2281" t="s">
        <v>12</v>
      </c>
      <c r="C2281" t="s">
        <v>24</v>
      </c>
      <c r="D2281" s="5" t="s">
        <v>81</v>
      </c>
      <c r="E2281">
        <v>4</v>
      </c>
      <c r="F2281" s="1">
        <v>2180</v>
      </c>
      <c r="G2281" s="2">
        <v>8720</v>
      </c>
      <c r="H2281" s="3">
        <v>2720</v>
      </c>
      <c r="I2281" s="19" t="s">
        <v>50</v>
      </c>
      <c r="J2281" t="s">
        <v>65</v>
      </c>
      <c r="K2281" s="20">
        <f>Tablo1[[#This Row],[Ürün Kar Tutarı]]/Tablo1[[#This Row],[Birim Fiyat]]</f>
        <v>1.2477064220183487</v>
      </c>
      <c r="L2281" t="str">
        <f xml:space="preserve"> RIGHT(Tablo1[[#This Row],[Urun Ad]],5)</f>
        <v>Marka</v>
      </c>
      <c r="M2281" cm="1">
        <f t="array" aca="1" ref="M2281" ca="1">IF(VEYA(M2281="Aralık",M2281="Ocak",M2281="Şubat"),"Kış",
IF(VEYA(M2281="Mart",M2281="Nisan",M2281="Mayıs"),"İlkbahar",
IF(VEYA(M2281="Haziran",M2281="Temmuz",M2281="Ağustos"),"Yaz",
IF(VEYA(M2281="Eylül",M2281="Ekim",M2281="Kasım"),"Sonbahar",""))))</f>
        <v>0</v>
      </c>
    </row>
    <row r="2282" spans="1:13" x14ac:dyDescent="0.3">
      <c r="A2282" s="4">
        <v>2281</v>
      </c>
      <c r="B2282" t="s">
        <v>8</v>
      </c>
      <c r="C2282" t="s">
        <v>20</v>
      </c>
      <c r="D2282" s="5" t="s">
        <v>75</v>
      </c>
      <c r="E2282">
        <v>3</v>
      </c>
      <c r="F2282" s="1">
        <v>6000</v>
      </c>
      <c r="G2282" s="2">
        <v>18000</v>
      </c>
      <c r="H2282" s="3">
        <v>6000</v>
      </c>
      <c r="I2282" s="19" t="s">
        <v>50</v>
      </c>
      <c r="J2282" t="s">
        <v>60</v>
      </c>
      <c r="K2282" s="20">
        <f>Tablo1[[#This Row],[Ürün Kar Tutarı]]/Tablo1[[#This Row],[Birim Fiyat]]</f>
        <v>1</v>
      </c>
      <c r="L2282" t="str">
        <f xml:space="preserve"> RIGHT(Tablo1[[#This Row],[Urun Ad]],5)</f>
        <v>Beyaz</v>
      </c>
      <c r="M2282" cm="1">
        <f t="array" aca="1" ref="M2282" ca="1">IF(VEYA(M2282="Aralık",M2282="Ocak",M2282="Şubat"),"Kış",
IF(VEYA(M2282="Mart",M2282="Nisan",M2282="Mayıs"),"İlkbahar",
IF(VEYA(M2282="Haziran",M2282="Temmuz",M2282="Ağustos"),"Yaz",
IF(VEYA(M2282="Eylül",M2282="Ekim",M2282="Kasım"),"Sonbahar",""))))</f>
        <v>0</v>
      </c>
    </row>
    <row r="2283" spans="1:13" x14ac:dyDescent="0.3">
      <c r="A2283" s="5">
        <v>2282</v>
      </c>
      <c r="B2283" t="s">
        <v>9</v>
      </c>
      <c r="C2283" t="s">
        <v>21</v>
      </c>
      <c r="D2283" s="5" t="s">
        <v>82</v>
      </c>
      <c r="E2283">
        <v>2</v>
      </c>
      <c r="F2283" s="1">
        <v>1400</v>
      </c>
      <c r="G2283" s="2">
        <v>2800</v>
      </c>
      <c r="H2283" s="3">
        <v>1200</v>
      </c>
      <c r="I2283" s="19" t="s">
        <v>50</v>
      </c>
      <c r="J2283" t="s">
        <v>67</v>
      </c>
      <c r="K2283" s="20">
        <f>Tablo1[[#This Row],[Ürün Kar Tutarı]]/Tablo1[[#This Row],[Birim Fiyat]]</f>
        <v>0.8571428571428571</v>
      </c>
      <c r="L2283" t="str">
        <f xml:space="preserve"> RIGHT(Tablo1[[#This Row],[Urun Ad]],5)</f>
        <v>Beyaz</v>
      </c>
      <c r="M2283" cm="1">
        <f t="array" aca="1" ref="M2283" ca="1">IF(VEYA(M2283="Aralık",M2283="Ocak",M2283="Şubat"),"Kış",
IF(VEYA(M2283="Mart",M2283="Nisan",M2283="Mayıs"),"İlkbahar",
IF(VEYA(M2283="Haziran",M2283="Temmuz",M2283="Ağustos"),"Yaz",
IF(VEYA(M2283="Eylül",M2283="Ekim",M2283="Kasım"),"Sonbahar",""))))</f>
        <v>0</v>
      </c>
    </row>
    <row r="2284" spans="1:13" x14ac:dyDescent="0.3">
      <c r="A2284" s="4">
        <v>2283</v>
      </c>
      <c r="B2284" t="s">
        <v>10</v>
      </c>
      <c r="C2284" t="s">
        <v>22</v>
      </c>
      <c r="D2284" s="5" t="s">
        <v>76</v>
      </c>
      <c r="E2284">
        <v>5</v>
      </c>
      <c r="F2284" s="1">
        <v>8450</v>
      </c>
      <c r="G2284" s="2">
        <v>42250</v>
      </c>
      <c r="H2284" s="3">
        <v>12250</v>
      </c>
      <c r="I2284" s="19" t="s">
        <v>50</v>
      </c>
      <c r="J2284" t="s">
        <v>65</v>
      </c>
      <c r="K2284" s="20">
        <f>Tablo1[[#This Row],[Ürün Kar Tutarı]]/Tablo1[[#This Row],[Birim Fiyat]]</f>
        <v>1.4497041420118344</v>
      </c>
      <c r="L2284" t="str">
        <f xml:space="preserve"> RIGHT(Tablo1[[#This Row],[Urun Ad]],5)</f>
        <v>Beyaz</v>
      </c>
      <c r="M2284" cm="1">
        <f t="array" aca="1" ref="M2284" ca="1">IF(VEYA(M2284="Aralık",M2284="Ocak",M2284="Şubat"),"Kış",
IF(VEYA(M2284="Mart",M2284="Nisan",M2284="Mayıs"),"İlkbahar",
IF(VEYA(M2284="Haziran",M2284="Temmuz",M2284="Ağustos"),"Yaz",
IF(VEYA(M2284="Eylül",M2284="Ekim",M2284="Kasım"),"Sonbahar",""))))</f>
        <v>0</v>
      </c>
    </row>
    <row r="2285" spans="1:13" x14ac:dyDescent="0.3">
      <c r="A2285" s="5">
        <v>2284</v>
      </c>
      <c r="B2285" t="s">
        <v>11</v>
      </c>
      <c r="C2285" t="s">
        <v>23</v>
      </c>
      <c r="D2285" s="5" t="s">
        <v>84</v>
      </c>
      <c r="E2285">
        <v>5</v>
      </c>
      <c r="F2285" s="1">
        <v>1350</v>
      </c>
      <c r="G2285" s="2">
        <v>6750</v>
      </c>
      <c r="H2285" s="3">
        <v>2750</v>
      </c>
      <c r="I2285" s="19" t="s">
        <v>50</v>
      </c>
      <c r="J2285" t="s">
        <v>59</v>
      </c>
      <c r="K2285" s="20">
        <f>Tablo1[[#This Row],[Ürün Kar Tutarı]]/Tablo1[[#This Row],[Birim Fiyat]]</f>
        <v>2.0370370370370372</v>
      </c>
      <c r="L2285" t="str">
        <f xml:space="preserve"> RIGHT(Tablo1[[#This Row],[Urun Ad]],5)</f>
        <v>Siyah</v>
      </c>
      <c r="M2285" cm="1">
        <f t="array" aca="1" ref="M2285" ca="1">IF(VEYA(M2285="Aralık",M2285="Ocak",M2285="Şubat"),"Kış",
IF(VEYA(M2285="Mart",M2285="Nisan",M2285="Mayıs"),"İlkbahar",
IF(VEYA(M2285="Haziran",M2285="Temmuz",M2285="Ağustos"),"Yaz",
IF(VEYA(M2285="Eylül",M2285="Ekim",M2285="Kasım"),"Sonbahar",""))))</f>
        <v>0</v>
      </c>
    </row>
    <row r="2286" spans="1:13" x14ac:dyDescent="0.3">
      <c r="A2286" s="4">
        <v>2285</v>
      </c>
      <c r="B2286" t="s">
        <v>8</v>
      </c>
      <c r="C2286" t="s">
        <v>24</v>
      </c>
      <c r="D2286" s="5" t="s">
        <v>81</v>
      </c>
      <c r="E2286">
        <v>3</v>
      </c>
      <c r="F2286" s="1">
        <v>2180</v>
      </c>
      <c r="G2286" s="2">
        <v>6540</v>
      </c>
      <c r="H2286" s="3">
        <v>2040</v>
      </c>
      <c r="I2286" s="19" t="s">
        <v>50</v>
      </c>
      <c r="J2286" t="s">
        <v>58</v>
      </c>
      <c r="K2286" s="20">
        <f>Tablo1[[#This Row],[Ürün Kar Tutarı]]/Tablo1[[#This Row],[Birim Fiyat]]</f>
        <v>0.93577981651376152</v>
      </c>
      <c r="L2286" t="str">
        <f xml:space="preserve"> RIGHT(Tablo1[[#This Row],[Urun Ad]],5)</f>
        <v>Marka</v>
      </c>
      <c r="M2286" cm="1">
        <f t="array" aca="1" ref="M2286" ca="1">IF(VEYA(M2286="Aralık",M2286="Ocak",M2286="Şubat"),"Kış",
IF(VEYA(M2286="Mart",M2286="Nisan",M2286="Mayıs"),"İlkbahar",
IF(VEYA(M2286="Haziran",M2286="Temmuz",M2286="Ağustos"),"Yaz",
IF(VEYA(M2286="Eylül",M2286="Ekim",M2286="Kasım"),"Sonbahar",""))))</f>
        <v>0</v>
      </c>
    </row>
    <row r="2287" spans="1:13" x14ac:dyDescent="0.3">
      <c r="A2287" s="5">
        <v>2286</v>
      </c>
      <c r="B2287" t="s">
        <v>12</v>
      </c>
      <c r="C2287" t="s">
        <v>25</v>
      </c>
      <c r="D2287" s="5" t="s">
        <v>77</v>
      </c>
      <c r="E2287">
        <v>2</v>
      </c>
      <c r="F2287" s="1">
        <v>7600</v>
      </c>
      <c r="G2287" s="2">
        <v>15200</v>
      </c>
      <c r="H2287" s="3">
        <v>3200</v>
      </c>
      <c r="I2287" s="19" t="s">
        <v>50</v>
      </c>
      <c r="J2287" t="s">
        <v>57</v>
      </c>
      <c r="K2287" s="20">
        <f>Tablo1[[#This Row],[Ürün Kar Tutarı]]/Tablo1[[#This Row],[Birim Fiyat]]</f>
        <v>0.42105263157894735</v>
      </c>
      <c r="L2287" t="str">
        <f xml:space="preserve"> RIGHT(Tablo1[[#This Row],[Urun Ad]],5)</f>
        <v>i Gri</v>
      </c>
      <c r="M2287" cm="1">
        <f t="array" aca="1" ref="M2287" ca="1">IF(VEYA(M2287="Aralık",M2287="Ocak",M2287="Şubat"),"Kış",
IF(VEYA(M2287="Mart",M2287="Nisan",M2287="Mayıs"),"İlkbahar",
IF(VEYA(M2287="Haziran",M2287="Temmuz",M2287="Ağustos"),"Yaz",
IF(VEYA(M2287="Eylül",M2287="Ekim",M2287="Kasım"),"Sonbahar",""))))</f>
        <v>0</v>
      </c>
    </row>
    <row r="2288" spans="1:13" x14ac:dyDescent="0.3">
      <c r="A2288" s="4">
        <v>2287</v>
      </c>
      <c r="B2288" t="s">
        <v>9</v>
      </c>
      <c r="C2288" t="s">
        <v>26</v>
      </c>
      <c r="D2288" s="5" t="s">
        <v>79</v>
      </c>
      <c r="E2288">
        <v>3</v>
      </c>
      <c r="F2288" s="1">
        <v>7250</v>
      </c>
      <c r="G2288" s="2">
        <v>21750</v>
      </c>
      <c r="H2288" s="3">
        <v>6750</v>
      </c>
      <c r="I2288" s="19" t="s">
        <v>50</v>
      </c>
      <c r="J2288" t="s">
        <v>59</v>
      </c>
      <c r="K2288" s="20">
        <f>Tablo1[[#This Row],[Ürün Kar Tutarı]]/Tablo1[[#This Row],[Birim Fiyat]]</f>
        <v>0.93103448275862066</v>
      </c>
      <c r="L2288" t="str">
        <f xml:space="preserve"> RIGHT(Tablo1[[#This Row],[Urun Ad]],5)</f>
        <v>u Gri</v>
      </c>
      <c r="M2288" cm="1">
        <f t="array" aca="1" ref="M2288" ca="1">IF(VEYA(M2288="Aralık",M2288="Ocak",M2288="Şubat"),"Kış",
IF(VEYA(M2288="Mart",M2288="Nisan",M2288="Mayıs"),"İlkbahar",
IF(VEYA(M2288="Haziran",M2288="Temmuz",M2288="Ağustos"),"Yaz",
IF(VEYA(M2288="Eylül",M2288="Ekim",M2288="Kasım"),"Sonbahar",""))))</f>
        <v>0</v>
      </c>
    </row>
    <row r="2289" spans="1:13" x14ac:dyDescent="0.3">
      <c r="A2289" s="5">
        <v>2288</v>
      </c>
      <c r="B2289" t="s">
        <v>11</v>
      </c>
      <c r="C2289" t="s">
        <v>27</v>
      </c>
      <c r="D2289" s="5" t="s">
        <v>43</v>
      </c>
      <c r="E2289">
        <v>3</v>
      </c>
      <c r="F2289" s="1">
        <v>1100</v>
      </c>
      <c r="G2289" s="2">
        <v>3300</v>
      </c>
      <c r="H2289" s="3">
        <v>900</v>
      </c>
      <c r="I2289" s="19" t="s">
        <v>50</v>
      </c>
      <c r="J2289" t="s">
        <v>56</v>
      </c>
      <c r="K2289" s="20">
        <f>Tablo1[[#This Row],[Ürün Kar Tutarı]]/Tablo1[[#This Row],[Birim Fiyat]]</f>
        <v>0.81818181818181823</v>
      </c>
      <c r="L2289" t="str">
        <f xml:space="preserve"> RIGHT(Tablo1[[#This Row],[Urun Ad]],5)</f>
        <v>Beyaz</v>
      </c>
      <c r="M2289" cm="1">
        <f t="array" aca="1" ref="M2289" ca="1">IF(VEYA(M2289="Aralık",M2289="Ocak",M2289="Şubat"),"Kış",
IF(VEYA(M2289="Mart",M2289="Nisan",M2289="Mayıs"),"İlkbahar",
IF(VEYA(M2289="Haziran",M2289="Temmuz",M2289="Ağustos"),"Yaz",
IF(VEYA(M2289="Eylül",M2289="Ekim",M2289="Kasım"),"Sonbahar",""))))</f>
        <v>0</v>
      </c>
    </row>
    <row r="2290" spans="1:13" x14ac:dyDescent="0.3">
      <c r="A2290" s="4">
        <v>2289</v>
      </c>
      <c r="B2290" t="s">
        <v>13</v>
      </c>
      <c r="C2290" t="s">
        <v>20</v>
      </c>
      <c r="D2290" s="5" t="s">
        <v>75</v>
      </c>
      <c r="E2290">
        <v>3</v>
      </c>
      <c r="F2290" s="1">
        <v>6000</v>
      </c>
      <c r="G2290" s="2">
        <v>18000</v>
      </c>
      <c r="H2290" s="3">
        <v>6000</v>
      </c>
      <c r="I2290" s="19" t="s">
        <v>50</v>
      </c>
      <c r="J2290" t="s">
        <v>63</v>
      </c>
      <c r="K2290" s="20">
        <f>Tablo1[[#This Row],[Ürün Kar Tutarı]]/Tablo1[[#This Row],[Birim Fiyat]]</f>
        <v>1</v>
      </c>
      <c r="L2290" t="str">
        <f xml:space="preserve"> RIGHT(Tablo1[[#This Row],[Urun Ad]],5)</f>
        <v>Beyaz</v>
      </c>
      <c r="M2290" cm="1">
        <f t="array" aca="1" ref="M2290" ca="1">IF(VEYA(M2290="Aralık",M2290="Ocak",M2290="Şubat"),"Kış",
IF(VEYA(M2290="Mart",M2290="Nisan",M2290="Mayıs"),"İlkbahar",
IF(VEYA(M2290="Haziran",M2290="Temmuz",M2290="Ağustos"),"Yaz",
IF(VEYA(M2290="Eylül",M2290="Ekim",M2290="Kasım"),"Sonbahar",""))))</f>
        <v>0</v>
      </c>
    </row>
    <row r="2291" spans="1:13" x14ac:dyDescent="0.3">
      <c r="A2291" s="5">
        <v>2290</v>
      </c>
      <c r="B2291" t="s">
        <v>8</v>
      </c>
      <c r="C2291" t="s">
        <v>28</v>
      </c>
      <c r="D2291" s="5" t="s">
        <v>83</v>
      </c>
      <c r="E2291">
        <v>3</v>
      </c>
      <c r="F2291" s="1">
        <v>1200</v>
      </c>
      <c r="G2291" s="2">
        <v>3600</v>
      </c>
      <c r="H2291" s="3">
        <v>1200</v>
      </c>
      <c r="I2291" s="19" t="s">
        <v>50</v>
      </c>
      <c r="J2291" t="s">
        <v>61</v>
      </c>
      <c r="K2291" s="20">
        <f>Tablo1[[#This Row],[Ürün Kar Tutarı]]/Tablo1[[#This Row],[Birim Fiyat]]</f>
        <v>1</v>
      </c>
      <c r="L2291" t="str">
        <f xml:space="preserve"> RIGHT(Tablo1[[#This Row],[Urun Ad]],5)</f>
        <v>Marka</v>
      </c>
      <c r="M2291" cm="1">
        <f t="array" aca="1" ref="M2291" ca="1">IF(VEYA(M2291="Aralık",M2291="Ocak",M2291="Şubat"),"Kış",
IF(VEYA(M2291="Mart",M2291="Nisan",M2291="Mayıs"),"İlkbahar",
IF(VEYA(M2291="Haziran",M2291="Temmuz",M2291="Ağustos"),"Yaz",
IF(VEYA(M2291="Eylül",M2291="Ekim",M2291="Kasım"),"Sonbahar",""))))</f>
        <v>0</v>
      </c>
    </row>
    <row r="2292" spans="1:13" x14ac:dyDescent="0.3">
      <c r="A2292" s="4">
        <v>2291</v>
      </c>
      <c r="B2292" t="s">
        <v>14</v>
      </c>
      <c r="C2292" t="s">
        <v>29</v>
      </c>
      <c r="D2292" s="5" t="s">
        <v>82</v>
      </c>
      <c r="E2292">
        <v>2</v>
      </c>
      <c r="F2292" s="1">
        <v>1800</v>
      </c>
      <c r="G2292" s="2">
        <v>3600</v>
      </c>
      <c r="H2292" s="3">
        <v>2000</v>
      </c>
      <c r="I2292" s="19" t="s">
        <v>50</v>
      </c>
      <c r="J2292" t="s">
        <v>62</v>
      </c>
      <c r="K2292" s="20">
        <f>Tablo1[[#This Row],[Ürün Kar Tutarı]]/Tablo1[[#This Row],[Birim Fiyat]]</f>
        <v>1.1111111111111112</v>
      </c>
      <c r="L2292" t="str">
        <f xml:space="preserve"> RIGHT(Tablo1[[#This Row],[Urun Ad]],5)</f>
        <v>n Gri</v>
      </c>
      <c r="M2292" cm="1">
        <f t="array" aca="1" ref="M2292" ca="1">IF(VEYA(M2292="Aralık",M2292="Ocak",M2292="Şubat"),"Kış",
IF(VEYA(M2292="Mart",M2292="Nisan",M2292="Mayıs"),"İlkbahar",
IF(VEYA(M2292="Haziran",M2292="Temmuz",M2292="Ağustos"),"Yaz",
IF(VEYA(M2292="Eylül",M2292="Ekim",M2292="Kasım"),"Sonbahar",""))))</f>
        <v>0</v>
      </c>
    </row>
    <row r="2293" spans="1:13" x14ac:dyDescent="0.3">
      <c r="A2293" s="5">
        <v>2292</v>
      </c>
      <c r="B2293" t="s">
        <v>14</v>
      </c>
      <c r="C2293" t="s">
        <v>30</v>
      </c>
      <c r="D2293" s="5" t="s">
        <v>83</v>
      </c>
      <c r="E2293">
        <v>2</v>
      </c>
      <c r="F2293" s="1">
        <v>1090</v>
      </c>
      <c r="G2293" s="2">
        <v>2180</v>
      </c>
      <c r="H2293" s="3">
        <v>580</v>
      </c>
      <c r="I2293" s="19" t="s">
        <v>50</v>
      </c>
      <c r="J2293" t="s">
        <v>57</v>
      </c>
      <c r="K2293" s="20">
        <f>Tablo1[[#This Row],[Ürün Kar Tutarı]]/Tablo1[[#This Row],[Birim Fiyat]]</f>
        <v>0.5321100917431193</v>
      </c>
      <c r="L2293" t="str">
        <f xml:space="preserve"> RIGHT(Tablo1[[#This Row],[Urun Ad]],5)</f>
        <v>Marka</v>
      </c>
      <c r="M2293" cm="1">
        <f t="array" aca="1" ref="M2293" ca="1">IF(VEYA(M2293="Aralık",M2293="Ocak",M2293="Şubat"),"Kış",
IF(VEYA(M2293="Mart",M2293="Nisan",M2293="Mayıs"),"İlkbahar",
IF(VEYA(M2293="Haziran",M2293="Temmuz",M2293="Ağustos"),"Yaz",
IF(VEYA(M2293="Eylül",M2293="Ekim",M2293="Kasım"),"Sonbahar",""))))</f>
        <v>0</v>
      </c>
    </row>
    <row r="2294" spans="1:13" x14ac:dyDescent="0.3">
      <c r="A2294" s="4">
        <v>2293</v>
      </c>
      <c r="B2294" t="s">
        <v>13</v>
      </c>
      <c r="C2294" t="s">
        <v>24</v>
      </c>
      <c r="D2294" s="5" t="s">
        <v>81</v>
      </c>
      <c r="E2294">
        <v>3</v>
      </c>
      <c r="F2294" s="1">
        <v>2180</v>
      </c>
      <c r="G2294" s="2">
        <v>6540</v>
      </c>
      <c r="H2294" s="3">
        <v>2040</v>
      </c>
      <c r="I2294" s="19" t="s">
        <v>50</v>
      </c>
      <c r="J2294" t="s">
        <v>63</v>
      </c>
      <c r="K2294" s="20">
        <f>Tablo1[[#This Row],[Ürün Kar Tutarı]]/Tablo1[[#This Row],[Birim Fiyat]]</f>
        <v>0.93577981651376152</v>
      </c>
      <c r="L2294" t="str">
        <f xml:space="preserve"> RIGHT(Tablo1[[#This Row],[Urun Ad]],5)</f>
        <v>Marka</v>
      </c>
      <c r="M2294" cm="1">
        <f t="array" aca="1" ref="M2294" ca="1">IF(VEYA(M2294="Aralık",M2294="Ocak",M2294="Şubat"),"Kış",
IF(VEYA(M2294="Mart",M2294="Nisan",M2294="Mayıs"),"İlkbahar",
IF(VEYA(M2294="Haziran",M2294="Temmuz",M2294="Ağustos"),"Yaz",
IF(VEYA(M2294="Eylül",M2294="Ekim",M2294="Kasım"),"Sonbahar",""))))</f>
        <v>0</v>
      </c>
    </row>
    <row r="2295" spans="1:13" x14ac:dyDescent="0.3">
      <c r="A2295" s="5">
        <v>2294</v>
      </c>
      <c r="B2295" t="s">
        <v>15</v>
      </c>
      <c r="C2295" t="s">
        <v>29</v>
      </c>
      <c r="D2295" s="5" t="s">
        <v>82</v>
      </c>
      <c r="E2295">
        <v>2</v>
      </c>
      <c r="F2295" s="1">
        <v>1800</v>
      </c>
      <c r="G2295" s="2">
        <v>3600</v>
      </c>
      <c r="H2295" s="3">
        <v>2000</v>
      </c>
      <c r="I2295" s="19" t="s">
        <v>50</v>
      </c>
      <c r="J2295" t="s">
        <v>60</v>
      </c>
      <c r="K2295" s="20">
        <f>Tablo1[[#This Row],[Ürün Kar Tutarı]]/Tablo1[[#This Row],[Birim Fiyat]]</f>
        <v>1.1111111111111112</v>
      </c>
      <c r="L2295" t="str">
        <f xml:space="preserve"> RIGHT(Tablo1[[#This Row],[Urun Ad]],5)</f>
        <v>n Gri</v>
      </c>
      <c r="M2295" cm="1">
        <f t="array" aca="1" ref="M2295" ca="1">IF(VEYA(M2295="Aralık",M2295="Ocak",M2295="Şubat"),"Kış",
IF(VEYA(M2295="Mart",M2295="Nisan",M2295="Mayıs"),"İlkbahar",
IF(VEYA(M2295="Haziran",M2295="Temmuz",M2295="Ağustos"),"Yaz",
IF(VEYA(M2295="Eylül",M2295="Ekim",M2295="Kasım"),"Sonbahar",""))))</f>
        <v>0</v>
      </c>
    </row>
    <row r="2296" spans="1:13" x14ac:dyDescent="0.3">
      <c r="A2296" s="4">
        <v>2295</v>
      </c>
      <c r="B2296" t="s">
        <v>12</v>
      </c>
      <c r="C2296" t="s">
        <v>31</v>
      </c>
      <c r="D2296" s="5" t="s">
        <v>77</v>
      </c>
      <c r="E2296">
        <v>2</v>
      </c>
      <c r="F2296" s="1">
        <v>8000</v>
      </c>
      <c r="G2296" s="2">
        <v>16000</v>
      </c>
      <c r="H2296" s="3">
        <v>4000</v>
      </c>
      <c r="I2296" s="19" t="s">
        <v>50</v>
      </c>
      <c r="J2296" t="s">
        <v>58</v>
      </c>
      <c r="K2296" s="20">
        <f>Tablo1[[#This Row],[Ürün Kar Tutarı]]/Tablo1[[#This Row],[Birim Fiyat]]</f>
        <v>0.5</v>
      </c>
      <c r="L2296" t="str">
        <f xml:space="preserve"> RIGHT(Tablo1[[#This Row],[Urun Ad]],5)</f>
        <v>Beyaz</v>
      </c>
      <c r="M2296" cm="1">
        <f t="array" aca="1" ref="M2296" ca="1">IF(VEYA(M2296="Aralık",M2296="Ocak",M2296="Şubat"),"Kış",
IF(VEYA(M2296="Mart",M2296="Nisan",M2296="Mayıs"),"İlkbahar",
IF(VEYA(M2296="Haziran",M2296="Temmuz",M2296="Ağustos"),"Yaz",
IF(VEYA(M2296="Eylül",M2296="Ekim",M2296="Kasım"),"Sonbahar",""))))</f>
        <v>0</v>
      </c>
    </row>
    <row r="2297" spans="1:13" x14ac:dyDescent="0.3">
      <c r="A2297" s="5">
        <v>2296</v>
      </c>
      <c r="B2297" t="s">
        <v>13</v>
      </c>
      <c r="C2297" t="s">
        <v>21</v>
      </c>
      <c r="D2297" s="5" t="s">
        <v>82</v>
      </c>
      <c r="E2297">
        <v>5</v>
      </c>
      <c r="F2297" s="1">
        <v>1400</v>
      </c>
      <c r="G2297" s="2">
        <v>7000</v>
      </c>
      <c r="H2297" s="3">
        <v>3000</v>
      </c>
      <c r="I2297" s="19" t="s">
        <v>50</v>
      </c>
      <c r="J2297" t="s">
        <v>57</v>
      </c>
      <c r="K2297" s="20">
        <f>Tablo1[[#This Row],[Ürün Kar Tutarı]]/Tablo1[[#This Row],[Birim Fiyat]]</f>
        <v>2.1428571428571428</v>
      </c>
      <c r="L2297" t="str">
        <f xml:space="preserve"> RIGHT(Tablo1[[#This Row],[Urun Ad]],5)</f>
        <v>Beyaz</v>
      </c>
      <c r="M2297" cm="1">
        <f t="array" aca="1" ref="M2297" ca="1">IF(VEYA(M2297="Aralık",M2297="Ocak",M2297="Şubat"),"Kış",
IF(VEYA(M2297="Mart",M2297="Nisan",M2297="Mayıs"),"İlkbahar",
IF(VEYA(M2297="Haziran",M2297="Temmuz",M2297="Ağustos"),"Yaz",
IF(VEYA(M2297="Eylül",M2297="Ekim",M2297="Kasım"),"Sonbahar",""))))</f>
        <v>0</v>
      </c>
    </row>
    <row r="2298" spans="1:13" x14ac:dyDescent="0.3">
      <c r="A2298" s="4">
        <v>2297</v>
      </c>
      <c r="B2298" t="s">
        <v>16</v>
      </c>
      <c r="C2298" t="s">
        <v>32</v>
      </c>
      <c r="D2298" s="5" t="s">
        <v>76</v>
      </c>
      <c r="E2298">
        <v>3</v>
      </c>
      <c r="F2298" s="1">
        <v>10590</v>
      </c>
      <c r="G2298" s="2">
        <v>31770</v>
      </c>
      <c r="H2298" s="3">
        <v>13770</v>
      </c>
      <c r="I2298" s="19" t="s">
        <v>50</v>
      </c>
      <c r="J2298" t="s">
        <v>56</v>
      </c>
      <c r="K2298" s="20">
        <f>Tablo1[[#This Row],[Ürün Kar Tutarı]]/Tablo1[[#This Row],[Birim Fiyat]]</f>
        <v>1.3002832861189801</v>
      </c>
      <c r="L2298" t="str">
        <f xml:space="preserve"> RIGHT(Tablo1[[#This Row],[Urun Ad]],5)</f>
        <v>ı Gri</v>
      </c>
      <c r="M2298" cm="1">
        <f t="array" aca="1" ref="M2298" ca="1">IF(VEYA(M2298="Aralık",M2298="Ocak",M2298="Şubat"),"Kış",
IF(VEYA(M2298="Mart",M2298="Nisan",M2298="Mayıs"),"İlkbahar",
IF(VEYA(M2298="Haziran",M2298="Temmuz",M2298="Ağustos"),"Yaz",
IF(VEYA(M2298="Eylül",M2298="Ekim",M2298="Kasım"),"Sonbahar",""))))</f>
        <v>0</v>
      </c>
    </row>
    <row r="2299" spans="1:13" x14ac:dyDescent="0.3">
      <c r="A2299" s="5">
        <v>2298</v>
      </c>
      <c r="B2299" t="s">
        <v>17</v>
      </c>
      <c r="C2299" t="s">
        <v>23</v>
      </c>
      <c r="D2299" s="5" t="s">
        <v>84</v>
      </c>
      <c r="E2299">
        <v>3</v>
      </c>
      <c r="F2299" s="1">
        <v>1350</v>
      </c>
      <c r="G2299" s="2">
        <v>4050</v>
      </c>
      <c r="H2299" s="3">
        <v>1650</v>
      </c>
      <c r="I2299" s="19" t="s">
        <v>50</v>
      </c>
      <c r="J2299" t="s">
        <v>65</v>
      </c>
      <c r="K2299" s="20">
        <f>Tablo1[[#This Row],[Ürün Kar Tutarı]]/Tablo1[[#This Row],[Birim Fiyat]]</f>
        <v>1.2222222222222223</v>
      </c>
      <c r="L2299" t="str">
        <f xml:space="preserve"> RIGHT(Tablo1[[#This Row],[Urun Ad]],5)</f>
        <v>Siyah</v>
      </c>
      <c r="M2299" cm="1">
        <f t="array" aca="1" ref="M2299" ca="1">IF(VEYA(M2299="Aralık",M2299="Ocak",M2299="Şubat"),"Kış",
IF(VEYA(M2299="Mart",M2299="Nisan",M2299="Mayıs"),"İlkbahar",
IF(VEYA(M2299="Haziran",M2299="Temmuz",M2299="Ağustos"),"Yaz",
IF(VEYA(M2299="Eylül",M2299="Ekim",M2299="Kasım"),"Sonbahar",""))))</f>
        <v>0</v>
      </c>
    </row>
    <row r="2300" spans="1:13" x14ac:dyDescent="0.3">
      <c r="A2300" s="4">
        <v>2299</v>
      </c>
      <c r="B2300" t="s">
        <v>14</v>
      </c>
      <c r="C2300" t="s">
        <v>21</v>
      </c>
      <c r="D2300" s="5" t="s">
        <v>82</v>
      </c>
      <c r="E2300">
        <v>3</v>
      </c>
      <c r="F2300" s="1">
        <v>1400</v>
      </c>
      <c r="G2300" s="2">
        <v>4200</v>
      </c>
      <c r="H2300" s="3">
        <v>1800</v>
      </c>
      <c r="I2300" s="19" t="s">
        <v>50</v>
      </c>
      <c r="J2300" t="s">
        <v>67</v>
      </c>
      <c r="K2300" s="20">
        <f>Tablo1[[#This Row],[Ürün Kar Tutarı]]/Tablo1[[#This Row],[Birim Fiyat]]</f>
        <v>1.2857142857142858</v>
      </c>
      <c r="L2300" t="str">
        <f xml:space="preserve"> RIGHT(Tablo1[[#This Row],[Urun Ad]],5)</f>
        <v>Beyaz</v>
      </c>
      <c r="M2300" cm="1">
        <f t="array" aca="1" ref="M2300" ca="1">IF(VEYA(M2300="Aralık",M2300="Ocak",M2300="Şubat"),"Kış",
IF(VEYA(M2300="Mart",M2300="Nisan",M2300="Mayıs"),"İlkbahar",
IF(VEYA(M2300="Haziran",M2300="Temmuz",M2300="Ağustos"),"Yaz",
IF(VEYA(M2300="Eylül",M2300="Ekim",M2300="Kasım"),"Sonbahar",""))))</f>
        <v>0</v>
      </c>
    </row>
    <row r="2301" spans="1:13" x14ac:dyDescent="0.3">
      <c r="A2301" s="5">
        <v>2300</v>
      </c>
      <c r="B2301" t="s">
        <v>11</v>
      </c>
      <c r="C2301" t="s">
        <v>20</v>
      </c>
      <c r="D2301" s="5" t="s">
        <v>75</v>
      </c>
      <c r="E2301">
        <v>2</v>
      </c>
      <c r="F2301" s="1">
        <v>6000</v>
      </c>
      <c r="G2301" s="2">
        <v>12000</v>
      </c>
      <c r="H2301" s="3">
        <v>4000</v>
      </c>
      <c r="I2301" s="19" t="s">
        <v>50</v>
      </c>
      <c r="J2301" t="s">
        <v>59</v>
      </c>
      <c r="K2301" s="20">
        <f>Tablo1[[#This Row],[Ürün Kar Tutarı]]/Tablo1[[#This Row],[Birim Fiyat]]</f>
        <v>0.66666666666666663</v>
      </c>
      <c r="L2301" t="str">
        <f xml:space="preserve"> RIGHT(Tablo1[[#This Row],[Urun Ad]],5)</f>
        <v>Beyaz</v>
      </c>
      <c r="M2301" cm="1">
        <f t="array" aca="1" ref="M2301" ca="1">IF(VEYA(M2301="Aralık",M2301="Ocak",M2301="Şubat"),"Kış",
IF(VEYA(M2301="Mart",M2301="Nisan",M2301="Mayıs"),"İlkbahar",
IF(VEYA(M2301="Haziran",M2301="Temmuz",M2301="Ağustos"),"Yaz",
IF(VEYA(M2301="Eylül",M2301="Ekim",M2301="Kasım"),"Sonbahar",""))))</f>
        <v>0</v>
      </c>
    </row>
    <row r="2302" spans="1:13" x14ac:dyDescent="0.3">
      <c r="A2302" s="4">
        <v>2301</v>
      </c>
      <c r="B2302" t="s">
        <v>16</v>
      </c>
      <c r="C2302" t="s">
        <v>27</v>
      </c>
      <c r="D2302" s="5" t="s">
        <v>43</v>
      </c>
      <c r="E2302">
        <v>5</v>
      </c>
      <c r="F2302" s="1">
        <v>1100</v>
      </c>
      <c r="G2302" s="2">
        <v>5500</v>
      </c>
      <c r="H2302" s="3">
        <v>1500</v>
      </c>
      <c r="I2302" s="19" t="s">
        <v>50</v>
      </c>
      <c r="J2302" t="s">
        <v>57</v>
      </c>
      <c r="K2302" s="20">
        <f>Tablo1[[#This Row],[Ürün Kar Tutarı]]/Tablo1[[#This Row],[Birim Fiyat]]</f>
        <v>1.3636363636363635</v>
      </c>
      <c r="L2302" t="str">
        <f xml:space="preserve"> RIGHT(Tablo1[[#This Row],[Urun Ad]],5)</f>
        <v>Beyaz</v>
      </c>
      <c r="M2302" cm="1">
        <f t="array" aca="1" ref="M2302" ca="1">IF(VEYA(M2302="Aralık",M2302="Ocak",M2302="Şubat"),"Kış",
IF(VEYA(M2302="Mart",M2302="Nisan",M2302="Mayıs"),"İlkbahar",
IF(VEYA(M2302="Haziran",M2302="Temmuz",M2302="Ağustos"),"Yaz",
IF(VEYA(M2302="Eylül",M2302="Ekim",M2302="Kasım"),"Sonbahar",""))))</f>
        <v>0</v>
      </c>
    </row>
    <row r="2303" spans="1:13" x14ac:dyDescent="0.3">
      <c r="A2303" s="5">
        <v>2302</v>
      </c>
      <c r="B2303" t="s">
        <v>10</v>
      </c>
      <c r="C2303" t="s">
        <v>20</v>
      </c>
      <c r="D2303" s="5" t="s">
        <v>75</v>
      </c>
      <c r="E2303">
        <v>5</v>
      </c>
      <c r="F2303" s="1">
        <v>6000</v>
      </c>
      <c r="G2303" s="2">
        <v>30000</v>
      </c>
      <c r="H2303" s="3">
        <v>10000</v>
      </c>
      <c r="I2303" s="19" t="s">
        <v>50</v>
      </c>
      <c r="J2303" t="s">
        <v>61</v>
      </c>
      <c r="K2303" s="20">
        <f>Tablo1[[#This Row],[Ürün Kar Tutarı]]/Tablo1[[#This Row],[Birim Fiyat]]</f>
        <v>1.6666666666666667</v>
      </c>
      <c r="L2303" t="str">
        <f xml:space="preserve"> RIGHT(Tablo1[[#This Row],[Urun Ad]],5)</f>
        <v>Beyaz</v>
      </c>
      <c r="M2303" cm="1">
        <f t="array" aca="1" ref="M2303" ca="1">IF(VEYA(M2303="Aralık",M2303="Ocak",M2303="Şubat"),"Kış",
IF(VEYA(M2303="Mart",M2303="Nisan",M2303="Mayıs"),"İlkbahar",
IF(VEYA(M2303="Haziran",M2303="Temmuz",M2303="Ağustos"),"Yaz",
IF(VEYA(M2303="Eylül",M2303="Ekim",M2303="Kasım"),"Sonbahar",""))))</f>
        <v>0</v>
      </c>
    </row>
    <row r="2304" spans="1:13" x14ac:dyDescent="0.3">
      <c r="A2304" s="4">
        <v>2303</v>
      </c>
      <c r="B2304" t="s">
        <v>17</v>
      </c>
      <c r="C2304" t="s">
        <v>33</v>
      </c>
      <c r="D2304" s="5" t="s">
        <v>78</v>
      </c>
      <c r="E2304">
        <v>5</v>
      </c>
      <c r="F2304" s="1">
        <v>1490</v>
      </c>
      <c r="G2304" s="2">
        <v>7450</v>
      </c>
      <c r="H2304" s="3">
        <v>3450</v>
      </c>
      <c r="I2304" s="19" t="s">
        <v>50</v>
      </c>
      <c r="J2304" t="s">
        <v>55</v>
      </c>
      <c r="K2304" s="20">
        <f>Tablo1[[#This Row],[Ürün Kar Tutarı]]/Tablo1[[#This Row],[Birim Fiyat]]</f>
        <v>2.3154362416107381</v>
      </c>
      <c r="L2304" t="str">
        <f xml:space="preserve"> RIGHT(Tablo1[[#This Row],[Urun Ad]],5)</f>
        <v>Marka</v>
      </c>
      <c r="M2304" cm="1">
        <f t="array" aca="1" ref="M2304" ca="1">IF(VEYA(M2304="Aralık",M2304="Ocak",M2304="Şubat"),"Kış",
IF(VEYA(M2304="Mart",M2304="Nisan",M2304="Mayıs"),"İlkbahar",
IF(VEYA(M2304="Haziran",M2304="Temmuz",M2304="Ağustos"),"Yaz",
IF(VEYA(M2304="Eylül",M2304="Ekim",M2304="Kasım"),"Sonbahar",""))))</f>
        <v>0</v>
      </c>
    </row>
    <row r="2305" spans="1:13" x14ac:dyDescent="0.3">
      <c r="A2305" s="5">
        <v>2304</v>
      </c>
      <c r="B2305" t="s">
        <v>16</v>
      </c>
      <c r="C2305" t="s">
        <v>32</v>
      </c>
      <c r="D2305" s="5" t="s">
        <v>76</v>
      </c>
      <c r="E2305">
        <v>3</v>
      </c>
      <c r="F2305" s="1">
        <v>10590</v>
      </c>
      <c r="G2305" s="2">
        <v>31770</v>
      </c>
      <c r="H2305" s="3">
        <v>13770</v>
      </c>
      <c r="I2305" s="19" t="s">
        <v>50</v>
      </c>
      <c r="J2305" t="s">
        <v>57</v>
      </c>
      <c r="K2305" s="20">
        <f>Tablo1[[#This Row],[Ürün Kar Tutarı]]/Tablo1[[#This Row],[Birim Fiyat]]</f>
        <v>1.3002832861189801</v>
      </c>
      <c r="L2305" t="str">
        <f xml:space="preserve"> RIGHT(Tablo1[[#This Row],[Urun Ad]],5)</f>
        <v>ı Gri</v>
      </c>
      <c r="M2305" cm="1">
        <f t="array" aca="1" ref="M2305" ca="1">IF(VEYA(M2305="Aralık",M2305="Ocak",M2305="Şubat"),"Kış",
IF(VEYA(M2305="Mart",M2305="Nisan",M2305="Mayıs"),"İlkbahar",
IF(VEYA(M2305="Haziran",M2305="Temmuz",M2305="Ağustos"),"Yaz",
IF(VEYA(M2305="Eylül",M2305="Ekim",M2305="Kasım"),"Sonbahar",""))))</f>
        <v>0</v>
      </c>
    </row>
    <row r="2306" spans="1:13" x14ac:dyDescent="0.3">
      <c r="A2306" s="4">
        <v>2305</v>
      </c>
      <c r="B2306" t="s">
        <v>10</v>
      </c>
      <c r="C2306" t="s">
        <v>31</v>
      </c>
      <c r="D2306" s="5" t="s">
        <v>77</v>
      </c>
      <c r="E2306">
        <v>4</v>
      </c>
      <c r="F2306" s="1">
        <v>8000</v>
      </c>
      <c r="G2306" s="2">
        <v>32000</v>
      </c>
      <c r="H2306" s="3">
        <v>8000</v>
      </c>
      <c r="I2306" s="19" t="s">
        <v>50</v>
      </c>
      <c r="J2306" t="s">
        <v>59</v>
      </c>
      <c r="K2306" s="20">
        <f>Tablo1[[#This Row],[Ürün Kar Tutarı]]/Tablo1[[#This Row],[Birim Fiyat]]</f>
        <v>1</v>
      </c>
      <c r="L2306" t="str">
        <f xml:space="preserve"> RIGHT(Tablo1[[#This Row],[Urun Ad]],5)</f>
        <v>Beyaz</v>
      </c>
      <c r="M2306" cm="1">
        <f t="array" aca="1" ref="M2306" ca="1">IF(VEYA(M2306="Aralık",M2306="Ocak",M2306="Şubat"),"Kış",
IF(VEYA(M2306="Mart",M2306="Nisan",M2306="Mayıs"),"İlkbahar",
IF(VEYA(M2306="Haziran",M2306="Temmuz",M2306="Ağustos"),"Yaz",
IF(VEYA(M2306="Eylül",M2306="Ekim",M2306="Kasım"),"Sonbahar",""))))</f>
        <v>0</v>
      </c>
    </row>
    <row r="2307" spans="1:13" x14ac:dyDescent="0.3">
      <c r="A2307" s="4">
        <v>2306</v>
      </c>
      <c r="B2307" t="s">
        <v>14</v>
      </c>
      <c r="C2307" t="s">
        <v>27</v>
      </c>
      <c r="D2307" s="5" t="s">
        <v>43</v>
      </c>
      <c r="E2307">
        <v>2</v>
      </c>
      <c r="F2307" s="1">
        <v>1100</v>
      </c>
      <c r="G2307" s="2">
        <v>2200</v>
      </c>
      <c r="H2307" s="3">
        <v>600</v>
      </c>
      <c r="I2307" s="19" t="s">
        <v>50</v>
      </c>
      <c r="J2307" t="s">
        <v>62</v>
      </c>
      <c r="K2307" s="20">
        <f>Tablo1[[#This Row],[Ürün Kar Tutarı]]/Tablo1[[#This Row],[Birim Fiyat]]</f>
        <v>0.54545454545454541</v>
      </c>
      <c r="L2307" t="str">
        <f xml:space="preserve"> RIGHT(Tablo1[[#This Row],[Urun Ad]],5)</f>
        <v>Beyaz</v>
      </c>
      <c r="M2307" cm="1">
        <f t="array" aca="1" ref="M2307" ca="1">IF(VEYA(M2307="Aralık",M2307="Ocak",M2307="Şubat"),"Kış",
IF(VEYA(M2307="Mart",M2307="Nisan",M2307="Mayıs"),"İlkbahar",
IF(VEYA(M2307="Haziran",M2307="Temmuz",M2307="Ağustos"),"Yaz",
IF(VEYA(M2307="Eylül",M2307="Ekim",M2307="Kasım"),"Sonbahar",""))))</f>
        <v>0</v>
      </c>
    </row>
    <row r="2308" spans="1:13" x14ac:dyDescent="0.3">
      <c r="A2308" s="4">
        <v>2307</v>
      </c>
      <c r="B2308" t="s">
        <v>17</v>
      </c>
      <c r="C2308" t="s">
        <v>28</v>
      </c>
      <c r="D2308" s="5" t="s">
        <v>83</v>
      </c>
      <c r="E2308">
        <v>5</v>
      </c>
      <c r="F2308" s="1">
        <v>1200</v>
      </c>
      <c r="G2308" s="2">
        <v>6000</v>
      </c>
      <c r="H2308" s="3">
        <v>2000</v>
      </c>
      <c r="I2308" s="19" t="s">
        <v>50</v>
      </c>
      <c r="J2308" t="s">
        <v>66</v>
      </c>
      <c r="K2308" s="20">
        <f>Tablo1[[#This Row],[Ürün Kar Tutarı]]/Tablo1[[#This Row],[Birim Fiyat]]</f>
        <v>1.6666666666666667</v>
      </c>
      <c r="L2308" t="str">
        <f xml:space="preserve"> RIGHT(Tablo1[[#This Row],[Urun Ad]],5)</f>
        <v>Marka</v>
      </c>
      <c r="M2308" cm="1">
        <f t="array" aca="1" ref="M2308" ca="1">IF(VEYA(M2308="Aralık",M2308="Ocak",M2308="Şubat"),"Kış",
IF(VEYA(M2308="Mart",M2308="Nisan",M2308="Mayıs"),"İlkbahar",
IF(VEYA(M2308="Haziran",M2308="Temmuz",M2308="Ağustos"),"Yaz",
IF(VEYA(M2308="Eylül",M2308="Ekim",M2308="Kasım"),"Sonbahar",""))))</f>
        <v>0</v>
      </c>
    </row>
    <row r="2309" spans="1:13" x14ac:dyDescent="0.3">
      <c r="A2309" s="5">
        <v>2308</v>
      </c>
      <c r="B2309" t="s">
        <v>12</v>
      </c>
      <c r="C2309" t="s">
        <v>34</v>
      </c>
      <c r="D2309" s="5" t="s">
        <v>80</v>
      </c>
      <c r="E2309">
        <v>3</v>
      </c>
      <c r="F2309" s="1">
        <v>4200</v>
      </c>
      <c r="G2309" s="2">
        <v>12600</v>
      </c>
      <c r="H2309" s="3">
        <v>3600</v>
      </c>
      <c r="I2309" s="19" t="s">
        <v>50</v>
      </c>
      <c r="J2309" t="s">
        <v>66</v>
      </c>
      <c r="K2309" s="20">
        <f>Tablo1[[#This Row],[Ürün Kar Tutarı]]/Tablo1[[#This Row],[Birim Fiyat]]</f>
        <v>0.8571428571428571</v>
      </c>
      <c r="L2309" t="str">
        <f xml:space="preserve"> RIGHT(Tablo1[[#This Row],[Urun Ad]],5)</f>
        <v>Beyaz</v>
      </c>
      <c r="M2309" cm="1">
        <f t="array" aca="1" ref="M2309" ca="1">IF(VEYA(M2309="Aralık",M2309="Ocak",M2309="Şubat"),"Kış",
IF(VEYA(M2309="Mart",M2309="Nisan",M2309="Mayıs"),"İlkbahar",
IF(VEYA(M2309="Haziran",M2309="Temmuz",M2309="Ağustos"),"Yaz",
IF(VEYA(M2309="Eylül",M2309="Ekim",M2309="Kasım"),"Sonbahar",""))))</f>
        <v>0</v>
      </c>
    </row>
    <row r="2310" spans="1:13" x14ac:dyDescent="0.3">
      <c r="A2310" s="4">
        <v>2309</v>
      </c>
      <c r="B2310" t="s">
        <v>9</v>
      </c>
      <c r="C2310" t="s">
        <v>35</v>
      </c>
      <c r="D2310" s="5" t="s">
        <v>79</v>
      </c>
      <c r="E2310">
        <v>5</v>
      </c>
      <c r="F2310" s="1">
        <v>5775</v>
      </c>
      <c r="G2310" s="2">
        <v>28875</v>
      </c>
      <c r="H2310" s="3">
        <v>8875</v>
      </c>
      <c r="I2310" s="19" t="s">
        <v>50</v>
      </c>
      <c r="J2310" t="s">
        <v>55</v>
      </c>
      <c r="K2310" s="20">
        <f>Tablo1[[#This Row],[Ürün Kar Tutarı]]/Tablo1[[#This Row],[Birim Fiyat]]</f>
        <v>1.5367965367965368</v>
      </c>
      <c r="L2310" t="str">
        <f xml:space="preserve"> RIGHT(Tablo1[[#This Row],[Urun Ad]],5)</f>
        <v>Beyaz</v>
      </c>
      <c r="M2310" cm="1">
        <f t="array" aca="1" ref="M2310" ca="1">IF(VEYA(M2310="Aralık",M2310="Ocak",M2310="Şubat"),"Kış",
IF(VEYA(M2310="Mart",M2310="Nisan",M2310="Mayıs"),"İlkbahar",
IF(VEYA(M2310="Haziran",M2310="Temmuz",M2310="Ağustos"),"Yaz",
IF(VEYA(M2310="Eylül",M2310="Ekim",M2310="Kasım"),"Sonbahar",""))))</f>
        <v>0</v>
      </c>
    </row>
    <row r="2311" spans="1:13" x14ac:dyDescent="0.3">
      <c r="A2311" s="5">
        <v>2310</v>
      </c>
      <c r="B2311" t="s">
        <v>18</v>
      </c>
      <c r="C2311" t="s">
        <v>25</v>
      </c>
      <c r="D2311" s="5" t="s">
        <v>77</v>
      </c>
      <c r="E2311">
        <v>2</v>
      </c>
      <c r="F2311" s="1">
        <v>7600</v>
      </c>
      <c r="G2311" s="2">
        <v>15200</v>
      </c>
      <c r="H2311" s="3">
        <v>3200</v>
      </c>
      <c r="I2311" s="19" t="s">
        <v>50</v>
      </c>
      <c r="J2311" t="s">
        <v>58</v>
      </c>
      <c r="K2311" s="20">
        <f>Tablo1[[#This Row],[Ürün Kar Tutarı]]/Tablo1[[#This Row],[Birim Fiyat]]</f>
        <v>0.42105263157894735</v>
      </c>
      <c r="L2311" t="str">
        <f xml:space="preserve"> RIGHT(Tablo1[[#This Row],[Urun Ad]],5)</f>
        <v>i Gri</v>
      </c>
      <c r="M2311" cm="1">
        <f t="array" aca="1" ref="M2311" ca="1">IF(VEYA(M2311="Aralık",M2311="Ocak",M2311="Şubat"),"Kış",
IF(VEYA(M2311="Mart",M2311="Nisan",M2311="Mayıs"),"İlkbahar",
IF(VEYA(M2311="Haziran",M2311="Temmuz",M2311="Ağustos"),"Yaz",
IF(VEYA(M2311="Eylül",M2311="Ekim",M2311="Kasım"),"Sonbahar",""))))</f>
        <v>0</v>
      </c>
    </row>
    <row r="2312" spans="1:13" x14ac:dyDescent="0.3">
      <c r="A2312" s="4">
        <v>2311</v>
      </c>
      <c r="B2312" t="s">
        <v>9</v>
      </c>
      <c r="C2312" t="s">
        <v>26</v>
      </c>
      <c r="D2312" s="5" t="s">
        <v>79</v>
      </c>
      <c r="E2312">
        <v>4</v>
      </c>
      <c r="F2312" s="1">
        <v>7250</v>
      </c>
      <c r="G2312" s="2">
        <v>29000</v>
      </c>
      <c r="H2312" s="3">
        <v>9000</v>
      </c>
      <c r="I2312" s="19" t="s">
        <v>50</v>
      </c>
      <c r="J2312" t="s">
        <v>66</v>
      </c>
      <c r="K2312" s="20">
        <f>Tablo1[[#This Row],[Ürün Kar Tutarı]]/Tablo1[[#This Row],[Birim Fiyat]]</f>
        <v>1.2413793103448276</v>
      </c>
      <c r="L2312" t="str">
        <f xml:space="preserve"> RIGHT(Tablo1[[#This Row],[Urun Ad]],5)</f>
        <v>u Gri</v>
      </c>
      <c r="M2312" cm="1">
        <f t="array" aca="1" ref="M2312" ca="1">IF(VEYA(M2312="Aralık",M2312="Ocak",M2312="Şubat"),"Kış",
IF(VEYA(M2312="Mart",M2312="Nisan",M2312="Mayıs"),"İlkbahar",
IF(VEYA(M2312="Haziran",M2312="Temmuz",M2312="Ağustos"),"Yaz",
IF(VEYA(M2312="Eylül",M2312="Ekim",M2312="Kasım"),"Sonbahar",""))))</f>
        <v>0</v>
      </c>
    </row>
    <row r="2313" spans="1:13" x14ac:dyDescent="0.3">
      <c r="A2313" s="5">
        <v>2312</v>
      </c>
      <c r="B2313" t="s">
        <v>8</v>
      </c>
      <c r="C2313" t="s">
        <v>26</v>
      </c>
      <c r="D2313" s="5" t="s">
        <v>79</v>
      </c>
      <c r="E2313">
        <v>4</v>
      </c>
      <c r="F2313" s="1">
        <v>7250</v>
      </c>
      <c r="G2313" s="2">
        <v>29000</v>
      </c>
      <c r="H2313" s="3">
        <v>9000</v>
      </c>
      <c r="I2313" s="19" t="s">
        <v>50</v>
      </c>
      <c r="J2313" t="s">
        <v>61</v>
      </c>
      <c r="K2313" s="20">
        <f>Tablo1[[#This Row],[Ürün Kar Tutarı]]/Tablo1[[#This Row],[Birim Fiyat]]</f>
        <v>1.2413793103448276</v>
      </c>
      <c r="L2313" t="str">
        <f xml:space="preserve"> RIGHT(Tablo1[[#This Row],[Urun Ad]],5)</f>
        <v>u Gri</v>
      </c>
      <c r="M2313" cm="1">
        <f t="array" aca="1" ref="M2313" ca="1">IF(VEYA(M2313="Aralık",M2313="Ocak",M2313="Şubat"),"Kış",
IF(VEYA(M2313="Mart",M2313="Nisan",M2313="Mayıs"),"İlkbahar",
IF(VEYA(M2313="Haziran",M2313="Temmuz",M2313="Ağustos"),"Yaz",
IF(VEYA(M2313="Eylül",M2313="Ekim",M2313="Kasım"),"Sonbahar",""))))</f>
        <v>0</v>
      </c>
    </row>
    <row r="2314" spans="1:13" x14ac:dyDescent="0.3">
      <c r="A2314" s="4">
        <v>2313</v>
      </c>
      <c r="B2314" t="s">
        <v>16</v>
      </c>
      <c r="C2314" t="s">
        <v>26</v>
      </c>
      <c r="D2314" s="5" t="s">
        <v>79</v>
      </c>
      <c r="E2314">
        <v>2</v>
      </c>
      <c r="F2314" s="1">
        <v>7250</v>
      </c>
      <c r="G2314" s="2">
        <v>14500</v>
      </c>
      <c r="H2314" s="3">
        <v>4500</v>
      </c>
      <c r="I2314" s="19" t="s">
        <v>50</v>
      </c>
      <c r="J2314" t="s">
        <v>64</v>
      </c>
      <c r="K2314" s="20">
        <f>Tablo1[[#This Row],[Ürün Kar Tutarı]]/Tablo1[[#This Row],[Birim Fiyat]]</f>
        <v>0.62068965517241381</v>
      </c>
      <c r="L2314" t="str">
        <f xml:space="preserve"> RIGHT(Tablo1[[#This Row],[Urun Ad]],5)</f>
        <v>u Gri</v>
      </c>
      <c r="M2314" cm="1">
        <f t="array" aca="1" ref="M2314" ca="1">IF(VEYA(M2314="Aralık",M2314="Ocak",M2314="Şubat"),"Kış",
IF(VEYA(M2314="Mart",M2314="Nisan",M2314="Mayıs"),"İlkbahar",
IF(VEYA(M2314="Haziran",M2314="Temmuz",M2314="Ağustos"),"Yaz",
IF(VEYA(M2314="Eylül",M2314="Ekim",M2314="Kasım"),"Sonbahar",""))))</f>
        <v>0</v>
      </c>
    </row>
    <row r="2315" spans="1:13" x14ac:dyDescent="0.3">
      <c r="A2315" s="5">
        <v>2314</v>
      </c>
      <c r="B2315" t="s">
        <v>13</v>
      </c>
      <c r="C2315" t="s">
        <v>23</v>
      </c>
      <c r="D2315" s="5" t="s">
        <v>84</v>
      </c>
      <c r="E2315">
        <v>5</v>
      </c>
      <c r="F2315" s="1">
        <v>1350</v>
      </c>
      <c r="G2315" s="2">
        <v>6750</v>
      </c>
      <c r="H2315" s="3">
        <v>2750</v>
      </c>
      <c r="I2315" s="19" t="s">
        <v>50</v>
      </c>
      <c r="J2315" t="s">
        <v>55</v>
      </c>
      <c r="K2315" s="20">
        <f>Tablo1[[#This Row],[Ürün Kar Tutarı]]/Tablo1[[#This Row],[Birim Fiyat]]</f>
        <v>2.0370370370370372</v>
      </c>
      <c r="L2315" t="str">
        <f xml:space="preserve"> RIGHT(Tablo1[[#This Row],[Urun Ad]],5)</f>
        <v>Siyah</v>
      </c>
      <c r="M2315" cm="1">
        <f t="array" aca="1" ref="M2315" ca="1">IF(VEYA(M2315="Aralık",M2315="Ocak",M2315="Şubat"),"Kış",
IF(VEYA(M2315="Mart",M2315="Nisan",M2315="Mayıs"),"İlkbahar",
IF(VEYA(M2315="Haziran",M2315="Temmuz",M2315="Ağustos"),"Yaz",
IF(VEYA(M2315="Eylül",M2315="Ekim",M2315="Kasım"),"Sonbahar",""))))</f>
        <v>0</v>
      </c>
    </row>
    <row r="2316" spans="1:13" x14ac:dyDescent="0.3">
      <c r="A2316" s="4">
        <v>2315</v>
      </c>
      <c r="B2316" t="s">
        <v>9</v>
      </c>
      <c r="C2316" t="s">
        <v>26</v>
      </c>
      <c r="D2316" s="5" t="s">
        <v>79</v>
      </c>
      <c r="E2316">
        <v>2</v>
      </c>
      <c r="F2316" s="1">
        <v>7250</v>
      </c>
      <c r="G2316" s="2">
        <v>14500</v>
      </c>
      <c r="H2316" s="3">
        <v>4500</v>
      </c>
      <c r="I2316" s="19" t="s">
        <v>50</v>
      </c>
      <c r="J2316" t="s">
        <v>59</v>
      </c>
      <c r="K2316" s="20">
        <f>Tablo1[[#This Row],[Ürün Kar Tutarı]]/Tablo1[[#This Row],[Birim Fiyat]]</f>
        <v>0.62068965517241381</v>
      </c>
      <c r="L2316" t="str">
        <f xml:space="preserve"> RIGHT(Tablo1[[#This Row],[Urun Ad]],5)</f>
        <v>u Gri</v>
      </c>
      <c r="M2316" cm="1">
        <f t="array" aca="1" ref="M2316" ca="1">IF(VEYA(M2316="Aralık",M2316="Ocak",M2316="Şubat"),"Kış",
IF(VEYA(M2316="Mart",M2316="Nisan",M2316="Mayıs"),"İlkbahar",
IF(VEYA(M2316="Haziran",M2316="Temmuz",M2316="Ağustos"),"Yaz",
IF(VEYA(M2316="Eylül",M2316="Ekim",M2316="Kasım"),"Sonbahar",""))))</f>
        <v>0</v>
      </c>
    </row>
    <row r="2317" spans="1:13" x14ac:dyDescent="0.3">
      <c r="A2317" s="5">
        <v>2316</v>
      </c>
      <c r="B2317" t="s">
        <v>14</v>
      </c>
      <c r="C2317" t="s">
        <v>25</v>
      </c>
      <c r="D2317" s="5" t="s">
        <v>77</v>
      </c>
      <c r="E2317">
        <v>2</v>
      </c>
      <c r="F2317" s="1">
        <v>7600</v>
      </c>
      <c r="G2317" s="2">
        <v>15200</v>
      </c>
      <c r="H2317" s="3">
        <v>3200</v>
      </c>
      <c r="I2317" s="19" t="s">
        <v>50</v>
      </c>
      <c r="J2317" t="s">
        <v>57</v>
      </c>
      <c r="K2317" s="20">
        <f>Tablo1[[#This Row],[Ürün Kar Tutarı]]/Tablo1[[#This Row],[Birim Fiyat]]</f>
        <v>0.42105263157894735</v>
      </c>
      <c r="L2317" t="str">
        <f xml:space="preserve"> RIGHT(Tablo1[[#This Row],[Urun Ad]],5)</f>
        <v>i Gri</v>
      </c>
      <c r="M2317" cm="1">
        <f t="array" aca="1" ref="M2317" ca="1">IF(VEYA(M2317="Aralık",M2317="Ocak",M2317="Şubat"),"Kış",
IF(VEYA(M2317="Mart",M2317="Nisan",M2317="Mayıs"),"İlkbahar",
IF(VEYA(M2317="Haziran",M2317="Temmuz",M2317="Ağustos"),"Yaz",
IF(VEYA(M2317="Eylül",M2317="Ekim",M2317="Kasım"),"Sonbahar",""))))</f>
        <v>0</v>
      </c>
    </row>
    <row r="2318" spans="1:13" x14ac:dyDescent="0.3">
      <c r="A2318" s="4">
        <v>2317</v>
      </c>
      <c r="B2318" t="s">
        <v>19</v>
      </c>
      <c r="C2318" t="s">
        <v>25</v>
      </c>
      <c r="D2318" s="5" t="s">
        <v>77</v>
      </c>
      <c r="E2318">
        <v>4</v>
      </c>
      <c r="F2318" s="1">
        <v>7600</v>
      </c>
      <c r="G2318" s="2">
        <v>30400</v>
      </c>
      <c r="H2318" s="3">
        <v>6400</v>
      </c>
      <c r="I2318" s="19" t="s">
        <v>50</v>
      </c>
      <c r="J2318" t="s">
        <v>62</v>
      </c>
      <c r="K2318" s="20">
        <f>Tablo1[[#This Row],[Ürün Kar Tutarı]]/Tablo1[[#This Row],[Birim Fiyat]]</f>
        <v>0.84210526315789469</v>
      </c>
      <c r="L2318" t="str">
        <f xml:space="preserve"> RIGHT(Tablo1[[#This Row],[Urun Ad]],5)</f>
        <v>i Gri</v>
      </c>
      <c r="M2318" cm="1">
        <f t="array" aca="1" ref="M2318" ca="1">IF(VEYA(M2318="Aralık",M2318="Ocak",M2318="Şubat"),"Kış",
IF(VEYA(M2318="Mart",M2318="Nisan",M2318="Mayıs"),"İlkbahar",
IF(VEYA(M2318="Haziran",M2318="Temmuz",M2318="Ağustos"),"Yaz",
IF(VEYA(M2318="Eylül",M2318="Ekim",M2318="Kasım"),"Sonbahar",""))))</f>
        <v>0</v>
      </c>
    </row>
    <row r="2319" spans="1:13" x14ac:dyDescent="0.3">
      <c r="A2319" s="5">
        <v>2318</v>
      </c>
      <c r="B2319" t="s">
        <v>9</v>
      </c>
      <c r="C2319" t="s">
        <v>33</v>
      </c>
      <c r="D2319" s="5" t="s">
        <v>78</v>
      </c>
      <c r="E2319">
        <v>3</v>
      </c>
      <c r="F2319" s="1">
        <v>1490</v>
      </c>
      <c r="G2319" s="2">
        <v>4470</v>
      </c>
      <c r="H2319" s="3">
        <v>2070</v>
      </c>
      <c r="I2319" s="19" t="s">
        <v>50</v>
      </c>
      <c r="J2319" t="s">
        <v>65</v>
      </c>
      <c r="K2319" s="20">
        <f>Tablo1[[#This Row],[Ürün Kar Tutarı]]/Tablo1[[#This Row],[Birim Fiyat]]</f>
        <v>1.3892617449664431</v>
      </c>
      <c r="L2319" t="str">
        <f xml:space="preserve"> RIGHT(Tablo1[[#This Row],[Urun Ad]],5)</f>
        <v>Marka</v>
      </c>
      <c r="M2319" cm="1">
        <f t="array" aca="1" ref="M2319" ca="1">IF(VEYA(M2319="Aralık",M2319="Ocak",M2319="Şubat"),"Kış",
IF(VEYA(M2319="Mart",M2319="Nisan",M2319="Mayıs"),"İlkbahar",
IF(VEYA(M2319="Haziran",M2319="Temmuz",M2319="Ağustos"),"Yaz",
IF(VEYA(M2319="Eylül",M2319="Ekim",M2319="Kasım"),"Sonbahar",""))))</f>
        <v>0</v>
      </c>
    </row>
    <row r="2320" spans="1:13" x14ac:dyDescent="0.3">
      <c r="A2320" s="4">
        <v>2319</v>
      </c>
      <c r="B2320" t="s">
        <v>13</v>
      </c>
      <c r="C2320" t="s">
        <v>36</v>
      </c>
      <c r="D2320" s="5" t="s">
        <v>81</v>
      </c>
      <c r="E2320">
        <v>4</v>
      </c>
      <c r="F2320" s="1">
        <v>2900</v>
      </c>
      <c r="G2320" s="2">
        <v>11600</v>
      </c>
      <c r="H2320" s="3">
        <v>3600</v>
      </c>
      <c r="I2320" s="19" t="s">
        <v>50</v>
      </c>
      <c r="J2320" t="s">
        <v>60</v>
      </c>
      <c r="K2320" s="20">
        <f>Tablo1[[#This Row],[Ürün Kar Tutarı]]/Tablo1[[#This Row],[Birim Fiyat]]</f>
        <v>1.2413793103448276</v>
      </c>
      <c r="L2320" t="str">
        <f xml:space="preserve"> RIGHT(Tablo1[[#This Row],[Urun Ad]],5)</f>
        <v>Marka</v>
      </c>
      <c r="M2320" cm="1">
        <f t="array" aca="1" ref="M2320" ca="1">IF(VEYA(M2320="Aralık",M2320="Ocak",M2320="Şubat"),"Kış",
IF(VEYA(M2320="Mart",M2320="Nisan",M2320="Mayıs"),"İlkbahar",
IF(VEYA(M2320="Haziran",M2320="Temmuz",M2320="Ağustos"),"Yaz",
IF(VEYA(M2320="Eylül",M2320="Ekim",M2320="Kasım"),"Sonbahar",""))))</f>
        <v>0</v>
      </c>
    </row>
    <row r="2321" spans="1:13" x14ac:dyDescent="0.3">
      <c r="A2321" s="5">
        <v>2320</v>
      </c>
      <c r="B2321" t="s">
        <v>17</v>
      </c>
      <c r="C2321" t="s">
        <v>33</v>
      </c>
      <c r="D2321" s="5" t="s">
        <v>78</v>
      </c>
      <c r="E2321">
        <v>2</v>
      </c>
      <c r="F2321" s="1">
        <v>1490</v>
      </c>
      <c r="G2321" s="2">
        <v>2980</v>
      </c>
      <c r="H2321" s="3">
        <v>1380</v>
      </c>
      <c r="I2321" s="19" t="s">
        <v>50</v>
      </c>
      <c r="J2321" t="s">
        <v>63</v>
      </c>
      <c r="K2321" s="20">
        <f>Tablo1[[#This Row],[Ürün Kar Tutarı]]/Tablo1[[#This Row],[Birim Fiyat]]</f>
        <v>0.9261744966442953</v>
      </c>
      <c r="L2321" t="str">
        <f xml:space="preserve"> RIGHT(Tablo1[[#This Row],[Urun Ad]],5)</f>
        <v>Marka</v>
      </c>
      <c r="M2321" cm="1">
        <f t="array" aca="1" ref="M2321" ca="1">IF(VEYA(M2321="Aralık",M2321="Ocak",M2321="Şubat"),"Kış",
IF(VEYA(M2321="Mart",M2321="Nisan",M2321="Mayıs"),"İlkbahar",
IF(VEYA(M2321="Haziran",M2321="Temmuz",M2321="Ağustos"),"Yaz",
IF(VEYA(M2321="Eylül",M2321="Ekim",M2321="Kasım"),"Sonbahar",""))))</f>
        <v>0</v>
      </c>
    </row>
    <row r="2322" spans="1:13" x14ac:dyDescent="0.3">
      <c r="A2322" s="4">
        <v>2321</v>
      </c>
      <c r="B2322" t="s">
        <v>17</v>
      </c>
      <c r="C2322" t="s">
        <v>30</v>
      </c>
      <c r="D2322" s="5" t="s">
        <v>83</v>
      </c>
      <c r="E2322">
        <v>4</v>
      </c>
      <c r="F2322" s="1">
        <v>1090</v>
      </c>
      <c r="G2322" s="2">
        <v>4360</v>
      </c>
      <c r="H2322" s="3">
        <v>1160</v>
      </c>
      <c r="I2322" s="19" t="s">
        <v>50</v>
      </c>
      <c r="J2322" t="s">
        <v>60</v>
      </c>
      <c r="K2322" s="20">
        <f>Tablo1[[#This Row],[Ürün Kar Tutarı]]/Tablo1[[#This Row],[Birim Fiyat]]</f>
        <v>1.0642201834862386</v>
      </c>
      <c r="L2322" t="str">
        <f xml:space="preserve"> RIGHT(Tablo1[[#This Row],[Urun Ad]],5)</f>
        <v>Marka</v>
      </c>
      <c r="M2322" cm="1">
        <f t="array" aca="1" ref="M2322" ca="1">IF(VEYA(M2322="Aralık",M2322="Ocak",M2322="Şubat"),"Kış",
IF(VEYA(M2322="Mart",M2322="Nisan",M2322="Mayıs"),"İlkbahar",
IF(VEYA(M2322="Haziran",M2322="Temmuz",M2322="Ağustos"),"Yaz",
IF(VEYA(M2322="Eylül",M2322="Ekim",M2322="Kasım"),"Sonbahar",""))))</f>
        <v>0</v>
      </c>
    </row>
    <row r="2323" spans="1:13" x14ac:dyDescent="0.3">
      <c r="A2323" s="5">
        <v>2322</v>
      </c>
      <c r="B2323" t="s">
        <v>13</v>
      </c>
      <c r="C2323" t="s">
        <v>28</v>
      </c>
      <c r="D2323" s="5" t="s">
        <v>83</v>
      </c>
      <c r="E2323">
        <v>4</v>
      </c>
      <c r="F2323" s="1">
        <v>1200</v>
      </c>
      <c r="G2323" s="2">
        <v>4800</v>
      </c>
      <c r="H2323" s="3">
        <v>1600</v>
      </c>
      <c r="I2323" s="19" t="s">
        <v>50</v>
      </c>
      <c r="J2323" t="s">
        <v>61</v>
      </c>
      <c r="K2323" s="20">
        <f>Tablo1[[#This Row],[Ürün Kar Tutarı]]/Tablo1[[#This Row],[Birim Fiyat]]</f>
        <v>1.3333333333333333</v>
      </c>
      <c r="L2323" t="str">
        <f xml:space="preserve"> RIGHT(Tablo1[[#This Row],[Urun Ad]],5)</f>
        <v>Marka</v>
      </c>
      <c r="M2323" cm="1">
        <f t="array" aca="1" ref="M2323" ca="1">IF(VEYA(M2323="Aralık",M2323="Ocak",M2323="Şubat"),"Kış",
IF(VEYA(M2323="Mart",M2323="Nisan",M2323="Mayıs"),"İlkbahar",
IF(VEYA(M2323="Haziran",M2323="Temmuz",M2323="Ağustos"),"Yaz",
IF(VEYA(M2323="Eylül",M2323="Ekim",M2323="Kasım"),"Sonbahar",""))))</f>
        <v>0</v>
      </c>
    </row>
    <row r="2324" spans="1:13" x14ac:dyDescent="0.3">
      <c r="A2324" s="4">
        <v>2323</v>
      </c>
      <c r="B2324" t="s">
        <v>16</v>
      </c>
      <c r="C2324" t="s">
        <v>32</v>
      </c>
      <c r="D2324" s="5" t="s">
        <v>76</v>
      </c>
      <c r="E2324">
        <v>3</v>
      </c>
      <c r="F2324" s="1">
        <v>10590</v>
      </c>
      <c r="G2324" s="2">
        <v>31770</v>
      </c>
      <c r="H2324" s="3">
        <v>13770</v>
      </c>
      <c r="I2324" s="19" t="s">
        <v>50</v>
      </c>
      <c r="J2324" t="s">
        <v>59</v>
      </c>
      <c r="K2324" s="20">
        <f>Tablo1[[#This Row],[Ürün Kar Tutarı]]/Tablo1[[#This Row],[Birim Fiyat]]</f>
        <v>1.3002832861189801</v>
      </c>
      <c r="L2324" t="str">
        <f xml:space="preserve"> RIGHT(Tablo1[[#This Row],[Urun Ad]],5)</f>
        <v>ı Gri</v>
      </c>
      <c r="M2324" cm="1">
        <f t="array" aca="1" ref="M2324" ca="1">IF(VEYA(M2324="Aralık",M2324="Ocak",M2324="Şubat"),"Kış",
IF(VEYA(M2324="Mart",M2324="Nisan",M2324="Mayıs"),"İlkbahar",
IF(VEYA(M2324="Haziran",M2324="Temmuz",M2324="Ağustos"),"Yaz",
IF(VEYA(M2324="Eylül",M2324="Ekim",M2324="Kasım"),"Sonbahar",""))))</f>
        <v>0</v>
      </c>
    </row>
    <row r="2325" spans="1:13" x14ac:dyDescent="0.3">
      <c r="A2325" s="5">
        <v>2324</v>
      </c>
      <c r="B2325" t="s">
        <v>14</v>
      </c>
      <c r="C2325" t="s">
        <v>34</v>
      </c>
      <c r="D2325" s="5" t="s">
        <v>80</v>
      </c>
      <c r="E2325">
        <v>2</v>
      </c>
      <c r="F2325" s="1">
        <v>4200</v>
      </c>
      <c r="G2325" s="2">
        <v>8400</v>
      </c>
      <c r="H2325" s="3">
        <v>2400</v>
      </c>
      <c r="I2325" s="19" t="s">
        <v>50</v>
      </c>
      <c r="J2325" t="s">
        <v>60</v>
      </c>
      <c r="K2325" s="20">
        <f>Tablo1[[#This Row],[Ürün Kar Tutarı]]/Tablo1[[#This Row],[Birim Fiyat]]</f>
        <v>0.5714285714285714</v>
      </c>
      <c r="L2325" t="str">
        <f xml:space="preserve"> RIGHT(Tablo1[[#This Row],[Urun Ad]],5)</f>
        <v>Beyaz</v>
      </c>
      <c r="M2325" cm="1">
        <f t="array" aca="1" ref="M2325" ca="1">IF(VEYA(M2325="Aralık",M2325="Ocak",M2325="Şubat"),"Kış",
IF(VEYA(M2325="Mart",M2325="Nisan",M2325="Mayıs"),"İlkbahar",
IF(VEYA(M2325="Haziran",M2325="Temmuz",M2325="Ağustos"),"Yaz",
IF(VEYA(M2325="Eylül",M2325="Ekim",M2325="Kasım"),"Sonbahar",""))))</f>
        <v>0</v>
      </c>
    </row>
    <row r="2326" spans="1:13" x14ac:dyDescent="0.3">
      <c r="A2326" s="4">
        <v>2325</v>
      </c>
      <c r="B2326" t="s">
        <v>11</v>
      </c>
      <c r="C2326" t="s">
        <v>34</v>
      </c>
      <c r="D2326" s="5" t="s">
        <v>80</v>
      </c>
      <c r="E2326">
        <v>5</v>
      </c>
      <c r="F2326" s="1">
        <v>4200</v>
      </c>
      <c r="G2326" s="2">
        <v>21000</v>
      </c>
      <c r="H2326" s="3">
        <v>6000</v>
      </c>
      <c r="I2326" s="19" t="s">
        <v>50</v>
      </c>
      <c r="J2326" t="s">
        <v>65</v>
      </c>
      <c r="K2326" s="20">
        <f>Tablo1[[#This Row],[Ürün Kar Tutarı]]/Tablo1[[#This Row],[Birim Fiyat]]</f>
        <v>1.4285714285714286</v>
      </c>
      <c r="L2326" t="str">
        <f xml:space="preserve"> RIGHT(Tablo1[[#This Row],[Urun Ad]],5)</f>
        <v>Beyaz</v>
      </c>
      <c r="M2326" cm="1">
        <f t="array" aca="1" ref="M2326" ca="1">IF(VEYA(M2326="Aralık",M2326="Ocak",M2326="Şubat"),"Kış",
IF(VEYA(M2326="Mart",M2326="Nisan",M2326="Mayıs"),"İlkbahar",
IF(VEYA(M2326="Haziran",M2326="Temmuz",M2326="Ağustos"),"Yaz",
IF(VEYA(M2326="Eylül",M2326="Ekim",M2326="Kasım"),"Sonbahar",""))))</f>
        <v>0</v>
      </c>
    </row>
    <row r="2327" spans="1:13" x14ac:dyDescent="0.3">
      <c r="A2327" s="5">
        <v>2326</v>
      </c>
      <c r="B2327" t="s">
        <v>15</v>
      </c>
      <c r="C2327" t="s">
        <v>32</v>
      </c>
      <c r="D2327" s="5" t="s">
        <v>76</v>
      </c>
      <c r="E2327">
        <v>2</v>
      </c>
      <c r="F2327" s="1">
        <v>10590</v>
      </c>
      <c r="G2327" s="2">
        <v>21180</v>
      </c>
      <c r="H2327" s="3">
        <v>9180</v>
      </c>
      <c r="I2327" s="19" t="s">
        <v>50</v>
      </c>
      <c r="J2327" t="s">
        <v>65</v>
      </c>
      <c r="K2327" s="20">
        <f>Tablo1[[#This Row],[Ürün Kar Tutarı]]/Tablo1[[#This Row],[Birim Fiyat]]</f>
        <v>0.86685552407932009</v>
      </c>
      <c r="L2327" t="str">
        <f xml:space="preserve"> RIGHT(Tablo1[[#This Row],[Urun Ad]],5)</f>
        <v>ı Gri</v>
      </c>
      <c r="M2327" cm="1">
        <f t="array" aca="1" ref="M2327" ca="1">IF(VEYA(M2327="Aralık",M2327="Ocak",M2327="Şubat"),"Kış",
IF(VEYA(M2327="Mart",M2327="Nisan",M2327="Mayıs"),"İlkbahar",
IF(VEYA(M2327="Haziran",M2327="Temmuz",M2327="Ağustos"),"Yaz",
IF(VEYA(M2327="Eylül",M2327="Ekim",M2327="Kasım"),"Sonbahar",""))))</f>
        <v>0</v>
      </c>
    </row>
    <row r="2328" spans="1:13" x14ac:dyDescent="0.3">
      <c r="A2328" s="4">
        <v>2327</v>
      </c>
      <c r="B2328" t="s">
        <v>19</v>
      </c>
      <c r="C2328" t="s">
        <v>37</v>
      </c>
      <c r="D2328" s="5" t="s">
        <v>43</v>
      </c>
      <c r="E2328">
        <v>3</v>
      </c>
      <c r="F2328" s="1">
        <v>1250</v>
      </c>
      <c r="G2328" s="2">
        <v>3750</v>
      </c>
      <c r="H2328" s="3">
        <v>1350</v>
      </c>
      <c r="I2328" s="19" t="s">
        <v>50</v>
      </c>
      <c r="J2328" t="s">
        <v>66</v>
      </c>
      <c r="K2328" s="20">
        <f>Tablo1[[#This Row],[Ürün Kar Tutarı]]/Tablo1[[#This Row],[Birim Fiyat]]</f>
        <v>1.08</v>
      </c>
      <c r="L2328" t="str">
        <f xml:space="preserve"> RIGHT(Tablo1[[#This Row],[Urun Ad]],5)</f>
        <v>Siyah</v>
      </c>
      <c r="M2328" cm="1">
        <f t="array" aca="1" ref="M2328" ca="1">IF(VEYA(M2328="Aralık",M2328="Ocak",M2328="Şubat"),"Kış",
IF(VEYA(M2328="Mart",M2328="Nisan",M2328="Mayıs"),"İlkbahar",
IF(VEYA(M2328="Haziran",M2328="Temmuz",M2328="Ağustos"),"Yaz",
IF(VEYA(M2328="Eylül",M2328="Ekim",M2328="Kasım"),"Sonbahar",""))))</f>
        <v>0</v>
      </c>
    </row>
    <row r="2329" spans="1:13" x14ac:dyDescent="0.3">
      <c r="A2329" s="5">
        <v>2328</v>
      </c>
      <c r="B2329" t="s">
        <v>8</v>
      </c>
      <c r="C2329" t="s">
        <v>33</v>
      </c>
      <c r="D2329" s="5" t="s">
        <v>78</v>
      </c>
      <c r="E2329">
        <v>5</v>
      </c>
      <c r="F2329" s="1">
        <v>1490</v>
      </c>
      <c r="G2329" s="2">
        <v>7450</v>
      </c>
      <c r="H2329" s="3">
        <v>3450</v>
      </c>
      <c r="I2329" s="19" t="s">
        <v>50</v>
      </c>
      <c r="J2329" t="s">
        <v>65</v>
      </c>
      <c r="K2329" s="20">
        <f>Tablo1[[#This Row],[Ürün Kar Tutarı]]/Tablo1[[#This Row],[Birim Fiyat]]</f>
        <v>2.3154362416107381</v>
      </c>
      <c r="L2329" t="str">
        <f xml:space="preserve"> RIGHT(Tablo1[[#This Row],[Urun Ad]],5)</f>
        <v>Marka</v>
      </c>
      <c r="M2329" cm="1">
        <f t="array" aca="1" ref="M2329" ca="1">IF(VEYA(M2329="Aralık",M2329="Ocak",M2329="Şubat"),"Kış",
IF(VEYA(M2329="Mart",M2329="Nisan",M2329="Mayıs"),"İlkbahar",
IF(VEYA(M2329="Haziran",M2329="Temmuz",M2329="Ağustos"),"Yaz",
IF(VEYA(M2329="Eylül",M2329="Ekim",M2329="Kasım"),"Sonbahar",""))))</f>
        <v>0</v>
      </c>
    </row>
    <row r="2330" spans="1:13" x14ac:dyDescent="0.3">
      <c r="A2330" s="4">
        <v>2329</v>
      </c>
      <c r="B2330" t="s">
        <v>14</v>
      </c>
      <c r="C2330" t="s">
        <v>28</v>
      </c>
      <c r="D2330" s="5" t="s">
        <v>83</v>
      </c>
      <c r="E2330">
        <v>3</v>
      </c>
      <c r="F2330" s="1">
        <v>1200</v>
      </c>
      <c r="G2330" s="2">
        <v>3600</v>
      </c>
      <c r="H2330" s="3">
        <v>1200</v>
      </c>
      <c r="I2330" s="19" t="s">
        <v>50</v>
      </c>
      <c r="J2330" t="s">
        <v>64</v>
      </c>
      <c r="K2330" s="20">
        <f>Tablo1[[#This Row],[Ürün Kar Tutarı]]/Tablo1[[#This Row],[Birim Fiyat]]</f>
        <v>1</v>
      </c>
      <c r="L2330" t="str">
        <f xml:space="preserve"> RIGHT(Tablo1[[#This Row],[Urun Ad]],5)</f>
        <v>Marka</v>
      </c>
      <c r="M2330" cm="1">
        <f t="array" aca="1" ref="M2330" ca="1">IF(VEYA(M2330="Aralık",M2330="Ocak",M2330="Şubat"),"Kış",
IF(VEYA(M2330="Mart",M2330="Nisan",M2330="Mayıs"),"İlkbahar",
IF(VEYA(M2330="Haziran",M2330="Temmuz",M2330="Ağustos"),"Yaz",
IF(VEYA(M2330="Eylül",M2330="Ekim",M2330="Kasım"),"Sonbahar",""))))</f>
        <v>0</v>
      </c>
    </row>
    <row r="2331" spans="1:13" x14ac:dyDescent="0.3">
      <c r="A2331" s="5">
        <v>2330</v>
      </c>
      <c r="B2331" t="s">
        <v>10</v>
      </c>
      <c r="C2331" t="s">
        <v>24</v>
      </c>
      <c r="D2331" s="5" t="s">
        <v>81</v>
      </c>
      <c r="E2331">
        <v>4</v>
      </c>
      <c r="F2331" s="1">
        <v>2180</v>
      </c>
      <c r="G2331" s="2">
        <v>8720</v>
      </c>
      <c r="H2331" s="3">
        <v>2720</v>
      </c>
      <c r="I2331" s="19" t="s">
        <v>50</v>
      </c>
      <c r="J2331" t="s">
        <v>58</v>
      </c>
      <c r="K2331" s="20">
        <f>Tablo1[[#This Row],[Ürün Kar Tutarı]]/Tablo1[[#This Row],[Birim Fiyat]]</f>
        <v>1.2477064220183487</v>
      </c>
      <c r="L2331" t="str">
        <f xml:space="preserve"> RIGHT(Tablo1[[#This Row],[Urun Ad]],5)</f>
        <v>Marka</v>
      </c>
      <c r="M2331" cm="1">
        <f t="array" aca="1" ref="M2331" ca="1">IF(VEYA(M2331="Aralık",M2331="Ocak",M2331="Şubat"),"Kış",
IF(VEYA(M2331="Mart",M2331="Nisan",M2331="Mayıs"),"İlkbahar",
IF(VEYA(M2331="Haziran",M2331="Temmuz",M2331="Ağustos"),"Yaz",
IF(VEYA(M2331="Eylül",M2331="Ekim",M2331="Kasım"),"Sonbahar",""))))</f>
        <v>0</v>
      </c>
    </row>
    <row r="2332" spans="1:13" x14ac:dyDescent="0.3">
      <c r="A2332" s="4">
        <v>2331</v>
      </c>
      <c r="B2332" t="s">
        <v>17</v>
      </c>
      <c r="C2332" t="s">
        <v>38</v>
      </c>
      <c r="D2332" s="5" t="s">
        <v>84</v>
      </c>
      <c r="E2332">
        <v>5</v>
      </c>
      <c r="F2332" s="1">
        <v>1200</v>
      </c>
      <c r="G2332" s="2">
        <v>6000</v>
      </c>
      <c r="H2332" s="3">
        <v>2000</v>
      </c>
      <c r="I2332" s="19" t="s">
        <v>50</v>
      </c>
      <c r="J2332" t="s">
        <v>57</v>
      </c>
      <c r="K2332" s="20">
        <f>Tablo1[[#This Row],[Ürün Kar Tutarı]]/Tablo1[[#This Row],[Birim Fiyat]]</f>
        <v>1.6666666666666667</v>
      </c>
      <c r="L2332" t="str">
        <f xml:space="preserve"> RIGHT(Tablo1[[#This Row],[Urun Ad]],5)</f>
        <v>ü Mor</v>
      </c>
      <c r="M2332" cm="1">
        <f t="array" aca="1" ref="M2332" ca="1">IF(VEYA(M2332="Aralık",M2332="Ocak",M2332="Şubat"),"Kış",
IF(VEYA(M2332="Mart",M2332="Nisan",M2332="Mayıs"),"İlkbahar",
IF(VEYA(M2332="Haziran",M2332="Temmuz",M2332="Ağustos"),"Yaz",
IF(VEYA(M2332="Eylül",M2332="Ekim",M2332="Kasım"),"Sonbahar",""))))</f>
        <v>0</v>
      </c>
    </row>
    <row r="2333" spans="1:13" x14ac:dyDescent="0.3">
      <c r="A2333" s="4">
        <v>2332</v>
      </c>
      <c r="B2333" t="s">
        <v>8</v>
      </c>
      <c r="C2333" t="s">
        <v>29</v>
      </c>
      <c r="D2333" s="5" t="s">
        <v>82</v>
      </c>
      <c r="E2333">
        <v>2</v>
      </c>
      <c r="F2333" s="1">
        <v>1800</v>
      </c>
      <c r="G2333" s="2">
        <v>3600</v>
      </c>
      <c r="H2333" s="3">
        <v>2000</v>
      </c>
      <c r="I2333" s="19" t="s">
        <v>50</v>
      </c>
      <c r="J2333" t="s">
        <v>60</v>
      </c>
      <c r="K2333" s="20">
        <f>Tablo1[[#This Row],[Ürün Kar Tutarı]]/Tablo1[[#This Row],[Birim Fiyat]]</f>
        <v>1.1111111111111112</v>
      </c>
      <c r="L2333" t="str">
        <f xml:space="preserve"> RIGHT(Tablo1[[#This Row],[Urun Ad]],5)</f>
        <v>n Gri</v>
      </c>
      <c r="M2333" cm="1">
        <f t="array" aca="1" ref="M2333" ca="1">IF(VEYA(M2333="Aralık",M2333="Ocak",M2333="Şubat"),"Kış",
IF(VEYA(M2333="Mart",M2333="Nisan",M2333="Mayıs"),"İlkbahar",
IF(VEYA(M2333="Haziran",M2333="Temmuz",M2333="Ağustos"),"Yaz",
IF(VEYA(M2333="Eylül",M2333="Ekim",M2333="Kasım"),"Sonbahar",""))))</f>
        <v>0</v>
      </c>
    </row>
    <row r="2334" spans="1:13" x14ac:dyDescent="0.3">
      <c r="A2334" s="4">
        <v>2333</v>
      </c>
      <c r="B2334" t="s">
        <v>10</v>
      </c>
      <c r="C2334" t="s">
        <v>25</v>
      </c>
      <c r="D2334" s="5" t="s">
        <v>77</v>
      </c>
      <c r="E2334">
        <v>2</v>
      </c>
      <c r="F2334" s="1">
        <v>7600</v>
      </c>
      <c r="G2334" s="2">
        <v>15200</v>
      </c>
      <c r="H2334" s="3">
        <v>3200</v>
      </c>
      <c r="I2334" s="19" t="s">
        <v>50</v>
      </c>
      <c r="J2334" t="s">
        <v>59</v>
      </c>
      <c r="K2334" s="20">
        <f>Tablo1[[#This Row],[Ürün Kar Tutarı]]/Tablo1[[#This Row],[Birim Fiyat]]</f>
        <v>0.42105263157894735</v>
      </c>
      <c r="L2334" t="str">
        <f xml:space="preserve"> RIGHT(Tablo1[[#This Row],[Urun Ad]],5)</f>
        <v>i Gri</v>
      </c>
      <c r="M2334" cm="1">
        <f t="array" aca="1" ref="M2334" ca="1">IF(VEYA(M2334="Aralık",M2334="Ocak",M2334="Şubat"),"Kış",
IF(VEYA(M2334="Mart",M2334="Nisan",M2334="Mayıs"),"İlkbahar",
IF(VEYA(M2334="Haziran",M2334="Temmuz",M2334="Ağustos"),"Yaz",
IF(VEYA(M2334="Eylül",M2334="Ekim",M2334="Kasım"),"Sonbahar",""))))</f>
        <v>0</v>
      </c>
    </row>
    <row r="2335" spans="1:13" x14ac:dyDescent="0.3">
      <c r="A2335" s="5">
        <v>2334</v>
      </c>
      <c r="B2335" t="s">
        <v>15</v>
      </c>
      <c r="C2335" t="s">
        <v>39</v>
      </c>
      <c r="D2335" s="5" t="s">
        <v>76</v>
      </c>
      <c r="E2335">
        <v>2</v>
      </c>
      <c r="F2335" s="1">
        <v>7530</v>
      </c>
      <c r="G2335" s="2">
        <v>15060</v>
      </c>
      <c r="H2335" s="3">
        <v>3060</v>
      </c>
      <c r="I2335" s="19" t="s">
        <v>50</v>
      </c>
      <c r="J2335" t="s">
        <v>64</v>
      </c>
      <c r="K2335" s="20">
        <f>Tablo1[[#This Row],[Ürün Kar Tutarı]]/Tablo1[[#This Row],[Birim Fiyat]]</f>
        <v>0.4063745019920319</v>
      </c>
      <c r="L2335" t="str">
        <f xml:space="preserve"> RIGHT(Tablo1[[#This Row],[Urun Ad]],5)</f>
        <v>ı Gri</v>
      </c>
      <c r="M2335" cm="1">
        <f t="array" aca="1" ref="M2335" ca="1">IF(VEYA(M2335="Aralık",M2335="Ocak",M2335="Şubat"),"Kış",
IF(VEYA(M2335="Mart",M2335="Nisan",M2335="Mayıs"),"İlkbahar",
IF(VEYA(M2335="Haziran",M2335="Temmuz",M2335="Ağustos"),"Yaz",
IF(VEYA(M2335="Eylül",M2335="Ekim",M2335="Kasım"),"Sonbahar",""))))</f>
        <v>0</v>
      </c>
    </row>
    <row r="2336" spans="1:13" x14ac:dyDescent="0.3">
      <c r="A2336" s="4">
        <v>2335</v>
      </c>
      <c r="B2336" t="s">
        <v>19</v>
      </c>
      <c r="C2336" t="s">
        <v>33</v>
      </c>
      <c r="D2336" s="5" t="s">
        <v>78</v>
      </c>
      <c r="E2336">
        <v>5</v>
      </c>
      <c r="F2336" s="1">
        <v>1490</v>
      </c>
      <c r="G2336" s="2">
        <v>7450</v>
      </c>
      <c r="H2336" s="3">
        <v>3450</v>
      </c>
      <c r="I2336" s="19" t="s">
        <v>50</v>
      </c>
      <c r="J2336" t="s">
        <v>65</v>
      </c>
      <c r="K2336" s="20">
        <f>Tablo1[[#This Row],[Ürün Kar Tutarı]]/Tablo1[[#This Row],[Birim Fiyat]]</f>
        <v>2.3154362416107381</v>
      </c>
      <c r="L2336" t="str">
        <f xml:space="preserve"> RIGHT(Tablo1[[#This Row],[Urun Ad]],5)</f>
        <v>Marka</v>
      </c>
      <c r="M2336" cm="1">
        <f t="array" aca="1" ref="M2336" ca="1">IF(VEYA(M2336="Aralık",M2336="Ocak",M2336="Şubat"),"Kış",
IF(VEYA(M2336="Mart",M2336="Nisan",M2336="Mayıs"),"İlkbahar",
IF(VEYA(M2336="Haziran",M2336="Temmuz",M2336="Ağustos"),"Yaz",
IF(VEYA(M2336="Eylül",M2336="Ekim",M2336="Kasım"),"Sonbahar",""))))</f>
        <v>0</v>
      </c>
    </row>
    <row r="2337" spans="1:13" x14ac:dyDescent="0.3">
      <c r="A2337" s="5">
        <v>2336</v>
      </c>
      <c r="B2337" t="s">
        <v>8</v>
      </c>
      <c r="C2337" t="s">
        <v>40</v>
      </c>
      <c r="D2337" s="5" t="s">
        <v>75</v>
      </c>
      <c r="E2337">
        <v>3</v>
      </c>
      <c r="F2337" s="1">
        <v>5300</v>
      </c>
      <c r="G2337" s="2">
        <v>15900</v>
      </c>
      <c r="H2337" s="3">
        <v>3900</v>
      </c>
      <c r="I2337" s="19" t="s">
        <v>50</v>
      </c>
      <c r="J2337" t="s">
        <v>60</v>
      </c>
      <c r="K2337" s="20">
        <f>Tablo1[[#This Row],[Ürün Kar Tutarı]]/Tablo1[[#This Row],[Birim Fiyat]]</f>
        <v>0.73584905660377353</v>
      </c>
      <c r="L2337" t="str">
        <f xml:space="preserve"> RIGHT(Tablo1[[#This Row],[Urun Ad]],5)</f>
        <v>i Gri</v>
      </c>
      <c r="M2337" cm="1">
        <f t="array" aca="1" ref="M2337" ca="1">IF(VEYA(M2337="Aralık",M2337="Ocak",M2337="Şubat"),"Kış",
IF(VEYA(M2337="Mart",M2337="Nisan",M2337="Mayıs"),"İlkbahar",
IF(VEYA(M2337="Haziran",M2337="Temmuz",M2337="Ağustos"),"Yaz",
IF(VEYA(M2337="Eylül",M2337="Ekim",M2337="Kasım"),"Sonbahar",""))))</f>
        <v>0</v>
      </c>
    </row>
    <row r="2338" spans="1:13" x14ac:dyDescent="0.3">
      <c r="A2338" s="4">
        <v>2337</v>
      </c>
      <c r="B2338" t="s">
        <v>12</v>
      </c>
      <c r="C2338" t="s">
        <v>28</v>
      </c>
      <c r="D2338" s="5" t="s">
        <v>83</v>
      </c>
      <c r="E2338">
        <v>5</v>
      </c>
      <c r="F2338" s="1">
        <v>1200</v>
      </c>
      <c r="G2338" s="2">
        <v>6000</v>
      </c>
      <c r="H2338" s="3">
        <v>2000</v>
      </c>
      <c r="I2338" s="19" t="s">
        <v>50</v>
      </c>
      <c r="J2338" t="s">
        <v>59</v>
      </c>
      <c r="K2338" s="20">
        <f>Tablo1[[#This Row],[Ürün Kar Tutarı]]/Tablo1[[#This Row],[Birim Fiyat]]</f>
        <v>1.6666666666666667</v>
      </c>
      <c r="L2338" t="str">
        <f xml:space="preserve"> RIGHT(Tablo1[[#This Row],[Urun Ad]],5)</f>
        <v>Marka</v>
      </c>
      <c r="M2338" cm="1">
        <f t="array" aca="1" ref="M2338" ca="1">IF(VEYA(M2338="Aralık",M2338="Ocak",M2338="Şubat"),"Kış",
IF(VEYA(M2338="Mart",M2338="Nisan",M2338="Mayıs"),"İlkbahar",
IF(VEYA(M2338="Haziran",M2338="Temmuz",M2338="Ağustos"),"Yaz",
IF(VEYA(M2338="Eylül",M2338="Ekim",M2338="Kasım"),"Sonbahar",""))))</f>
        <v>0</v>
      </c>
    </row>
    <row r="2339" spans="1:13" x14ac:dyDescent="0.3">
      <c r="A2339" s="5">
        <v>2338</v>
      </c>
      <c r="B2339" t="s">
        <v>17</v>
      </c>
      <c r="C2339" t="s">
        <v>30</v>
      </c>
      <c r="D2339" s="5" t="s">
        <v>83</v>
      </c>
      <c r="E2339">
        <v>4</v>
      </c>
      <c r="F2339" s="1">
        <v>1090</v>
      </c>
      <c r="G2339" s="2">
        <v>4360</v>
      </c>
      <c r="H2339" s="3">
        <v>1160</v>
      </c>
      <c r="I2339" s="19" t="s">
        <v>50</v>
      </c>
      <c r="J2339" t="s">
        <v>57</v>
      </c>
      <c r="K2339" s="20">
        <f>Tablo1[[#This Row],[Ürün Kar Tutarı]]/Tablo1[[#This Row],[Birim Fiyat]]</f>
        <v>1.0642201834862386</v>
      </c>
      <c r="L2339" t="str">
        <f xml:space="preserve"> RIGHT(Tablo1[[#This Row],[Urun Ad]],5)</f>
        <v>Marka</v>
      </c>
      <c r="M2339" cm="1">
        <f t="array" aca="1" ref="M2339" ca="1">IF(VEYA(M2339="Aralık",M2339="Ocak",M2339="Şubat"),"Kış",
IF(VEYA(M2339="Mart",M2339="Nisan",M2339="Mayıs"),"İlkbahar",
IF(VEYA(M2339="Haziran",M2339="Temmuz",M2339="Ağustos"),"Yaz",
IF(VEYA(M2339="Eylül",M2339="Ekim",M2339="Kasım"),"Sonbahar",""))))</f>
        <v>0</v>
      </c>
    </row>
    <row r="2340" spans="1:13" x14ac:dyDescent="0.3">
      <c r="A2340" s="4">
        <v>2339</v>
      </c>
      <c r="B2340" t="s">
        <v>12</v>
      </c>
      <c r="C2340" t="s">
        <v>26</v>
      </c>
      <c r="D2340" s="5" t="s">
        <v>79</v>
      </c>
      <c r="E2340">
        <v>3</v>
      </c>
      <c r="F2340" s="1">
        <v>7250</v>
      </c>
      <c r="G2340" s="2">
        <v>21750</v>
      </c>
      <c r="H2340" s="3">
        <v>6750</v>
      </c>
      <c r="I2340" s="19" t="s">
        <v>50</v>
      </c>
      <c r="J2340" t="s">
        <v>56</v>
      </c>
      <c r="K2340" s="20">
        <f>Tablo1[[#This Row],[Ürün Kar Tutarı]]/Tablo1[[#This Row],[Birim Fiyat]]</f>
        <v>0.93103448275862066</v>
      </c>
      <c r="L2340" t="str">
        <f xml:space="preserve"> RIGHT(Tablo1[[#This Row],[Urun Ad]],5)</f>
        <v>u Gri</v>
      </c>
      <c r="M2340" cm="1">
        <f t="array" aca="1" ref="M2340" ca="1">IF(VEYA(M2340="Aralık",M2340="Ocak",M2340="Şubat"),"Kış",
IF(VEYA(M2340="Mart",M2340="Nisan",M2340="Mayıs"),"İlkbahar",
IF(VEYA(M2340="Haziran",M2340="Temmuz",M2340="Ağustos"),"Yaz",
IF(VEYA(M2340="Eylül",M2340="Ekim",M2340="Kasım"),"Sonbahar",""))))</f>
        <v>0</v>
      </c>
    </row>
    <row r="2341" spans="1:13" x14ac:dyDescent="0.3">
      <c r="A2341" s="5">
        <v>2340</v>
      </c>
      <c r="B2341" t="s">
        <v>18</v>
      </c>
      <c r="C2341" t="s">
        <v>21</v>
      </c>
      <c r="D2341" s="5" t="s">
        <v>82</v>
      </c>
      <c r="E2341">
        <v>5</v>
      </c>
      <c r="F2341" s="1">
        <v>1400</v>
      </c>
      <c r="G2341" s="2">
        <v>7000</v>
      </c>
      <c r="H2341" s="3">
        <v>3000</v>
      </c>
      <c r="I2341" s="19" t="s">
        <v>50</v>
      </c>
      <c r="J2341" t="s">
        <v>67</v>
      </c>
      <c r="K2341" s="20">
        <f>Tablo1[[#This Row],[Ürün Kar Tutarı]]/Tablo1[[#This Row],[Birim Fiyat]]</f>
        <v>2.1428571428571428</v>
      </c>
      <c r="L2341" t="str">
        <f xml:space="preserve"> RIGHT(Tablo1[[#This Row],[Urun Ad]],5)</f>
        <v>Beyaz</v>
      </c>
      <c r="M2341" cm="1">
        <f t="array" aca="1" ref="M2341" ca="1">IF(VEYA(M2341="Aralık",M2341="Ocak",M2341="Şubat"),"Kış",
IF(VEYA(M2341="Mart",M2341="Nisan",M2341="Mayıs"),"İlkbahar",
IF(VEYA(M2341="Haziran",M2341="Temmuz",M2341="Ağustos"),"Yaz",
IF(VEYA(M2341="Eylül",M2341="Ekim",M2341="Kasım"),"Sonbahar",""))))</f>
        <v>0</v>
      </c>
    </row>
    <row r="2342" spans="1:13" x14ac:dyDescent="0.3">
      <c r="A2342" s="4">
        <v>2341</v>
      </c>
      <c r="B2342" t="s">
        <v>10</v>
      </c>
      <c r="C2342" t="s">
        <v>41</v>
      </c>
      <c r="D2342" s="5" t="s">
        <v>78</v>
      </c>
      <c r="E2342">
        <v>4</v>
      </c>
      <c r="F2342" s="1">
        <v>1500</v>
      </c>
      <c r="G2342" s="2">
        <v>6000</v>
      </c>
      <c r="H2342" s="3">
        <v>2800</v>
      </c>
      <c r="I2342" s="19" t="s">
        <v>50</v>
      </c>
      <c r="J2342" t="s">
        <v>66</v>
      </c>
      <c r="K2342" s="20">
        <f>Tablo1[[#This Row],[Ürün Kar Tutarı]]/Tablo1[[#This Row],[Birim Fiyat]]</f>
        <v>1.8666666666666667</v>
      </c>
      <c r="L2342" t="str">
        <f xml:space="preserve"> RIGHT(Tablo1[[#This Row],[Urun Ad]],5)</f>
        <v>Marka</v>
      </c>
      <c r="M2342" cm="1">
        <f t="array" aca="1" ref="M2342" ca="1">IF(VEYA(M2342="Aralık",M2342="Ocak",M2342="Şubat"),"Kış",
IF(VEYA(M2342="Mart",M2342="Nisan",M2342="Mayıs"),"İlkbahar",
IF(VEYA(M2342="Haziran",M2342="Temmuz",M2342="Ağustos"),"Yaz",
IF(VEYA(M2342="Eylül",M2342="Ekim",M2342="Kasım"),"Sonbahar",""))))</f>
        <v>0</v>
      </c>
    </row>
    <row r="2343" spans="1:13" x14ac:dyDescent="0.3">
      <c r="A2343" s="5">
        <v>2342</v>
      </c>
      <c r="B2343" t="s">
        <v>15</v>
      </c>
      <c r="C2343" t="s">
        <v>23</v>
      </c>
      <c r="D2343" s="5" t="s">
        <v>84</v>
      </c>
      <c r="E2343">
        <v>4</v>
      </c>
      <c r="F2343" s="1">
        <v>1350</v>
      </c>
      <c r="G2343" s="2">
        <v>5400</v>
      </c>
      <c r="H2343" s="3">
        <v>2200</v>
      </c>
      <c r="I2343" s="19" t="s">
        <v>50</v>
      </c>
      <c r="J2343" t="s">
        <v>56</v>
      </c>
      <c r="K2343" s="20">
        <f>Tablo1[[#This Row],[Ürün Kar Tutarı]]/Tablo1[[#This Row],[Birim Fiyat]]</f>
        <v>1.6296296296296295</v>
      </c>
      <c r="L2343" t="str">
        <f xml:space="preserve"> RIGHT(Tablo1[[#This Row],[Urun Ad]],5)</f>
        <v>Siyah</v>
      </c>
      <c r="M2343" cm="1">
        <f t="array" aca="1" ref="M2343" ca="1">IF(VEYA(M2343="Aralık",M2343="Ocak",M2343="Şubat"),"Kış",
IF(VEYA(M2343="Mart",M2343="Nisan",M2343="Mayıs"),"İlkbahar",
IF(VEYA(M2343="Haziran",M2343="Temmuz",M2343="Ağustos"),"Yaz",
IF(VEYA(M2343="Eylül",M2343="Ekim",M2343="Kasım"),"Sonbahar",""))))</f>
        <v>0</v>
      </c>
    </row>
    <row r="2344" spans="1:13" x14ac:dyDescent="0.3">
      <c r="A2344" s="4">
        <v>2343</v>
      </c>
      <c r="B2344" t="s">
        <v>15</v>
      </c>
      <c r="C2344" t="s">
        <v>28</v>
      </c>
      <c r="D2344" s="5" t="s">
        <v>83</v>
      </c>
      <c r="E2344">
        <v>5</v>
      </c>
      <c r="F2344" s="1">
        <v>1200</v>
      </c>
      <c r="G2344" s="2">
        <v>6000</v>
      </c>
      <c r="H2344" s="3">
        <v>2000</v>
      </c>
      <c r="I2344" s="19" t="s">
        <v>50</v>
      </c>
      <c r="J2344" t="s">
        <v>59</v>
      </c>
      <c r="K2344" s="20">
        <f>Tablo1[[#This Row],[Ürün Kar Tutarı]]/Tablo1[[#This Row],[Birim Fiyat]]</f>
        <v>1.6666666666666667</v>
      </c>
      <c r="L2344" t="str">
        <f xml:space="preserve"> RIGHT(Tablo1[[#This Row],[Urun Ad]],5)</f>
        <v>Marka</v>
      </c>
      <c r="M2344" cm="1">
        <f t="array" aca="1" ref="M2344" ca="1">IF(VEYA(M2344="Aralık",M2344="Ocak",M2344="Şubat"),"Kış",
IF(VEYA(M2344="Mart",M2344="Nisan",M2344="Mayıs"),"İlkbahar",
IF(VEYA(M2344="Haziran",M2344="Temmuz",M2344="Ağustos"),"Yaz",
IF(VEYA(M2344="Eylül",M2344="Ekim",M2344="Kasım"),"Sonbahar",""))))</f>
        <v>0</v>
      </c>
    </row>
    <row r="2345" spans="1:13" x14ac:dyDescent="0.3">
      <c r="A2345" s="5">
        <v>2344</v>
      </c>
      <c r="B2345" t="s">
        <v>9</v>
      </c>
      <c r="C2345" t="s">
        <v>39</v>
      </c>
      <c r="D2345" s="5" t="s">
        <v>76</v>
      </c>
      <c r="E2345">
        <v>5</v>
      </c>
      <c r="F2345" s="1">
        <v>7530</v>
      </c>
      <c r="G2345" s="2">
        <v>37650</v>
      </c>
      <c r="H2345" s="3">
        <v>7650</v>
      </c>
      <c r="I2345" s="19" t="s">
        <v>50</v>
      </c>
      <c r="J2345" t="s">
        <v>61</v>
      </c>
      <c r="K2345" s="20">
        <f>Tablo1[[#This Row],[Ürün Kar Tutarı]]/Tablo1[[#This Row],[Birim Fiyat]]</f>
        <v>1.0159362549800797</v>
      </c>
      <c r="L2345" t="str">
        <f xml:space="preserve"> RIGHT(Tablo1[[#This Row],[Urun Ad]],5)</f>
        <v>ı Gri</v>
      </c>
      <c r="M2345" cm="1">
        <f t="array" aca="1" ref="M2345" ca="1">IF(VEYA(M2345="Aralık",M2345="Ocak",M2345="Şubat"),"Kış",
IF(VEYA(M2345="Mart",M2345="Nisan",M2345="Mayıs"),"İlkbahar",
IF(VEYA(M2345="Haziran",M2345="Temmuz",M2345="Ağustos"),"Yaz",
IF(VEYA(M2345="Eylül",M2345="Ekim",M2345="Kasım"),"Sonbahar",""))))</f>
        <v>0</v>
      </c>
    </row>
    <row r="2346" spans="1:13" x14ac:dyDescent="0.3">
      <c r="A2346" s="4">
        <v>2345</v>
      </c>
      <c r="B2346" t="s">
        <v>18</v>
      </c>
      <c r="C2346" t="s">
        <v>28</v>
      </c>
      <c r="D2346" s="5" t="s">
        <v>83</v>
      </c>
      <c r="E2346">
        <v>3</v>
      </c>
      <c r="F2346" s="1">
        <v>1200</v>
      </c>
      <c r="G2346" s="2">
        <v>3600</v>
      </c>
      <c r="H2346" s="3">
        <v>1200</v>
      </c>
      <c r="I2346" s="19" t="s">
        <v>50</v>
      </c>
      <c r="J2346" t="s">
        <v>61</v>
      </c>
      <c r="K2346" s="20">
        <f>Tablo1[[#This Row],[Ürün Kar Tutarı]]/Tablo1[[#This Row],[Birim Fiyat]]</f>
        <v>1</v>
      </c>
      <c r="L2346" t="str">
        <f xml:space="preserve"> RIGHT(Tablo1[[#This Row],[Urun Ad]],5)</f>
        <v>Marka</v>
      </c>
      <c r="M2346" cm="1">
        <f t="array" aca="1" ref="M2346" ca="1">IF(VEYA(M2346="Aralık",M2346="Ocak",M2346="Şubat"),"Kış",
IF(VEYA(M2346="Mart",M2346="Nisan",M2346="Mayıs"),"İlkbahar",
IF(VEYA(M2346="Haziran",M2346="Temmuz",M2346="Ağustos"),"Yaz",
IF(VEYA(M2346="Eylül",M2346="Ekim",M2346="Kasım"),"Sonbahar",""))))</f>
        <v>0</v>
      </c>
    </row>
    <row r="2347" spans="1:13" x14ac:dyDescent="0.3">
      <c r="A2347" s="5">
        <v>2346</v>
      </c>
      <c r="B2347" t="s">
        <v>16</v>
      </c>
      <c r="C2347" t="s">
        <v>29</v>
      </c>
      <c r="D2347" s="5" t="s">
        <v>82</v>
      </c>
      <c r="E2347">
        <v>3</v>
      </c>
      <c r="F2347" s="1">
        <v>1800</v>
      </c>
      <c r="G2347" s="2">
        <v>5400</v>
      </c>
      <c r="H2347" s="3">
        <v>3000</v>
      </c>
      <c r="I2347" s="19" t="s">
        <v>50</v>
      </c>
      <c r="J2347" t="s">
        <v>64</v>
      </c>
      <c r="K2347" s="20">
        <f>Tablo1[[#This Row],[Ürün Kar Tutarı]]/Tablo1[[#This Row],[Birim Fiyat]]</f>
        <v>1.6666666666666667</v>
      </c>
      <c r="L2347" t="str">
        <f xml:space="preserve"> RIGHT(Tablo1[[#This Row],[Urun Ad]],5)</f>
        <v>n Gri</v>
      </c>
      <c r="M2347" cm="1">
        <f t="array" aca="1" ref="M2347" ca="1">IF(VEYA(M2347="Aralık",M2347="Ocak",M2347="Şubat"),"Kış",
IF(VEYA(M2347="Mart",M2347="Nisan",M2347="Mayıs"),"İlkbahar",
IF(VEYA(M2347="Haziran",M2347="Temmuz",M2347="Ağustos"),"Yaz",
IF(VEYA(M2347="Eylül",M2347="Ekim",M2347="Kasım"),"Sonbahar",""))))</f>
        <v>0</v>
      </c>
    </row>
    <row r="2348" spans="1:13" x14ac:dyDescent="0.3">
      <c r="A2348" s="4">
        <v>2347</v>
      </c>
      <c r="B2348" t="s">
        <v>8</v>
      </c>
      <c r="C2348" t="s">
        <v>26</v>
      </c>
      <c r="D2348" s="5" t="s">
        <v>79</v>
      </c>
      <c r="E2348">
        <v>2</v>
      </c>
      <c r="F2348" s="1">
        <v>7250</v>
      </c>
      <c r="G2348" s="2">
        <v>14500</v>
      </c>
      <c r="H2348" s="3">
        <v>4500</v>
      </c>
      <c r="I2348" s="19" t="s">
        <v>51</v>
      </c>
      <c r="J2348" t="s">
        <v>60</v>
      </c>
      <c r="K2348" s="20">
        <f>Tablo1[[#This Row],[Ürün Kar Tutarı]]/Tablo1[[#This Row],[Birim Fiyat]]</f>
        <v>0.62068965517241381</v>
      </c>
      <c r="L2348" t="str">
        <f xml:space="preserve"> RIGHT(Tablo1[[#This Row],[Urun Ad]],5)</f>
        <v>u Gri</v>
      </c>
      <c r="M2348" cm="1">
        <f t="array" aca="1" ref="M2348" ca="1">IF(VEYA(M2348="Aralık",M2348="Ocak",M2348="Şubat"),"Kış",
IF(VEYA(M2348="Mart",M2348="Nisan",M2348="Mayıs"),"İlkbahar",
IF(VEYA(M2348="Haziran",M2348="Temmuz",M2348="Ağustos"),"Yaz",
IF(VEYA(M2348="Eylül",M2348="Ekim",M2348="Kasım"),"Sonbahar",""))))</f>
        <v>0</v>
      </c>
    </row>
    <row r="2349" spans="1:13" x14ac:dyDescent="0.3">
      <c r="A2349" s="5">
        <v>2348</v>
      </c>
      <c r="B2349" t="s">
        <v>17</v>
      </c>
      <c r="C2349" t="s">
        <v>33</v>
      </c>
      <c r="D2349" s="5" t="s">
        <v>78</v>
      </c>
      <c r="E2349">
        <v>2</v>
      </c>
      <c r="F2349" s="1">
        <v>1490</v>
      </c>
      <c r="G2349" s="2">
        <v>2980</v>
      </c>
      <c r="H2349" s="3">
        <v>1380</v>
      </c>
      <c r="I2349" s="19" t="s">
        <v>51</v>
      </c>
      <c r="J2349" t="s">
        <v>65</v>
      </c>
      <c r="K2349" s="20">
        <f>Tablo1[[#This Row],[Ürün Kar Tutarı]]/Tablo1[[#This Row],[Birim Fiyat]]</f>
        <v>0.9261744966442953</v>
      </c>
      <c r="L2349" t="str">
        <f xml:space="preserve"> RIGHT(Tablo1[[#This Row],[Urun Ad]],5)</f>
        <v>Marka</v>
      </c>
      <c r="M2349" cm="1">
        <f t="array" aca="1" ref="M2349" ca="1">IF(VEYA(M2349="Aralık",M2349="Ocak",M2349="Şubat"),"Kış",
IF(VEYA(M2349="Mart",M2349="Nisan",M2349="Mayıs"),"İlkbahar",
IF(VEYA(M2349="Haziran",M2349="Temmuz",M2349="Ağustos"),"Yaz",
IF(VEYA(M2349="Eylül",M2349="Ekim",M2349="Kasım"),"Sonbahar",""))))</f>
        <v>0</v>
      </c>
    </row>
    <row r="2350" spans="1:13" x14ac:dyDescent="0.3">
      <c r="A2350" s="4">
        <v>2349</v>
      </c>
      <c r="B2350" t="s">
        <v>17</v>
      </c>
      <c r="C2350" t="s">
        <v>38</v>
      </c>
      <c r="D2350" s="5" t="s">
        <v>84</v>
      </c>
      <c r="E2350">
        <v>3</v>
      </c>
      <c r="F2350" s="1">
        <v>1200</v>
      </c>
      <c r="G2350" s="2">
        <v>3600</v>
      </c>
      <c r="H2350" s="3">
        <v>1200</v>
      </c>
      <c r="I2350" s="19" t="s">
        <v>51</v>
      </c>
      <c r="J2350" t="s">
        <v>66</v>
      </c>
      <c r="K2350" s="20">
        <f>Tablo1[[#This Row],[Ürün Kar Tutarı]]/Tablo1[[#This Row],[Birim Fiyat]]</f>
        <v>1</v>
      </c>
      <c r="L2350" t="str">
        <f xml:space="preserve"> RIGHT(Tablo1[[#This Row],[Urun Ad]],5)</f>
        <v>ü Mor</v>
      </c>
      <c r="M2350" cm="1">
        <f t="array" aca="1" ref="M2350" ca="1">IF(VEYA(M2350="Aralık",M2350="Ocak",M2350="Şubat"),"Kış",
IF(VEYA(M2350="Mart",M2350="Nisan",M2350="Mayıs"),"İlkbahar",
IF(VEYA(M2350="Haziran",M2350="Temmuz",M2350="Ağustos"),"Yaz",
IF(VEYA(M2350="Eylül",M2350="Ekim",M2350="Kasım"),"Sonbahar",""))))</f>
        <v>0</v>
      </c>
    </row>
    <row r="2351" spans="1:13" x14ac:dyDescent="0.3">
      <c r="A2351" s="5">
        <v>2350</v>
      </c>
      <c r="B2351" t="s">
        <v>9</v>
      </c>
      <c r="C2351" t="s">
        <v>31</v>
      </c>
      <c r="D2351" s="5" t="s">
        <v>77</v>
      </c>
      <c r="E2351">
        <v>4</v>
      </c>
      <c r="F2351" s="1">
        <v>8000</v>
      </c>
      <c r="G2351" s="2">
        <v>32000</v>
      </c>
      <c r="H2351" s="3">
        <v>8000</v>
      </c>
      <c r="I2351" s="19" t="s">
        <v>51</v>
      </c>
      <c r="J2351" t="s">
        <v>57</v>
      </c>
      <c r="K2351" s="20">
        <f>Tablo1[[#This Row],[Ürün Kar Tutarı]]/Tablo1[[#This Row],[Birim Fiyat]]</f>
        <v>1</v>
      </c>
      <c r="L2351" t="str">
        <f xml:space="preserve"> RIGHT(Tablo1[[#This Row],[Urun Ad]],5)</f>
        <v>Beyaz</v>
      </c>
      <c r="M2351" cm="1">
        <f t="array" aca="1" ref="M2351" ca="1">IF(VEYA(M2351="Aralık",M2351="Ocak",M2351="Şubat"),"Kış",
IF(VEYA(M2351="Mart",M2351="Nisan",M2351="Mayıs"),"İlkbahar",
IF(VEYA(M2351="Haziran",M2351="Temmuz",M2351="Ağustos"),"Yaz",
IF(VEYA(M2351="Eylül",M2351="Ekim",M2351="Kasım"),"Sonbahar",""))))</f>
        <v>0</v>
      </c>
    </row>
    <row r="2352" spans="1:13" x14ac:dyDescent="0.3">
      <c r="A2352" s="4">
        <v>2351</v>
      </c>
      <c r="B2352" t="s">
        <v>14</v>
      </c>
      <c r="C2352" t="s">
        <v>21</v>
      </c>
      <c r="D2352" s="5" t="s">
        <v>82</v>
      </c>
      <c r="E2352">
        <v>2</v>
      </c>
      <c r="F2352" s="1">
        <v>1400</v>
      </c>
      <c r="G2352" s="2">
        <v>2800</v>
      </c>
      <c r="H2352" s="3">
        <v>1200</v>
      </c>
      <c r="I2352" s="19" t="s">
        <v>51</v>
      </c>
      <c r="J2352" t="s">
        <v>56</v>
      </c>
      <c r="K2352" s="20">
        <f>Tablo1[[#This Row],[Ürün Kar Tutarı]]/Tablo1[[#This Row],[Birim Fiyat]]</f>
        <v>0.8571428571428571</v>
      </c>
      <c r="L2352" t="str">
        <f xml:space="preserve"> RIGHT(Tablo1[[#This Row],[Urun Ad]],5)</f>
        <v>Beyaz</v>
      </c>
      <c r="M2352" cm="1">
        <f t="array" aca="1" ref="M2352" ca="1">IF(VEYA(M2352="Aralık",M2352="Ocak",M2352="Şubat"),"Kış",
IF(VEYA(M2352="Mart",M2352="Nisan",M2352="Mayıs"),"İlkbahar",
IF(VEYA(M2352="Haziran",M2352="Temmuz",M2352="Ağustos"),"Yaz",
IF(VEYA(M2352="Eylül",M2352="Ekim",M2352="Kasım"),"Sonbahar",""))))</f>
        <v>0</v>
      </c>
    </row>
    <row r="2353" spans="1:13" x14ac:dyDescent="0.3">
      <c r="A2353" s="5">
        <v>2352</v>
      </c>
      <c r="B2353" t="s">
        <v>13</v>
      </c>
      <c r="C2353" t="s">
        <v>23</v>
      </c>
      <c r="D2353" s="5" t="s">
        <v>84</v>
      </c>
      <c r="E2353">
        <v>2</v>
      </c>
      <c r="F2353" s="1">
        <v>1350</v>
      </c>
      <c r="G2353" s="2">
        <v>2700</v>
      </c>
      <c r="H2353" s="3">
        <v>1100</v>
      </c>
      <c r="I2353" s="19" t="s">
        <v>51</v>
      </c>
      <c r="J2353" t="s">
        <v>57</v>
      </c>
      <c r="K2353" s="20">
        <f>Tablo1[[#This Row],[Ürün Kar Tutarı]]/Tablo1[[#This Row],[Birim Fiyat]]</f>
        <v>0.81481481481481477</v>
      </c>
      <c r="L2353" t="str">
        <f xml:space="preserve"> RIGHT(Tablo1[[#This Row],[Urun Ad]],5)</f>
        <v>Siyah</v>
      </c>
      <c r="M2353" cm="1">
        <f t="array" aca="1" ref="M2353" ca="1">IF(VEYA(M2353="Aralık",M2353="Ocak",M2353="Şubat"),"Kış",
IF(VEYA(M2353="Mart",M2353="Nisan",M2353="Mayıs"),"İlkbahar",
IF(VEYA(M2353="Haziran",M2353="Temmuz",M2353="Ağustos"),"Yaz",
IF(VEYA(M2353="Eylül",M2353="Ekim",M2353="Kasım"),"Sonbahar",""))))</f>
        <v>0</v>
      </c>
    </row>
    <row r="2354" spans="1:13" x14ac:dyDescent="0.3">
      <c r="A2354" s="4">
        <v>2353</v>
      </c>
      <c r="B2354" t="s">
        <v>16</v>
      </c>
      <c r="C2354" t="s">
        <v>38</v>
      </c>
      <c r="D2354" s="5" t="s">
        <v>84</v>
      </c>
      <c r="E2354">
        <v>5</v>
      </c>
      <c r="F2354" s="1">
        <v>1200</v>
      </c>
      <c r="G2354" s="2">
        <v>6000</v>
      </c>
      <c r="H2354" s="3">
        <v>2000</v>
      </c>
      <c r="I2354" s="19" t="s">
        <v>51</v>
      </c>
      <c r="J2354" t="s">
        <v>57</v>
      </c>
      <c r="K2354" s="20">
        <f>Tablo1[[#This Row],[Ürün Kar Tutarı]]/Tablo1[[#This Row],[Birim Fiyat]]</f>
        <v>1.6666666666666667</v>
      </c>
      <c r="L2354" t="str">
        <f xml:space="preserve"> RIGHT(Tablo1[[#This Row],[Urun Ad]],5)</f>
        <v>ü Mor</v>
      </c>
      <c r="M2354" cm="1">
        <f t="array" aca="1" ref="M2354" ca="1">IF(VEYA(M2354="Aralık",M2354="Ocak",M2354="Şubat"),"Kış",
IF(VEYA(M2354="Mart",M2354="Nisan",M2354="Mayıs"),"İlkbahar",
IF(VEYA(M2354="Haziran",M2354="Temmuz",M2354="Ağustos"),"Yaz",
IF(VEYA(M2354="Eylül",M2354="Ekim",M2354="Kasım"),"Sonbahar",""))))</f>
        <v>0</v>
      </c>
    </row>
    <row r="2355" spans="1:13" x14ac:dyDescent="0.3">
      <c r="A2355" s="5">
        <v>2354</v>
      </c>
      <c r="B2355" t="s">
        <v>14</v>
      </c>
      <c r="C2355" t="s">
        <v>40</v>
      </c>
      <c r="D2355" s="5" t="s">
        <v>75</v>
      </c>
      <c r="E2355">
        <v>5</v>
      </c>
      <c r="F2355" s="1">
        <v>5300</v>
      </c>
      <c r="G2355" s="2">
        <v>26500</v>
      </c>
      <c r="H2355" s="3">
        <v>6500</v>
      </c>
      <c r="I2355" s="19" t="s">
        <v>51</v>
      </c>
      <c r="J2355" t="s">
        <v>65</v>
      </c>
      <c r="K2355" s="20">
        <f>Tablo1[[#This Row],[Ürün Kar Tutarı]]/Tablo1[[#This Row],[Birim Fiyat]]</f>
        <v>1.2264150943396226</v>
      </c>
      <c r="L2355" t="str">
        <f xml:space="preserve"> RIGHT(Tablo1[[#This Row],[Urun Ad]],5)</f>
        <v>i Gri</v>
      </c>
      <c r="M2355" cm="1">
        <f t="array" aca="1" ref="M2355" ca="1">IF(VEYA(M2355="Aralık",M2355="Ocak",M2355="Şubat"),"Kış",
IF(VEYA(M2355="Mart",M2355="Nisan",M2355="Mayıs"),"İlkbahar",
IF(VEYA(M2355="Haziran",M2355="Temmuz",M2355="Ağustos"),"Yaz",
IF(VEYA(M2355="Eylül",M2355="Ekim",M2355="Kasım"),"Sonbahar",""))))</f>
        <v>0</v>
      </c>
    </row>
    <row r="2356" spans="1:13" x14ac:dyDescent="0.3">
      <c r="A2356" s="4">
        <v>2355</v>
      </c>
      <c r="B2356" t="s">
        <v>17</v>
      </c>
      <c r="C2356" t="s">
        <v>32</v>
      </c>
      <c r="D2356" s="5" t="s">
        <v>76</v>
      </c>
      <c r="E2356">
        <v>4</v>
      </c>
      <c r="F2356" s="1">
        <v>10590</v>
      </c>
      <c r="G2356" s="2">
        <v>42360</v>
      </c>
      <c r="H2356" s="3">
        <v>18360</v>
      </c>
      <c r="I2356" s="19" t="s">
        <v>51</v>
      </c>
      <c r="J2356" t="s">
        <v>65</v>
      </c>
      <c r="K2356" s="20">
        <f>Tablo1[[#This Row],[Ürün Kar Tutarı]]/Tablo1[[#This Row],[Birim Fiyat]]</f>
        <v>1.7337110481586402</v>
      </c>
      <c r="L2356" t="str">
        <f xml:space="preserve"> RIGHT(Tablo1[[#This Row],[Urun Ad]],5)</f>
        <v>ı Gri</v>
      </c>
      <c r="M2356" cm="1">
        <f t="array" aca="1" ref="M2356" ca="1">IF(VEYA(M2356="Aralık",M2356="Ocak",M2356="Şubat"),"Kış",
IF(VEYA(M2356="Mart",M2356="Nisan",M2356="Mayıs"),"İlkbahar",
IF(VEYA(M2356="Haziran",M2356="Temmuz",M2356="Ağustos"),"Yaz",
IF(VEYA(M2356="Eylül",M2356="Ekim",M2356="Kasım"),"Sonbahar",""))))</f>
        <v>0</v>
      </c>
    </row>
    <row r="2357" spans="1:13" x14ac:dyDescent="0.3">
      <c r="A2357" s="5">
        <v>2356</v>
      </c>
      <c r="B2357" t="s">
        <v>12</v>
      </c>
      <c r="C2357" t="s">
        <v>37</v>
      </c>
      <c r="D2357" s="5" t="s">
        <v>43</v>
      </c>
      <c r="E2357">
        <v>5</v>
      </c>
      <c r="F2357" s="1">
        <v>1250</v>
      </c>
      <c r="G2357" s="2">
        <v>6250</v>
      </c>
      <c r="H2357" s="3">
        <v>2250</v>
      </c>
      <c r="I2357" s="19" t="s">
        <v>51</v>
      </c>
      <c r="J2357" t="s">
        <v>67</v>
      </c>
      <c r="K2357" s="20">
        <f>Tablo1[[#This Row],[Ürün Kar Tutarı]]/Tablo1[[#This Row],[Birim Fiyat]]</f>
        <v>1.8</v>
      </c>
      <c r="L2357" t="str">
        <f xml:space="preserve"> RIGHT(Tablo1[[#This Row],[Urun Ad]],5)</f>
        <v>Siyah</v>
      </c>
      <c r="M2357" cm="1">
        <f t="array" aca="1" ref="M2357" ca="1">IF(VEYA(M2357="Aralık",M2357="Ocak",M2357="Şubat"),"Kış",
IF(VEYA(M2357="Mart",M2357="Nisan",M2357="Mayıs"),"İlkbahar",
IF(VEYA(M2357="Haziran",M2357="Temmuz",M2357="Ağustos"),"Yaz",
IF(VEYA(M2357="Eylül",M2357="Ekim",M2357="Kasım"),"Sonbahar",""))))</f>
        <v>0</v>
      </c>
    </row>
    <row r="2358" spans="1:13" x14ac:dyDescent="0.3">
      <c r="A2358" s="4">
        <v>2357</v>
      </c>
      <c r="B2358" t="s">
        <v>19</v>
      </c>
      <c r="C2358" t="s">
        <v>38</v>
      </c>
      <c r="D2358" s="5" t="s">
        <v>84</v>
      </c>
      <c r="E2358">
        <v>5</v>
      </c>
      <c r="F2358" s="1">
        <v>1200</v>
      </c>
      <c r="G2358" s="2">
        <v>6000</v>
      </c>
      <c r="H2358" s="3">
        <v>2000</v>
      </c>
      <c r="I2358" s="19" t="s">
        <v>51</v>
      </c>
      <c r="J2358" t="s">
        <v>56</v>
      </c>
      <c r="K2358" s="20">
        <f>Tablo1[[#This Row],[Ürün Kar Tutarı]]/Tablo1[[#This Row],[Birim Fiyat]]</f>
        <v>1.6666666666666667</v>
      </c>
      <c r="L2358" t="str">
        <f xml:space="preserve"> RIGHT(Tablo1[[#This Row],[Urun Ad]],5)</f>
        <v>ü Mor</v>
      </c>
      <c r="M2358" cm="1">
        <f t="array" aca="1" ref="M2358" ca="1">IF(VEYA(M2358="Aralık",M2358="Ocak",M2358="Şubat"),"Kış",
IF(VEYA(M2358="Mart",M2358="Nisan",M2358="Mayıs"),"İlkbahar",
IF(VEYA(M2358="Haziran",M2358="Temmuz",M2358="Ağustos"),"Yaz",
IF(VEYA(M2358="Eylül",M2358="Ekim",M2358="Kasım"),"Sonbahar",""))))</f>
        <v>0</v>
      </c>
    </row>
    <row r="2359" spans="1:13" x14ac:dyDescent="0.3">
      <c r="A2359" s="4">
        <v>2358</v>
      </c>
      <c r="B2359" t="s">
        <v>12</v>
      </c>
      <c r="C2359" t="s">
        <v>21</v>
      </c>
      <c r="D2359" s="5" t="s">
        <v>82</v>
      </c>
      <c r="E2359">
        <v>4</v>
      </c>
      <c r="F2359" s="1">
        <v>1400</v>
      </c>
      <c r="G2359" s="2">
        <v>5600</v>
      </c>
      <c r="H2359" s="3">
        <v>2400</v>
      </c>
      <c r="I2359" s="19" t="s">
        <v>51</v>
      </c>
      <c r="J2359" t="s">
        <v>58</v>
      </c>
      <c r="K2359" s="20">
        <f>Tablo1[[#This Row],[Ürün Kar Tutarı]]/Tablo1[[#This Row],[Birim Fiyat]]</f>
        <v>1.7142857142857142</v>
      </c>
      <c r="L2359" t="str">
        <f xml:space="preserve"> RIGHT(Tablo1[[#This Row],[Urun Ad]],5)</f>
        <v>Beyaz</v>
      </c>
      <c r="M2359" cm="1">
        <f t="array" aca="1" ref="M2359" ca="1">IF(VEYA(M2359="Aralık",M2359="Ocak",M2359="Şubat"),"Kış",
IF(VEYA(M2359="Mart",M2359="Nisan",M2359="Mayıs"),"İlkbahar",
IF(VEYA(M2359="Haziran",M2359="Temmuz",M2359="Ağustos"),"Yaz",
IF(VEYA(M2359="Eylül",M2359="Ekim",M2359="Kasım"),"Sonbahar",""))))</f>
        <v>0</v>
      </c>
    </row>
    <row r="2360" spans="1:13" x14ac:dyDescent="0.3">
      <c r="A2360" s="4">
        <v>2359</v>
      </c>
      <c r="B2360" t="s">
        <v>19</v>
      </c>
      <c r="C2360" t="s">
        <v>39</v>
      </c>
      <c r="D2360" s="5" t="s">
        <v>76</v>
      </c>
      <c r="E2360">
        <v>4</v>
      </c>
      <c r="F2360" s="1">
        <v>7530</v>
      </c>
      <c r="G2360" s="2">
        <v>30120</v>
      </c>
      <c r="H2360" s="3">
        <v>6120</v>
      </c>
      <c r="I2360" s="19" t="s">
        <v>51</v>
      </c>
      <c r="J2360" t="s">
        <v>60</v>
      </c>
      <c r="K2360" s="20">
        <f>Tablo1[[#This Row],[Ürün Kar Tutarı]]/Tablo1[[#This Row],[Birim Fiyat]]</f>
        <v>0.8127490039840638</v>
      </c>
      <c r="L2360" t="str">
        <f xml:space="preserve"> RIGHT(Tablo1[[#This Row],[Urun Ad]],5)</f>
        <v>ı Gri</v>
      </c>
      <c r="M2360" cm="1">
        <f t="array" aca="1" ref="M2360" ca="1">IF(VEYA(M2360="Aralık",M2360="Ocak",M2360="Şubat"),"Kış",
IF(VEYA(M2360="Mart",M2360="Nisan",M2360="Mayıs"),"İlkbahar",
IF(VEYA(M2360="Haziran",M2360="Temmuz",M2360="Ağustos"),"Yaz",
IF(VEYA(M2360="Eylül",M2360="Ekim",M2360="Kasım"),"Sonbahar",""))))</f>
        <v>0</v>
      </c>
    </row>
    <row r="2361" spans="1:13" x14ac:dyDescent="0.3">
      <c r="A2361" s="5">
        <v>2360</v>
      </c>
      <c r="B2361" t="s">
        <v>14</v>
      </c>
      <c r="C2361" t="s">
        <v>25</v>
      </c>
      <c r="D2361" s="5" t="s">
        <v>77</v>
      </c>
      <c r="E2361">
        <v>5</v>
      </c>
      <c r="F2361" s="1">
        <v>7600</v>
      </c>
      <c r="G2361" s="2">
        <v>38000</v>
      </c>
      <c r="H2361" s="3">
        <v>8000</v>
      </c>
      <c r="I2361" s="19" t="s">
        <v>51</v>
      </c>
      <c r="J2361" t="s">
        <v>60</v>
      </c>
      <c r="K2361" s="20">
        <f>Tablo1[[#This Row],[Ürün Kar Tutarı]]/Tablo1[[#This Row],[Birim Fiyat]]</f>
        <v>1.0526315789473684</v>
      </c>
      <c r="L2361" t="str">
        <f xml:space="preserve"> RIGHT(Tablo1[[#This Row],[Urun Ad]],5)</f>
        <v>i Gri</v>
      </c>
      <c r="M2361" cm="1">
        <f t="array" aca="1" ref="M2361" ca="1">IF(VEYA(M2361="Aralık",M2361="Ocak",M2361="Şubat"),"Kış",
IF(VEYA(M2361="Mart",M2361="Nisan",M2361="Mayıs"),"İlkbahar",
IF(VEYA(M2361="Haziran",M2361="Temmuz",M2361="Ağustos"),"Yaz",
IF(VEYA(M2361="Eylül",M2361="Ekim",M2361="Kasım"),"Sonbahar",""))))</f>
        <v>0</v>
      </c>
    </row>
    <row r="2362" spans="1:13" x14ac:dyDescent="0.3">
      <c r="A2362" s="4">
        <v>2361</v>
      </c>
      <c r="B2362" t="s">
        <v>19</v>
      </c>
      <c r="C2362" t="s">
        <v>41</v>
      </c>
      <c r="D2362" s="5" t="s">
        <v>78</v>
      </c>
      <c r="E2362">
        <v>5</v>
      </c>
      <c r="F2362" s="1">
        <v>1500</v>
      </c>
      <c r="G2362" s="2">
        <v>7500</v>
      </c>
      <c r="H2362" s="3">
        <v>3500</v>
      </c>
      <c r="I2362" s="19" t="s">
        <v>51</v>
      </c>
      <c r="J2362" t="s">
        <v>58</v>
      </c>
      <c r="K2362" s="20">
        <f>Tablo1[[#This Row],[Ürün Kar Tutarı]]/Tablo1[[#This Row],[Birim Fiyat]]</f>
        <v>2.3333333333333335</v>
      </c>
      <c r="L2362" t="str">
        <f xml:space="preserve"> RIGHT(Tablo1[[#This Row],[Urun Ad]],5)</f>
        <v>Marka</v>
      </c>
      <c r="M2362" cm="1">
        <f t="array" aca="1" ref="M2362" ca="1">IF(VEYA(M2362="Aralık",M2362="Ocak",M2362="Şubat"),"Kış",
IF(VEYA(M2362="Mart",M2362="Nisan",M2362="Mayıs"),"İlkbahar",
IF(VEYA(M2362="Haziran",M2362="Temmuz",M2362="Ağustos"),"Yaz",
IF(VEYA(M2362="Eylül",M2362="Ekim",M2362="Kasım"),"Sonbahar",""))))</f>
        <v>0</v>
      </c>
    </row>
    <row r="2363" spans="1:13" x14ac:dyDescent="0.3">
      <c r="A2363" s="5">
        <v>2362</v>
      </c>
      <c r="B2363" t="s">
        <v>17</v>
      </c>
      <c r="C2363" t="s">
        <v>24</v>
      </c>
      <c r="D2363" s="5" t="s">
        <v>81</v>
      </c>
      <c r="E2363">
        <v>3</v>
      </c>
      <c r="F2363" s="1">
        <v>2180</v>
      </c>
      <c r="G2363" s="2">
        <v>6540</v>
      </c>
      <c r="H2363" s="3">
        <v>2040</v>
      </c>
      <c r="I2363" s="19" t="s">
        <v>51</v>
      </c>
      <c r="J2363" t="s">
        <v>57</v>
      </c>
      <c r="K2363" s="20">
        <f>Tablo1[[#This Row],[Ürün Kar Tutarı]]/Tablo1[[#This Row],[Birim Fiyat]]</f>
        <v>0.93577981651376152</v>
      </c>
      <c r="L2363" t="str">
        <f xml:space="preserve"> RIGHT(Tablo1[[#This Row],[Urun Ad]],5)</f>
        <v>Marka</v>
      </c>
      <c r="M2363" cm="1">
        <f t="array" aca="1" ref="M2363" ca="1">IF(VEYA(M2363="Aralık",M2363="Ocak",M2363="Şubat"),"Kış",
IF(VEYA(M2363="Mart",M2363="Nisan",M2363="Mayıs"),"İlkbahar",
IF(VEYA(M2363="Haziran",M2363="Temmuz",M2363="Ağustos"),"Yaz",
IF(VEYA(M2363="Eylül",M2363="Ekim",M2363="Kasım"),"Sonbahar",""))))</f>
        <v>0</v>
      </c>
    </row>
    <row r="2364" spans="1:13" x14ac:dyDescent="0.3">
      <c r="A2364" s="4">
        <v>2363</v>
      </c>
      <c r="B2364" t="s">
        <v>11</v>
      </c>
      <c r="C2364" t="s">
        <v>24</v>
      </c>
      <c r="D2364" s="5" t="s">
        <v>81</v>
      </c>
      <c r="E2364">
        <v>2</v>
      </c>
      <c r="F2364" s="1">
        <v>2180</v>
      </c>
      <c r="G2364" s="2">
        <v>4360</v>
      </c>
      <c r="H2364" s="3">
        <v>1360</v>
      </c>
      <c r="I2364" s="19" t="s">
        <v>51</v>
      </c>
      <c r="J2364" t="s">
        <v>59</v>
      </c>
      <c r="K2364" s="20">
        <f>Tablo1[[#This Row],[Ürün Kar Tutarı]]/Tablo1[[#This Row],[Birim Fiyat]]</f>
        <v>0.62385321100917435</v>
      </c>
      <c r="L2364" t="str">
        <f xml:space="preserve"> RIGHT(Tablo1[[#This Row],[Urun Ad]],5)</f>
        <v>Marka</v>
      </c>
      <c r="M2364" cm="1">
        <f t="array" aca="1" ref="M2364" ca="1">IF(VEYA(M2364="Aralık",M2364="Ocak",M2364="Şubat"),"Kış",
IF(VEYA(M2364="Mart",M2364="Nisan",M2364="Mayıs"),"İlkbahar",
IF(VEYA(M2364="Haziran",M2364="Temmuz",M2364="Ağustos"),"Yaz",
IF(VEYA(M2364="Eylül",M2364="Ekim",M2364="Kasım"),"Sonbahar",""))))</f>
        <v>0</v>
      </c>
    </row>
    <row r="2365" spans="1:13" x14ac:dyDescent="0.3">
      <c r="A2365" s="5">
        <v>2364</v>
      </c>
      <c r="B2365" t="s">
        <v>17</v>
      </c>
      <c r="C2365" t="s">
        <v>35</v>
      </c>
      <c r="D2365" s="5" t="s">
        <v>79</v>
      </c>
      <c r="E2365">
        <v>4</v>
      </c>
      <c r="F2365" s="1">
        <v>5775</v>
      </c>
      <c r="G2365" s="2">
        <v>23100</v>
      </c>
      <c r="H2365" s="3">
        <v>7100</v>
      </c>
      <c r="I2365" s="19" t="s">
        <v>51</v>
      </c>
      <c r="J2365" t="s">
        <v>64</v>
      </c>
      <c r="K2365" s="20">
        <f>Tablo1[[#This Row],[Ürün Kar Tutarı]]/Tablo1[[#This Row],[Birim Fiyat]]</f>
        <v>1.2294372294372293</v>
      </c>
      <c r="L2365" t="str">
        <f xml:space="preserve"> RIGHT(Tablo1[[#This Row],[Urun Ad]],5)</f>
        <v>Beyaz</v>
      </c>
      <c r="M2365" cm="1">
        <f t="array" aca="1" ref="M2365" ca="1">IF(VEYA(M2365="Aralık",M2365="Ocak",M2365="Şubat"),"Kış",
IF(VEYA(M2365="Mart",M2365="Nisan",M2365="Mayıs"),"İlkbahar",
IF(VEYA(M2365="Haziran",M2365="Temmuz",M2365="Ağustos"),"Yaz",
IF(VEYA(M2365="Eylül",M2365="Ekim",M2365="Kasım"),"Sonbahar",""))))</f>
        <v>0</v>
      </c>
    </row>
    <row r="2366" spans="1:13" x14ac:dyDescent="0.3">
      <c r="A2366" s="4">
        <v>2365</v>
      </c>
      <c r="B2366" t="s">
        <v>17</v>
      </c>
      <c r="C2366" t="s">
        <v>27</v>
      </c>
      <c r="D2366" s="5" t="s">
        <v>43</v>
      </c>
      <c r="E2366">
        <v>4</v>
      </c>
      <c r="F2366" s="1">
        <v>1100</v>
      </c>
      <c r="G2366" s="2">
        <v>4400</v>
      </c>
      <c r="H2366" s="3">
        <v>1200</v>
      </c>
      <c r="I2366" s="19" t="s">
        <v>51</v>
      </c>
      <c r="J2366" t="s">
        <v>62</v>
      </c>
      <c r="K2366" s="20">
        <f>Tablo1[[#This Row],[Ürün Kar Tutarı]]/Tablo1[[#This Row],[Birim Fiyat]]</f>
        <v>1.0909090909090908</v>
      </c>
      <c r="L2366" t="str">
        <f xml:space="preserve"> RIGHT(Tablo1[[#This Row],[Urun Ad]],5)</f>
        <v>Beyaz</v>
      </c>
      <c r="M2366" cm="1">
        <f t="array" aca="1" ref="M2366" ca="1">IF(VEYA(M2366="Aralık",M2366="Ocak",M2366="Şubat"),"Kış",
IF(VEYA(M2366="Mart",M2366="Nisan",M2366="Mayıs"),"İlkbahar",
IF(VEYA(M2366="Haziran",M2366="Temmuz",M2366="Ağustos"),"Yaz",
IF(VEYA(M2366="Eylül",M2366="Ekim",M2366="Kasım"),"Sonbahar",""))))</f>
        <v>0</v>
      </c>
    </row>
    <row r="2367" spans="1:13" x14ac:dyDescent="0.3">
      <c r="A2367" s="5">
        <v>2366</v>
      </c>
      <c r="B2367" t="s">
        <v>18</v>
      </c>
      <c r="C2367" t="s">
        <v>35</v>
      </c>
      <c r="D2367" s="5" t="s">
        <v>79</v>
      </c>
      <c r="E2367">
        <v>4</v>
      </c>
      <c r="F2367" s="1">
        <v>5775</v>
      </c>
      <c r="G2367" s="2">
        <v>23100</v>
      </c>
      <c r="H2367" s="3">
        <v>7100</v>
      </c>
      <c r="I2367" s="19" t="s">
        <v>51</v>
      </c>
      <c r="J2367" t="s">
        <v>64</v>
      </c>
      <c r="K2367" s="20">
        <f>Tablo1[[#This Row],[Ürün Kar Tutarı]]/Tablo1[[#This Row],[Birim Fiyat]]</f>
        <v>1.2294372294372293</v>
      </c>
      <c r="L2367" t="str">
        <f xml:space="preserve"> RIGHT(Tablo1[[#This Row],[Urun Ad]],5)</f>
        <v>Beyaz</v>
      </c>
      <c r="M2367" cm="1">
        <f t="array" aca="1" ref="M2367" ca="1">IF(VEYA(M2367="Aralık",M2367="Ocak",M2367="Şubat"),"Kış",
IF(VEYA(M2367="Mart",M2367="Nisan",M2367="Mayıs"),"İlkbahar",
IF(VEYA(M2367="Haziran",M2367="Temmuz",M2367="Ağustos"),"Yaz",
IF(VEYA(M2367="Eylül",M2367="Ekim",M2367="Kasım"),"Sonbahar",""))))</f>
        <v>0</v>
      </c>
    </row>
    <row r="2368" spans="1:13" x14ac:dyDescent="0.3">
      <c r="A2368" s="4">
        <v>2367</v>
      </c>
      <c r="B2368" t="s">
        <v>15</v>
      </c>
      <c r="C2368" t="s">
        <v>23</v>
      </c>
      <c r="D2368" s="5" t="s">
        <v>84</v>
      </c>
      <c r="E2368">
        <v>2</v>
      </c>
      <c r="F2368" s="1">
        <v>1350</v>
      </c>
      <c r="G2368" s="2">
        <v>2700</v>
      </c>
      <c r="H2368" s="3">
        <v>1100</v>
      </c>
      <c r="I2368" s="19" t="s">
        <v>51</v>
      </c>
      <c r="J2368" t="s">
        <v>61</v>
      </c>
      <c r="K2368" s="20">
        <f>Tablo1[[#This Row],[Ürün Kar Tutarı]]/Tablo1[[#This Row],[Birim Fiyat]]</f>
        <v>0.81481481481481477</v>
      </c>
      <c r="L2368" t="str">
        <f xml:space="preserve"> RIGHT(Tablo1[[#This Row],[Urun Ad]],5)</f>
        <v>Siyah</v>
      </c>
      <c r="M2368" cm="1">
        <f t="array" aca="1" ref="M2368" ca="1">IF(VEYA(M2368="Aralık",M2368="Ocak",M2368="Şubat"),"Kış",
IF(VEYA(M2368="Mart",M2368="Nisan",M2368="Mayıs"),"İlkbahar",
IF(VEYA(M2368="Haziran",M2368="Temmuz",M2368="Ağustos"),"Yaz",
IF(VEYA(M2368="Eylül",M2368="Ekim",M2368="Kasım"),"Sonbahar",""))))</f>
        <v>0</v>
      </c>
    </row>
    <row r="2369" spans="1:13" x14ac:dyDescent="0.3">
      <c r="A2369" s="5">
        <v>2368</v>
      </c>
      <c r="B2369" t="s">
        <v>8</v>
      </c>
      <c r="C2369" t="s">
        <v>25</v>
      </c>
      <c r="D2369" s="5" t="s">
        <v>77</v>
      </c>
      <c r="E2369">
        <v>5</v>
      </c>
      <c r="F2369" s="1">
        <v>7600</v>
      </c>
      <c r="G2369" s="2">
        <v>38000</v>
      </c>
      <c r="H2369" s="3">
        <v>8000</v>
      </c>
      <c r="I2369" s="19" t="s">
        <v>51</v>
      </c>
      <c r="J2369" t="s">
        <v>60</v>
      </c>
      <c r="K2369" s="20">
        <f>Tablo1[[#This Row],[Ürün Kar Tutarı]]/Tablo1[[#This Row],[Birim Fiyat]]</f>
        <v>1.0526315789473684</v>
      </c>
      <c r="L2369" t="str">
        <f xml:space="preserve"> RIGHT(Tablo1[[#This Row],[Urun Ad]],5)</f>
        <v>i Gri</v>
      </c>
      <c r="M2369" cm="1">
        <f t="array" aca="1" ref="M2369" ca="1">IF(VEYA(M2369="Aralık",M2369="Ocak",M2369="Şubat"),"Kış",
IF(VEYA(M2369="Mart",M2369="Nisan",M2369="Mayıs"),"İlkbahar",
IF(VEYA(M2369="Haziran",M2369="Temmuz",M2369="Ağustos"),"Yaz",
IF(VEYA(M2369="Eylül",M2369="Ekim",M2369="Kasım"),"Sonbahar",""))))</f>
        <v>0</v>
      </c>
    </row>
    <row r="2370" spans="1:13" x14ac:dyDescent="0.3">
      <c r="A2370" s="4">
        <v>2369</v>
      </c>
      <c r="B2370" t="s">
        <v>10</v>
      </c>
      <c r="C2370" t="s">
        <v>26</v>
      </c>
      <c r="D2370" s="5" t="s">
        <v>79</v>
      </c>
      <c r="E2370">
        <v>2</v>
      </c>
      <c r="F2370" s="1">
        <v>7250</v>
      </c>
      <c r="G2370" s="2">
        <v>14500</v>
      </c>
      <c r="H2370" s="3">
        <v>4500</v>
      </c>
      <c r="I2370" s="19" t="s">
        <v>51</v>
      </c>
      <c r="J2370" t="s">
        <v>66</v>
      </c>
      <c r="K2370" s="20">
        <f>Tablo1[[#This Row],[Ürün Kar Tutarı]]/Tablo1[[#This Row],[Birim Fiyat]]</f>
        <v>0.62068965517241381</v>
      </c>
      <c r="L2370" t="str">
        <f xml:space="preserve"> RIGHT(Tablo1[[#This Row],[Urun Ad]],5)</f>
        <v>u Gri</v>
      </c>
      <c r="M2370" cm="1">
        <f t="array" aca="1" ref="M2370" ca="1">IF(VEYA(M2370="Aralık",M2370="Ocak",M2370="Şubat"),"Kış",
IF(VEYA(M2370="Mart",M2370="Nisan",M2370="Mayıs"),"İlkbahar",
IF(VEYA(M2370="Haziran",M2370="Temmuz",M2370="Ağustos"),"Yaz",
IF(VEYA(M2370="Eylül",M2370="Ekim",M2370="Kasım"),"Sonbahar",""))))</f>
        <v>0</v>
      </c>
    </row>
    <row r="2371" spans="1:13" x14ac:dyDescent="0.3">
      <c r="A2371" s="5">
        <v>2370</v>
      </c>
      <c r="B2371" t="s">
        <v>19</v>
      </c>
      <c r="C2371" t="s">
        <v>33</v>
      </c>
      <c r="D2371" s="5" t="s">
        <v>78</v>
      </c>
      <c r="E2371">
        <v>4</v>
      </c>
      <c r="F2371" s="1">
        <v>1490</v>
      </c>
      <c r="G2371" s="2">
        <v>5960</v>
      </c>
      <c r="H2371" s="3">
        <v>2760</v>
      </c>
      <c r="I2371" s="19" t="s">
        <v>51</v>
      </c>
      <c r="J2371" t="s">
        <v>62</v>
      </c>
      <c r="K2371" s="20">
        <f>Tablo1[[#This Row],[Ürün Kar Tutarı]]/Tablo1[[#This Row],[Birim Fiyat]]</f>
        <v>1.8523489932885906</v>
      </c>
      <c r="L2371" t="str">
        <f xml:space="preserve"> RIGHT(Tablo1[[#This Row],[Urun Ad]],5)</f>
        <v>Marka</v>
      </c>
      <c r="M2371" cm="1">
        <f t="array" aca="1" ref="M2371" ca="1">IF(VEYA(M2371="Aralık",M2371="Ocak",M2371="Şubat"),"Kış",
IF(VEYA(M2371="Mart",M2371="Nisan",M2371="Mayıs"),"İlkbahar",
IF(VEYA(M2371="Haziran",M2371="Temmuz",M2371="Ağustos"),"Yaz",
IF(VEYA(M2371="Eylül",M2371="Ekim",M2371="Kasım"),"Sonbahar",""))))</f>
        <v>0</v>
      </c>
    </row>
    <row r="2372" spans="1:13" x14ac:dyDescent="0.3">
      <c r="A2372" s="4">
        <v>2371</v>
      </c>
      <c r="B2372" t="s">
        <v>11</v>
      </c>
      <c r="C2372" t="s">
        <v>33</v>
      </c>
      <c r="D2372" s="5" t="s">
        <v>78</v>
      </c>
      <c r="E2372">
        <v>4</v>
      </c>
      <c r="F2372" s="1">
        <v>1490</v>
      </c>
      <c r="G2372" s="2">
        <v>5960</v>
      </c>
      <c r="H2372" s="3">
        <v>2760</v>
      </c>
      <c r="I2372" s="19" t="s">
        <v>51</v>
      </c>
      <c r="J2372" t="s">
        <v>67</v>
      </c>
      <c r="K2372" s="20">
        <f>Tablo1[[#This Row],[Ürün Kar Tutarı]]/Tablo1[[#This Row],[Birim Fiyat]]</f>
        <v>1.8523489932885906</v>
      </c>
      <c r="L2372" t="str">
        <f xml:space="preserve"> RIGHT(Tablo1[[#This Row],[Urun Ad]],5)</f>
        <v>Marka</v>
      </c>
      <c r="M2372" cm="1">
        <f t="array" aca="1" ref="M2372" ca="1">IF(VEYA(M2372="Aralık",M2372="Ocak",M2372="Şubat"),"Kış",
IF(VEYA(M2372="Mart",M2372="Nisan",M2372="Mayıs"),"İlkbahar",
IF(VEYA(M2372="Haziran",M2372="Temmuz",M2372="Ağustos"),"Yaz",
IF(VEYA(M2372="Eylül",M2372="Ekim",M2372="Kasım"),"Sonbahar",""))))</f>
        <v>0</v>
      </c>
    </row>
    <row r="2373" spans="1:13" x14ac:dyDescent="0.3">
      <c r="A2373" s="5">
        <v>2372</v>
      </c>
      <c r="B2373" t="s">
        <v>16</v>
      </c>
      <c r="C2373" t="s">
        <v>30</v>
      </c>
      <c r="D2373" s="5" t="s">
        <v>83</v>
      </c>
      <c r="E2373">
        <v>2</v>
      </c>
      <c r="F2373" s="1">
        <v>1090</v>
      </c>
      <c r="G2373" s="2">
        <v>2180</v>
      </c>
      <c r="H2373" s="3">
        <v>580</v>
      </c>
      <c r="I2373" s="19" t="s">
        <v>51</v>
      </c>
      <c r="J2373" t="s">
        <v>64</v>
      </c>
      <c r="K2373" s="20">
        <f>Tablo1[[#This Row],[Ürün Kar Tutarı]]/Tablo1[[#This Row],[Birim Fiyat]]</f>
        <v>0.5321100917431193</v>
      </c>
      <c r="L2373" t="str">
        <f xml:space="preserve"> RIGHT(Tablo1[[#This Row],[Urun Ad]],5)</f>
        <v>Marka</v>
      </c>
      <c r="M2373" cm="1">
        <f t="array" aca="1" ref="M2373" ca="1">IF(VEYA(M2373="Aralık",M2373="Ocak",M2373="Şubat"),"Kış",
IF(VEYA(M2373="Mart",M2373="Nisan",M2373="Mayıs"),"İlkbahar",
IF(VEYA(M2373="Haziran",M2373="Temmuz",M2373="Ağustos"),"Yaz",
IF(VEYA(M2373="Eylül",M2373="Ekim",M2373="Kasım"),"Sonbahar",""))))</f>
        <v>0</v>
      </c>
    </row>
    <row r="2374" spans="1:13" x14ac:dyDescent="0.3">
      <c r="A2374" s="4">
        <v>2373</v>
      </c>
      <c r="B2374" t="s">
        <v>16</v>
      </c>
      <c r="C2374" t="s">
        <v>28</v>
      </c>
      <c r="D2374" s="5" t="s">
        <v>83</v>
      </c>
      <c r="E2374">
        <v>3</v>
      </c>
      <c r="F2374" s="1">
        <v>1200</v>
      </c>
      <c r="G2374" s="2">
        <v>3600</v>
      </c>
      <c r="H2374" s="3">
        <v>1200</v>
      </c>
      <c r="I2374" s="19" t="s">
        <v>51</v>
      </c>
      <c r="J2374" t="s">
        <v>64</v>
      </c>
      <c r="K2374" s="20">
        <f>Tablo1[[#This Row],[Ürün Kar Tutarı]]/Tablo1[[#This Row],[Birim Fiyat]]</f>
        <v>1</v>
      </c>
      <c r="L2374" t="str">
        <f xml:space="preserve"> RIGHT(Tablo1[[#This Row],[Urun Ad]],5)</f>
        <v>Marka</v>
      </c>
      <c r="M2374" cm="1">
        <f t="array" aca="1" ref="M2374" ca="1">IF(VEYA(M2374="Aralık",M2374="Ocak",M2374="Şubat"),"Kış",
IF(VEYA(M2374="Mart",M2374="Nisan",M2374="Mayıs"),"İlkbahar",
IF(VEYA(M2374="Haziran",M2374="Temmuz",M2374="Ağustos"),"Yaz",
IF(VEYA(M2374="Eylül",M2374="Ekim",M2374="Kasım"),"Sonbahar",""))))</f>
        <v>0</v>
      </c>
    </row>
    <row r="2375" spans="1:13" x14ac:dyDescent="0.3">
      <c r="A2375" s="5">
        <v>2374</v>
      </c>
      <c r="B2375" t="s">
        <v>19</v>
      </c>
      <c r="C2375" t="s">
        <v>30</v>
      </c>
      <c r="D2375" s="5" t="s">
        <v>83</v>
      </c>
      <c r="E2375">
        <v>5</v>
      </c>
      <c r="F2375" s="1">
        <v>1090</v>
      </c>
      <c r="G2375" s="2">
        <v>5450</v>
      </c>
      <c r="H2375" s="3">
        <v>1450</v>
      </c>
      <c r="I2375" s="19" t="s">
        <v>51</v>
      </c>
      <c r="J2375" t="s">
        <v>63</v>
      </c>
      <c r="K2375" s="20">
        <f>Tablo1[[#This Row],[Ürün Kar Tutarı]]/Tablo1[[#This Row],[Birim Fiyat]]</f>
        <v>1.3302752293577982</v>
      </c>
      <c r="L2375" t="str">
        <f xml:space="preserve"> RIGHT(Tablo1[[#This Row],[Urun Ad]],5)</f>
        <v>Marka</v>
      </c>
      <c r="M2375" cm="1">
        <f t="array" aca="1" ref="M2375" ca="1">IF(VEYA(M2375="Aralık",M2375="Ocak",M2375="Şubat"),"Kış",
IF(VEYA(M2375="Mart",M2375="Nisan",M2375="Mayıs"),"İlkbahar",
IF(VEYA(M2375="Haziran",M2375="Temmuz",M2375="Ağustos"),"Yaz",
IF(VEYA(M2375="Eylül",M2375="Ekim",M2375="Kasım"),"Sonbahar",""))))</f>
        <v>0</v>
      </c>
    </row>
    <row r="2376" spans="1:13" x14ac:dyDescent="0.3">
      <c r="A2376" s="4">
        <v>2375</v>
      </c>
      <c r="B2376" t="s">
        <v>19</v>
      </c>
      <c r="C2376" t="s">
        <v>24</v>
      </c>
      <c r="D2376" s="5" t="s">
        <v>81</v>
      </c>
      <c r="E2376">
        <v>2</v>
      </c>
      <c r="F2376" s="1">
        <v>2180</v>
      </c>
      <c r="G2376" s="2">
        <v>4360</v>
      </c>
      <c r="H2376" s="3">
        <v>1360</v>
      </c>
      <c r="I2376" s="19" t="s">
        <v>51</v>
      </c>
      <c r="J2376" t="s">
        <v>60</v>
      </c>
      <c r="K2376" s="20">
        <f>Tablo1[[#This Row],[Ürün Kar Tutarı]]/Tablo1[[#This Row],[Birim Fiyat]]</f>
        <v>0.62385321100917435</v>
      </c>
      <c r="L2376" t="str">
        <f xml:space="preserve"> RIGHT(Tablo1[[#This Row],[Urun Ad]],5)</f>
        <v>Marka</v>
      </c>
      <c r="M2376" cm="1">
        <f t="array" aca="1" ref="M2376" ca="1">IF(VEYA(M2376="Aralık",M2376="Ocak",M2376="Şubat"),"Kış",
IF(VEYA(M2376="Mart",M2376="Nisan",M2376="Mayıs"),"İlkbahar",
IF(VEYA(M2376="Haziran",M2376="Temmuz",M2376="Ağustos"),"Yaz",
IF(VEYA(M2376="Eylül",M2376="Ekim",M2376="Kasım"),"Sonbahar",""))))</f>
        <v>0</v>
      </c>
    </row>
    <row r="2377" spans="1:13" x14ac:dyDescent="0.3">
      <c r="A2377" s="5">
        <v>2376</v>
      </c>
      <c r="B2377" t="s">
        <v>10</v>
      </c>
      <c r="C2377" t="s">
        <v>40</v>
      </c>
      <c r="D2377" s="5" t="s">
        <v>75</v>
      </c>
      <c r="E2377">
        <v>2</v>
      </c>
      <c r="F2377" s="1">
        <v>5300</v>
      </c>
      <c r="G2377" s="2">
        <v>10600</v>
      </c>
      <c r="H2377" s="3">
        <v>2600</v>
      </c>
      <c r="I2377" s="19" t="s">
        <v>51</v>
      </c>
      <c r="J2377" t="s">
        <v>55</v>
      </c>
      <c r="K2377" s="20">
        <f>Tablo1[[#This Row],[Ürün Kar Tutarı]]/Tablo1[[#This Row],[Birim Fiyat]]</f>
        <v>0.49056603773584906</v>
      </c>
      <c r="L2377" t="str">
        <f xml:space="preserve"> RIGHT(Tablo1[[#This Row],[Urun Ad]],5)</f>
        <v>i Gri</v>
      </c>
      <c r="M2377" cm="1">
        <f t="array" aca="1" ref="M2377" ca="1">IF(VEYA(M2377="Aralık",M2377="Ocak",M2377="Şubat"),"Kış",
IF(VEYA(M2377="Mart",M2377="Nisan",M2377="Mayıs"),"İlkbahar",
IF(VEYA(M2377="Haziran",M2377="Temmuz",M2377="Ağustos"),"Yaz",
IF(VEYA(M2377="Eylül",M2377="Ekim",M2377="Kasım"),"Sonbahar",""))))</f>
        <v>0</v>
      </c>
    </row>
    <row r="2378" spans="1:13" x14ac:dyDescent="0.3">
      <c r="A2378" s="4">
        <v>2377</v>
      </c>
      <c r="B2378" t="s">
        <v>19</v>
      </c>
      <c r="C2378" t="s">
        <v>40</v>
      </c>
      <c r="D2378" s="5" t="s">
        <v>75</v>
      </c>
      <c r="E2378">
        <v>3</v>
      </c>
      <c r="F2378" s="1">
        <v>5300</v>
      </c>
      <c r="G2378" s="2">
        <v>15900</v>
      </c>
      <c r="H2378" s="3">
        <v>3900</v>
      </c>
      <c r="I2378" s="19" t="s">
        <v>51</v>
      </c>
      <c r="J2378" t="s">
        <v>60</v>
      </c>
      <c r="K2378" s="20">
        <f>Tablo1[[#This Row],[Ürün Kar Tutarı]]/Tablo1[[#This Row],[Birim Fiyat]]</f>
        <v>0.73584905660377353</v>
      </c>
      <c r="L2378" t="str">
        <f xml:space="preserve"> RIGHT(Tablo1[[#This Row],[Urun Ad]],5)</f>
        <v>i Gri</v>
      </c>
      <c r="M2378" cm="1">
        <f t="array" aca="1" ref="M2378" ca="1">IF(VEYA(M2378="Aralık",M2378="Ocak",M2378="Şubat"),"Kış",
IF(VEYA(M2378="Mart",M2378="Nisan",M2378="Mayıs"),"İlkbahar",
IF(VEYA(M2378="Haziran",M2378="Temmuz",M2378="Ağustos"),"Yaz",
IF(VEYA(M2378="Eylül",M2378="Ekim",M2378="Kasım"),"Sonbahar",""))))</f>
        <v>0</v>
      </c>
    </row>
    <row r="2379" spans="1:13" x14ac:dyDescent="0.3">
      <c r="A2379" s="5">
        <v>2378</v>
      </c>
      <c r="B2379" t="s">
        <v>13</v>
      </c>
      <c r="C2379" t="s">
        <v>26</v>
      </c>
      <c r="D2379" s="5" t="s">
        <v>79</v>
      </c>
      <c r="E2379">
        <v>4</v>
      </c>
      <c r="F2379" s="1">
        <v>7250</v>
      </c>
      <c r="G2379" s="2">
        <v>29000</v>
      </c>
      <c r="H2379" s="3">
        <v>9000</v>
      </c>
      <c r="I2379" s="19" t="s">
        <v>51</v>
      </c>
      <c r="J2379" t="s">
        <v>66</v>
      </c>
      <c r="K2379" s="20">
        <f>Tablo1[[#This Row],[Ürün Kar Tutarı]]/Tablo1[[#This Row],[Birim Fiyat]]</f>
        <v>1.2413793103448276</v>
      </c>
      <c r="L2379" t="str">
        <f xml:space="preserve"> RIGHT(Tablo1[[#This Row],[Urun Ad]],5)</f>
        <v>u Gri</v>
      </c>
      <c r="M2379" cm="1">
        <f t="array" aca="1" ref="M2379" ca="1">IF(VEYA(M2379="Aralık",M2379="Ocak",M2379="Şubat"),"Kış",
IF(VEYA(M2379="Mart",M2379="Nisan",M2379="Mayıs"),"İlkbahar",
IF(VEYA(M2379="Haziran",M2379="Temmuz",M2379="Ağustos"),"Yaz",
IF(VEYA(M2379="Eylül",M2379="Ekim",M2379="Kasım"),"Sonbahar",""))))</f>
        <v>0</v>
      </c>
    </row>
    <row r="2380" spans="1:13" x14ac:dyDescent="0.3">
      <c r="A2380" s="4">
        <v>2379</v>
      </c>
      <c r="B2380" t="s">
        <v>13</v>
      </c>
      <c r="C2380" t="s">
        <v>38</v>
      </c>
      <c r="D2380" s="5" t="s">
        <v>84</v>
      </c>
      <c r="E2380">
        <v>3</v>
      </c>
      <c r="F2380" s="1">
        <v>1200</v>
      </c>
      <c r="G2380" s="2">
        <v>3600</v>
      </c>
      <c r="H2380" s="3">
        <v>1200</v>
      </c>
      <c r="I2380" s="19" t="s">
        <v>51</v>
      </c>
      <c r="J2380" t="s">
        <v>65</v>
      </c>
      <c r="K2380" s="20">
        <f>Tablo1[[#This Row],[Ürün Kar Tutarı]]/Tablo1[[#This Row],[Birim Fiyat]]</f>
        <v>1</v>
      </c>
      <c r="L2380" t="str">
        <f xml:space="preserve"> RIGHT(Tablo1[[#This Row],[Urun Ad]],5)</f>
        <v>ü Mor</v>
      </c>
      <c r="M2380" cm="1">
        <f t="array" aca="1" ref="M2380" ca="1">IF(VEYA(M2380="Aralık",M2380="Ocak",M2380="Şubat"),"Kış",
IF(VEYA(M2380="Mart",M2380="Nisan",M2380="Mayıs"),"İlkbahar",
IF(VEYA(M2380="Haziran",M2380="Temmuz",M2380="Ağustos"),"Yaz",
IF(VEYA(M2380="Eylül",M2380="Ekim",M2380="Kasım"),"Sonbahar",""))))</f>
        <v>0</v>
      </c>
    </row>
    <row r="2381" spans="1:13" x14ac:dyDescent="0.3">
      <c r="A2381" s="5">
        <v>2380</v>
      </c>
      <c r="B2381" t="s">
        <v>11</v>
      </c>
      <c r="C2381" t="s">
        <v>20</v>
      </c>
      <c r="D2381" s="5" t="s">
        <v>75</v>
      </c>
      <c r="E2381">
        <v>3</v>
      </c>
      <c r="F2381" s="1">
        <v>6000</v>
      </c>
      <c r="G2381" s="2">
        <v>18000</v>
      </c>
      <c r="H2381" s="3">
        <v>6000</v>
      </c>
      <c r="I2381" s="19" t="s">
        <v>51</v>
      </c>
      <c r="J2381" t="s">
        <v>63</v>
      </c>
      <c r="K2381" s="20">
        <f>Tablo1[[#This Row],[Ürün Kar Tutarı]]/Tablo1[[#This Row],[Birim Fiyat]]</f>
        <v>1</v>
      </c>
      <c r="L2381" t="str">
        <f xml:space="preserve"> RIGHT(Tablo1[[#This Row],[Urun Ad]],5)</f>
        <v>Beyaz</v>
      </c>
      <c r="M2381" cm="1">
        <f t="array" aca="1" ref="M2381" ca="1">IF(VEYA(M2381="Aralık",M2381="Ocak",M2381="Şubat"),"Kış",
IF(VEYA(M2381="Mart",M2381="Nisan",M2381="Mayıs"),"İlkbahar",
IF(VEYA(M2381="Haziran",M2381="Temmuz",M2381="Ağustos"),"Yaz",
IF(VEYA(M2381="Eylül",M2381="Ekim",M2381="Kasım"),"Sonbahar",""))))</f>
        <v>0</v>
      </c>
    </row>
    <row r="2382" spans="1:13" x14ac:dyDescent="0.3">
      <c r="A2382" s="4">
        <v>2381</v>
      </c>
      <c r="B2382" t="s">
        <v>10</v>
      </c>
      <c r="C2382" t="s">
        <v>22</v>
      </c>
      <c r="D2382" s="5" t="s">
        <v>76</v>
      </c>
      <c r="E2382">
        <v>3</v>
      </c>
      <c r="F2382" s="1">
        <v>8450</v>
      </c>
      <c r="G2382" s="2">
        <v>25350</v>
      </c>
      <c r="H2382" s="3">
        <v>7350</v>
      </c>
      <c r="I2382" s="19" t="s">
        <v>51</v>
      </c>
      <c r="J2382" t="s">
        <v>65</v>
      </c>
      <c r="K2382" s="20">
        <f>Tablo1[[#This Row],[Ürün Kar Tutarı]]/Tablo1[[#This Row],[Birim Fiyat]]</f>
        <v>0.86982248520710059</v>
      </c>
      <c r="L2382" t="str">
        <f xml:space="preserve"> RIGHT(Tablo1[[#This Row],[Urun Ad]],5)</f>
        <v>Beyaz</v>
      </c>
      <c r="M2382" cm="1">
        <f t="array" aca="1" ref="M2382" ca="1">IF(VEYA(M2382="Aralık",M2382="Ocak",M2382="Şubat"),"Kış",
IF(VEYA(M2382="Mart",M2382="Nisan",M2382="Mayıs"),"İlkbahar",
IF(VEYA(M2382="Haziran",M2382="Temmuz",M2382="Ağustos"),"Yaz",
IF(VEYA(M2382="Eylül",M2382="Ekim",M2382="Kasım"),"Sonbahar",""))))</f>
        <v>0</v>
      </c>
    </row>
    <row r="2383" spans="1:13" x14ac:dyDescent="0.3">
      <c r="A2383" s="5">
        <v>2382</v>
      </c>
      <c r="B2383" t="s">
        <v>14</v>
      </c>
      <c r="C2383" t="s">
        <v>34</v>
      </c>
      <c r="D2383" s="5" t="s">
        <v>80</v>
      </c>
      <c r="E2383">
        <v>4</v>
      </c>
      <c r="F2383" s="1">
        <v>4200</v>
      </c>
      <c r="G2383" s="2">
        <v>16800</v>
      </c>
      <c r="H2383" s="3">
        <v>4800</v>
      </c>
      <c r="I2383" s="19" t="s">
        <v>51</v>
      </c>
      <c r="J2383" t="s">
        <v>56</v>
      </c>
      <c r="K2383" s="20">
        <f>Tablo1[[#This Row],[Ürün Kar Tutarı]]/Tablo1[[#This Row],[Birim Fiyat]]</f>
        <v>1.1428571428571428</v>
      </c>
      <c r="L2383" t="str">
        <f xml:space="preserve"> RIGHT(Tablo1[[#This Row],[Urun Ad]],5)</f>
        <v>Beyaz</v>
      </c>
      <c r="M2383" cm="1">
        <f t="array" aca="1" ref="M2383" ca="1">IF(VEYA(M2383="Aralık",M2383="Ocak",M2383="Şubat"),"Kış",
IF(VEYA(M2383="Mart",M2383="Nisan",M2383="Mayıs"),"İlkbahar",
IF(VEYA(M2383="Haziran",M2383="Temmuz",M2383="Ağustos"),"Yaz",
IF(VEYA(M2383="Eylül",M2383="Ekim",M2383="Kasım"),"Sonbahar",""))))</f>
        <v>0</v>
      </c>
    </row>
    <row r="2384" spans="1:13" x14ac:dyDescent="0.3">
      <c r="A2384" s="4">
        <v>2383</v>
      </c>
      <c r="B2384" t="s">
        <v>14</v>
      </c>
      <c r="C2384" t="s">
        <v>32</v>
      </c>
      <c r="D2384" s="5" t="s">
        <v>76</v>
      </c>
      <c r="E2384">
        <v>2</v>
      </c>
      <c r="F2384" s="1">
        <v>10590</v>
      </c>
      <c r="G2384" s="2">
        <v>21180</v>
      </c>
      <c r="H2384" s="3">
        <v>9180</v>
      </c>
      <c r="I2384" s="19" t="s">
        <v>51</v>
      </c>
      <c r="J2384" t="s">
        <v>67</v>
      </c>
      <c r="K2384" s="20">
        <f>Tablo1[[#This Row],[Ürün Kar Tutarı]]/Tablo1[[#This Row],[Birim Fiyat]]</f>
        <v>0.86685552407932009</v>
      </c>
      <c r="L2384" t="str">
        <f xml:space="preserve"> RIGHT(Tablo1[[#This Row],[Urun Ad]],5)</f>
        <v>ı Gri</v>
      </c>
      <c r="M2384" cm="1">
        <f t="array" aca="1" ref="M2384" ca="1">IF(VEYA(M2384="Aralık",M2384="Ocak",M2384="Şubat"),"Kış",
IF(VEYA(M2384="Mart",M2384="Nisan",M2384="Mayıs"),"İlkbahar",
IF(VEYA(M2384="Haziran",M2384="Temmuz",M2384="Ağustos"),"Yaz",
IF(VEYA(M2384="Eylül",M2384="Ekim",M2384="Kasım"),"Sonbahar",""))))</f>
        <v>0</v>
      </c>
    </row>
    <row r="2385" spans="1:13" x14ac:dyDescent="0.3">
      <c r="A2385" s="4">
        <v>2384</v>
      </c>
      <c r="B2385" t="s">
        <v>13</v>
      </c>
      <c r="C2385" t="s">
        <v>38</v>
      </c>
      <c r="D2385" s="5" t="s">
        <v>84</v>
      </c>
      <c r="E2385">
        <v>3</v>
      </c>
      <c r="F2385" s="1">
        <v>1200</v>
      </c>
      <c r="G2385" s="2">
        <v>3600</v>
      </c>
      <c r="H2385" s="3">
        <v>1200</v>
      </c>
      <c r="I2385" s="19" t="s">
        <v>51</v>
      </c>
      <c r="J2385" t="s">
        <v>57</v>
      </c>
      <c r="K2385" s="20">
        <f>Tablo1[[#This Row],[Ürün Kar Tutarı]]/Tablo1[[#This Row],[Birim Fiyat]]</f>
        <v>1</v>
      </c>
      <c r="L2385" t="str">
        <f xml:space="preserve"> RIGHT(Tablo1[[#This Row],[Urun Ad]],5)</f>
        <v>ü Mor</v>
      </c>
      <c r="M2385" cm="1">
        <f t="array" aca="1" ref="M2385" ca="1">IF(VEYA(M2385="Aralık",M2385="Ocak",M2385="Şubat"),"Kış",
IF(VEYA(M2385="Mart",M2385="Nisan",M2385="Mayıs"),"İlkbahar",
IF(VEYA(M2385="Haziran",M2385="Temmuz",M2385="Ağustos"),"Yaz",
IF(VEYA(M2385="Eylül",M2385="Ekim",M2385="Kasım"),"Sonbahar",""))))</f>
        <v>0</v>
      </c>
    </row>
    <row r="2386" spans="1:13" x14ac:dyDescent="0.3">
      <c r="A2386" s="4">
        <v>2385</v>
      </c>
      <c r="B2386" t="s">
        <v>18</v>
      </c>
      <c r="C2386" t="s">
        <v>27</v>
      </c>
      <c r="D2386" s="5" t="s">
        <v>43</v>
      </c>
      <c r="E2386">
        <v>4</v>
      </c>
      <c r="F2386" s="1">
        <v>1100</v>
      </c>
      <c r="G2386" s="2">
        <v>4400</v>
      </c>
      <c r="H2386" s="3">
        <v>1200</v>
      </c>
      <c r="I2386" s="19" t="s">
        <v>51</v>
      </c>
      <c r="J2386" t="s">
        <v>62</v>
      </c>
      <c r="K2386" s="20">
        <f>Tablo1[[#This Row],[Ürün Kar Tutarı]]/Tablo1[[#This Row],[Birim Fiyat]]</f>
        <v>1.0909090909090908</v>
      </c>
      <c r="L2386" t="str">
        <f xml:space="preserve"> RIGHT(Tablo1[[#This Row],[Urun Ad]],5)</f>
        <v>Beyaz</v>
      </c>
      <c r="M2386" cm="1">
        <f t="array" aca="1" ref="M2386" ca="1">IF(VEYA(M2386="Aralık",M2386="Ocak",M2386="Şubat"),"Kış",
IF(VEYA(M2386="Mart",M2386="Nisan",M2386="Mayıs"),"İlkbahar",
IF(VEYA(M2386="Haziran",M2386="Temmuz",M2386="Ağustos"),"Yaz",
IF(VEYA(M2386="Eylül",M2386="Ekim",M2386="Kasım"),"Sonbahar",""))))</f>
        <v>0</v>
      </c>
    </row>
    <row r="2387" spans="1:13" x14ac:dyDescent="0.3">
      <c r="A2387" s="5">
        <v>2386</v>
      </c>
      <c r="B2387" t="s">
        <v>17</v>
      </c>
      <c r="C2387" t="s">
        <v>42</v>
      </c>
      <c r="D2387" s="5" t="s">
        <v>80</v>
      </c>
      <c r="E2387">
        <v>3</v>
      </c>
      <c r="F2387" s="1">
        <v>3700</v>
      </c>
      <c r="G2387" s="2">
        <v>11100</v>
      </c>
      <c r="H2387" s="3">
        <v>2100</v>
      </c>
      <c r="I2387" s="19" t="s">
        <v>51</v>
      </c>
      <c r="J2387" t="s">
        <v>56</v>
      </c>
      <c r="K2387" s="20">
        <f>Tablo1[[#This Row],[Ürün Kar Tutarı]]/Tablo1[[#This Row],[Birim Fiyat]]</f>
        <v>0.56756756756756754</v>
      </c>
      <c r="L2387" t="str">
        <f xml:space="preserve"> RIGHT(Tablo1[[#This Row],[Urun Ad]],5)</f>
        <v>Siyah</v>
      </c>
      <c r="M2387" cm="1">
        <f t="array" aca="1" ref="M2387" ca="1">IF(VEYA(M2387="Aralık",M2387="Ocak",M2387="Şubat"),"Kış",
IF(VEYA(M2387="Mart",M2387="Nisan",M2387="Mayıs"),"İlkbahar",
IF(VEYA(M2387="Haziran",M2387="Temmuz",M2387="Ağustos"),"Yaz",
IF(VEYA(M2387="Eylül",M2387="Ekim",M2387="Kasım"),"Sonbahar",""))))</f>
        <v>0</v>
      </c>
    </row>
    <row r="2388" spans="1:13" x14ac:dyDescent="0.3">
      <c r="A2388" s="4">
        <v>2387</v>
      </c>
      <c r="B2388" t="s">
        <v>9</v>
      </c>
      <c r="C2388" t="s">
        <v>42</v>
      </c>
      <c r="D2388" s="5" t="s">
        <v>80</v>
      </c>
      <c r="E2388">
        <v>5</v>
      </c>
      <c r="F2388" s="1">
        <v>3700</v>
      </c>
      <c r="G2388" s="2">
        <v>18500</v>
      </c>
      <c r="H2388" s="3">
        <v>3500</v>
      </c>
      <c r="I2388" s="19" t="s">
        <v>51</v>
      </c>
      <c r="J2388" t="s">
        <v>63</v>
      </c>
      <c r="K2388" s="20">
        <f>Tablo1[[#This Row],[Ürün Kar Tutarı]]/Tablo1[[#This Row],[Birim Fiyat]]</f>
        <v>0.94594594594594594</v>
      </c>
      <c r="L2388" t="str">
        <f xml:space="preserve"> RIGHT(Tablo1[[#This Row],[Urun Ad]],5)</f>
        <v>Siyah</v>
      </c>
      <c r="M2388" cm="1">
        <f t="array" aca="1" ref="M2388" ca="1">IF(VEYA(M2388="Aralık",M2388="Ocak",M2388="Şubat"),"Kış",
IF(VEYA(M2388="Mart",M2388="Nisan",M2388="Mayıs"),"İlkbahar",
IF(VEYA(M2388="Haziran",M2388="Temmuz",M2388="Ağustos"),"Yaz",
IF(VEYA(M2388="Eylül",M2388="Ekim",M2388="Kasım"),"Sonbahar",""))))</f>
        <v>0</v>
      </c>
    </row>
    <row r="2389" spans="1:13" x14ac:dyDescent="0.3">
      <c r="A2389" s="5">
        <v>2388</v>
      </c>
      <c r="B2389" t="s">
        <v>14</v>
      </c>
      <c r="C2389" t="s">
        <v>27</v>
      </c>
      <c r="D2389" s="5" t="s">
        <v>43</v>
      </c>
      <c r="E2389">
        <v>4</v>
      </c>
      <c r="F2389" s="1">
        <v>1100</v>
      </c>
      <c r="G2389" s="2">
        <v>4400</v>
      </c>
      <c r="H2389" s="3">
        <v>1200</v>
      </c>
      <c r="I2389" s="19" t="s">
        <v>51</v>
      </c>
      <c r="J2389" t="s">
        <v>64</v>
      </c>
      <c r="K2389" s="20">
        <f>Tablo1[[#This Row],[Ürün Kar Tutarı]]/Tablo1[[#This Row],[Birim Fiyat]]</f>
        <v>1.0909090909090908</v>
      </c>
      <c r="L2389" t="str">
        <f xml:space="preserve"> RIGHT(Tablo1[[#This Row],[Urun Ad]],5)</f>
        <v>Beyaz</v>
      </c>
      <c r="M2389" cm="1">
        <f t="array" aca="1" ref="M2389" ca="1">IF(VEYA(M2389="Aralık",M2389="Ocak",M2389="Şubat"),"Kış",
IF(VEYA(M2389="Mart",M2389="Nisan",M2389="Mayıs"),"İlkbahar",
IF(VEYA(M2389="Haziran",M2389="Temmuz",M2389="Ağustos"),"Yaz",
IF(VEYA(M2389="Eylül",M2389="Ekim",M2389="Kasım"),"Sonbahar",""))))</f>
        <v>0</v>
      </c>
    </row>
    <row r="2390" spans="1:13" x14ac:dyDescent="0.3">
      <c r="A2390" s="4">
        <v>2389</v>
      </c>
      <c r="B2390" t="s">
        <v>13</v>
      </c>
      <c r="C2390" t="s">
        <v>42</v>
      </c>
      <c r="D2390" s="5" t="s">
        <v>80</v>
      </c>
      <c r="E2390">
        <v>3</v>
      </c>
      <c r="F2390" s="1">
        <v>3700</v>
      </c>
      <c r="G2390" s="2">
        <v>11100</v>
      </c>
      <c r="H2390" s="3">
        <v>2100</v>
      </c>
      <c r="I2390" s="19" t="s">
        <v>51</v>
      </c>
      <c r="J2390" t="s">
        <v>60</v>
      </c>
      <c r="K2390" s="20">
        <f>Tablo1[[#This Row],[Ürün Kar Tutarı]]/Tablo1[[#This Row],[Birim Fiyat]]</f>
        <v>0.56756756756756754</v>
      </c>
      <c r="L2390" t="str">
        <f xml:space="preserve"> RIGHT(Tablo1[[#This Row],[Urun Ad]],5)</f>
        <v>Siyah</v>
      </c>
      <c r="M2390" cm="1">
        <f t="array" aca="1" ref="M2390" ca="1">IF(VEYA(M2390="Aralık",M2390="Ocak",M2390="Şubat"),"Kış",
IF(VEYA(M2390="Mart",M2390="Nisan",M2390="Mayıs"),"İlkbahar",
IF(VEYA(M2390="Haziran",M2390="Temmuz",M2390="Ağustos"),"Yaz",
IF(VEYA(M2390="Eylül",M2390="Ekim",M2390="Kasım"),"Sonbahar",""))))</f>
        <v>0</v>
      </c>
    </row>
    <row r="2391" spans="1:13" x14ac:dyDescent="0.3">
      <c r="A2391" s="5">
        <v>2390</v>
      </c>
      <c r="B2391" t="s">
        <v>18</v>
      </c>
      <c r="C2391" t="s">
        <v>33</v>
      </c>
      <c r="D2391" s="5" t="s">
        <v>78</v>
      </c>
      <c r="E2391">
        <v>3</v>
      </c>
      <c r="F2391" s="1">
        <v>1490</v>
      </c>
      <c r="G2391" s="2">
        <v>4470</v>
      </c>
      <c r="H2391" s="3">
        <v>2070</v>
      </c>
      <c r="I2391" s="19" t="s">
        <v>51</v>
      </c>
      <c r="J2391" t="s">
        <v>61</v>
      </c>
      <c r="K2391" s="20">
        <f>Tablo1[[#This Row],[Ürün Kar Tutarı]]/Tablo1[[#This Row],[Birim Fiyat]]</f>
        <v>1.3892617449664431</v>
      </c>
      <c r="L2391" t="str">
        <f xml:space="preserve"> RIGHT(Tablo1[[#This Row],[Urun Ad]],5)</f>
        <v>Marka</v>
      </c>
      <c r="M2391" cm="1">
        <f t="array" aca="1" ref="M2391" ca="1">IF(VEYA(M2391="Aralık",M2391="Ocak",M2391="Şubat"),"Kış",
IF(VEYA(M2391="Mart",M2391="Nisan",M2391="Mayıs"),"İlkbahar",
IF(VEYA(M2391="Haziran",M2391="Temmuz",M2391="Ağustos"),"Yaz",
IF(VEYA(M2391="Eylül",M2391="Ekim",M2391="Kasım"),"Sonbahar",""))))</f>
        <v>0</v>
      </c>
    </row>
    <row r="2392" spans="1:13" x14ac:dyDescent="0.3">
      <c r="A2392" s="4">
        <v>2391</v>
      </c>
      <c r="B2392" t="s">
        <v>17</v>
      </c>
      <c r="C2392" t="s">
        <v>41</v>
      </c>
      <c r="D2392" s="5" t="s">
        <v>78</v>
      </c>
      <c r="E2392">
        <v>2</v>
      </c>
      <c r="F2392" s="1">
        <v>1500</v>
      </c>
      <c r="G2392" s="2">
        <v>3000</v>
      </c>
      <c r="H2392" s="3">
        <v>1400</v>
      </c>
      <c r="I2392" s="19" t="s">
        <v>51</v>
      </c>
      <c r="J2392" t="s">
        <v>60</v>
      </c>
      <c r="K2392" s="20">
        <f>Tablo1[[#This Row],[Ürün Kar Tutarı]]/Tablo1[[#This Row],[Birim Fiyat]]</f>
        <v>0.93333333333333335</v>
      </c>
      <c r="L2392" t="str">
        <f xml:space="preserve"> RIGHT(Tablo1[[#This Row],[Urun Ad]],5)</f>
        <v>Marka</v>
      </c>
      <c r="M2392" cm="1">
        <f t="array" aca="1" ref="M2392" ca="1">IF(VEYA(M2392="Aralık",M2392="Ocak",M2392="Şubat"),"Kış",
IF(VEYA(M2392="Mart",M2392="Nisan",M2392="Mayıs"),"İlkbahar",
IF(VEYA(M2392="Haziran",M2392="Temmuz",M2392="Ağustos"),"Yaz",
IF(VEYA(M2392="Eylül",M2392="Ekim",M2392="Kasım"),"Sonbahar",""))))</f>
        <v>0</v>
      </c>
    </row>
    <row r="2393" spans="1:13" x14ac:dyDescent="0.3">
      <c r="A2393" s="5">
        <v>2392</v>
      </c>
      <c r="B2393" t="s">
        <v>16</v>
      </c>
      <c r="C2393" t="s">
        <v>30</v>
      </c>
      <c r="D2393" s="5" t="s">
        <v>83</v>
      </c>
      <c r="E2393">
        <v>2</v>
      </c>
      <c r="F2393" s="1">
        <v>1090</v>
      </c>
      <c r="G2393" s="2">
        <v>2180</v>
      </c>
      <c r="H2393" s="3">
        <v>580</v>
      </c>
      <c r="I2393" s="19" t="s">
        <v>51</v>
      </c>
      <c r="J2393" t="s">
        <v>59</v>
      </c>
      <c r="K2393" s="20">
        <f>Tablo1[[#This Row],[Ürün Kar Tutarı]]/Tablo1[[#This Row],[Birim Fiyat]]</f>
        <v>0.5321100917431193</v>
      </c>
      <c r="L2393" t="str">
        <f xml:space="preserve"> RIGHT(Tablo1[[#This Row],[Urun Ad]],5)</f>
        <v>Marka</v>
      </c>
      <c r="M2393" cm="1">
        <f t="array" aca="1" ref="M2393" ca="1">IF(VEYA(M2393="Aralık",M2393="Ocak",M2393="Şubat"),"Kış",
IF(VEYA(M2393="Mart",M2393="Nisan",M2393="Mayıs"),"İlkbahar",
IF(VEYA(M2393="Haziran",M2393="Temmuz",M2393="Ağustos"),"Yaz",
IF(VEYA(M2393="Eylül",M2393="Ekim",M2393="Kasım"),"Sonbahar",""))))</f>
        <v>0</v>
      </c>
    </row>
    <row r="2394" spans="1:13" x14ac:dyDescent="0.3">
      <c r="A2394" s="4">
        <v>2393</v>
      </c>
      <c r="B2394" t="s">
        <v>18</v>
      </c>
      <c r="C2394" t="s">
        <v>29</v>
      </c>
      <c r="D2394" s="5" t="s">
        <v>82</v>
      </c>
      <c r="E2394">
        <v>2</v>
      </c>
      <c r="F2394" s="1">
        <v>1800</v>
      </c>
      <c r="G2394" s="2">
        <v>3600</v>
      </c>
      <c r="H2394" s="3">
        <v>2000</v>
      </c>
      <c r="I2394" s="19" t="s">
        <v>51</v>
      </c>
      <c r="J2394" t="s">
        <v>56</v>
      </c>
      <c r="K2394" s="20">
        <f>Tablo1[[#This Row],[Ürün Kar Tutarı]]/Tablo1[[#This Row],[Birim Fiyat]]</f>
        <v>1.1111111111111112</v>
      </c>
      <c r="L2394" t="str">
        <f xml:space="preserve"> RIGHT(Tablo1[[#This Row],[Urun Ad]],5)</f>
        <v>n Gri</v>
      </c>
      <c r="M2394" cm="1">
        <f t="array" aca="1" ref="M2394" ca="1">IF(VEYA(M2394="Aralık",M2394="Ocak",M2394="Şubat"),"Kış",
IF(VEYA(M2394="Mart",M2394="Nisan",M2394="Mayıs"),"İlkbahar",
IF(VEYA(M2394="Haziran",M2394="Temmuz",M2394="Ağustos"),"Yaz",
IF(VEYA(M2394="Eylül",M2394="Ekim",M2394="Kasım"),"Sonbahar",""))))</f>
        <v>0</v>
      </c>
    </row>
    <row r="2395" spans="1:13" x14ac:dyDescent="0.3">
      <c r="A2395" s="5">
        <v>2394</v>
      </c>
      <c r="B2395" t="s">
        <v>15</v>
      </c>
      <c r="C2395" t="s">
        <v>39</v>
      </c>
      <c r="D2395" s="5" t="s">
        <v>76</v>
      </c>
      <c r="E2395">
        <v>5</v>
      </c>
      <c r="F2395" s="1">
        <v>7530</v>
      </c>
      <c r="G2395" s="2">
        <v>37650</v>
      </c>
      <c r="H2395" s="3">
        <v>7650</v>
      </c>
      <c r="I2395" s="19" t="s">
        <v>51</v>
      </c>
      <c r="J2395" t="s">
        <v>63</v>
      </c>
      <c r="K2395" s="20">
        <f>Tablo1[[#This Row],[Ürün Kar Tutarı]]/Tablo1[[#This Row],[Birim Fiyat]]</f>
        <v>1.0159362549800797</v>
      </c>
      <c r="L2395" t="str">
        <f xml:space="preserve"> RIGHT(Tablo1[[#This Row],[Urun Ad]],5)</f>
        <v>ı Gri</v>
      </c>
      <c r="M2395" cm="1">
        <f t="array" aca="1" ref="M2395" ca="1">IF(VEYA(M2395="Aralık",M2395="Ocak",M2395="Şubat"),"Kış",
IF(VEYA(M2395="Mart",M2395="Nisan",M2395="Mayıs"),"İlkbahar",
IF(VEYA(M2395="Haziran",M2395="Temmuz",M2395="Ağustos"),"Yaz",
IF(VEYA(M2395="Eylül",M2395="Ekim",M2395="Kasım"),"Sonbahar",""))))</f>
        <v>0</v>
      </c>
    </row>
    <row r="2396" spans="1:13" x14ac:dyDescent="0.3">
      <c r="A2396" s="4">
        <v>2395</v>
      </c>
      <c r="B2396" t="s">
        <v>14</v>
      </c>
      <c r="C2396" t="s">
        <v>27</v>
      </c>
      <c r="D2396" s="5" t="s">
        <v>43</v>
      </c>
      <c r="E2396">
        <v>3</v>
      </c>
      <c r="F2396" s="1">
        <v>1100</v>
      </c>
      <c r="G2396" s="2">
        <v>3300</v>
      </c>
      <c r="H2396" s="3">
        <v>900</v>
      </c>
      <c r="I2396" s="19" t="s">
        <v>51</v>
      </c>
      <c r="J2396" t="s">
        <v>64</v>
      </c>
      <c r="K2396" s="20">
        <f>Tablo1[[#This Row],[Ürün Kar Tutarı]]/Tablo1[[#This Row],[Birim Fiyat]]</f>
        <v>0.81818181818181823</v>
      </c>
      <c r="L2396" t="str">
        <f xml:space="preserve"> RIGHT(Tablo1[[#This Row],[Urun Ad]],5)</f>
        <v>Beyaz</v>
      </c>
      <c r="M2396" cm="1">
        <f t="array" aca="1" ref="M2396" ca="1">IF(VEYA(M2396="Aralık",M2396="Ocak",M2396="Şubat"),"Kış",
IF(VEYA(M2396="Mart",M2396="Nisan",M2396="Mayıs"),"İlkbahar",
IF(VEYA(M2396="Haziran",M2396="Temmuz",M2396="Ağustos"),"Yaz",
IF(VEYA(M2396="Eylül",M2396="Ekim",M2396="Kasım"),"Sonbahar",""))))</f>
        <v>0</v>
      </c>
    </row>
    <row r="2397" spans="1:13" x14ac:dyDescent="0.3">
      <c r="A2397" s="5">
        <v>2396</v>
      </c>
      <c r="B2397" t="s">
        <v>17</v>
      </c>
      <c r="C2397" t="s">
        <v>23</v>
      </c>
      <c r="D2397" s="5" t="s">
        <v>84</v>
      </c>
      <c r="E2397">
        <v>3</v>
      </c>
      <c r="F2397" s="1">
        <v>1350</v>
      </c>
      <c r="G2397" s="2">
        <v>4050</v>
      </c>
      <c r="H2397" s="3">
        <v>1650</v>
      </c>
      <c r="I2397" s="19" t="s">
        <v>51</v>
      </c>
      <c r="J2397" t="s">
        <v>63</v>
      </c>
      <c r="K2397" s="20">
        <f>Tablo1[[#This Row],[Ürün Kar Tutarı]]/Tablo1[[#This Row],[Birim Fiyat]]</f>
        <v>1.2222222222222223</v>
      </c>
      <c r="L2397" t="str">
        <f xml:space="preserve"> RIGHT(Tablo1[[#This Row],[Urun Ad]],5)</f>
        <v>Siyah</v>
      </c>
      <c r="M2397" cm="1">
        <f t="array" aca="1" ref="M2397" ca="1">IF(VEYA(M2397="Aralık",M2397="Ocak",M2397="Şubat"),"Kış",
IF(VEYA(M2397="Mart",M2397="Nisan",M2397="Mayıs"),"İlkbahar",
IF(VEYA(M2397="Haziran",M2397="Temmuz",M2397="Ağustos"),"Yaz",
IF(VEYA(M2397="Eylül",M2397="Ekim",M2397="Kasım"),"Sonbahar",""))))</f>
        <v>0</v>
      </c>
    </row>
    <row r="2398" spans="1:13" x14ac:dyDescent="0.3">
      <c r="A2398" s="4">
        <v>2397</v>
      </c>
      <c r="B2398" t="s">
        <v>16</v>
      </c>
      <c r="C2398" t="s">
        <v>23</v>
      </c>
      <c r="D2398" s="5" t="s">
        <v>84</v>
      </c>
      <c r="E2398">
        <v>2</v>
      </c>
      <c r="F2398" s="1">
        <v>1350</v>
      </c>
      <c r="G2398" s="2">
        <v>2700</v>
      </c>
      <c r="H2398" s="3">
        <v>1100</v>
      </c>
      <c r="I2398" s="19" t="s">
        <v>51</v>
      </c>
      <c r="J2398" t="s">
        <v>58</v>
      </c>
      <c r="K2398" s="20">
        <f>Tablo1[[#This Row],[Ürün Kar Tutarı]]/Tablo1[[#This Row],[Birim Fiyat]]</f>
        <v>0.81481481481481477</v>
      </c>
      <c r="L2398" t="str">
        <f xml:space="preserve"> RIGHT(Tablo1[[#This Row],[Urun Ad]],5)</f>
        <v>Siyah</v>
      </c>
      <c r="M2398" cm="1">
        <f t="array" aca="1" ref="M2398" ca="1">IF(VEYA(M2398="Aralık",M2398="Ocak",M2398="Şubat"),"Kış",
IF(VEYA(M2398="Mart",M2398="Nisan",M2398="Mayıs"),"İlkbahar",
IF(VEYA(M2398="Haziran",M2398="Temmuz",M2398="Ağustos"),"Yaz",
IF(VEYA(M2398="Eylül",M2398="Ekim",M2398="Kasım"),"Sonbahar",""))))</f>
        <v>0</v>
      </c>
    </row>
    <row r="2399" spans="1:13" x14ac:dyDescent="0.3">
      <c r="A2399" s="5">
        <v>2398</v>
      </c>
      <c r="B2399" t="s">
        <v>15</v>
      </c>
      <c r="C2399" t="s">
        <v>30</v>
      </c>
      <c r="D2399" s="5" t="s">
        <v>83</v>
      </c>
      <c r="E2399">
        <v>3</v>
      </c>
      <c r="F2399" s="1">
        <v>1090</v>
      </c>
      <c r="G2399" s="2">
        <v>3270</v>
      </c>
      <c r="H2399" s="3">
        <v>870</v>
      </c>
      <c r="I2399" s="19" t="s">
        <v>51</v>
      </c>
      <c r="J2399" t="s">
        <v>66</v>
      </c>
      <c r="K2399" s="20">
        <f>Tablo1[[#This Row],[Ürün Kar Tutarı]]/Tablo1[[#This Row],[Birim Fiyat]]</f>
        <v>0.79816513761467889</v>
      </c>
      <c r="L2399" t="str">
        <f xml:space="preserve"> RIGHT(Tablo1[[#This Row],[Urun Ad]],5)</f>
        <v>Marka</v>
      </c>
      <c r="M2399" cm="1">
        <f t="array" aca="1" ref="M2399" ca="1">IF(VEYA(M2399="Aralık",M2399="Ocak",M2399="Şubat"),"Kış",
IF(VEYA(M2399="Mart",M2399="Nisan",M2399="Mayıs"),"İlkbahar",
IF(VEYA(M2399="Haziran",M2399="Temmuz",M2399="Ağustos"),"Yaz",
IF(VEYA(M2399="Eylül",M2399="Ekim",M2399="Kasım"),"Sonbahar",""))))</f>
        <v>0</v>
      </c>
    </row>
    <row r="2400" spans="1:13" x14ac:dyDescent="0.3">
      <c r="A2400" s="4">
        <v>2399</v>
      </c>
      <c r="B2400" t="s">
        <v>15</v>
      </c>
      <c r="C2400" t="s">
        <v>34</v>
      </c>
      <c r="D2400" s="5" t="s">
        <v>80</v>
      </c>
      <c r="E2400">
        <v>2</v>
      </c>
      <c r="F2400" s="1">
        <v>4200</v>
      </c>
      <c r="G2400" s="2">
        <v>8400</v>
      </c>
      <c r="H2400" s="3">
        <v>2400</v>
      </c>
      <c r="I2400" s="19" t="s">
        <v>51</v>
      </c>
      <c r="J2400" t="s">
        <v>64</v>
      </c>
      <c r="K2400" s="20">
        <f>Tablo1[[#This Row],[Ürün Kar Tutarı]]/Tablo1[[#This Row],[Birim Fiyat]]</f>
        <v>0.5714285714285714</v>
      </c>
      <c r="L2400" t="str">
        <f xml:space="preserve"> RIGHT(Tablo1[[#This Row],[Urun Ad]],5)</f>
        <v>Beyaz</v>
      </c>
      <c r="M2400" cm="1">
        <f t="array" aca="1" ref="M2400" ca="1">IF(VEYA(M2400="Aralık",M2400="Ocak",M2400="Şubat"),"Kış",
IF(VEYA(M2400="Mart",M2400="Nisan",M2400="Mayıs"),"İlkbahar",
IF(VEYA(M2400="Haziran",M2400="Temmuz",M2400="Ağustos"),"Yaz",
IF(VEYA(M2400="Eylül",M2400="Ekim",M2400="Kasım"),"Sonbahar",""))))</f>
        <v>0</v>
      </c>
    </row>
    <row r="2401" spans="1:13" x14ac:dyDescent="0.3">
      <c r="A2401" s="5">
        <v>2400</v>
      </c>
      <c r="B2401" t="s">
        <v>17</v>
      </c>
      <c r="C2401" t="s">
        <v>29</v>
      </c>
      <c r="D2401" s="5" t="s">
        <v>82</v>
      </c>
      <c r="E2401">
        <v>2</v>
      </c>
      <c r="F2401" s="1">
        <v>1800</v>
      </c>
      <c r="G2401" s="2">
        <v>3600</v>
      </c>
      <c r="H2401" s="3">
        <v>2000</v>
      </c>
      <c r="I2401" s="19" t="s">
        <v>51</v>
      </c>
      <c r="J2401" t="s">
        <v>56</v>
      </c>
      <c r="K2401" s="20">
        <f>Tablo1[[#This Row],[Ürün Kar Tutarı]]/Tablo1[[#This Row],[Birim Fiyat]]</f>
        <v>1.1111111111111112</v>
      </c>
      <c r="L2401" t="str">
        <f xml:space="preserve"> RIGHT(Tablo1[[#This Row],[Urun Ad]],5)</f>
        <v>n Gri</v>
      </c>
      <c r="M2401" cm="1">
        <f t="array" aca="1" ref="M2401" ca="1">IF(VEYA(M2401="Aralık",M2401="Ocak",M2401="Şubat"),"Kış",
IF(VEYA(M2401="Mart",M2401="Nisan",M2401="Mayıs"),"İlkbahar",
IF(VEYA(M2401="Haziran",M2401="Temmuz",M2401="Ağustos"),"Yaz",
IF(VEYA(M2401="Eylül",M2401="Ekim",M2401="Kasım"),"Sonbahar",""))))</f>
        <v>0</v>
      </c>
    </row>
    <row r="2402" spans="1:13" x14ac:dyDescent="0.3">
      <c r="A2402" s="4">
        <v>2401</v>
      </c>
      <c r="B2402" t="s">
        <v>19</v>
      </c>
      <c r="C2402" t="s">
        <v>30</v>
      </c>
      <c r="D2402" s="5" t="s">
        <v>83</v>
      </c>
      <c r="E2402">
        <v>5</v>
      </c>
      <c r="F2402" s="1">
        <v>1090</v>
      </c>
      <c r="G2402" s="2">
        <v>5450</v>
      </c>
      <c r="H2402" s="3">
        <v>1450</v>
      </c>
      <c r="I2402" s="19" t="s">
        <v>51</v>
      </c>
      <c r="J2402" t="s">
        <v>66</v>
      </c>
      <c r="K2402" s="20">
        <f>Tablo1[[#This Row],[Ürün Kar Tutarı]]/Tablo1[[#This Row],[Birim Fiyat]]</f>
        <v>1.3302752293577982</v>
      </c>
      <c r="L2402" t="str">
        <f xml:space="preserve"> RIGHT(Tablo1[[#This Row],[Urun Ad]],5)</f>
        <v>Marka</v>
      </c>
      <c r="M2402" cm="1">
        <f t="array" aca="1" ref="M2402" ca="1">IF(VEYA(M2402="Aralık",M2402="Ocak",M2402="Şubat"),"Kış",
IF(VEYA(M2402="Mart",M2402="Nisan",M2402="Mayıs"),"İlkbahar",
IF(VEYA(M2402="Haziran",M2402="Temmuz",M2402="Ağustos"),"Yaz",
IF(VEYA(M2402="Eylül",M2402="Ekim",M2402="Kasım"),"Sonbahar",""))))</f>
        <v>0</v>
      </c>
    </row>
    <row r="2403" spans="1:13" x14ac:dyDescent="0.3">
      <c r="A2403" s="5">
        <v>2402</v>
      </c>
      <c r="B2403" t="s">
        <v>8</v>
      </c>
      <c r="C2403" t="s">
        <v>25</v>
      </c>
      <c r="D2403" s="5" t="s">
        <v>77</v>
      </c>
      <c r="E2403">
        <v>5</v>
      </c>
      <c r="F2403" s="1">
        <v>7600</v>
      </c>
      <c r="G2403" s="2">
        <v>38000</v>
      </c>
      <c r="H2403" s="3">
        <v>8000</v>
      </c>
      <c r="I2403" s="19" t="s">
        <v>51</v>
      </c>
      <c r="J2403" t="s">
        <v>63</v>
      </c>
      <c r="K2403" s="20">
        <f>Tablo1[[#This Row],[Ürün Kar Tutarı]]/Tablo1[[#This Row],[Birim Fiyat]]</f>
        <v>1.0526315789473684</v>
      </c>
      <c r="L2403" t="str">
        <f xml:space="preserve"> RIGHT(Tablo1[[#This Row],[Urun Ad]],5)</f>
        <v>i Gri</v>
      </c>
      <c r="M2403" cm="1">
        <f t="array" aca="1" ref="M2403" ca="1">IF(VEYA(M2403="Aralık",M2403="Ocak",M2403="Şubat"),"Kış",
IF(VEYA(M2403="Mart",M2403="Nisan",M2403="Mayıs"),"İlkbahar",
IF(VEYA(M2403="Haziran",M2403="Temmuz",M2403="Ağustos"),"Yaz",
IF(VEYA(M2403="Eylül",M2403="Ekim",M2403="Kasım"),"Sonbahar",""))))</f>
        <v>0</v>
      </c>
    </row>
    <row r="2404" spans="1:13" x14ac:dyDescent="0.3">
      <c r="A2404" s="4">
        <v>2403</v>
      </c>
      <c r="B2404" t="s">
        <v>16</v>
      </c>
      <c r="C2404" t="s">
        <v>25</v>
      </c>
      <c r="D2404" s="5" t="s">
        <v>77</v>
      </c>
      <c r="E2404">
        <v>3</v>
      </c>
      <c r="F2404" s="1">
        <v>7600</v>
      </c>
      <c r="G2404" s="2">
        <v>22800</v>
      </c>
      <c r="H2404" s="3">
        <v>4800</v>
      </c>
      <c r="I2404" s="19" t="s">
        <v>51</v>
      </c>
      <c r="J2404" t="s">
        <v>62</v>
      </c>
      <c r="K2404" s="20">
        <f>Tablo1[[#This Row],[Ürün Kar Tutarı]]/Tablo1[[#This Row],[Birim Fiyat]]</f>
        <v>0.63157894736842102</v>
      </c>
      <c r="L2404" t="str">
        <f xml:space="preserve"> RIGHT(Tablo1[[#This Row],[Urun Ad]],5)</f>
        <v>i Gri</v>
      </c>
      <c r="M2404" cm="1">
        <f t="array" aca="1" ref="M2404" ca="1">IF(VEYA(M2404="Aralık",M2404="Ocak",M2404="Şubat"),"Kış",
IF(VEYA(M2404="Mart",M2404="Nisan",M2404="Mayıs"),"İlkbahar",
IF(VEYA(M2404="Haziran",M2404="Temmuz",M2404="Ağustos"),"Yaz",
IF(VEYA(M2404="Eylül",M2404="Ekim",M2404="Kasım"),"Sonbahar",""))))</f>
        <v>0</v>
      </c>
    </row>
    <row r="2405" spans="1:13" x14ac:dyDescent="0.3">
      <c r="A2405" s="5">
        <v>2404</v>
      </c>
      <c r="B2405" t="s">
        <v>10</v>
      </c>
      <c r="C2405" t="s">
        <v>42</v>
      </c>
      <c r="D2405" s="5" t="s">
        <v>80</v>
      </c>
      <c r="E2405">
        <v>3</v>
      </c>
      <c r="F2405" s="1">
        <v>3700</v>
      </c>
      <c r="G2405" s="2">
        <v>11100</v>
      </c>
      <c r="H2405" s="3">
        <v>2100</v>
      </c>
      <c r="I2405" s="19" t="s">
        <v>51</v>
      </c>
      <c r="J2405" t="s">
        <v>66</v>
      </c>
      <c r="K2405" s="20">
        <f>Tablo1[[#This Row],[Ürün Kar Tutarı]]/Tablo1[[#This Row],[Birim Fiyat]]</f>
        <v>0.56756756756756754</v>
      </c>
      <c r="L2405" t="str">
        <f xml:space="preserve"> RIGHT(Tablo1[[#This Row],[Urun Ad]],5)</f>
        <v>Siyah</v>
      </c>
      <c r="M2405" cm="1">
        <f t="array" aca="1" ref="M2405" ca="1">IF(VEYA(M2405="Aralık",M2405="Ocak",M2405="Şubat"),"Kış",
IF(VEYA(M2405="Mart",M2405="Nisan",M2405="Mayıs"),"İlkbahar",
IF(VEYA(M2405="Haziran",M2405="Temmuz",M2405="Ağustos"),"Yaz",
IF(VEYA(M2405="Eylül",M2405="Ekim",M2405="Kasım"),"Sonbahar",""))))</f>
        <v>0</v>
      </c>
    </row>
    <row r="2406" spans="1:13" x14ac:dyDescent="0.3">
      <c r="A2406" s="4">
        <v>2405</v>
      </c>
      <c r="B2406" t="s">
        <v>12</v>
      </c>
      <c r="C2406" t="s">
        <v>26</v>
      </c>
      <c r="D2406" s="5" t="s">
        <v>79</v>
      </c>
      <c r="E2406">
        <v>5</v>
      </c>
      <c r="F2406" s="1">
        <v>7250</v>
      </c>
      <c r="G2406" s="2">
        <v>36250</v>
      </c>
      <c r="H2406" s="3">
        <v>11250</v>
      </c>
      <c r="I2406" s="19" t="s">
        <v>51</v>
      </c>
      <c r="J2406" t="s">
        <v>65</v>
      </c>
      <c r="K2406" s="20">
        <f>Tablo1[[#This Row],[Ürün Kar Tutarı]]/Tablo1[[#This Row],[Birim Fiyat]]</f>
        <v>1.5517241379310345</v>
      </c>
      <c r="L2406" t="str">
        <f xml:space="preserve"> RIGHT(Tablo1[[#This Row],[Urun Ad]],5)</f>
        <v>u Gri</v>
      </c>
      <c r="M2406" cm="1">
        <f t="array" aca="1" ref="M2406" ca="1">IF(VEYA(M2406="Aralık",M2406="Ocak",M2406="Şubat"),"Kış",
IF(VEYA(M2406="Mart",M2406="Nisan",M2406="Mayıs"),"İlkbahar",
IF(VEYA(M2406="Haziran",M2406="Temmuz",M2406="Ağustos"),"Yaz",
IF(VEYA(M2406="Eylül",M2406="Ekim",M2406="Kasım"),"Sonbahar",""))))</f>
        <v>0</v>
      </c>
    </row>
    <row r="2407" spans="1:13" x14ac:dyDescent="0.3">
      <c r="A2407" s="5">
        <v>2406</v>
      </c>
      <c r="B2407" t="s">
        <v>9</v>
      </c>
      <c r="C2407" t="s">
        <v>25</v>
      </c>
      <c r="D2407" s="5" t="s">
        <v>77</v>
      </c>
      <c r="E2407">
        <v>5</v>
      </c>
      <c r="F2407" s="1">
        <v>7600</v>
      </c>
      <c r="G2407" s="2">
        <v>38000</v>
      </c>
      <c r="H2407" s="3">
        <v>8000</v>
      </c>
      <c r="I2407" s="19" t="s">
        <v>51</v>
      </c>
      <c r="J2407" t="s">
        <v>58</v>
      </c>
      <c r="K2407" s="20">
        <f>Tablo1[[#This Row],[Ürün Kar Tutarı]]/Tablo1[[#This Row],[Birim Fiyat]]</f>
        <v>1.0526315789473684</v>
      </c>
      <c r="L2407" t="str">
        <f xml:space="preserve"> RIGHT(Tablo1[[#This Row],[Urun Ad]],5)</f>
        <v>i Gri</v>
      </c>
      <c r="M2407" cm="1">
        <f t="array" aca="1" ref="M2407" ca="1">IF(VEYA(M2407="Aralık",M2407="Ocak",M2407="Şubat"),"Kış",
IF(VEYA(M2407="Mart",M2407="Nisan",M2407="Mayıs"),"İlkbahar",
IF(VEYA(M2407="Haziran",M2407="Temmuz",M2407="Ağustos"),"Yaz",
IF(VEYA(M2407="Eylül",M2407="Ekim",M2407="Kasım"),"Sonbahar",""))))</f>
        <v>0</v>
      </c>
    </row>
    <row r="2408" spans="1:13" x14ac:dyDescent="0.3">
      <c r="A2408" s="4">
        <v>2407</v>
      </c>
      <c r="B2408" t="s">
        <v>18</v>
      </c>
      <c r="C2408" t="s">
        <v>34</v>
      </c>
      <c r="D2408" s="5" t="s">
        <v>80</v>
      </c>
      <c r="E2408">
        <v>4</v>
      </c>
      <c r="F2408" s="1">
        <v>4200</v>
      </c>
      <c r="G2408" s="2">
        <v>16800</v>
      </c>
      <c r="H2408" s="3">
        <v>4800</v>
      </c>
      <c r="I2408" s="19" t="s">
        <v>51</v>
      </c>
      <c r="J2408" t="s">
        <v>67</v>
      </c>
      <c r="K2408" s="20">
        <f>Tablo1[[#This Row],[Ürün Kar Tutarı]]/Tablo1[[#This Row],[Birim Fiyat]]</f>
        <v>1.1428571428571428</v>
      </c>
      <c r="L2408" t="str">
        <f xml:space="preserve"> RIGHT(Tablo1[[#This Row],[Urun Ad]],5)</f>
        <v>Beyaz</v>
      </c>
      <c r="M2408" cm="1">
        <f t="array" aca="1" ref="M2408" ca="1">IF(VEYA(M2408="Aralık",M2408="Ocak",M2408="Şubat"),"Kış",
IF(VEYA(M2408="Mart",M2408="Nisan",M2408="Mayıs"),"İlkbahar",
IF(VEYA(M2408="Haziran",M2408="Temmuz",M2408="Ağustos"),"Yaz",
IF(VEYA(M2408="Eylül",M2408="Ekim",M2408="Kasım"),"Sonbahar",""))))</f>
        <v>0</v>
      </c>
    </row>
    <row r="2409" spans="1:13" x14ac:dyDescent="0.3">
      <c r="A2409" s="5">
        <v>2408</v>
      </c>
      <c r="B2409" t="s">
        <v>14</v>
      </c>
      <c r="C2409" t="s">
        <v>37</v>
      </c>
      <c r="D2409" s="5" t="s">
        <v>43</v>
      </c>
      <c r="E2409">
        <v>5</v>
      </c>
      <c r="F2409" s="1">
        <v>1250</v>
      </c>
      <c r="G2409" s="2">
        <v>6250</v>
      </c>
      <c r="H2409" s="3">
        <v>2250</v>
      </c>
      <c r="I2409" s="19" t="s">
        <v>51</v>
      </c>
      <c r="J2409" t="s">
        <v>59</v>
      </c>
      <c r="K2409" s="20">
        <f>Tablo1[[#This Row],[Ürün Kar Tutarı]]/Tablo1[[#This Row],[Birim Fiyat]]</f>
        <v>1.8</v>
      </c>
      <c r="L2409" t="str">
        <f xml:space="preserve"> RIGHT(Tablo1[[#This Row],[Urun Ad]],5)</f>
        <v>Siyah</v>
      </c>
      <c r="M2409" cm="1">
        <f t="array" aca="1" ref="M2409" ca="1">IF(VEYA(M2409="Aralık",M2409="Ocak",M2409="Şubat"),"Kış",
IF(VEYA(M2409="Mart",M2409="Nisan",M2409="Mayıs"),"İlkbahar",
IF(VEYA(M2409="Haziran",M2409="Temmuz",M2409="Ağustos"),"Yaz",
IF(VEYA(M2409="Eylül",M2409="Ekim",M2409="Kasım"),"Sonbahar",""))))</f>
        <v>0</v>
      </c>
    </row>
    <row r="2410" spans="1:13" x14ac:dyDescent="0.3">
      <c r="A2410" s="4">
        <v>2409</v>
      </c>
      <c r="B2410" t="s">
        <v>16</v>
      </c>
      <c r="C2410" t="s">
        <v>30</v>
      </c>
      <c r="D2410" s="5" t="s">
        <v>83</v>
      </c>
      <c r="E2410">
        <v>2</v>
      </c>
      <c r="F2410" s="1">
        <v>1090</v>
      </c>
      <c r="G2410" s="2">
        <v>2180</v>
      </c>
      <c r="H2410" s="3">
        <v>580</v>
      </c>
      <c r="I2410" s="19" t="s">
        <v>51</v>
      </c>
      <c r="J2410" t="s">
        <v>62</v>
      </c>
      <c r="K2410" s="20">
        <f>Tablo1[[#This Row],[Ürün Kar Tutarı]]/Tablo1[[#This Row],[Birim Fiyat]]</f>
        <v>0.5321100917431193</v>
      </c>
      <c r="L2410" t="str">
        <f xml:space="preserve"> RIGHT(Tablo1[[#This Row],[Urun Ad]],5)</f>
        <v>Marka</v>
      </c>
      <c r="M2410" cm="1">
        <f t="array" aca="1" ref="M2410" ca="1">IF(VEYA(M2410="Aralık",M2410="Ocak",M2410="Şubat"),"Kış",
IF(VEYA(M2410="Mart",M2410="Nisan",M2410="Mayıs"),"İlkbahar",
IF(VEYA(M2410="Haziran",M2410="Temmuz",M2410="Ağustos"),"Yaz",
IF(VEYA(M2410="Eylül",M2410="Ekim",M2410="Kasım"),"Sonbahar",""))))</f>
        <v>0</v>
      </c>
    </row>
    <row r="2411" spans="1:13" x14ac:dyDescent="0.3">
      <c r="A2411" s="4">
        <v>2410</v>
      </c>
      <c r="B2411" t="s">
        <v>11</v>
      </c>
      <c r="C2411" t="s">
        <v>24</v>
      </c>
      <c r="D2411" s="5" t="s">
        <v>81</v>
      </c>
      <c r="E2411">
        <v>3</v>
      </c>
      <c r="F2411" s="1">
        <v>2180</v>
      </c>
      <c r="G2411" s="2">
        <v>6540</v>
      </c>
      <c r="H2411" s="3">
        <v>2040</v>
      </c>
      <c r="I2411" s="19" t="s">
        <v>51</v>
      </c>
      <c r="J2411" t="s">
        <v>67</v>
      </c>
      <c r="K2411" s="20">
        <f>Tablo1[[#This Row],[Ürün Kar Tutarı]]/Tablo1[[#This Row],[Birim Fiyat]]</f>
        <v>0.93577981651376152</v>
      </c>
      <c r="L2411" t="str">
        <f xml:space="preserve"> RIGHT(Tablo1[[#This Row],[Urun Ad]],5)</f>
        <v>Marka</v>
      </c>
      <c r="M2411" cm="1">
        <f t="array" aca="1" ref="M2411" ca="1">IF(VEYA(M2411="Aralık",M2411="Ocak",M2411="Şubat"),"Kış",
IF(VEYA(M2411="Mart",M2411="Nisan",M2411="Mayıs"),"İlkbahar",
IF(VEYA(M2411="Haziran",M2411="Temmuz",M2411="Ağustos"),"Yaz",
IF(VEYA(M2411="Eylül",M2411="Ekim",M2411="Kasım"),"Sonbahar",""))))</f>
        <v>0</v>
      </c>
    </row>
    <row r="2412" spans="1:13" x14ac:dyDescent="0.3">
      <c r="A2412" s="4">
        <v>2411</v>
      </c>
      <c r="B2412" t="s">
        <v>19</v>
      </c>
      <c r="C2412" t="s">
        <v>42</v>
      </c>
      <c r="D2412" s="5" t="s">
        <v>80</v>
      </c>
      <c r="E2412">
        <v>2</v>
      </c>
      <c r="F2412" s="1">
        <v>3700</v>
      </c>
      <c r="G2412" s="2">
        <v>7400</v>
      </c>
      <c r="H2412" s="3">
        <v>1400</v>
      </c>
      <c r="I2412" s="19" t="s">
        <v>51</v>
      </c>
      <c r="J2412" t="s">
        <v>59</v>
      </c>
      <c r="K2412" s="20">
        <f>Tablo1[[#This Row],[Ürün Kar Tutarı]]/Tablo1[[#This Row],[Birim Fiyat]]</f>
        <v>0.3783783783783784</v>
      </c>
      <c r="L2412" t="str">
        <f xml:space="preserve"> RIGHT(Tablo1[[#This Row],[Urun Ad]],5)</f>
        <v>Siyah</v>
      </c>
      <c r="M2412" cm="1">
        <f t="array" aca="1" ref="M2412" ca="1">IF(VEYA(M2412="Aralık",M2412="Ocak",M2412="Şubat"),"Kış",
IF(VEYA(M2412="Mart",M2412="Nisan",M2412="Mayıs"),"İlkbahar",
IF(VEYA(M2412="Haziran",M2412="Temmuz",M2412="Ağustos"),"Yaz",
IF(VEYA(M2412="Eylül",M2412="Ekim",M2412="Kasım"),"Sonbahar",""))))</f>
        <v>0</v>
      </c>
    </row>
    <row r="2413" spans="1:13" x14ac:dyDescent="0.3">
      <c r="A2413" s="5">
        <v>2412</v>
      </c>
      <c r="B2413" t="s">
        <v>17</v>
      </c>
      <c r="C2413" t="s">
        <v>20</v>
      </c>
      <c r="D2413" s="5" t="s">
        <v>75</v>
      </c>
      <c r="E2413">
        <v>2</v>
      </c>
      <c r="F2413" s="1">
        <v>6000</v>
      </c>
      <c r="G2413" s="2">
        <v>12000</v>
      </c>
      <c r="H2413" s="3">
        <v>4000</v>
      </c>
      <c r="I2413" s="19" t="s">
        <v>51</v>
      </c>
      <c r="J2413" t="s">
        <v>66</v>
      </c>
      <c r="K2413" s="20">
        <f>Tablo1[[#This Row],[Ürün Kar Tutarı]]/Tablo1[[#This Row],[Birim Fiyat]]</f>
        <v>0.66666666666666663</v>
      </c>
      <c r="L2413" t="str">
        <f xml:space="preserve"> RIGHT(Tablo1[[#This Row],[Urun Ad]],5)</f>
        <v>Beyaz</v>
      </c>
      <c r="M2413" cm="1">
        <f t="array" aca="1" ref="M2413" ca="1">IF(VEYA(M2413="Aralık",M2413="Ocak",M2413="Şubat"),"Kış",
IF(VEYA(M2413="Mart",M2413="Nisan",M2413="Mayıs"),"İlkbahar",
IF(VEYA(M2413="Haziran",M2413="Temmuz",M2413="Ağustos"),"Yaz",
IF(VEYA(M2413="Eylül",M2413="Ekim",M2413="Kasım"),"Sonbahar",""))))</f>
        <v>0</v>
      </c>
    </row>
    <row r="2414" spans="1:13" x14ac:dyDescent="0.3">
      <c r="A2414" s="4">
        <v>2413</v>
      </c>
      <c r="B2414" t="s">
        <v>18</v>
      </c>
      <c r="C2414" t="s">
        <v>37</v>
      </c>
      <c r="D2414" s="5" t="s">
        <v>43</v>
      </c>
      <c r="E2414">
        <v>2</v>
      </c>
      <c r="F2414" s="1">
        <v>1250</v>
      </c>
      <c r="G2414" s="2">
        <v>2500</v>
      </c>
      <c r="H2414" s="3">
        <v>900</v>
      </c>
      <c r="I2414" s="19" t="s">
        <v>51</v>
      </c>
      <c r="J2414" t="s">
        <v>55</v>
      </c>
      <c r="K2414" s="20">
        <f>Tablo1[[#This Row],[Ürün Kar Tutarı]]/Tablo1[[#This Row],[Birim Fiyat]]</f>
        <v>0.72</v>
      </c>
      <c r="L2414" t="str">
        <f xml:space="preserve"> RIGHT(Tablo1[[#This Row],[Urun Ad]],5)</f>
        <v>Siyah</v>
      </c>
      <c r="M2414" cm="1">
        <f t="array" aca="1" ref="M2414" ca="1">IF(VEYA(M2414="Aralık",M2414="Ocak",M2414="Şubat"),"Kış",
IF(VEYA(M2414="Mart",M2414="Nisan",M2414="Mayıs"),"İlkbahar",
IF(VEYA(M2414="Haziran",M2414="Temmuz",M2414="Ağustos"),"Yaz",
IF(VEYA(M2414="Eylül",M2414="Ekim",M2414="Kasım"),"Sonbahar",""))))</f>
        <v>0</v>
      </c>
    </row>
    <row r="2415" spans="1:13" x14ac:dyDescent="0.3">
      <c r="A2415" s="5">
        <v>2414</v>
      </c>
      <c r="B2415" t="s">
        <v>19</v>
      </c>
      <c r="C2415" t="s">
        <v>25</v>
      </c>
      <c r="D2415" s="5" t="s">
        <v>77</v>
      </c>
      <c r="E2415">
        <v>2</v>
      </c>
      <c r="F2415" s="1">
        <v>7600</v>
      </c>
      <c r="G2415" s="2">
        <v>15200</v>
      </c>
      <c r="H2415" s="3">
        <v>3200</v>
      </c>
      <c r="I2415" s="19" t="s">
        <v>51</v>
      </c>
      <c r="J2415" t="s">
        <v>64</v>
      </c>
      <c r="K2415" s="20">
        <f>Tablo1[[#This Row],[Ürün Kar Tutarı]]/Tablo1[[#This Row],[Birim Fiyat]]</f>
        <v>0.42105263157894735</v>
      </c>
      <c r="L2415" t="str">
        <f xml:space="preserve"> RIGHT(Tablo1[[#This Row],[Urun Ad]],5)</f>
        <v>i Gri</v>
      </c>
      <c r="M2415" cm="1">
        <f t="array" aca="1" ref="M2415" ca="1">IF(VEYA(M2415="Aralık",M2415="Ocak",M2415="Şubat"),"Kış",
IF(VEYA(M2415="Mart",M2415="Nisan",M2415="Mayıs"),"İlkbahar",
IF(VEYA(M2415="Haziran",M2415="Temmuz",M2415="Ağustos"),"Yaz",
IF(VEYA(M2415="Eylül",M2415="Ekim",M2415="Kasım"),"Sonbahar",""))))</f>
        <v>0</v>
      </c>
    </row>
    <row r="2416" spans="1:13" x14ac:dyDescent="0.3">
      <c r="A2416" s="4">
        <v>2415</v>
      </c>
      <c r="B2416" t="s">
        <v>8</v>
      </c>
      <c r="C2416" t="s">
        <v>21</v>
      </c>
      <c r="D2416" s="5" t="s">
        <v>82</v>
      </c>
      <c r="E2416">
        <v>3</v>
      </c>
      <c r="F2416" s="1">
        <v>1400</v>
      </c>
      <c r="G2416" s="2">
        <v>4200</v>
      </c>
      <c r="H2416" s="3">
        <v>1800</v>
      </c>
      <c r="I2416" s="19" t="s">
        <v>51</v>
      </c>
      <c r="J2416" t="s">
        <v>64</v>
      </c>
      <c r="K2416" s="20">
        <f>Tablo1[[#This Row],[Ürün Kar Tutarı]]/Tablo1[[#This Row],[Birim Fiyat]]</f>
        <v>1.2857142857142858</v>
      </c>
      <c r="L2416" t="str">
        <f xml:space="preserve"> RIGHT(Tablo1[[#This Row],[Urun Ad]],5)</f>
        <v>Beyaz</v>
      </c>
      <c r="M2416" cm="1">
        <f t="array" aca="1" ref="M2416" ca="1">IF(VEYA(M2416="Aralık",M2416="Ocak",M2416="Şubat"),"Kış",
IF(VEYA(M2416="Mart",M2416="Nisan",M2416="Mayıs"),"İlkbahar",
IF(VEYA(M2416="Haziran",M2416="Temmuz",M2416="Ağustos"),"Yaz",
IF(VEYA(M2416="Eylül",M2416="Ekim",M2416="Kasım"),"Sonbahar",""))))</f>
        <v>0</v>
      </c>
    </row>
    <row r="2417" spans="1:13" x14ac:dyDescent="0.3">
      <c r="A2417" s="5">
        <v>2416</v>
      </c>
      <c r="B2417" t="s">
        <v>12</v>
      </c>
      <c r="C2417" t="s">
        <v>24</v>
      </c>
      <c r="D2417" s="5" t="s">
        <v>81</v>
      </c>
      <c r="E2417">
        <v>5</v>
      </c>
      <c r="F2417" s="1">
        <v>2180</v>
      </c>
      <c r="G2417" s="2">
        <v>10900</v>
      </c>
      <c r="H2417" s="3">
        <v>3400</v>
      </c>
      <c r="I2417" s="19" t="s">
        <v>51</v>
      </c>
      <c r="J2417" t="s">
        <v>65</v>
      </c>
      <c r="K2417" s="20">
        <f>Tablo1[[#This Row],[Ürün Kar Tutarı]]/Tablo1[[#This Row],[Birim Fiyat]]</f>
        <v>1.5596330275229358</v>
      </c>
      <c r="L2417" t="str">
        <f xml:space="preserve"> RIGHT(Tablo1[[#This Row],[Urun Ad]],5)</f>
        <v>Marka</v>
      </c>
      <c r="M2417" cm="1">
        <f t="array" aca="1" ref="M2417" ca="1">IF(VEYA(M2417="Aralık",M2417="Ocak",M2417="Şubat"),"Kış",
IF(VEYA(M2417="Mart",M2417="Nisan",M2417="Mayıs"),"İlkbahar",
IF(VEYA(M2417="Haziran",M2417="Temmuz",M2417="Ağustos"),"Yaz",
IF(VEYA(M2417="Eylül",M2417="Ekim",M2417="Kasım"),"Sonbahar",""))))</f>
        <v>0</v>
      </c>
    </row>
    <row r="2418" spans="1:13" x14ac:dyDescent="0.3">
      <c r="A2418" s="4">
        <v>2417</v>
      </c>
      <c r="B2418" t="s">
        <v>8</v>
      </c>
      <c r="C2418" t="s">
        <v>29</v>
      </c>
      <c r="D2418" s="5" t="s">
        <v>82</v>
      </c>
      <c r="E2418">
        <v>3</v>
      </c>
      <c r="F2418" s="1">
        <v>1800</v>
      </c>
      <c r="G2418" s="2">
        <v>5400</v>
      </c>
      <c r="H2418" s="3">
        <v>3000</v>
      </c>
      <c r="I2418" s="19" t="s">
        <v>51</v>
      </c>
      <c r="J2418" t="s">
        <v>63</v>
      </c>
      <c r="K2418" s="20">
        <f>Tablo1[[#This Row],[Ürün Kar Tutarı]]/Tablo1[[#This Row],[Birim Fiyat]]</f>
        <v>1.6666666666666667</v>
      </c>
      <c r="L2418" t="str">
        <f xml:space="preserve"> RIGHT(Tablo1[[#This Row],[Urun Ad]],5)</f>
        <v>n Gri</v>
      </c>
      <c r="M2418" cm="1">
        <f t="array" aca="1" ref="M2418" ca="1">IF(VEYA(M2418="Aralık",M2418="Ocak",M2418="Şubat"),"Kış",
IF(VEYA(M2418="Mart",M2418="Nisan",M2418="Mayıs"),"İlkbahar",
IF(VEYA(M2418="Haziran",M2418="Temmuz",M2418="Ağustos"),"Yaz",
IF(VEYA(M2418="Eylül",M2418="Ekim",M2418="Kasım"),"Sonbahar",""))))</f>
        <v>0</v>
      </c>
    </row>
    <row r="2419" spans="1:13" x14ac:dyDescent="0.3">
      <c r="A2419" s="5">
        <v>2418</v>
      </c>
      <c r="B2419" t="s">
        <v>10</v>
      </c>
      <c r="C2419" t="s">
        <v>41</v>
      </c>
      <c r="D2419" s="5" t="s">
        <v>78</v>
      </c>
      <c r="E2419">
        <v>4</v>
      </c>
      <c r="F2419" s="1">
        <v>1500</v>
      </c>
      <c r="G2419" s="2">
        <v>6000</v>
      </c>
      <c r="H2419" s="3">
        <v>2800</v>
      </c>
      <c r="I2419" s="19" t="s">
        <v>51</v>
      </c>
      <c r="J2419" t="s">
        <v>62</v>
      </c>
      <c r="K2419" s="20">
        <f>Tablo1[[#This Row],[Ürün Kar Tutarı]]/Tablo1[[#This Row],[Birim Fiyat]]</f>
        <v>1.8666666666666667</v>
      </c>
      <c r="L2419" t="str">
        <f xml:space="preserve"> RIGHT(Tablo1[[#This Row],[Urun Ad]],5)</f>
        <v>Marka</v>
      </c>
      <c r="M2419" cm="1">
        <f t="array" aca="1" ref="M2419" ca="1">IF(VEYA(M2419="Aralık",M2419="Ocak",M2419="Şubat"),"Kış",
IF(VEYA(M2419="Mart",M2419="Nisan",M2419="Mayıs"),"İlkbahar",
IF(VEYA(M2419="Haziran",M2419="Temmuz",M2419="Ağustos"),"Yaz",
IF(VEYA(M2419="Eylül",M2419="Ekim",M2419="Kasım"),"Sonbahar",""))))</f>
        <v>0</v>
      </c>
    </row>
    <row r="2420" spans="1:13" x14ac:dyDescent="0.3">
      <c r="A2420" s="4">
        <v>2419</v>
      </c>
      <c r="B2420" t="s">
        <v>14</v>
      </c>
      <c r="C2420" t="s">
        <v>22</v>
      </c>
      <c r="D2420" s="5" t="s">
        <v>76</v>
      </c>
      <c r="E2420">
        <v>5</v>
      </c>
      <c r="F2420" s="1">
        <v>8450</v>
      </c>
      <c r="G2420" s="2">
        <v>42250</v>
      </c>
      <c r="H2420" s="3">
        <v>12250</v>
      </c>
      <c r="I2420" s="19" t="s">
        <v>51</v>
      </c>
      <c r="J2420" t="s">
        <v>62</v>
      </c>
      <c r="K2420" s="20">
        <f>Tablo1[[#This Row],[Ürün Kar Tutarı]]/Tablo1[[#This Row],[Birim Fiyat]]</f>
        <v>1.4497041420118344</v>
      </c>
      <c r="L2420" t="str">
        <f xml:space="preserve"> RIGHT(Tablo1[[#This Row],[Urun Ad]],5)</f>
        <v>Beyaz</v>
      </c>
      <c r="M2420" cm="1">
        <f t="array" aca="1" ref="M2420" ca="1">IF(VEYA(M2420="Aralık",M2420="Ocak",M2420="Şubat"),"Kış",
IF(VEYA(M2420="Mart",M2420="Nisan",M2420="Mayıs"),"İlkbahar",
IF(VEYA(M2420="Haziran",M2420="Temmuz",M2420="Ağustos"),"Yaz",
IF(VEYA(M2420="Eylül",M2420="Ekim",M2420="Kasım"),"Sonbahar",""))))</f>
        <v>0</v>
      </c>
    </row>
    <row r="2421" spans="1:13" x14ac:dyDescent="0.3">
      <c r="A2421" s="5">
        <v>2420</v>
      </c>
      <c r="B2421" t="s">
        <v>17</v>
      </c>
      <c r="C2421" t="s">
        <v>41</v>
      </c>
      <c r="D2421" s="5" t="s">
        <v>78</v>
      </c>
      <c r="E2421">
        <v>4</v>
      </c>
      <c r="F2421" s="1">
        <v>1500</v>
      </c>
      <c r="G2421" s="2">
        <v>6000</v>
      </c>
      <c r="H2421" s="3">
        <v>2800</v>
      </c>
      <c r="I2421" s="19" t="s">
        <v>51</v>
      </c>
      <c r="J2421" t="s">
        <v>59</v>
      </c>
      <c r="K2421" s="20">
        <f>Tablo1[[#This Row],[Ürün Kar Tutarı]]/Tablo1[[#This Row],[Birim Fiyat]]</f>
        <v>1.8666666666666667</v>
      </c>
      <c r="L2421" t="str">
        <f xml:space="preserve"> RIGHT(Tablo1[[#This Row],[Urun Ad]],5)</f>
        <v>Marka</v>
      </c>
      <c r="M2421" cm="1">
        <f t="array" aca="1" ref="M2421" ca="1">IF(VEYA(M2421="Aralık",M2421="Ocak",M2421="Şubat"),"Kış",
IF(VEYA(M2421="Mart",M2421="Nisan",M2421="Mayıs"),"İlkbahar",
IF(VEYA(M2421="Haziran",M2421="Temmuz",M2421="Ağustos"),"Yaz",
IF(VEYA(M2421="Eylül",M2421="Ekim",M2421="Kasım"),"Sonbahar",""))))</f>
        <v>0</v>
      </c>
    </row>
    <row r="2422" spans="1:13" x14ac:dyDescent="0.3">
      <c r="A2422" s="4">
        <v>2421</v>
      </c>
      <c r="B2422" t="s">
        <v>13</v>
      </c>
      <c r="C2422" t="s">
        <v>20</v>
      </c>
      <c r="D2422" s="5" t="s">
        <v>75</v>
      </c>
      <c r="E2422">
        <v>5</v>
      </c>
      <c r="F2422" s="1">
        <v>6000</v>
      </c>
      <c r="G2422" s="2">
        <v>30000</v>
      </c>
      <c r="H2422" s="3">
        <v>10000</v>
      </c>
      <c r="I2422" s="19" t="s">
        <v>51</v>
      </c>
      <c r="J2422" t="s">
        <v>67</v>
      </c>
      <c r="K2422" s="20">
        <f>Tablo1[[#This Row],[Ürün Kar Tutarı]]/Tablo1[[#This Row],[Birim Fiyat]]</f>
        <v>1.6666666666666667</v>
      </c>
      <c r="L2422" t="str">
        <f xml:space="preserve"> RIGHT(Tablo1[[#This Row],[Urun Ad]],5)</f>
        <v>Beyaz</v>
      </c>
      <c r="M2422" cm="1">
        <f t="array" aca="1" ref="M2422" ca="1">IF(VEYA(M2422="Aralık",M2422="Ocak",M2422="Şubat"),"Kış",
IF(VEYA(M2422="Mart",M2422="Nisan",M2422="Mayıs"),"İlkbahar",
IF(VEYA(M2422="Haziran",M2422="Temmuz",M2422="Ağustos"),"Yaz",
IF(VEYA(M2422="Eylül",M2422="Ekim",M2422="Kasım"),"Sonbahar",""))))</f>
        <v>0</v>
      </c>
    </row>
    <row r="2423" spans="1:13" x14ac:dyDescent="0.3">
      <c r="A2423" s="5">
        <v>2422</v>
      </c>
      <c r="B2423" t="s">
        <v>19</v>
      </c>
      <c r="C2423" t="s">
        <v>38</v>
      </c>
      <c r="D2423" s="5" t="s">
        <v>84</v>
      </c>
      <c r="E2423">
        <v>2</v>
      </c>
      <c r="F2423" s="1">
        <v>1200</v>
      </c>
      <c r="G2423" s="2">
        <v>2400</v>
      </c>
      <c r="H2423" s="3">
        <v>800</v>
      </c>
      <c r="I2423" s="19" t="s">
        <v>51</v>
      </c>
      <c r="J2423" t="s">
        <v>58</v>
      </c>
      <c r="K2423" s="20">
        <f>Tablo1[[#This Row],[Ürün Kar Tutarı]]/Tablo1[[#This Row],[Birim Fiyat]]</f>
        <v>0.66666666666666663</v>
      </c>
      <c r="L2423" t="str">
        <f xml:space="preserve"> RIGHT(Tablo1[[#This Row],[Urun Ad]],5)</f>
        <v>ü Mor</v>
      </c>
      <c r="M2423" cm="1">
        <f t="array" aca="1" ref="M2423" ca="1">IF(VEYA(M2423="Aralık",M2423="Ocak",M2423="Şubat"),"Kış",
IF(VEYA(M2423="Mart",M2423="Nisan",M2423="Mayıs"),"İlkbahar",
IF(VEYA(M2423="Haziran",M2423="Temmuz",M2423="Ağustos"),"Yaz",
IF(VEYA(M2423="Eylül",M2423="Ekim",M2423="Kasım"),"Sonbahar",""))))</f>
        <v>0</v>
      </c>
    </row>
    <row r="2424" spans="1:13" x14ac:dyDescent="0.3">
      <c r="A2424" s="4">
        <v>2423</v>
      </c>
      <c r="B2424" t="s">
        <v>8</v>
      </c>
      <c r="C2424" t="s">
        <v>34</v>
      </c>
      <c r="D2424" s="5" t="s">
        <v>80</v>
      </c>
      <c r="E2424">
        <v>3</v>
      </c>
      <c r="F2424" s="1">
        <v>4200</v>
      </c>
      <c r="G2424" s="2">
        <v>12600</v>
      </c>
      <c r="H2424" s="3">
        <v>3600</v>
      </c>
      <c r="I2424" s="19" t="s">
        <v>51</v>
      </c>
      <c r="J2424" t="s">
        <v>67</v>
      </c>
      <c r="K2424" s="20">
        <f>Tablo1[[#This Row],[Ürün Kar Tutarı]]/Tablo1[[#This Row],[Birim Fiyat]]</f>
        <v>0.8571428571428571</v>
      </c>
      <c r="L2424" t="str">
        <f xml:space="preserve"> RIGHT(Tablo1[[#This Row],[Urun Ad]],5)</f>
        <v>Beyaz</v>
      </c>
      <c r="M2424" cm="1">
        <f t="array" aca="1" ref="M2424" ca="1">IF(VEYA(M2424="Aralık",M2424="Ocak",M2424="Şubat"),"Kış",
IF(VEYA(M2424="Mart",M2424="Nisan",M2424="Mayıs"),"İlkbahar",
IF(VEYA(M2424="Haziran",M2424="Temmuz",M2424="Ağustos"),"Yaz",
IF(VEYA(M2424="Eylül",M2424="Ekim",M2424="Kasım"),"Sonbahar",""))))</f>
        <v>0</v>
      </c>
    </row>
    <row r="2425" spans="1:13" x14ac:dyDescent="0.3">
      <c r="A2425" s="5">
        <v>2424</v>
      </c>
      <c r="B2425" t="s">
        <v>18</v>
      </c>
      <c r="C2425" t="s">
        <v>25</v>
      </c>
      <c r="D2425" s="5" t="s">
        <v>77</v>
      </c>
      <c r="E2425">
        <v>5</v>
      </c>
      <c r="F2425" s="1">
        <v>7600</v>
      </c>
      <c r="G2425" s="2">
        <v>38000</v>
      </c>
      <c r="H2425" s="3">
        <v>8000</v>
      </c>
      <c r="I2425" s="19" t="s">
        <v>51</v>
      </c>
      <c r="J2425" t="s">
        <v>67</v>
      </c>
      <c r="K2425" s="20">
        <f>Tablo1[[#This Row],[Ürün Kar Tutarı]]/Tablo1[[#This Row],[Birim Fiyat]]</f>
        <v>1.0526315789473684</v>
      </c>
      <c r="L2425" t="str">
        <f xml:space="preserve"> RIGHT(Tablo1[[#This Row],[Urun Ad]],5)</f>
        <v>i Gri</v>
      </c>
      <c r="M2425" cm="1">
        <f t="array" aca="1" ref="M2425" ca="1">IF(VEYA(M2425="Aralık",M2425="Ocak",M2425="Şubat"),"Kış",
IF(VEYA(M2425="Mart",M2425="Nisan",M2425="Mayıs"),"İlkbahar",
IF(VEYA(M2425="Haziran",M2425="Temmuz",M2425="Ağustos"),"Yaz",
IF(VEYA(M2425="Eylül",M2425="Ekim",M2425="Kasım"),"Sonbahar",""))))</f>
        <v>0</v>
      </c>
    </row>
    <row r="2426" spans="1:13" x14ac:dyDescent="0.3">
      <c r="A2426" s="4">
        <v>2425</v>
      </c>
      <c r="B2426" t="s">
        <v>13</v>
      </c>
      <c r="C2426" t="s">
        <v>26</v>
      </c>
      <c r="D2426" s="5" t="s">
        <v>79</v>
      </c>
      <c r="E2426">
        <v>5</v>
      </c>
      <c r="F2426" s="1">
        <v>7250</v>
      </c>
      <c r="G2426" s="2">
        <v>36250</v>
      </c>
      <c r="H2426" s="3">
        <v>11250</v>
      </c>
      <c r="I2426" s="19" t="s">
        <v>51</v>
      </c>
      <c r="J2426" t="s">
        <v>64</v>
      </c>
      <c r="K2426" s="20">
        <f>Tablo1[[#This Row],[Ürün Kar Tutarı]]/Tablo1[[#This Row],[Birim Fiyat]]</f>
        <v>1.5517241379310345</v>
      </c>
      <c r="L2426" t="str">
        <f xml:space="preserve"> RIGHT(Tablo1[[#This Row],[Urun Ad]],5)</f>
        <v>u Gri</v>
      </c>
      <c r="M2426" cm="1">
        <f t="array" aca="1" ref="M2426" ca="1">IF(VEYA(M2426="Aralık",M2426="Ocak",M2426="Şubat"),"Kış",
IF(VEYA(M2426="Mart",M2426="Nisan",M2426="Mayıs"),"İlkbahar",
IF(VEYA(M2426="Haziran",M2426="Temmuz",M2426="Ağustos"),"Yaz",
IF(VEYA(M2426="Eylül",M2426="Ekim",M2426="Kasım"),"Sonbahar",""))))</f>
        <v>0</v>
      </c>
    </row>
    <row r="2427" spans="1:13" x14ac:dyDescent="0.3">
      <c r="A2427" s="5">
        <v>2426</v>
      </c>
      <c r="B2427" t="s">
        <v>9</v>
      </c>
      <c r="C2427" t="s">
        <v>39</v>
      </c>
      <c r="D2427" s="5" t="s">
        <v>76</v>
      </c>
      <c r="E2427">
        <v>5</v>
      </c>
      <c r="F2427" s="1">
        <v>7530</v>
      </c>
      <c r="G2427" s="2">
        <v>37650</v>
      </c>
      <c r="H2427" s="3">
        <v>7650</v>
      </c>
      <c r="I2427" s="19" t="s">
        <v>51</v>
      </c>
      <c r="J2427" t="s">
        <v>66</v>
      </c>
      <c r="K2427" s="20">
        <f>Tablo1[[#This Row],[Ürün Kar Tutarı]]/Tablo1[[#This Row],[Birim Fiyat]]</f>
        <v>1.0159362549800797</v>
      </c>
      <c r="L2427" t="str">
        <f xml:space="preserve"> RIGHT(Tablo1[[#This Row],[Urun Ad]],5)</f>
        <v>ı Gri</v>
      </c>
      <c r="M2427" cm="1">
        <f t="array" aca="1" ref="M2427" ca="1">IF(VEYA(M2427="Aralık",M2427="Ocak",M2427="Şubat"),"Kış",
IF(VEYA(M2427="Mart",M2427="Nisan",M2427="Mayıs"),"İlkbahar",
IF(VEYA(M2427="Haziran",M2427="Temmuz",M2427="Ağustos"),"Yaz",
IF(VEYA(M2427="Eylül",M2427="Ekim",M2427="Kasım"),"Sonbahar",""))))</f>
        <v>0</v>
      </c>
    </row>
    <row r="2428" spans="1:13" x14ac:dyDescent="0.3">
      <c r="A2428" s="4">
        <v>2427</v>
      </c>
      <c r="B2428" t="s">
        <v>10</v>
      </c>
      <c r="C2428" t="s">
        <v>26</v>
      </c>
      <c r="D2428" s="5" t="s">
        <v>79</v>
      </c>
      <c r="E2428">
        <v>3</v>
      </c>
      <c r="F2428" s="1">
        <v>7250</v>
      </c>
      <c r="G2428" s="2">
        <v>21750</v>
      </c>
      <c r="H2428" s="3">
        <v>6750</v>
      </c>
      <c r="I2428" s="19" t="s">
        <v>51</v>
      </c>
      <c r="J2428" t="s">
        <v>67</v>
      </c>
      <c r="K2428" s="20">
        <f>Tablo1[[#This Row],[Ürün Kar Tutarı]]/Tablo1[[#This Row],[Birim Fiyat]]</f>
        <v>0.93103448275862066</v>
      </c>
      <c r="L2428" t="str">
        <f xml:space="preserve"> RIGHT(Tablo1[[#This Row],[Urun Ad]],5)</f>
        <v>u Gri</v>
      </c>
      <c r="M2428" cm="1">
        <f t="array" aca="1" ref="M2428" ca="1">IF(VEYA(M2428="Aralık",M2428="Ocak",M2428="Şubat"),"Kış",
IF(VEYA(M2428="Mart",M2428="Nisan",M2428="Mayıs"),"İlkbahar",
IF(VEYA(M2428="Haziran",M2428="Temmuz",M2428="Ağustos"),"Yaz",
IF(VEYA(M2428="Eylül",M2428="Ekim",M2428="Kasım"),"Sonbahar",""))))</f>
        <v>0</v>
      </c>
    </row>
    <row r="2429" spans="1:13" x14ac:dyDescent="0.3">
      <c r="A2429" s="5">
        <v>2428</v>
      </c>
      <c r="B2429" t="s">
        <v>9</v>
      </c>
      <c r="C2429" t="s">
        <v>20</v>
      </c>
      <c r="D2429" s="5" t="s">
        <v>75</v>
      </c>
      <c r="E2429">
        <v>3</v>
      </c>
      <c r="F2429" s="1">
        <v>6000</v>
      </c>
      <c r="G2429" s="2">
        <v>18000</v>
      </c>
      <c r="H2429" s="3">
        <v>6000</v>
      </c>
      <c r="I2429" s="19" t="s">
        <v>51</v>
      </c>
      <c r="J2429" t="s">
        <v>57</v>
      </c>
      <c r="K2429" s="20">
        <f>Tablo1[[#This Row],[Ürün Kar Tutarı]]/Tablo1[[#This Row],[Birim Fiyat]]</f>
        <v>1</v>
      </c>
      <c r="L2429" t="str">
        <f xml:space="preserve"> RIGHT(Tablo1[[#This Row],[Urun Ad]],5)</f>
        <v>Beyaz</v>
      </c>
      <c r="M2429" cm="1">
        <f t="array" aca="1" ref="M2429" ca="1">IF(VEYA(M2429="Aralık",M2429="Ocak",M2429="Şubat"),"Kış",
IF(VEYA(M2429="Mart",M2429="Nisan",M2429="Mayıs"),"İlkbahar",
IF(VEYA(M2429="Haziran",M2429="Temmuz",M2429="Ağustos"),"Yaz",
IF(VEYA(M2429="Eylül",M2429="Ekim",M2429="Kasım"),"Sonbahar",""))))</f>
        <v>0</v>
      </c>
    </row>
    <row r="2430" spans="1:13" x14ac:dyDescent="0.3">
      <c r="A2430" s="4">
        <v>2429</v>
      </c>
      <c r="B2430" t="s">
        <v>13</v>
      </c>
      <c r="C2430" t="s">
        <v>38</v>
      </c>
      <c r="D2430" s="5" t="s">
        <v>84</v>
      </c>
      <c r="E2430">
        <v>4</v>
      </c>
      <c r="F2430" s="1">
        <v>1200</v>
      </c>
      <c r="G2430" s="2">
        <v>4800</v>
      </c>
      <c r="H2430" s="3">
        <v>1600</v>
      </c>
      <c r="I2430" s="19" t="s">
        <v>51</v>
      </c>
      <c r="J2430" t="s">
        <v>63</v>
      </c>
      <c r="K2430" s="20">
        <f>Tablo1[[#This Row],[Ürün Kar Tutarı]]/Tablo1[[#This Row],[Birim Fiyat]]</f>
        <v>1.3333333333333333</v>
      </c>
      <c r="L2430" t="str">
        <f xml:space="preserve"> RIGHT(Tablo1[[#This Row],[Urun Ad]],5)</f>
        <v>ü Mor</v>
      </c>
      <c r="M2430" cm="1">
        <f t="array" aca="1" ref="M2430" ca="1">IF(VEYA(M2430="Aralık",M2430="Ocak",M2430="Şubat"),"Kış",
IF(VEYA(M2430="Mart",M2430="Nisan",M2430="Mayıs"),"İlkbahar",
IF(VEYA(M2430="Haziran",M2430="Temmuz",M2430="Ağustos"),"Yaz",
IF(VEYA(M2430="Eylül",M2430="Ekim",M2430="Kasım"),"Sonbahar",""))))</f>
        <v>0</v>
      </c>
    </row>
    <row r="2431" spans="1:13" x14ac:dyDescent="0.3">
      <c r="A2431" s="5">
        <v>2430</v>
      </c>
      <c r="B2431" t="s">
        <v>19</v>
      </c>
      <c r="C2431" t="s">
        <v>40</v>
      </c>
      <c r="D2431" s="5" t="s">
        <v>75</v>
      </c>
      <c r="E2431">
        <v>5</v>
      </c>
      <c r="F2431" s="1">
        <v>5300</v>
      </c>
      <c r="G2431" s="2">
        <v>26500</v>
      </c>
      <c r="H2431" s="3">
        <v>6500</v>
      </c>
      <c r="I2431" s="19" t="s">
        <v>51</v>
      </c>
      <c r="J2431" t="s">
        <v>57</v>
      </c>
      <c r="K2431" s="20">
        <f>Tablo1[[#This Row],[Ürün Kar Tutarı]]/Tablo1[[#This Row],[Birim Fiyat]]</f>
        <v>1.2264150943396226</v>
      </c>
      <c r="L2431" t="str">
        <f xml:space="preserve"> RIGHT(Tablo1[[#This Row],[Urun Ad]],5)</f>
        <v>i Gri</v>
      </c>
      <c r="M2431" cm="1">
        <f t="array" aca="1" ref="M2431" ca="1">IF(VEYA(M2431="Aralık",M2431="Ocak",M2431="Şubat"),"Kış",
IF(VEYA(M2431="Mart",M2431="Nisan",M2431="Mayıs"),"İlkbahar",
IF(VEYA(M2431="Haziran",M2431="Temmuz",M2431="Ağustos"),"Yaz",
IF(VEYA(M2431="Eylül",M2431="Ekim",M2431="Kasım"),"Sonbahar",""))))</f>
        <v>0</v>
      </c>
    </row>
    <row r="2432" spans="1:13" x14ac:dyDescent="0.3">
      <c r="A2432" s="4">
        <v>2431</v>
      </c>
      <c r="B2432" t="s">
        <v>16</v>
      </c>
      <c r="C2432" t="s">
        <v>22</v>
      </c>
      <c r="D2432" s="5" t="s">
        <v>76</v>
      </c>
      <c r="E2432">
        <v>2</v>
      </c>
      <c r="F2432" s="1">
        <v>8450</v>
      </c>
      <c r="G2432" s="2">
        <v>16900</v>
      </c>
      <c r="H2432" s="3">
        <v>4900</v>
      </c>
      <c r="I2432" s="19" t="s">
        <v>51</v>
      </c>
      <c r="J2432" t="s">
        <v>57</v>
      </c>
      <c r="K2432" s="20">
        <f>Tablo1[[#This Row],[Ürün Kar Tutarı]]/Tablo1[[#This Row],[Birim Fiyat]]</f>
        <v>0.57988165680473369</v>
      </c>
      <c r="L2432" t="str">
        <f xml:space="preserve"> RIGHT(Tablo1[[#This Row],[Urun Ad]],5)</f>
        <v>Beyaz</v>
      </c>
      <c r="M2432" cm="1">
        <f t="array" aca="1" ref="M2432" ca="1">IF(VEYA(M2432="Aralık",M2432="Ocak",M2432="Şubat"),"Kış",
IF(VEYA(M2432="Mart",M2432="Nisan",M2432="Mayıs"),"İlkbahar",
IF(VEYA(M2432="Haziran",M2432="Temmuz",M2432="Ağustos"),"Yaz",
IF(VEYA(M2432="Eylül",M2432="Ekim",M2432="Kasım"),"Sonbahar",""))))</f>
        <v>0</v>
      </c>
    </row>
    <row r="2433" spans="1:13" x14ac:dyDescent="0.3">
      <c r="A2433" s="5">
        <v>2432</v>
      </c>
      <c r="B2433" t="s">
        <v>12</v>
      </c>
      <c r="C2433" t="s">
        <v>23</v>
      </c>
      <c r="D2433" s="5" t="s">
        <v>84</v>
      </c>
      <c r="E2433">
        <v>2</v>
      </c>
      <c r="F2433" s="1">
        <v>1350</v>
      </c>
      <c r="G2433" s="2">
        <v>2700</v>
      </c>
      <c r="H2433" s="3">
        <v>1100</v>
      </c>
      <c r="I2433" s="19" t="s">
        <v>51</v>
      </c>
      <c r="J2433" t="s">
        <v>58</v>
      </c>
      <c r="K2433" s="20">
        <f>Tablo1[[#This Row],[Ürün Kar Tutarı]]/Tablo1[[#This Row],[Birim Fiyat]]</f>
        <v>0.81481481481481477</v>
      </c>
      <c r="L2433" t="str">
        <f xml:space="preserve"> RIGHT(Tablo1[[#This Row],[Urun Ad]],5)</f>
        <v>Siyah</v>
      </c>
      <c r="M2433" cm="1">
        <f t="array" aca="1" ref="M2433" ca="1">IF(VEYA(M2433="Aralık",M2433="Ocak",M2433="Şubat"),"Kış",
IF(VEYA(M2433="Mart",M2433="Nisan",M2433="Mayıs"),"İlkbahar",
IF(VEYA(M2433="Haziran",M2433="Temmuz",M2433="Ağustos"),"Yaz",
IF(VEYA(M2433="Eylül",M2433="Ekim",M2433="Kasım"),"Sonbahar",""))))</f>
        <v>0</v>
      </c>
    </row>
    <row r="2434" spans="1:13" x14ac:dyDescent="0.3">
      <c r="A2434" s="4">
        <v>2433</v>
      </c>
      <c r="B2434" t="s">
        <v>14</v>
      </c>
      <c r="C2434" t="s">
        <v>30</v>
      </c>
      <c r="D2434" s="5" t="s">
        <v>83</v>
      </c>
      <c r="E2434">
        <v>4</v>
      </c>
      <c r="F2434" s="1">
        <v>1090</v>
      </c>
      <c r="G2434" s="2">
        <v>4360</v>
      </c>
      <c r="H2434" s="3">
        <v>1160</v>
      </c>
      <c r="I2434" s="19" t="s">
        <v>51</v>
      </c>
      <c r="J2434" t="s">
        <v>57</v>
      </c>
      <c r="K2434" s="20">
        <f>Tablo1[[#This Row],[Ürün Kar Tutarı]]/Tablo1[[#This Row],[Birim Fiyat]]</f>
        <v>1.0642201834862386</v>
      </c>
      <c r="L2434" t="str">
        <f xml:space="preserve"> RIGHT(Tablo1[[#This Row],[Urun Ad]],5)</f>
        <v>Marka</v>
      </c>
      <c r="M2434" cm="1">
        <f t="array" aca="1" ref="M2434" ca="1">IF(VEYA(M2434="Aralık",M2434="Ocak",M2434="Şubat"),"Kış",
IF(VEYA(M2434="Mart",M2434="Nisan",M2434="Mayıs"),"İlkbahar",
IF(VEYA(M2434="Haziran",M2434="Temmuz",M2434="Ağustos"),"Yaz",
IF(VEYA(M2434="Eylül",M2434="Ekim",M2434="Kasım"),"Sonbahar",""))))</f>
        <v>0</v>
      </c>
    </row>
    <row r="2435" spans="1:13" x14ac:dyDescent="0.3">
      <c r="A2435" s="5">
        <v>2434</v>
      </c>
      <c r="B2435" t="s">
        <v>12</v>
      </c>
      <c r="C2435" t="s">
        <v>24</v>
      </c>
      <c r="D2435" s="5" t="s">
        <v>81</v>
      </c>
      <c r="E2435">
        <v>2</v>
      </c>
      <c r="F2435" s="1">
        <v>2180</v>
      </c>
      <c r="G2435" s="2">
        <v>4360</v>
      </c>
      <c r="H2435" s="3">
        <v>1360</v>
      </c>
      <c r="I2435" s="19" t="s">
        <v>51</v>
      </c>
      <c r="J2435" t="s">
        <v>64</v>
      </c>
      <c r="K2435" s="20">
        <f>Tablo1[[#This Row],[Ürün Kar Tutarı]]/Tablo1[[#This Row],[Birim Fiyat]]</f>
        <v>0.62385321100917435</v>
      </c>
      <c r="L2435" t="str">
        <f xml:space="preserve"> RIGHT(Tablo1[[#This Row],[Urun Ad]],5)</f>
        <v>Marka</v>
      </c>
      <c r="M2435" cm="1">
        <f t="array" aca="1" ref="M2435" ca="1">IF(VEYA(M2435="Aralık",M2435="Ocak",M2435="Şubat"),"Kış",
IF(VEYA(M2435="Mart",M2435="Nisan",M2435="Mayıs"),"İlkbahar",
IF(VEYA(M2435="Haziran",M2435="Temmuz",M2435="Ağustos"),"Yaz",
IF(VEYA(M2435="Eylül",M2435="Ekim",M2435="Kasım"),"Sonbahar",""))))</f>
        <v>0</v>
      </c>
    </row>
    <row r="2436" spans="1:13" x14ac:dyDescent="0.3">
      <c r="A2436" s="4">
        <v>2435</v>
      </c>
      <c r="B2436" t="s">
        <v>9</v>
      </c>
      <c r="C2436" t="s">
        <v>42</v>
      </c>
      <c r="D2436" s="5" t="s">
        <v>80</v>
      </c>
      <c r="E2436">
        <v>5</v>
      </c>
      <c r="F2436" s="1">
        <v>3700</v>
      </c>
      <c r="G2436" s="2">
        <v>18500</v>
      </c>
      <c r="H2436" s="3">
        <v>3500</v>
      </c>
      <c r="I2436" s="19" t="s">
        <v>51</v>
      </c>
      <c r="J2436" t="s">
        <v>67</v>
      </c>
      <c r="K2436" s="20">
        <f>Tablo1[[#This Row],[Ürün Kar Tutarı]]/Tablo1[[#This Row],[Birim Fiyat]]</f>
        <v>0.94594594594594594</v>
      </c>
      <c r="L2436" t="str">
        <f xml:space="preserve"> RIGHT(Tablo1[[#This Row],[Urun Ad]],5)</f>
        <v>Siyah</v>
      </c>
      <c r="M2436" cm="1">
        <f t="array" aca="1" ref="M2436" ca="1">IF(VEYA(M2436="Aralık",M2436="Ocak",M2436="Şubat"),"Kış",
IF(VEYA(M2436="Mart",M2436="Nisan",M2436="Mayıs"),"İlkbahar",
IF(VEYA(M2436="Haziran",M2436="Temmuz",M2436="Ağustos"),"Yaz",
IF(VEYA(M2436="Eylül",M2436="Ekim",M2436="Kasım"),"Sonbahar",""))))</f>
        <v>0</v>
      </c>
    </row>
    <row r="2437" spans="1:13" x14ac:dyDescent="0.3">
      <c r="A2437" s="4">
        <v>2436</v>
      </c>
      <c r="B2437" t="s">
        <v>14</v>
      </c>
      <c r="C2437" t="s">
        <v>27</v>
      </c>
      <c r="D2437" s="5" t="s">
        <v>43</v>
      </c>
      <c r="E2437">
        <v>3</v>
      </c>
      <c r="F2437" s="1">
        <v>1100</v>
      </c>
      <c r="G2437" s="2">
        <v>3300</v>
      </c>
      <c r="H2437" s="3">
        <v>900</v>
      </c>
      <c r="I2437" s="19" t="s">
        <v>51</v>
      </c>
      <c r="J2437" t="s">
        <v>57</v>
      </c>
      <c r="K2437" s="20">
        <f>Tablo1[[#This Row],[Ürün Kar Tutarı]]/Tablo1[[#This Row],[Birim Fiyat]]</f>
        <v>0.81818181818181823</v>
      </c>
      <c r="L2437" t="str">
        <f xml:space="preserve"> RIGHT(Tablo1[[#This Row],[Urun Ad]],5)</f>
        <v>Beyaz</v>
      </c>
      <c r="M2437" cm="1">
        <f t="array" aca="1" ref="M2437" ca="1">IF(VEYA(M2437="Aralık",M2437="Ocak",M2437="Şubat"),"Kış",
IF(VEYA(M2437="Mart",M2437="Nisan",M2437="Mayıs"),"İlkbahar",
IF(VEYA(M2437="Haziran",M2437="Temmuz",M2437="Ağustos"),"Yaz",
IF(VEYA(M2437="Eylül",M2437="Ekim",M2437="Kasım"),"Sonbahar",""))))</f>
        <v>0</v>
      </c>
    </row>
    <row r="2438" spans="1:13" x14ac:dyDescent="0.3">
      <c r="A2438" s="4">
        <v>2437</v>
      </c>
      <c r="B2438" t="s">
        <v>13</v>
      </c>
      <c r="C2438" t="s">
        <v>42</v>
      </c>
      <c r="D2438" s="5" t="s">
        <v>80</v>
      </c>
      <c r="E2438">
        <v>3</v>
      </c>
      <c r="F2438" s="1">
        <v>3700</v>
      </c>
      <c r="G2438" s="2">
        <v>11100</v>
      </c>
      <c r="H2438" s="3">
        <v>2100</v>
      </c>
      <c r="I2438" s="19" t="s">
        <v>51</v>
      </c>
      <c r="J2438" t="s">
        <v>64</v>
      </c>
      <c r="K2438" s="20">
        <f>Tablo1[[#This Row],[Ürün Kar Tutarı]]/Tablo1[[#This Row],[Birim Fiyat]]</f>
        <v>0.56756756756756754</v>
      </c>
      <c r="L2438" t="str">
        <f xml:space="preserve"> RIGHT(Tablo1[[#This Row],[Urun Ad]],5)</f>
        <v>Siyah</v>
      </c>
      <c r="M2438" cm="1">
        <f t="array" aca="1" ref="M2438" ca="1">IF(VEYA(M2438="Aralık",M2438="Ocak",M2438="Şubat"),"Kış",
IF(VEYA(M2438="Mart",M2438="Nisan",M2438="Mayıs"),"İlkbahar",
IF(VEYA(M2438="Haziran",M2438="Temmuz",M2438="Ağustos"),"Yaz",
IF(VEYA(M2438="Eylül",M2438="Ekim",M2438="Kasım"),"Sonbahar",""))))</f>
        <v>0</v>
      </c>
    </row>
    <row r="2439" spans="1:13" x14ac:dyDescent="0.3">
      <c r="A2439" s="5">
        <v>2438</v>
      </c>
      <c r="B2439" t="s">
        <v>18</v>
      </c>
      <c r="C2439" t="s">
        <v>33</v>
      </c>
      <c r="D2439" s="5" t="s">
        <v>78</v>
      </c>
      <c r="E2439">
        <v>4</v>
      </c>
      <c r="F2439" s="1">
        <v>1490</v>
      </c>
      <c r="G2439" s="2">
        <v>5960</v>
      </c>
      <c r="H2439" s="3">
        <v>2760</v>
      </c>
      <c r="I2439" s="19" t="s">
        <v>51</v>
      </c>
      <c r="J2439" t="s">
        <v>61</v>
      </c>
      <c r="K2439" s="20">
        <f>Tablo1[[#This Row],[Ürün Kar Tutarı]]/Tablo1[[#This Row],[Birim Fiyat]]</f>
        <v>1.8523489932885906</v>
      </c>
      <c r="L2439" t="str">
        <f xml:space="preserve"> RIGHT(Tablo1[[#This Row],[Urun Ad]],5)</f>
        <v>Marka</v>
      </c>
      <c r="M2439" cm="1">
        <f t="array" aca="1" ref="M2439" ca="1">IF(VEYA(M2439="Aralık",M2439="Ocak",M2439="Şubat"),"Kış",
IF(VEYA(M2439="Mart",M2439="Nisan",M2439="Mayıs"),"İlkbahar",
IF(VEYA(M2439="Haziran",M2439="Temmuz",M2439="Ağustos"),"Yaz",
IF(VEYA(M2439="Eylül",M2439="Ekim",M2439="Kasım"),"Sonbahar",""))))</f>
        <v>0</v>
      </c>
    </row>
    <row r="2440" spans="1:13" x14ac:dyDescent="0.3">
      <c r="A2440" s="4">
        <v>2439</v>
      </c>
      <c r="B2440" t="s">
        <v>17</v>
      </c>
      <c r="C2440" t="s">
        <v>41</v>
      </c>
      <c r="D2440" s="5" t="s">
        <v>78</v>
      </c>
      <c r="E2440">
        <v>2</v>
      </c>
      <c r="F2440" s="1">
        <v>1500</v>
      </c>
      <c r="G2440" s="2">
        <v>3000</v>
      </c>
      <c r="H2440" s="3">
        <v>1400</v>
      </c>
      <c r="I2440" s="19" t="s">
        <v>51</v>
      </c>
      <c r="J2440" t="s">
        <v>61</v>
      </c>
      <c r="K2440" s="20">
        <f>Tablo1[[#This Row],[Ürün Kar Tutarı]]/Tablo1[[#This Row],[Birim Fiyat]]</f>
        <v>0.93333333333333335</v>
      </c>
      <c r="L2440" t="str">
        <f xml:space="preserve"> RIGHT(Tablo1[[#This Row],[Urun Ad]],5)</f>
        <v>Marka</v>
      </c>
      <c r="M2440" cm="1">
        <f t="array" aca="1" ref="M2440" ca="1">IF(VEYA(M2440="Aralık",M2440="Ocak",M2440="Şubat"),"Kış",
IF(VEYA(M2440="Mart",M2440="Nisan",M2440="Mayıs"),"İlkbahar",
IF(VEYA(M2440="Haziran",M2440="Temmuz",M2440="Ağustos"),"Yaz",
IF(VEYA(M2440="Eylül",M2440="Ekim",M2440="Kasım"),"Sonbahar",""))))</f>
        <v>0</v>
      </c>
    </row>
    <row r="2441" spans="1:13" x14ac:dyDescent="0.3">
      <c r="A2441" s="5">
        <v>2440</v>
      </c>
      <c r="B2441" t="s">
        <v>16</v>
      </c>
      <c r="C2441" t="s">
        <v>30</v>
      </c>
      <c r="D2441" s="5" t="s">
        <v>83</v>
      </c>
      <c r="E2441">
        <v>3</v>
      </c>
      <c r="F2441" s="1">
        <v>1090</v>
      </c>
      <c r="G2441" s="2">
        <v>3270</v>
      </c>
      <c r="H2441" s="3">
        <v>870</v>
      </c>
      <c r="I2441" s="19" t="s">
        <v>51</v>
      </c>
      <c r="J2441" t="s">
        <v>62</v>
      </c>
      <c r="K2441" s="20">
        <f>Tablo1[[#This Row],[Ürün Kar Tutarı]]/Tablo1[[#This Row],[Birim Fiyat]]</f>
        <v>0.79816513761467889</v>
      </c>
      <c r="L2441" t="str">
        <f xml:space="preserve"> RIGHT(Tablo1[[#This Row],[Urun Ad]],5)</f>
        <v>Marka</v>
      </c>
      <c r="M2441" cm="1">
        <f t="array" aca="1" ref="M2441" ca="1">IF(VEYA(M2441="Aralık",M2441="Ocak",M2441="Şubat"),"Kış",
IF(VEYA(M2441="Mart",M2441="Nisan",M2441="Mayıs"),"İlkbahar",
IF(VEYA(M2441="Haziran",M2441="Temmuz",M2441="Ağustos"),"Yaz",
IF(VEYA(M2441="Eylül",M2441="Ekim",M2441="Kasım"),"Sonbahar",""))))</f>
        <v>0</v>
      </c>
    </row>
    <row r="2442" spans="1:13" x14ac:dyDescent="0.3">
      <c r="A2442" s="4">
        <v>2441</v>
      </c>
      <c r="B2442" t="s">
        <v>18</v>
      </c>
      <c r="C2442" t="s">
        <v>29</v>
      </c>
      <c r="D2442" s="5" t="s">
        <v>82</v>
      </c>
      <c r="E2442">
        <v>3</v>
      </c>
      <c r="F2442" s="1">
        <v>1800</v>
      </c>
      <c r="G2442" s="2">
        <v>5400</v>
      </c>
      <c r="H2442" s="3">
        <v>3000</v>
      </c>
      <c r="I2442" s="19" t="s">
        <v>51</v>
      </c>
      <c r="J2442" t="s">
        <v>62</v>
      </c>
      <c r="K2442" s="20">
        <f>Tablo1[[#This Row],[Ürün Kar Tutarı]]/Tablo1[[#This Row],[Birim Fiyat]]</f>
        <v>1.6666666666666667</v>
      </c>
      <c r="L2442" t="str">
        <f xml:space="preserve"> RIGHT(Tablo1[[#This Row],[Urun Ad]],5)</f>
        <v>n Gri</v>
      </c>
      <c r="M2442" cm="1">
        <f t="array" aca="1" ref="M2442" ca="1">IF(VEYA(M2442="Aralık",M2442="Ocak",M2442="Şubat"),"Kış",
IF(VEYA(M2442="Mart",M2442="Nisan",M2442="Mayıs"),"İlkbahar",
IF(VEYA(M2442="Haziran",M2442="Temmuz",M2442="Ağustos"),"Yaz",
IF(VEYA(M2442="Eylül",M2442="Ekim",M2442="Kasım"),"Sonbahar",""))))</f>
        <v>0</v>
      </c>
    </row>
    <row r="2443" spans="1:13" x14ac:dyDescent="0.3">
      <c r="A2443" s="5">
        <v>2442</v>
      </c>
      <c r="B2443" t="s">
        <v>15</v>
      </c>
      <c r="C2443" t="s">
        <v>39</v>
      </c>
      <c r="D2443" s="5" t="s">
        <v>76</v>
      </c>
      <c r="E2443">
        <v>3</v>
      </c>
      <c r="F2443" s="1">
        <v>7530</v>
      </c>
      <c r="G2443" s="2">
        <v>22590</v>
      </c>
      <c r="H2443" s="3">
        <v>4590</v>
      </c>
      <c r="I2443" s="19" t="s">
        <v>51</v>
      </c>
      <c r="J2443" t="s">
        <v>59</v>
      </c>
      <c r="K2443" s="20">
        <f>Tablo1[[#This Row],[Ürün Kar Tutarı]]/Tablo1[[#This Row],[Birim Fiyat]]</f>
        <v>0.60956175298804782</v>
      </c>
      <c r="L2443" t="str">
        <f xml:space="preserve"> RIGHT(Tablo1[[#This Row],[Urun Ad]],5)</f>
        <v>ı Gri</v>
      </c>
      <c r="M2443" cm="1">
        <f t="array" aca="1" ref="M2443" ca="1">IF(VEYA(M2443="Aralık",M2443="Ocak",M2443="Şubat"),"Kış",
IF(VEYA(M2443="Mart",M2443="Nisan",M2443="Mayıs"),"İlkbahar",
IF(VEYA(M2443="Haziran",M2443="Temmuz",M2443="Ağustos"),"Yaz",
IF(VEYA(M2443="Eylül",M2443="Ekim",M2443="Kasım"),"Sonbahar",""))))</f>
        <v>0</v>
      </c>
    </row>
    <row r="2444" spans="1:13" x14ac:dyDescent="0.3">
      <c r="A2444" s="4">
        <v>2443</v>
      </c>
      <c r="B2444" t="s">
        <v>14</v>
      </c>
      <c r="C2444" t="s">
        <v>27</v>
      </c>
      <c r="D2444" s="5" t="s">
        <v>43</v>
      </c>
      <c r="E2444">
        <v>3</v>
      </c>
      <c r="F2444" s="1">
        <v>1100</v>
      </c>
      <c r="G2444" s="2">
        <v>3300</v>
      </c>
      <c r="H2444" s="3">
        <v>900</v>
      </c>
      <c r="I2444" s="19" t="s">
        <v>51</v>
      </c>
      <c r="J2444" t="s">
        <v>57</v>
      </c>
      <c r="K2444" s="20">
        <f>Tablo1[[#This Row],[Ürün Kar Tutarı]]/Tablo1[[#This Row],[Birim Fiyat]]</f>
        <v>0.81818181818181823</v>
      </c>
      <c r="L2444" t="str">
        <f xml:space="preserve"> RIGHT(Tablo1[[#This Row],[Urun Ad]],5)</f>
        <v>Beyaz</v>
      </c>
      <c r="M2444" cm="1">
        <f t="array" aca="1" ref="M2444" ca="1">IF(VEYA(M2444="Aralık",M2444="Ocak",M2444="Şubat"),"Kış",
IF(VEYA(M2444="Mart",M2444="Nisan",M2444="Mayıs"),"İlkbahar",
IF(VEYA(M2444="Haziran",M2444="Temmuz",M2444="Ağustos"),"Yaz",
IF(VEYA(M2444="Eylül",M2444="Ekim",M2444="Kasım"),"Sonbahar",""))))</f>
        <v>0</v>
      </c>
    </row>
    <row r="2445" spans="1:13" x14ac:dyDescent="0.3">
      <c r="A2445" s="5">
        <v>2444</v>
      </c>
      <c r="B2445" t="s">
        <v>17</v>
      </c>
      <c r="C2445" t="s">
        <v>23</v>
      </c>
      <c r="D2445" s="5" t="s">
        <v>84</v>
      </c>
      <c r="E2445">
        <v>3</v>
      </c>
      <c r="F2445" s="1">
        <v>1350</v>
      </c>
      <c r="G2445" s="2">
        <v>4050</v>
      </c>
      <c r="H2445" s="3">
        <v>1650</v>
      </c>
      <c r="I2445" s="19" t="s">
        <v>51</v>
      </c>
      <c r="J2445" t="s">
        <v>63</v>
      </c>
      <c r="K2445" s="20">
        <f>Tablo1[[#This Row],[Ürün Kar Tutarı]]/Tablo1[[#This Row],[Birim Fiyat]]</f>
        <v>1.2222222222222223</v>
      </c>
      <c r="L2445" t="str">
        <f xml:space="preserve"> RIGHT(Tablo1[[#This Row],[Urun Ad]],5)</f>
        <v>Siyah</v>
      </c>
      <c r="M2445" cm="1">
        <f t="array" aca="1" ref="M2445" ca="1">IF(VEYA(M2445="Aralık",M2445="Ocak",M2445="Şubat"),"Kış",
IF(VEYA(M2445="Mart",M2445="Nisan",M2445="Mayıs"),"İlkbahar",
IF(VEYA(M2445="Haziran",M2445="Temmuz",M2445="Ağustos"),"Yaz",
IF(VEYA(M2445="Eylül",M2445="Ekim",M2445="Kasım"),"Sonbahar",""))))</f>
        <v>0</v>
      </c>
    </row>
    <row r="2446" spans="1:13" x14ac:dyDescent="0.3">
      <c r="A2446" s="4">
        <v>2445</v>
      </c>
      <c r="B2446" t="s">
        <v>16</v>
      </c>
      <c r="C2446" t="s">
        <v>23</v>
      </c>
      <c r="D2446" s="5" t="s">
        <v>84</v>
      </c>
      <c r="E2446">
        <v>2</v>
      </c>
      <c r="F2446" s="1">
        <v>1350</v>
      </c>
      <c r="G2446" s="2">
        <v>2700</v>
      </c>
      <c r="H2446" s="3">
        <v>1100</v>
      </c>
      <c r="I2446" s="19" t="s">
        <v>51</v>
      </c>
      <c r="J2446" t="s">
        <v>55</v>
      </c>
      <c r="K2446" s="20">
        <f>Tablo1[[#This Row],[Ürün Kar Tutarı]]/Tablo1[[#This Row],[Birim Fiyat]]</f>
        <v>0.81481481481481477</v>
      </c>
      <c r="L2446" t="str">
        <f xml:space="preserve"> RIGHT(Tablo1[[#This Row],[Urun Ad]],5)</f>
        <v>Siyah</v>
      </c>
      <c r="M2446" cm="1">
        <f t="array" aca="1" ref="M2446" ca="1">IF(VEYA(M2446="Aralık",M2446="Ocak",M2446="Şubat"),"Kış",
IF(VEYA(M2446="Mart",M2446="Nisan",M2446="Mayıs"),"İlkbahar",
IF(VEYA(M2446="Haziran",M2446="Temmuz",M2446="Ağustos"),"Yaz",
IF(VEYA(M2446="Eylül",M2446="Ekim",M2446="Kasım"),"Sonbahar",""))))</f>
        <v>0</v>
      </c>
    </row>
    <row r="2447" spans="1:13" x14ac:dyDescent="0.3">
      <c r="A2447" s="5">
        <v>2446</v>
      </c>
      <c r="B2447" t="s">
        <v>15</v>
      </c>
      <c r="C2447" t="s">
        <v>30</v>
      </c>
      <c r="D2447" s="5" t="s">
        <v>83</v>
      </c>
      <c r="E2447">
        <v>3</v>
      </c>
      <c r="F2447" s="1">
        <v>1090</v>
      </c>
      <c r="G2447" s="2">
        <v>3270</v>
      </c>
      <c r="H2447" s="3">
        <v>870</v>
      </c>
      <c r="I2447" s="19" t="s">
        <v>51</v>
      </c>
      <c r="J2447" t="s">
        <v>58</v>
      </c>
      <c r="K2447" s="20">
        <f>Tablo1[[#This Row],[Ürün Kar Tutarı]]/Tablo1[[#This Row],[Birim Fiyat]]</f>
        <v>0.79816513761467889</v>
      </c>
      <c r="L2447" t="str">
        <f xml:space="preserve"> RIGHT(Tablo1[[#This Row],[Urun Ad]],5)</f>
        <v>Marka</v>
      </c>
      <c r="M2447" cm="1">
        <f t="array" aca="1" ref="M2447" ca="1">IF(VEYA(M2447="Aralık",M2447="Ocak",M2447="Şubat"),"Kış",
IF(VEYA(M2447="Mart",M2447="Nisan",M2447="Mayıs"),"İlkbahar",
IF(VEYA(M2447="Haziran",M2447="Temmuz",M2447="Ağustos"),"Yaz",
IF(VEYA(M2447="Eylül",M2447="Ekim",M2447="Kasım"),"Sonbahar",""))))</f>
        <v>0</v>
      </c>
    </row>
    <row r="2448" spans="1:13" x14ac:dyDescent="0.3">
      <c r="A2448" s="4">
        <v>2447</v>
      </c>
      <c r="B2448" t="s">
        <v>15</v>
      </c>
      <c r="C2448" t="s">
        <v>34</v>
      </c>
      <c r="D2448" s="5" t="s">
        <v>80</v>
      </c>
      <c r="E2448">
        <v>3</v>
      </c>
      <c r="F2448" s="1">
        <v>4200</v>
      </c>
      <c r="G2448" s="2">
        <v>12600</v>
      </c>
      <c r="H2448" s="3">
        <v>3600</v>
      </c>
      <c r="I2448" s="19" t="s">
        <v>51</v>
      </c>
      <c r="J2448" t="s">
        <v>61</v>
      </c>
      <c r="K2448" s="20">
        <f>Tablo1[[#This Row],[Ürün Kar Tutarı]]/Tablo1[[#This Row],[Birim Fiyat]]</f>
        <v>0.8571428571428571</v>
      </c>
      <c r="L2448" t="str">
        <f xml:space="preserve"> RIGHT(Tablo1[[#This Row],[Urun Ad]],5)</f>
        <v>Beyaz</v>
      </c>
      <c r="M2448" cm="1">
        <f t="array" aca="1" ref="M2448" ca="1">IF(VEYA(M2448="Aralık",M2448="Ocak",M2448="Şubat"),"Kış",
IF(VEYA(M2448="Mart",M2448="Nisan",M2448="Mayıs"),"İlkbahar",
IF(VEYA(M2448="Haziran",M2448="Temmuz",M2448="Ağustos"),"Yaz",
IF(VEYA(M2448="Eylül",M2448="Ekim",M2448="Kasım"),"Sonbahar",""))))</f>
        <v>0</v>
      </c>
    </row>
    <row r="2449" spans="1:13" x14ac:dyDescent="0.3">
      <c r="A2449" s="5">
        <v>2448</v>
      </c>
      <c r="B2449" t="s">
        <v>17</v>
      </c>
      <c r="C2449" t="s">
        <v>29</v>
      </c>
      <c r="D2449" s="5" t="s">
        <v>82</v>
      </c>
      <c r="E2449">
        <v>4</v>
      </c>
      <c r="F2449" s="1">
        <v>1800</v>
      </c>
      <c r="G2449" s="2">
        <v>7200</v>
      </c>
      <c r="H2449" s="3">
        <v>4000</v>
      </c>
      <c r="I2449" s="19" t="s">
        <v>51</v>
      </c>
      <c r="J2449" t="s">
        <v>67</v>
      </c>
      <c r="K2449" s="20">
        <f>Tablo1[[#This Row],[Ürün Kar Tutarı]]/Tablo1[[#This Row],[Birim Fiyat]]</f>
        <v>2.2222222222222223</v>
      </c>
      <c r="L2449" t="str">
        <f xml:space="preserve"> RIGHT(Tablo1[[#This Row],[Urun Ad]],5)</f>
        <v>n Gri</v>
      </c>
      <c r="M2449" cm="1">
        <f t="array" aca="1" ref="M2449" ca="1">IF(VEYA(M2449="Aralık",M2449="Ocak",M2449="Şubat"),"Kış",
IF(VEYA(M2449="Mart",M2449="Nisan",M2449="Mayıs"),"İlkbahar",
IF(VEYA(M2449="Haziran",M2449="Temmuz",M2449="Ağustos"),"Yaz",
IF(VEYA(M2449="Eylül",M2449="Ekim",M2449="Kasım"),"Sonbahar",""))))</f>
        <v>0</v>
      </c>
    </row>
    <row r="2450" spans="1:13" x14ac:dyDescent="0.3">
      <c r="A2450" s="4">
        <v>2449</v>
      </c>
      <c r="B2450" t="s">
        <v>19</v>
      </c>
      <c r="C2450" t="s">
        <v>30</v>
      </c>
      <c r="D2450" s="5" t="s">
        <v>83</v>
      </c>
      <c r="E2450">
        <v>2</v>
      </c>
      <c r="F2450" s="1">
        <v>1090</v>
      </c>
      <c r="G2450" s="2">
        <v>2180</v>
      </c>
      <c r="H2450" s="3">
        <v>580</v>
      </c>
      <c r="I2450" s="19" t="s">
        <v>51</v>
      </c>
      <c r="J2450" t="s">
        <v>65</v>
      </c>
      <c r="K2450" s="20">
        <f>Tablo1[[#This Row],[Ürün Kar Tutarı]]/Tablo1[[#This Row],[Birim Fiyat]]</f>
        <v>0.5321100917431193</v>
      </c>
      <c r="L2450" t="str">
        <f xml:space="preserve"> RIGHT(Tablo1[[#This Row],[Urun Ad]],5)</f>
        <v>Marka</v>
      </c>
      <c r="M2450" cm="1">
        <f t="array" aca="1" ref="M2450" ca="1">IF(VEYA(M2450="Aralık",M2450="Ocak",M2450="Şubat"),"Kış",
IF(VEYA(M2450="Mart",M2450="Nisan",M2450="Mayıs"),"İlkbahar",
IF(VEYA(M2450="Haziran",M2450="Temmuz",M2450="Ağustos"),"Yaz",
IF(VEYA(M2450="Eylül",M2450="Ekim",M2450="Kasım"),"Sonbahar",""))))</f>
        <v>0</v>
      </c>
    </row>
    <row r="2451" spans="1:13" x14ac:dyDescent="0.3">
      <c r="A2451" s="5">
        <v>2450</v>
      </c>
      <c r="B2451" t="s">
        <v>8</v>
      </c>
      <c r="C2451" t="s">
        <v>25</v>
      </c>
      <c r="D2451" s="5" t="s">
        <v>77</v>
      </c>
      <c r="E2451">
        <v>4</v>
      </c>
      <c r="F2451" s="1">
        <v>7600</v>
      </c>
      <c r="G2451" s="2">
        <v>30400</v>
      </c>
      <c r="H2451" s="3">
        <v>6400</v>
      </c>
      <c r="I2451" s="19" t="s">
        <v>51</v>
      </c>
      <c r="J2451" t="s">
        <v>66</v>
      </c>
      <c r="K2451" s="20">
        <f>Tablo1[[#This Row],[Ürün Kar Tutarı]]/Tablo1[[#This Row],[Birim Fiyat]]</f>
        <v>0.84210526315789469</v>
      </c>
      <c r="L2451" t="str">
        <f xml:space="preserve"> RIGHT(Tablo1[[#This Row],[Urun Ad]],5)</f>
        <v>i Gri</v>
      </c>
      <c r="M2451" cm="1">
        <f t="array" aca="1" ref="M2451" ca="1">IF(VEYA(M2451="Aralık",M2451="Ocak",M2451="Şubat"),"Kış",
IF(VEYA(M2451="Mart",M2451="Nisan",M2451="Mayıs"),"İlkbahar",
IF(VEYA(M2451="Haziran",M2451="Temmuz",M2451="Ağustos"),"Yaz",
IF(VEYA(M2451="Eylül",M2451="Ekim",M2451="Kasım"),"Sonbahar",""))))</f>
        <v>0</v>
      </c>
    </row>
    <row r="2452" spans="1:13" x14ac:dyDescent="0.3">
      <c r="A2452" s="4">
        <v>2451</v>
      </c>
      <c r="B2452" t="s">
        <v>16</v>
      </c>
      <c r="C2452" t="s">
        <v>25</v>
      </c>
      <c r="D2452" s="5" t="s">
        <v>77</v>
      </c>
      <c r="E2452">
        <v>3</v>
      </c>
      <c r="F2452" s="1">
        <v>7600</v>
      </c>
      <c r="G2452" s="2">
        <v>22800</v>
      </c>
      <c r="H2452" s="3">
        <v>4800</v>
      </c>
      <c r="I2452" s="19" t="s">
        <v>51</v>
      </c>
      <c r="J2452" t="s">
        <v>65</v>
      </c>
      <c r="K2452" s="20">
        <f>Tablo1[[#This Row],[Ürün Kar Tutarı]]/Tablo1[[#This Row],[Birim Fiyat]]</f>
        <v>0.63157894736842102</v>
      </c>
      <c r="L2452" t="str">
        <f xml:space="preserve"> RIGHT(Tablo1[[#This Row],[Urun Ad]],5)</f>
        <v>i Gri</v>
      </c>
      <c r="M2452" cm="1">
        <f t="array" aca="1" ref="M2452" ca="1">IF(VEYA(M2452="Aralık",M2452="Ocak",M2452="Şubat"),"Kış",
IF(VEYA(M2452="Mart",M2452="Nisan",M2452="Mayıs"),"İlkbahar",
IF(VEYA(M2452="Haziran",M2452="Temmuz",M2452="Ağustos"),"Yaz",
IF(VEYA(M2452="Eylül",M2452="Ekim",M2452="Kasım"),"Sonbahar",""))))</f>
        <v>0</v>
      </c>
    </row>
    <row r="2453" spans="1:13" x14ac:dyDescent="0.3">
      <c r="A2453" s="5">
        <v>2452</v>
      </c>
      <c r="B2453" t="s">
        <v>10</v>
      </c>
      <c r="C2453" t="s">
        <v>42</v>
      </c>
      <c r="D2453" s="5" t="s">
        <v>80</v>
      </c>
      <c r="E2453">
        <v>5</v>
      </c>
      <c r="F2453" s="1">
        <v>3700</v>
      </c>
      <c r="G2453" s="2">
        <v>18500</v>
      </c>
      <c r="H2453" s="3">
        <v>3500</v>
      </c>
      <c r="I2453" s="19" t="s">
        <v>51</v>
      </c>
      <c r="J2453" t="s">
        <v>58</v>
      </c>
      <c r="K2453" s="20">
        <f>Tablo1[[#This Row],[Ürün Kar Tutarı]]/Tablo1[[#This Row],[Birim Fiyat]]</f>
        <v>0.94594594594594594</v>
      </c>
      <c r="L2453" t="str">
        <f xml:space="preserve"> RIGHT(Tablo1[[#This Row],[Urun Ad]],5)</f>
        <v>Siyah</v>
      </c>
      <c r="M2453" cm="1">
        <f t="array" aca="1" ref="M2453" ca="1">IF(VEYA(M2453="Aralık",M2453="Ocak",M2453="Şubat"),"Kış",
IF(VEYA(M2453="Mart",M2453="Nisan",M2453="Mayıs"),"İlkbahar",
IF(VEYA(M2453="Haziran",M2453="Temmuz",M2453="Ağustos"),"Yaz",
IF(VEYA(M2453="Eylül",M2453="Ekim",M2453="Kasım"),"Sonbahar",""))))</f>
        <v>0</v>
      </c>
    </row>
    <row r="2454" spans="1:13" x14ac:dyDescent="0.3">
      <c r="A2454" s="4">
        <v>2453</v>
      </c>
      <c r="B2454" t="s">
        <v>12</v>
      </c>
      <c r="C2454" t="s">
        <v>26</v>
      </c>
      <c r="D2454" s="5" t="s">
        <v>79</v>
      </c>
      <c r="E2454">
        <v>2</v>
      </c>
      <c r="F2454" s="1">
        <v>7250</v>
      </c>
      <c r="G2454" s="2">
        <v>14500</v>
      </c>
      <c r="H2454" s="3">
        <v>4500</v>
      </c>
      <c r="I2454" s="19" t="s">
        <v>51</v>
      </c>
      <c r="J2454" t="s">
        <v>56</v>
      </c>
      <c r="K2454" s="20">
        <f>Tablo1[[#This Row],[Ürün Kar Tutarı]]/Tablo1[[#This Row],[Birim Fiyat]]</f>
        <v>0.62068965517241381</v>
      </c>
      <c r="L2454" t="str">
        <f xml:space="preserve"> RIGHT(Tablo1[[#This Row],[Urun Ad]],5)</f>
        <v>u Gri</v>
      </c>
      <c r="M2454" cm="1">
        <f t="array" aca="1" ref="M2454" ca="1">IF(VEYA(M2454="Aralık",M2454="Ocak",M2454="Şubat"),"Kış",
IF(VEYA(M2454="Mart",M2454="Nisan",M2454="Mayıs"),"İlkbahar",
IF(VEYA(M2454="Haziran",M2454="Temmuz",M2454="Ağustos"),"Yaz",
IF(VEYA(M2454="Eylül",M2454="Ekim",M2454="Kasım"),"Sonbahar",""))))</f>
        <v>0</v>
      </c>
    </row>
    <row r="2455" spans="1:13" x14ac:dyDescent="0.3">
      <c r="A2455" s="5">
        <v>2454</v>
      </c>
      <c r="B2455" t="s">
        <v>9</v>
      </c>
      <c r="C2455" t="s">
        <v>25</v>
      </c>
      <c r="D2455" s="5" t="s">
        <v>77</v>
      </c>
      <c r="E2455">
        <v>4</v>
      </c>
      <c r="F2455" s="1">
        <v>7600</v>
      </c>
      <c r="G2455" s="2">
        <v>30400</v>
      </c>
      <c r="H2455" s="3">
        <v>6400</v>
      </c>
      <c r="I2455" s="19" t="s">
        <v>51</v>
      </c>
      <c r="J2455" t="s">
        <v>62</v>
      </c>
      <c r="K2455" s="20">
        <f>Tablo1[[#This Row],[Ürün Kar Tutarı]]/Tablo1[[#This Row],[Birim Fiyat]]</f>
        <v>0.84210526315789469</v>
      </c>
      <c r="L2455" t="str">
        <f xml:space="preserve"> RIGHT(Tablo1[[#This Row],[Urun Ad]],5)</f>
        <v>i Gri</v>
      </c>
      <c r="M2455" cm="1">
        <f t="array" aca="1" ref="M2455" ca="1">IF(VEYA(M2455="Aralık",M2455="Ocak",M2455="Şubat"),"Kış",
IF(VEYA(M2455="Mart",M2455="Nisan",M2455="Mayıs"),"İlkbahar",
IF(VEYA(M2455="Haziran",M2455="Temmuz",M2455="Ağustos"),"Yaz",
IF(VEYA(M2455="Eylül",M2455="Ekim",M2455="Kasım"),"Sonbahar",""))))</f>
        <v>0</v>
      </c>
    </row>
    <row r="2456" spans="1:13" x14ac:dyDescent="0.3">
      <c r="A2456" s="4">
        <v>2455</v>
      </c>
      <c r="B2456" t="s">
        <v>18</v>
      </c>
      <c r="C2456" t="s">
        <v>34</v>
      </c>
      <c r="D2456" s="5" t="s">
        <v>80</v>
      </c>
      <c r="E2456">
        <v>3</v>
      </c>
      <c r="F2456" s="1">
        <v>4200</v>
      </c>
      <c r="G2456" s="2">
        <v>12600</v>
      </c>
      <c r="H2456" s="3">
        <v>3600</v>
      </c>
      <c r="I2456" s="19" t="s">
        <v>51</v>
      </c>
      <c r="J2456" t="s">
        <v>59</v>
      </c>
      <c r="K2456" s="20">
        <f>Tablo1[[#This Row],[Ürün Kar Tutarı]]/Tablo1[[#This Row],[Birim Fiyat]]</f>
        <v>0.8571428571428571</v>
      </c>
      <c r="L2456" t="str">
        <f xml:space="preserve"> RIGHT(Tablo1[[#This Row],[Urun Ad]],5)</f>
        <v>Beyaz</v>
      </c>
      <c r="M2456" cm="1">
        <f t="array" aca="1" ref="M2456" ca="1">IF(VEYA(M2456="Aralık",M2456="Ocak",M2456="Şubat"),"Kış",
IF(VEYA(M2456="Mart",M2456="Nisan",M2456="Mayıs"),"İlkbahar",
IF(VEYA(M2456="Haziran",M2456="Temmuz",M2456="Ağustos"),"Yaz",
IF(VEYA(M2456="Eylül",M2456="Ekim",M2456="Kasım"),"Sonbahar",""))))</f>
        <v>0</v>
      </c>
    </row>
    <row r="2457" spans="1:13" x14ac:dyDescent="0.3">
      <c r="A2457" s="5">
        <v>2456</v>
      </c>
      <c r="B2457" t="s">
        <v>14</v>
      </c>
      <c r="C2457" t="s">
        <v>37</v>
      </c>
      <c r="D2457" s="5" t="s">
        <v>43</v>
      </c>
      <c r="E2457">
        <v>2</v>
      </c>
      <c r="F2457" s="1">
        <v>1250</v>
      </c>
      <c r="G2457" s="2">
        <v>2500</v>
      </c>
      <c r="H2457" s="3">
        <v>900</v>
      </c>
      <c r="I2457" s="19" t="s">
        <v>51</v>
      </c>
      <c r="J2457" t="s">
        <v>56</v>
      </c>
      <c r="K2457" s="20">
        <f>Tablo1[[#This Row],[Ürün Kar Tutarı]]/Tablo1[[#This Row],[Birim Fiyat]]</f>
        <v>0.72</v>
      </c>
      <c r="L2457" t="str">
        <f xml:space="preserve"> RIGHT(Tablo1[[#This Row],[Urun Ad]],5)</f>
        <v>Siyah</v>
      </c>
      <c r="M2457" cm="1">
        <f t="array" aca="1" ref="M2457" ca="1">IF(VEYA(M2457="Aralık",M2457="Ocak",M2457="Şubat"),"Kış",
IF(VEYA(M2457="Mart",M2457="Nisan",M2457="Mayıs"),"İlkbahar",
IF(VEYA(M2457="Haziran",M2457="Temmuz",M2457="Ağustos"),"Yaz",
IF(VEYA(M2457="Eylül",M2457="Ekim",M2457="Kasım"),"Sonbahar",""))))</f>
        <v>0</v>
      </c>
    </row>
    <row r="2458" spans="1:13" x14ac:dyDescent="0.3">
      <c r="A2458" s="4">
        <v>2457</v>
      </c>
      <c r="B2458" t="s">
        <v>16</v>
      </c>
      <c r="C2458" t="s">
        <v>30</v>
      </c>
      <c r="D2458" s="5" t="s">
        <v>83</v>
      </c>
      <c r="E2458">
        <v>5</v>
      </c>
      <c r="F2458" s="1">
        <v>1090</v>
      </c>
      <c r="G2458" s="2">
        <v>5450</v>
      </c>
      <c r="H2458" s="3">
        <v>1450</v>
      </c>
      <c r="I2458" s="19" t="s">
        <v>51</v>
      </c>
      <c r="J2458" t="s">
        <v>65</v>
      </c>
      <c r="K2458" s="20">
        <f>Tablo1[[#This Row],[Ürün Kar Tutarı]]/Tablo1[[#This Row],[Birim Fiyat]]</f>
        <v>1.3302752293577982</v>
      </c>
      <c r="L2458" t="str">
        <f xml:space="preserve"> RIGHT(Tablo1[[#This Row],[Urun Ad]],5)</f>
        <v>Marka</v>
      </c>
      <c r="M2458" cm="1">
        <f t="array" aca="1" ref="M2458" ca="1">IF(VEYA(M2458="Aralık",M2458="Ocak",M2458="Şubat"),"Kış",
IF(VEYA(M2458="Mart",M2458="Nisan",M2458="Mayıs"),"İlkbahar",
IF(VEYA(M2458="Haziran",M2458="Temmuz",M2458="Ağustos"),"Yaz",
IF(VEYA(M2458="Eylül",M2458="Ekim",M2458="Kasım"),"Sonbahar",""))))</f>
        <v>0</v>
      </c>
    </row>
    <row r="2459" spans="1:13" x14ac:dyDescent="0.3">
      <c r="A2459" s="5">
        <v>2458</v>
      </c>
      <c r="B2459" t="s">
        <v>11</v>
      </c>
      <c r="C2459" t="s">
        <v>24</v>
      </c>
      <c r="D2459" s="5" t="s">
        <v>81</v>
      </c>
      <c r="E2459">
        <v>2</v>
      </c>
      <c r="F2459" s="1">
        <v>2180</v>
      </c>
      <c r="G2459" s="2">
        <v>4360</v>
      </c>
      <c r="H2459" s="3">
        <v>1360</v>
      </c>
      <c r="I2459" s="19" t="s">
        <v>51</v>
      </c>
      <c r="J2459" t="s">
        <v>59</v>
      </c>
      <c r="K2459" s="20">
        <f>Tablo1[[#This Row],[Ürün Kar Tutarı]]/Tablo1[[#This Row],[Birim Fiyat]]</f>
        <v>0.62385321100917435</v>
      </c>
      <c r="L2459" t="str">
        <f xml:space="preserve"> RIGHT(Tablo1[[#This Row],[Urun Ad]],5)</f>
        <v>Marka</v>
      </c>
      <c r="M2459" cm="1">
        <f t="array" aca="1" ref="M2459" ca="1">IF(VEYA(M2459="Aralık",M2459="Ocak",M2459="Şubat"),"Kış",
IF(VEYA(M2459="Mart",M2459="Nisan",M2459="Mayıs"),"İlkbahar",
IF(VEYA(M2459="Haziran",M2459="Temmuz",M2459="Ağustos"),"Yaz",
IF(VEYA(M2459="Eylül",M2459="Ekim",M2459="Kasım"),"Sonbahar",""))))</f>
        <v>0</v>
      </c>
    </row>
    <row r="2460" spans="1:13" x14ac:dyDescent="0.3">
      <c r="A2460" s="4">
        <v>2459</v>
      </c>
      <c r="B2460" t="s">
        <v>19</v>
      </c>
      <c r="C2460" t="s">
        <v>42</v>
      </c>
      <c r="D2460" s="5" t="s">
        <v>80</v>
      </c>
      <c r="E2460">
        <v>3</v>
      </c>
      <c r="F2460" s="1">
        <v>3700</v>
      </c>
      <c r="G2460" s="2">
        <v>11100</v>
      </c>
      <c r="H2460" s="3">
        <v>2100</v>
      </c>
      <c r="I2460" s="19" t="s">
        <v>51</v>
      </c>
      <c r="J2460" t="s">
        <v>61</v>
      </c>
      <c r="K2460" s="20">
        <f>Tablo1[[#This Row],[Ürün Kar Tutarı]]/Tablo1[[#This Row],[Birim Fiyat]]</f>
        <v>0.56756756756756754</v>
      </c>
      <c r="L2460" t="str">
        <f xml:space="preserve"> RIGHT(Tablo1[[#This Row],[Urun Ad]],5)</f>
        <v>Siyah</v>
      </c>
      <c r="M2460" cm="1">
        <f t="array" aca="1" ref="M2460" ca="1">IF(VEYA(M2460="Aralık",M2460="Ocak",M2460="Şubat"),"Kış",
IF(VEYA(M2460="Mart",M2460="Nisan",M2460="Mayıs"),"İlkbahar",
IF(VEYA(M2460="Haziran",M2460="Temmuz",M2460="Ağustos"),"Yaz",
IF(VEYA(M2460="Eylül",M2460="Ekim",M2460="Kasım"),"Sonbahar",""))))</f>
        <v>0</v>
      </c>
    </row>
    <row r="2461" spans="1:13" x14ac:dyDescent="0.3">
      <c r="A2461" s="5">
        <v>2460</v>
      </c>
      <c r="B2461" t="s">
        <v>17</v>
      </c>
      <c r="C2461" t="s">
        <v>20</v>
      </c>
      <c r="D2461" s="5" t="s">
        <v>75</v>
      </c>
      <c r="E2461">
        <v>5</v>
      </c>
      <c r="F2461" s="1">
        <v>6000</v>
      </c>
      <c r="G2461" s="2">
        <v>30000</v>
      </c>
      <c r="H2461" s="3">
        <v>10000</v>
      </c>
      <c r="I2461" s="19" t="s">
        <v>51</v>
      </c>
      <c r="J2461" t="s">
        <v>60</v>
      </c>
      <c r="K2461" s="20">
        <f>Tablo1[[#This Row],[Ürün Kar Tutarı]]/Tablo1[[#This Row],[Birim Fiyat]]</f>
        <v>1.6666666666666667</v>
      </c>
      <c r="L2461" t="str">
        <f xml:space="preserve"> RIGHT(Tablo1[[#This Row],[Urun Ad]],5)</f>
        <v>Beyaz</v>
      </c>
      <c r="M2461" cm="1">
        <f t="array" aca="1" ref="M2461" ca="1">IF(VEYA(M2461="Aralık",M2461="Ocak",M2461="Şubat"),"Kış",
IF(VEYA(M2461="Mart",M2461="Nisan",M2461="Mayıs"),"İlkbahar",
IF(VEYA(M2461="Haziran",M2461="Temmuz",M2461="Ağustos"),"Yaz",
IF(VEYA(M2461="Eylül",M2461="Ekim",M2461="Kasım"),"Sonbahar",""))))</f>
        <v>0</v>
      </c>
    </row>
    <row r="2462" spans="1:13" x14ac:dyDescent="0.3">
      <c r="A2462" s="4">
        <v>2461</v>
      </c>
      <c r="B2462" t="s">
        <v>18</v>
      </c>
      <c r="C2462" t="s">
        <v>37</v>
      </c>
      <c r="D2462" s="5" t="s">
        <v>43</v>
      </c>
      <c r="E2462">
        <v>2</v>
      </c>
      <c r="F2462" s="1">
        <v>1250</v>
      </c>
      <c r="G2462" s="2">
        <v>2500</v>
      </c>
      <c r="H2462" s="3">
        <v>900</v>
      </c>
      <c r="I2462" s="19" t="s">
        <v>51</v>
      </c>
      <c r="J2462" t="s">
        <v>59</v>
      </c>
      <c r="K2462" s="20">
        <f>Tablo1[[#This Row],[Ürün Kar Tutarı]]/Tablo1[[#This Row],[Birim Fiyat]]</f>
        <v>0.72</v>
      </c>
      <c r="L2462" t="str">
        <f xml:space="preserve"> RIGHT(Tablo1[[#This Row],[Urun Ad]],5)</f>
        <v>Siyah</v>
      </c>
      <c r="M2462" cm="1">
        <f t="array" aca="1" ref="M2462" ca="1">IF(VEYA(M2462="Aralık",M2462="Ocak",M2462="Şubat"),"Kış",
IF(VEYA(M2462="Mart",M2462="Nisan",M2462="Mayıs"),"İlkbahar",
IF(VEYA(M2462="Haziran",M2462="Temmuz",M2462="Ağustos"),"Yaz",
IF(VEYA(M2462="Eylül",M2462="Ekim",M2462="Kasım"),"Sonbahar",""))))</f>
        <v>0</v>
      </c>
    </row>
    <row r="2463" spans="1:13" x14ac:dyDescent="0.3">
      <c r="A2463" s="4">
        <v>2462</v>
      </c>
      <c r="B2463" t="s">
        <v>19</v>
      </c>
      <c r="C2463" t="s">
        <v>25</v>
      </c>
      <c r="D2463" s="5" t="s">
        <v>77</v>
      </c>
      <c r="E2463">
        <v>2</v>
      </c>
      <c r="F2463" s="1">
        <v>7600</v>
      </c>
      <c r="G2463" s="2">
        <v>15200</v>
      </c>
      <c r="H2463" s="3">
        <v>3200</v>
      </c>
      <c r="I2463" s="19" t="s">
        <v>51</v>
      </c>
      <c r="J2463" t="s">
        <v>63</v>
      </c>
      <c r="K2463" s="20">
        <f>Tablo1[[#This Row],[Ürün Kar Tutarı]]/Tablo1[[#This Row],[Birim Fiyat]]</f>
        <v>0.42105263157894735</v>
      </c>
      <c r="L2463" t="str">
        <f xml:space="preserve"> RIGHT(Tablo1[[#This Row],[Urun Ad]],5)</f>
        <v>i Gri</v>
      </c>
      <c r="M2463" cm="1">
        <f t="array" aca="1" ref="M2463" ca="1">IF(VEYA(M2463="Aralık",M2463="Ocak",M2463="Şubat"),"Kış",
IF(VEYA(M2463="Mart",M2463="Nisan",M2463="Mayıs"),"İlkbahar",
IF(VEYA(M2463="Haziran",M2463="Temmuz",M2463="Ağustos"),"Yaz",
IF(VEYA(M2463="Eylül",M2463="Ekim",M2463="Kasım"),"Sonbahar",""))))</f>
        <v>0</v>
      </c>
    </row>
    <row r="2464" spans="1:13" x14ac:dyDescent="0.3">
      <c r="A2464" s="4">
        <v>2463</v>
      </c>
      <c r="B2464" t="s">
        <v>8</v>
      </c>
      <c r="C2464" t="s">
        <v>21</v>
      </c>
      <c r="D2464" s="5" t="s">
        <v>82</v>
      </c>
      <c r="E2464">
        <v>5</v>
      </c>
      <c r="F2464" s="1">
        <v>1400</v>
      </c>
      <c r="G2464" s="2">
        <v>7000</v>
      </c>
      <c r="H2464" s="3">
        <v>3000</v>
      </c>
      <c r="I2464" s="19" t="s">
        <v>51</v>
      </c>
      <c r="J2464" t="s">
        <v>58</v>
      </c>
      <c r="K2464" s="20">
        <f>Tablo1[[#This Row],[Ürün Kar Tutarı]]/Tablo1[[#This Row],[Birim Fiyat]]</f>
        <v>2.1428571428571428</v>
      </c>
      <c r="L2464" t="str">
        <f xml:space="preserve"> RIGHT(Tablo1[[#This Row],[Urun Ad]],5)</f>
        <v>Beyaz</v>
      </c>
      <c r="M2464" cm="1">
        <f t="array" aca="1" ref="M2464" ca="1">IF(VEYA(M2464="Aralık",M2464="Ocak",M2464="Şubat"),"Kış",
IF(VEYA(M2464="Mart",M2464="Nisan",M2464="Mayıs"),"İlkbahar",
IF(VEYA(M2464="Haziran",M2464="Temmuz",M2464="Ağustos"),"Yaz",
IF(VEYA(M2464="Eylül",M2464="Ekim",M2464="Kasım"),"Sonbahar",""))))</f>
        <v>0</v>
      </c>
    </row>
    <row r="2465" spans="1:13" x14ac:dyDescent="0.3">
      <c r="A2465" s="5">
        <v>2464</v>
      </c>
      <c r="B2465" t="s">
        <v>12</v>
      </c>
      <c r="C2465" t="s">
        <v>24</v>
      </c>
      <c r="D2465" s="5" t="s">
        <v>81</v>
      </c>
      <c r="E2465">
        <v>3</v>
      </c>
      <c r="F2465" s="1">
        <v>2180</v>
      </c>
      <c r="G2465" s="2">
        <v>6540</v>
      </c>
      <c r="H2465" s="3">
        <v>2040</v>
      </c>
      <c r="I2465" s="19" t="s">
        <v>51</v>
      </c>
      <c r="J2465" t="s">
        <v>63</v>
      </c>
      <c r="K2465" s="20">
        <f>Tablo1[[#This Row],[Ürün Kar Tutarı]]/Tablo1[[#This Row],[Birim Fiyat]]</f>
        <v>0.93577981651376152</v>
      </c>
      <c r="L2465" t="str">
        <f xml:space="preserve"> RIGHT(Tablo1[[#This Row],[Urun Ad]],5)</f>
        <v>Marka</v>
      </c>
      <c r="M2465" cm="1">
        <f t="array" aca="1" ref="M2465" ca="1">IF(VEYA(M2465="Aralık",M2465="Ocak",M2465="Şubat"),"Kış",
IF(VEYA(M2465="Mart",M2465="Nisan",M2465="Mayıs"),"İlkbahar",
IF(VEYA(M2465="Haziran",M2465="Temmuz",M2465="Ağustos"),"Yaz",
IF(VEYA(M2465="Eylül",M2465="Ekim",M2465="Kasım"),"Sonbahar",""))))</f>
        <v>0</v>
      </c>
    </row>
    <row r="2466" spans="1:13" x14ac:dyDescent="0.3">
      <c r="A2466" s="4">
        <v>2465</v>
      </c>
      <c r="B2466" t="s">
        <v>8</v>
      </c>
      <c r="C2466" t="s">
        <v>29</v>
      </c>
      <c r="D2466" s="5" t="s">
        <v>82</v>
      </c>
      <c r="E2466">
        <v>5</v>
      </c>
      <c r="F2466" s="1">
        <v>1800</v>
      </c>
      <c r="G2466" s="2">
        <v>9000</v>
      </c>
      <c r="H2466" s="3">
        <v>5000</v>
      </c>
      <c r="I2466" s="19" t="s">
        <v>51</v>
      </c>
      <c r="J2466" t="s">
        <v>65</v>
      </c>
      <c r="K2466" s="20">
        <f>Tablo1[[#This Row],[Ürün Kar Tutarı]]/Tablo1[[#This Row],[Birim Fiyat]]</f>
        <v>2.7777777777777777</v>
      </c>
      <c r="L2466" t="str">
        <f xml:space="preserve"> RIGHT(Tablo1[[#This Row],[Urun Ad]],5)</f>
        <v>n Gri</v>
      </c>
      <c r="M2466" cm="1">
        <f t="array" aca="1" ref="M2466" ca="1">IF(VEYA(M2466="Aralık",M2466="Ocak",M2466="Şubat"),"Kış",
IF(VEYA(M2466="Mart",M2466="Nisan",M2466="Mayıs"),"İlkbahar",
IF(VEYA(M2466="Haziran",M2466="Temmuz",M2466="Ağustos"),"Yaz",
IF(VEYA(M2466="Eylül",M2466="Ekim",M2466="Kasım"),"Sonbahar",""))))</f>
        <v>0</v>
      </c>
    </row>
    <row r="2467" spans="1:13" x14ac:dyDescent="0.3">
      <c r="A2467" s="5">
        <v>2466</v>
      </c>
      <c r="B2467" t="s">
        <v>10</v>
      </c>
      <c r="C2467" t="s">
        <v>41</v>
      </c>
      <c r="D2467" s="5" t="s">
        <v>78</v>
      </c>
      <c r="E2467">
        <v>5</v>
      </c>
      <c r="F2467" s="1">
        <v>1500</v>
      </c>
      <c r="G2467" s="2">
        <v>7500</v>
      </c>
      <c r="H2467" s="3">
        <v>3500</v>
      </c>
      <c r="I2467" s="19" t="s">
        <v>51</v>
      </c>
      <c r="J2467" t="s">
        <v>57</v>
      </c>
      <c r="K2467" s="20">
        <f>Tablo1[[#This Row],[Ürün Kar Tutarı]]/Tablo1[[#This Row],[Birim Fiyat]]</f>
        <v>2.3333333333333335</v>
      </c>
      <c r="L2467" t="str">
        <f xml:space="preserve"> RIGHT(Tablo1[[#This Row],[Urun Ad]],5)</f>
        <v>Marka</v>
      </c>
      <c r="M2467" cm="1">
        <f t="array" aca="1" ref="M2467" ca="1">IF(VEYA(M2467="Aralık",M2467="Ocak",M2467="Şubat"),"Kış",
IF(VEYA(M2467="Mart",M2467="Nisan",M2467="Mayıs"),"İlkbahar",
IF(VEYA(M2467="Haziran",M2467="Temmuz",M2467="Ağustos"),"Yaz",
IF(VEYA(M2467="Eylül",M2467="Ekim",M2467="Kasım"),"Sonbahar",""))))</f>
        <v>0</v>
      </c>
    </row>
    <row r="2468" spans="1:13" x14ac:dyDescent="0.3">
      <c r="A2468" s="4">
        <v>2467</v>
      </c>
      <c r="B2468" t="s">
        <v>14</v>
      </c>
      <c r="C2468" t="s">
        <v>22</v>
      </c>
      <c r="D2468" s="5" t="s">
        <v>76</v>
      </c>
      <c r="E2468">
        <v>4</v>
      </c>
      <c r="F2468" s="1">
        <v>8450</v>
      </c>
      <c r="G2468" s="2">
        <v>33800</v>
      </c>
      <c r="H2468" s="3">
        <v>9800</v>
      </c>
      <c r="I2468" s="19" t="s">
        <v>51</v>
      </c>
      <c r="J2468" t="s">
        <v>56</v>
      </c>
      <c r="K2468" s="20">
        <f>Tablo1[[#This Row],[Ürün Kar Tutarı]]/Tablo1[[#This Row],[Birim Fiyat]]</f>
        <v>1.1597633136094674</v>
      </c>
      <c r="L2468" t="str">
        <f xml:space="preserve"> RIGHT(Tablo1[[#This Row],[Urun Ad]],5)</f>
        <v>Beyaz</v>
      </c>
      <c r="M2468" cm="1">
        <f t="array" aca="1" ref="M2468" ca="1">IF(VEYA(M2468="Aralık",M2468="Ocak",M2468="Şubat"),"Kış",
IF(VEYA(M2468="Mart",M2468="Nisan",M2468="Mayıs"),"İlkbahar",
IF(VEYA(M2468="Haziran",M2468="Temmuz",M2468="Ağustos"),"Yaz",
IF(VEYA(M2468="Eylül",M2468="Ekim",M2468="Kasım"),"Sonbahar",""))))</f>
        <v>0</v>
      </c>
    </row>
    <row r="2469" spans="1:13" x14ac:dyDescent="0.3">
      <c r="A2469" s="5">
        <v>2468</v>
      </c>
      <c r="B2469" t="s">
        <v>17</v>
      </c>
      <c r="C2469" t="s">
        <v>41</v>
      </c>
      <c r="D2469" s="5" t="s">
        <v>78</v>
      </c>
      <c r="E2469">
        <v>3</v>
      </c>
      <c r="F2469" s="1">
        <v>1500</v>
      </c>
      <c r="G2469" s="2">
        <v>4500</v>
      </c>
      <c r="H2469" s="3">
        <v>2100</v>
      </c>
      <c r="I2469" s="19" t="s">
        <v>51</v>
      </c>
      <c r="J2469" t="s">
        <v>58</v>
      </c>
      <c r="K2469" s="20">
        <f>Tablo1[[#This Row],[Ürün Kar Tutarı]]/Tablo1[[#This Row],[Birim Fiyat]]</f>
        <v>1.4</v>
      </c>
      <c r="L2469" t="str">
        <f xml:space="preserve"> RIGHT(Tablo1[[#This Row],[Urun Ad]],5)</f>
        <v>Marka</v>
      </c>
      <c r="M2469" cm="1">
        <f t="array" aca="1" ref="M2469" ca="1">IF(VEYA(M2469="Aralık",M2469="Ocak",M2469="Şubat"),"Kış",
IF(VEYA(M2469="Mart",M2469="Nisan",M2469="Mayıs"),"İlkbahar",
IF(VEYA(M2469="Haziran",M2469="Temmuz",M2469="Ağustos"),"Yaz",
IF(VEYA(M2469="Eylül",M2469="Ekim",M2469="Kasım"),"Sonbahar",""))))</f>
        <v>0</v>
      </c>
    </row>
    <row r="2470" spans="1:13" x14ac:dyDescent="0.3">
      <c r="A2470" s="4">
        <v>2469</v>
      </c>
      <c r="B2470" t="s">
        <v>13</v>
      </c>
      <c r="C2470" t="s">
        <v>20</v>
      </c>
      <c r="D2470" s="5" t="s">
        <v>75</v>
      </c>
      <c r="E2470">
        <v>3</v>
      </c>
      <c r="F2470" s="1">
        <v>6000</v>
      </c>
      <c r="G2470" s="2">
        <v>18000</v>
      </c>
      <c r="H2470" s="3">
        <v>6000</v>
      </c>
      <c r="I2470" s="19" t="s">
        <v>51</v>
      </c>
      <c r="J2470" t="s">
        <v>66</v>
      </c>
      <c r="K2470" s="20">
        <f>Tablo1[[#This Row],[Ürün Kar Tutarı]]/Tablo1[[#This Row],[Birim Fiyat]]</f>
        <v>1</v>
      </c>
      <c r="L2470" t="str">
        <f xml:space="preserve"> RIGHT(Tablo1[[#This Row],[Urun Ad]],5)</f>
        <v>Beyaz</v>
      </c>
      <c r="M2470" cm="1">
        <f t="array" aca="1" ref="M2470" ca="1">IF(VEYA(M2470="Aralık",M2470="Ocak",M2470="Şubat"),"Kış",
IF(VEYA(M2470="Mart",M2470="Nisan",M2470="Mayıs"),"İlkbahar",
IF(VEYA(M2470="Haziran",M2470="Temmuz",M2470="Ağustos"),"Yaz",
IF(VEYA(M2470="Eylül",M2470="Ekim",M2470="Kasım"),"Sonbahar",""))))</f>
        <v>0</v>
      </c>
    </row>
    <row r="2471" spans="1:13" x14ac:dyDescent="0.3">
      <c r="A2471" s="5">
        <v>2470</v>
      </c>
      <c r="B2471" t="s">
        <v>19</v>
      </c>
      <c r="C2471" t="s">
        <v>38</v>
      </c>
      <c r="D2471" s="5" t="s">
        <v>84</v>
      </c>
      <c r="E2471">
        <v>5</v>
      </c>
      <c r="F2471" s="1">
        <v>1200</v>
      </c>
      <c r="G2471" s="2">
        <v>6000</v>
      </c>
      <c r="H2471" s="3">
        <v>2000</v>
      </c>
      <c r="I2471" s="19" t="s">
        <v>51</v>
      </c>
      <c r="J2471" t="s">
        <v>62</v>
      </c>
      <c r="K2471" s="20">
        <f>Tablo1[[#This Row],[Ürün Kar Tutarı]]/Tablo1[[#This Row],[Birim Fiyat]]</f>
        <v>1.6666666666666667</v>
      </c>
      <c r="L2471" t="str">
        <f xml:space="preserve"> RIGHT(Tablo1[[#This Row],[Urun Ad]],5)</f>
        <v>ü Mor</v>
      </c>
      <c r="M2471" cm="1">
        <f t="array" aca="1" ref="M2471" ca="1">IF(VEYA(M2471="Aralık",M2471="Ocak",M2471="Şubat"),"Kış",
IF(VEYA(M2471="Mart",M2471="Nisan",M2471="Mayıs"),"İlkbahar",
IF(VEYA(M2471="Haziran",M2471="Temmuz",M2471="Ağustos"),"Yaz",
IF(VEYA(M2471="Eylül",M2471="Ekim",M2471="Kasım"),"Sonbahar",""))))</f>
        <v>0</v>
      </c>
    </row>
    <row r="2472" spans="1:13" x14ac:dyDescent="0.3">
      <c r="A2472" s="4">
        <v>2471</v>
      </c>
      <c r="B2472" t="s">
        <v>8</v>
      </c>
      <c r="C2472" t="s">
        <v>34</v>
      </c>
      <c r="D2472" s="5" t="s">
        <v>80</v>
      </c>
      <c r="E2472">
        <v>2</v>
      </c>
      <c r="F2472" s="1">
        <v>4200</v>
      </c>
      <c r="G2472" s="2">
        <v>8400</v>
      </c>
      <c r="H2472" s="3">
        <v>2400</v>
      </c>
      <c r="I2472" s="19" t="s">
        <v>51</v>
      </c>
      <c r="J2472" t="s">
        <v>58</v>
      </c>
      <c r="K2472" s="20">
        <f>Tablo1[[#This Row],[Ürün Kar Tutarı]]/Tablo1[[#This Row],[Birim Fiyat]]</f>
        <v>0.5714285714285714</v>
      </c>
      <c r="L2472" t="str">
        <f xml:space="preserve"> RIGHT(Tablo1[[#This Row],[Urun Ad]],5)</f>
        <v>Beyaz</v>
      </c>
      <c r="M2472" cm="1">
        <f t="array" aca="1" ref="M2472" ca="1">IF(VEYA(M2472="Aralık",M2472="Ocak",M2472="Şubat"),"Kış",
IF(VEYA(M2472="Mart",M2472="Nisan",M2472="Mayıs"),"İlkbahar",
IF(VEYA(M2472="Haziran",M2472="Temmuz",M2472="Ağustos"),"Yaz",
IF(VEYA(M2472="Eylül",M2472="Ekim",M2472="Kasım"),"Sonbahar",""))))</f>
        <v>0</v>
      </c>
    </row>
    <row r="2473" spans="1:13" x14ac:dyDescent="0.3">
      <c r="A2473" s="5">
        <v>2472</v>
      </c>
      <c r="B2473" t="s">
        <v>18</v>
      </c>
      <c r="C2473" t="s">
        <v>25</v>
      </c>
      <c r="D2473" s="5" t="s">
        <v>77</v>
      </c>
      <c r="E2473">
        <v>4</v>
      </c>
      <c r="F2473" s="1">
        <v>7600</v>
      </c>
      <c r="G2473" s="2">
        <v>30400</v>
      </c>
      <c r="H2473" s="3">
        <v>6400</v>
      </c>
      <c r="I2473" s="19" t="s">
        <v>51</v>
      </c>
      <c r="J2473" t="s">
        <v>60</v>
      </c>
      <c r="K2473" s="20">
        <f>Tablo1[[#This Row],[Ürün Kar Tutarı]]/Tablo1[[#This Row],[Birim Fiyat]]</f>
        <v>0.84210526315789469</v>
      </c>
      <c r="L2473" t="str">
        <f xml:space="preserve"> RIGHT(Tablo1[[#This Row],[Urun Ad]],5)</f>
        <v>i Gri</v>
      </c>
      <c r="M2473" cm="1">
        <f t="array" aca="1" ref="M2473" ca="1">IF(VEYA(M2473="Aralık",M2473="Ocak",M2473="Şubat"),"Kış",
IF(VEYA(M2473="Mart",M2473="Nisan",M2473="Mayıs"),"İlkbahar",
IF(VEYA(M2473="Haziran",M2473="Temmuz",M2473="Ağustos"),"Yaz",
IF(VEYA(M2473="Eylül",M2473="Ekim",M2473="Kasım"),"Sonbahar",""))))</f>
        <v>0</v>
      </c>
    </row>
    <row r="2474" spans="1:13" x14ac:dyDescent="0.3">
      <c r="A2474" s="4">
        <v>2473</v>
      </c>
      <c r="B2474" t="s">
        <v>13</v>
      </c>
      <c r="C2474" t="s">
        <v>26</v>
      </c>
      <c r="D2474" s="5" t="s">
        <v>79</v>
      </c>
      <c r="E2474">
        <v>2</v>
      </c>
      <c r="F2474" s="1">
        <v>7250</v>
      </c>
      <c r="G2474" s="2">
        <v>14500</v>
      </c>
      <c r="H2474" s="3">
        <v>4500</v>
      </c>
      <c r="I2474" s="19" t="s">
        <v>51</v>
      </c>
      <c r="J2474" t="s">
        <v>63</v>
      </c>
      <c r="K2474" s="20">
        <f>Tablo1[[#This Row],[Ürün Kar Tutarı]]/Tablo1[[#This Row],[Birim Fiyat]]</f>
        <v>0.62068965517241381</v>
      </c>
      <c r="L2474" t="str">
        <f xml:space="preserve"> RIGHT(Tablo1[[#This Row],[Urun Ad]],5)</f>
        <v>u Gri</v>
      </c>
      <c r="M2474" cm="1">
        <f t="array" aca="1" ref="M2474" ca="1">IF(VEYA(M2474="Aralık",M2474="Ocak",M2474="Şubat"),"Kış",
IF(VEYA(M2474="Mart",M2474="Nisan",M2474="Mayıs"),"İlkbahar",
IF(VEYA(M2474="Haziran",M2474="Temmuz",M2474="Ağustos"),"Yaz",
IF(VEYA(M2474="Eylül",M2474="Ekim",M2474="Kasım"),"Sonbahar",""))))</f>
        <v>0</v>
      </c>
    </row>
    <row r="2475" spans="1:13" x14ac:dyDescent="0.3">
      <c r="A2475" s="5">
        <v>2474</v>
      </c>
      <c r="B2475" t="s">
        <v>9</v>
      </c>
      <c r="C2475" t="s">
        <v>39</v>
      </c>
      <c r="D2475" s="5" t="s">
        <v>76</v>
      </c>
      <c r="E2475">
        <v>3</v>
      </c>
      <c r="F2475" s="1">
        <v>7530</v>
      </c>
      <c r="G2475" s="2">
        <v>22590</v>
      </c>
      <c r="H2475" s="3">
        <v>4590</v>
      </c>
      <c r="I2475" s="19" t="s">
        <v>51</v>
      </c>
      <c r="J2475" t="s">
        <v>55</v>
      </c>
      <c r="K2475" s="20">
        <f>Tablo1[[#This Row],[Ürün Kar Tutarı]]/Tablo1[[#This Row],[Birim Fiyat]]</f>
        <v>0.60956175298804782</v>
      </c>
      <c r="L2475" t="str">
        <f xml:space="preserve"> RIGHT(Tablo1[[#This Row],[Urun Ad]],5)</f>
        <v>ı Gri</v>
      </c>
      <c r="M2475" cm="1">
        <f t="array" aca="1" ref="M2475" ca="1">IF(VEYA(M2475="Aralık",M2475="Ocak",M2475="Şubat"),"Kış",
IF(VEYA(M2475="Mart",M2475="Nisan",M2475="Mayıs"),"İlkbahar",
IF(VEYA(M2475="Haziran",M2475="Temmuz",M2475="Ağustos"),"Yaz",
IF(VEYA(M2475="Eylül",M2475="Ekim",M2475="Kasım"),"Sonbahar",""))))</f>
        <v>0</v>
      </c>
    </row>
    <row r="2476" spans="1:13" x14ac:dyDescent="0.3">
      <c r="A2476" s="4">
        <v>2475</v>
      </c>
      <c r="B2476" t="s">
        <v>10</v>
      </c>
      <c r="C2476" t="s">
        <v>26</v>
      </c>
      <c r="D2476" s="5" t="s">
        <v>79</v>
      </c>
      <c r="E2476">
        <v>5</v>
      </c>
      <c r="F2476" s="1">
        <v>7250</v>
      </c>
      <c r="G2476" s="2">
        <v>36250</v>
      </c>
      <c r="H2476" s="3">
        <v>11250</v>
      </c>
      <c r="I2476" s="19" t="s">
        <v>52</v>
      </c>
      <c r="J2476" t="s">
        <v>55</v>
      </c>
      <c r="K2476" s="20">
        <f>Tablo1[[#This Row],[Ürün Kar Tutarı]]/Tablo1[[#This Row],[Birim Fiyat]]</f>
        <v>1.5517241379310345</v>
      </c>
      <c r="L2476" t="str">
        <f xml:space="preserve"> RIGHT(Tablo1[[#This Row],[Urun Ad]],5)</f>
        <v>u Gri</v>
      </c>
      <c r="M2476" cm="1">
        <f t="array" aca="1" ref="M2476" ca="1">IF(VEYA(M2476="Aralık",M2476="Ocak",M2476="Şubat"),"Kış",
IF(VEYA(M2476="Mart",M2476="Nisan",M2476="Mayıs"),"İlkbahar",
IF(VEYA(M2476="Haziran",M2476="Temmuz",M2476="Ağustos"),"Yaz",
IF(VEYA(M2476="Eylül",M2476="Ekim",M2476="Kasım"),"Sonbahar",""))))</f>
        <v>0</v>
      </c>
    </row>
    <row r="2477" spans="1:13" x14ac:dyDescent="0.3">
      <c r="A2477" s="5">
        <v>2476</v>
      </c>
      <c r="B2477" t="s">
        <v>9</v>
      </c>
      <c r="C2477" t="s">
        <v>20</v>
      </c>
      <c r="D2477" s="5" t="s">
        <v>75</v>
      </c>
      <c r="E2477">
        <v>5</v>
      </c>
      <c r="F2477" s="1">
        <v>6000</v>
      </c>
      <c r="G2477" s="2">
        <v>30000</v>
      </c>
      <c r="H2477" s="3">
        <v>10000</v>
      </c>
      <c r="I2477" s="19" t="s">
        <v>52</v>
      </c>
      <c r="J2477" t="s">
        <v>60</v>
      </c>
      <c r="K2477" s="20">
        <f>Tablo1[[#This Row],[Ürün Kar Tutarı]]/Tablo1[[#This Row],[Birim Fiyat]]</f>
        <v>1.6666666666666667</v>
      </c>
      <c r="L2477" t="str">
        <f xml:space="preserve"> RIGHT(Tablo1[[#This Row],[Urun Ad]],5)</f>
        <v>Beyaz</v>
      </c>
      <c r="M2477" cm="1">
        <f t="array" aca="1" ref="M2477" ca="1">IF(VEYA(M2477="Aralık",M2477="Ocak",M2477="Şubat"),"Kış",
IF(VEYA(M2477="Mart",M2477="Nisan",M2477="Mayıs"),"İlkbahar",
IF(VEYA(M2477="Haziran",M2477="Temmuz",M2477="Ağustos"),"Yaz",
IF(VEYA(M2477="Eylül",M2477="Ekim",M2477="Kasım"),"Sonbahar",""))))</f>
        <v>0</v>
      </c>
    </row>
    <row r="2478" spans="1:13" x14ac:dyDescent="0.3">
      <c r="A2478" s="4">
        <v>2477</v>
      </c>
      <c r="B2478" t="s">
        <v>13</v>
      </c>
      <c r="C2478" t="s">
        <v>38</v>
      </c>
      <c r="D2478" s="5" t="s">
        <v>84</v>
      </c>
      <c r="E2478">
        <v>2</v>
      </c>
      <c r="F2478" s="1">
        <v>1200</v>
      </c>
      <c r="G2478" s="2">
        <v>2400</v>
      </c>
      <c r="H2478" s="3">
        <v>800</v>
      </c>
      <c r="I2478" s="19" t="s">
        <v>52</v>
      </c>
      <c r="J2478" t="s">
        <v>63</v>
      </c>
      <c r="K2478" s="20">
        <f>Tablo1[[#This Row],[Ürün Kar Tutarı]]/Tablo1[[#This Row],[Birim Fiyat]]</f>
        <v>0.66666666666666663</v>
      </c>
      <c r="L2478" t="str">
        <f xml:space="preserve"> RIGHT(Tablo1[[#This Row],[Urun Ad]],5)</f>
        <v>ü Mor</v>
      </c>
      <c r="M2478" cm="1">
        <f t="array" aca="1" ref="M2478" ca="1">IF(VEYA(M2478="Aralık",M2478="Ocak",M2478="Şubat"),"Kış",
IF(VEYA(M2478="Mart",M2478="Nisan",M2478="Mayıs"),"İlkbahar",
IF(VEYA(M2478="Haziran",M2478="Temmuz",M2478="Ağustos"),"Yaz",
IF(VEYA(M2478="Eylül",M2478="Ekim",M2478="Kasım"),"Sonbahar",""))))</f>
        <v>0</v>
      </c>
    </row>
    <row r="2479" spans="1:13" x14ac:dyDescent="0.3">
      <c r="A2479" s="5">
        <v>2478</v>
      </c>
      <c r="B2479" t="s">
        <v>19</v>
      </c>
      <c r="C2479" t="s">
        <v>40</v>
      </c>
      <c r="D2479" s="5" t="s">
        <v>75</v>
      </c>
      <c r="E2479">
        <v>5</v>
      </c>
      <c r="F2479" s="1">
        <v>5300</v>
      </c>
      <c r="G2479" s="2">
        <v>26500</v>
      </c>
      <c r="H2479" s="3">
        <v>6500</v>
      </c>
      <c r="I2479" s="19" t="s">
        <v>52</v>
      </c>
      <c r="J2479" t="s">
        <v>62</v>
      </c>
      <c r="K2479" s="20">
        <f>Tablo1[[#This Row],[Ürün Kar Tutarı]]/Tablo1[[#This Row],[Birim Fiyat]]</f>
        <v>1.2264150943396226</v>
      </c>
      <c r="L2479" t="str">
        <f xml:space="preserve"> RIGHT(Tablo1[[#This Row],[Urun Ad]],5)</f>
        <v>i Gri</v>
      </c>
      <c r="M2479" cm="1">
        <f t="array" aca="1" ref="M2479" ca="1">IF(VEYA(M2479="Aralık",M2479="Ocak",M2479="Şubat"),"Kış",
IF(VEYA(M2479="Mart",M2479="Nisan",M2479="Mayıs"),"İlkbahar",
IF(VEYA(M2479="Haziran",M2479="Temmuz",M2479="Ağustos"),"Yaz",
IF(VEYA(M2479="Eylül",M2479="Ekim",M2479="Kasım"),"Sonbahar",""))))</f>
        <v>0</v>
      </c>
    </row>
    <row r="2480" spans="1:13" x14ac:dyDescent="0.3">
      <c r="A2480" s="4">
        <v>2479</v>
      </c>
      <c r="B2480" t="s">
        <v>16</v>
      </c>
      <c r="C2480" t="s">
        <v>22</v>
      </c>
      <c r="D2480" s="5" t="s">
        <v>76</v>
      </c>
      <c r="E2480">
        <v>5</v>
      </c>
      <c r="F2480" s="1">
        <v>8450</v>
      </c>
      <c r="G2480" s="2">
        <v>42250</v>
      </c>
      <c r="H2480" s="3">
        <v>12250</v>
      </c>
      <c r="I2480" s="19" t="s">
        <v>52</v>
      </c>
      <c r="J2480" t="s">
        <v>61</v>
      </c>
      <c r="K2480" s="20">
        <f>Tablo1[[#This Row],[Ürün Kar Tutarı]]/Tablo1[[#This Row],[Birim Fiyat]]</f>
        <v>1.4497041420118344</v>
      </c>
      <c r="L2480" t="str">
        <f xml:space="preserve"> RIGHT(Tablo1[[#This Row],[Urun Ad]],5)</f>
        <v>Beyaz</v>
      </c>
      <c r="M2480" cm="1">
        <f t="array" aca="1" ref="M2480" ca="1">IF(VEYA(M2480="Aralık",M2480="Ocak",M2480="Şubat"),"Kış",
IF(VEYA(M2480="Mart",M2480="Nisan",M2480="Mayıs"),"İlkbahar",
IF(VEYA(M2480="Haziran",M2480="Temmuz",M2480="Ağustos"),"Yaz",
IF(VEYA(M2480="Eylül",M2480="Ekim",M2480="Kasım"),"Sonbahar",""))))</f>
        <v>0</v>
      </c>
    </row>
    <row r="2481" spans="1:13" x14ac:dyDescent="0.3">
      <c r="A2481" s="5">
        <v>2480</v>
      </c>
      <c r="B2481" t="s">
        <v>12</v>
      </c>
      <c r="C2481" t="s">
        <v>23</v>
      </c>
      <c r="D2481" s="5" t="s">
        <v>84</v>
      </c>
      <c r="E2481">
        <v>2</v>
      </c>
      <c r="F2481" s="1">
        <v>1350</v>
      </c>
      <c r="G2481" s="2">
        <v>2700</v>
      </c>
      <c r="H2481" s="3">
        <v>1100</v>
      </c>
      <c r="I2481" s="19" t="s">
        <v>52</v>
      </c>
      <c r="J2481" t="s">
        <v>64</v>
      </c>
      <c r="K2481" s="20">
        <f>Tablo1[[#This Row],[Ürün Kar Tutarı]]/Tablo1[[#This Row],[Birim Fiyat]]</f>
        <v>0.81481481481481477</v>
      </c>
      <c r="L2481" t="str">
        <f xml:space="preserve"> RIGHT(Tablo1[[#This Row],[Urun Ad]],5)</f>
        <v>Siyah</v>
      </c>
      <c r="M2481" cm="1">
        <f t="array" aca="1" ref="M2481" ca="1">IF(VEYA(M2481="Aralık",M2481="Ocak",M2481="Şubat"),"Kış",
IF(VEYA(M2481="Mart",M2481="Nisan",M2481="Mayıs"),"İlkbahar",
IF(VEYA(M2481="Haziran",M2481="Temmuz",M2481="Ağustos"),"Yaz",
IF(VEYA(M2481="Eylül",M2481="Ekim",M2481="Kasım"),"Sonbahar",""))))</f>
        <v>0</v>
      </c>
    </row>
    <row r="2482" spans="1:13" x14ac:dyDescent="0.3">
      <c r="A2482" s="4">
        <v>2481</v>
      </c>
      <c r="B2482" t="s">
        <v>14</v>
      </c>
      <c r="C2482" t="s">
        <v>30</v>
      </c>
      <c r="D2482" s="5" t="s">
        <v>83</v>
      </c>
      <c r="E2482">
        <v>5</v>
      </c>
      <c r="F2482" s="1">
        <v>1090</v>
      </c>
      <c r="G2482" s="2">
        <v>5450</v>
      </c>
      <c r="H2482" s="3">
        <v>1450</v>
      </c>
      <c r="I2482" s="19" t="s">
        <v>52</v>
      </c>
      <c r="J2482" t="s">
        <v>58</v>
      </c>
      <c r="K2482" s="20">
        <f>Tablo1[[#This Row],[Ürün Kar Tutarı]]/Tablo1[[#This Row],[Birim Fiyat]]</f>
        <v>1.3302752293577982</v>
      </c>
      <c r="L2482" t="str">
        <f xml:space="preserve"> RIGHT(Tablo1[[#This Row],[Urun Ad]],5)</f>
        <v>Marka</v>
      </c>
      <c r="M2482" cm="1">
        <f t="array" aca="1" ref="M2482" ca="1">IF(VEYA(M2482="Aralık",M2482="Ocak",M2482="Şubat"),"Kış",
IF(VEYA(M2482="Mart",M2482="Nisan",M2482="Mayıs"),"İlkbahar",
IF(VEYA(M2482="Haziran",M2482="Temmuz",M2482="Ağustos"),"Yaz",
IF(VEYA(M2482="Eylül",M2482="Ekim",M2482="Kasım"),"Sonbahar",""))))</f>
        <v>0</v>
      </c>
    </row>
    <row r="2483" spans="1:13" x14ac:dyDescent="0.3">
      <c r="A2483" s="5">
        <v>2482</v>
      </c>
      <c r="B2483" t="s">
        <v>12</v>
      </c>
      <c r="C2483" t="s">
        <v>24</v>
      </c>
      <c r="D2483" s="5" t="s">
        <v>81</v>
      </c>
      <c r="E2483">
        <v>5</v>
      </c>
      <c r="F2483" s="1">
        <v>2180</v>
      </c>
      <c r="G2483" s="2">
        <v>10900</v>
      </c>
      <c r="H2483" s="3">
        <v>3400</v>
      </c>
      <c r="I2483" s="19" t="s">
        <v>52</v>
      </c>
      <c r="J2483" t="s">
        <v>64</v>
      </c>
      <c r="K2483" s="20">
        <f>Tablo1[[#This Row],[Ürün Kar Tutarı]]/Tablo1[[#This Row],[Birim Fiyat]]</f>
        <v>1.5596330275229358</v>
      </c>
      <c r="L2483" t="str">
        <f xml:space="preserve"> RIGHT(Tablo1[[#This Row],[Urun Ad]],5)</f>
        <v>Marka</v>
      </c>
      <c r="M2483" cm="1">
        <f t="array" aca="1" ref="M2483" ca="1">IF(VEYA(M2483="Aralık",M2483="Ocak",M2483="Şubat"),"Kış",
IF(VEYA(M2483="Mart",M2483="Nisan",M2483="Mayıs"),"İlkbahar",
IF(VEYA(M2483="Haziran",M2483="Temmuz",M2483="Ağustos"),"Yaz",
IF(VEYA(M2483="Eylül",M2483="Ekim",M2483="Kasım"),"Sonbahar",""))))</f>
        <v>0</v>
      </c>
    </row>
    <row r="2484" spans="1:13" x14ac:dyDescent="0.3">
      <c r="A2484" s="4">
        <v>2483</v>
      </c>
      <c r="B2484" t="s">
        <v>8</v>
      </c>
      <c r="C2484" t="s">
        <v>20</v>
      </c>
      <c r="D2484" s="5" t="s">
        <v>75</v>
      </c>
      <c r="E2484">
        <v>2</v>
      </c>
      <c r="F2484" s="1">
        <v>6000</v>
      </c>
      <c r="G2484" s="2">
        <v>12000</v>
      </c>
      <c r="H2484" s="3">
        <v>4000</v>
      </c>
      <c r="I2484" s="19" t="s">
        <v>52</v>
      </c>
      <c r="J2484" t="s">
        <v>55</v>
      </c>
      <c r="K2484" s="20">
        <f>Tablo1[[#This Row],[Ürün Kar Tutarı]]/Tablo1[[#This Row],[Birim Fiyat]]</f>
        <v>0.66666666666666663</v>
      </c>
      <c r="L2484" t="str">
        <f xml:space="preserve"> RIGHT(Tablo1[[#This Row],[Urun Ad]],5)</f>
        <v>Beyaz</v>
      </c>
      <c r="M2484" cm="1">
        <f t="array" aca="1" ref="M2484" ca="1">IF(VEYA(M2484="Aralık",M2484="Ocak",M2484="Şubat"),"Kış",
IF(VEYA(M2484="Mart",M2484="Nisan",M2484="Mayıs"),"İlkbahar",
IF(VEYA(M2484="Haziran",M2484="Temmuz",M2484="Ağustos"),"Yaz",
IF(VEYA(M2484="Eylül",M2484="Ekim",M2484="Kasım"),"Sonbahar",""))))</f>
        <v>0</v>
      </c>
    </row>
    <row r="2485" spans="1:13" x14ac:dyDescent="0.3">
      <c r="A2485" s="5">
        <v>2484</v>
      </c>
      <c r="B2485" t="s">
        <v>9</v>
      </c>
      <c r="C2485" t="s">
        <v>21</v>
      </c>
      <c r="D2485" s="5" t="s">
        <v>82</v>
      </c>
      <c r="E2485">
        <v>3</v>
      </c>
      <c r="F2485" s="1">
        <v>1400</v>
      </c>
      <c r="G2485" s="2">
        <v>4200</v>
      </c>
      <c r="H2485" s="3">
        <v>1800</v>
      </c>
      <c r="I2485" s="19" t="s">
        <v>52</v>
      </c>
      <c r="J2485" t="s">
        <v>63</v>
      </c>
      <c r="K2485" s="20">
        <f>Tablo1[[#This Row],[Ürün Kar Tutarı]]/Tablo1[[#This Row],[Birim Fiyat]]</f>
        <v>1.2857142857142858</v>
      </c>
      <c r="L2485" t="str">
        <f xml:space="preserve"> RIGHT(Tablo1[[#This Row],[Urun Ad]],5)</f>
        <v>Beyaz</v>
      </c>
      <c r="M2485" cm="1">
        <f t="array" aca="1" ref="M2485" ca="1">IF(VEYA(M2485="Aralık",M2485="Ocak",M2485="Şubat"),"Kış",
IF(VEYA(M2485="Mart",M2485="Nisan",M2485="Mayıs"),"İlkbahar",
IF(VEYA(M2485="Haziran",M2485="Temmuz",M2485="Ağustos"),"Yaz",
IF(VEYA(M2485="Eylül",M2485="Ekim",M2485="Kasım"),"Sonbahar",""))))</f>
        <v>0</v>
      </c>
    </row>
    <row r="2486" spans="1:13" x14ac:dyDescent="0.3">
      <c r="A2486" s="4">
        <v>2485</v>
      </c>
      <c r="B2486" t="s">
        <v>10</v>
      </c>
      <c r="C2486" t="s">
        <v>22</v>
      </c>
      <c r="D2486" s="5" t="s">
        <v>76</v>
      </c>
      <c r="E2486">
        <v>5</v>
      </c>
      <c r="F2486" s="1">
        <v>8450</v>
      </c>
      <c r="G2486" s="2">
        <v>42250</v>
      </c>
      <c r="H2486" s="3">
        <v>12250</v>
      </c>
      <c r="I2486" s="19" t="s">
        <v>52</v>
      </c>
      <c r="J2486" t="s">
        <v>61</v>
      </c>
      <c r="K2486" s="20">
        <f>Tablo1[[#This Row],[Ürün Kar Tutarı]]/Tablo1[[#This Row],[Birim Fiyat]]</f>
        <v>1.4497041420118344</v>
      </c>
      <c r="L2486" t="str">
        <f xml:space="preserve"> RIGHT(Tablo1[[#This Row],[Urun Ad]],5)</f>
        <v>Beyaz</v>
      </c>
      <c r="M2486" cm="1">
        <f t="array" aca="1" ref="M2486" ca="1">IF(VEYA(M2486="Aralık",M2486="Ocak",M2486="Şubat"),"Kış",
IF(VEYA(M2486="Mart",M2486="Nisan",M2486="Mayıs"),"İlkbahar",
IF(VEYA(M2486="Haziran",M2486="Temmuz",M2486="Ağustos"),"Yaz",
IF(VEYA(M2486="Eylül",M2486="Ekim",M2486="Kasım"),"Sonbahar",""))))</f>
        <v>0</v>
      </c>
    </row>
    <row r="2487" spans="1:13" x14ac:dyDescent="0.3">
      <c r="A2487" s="5">
        <v>2486</v>
      </c>
      <c r="B2487" t="s">
        <v>11</v>
      </c>
      <c r="C2487" t="s">
        <v>23</v>
      </c>
      <c r="D2487" s="5" t="s">
        <v>84</v>
      </c>
      <c r="E2487">
        <v>5</v>
      </c>
      <c r="F2487" s="1">
        <v>1350</v>
      </c>
      <c r="G2487" s="2">
        <v>6750</v>
      </c>
      <c r="H2487" s="3">
        <v>2750</v>
      </c>
      <c r="I2487" s="19" t="s">
        <v>52</v>
      </c>
      <c r="J2487" t="s">
        <v>59</v>
      </c>
      <c r="K2487" s="20">
        <f>Tablo1[[#This Row],[Ürün Kar Tutarı]]/Tablo1[[#This Row],[Birim Fiyat]]</f>
        <v>2.0370370370370372</v>
      </c>
      <c r="L2487" t="str">
        <f xml:space="preserve"> RIGHT(Tablo1[[#This Row],[Urun Ad]],5)</f>
        <v>Siyah</v>
      </c>
      <c r="M2487" cm="1">
        <f t="array" aca="1" ref="M2487" ca="1">IF(VEYA(M2487="Aralık",M2487="Ocak",M2487="Şubat"),"Kış",
IF(VEYA(M2487="Mart",M2487="Nisan",M2487="Mayıs"),"İlkbahar",
IF(VEYA(M2487="Haziran",M2487="Temmuz",M2487="Ağustos"),"Yaz",
IF(VEYA(M2487="Eylül",M2487="Ekim",M2487="Kasım"),"Sonbahar",""))))</f>
        <v>0</v>
      </c>
    </row>
    <row r="2488" spans="1:13" x14ac:dyDescent="0.3">
      <c r="A2488" s="4">
        <v>2487</v>
      </c>
      <c r="B2488" t="s">
        <v>8</v>
      </c>
      <c r="C2488" t="s">
        <v>24</v>
      </c>
      <c r="D2488" s="5" t="s">
        <v>81</v>
      </c>
      <c r="E2488">
        <v>2</v>
      </c>
      <c r="F2488" s="1">
        <v>2180</v>
      </c>
      <c r="G2488" s="2">
        <v>4360</v>
      </c>
      <c r="H2488" s="3">
        <v>1360</v>
      </c>
      <c r="I2488" s="19" t="s">
        <v>52</v>
      </c>
      <c r="J2488" t="s">
        <v>59</v>
      </c>
      <c r="K2488" s="20">
        <f>Tablo1[[#This Row],[Ürün Kar Tutarı]]/Tablo1[[#This Row],[Birim Fiyat]]</f>
        <v>0.62385321100917435</v>
      </c>
      <c r="L2488" t="str">
        <f xml:space="preserve"> RIGHT(Tablo1[[#This Row],[Urun Ad]],5)</f>
        <v>Marka</v>
      </c>
      <c r="M2488" cm="1">
        <f t="array" aca="1" ref="M2488" ca="1">IF(VEYA(M2488="Aralık",M2488="Ocak",M2488="Şubat"),"Kış",
IF(VEYA(M2488="Mart",M2488="Nisan",M2488="Mayıs"),"İlkbahar",
IF(VEYA(M2488="Haziran",M2488="Temmuz",M2488="Ağustos"),"Yaz",
IF(VEYA(M2488="Eylül",M2488="Ekim",M2488="Kasım"),"Sonbahar",""))))</f>
        <v>0</v>
      </c>
    </row>
    <row r="2489" spans="1:13" x14ac:dyDescent="0.3">
      <c r="A2489" s="4">
        <v>2488</v>
      </c>
      <c r="B2489" t="s">
        <v>12</v>
      </c>
      <c r="C2489" t="s">
        <v>25</v>
      </c>
      <c r="D2489" s="5" t="s">
        <v>77</v>
      </c>
      <c r="E2489">
        <v>5</v>
      </c>
      <c r="F2489" s="1">
        <v>7600</v>
      </c>
      <c r="G2489" s="2">
        <v>38000</v>
      </c>
      <c r="H2489" s="3">
        <v>8000</v>
      </c>
      <c r="I2489" s="19" t="s">
        <v>52</v>
      </c>
      <c r="J2489" t="s">
        <v>61</v>
      </c>
      <c r="K2489" s="20">
        <f>Tablo1[[#This Row],[Ürün Kar Tutarı]]/Tablo1[[#This Row],[Birim Fiyat]]</f>
        <v>1.0526315789473684</v>
      </c>
      <c r="L2489" t="str">
        <f xml:space="preserve"> RIGHT(Tablo1[[#This Row],[Urun Ad]],5)</f>
        <v>i Gri</v>
      </c>
      <c r="M2489" cm="1">
        <f t="array" aca="1" ref="M2489" ca="1">IF(VEYA(M2489="Aralık",M2489="Ocak",M2489="Şubat"),"Kış",
IF(VEYA(M2489="Mart",M2489="Nisan",M2489="Mayıs"),"İlkbahar",
IF(VEYA(M2489="Haziran",M2489="Temmuz",M2489="Ağustos"),"Yaz",
IF(VEYA(M2489="Eylül",M2489="Ekim",M2489="Kasım"),"Sonbahar",""))))</f>
        <v>0</v>
      </c>
    </row>
    <row r="2490" spans="1:13" x14ac:dyDescent="0.3">
      <c r="A2490" s="4">
        <v>2489</v>
      </c>
      <c r="B2490" t="s">
        <v>9</v>
      </c>
      <c r="C2490" t="s">
        <v>26</v>
      </c>
      <c r="D2490" s="5" t="s">
        <v>79</v>
      </c>
      <c r="E2490">
        <v>4</v>
      </c>
      <c r="F2490" s="1">
        <v>7250</v>
      </c>
      <c r="G2490" s="2">
        <v>29000</v>
      </c>
      <c r="H2490" s="3">
        <v>9000</v>
      </c>
      <c r="I2490" s="19" t="s">
        <v>52</v>
      </c>
      <c r="J2490" t="s">
        <v>66</v>
      </c>
      <c r="K2490" s="20">
        <f>Tablo1[[#This Row],[Ürün Kar Tutarı]]/Tablo1[[#This Row],[Birim Fiyat]]</f>
        <v>1.2413793103448276</v>
      </c>
      <c r="L2490" t="str">
        <f xml:space="preserve"> RIGHT(Tablo1[[#This Row],[Urun Ad]],5)</f>
        <v>u Gri</v>
      </c>
      <c r="M2490" cm="1">
        <f t="array" aca="1" ref="M2490" ca="1">IF(VEYA(M2490="Aralık",M2490="Ocak",M2490="Şubat"),"Kış",
IF(VEYA(M2490="Mart",M2490="Nisan",M2490="Mayıs"),"İlkbahar",
IF(VEYA(M2490="Haziran",M2490="Temmuz",M2490="Ağustos"),"Yaz",
IF(VEYA(M2490="Eylül",M2490="Ekim",M2490="Kasım"),"Sonbahar",""))))</f>
        <v>0</v>
      </c>
    </row>
    <row r="2491" spans="1:13" x14ac:dyDescent="0.3">
      <c r="A2491" s="5">
        <v>2490</v>
      </c>
      <c r="B2491" t="s">
        <v>11</v>
      </c>
      <c r="C2491" t="s">
        <v>27</v>
      </c>
      <c r="D2491" s="5" t="s">
        <v>43</v>
      </c>
      <c r="E2491">
        <v>2</v>
      </c>
      <c r="F2491" s="1">
        <v>1100</v>
      </c>
      <c r="G2491" s="2">
        <v>2200</v>
      </c>
      <c r="H2491" s="3">
        <v>600</v>
      </c>
      <c r="I2491" s="19" t="s">
        <v>52</v>
      </c>
      <c r="J2491" t="s">
        <v>59</v>
      </c>
      <c r="K2491" s="20">
        <f>Tablo1[[#This Row],[Ürün Kar Tutarı]]/Tablo1[[#This Row],[Birim Fiyat]]</f>
        <v>0.54545454545454541</v>
      </c>
      <c r="L2491" t="str">
        <f xml:space="preserve"> RIGHT(Tablo1[[#This Row],[Urun Ad]],5)</f>
        <v>Beyaz</v>
      </c>
      <c r="M2491" cm="1">
        <f t="array" aca="1" ref="M2491" ca="1">IF(VEYA(M2491="Aralık",M2491="Ocak",M2491="Şubat"),"Kış",
IF(VEYA(M2491="Mart",M2491="Nisan",M2491="Mayıs"),"İlkbahar",
IF(VEYA(M2491="Haziran",M2491="Temmuz",M2491="Ağustos"),"Yaz",
IF(VEYA(M2491="Eylül",M2491="Ekim",M2491="Kasım"),"Sonbahar",""))))</f>
        <v>0</v>
      </c>
    </row>
    <row r="2492" spans="1:13" x14ac:dyDescent="0.3">
      <c r="A2492" s="4">
        <v>2491</v>
      </c>
      <c r="B2492" t="s">
        <v>13</v>
      </c>
      <c r="C2492" t="s">
        <v>20</v>
      </c>
      <c r="D2492" s="5" t="s">
        <v>75</v>
      </c>
      <c r="E2492">
        <v>5</v>
      </c>
      <c r="F2492" s="1">
        <v>6000</v>
      </c>
      <c r="G2492" s="2">
        <v>30000</v>
      </c>
      <c r="H2492" s="3">
        <v>10000</v>
      </c>
      <c r="I2492" s="19" t="s">
        <v>52</v>
      </c>
      <c r="J2492" t="s">
        <v>63</v>
      </c>
      <c r="K2492" s="20">
        <f>Tablo1[[#This Row],[Ürün Kar Tutarı]]/Tablo1[[#This Row],[Birim Fiyat]]</f>
        <v>1.6666666666666667</v>
      </c>
      <c r="L2492" t="str">
        <f xml:space="preserve"> RIGHT(Tablo1[[#This Row],[Urun Ad]],5)</f>
        <v>Beyaz</v>
      </c>
      <c r="M2492" cm="1">
        <f t="array" aca="1" ref="M2492" ca="1">IF(VEYA(M2492="Aralık",M2492="Ocak",M2492="Şubat"),"Kış",
IF(VEYA(M2492="Mart",M2492="Nisan",M2492="Mayıs"),"İlkbahar",
IF(VEYA(M2492="Haziran",M2492="Temmuz",M2492="Ağustos"),"Yaz",
IF(VEYA(M2492="Eylül",M2492="Ekim",M2492="Kasım"),"Sonbahar",""))))</f>
        <v>0</v>
      </c>
    </row>
    <row r="2493" spans="1:13" x14ac:dyDescent="0.3">
      <c r="A2493" s="5">
        <v>2492</v>
      </c>
      <c r="B2493" t="s">
        <v>8</v>
      </c>
      <c r="C2493" t="s">
        <v>28</v>
      </c>
      <c r="D2493" s="5" t="s">
        <v>83</v>
      </c>
      <c r="E2493">
        <v>3</v>
      </c>
      <c r="F2493" s="1">
        <v>1200</v>
      </c>
      <c r="G2493" s="2">
        <v>3600</v>
      </c>
      <c r="H2493" s="3">
        <v>1200</v>
      </c>
      <c r="I2493" s="19" t="s">
        <v>52</v>
      </c>
      <c r="J2493" t="s">
        <v>62</v>
      </c>
      <c r="K2493" s="20">
        <f>Tablo1[[#This Row],[Ürün Kar Tutarı]]/Tablo1[[#This Row],[Birim Fiyat]]</f>
        <v>1</v>
      </c>
      <c r="L2493" t="str">
        <f xml:space="preserve"> RIGHT(Tablo1[[#This Row],[Urun Ad]],5)</f>
        <v>Marka</v>
      </c>
      <c r="M2493" cm="1">
        <f t="array" aca="1" ref="M2493" ca="1">IF(VEYA(M2493="Aralık",M2493="Ocak",M2493="Şubat"),"Kış",
IF(VEYA(M2493="Mart",M2493="Nisan",M2493="Mayıs"),"İlkbahar",
IF(VEYA(M2493="Haziran",M2493="Temmuz",M2493="Ağustos"),"Yaz",
IF(VEYA(M2493="Eylül",M2493="Ekim",M2493="Kasım"),"Sonbahar",""))))</f>
        <v>0</v>
      </c>
    </row>
    <row r="2494" spans="1:13" x14ac:dyDescent="0.3">
      <c r="A2494" s="4">
        <v>2493</v>
      </c>
      <c r="B2494" t="s">
        <v>14</v>
      </c>
      <c r="C2494" t="s">
        <v>29</v>
      </c>
      <c r="D2494" s="5" t="s">
        <v>82</v>
      </c>
      <c r="E2494">
        <v>3</v>
      </c>
      <c r="F2494" s="1">
        <v>1800</v>
      </c>
      <c r="G2494" s="2">
        <v>5400</v>
      </c>
      <c r="H2494" s="3">
        <v>3000</v>
      </c>
      <c r="I2494" s="19" t="s">
        <v>52</v>
      </c>
      <c r="J2494" t="s">
        <v>55</v>
      </c>
      <c r="K2494" s="20">
        <f>Tablo1[[#This Row],[Ürün Kar Tutarı]]/Tablo1[[#This Row],[Birim Fiyat]]</f>
        <v>1.6666666666666667</v>
      </c>
      <c r="L2494" t="str">
        <f xml:space="preserve"> RIGHT(Tablo1[[#This Row],[Urun Ad]],5)</f>
        <v>n Gri</v>
      </c>
      <c r="M2494" cm="1">
        <f t="array" aca="1" ref="M2494" ca="1">IF(VEYA(M2494="Aralık",M2494="Ocak",M2494="Şubat"),"Kış",
IF(VEYA(M2494="Mart",M2494="Nisan",M2494="Mayıs"),"İlkbahar",
IF(VEYA(M2494="Haziran",M2494="Temmuz",M2494="Ağustos"),"Yaz",
IF(VEYA(M2494="Eylül",M2494="Ekim",M2494="Kasım"),"Sonbahar",""))))</f>
        <v>0</v>
      </c>
    </row>
    <row r="2495" spans="1:13" x14ac:dyDescent="0.3">
      <c r="A2495" s="5">
        <v>2494</v>
      </c>
      <c r="B2495" t="s">
        <v>14</v>
      </c>
      <c r="C2495" t="s">
        <v>30</v>
      </c>
      <c r="D2495" s="5" t="s">
        <v>83</v>
      </c>
      <c r="E2495">
        <v>3</v>
      </c>
      <c r="F2495" s="1">
        <v>1090</v>
      </c>
      <c r="G2495" s="2">
        <v>3270</v>
      </c>
      <c r="H2495" s="3">
        <v>870</v>
      </c>
      <c r="I2495" s="19" t="s">
        <v>52</v>
      </c>
      <c r="J2495" t="s">
        <v>55</v>
      </c>
      <c r="K2495" s="20">
        <f>Tablo1[[#This Row],[Ürün Kar Tutarı]]/Tablo1[[#This Row],[Birim Fiyat]]</f>
        <v>0.79816513761467889</v>
      </c>
      <c r="L2495" t="str">
        <f xml:space="preserve"> RIGHT(Tablo1[[#This Row],[Urun Ad]],5)</f>
        <v>Marka</v>
      </c>
      <c r="M2495" cm="1">
        <f t="array" aca="1" ref="M2495" ca="1">IF(VEYA(M2495="Aralık",M2495="Ocak",M2495="Şubat"),"Kış",
IF(VEYA(M2495="Mart",M2495="Nisan",M2495="Mayıs"),"İlkbahar",
IF(VEYA(M2495="Haziran",M2495="Temmuz",M2495="Ağustos"),"Yaz",
IF(VEYA(M2495="Eylül",M2495="Ekim",M2495="Kasım"),"Sonbahar",""))))</f>
        <v>0</v>
      </c>
    </row>
    <row r="2496" spans="1:13" x14ac:dyDescent="0.3">
      <c r="A2496" s="4">
        <v>2495</v>
      </c>
      <c r="B2496" t="s">
        <v>13</v>
      </c>
      <c r="C2496" t="s">
        <v>24</v>
      </c>
      <c r="D2496" s="5" t="s">
        <v>81</v>
      </c>
      <c r="E2496">
        <v>2</v>
      </c>
      <c r="F2496" s="1">
        <v>2180</v>
      </c>
      <c r="G2496" s="2">
        <v>4360</v>
      </c>
      <c r="H2496" s="3">
        <v>1360</v>
      </c>
      <c r="I2496" s="19" t="s">
        <v>52</v>
      </c>
      <c r="J2496" t="s">
        <v>67</v>
      </c>
      <c r="K2496" s="20">
        <f>Tablo1[[#This Row],[Ürün Kar Tutarı]]/Tablo1[[#This Row],[Birim Fiyat]]</f>
        <v>0.62385321100917435</v>
      </c>
      <c r="L2496" t="str">
        <f xml:space="preserve"> RIGHT(Tablo1[[#This Row],[Urun Ad]],5)</f>
        <v>Marka</v>
      </c>
      <c r="M2496" cm="1">
        <f t="array" aca="1" ref="M2496" ca="1">IF(VEYA(M2496="Aralık",M2496="Ocak",M2496="Şubat"),"Kış",
IF(VEYA(M2496="Mart",M2496="Nisan",M2496="Mayıs"),"İlkbahar",
IF(VEYA(M2496="Haziran",M2496="Temmuz",M2496="Ağustos"),"Yaz",
IF(VEYA(M2496="Eylül",M2496="Ekim",M2496="Kasım"),"Sonbahar",""))))</f>
        <v>0</v>
      </c>
    </row>
    <row r="2497" spans="1:13" x14ac:dyDescent="0.3">
      <c r="A2497" s="5">
        <v>2496</v>
      </c>
      <c r="B2497" t="s">
        <v>15</v>
      </c>
      <c r="C2497" t="s">
        <v>29</v>
      </c>
      <c r="D2497" s="5" t="s">
        <v>82</v>
      </c>
      <c r="E2497">
        <v>4</v>
      </c>
      <c r="F2497" s="1">
        <v>1800</v>
      </c>
      <c r="G2497" s="2">
        <v>7200</v>
      </c>
      <c r="H2497" s="3">
        <v>4000</v>
      </c>
      <c r="I2497" s="19" t="s">
        <v>52</v>
      </c>
      <c r="J2497" t="s">
        <v>56</v>
      </c>
      <c r="K2497" s="20">
        <f>Tablo1[[#This Row],[Ürün Kar Tutarı]]/Tablo1[[#This Row],[Birim Fiyat]]</f>
        <v>2.2222222222222223</v>
      </c>
      <c r="L2497" t="str">
        <f xml:space="preserve"> RIGHT(Tablo1[[#This Row],[Urun Ad]],5)</f>
        <v>n Gri</v>
      </c>
      <c r="M2497" cm="1">
        <f t="array" aca="1" ref="M2497" ca="1">IF(VEYA(M2497="Aralık",M2497="Ocak",M2497="Şubat"),"Kış",
IF(VEYA(M2497="Mart",M2497="Nisan",M2497="Mayıs"),"İlkbahar",
IF(VEYA(M2497="Haziran",M2497="Temmuz",M2497="Ağustos"),"Yaz",
IF(VEYA(M2497="Eylül",M2497="Ekim",M2497="Kasım"),"Sonbahar",""))))</f>
        <v>0</v>
      </c>
    </row>
    <row r="2498" spans="1:13" x14ac:dyDescent="0.3">
      <c r="A2498" s="4">
        <v>2497</v>
      </c>
      <c r="B2498" t="s">
        <v>12</v>
      </c>
      <c r="C2498" t="s">
        <v>31</v>
      </c>
      <c r="D2498" s="5" t="s">
        <v>77</v>
      </c>
      <c r="E2498">
        <v>2</v>
      </c>
      <c r="F2498" s="1">
        <v>8000</v>
      </c>
      <c r="G2498" s="2">
        <v>16000</v>
      </c>
      <c r="H2498" s="3">
        <v>4000</v>
      </c>
      <c r="I2498" s="19" t="s">
        <v>52</v>
      </c>
      <c r="J2498" t="s">
        <v>62</v>
      </c>
      <c r="K2498" s="20">
        <f>Tablo1[[#This Row],[Ürün Kar Tutarı]]/Tablo1[[#This Row],[Birim Fiyat]]</f>
        <v>0.5</v>
      </c>
      <c r="L2498" t="str">
        <f xml:space="preserve"> RIGHT(Tablo1[[#This Row],[Urun Ad]],5)</f>
        <v>Beyaz</v>
      </c>
      <c r="M2498" cm="1">
        <f t="array" aca="1" ref="M2498" ca="1">IF(VEYA(M2498="Aralık",M2498="Ocak",M2498="Şubat"),"Kış",
IF(VEYA(M2498="Mart",M2498="Nisan",M2498="Mayıs"),"İlkbahar",
IF(VEYA(M2498="Haziran",M2498="Temmuz",M2498="Ağustos"),"Yaz",
IF(VEYA(M2498="Eylül",M2498="Ekim",M2498="Kasım"),"Sonbahar",""))))</f>
        <v>0</v>
      </c>
    </row>
    <row r="2499" spans="1:13" x14ac:dyDescent="0.3">
      <c r="A2499" s="5">
        <v>2498</v>
      </c>
      <c r="B2499" t="s">
        <v>13</v>
      </c>
      <c r="C2499" t="s">
        <v>21</v>
      </c>
      <c r="D2499" s="5" t="s">
        <v>82</v>
      </c>
      <c r="E2499">
        <v>5</v>
      </c>
      <c r="F2499" s="1">
        <v>1400</v>
      </c>
      <c r="G2499" s="2">
        <v>7000</v>
      </c>
      <c r="H2499" s="3">
        <v>3000</v>
      </c>
      <c r="I2499" s="19" t="s">
        <v>52</v>
      </c>
      <c r="J2499" t="s">
        <v>62</v>
      </c>
      <c r="K2499" s="20">
        <f>Tablo1[[#This Row],[Ürün Kar Tutarı]]/Tablo1[[#This Row],[Birim Fiyat]]</f>
        <v>2.1428571428571428</v>
      </c>
      <c r="L2499" t="str">
        <f xml:space="preserve"> RIGHT(Tablo1[[#This Row],[Urun Ad]],5)</f>
        <v>Beyaz</v>
      </c>
      <c r="M2499" cm="1">
        <f t="array" aca="1" ref="M2499" ca="1">IF(VEYA(M2499="Aralık",M2499="Ocak",M2499="Şubat"),"Kış",
IF(VEYA(M2499="Mart",M2499="Nisan",M2499="Mayıs"),"İlkbahar",
IF(VEYA(M2499="Haziran",M2499="Temmuz",M2499="Ağustos"),"Yaz",
IF(VEYA(M2499="Eylül",M2499="Ekim",M2499="Kasım"),"Sonbahar",""))))</f>
        <v>0</v>
      </c>
    </row>
    <row r="2500" spans="1:13" x14ac:dyDescent="0.3">
      <c r="A2500" s="4">
        <v>2499</v>
      </c>
      <c r="B2500" t="s">
        <v>16</v>
      </c>
      <c r="C2500" t="s">
        <v>32</v>
      </c>
      <c r="D2500" s="5" t="s">
        <v>76</v>
      </c>
      <c r="E2500">
        <v>3</v>
      </c>
      <c r="F2500" s="1">
        <v>10590</v>
      </c>
      <c r="G2500" s="2">
        <v>31770</v>
      </c>
      <c r="H2500" s="3">
        <v>13770</v>
      </c>
      <c r="I2500" s="19" t="s">
        <v>52</v>
      </c>
      <c r="J2500" t="s">
        <v>57</v>
      </c>
      <c r="K2500" s="20">
        <f>Tablo1[[#This Row],[Ürün Kar Tutarı]]/Tablo1[[#This Row],[Birim Fiyat]]</f>
        <v>1.3002832861189801</v>
      </c>
      <c r="L2500" t="str">
        <f xml:space="preserve"> RIGHT(Tablo1[[#This Row],[Urun Ad]],5)</f>
        <v>ı Gri</v>
      </c>
      <c r="M2500" cm="1">
        <f t="array" aca="1" ref="M2500" ca="1">IF(VEYA(M2500="Aralık",M2500="Ocak",M2500="Şubat"),"Kış",
IF(VEYA(M2500="Mart",M2500="Nisan",M2500="Mayıs"),"İlkbahar",
IF(VEYA(M2500="Haziran",M2500="Temmuz",M2500="Ağustos"),"Yaz",
IF(VEYA(M2500="Eylül",M2500="Ekim",M2500="Kasım"),"Sonbahar",""))))</f>
        <v>0</v>
      </c>
    </row>
    <row r="2501" spans="1:13" x14ac:dyDescent="0.3">
      <c r="A2501" s="5">
        <v>2500</v>
      </c>
      <c r="B2501" t="s">
        <v>17</v>
      </c>
      <c r="C2501" t="s">
        <v>23</v>
      </c>
      <c r="D2501" s="5" t="s">
        <v>84</v>
      </c>
      <c r="E2501">
        <v>5</v>
      </c>
      <c r="F2501" s="1">
        <v>1350</v>
      </c>
      <c r="G2501" s="2">
        <v>6750</v>
      </c>
      <c r="H2501" s="3">
        <v>2750</v>
      </c>
      <c r="I2501" s="19" t="s">
        <v>52</v>
      </c>
      <c r="J2501" t="s">
        <v>61</v>
      </c>
      <c r="K2501" s="20">
        <f>Tablo1[[#This Row],[Ürün Kar Tutarı]]/Tablo1[[#This Row],[Birim Fiyat]]</f>
        <v>2.0370370370370372</v>
      </c>
      <c r="L2501" t="str">
        <f xml:space="preserve"> RIGHT(Tablo1[[#This Row],[Urun Ad]],5)</f>
        <v>Siyah</v>
      </c>
      <c r="M2501" cm="1">
        <f t="array" aca="1" ref="M2501" ca="1">IF(VEYA(M2501="Aralık",M2501="Ocak",M2501="Şubat"),"Kış",
IF(VEYA(M2501="Mart",M2501="Nisan",M2501="Mayıs"),"İlkbahar",
IF(VEYA(M2501="Haziran",M2501="Temmuz",M2501="Ağustos"),"Yaz",
IF(VEYA(M2501="Eylül",M2501="Ekim",M2501="Kasım"),"Sonbahar",""))))</f>
        <v>0</v>
      </c>
    </row>
    <row r="2502" spans="1:13" x14ac:dyDescent="0.3">
      <c r="A2502" s="4">
        <v>2501</v>
      </c>
      <c r="B2502" t="s">
        <v>14</v>
      </c>
      <c r="C2502" t="s">
        <v>21</v>
      </c>
      <c r="D2502" s="5" t="s">
        <v>82</v>
      </c>
      <c r="E2502">
        <v>5</v>
      </c>
      <c r="F2502" s="1">
        <v>1400</v>
      </c>
      <c r="G2502" s="2">
        <v>7000</v>
      </c>
      <c r="H2502" s="3">
        <v>3000</v>
      </c>
      <c r="I2502" s="19" t="s">
        <v>52</v>
      </c>
      <c r="J2502" t="s">
        <v>61</v>
      </c>
      <c r="K2502" s="20">
        <f>Tablo1[[#This Row],[Ürün Kar Tutarı]]/Tablo1[[#This Row],[Birim Fiyat]]</f>
        <v>2.1428571428571428</v>
      </c>
      <c r="L2502" t="str">
        <f xml:space="preserve"> RIGHT(Tablo1[[#This Row],[Urun Ad]],5)</f>
        <v>Beyaz</v>
      </c>
      <c r="M2502" cm="1">
        <f t="array" aca="1" ref="M2502" ca="1">IF(VEYA(M2502="Aralık",M2502="Ocak",M2502="Şubat"),"Kış",
IF(VEYA(M2502="Mart",M2502="Nisan",M2502="Mayıs"),"İlkbahar",
IF(VEYA(M2502="Haziran",M2502="Temmuz",M2502="Ağustos"),"Yaz",
IF(VEYA(M2502="Eylül",M2502="Ekim",M2502="Kasım"),"Sonbahar",""))))</f>
        <v>0</v>
      </c>
    </row>
    <row r="2503" spans="1:13" x14ac:dyDescent="0.3">
      <c r="A2503" s="5">
        <v>2502</v>
      </c>
      <c r="B2503" t="s">
        <v>11</v>
      </c>
      <c r="C2503" t="s">
        <v>20</v>
      </c>
      <c r="D2503" s="5" t="s">
        <v>75</v>
      </c>
      <c r="E2503">
        <v>2</v>
      </c>
      <c r="F2503" s="1">
        <v>6000</v>
      </c>
      <c r="G2503" s="2">
        <v>12000</v>
      </c>
      <c r="H2503" s="3">
        <v>4000</v>
      </c>
      <c r="I2503" s="19" t="s">
        <v>52</v>
      </c>
      <c r="J2503" t="s">
        <v>60</v>
      </c>
      <c r="K2503" s="20">
        <f>Tablo1[[#This Row],[Ürün Kar Tutarı]]/Tablo1[[#This Row],[Birim Fiyat]]</f>
        <v>0.66666666666666663</v>
      </c>
      <c r="L2503" t="str">
        <f xml:space="preserve"> RIGHT(Tablo1[[#This Row],[Urun Ad]],5)</f>
        <v>Beyaz</v>
      </c>
      <c r="M2503" cm="1">
        <f t="array" aca="1" ref="M2503" ca="1">IF(VEYA(M2503="Aralık",M2503="Ocak",M2503="Şubat"),"Kış",
IF(VEYA(M2503="Mart",M2503="Nisan",M2503="Mayıs"),"İlkbahar",
IF(VEYA(M2503="Haziran",M2503="Temmuz",M2503="Ağustos"),"Yaz",
IF(VEYA(M2503="Eylül",M2503="Ekim",M2503="Kasım"),"Sonbahar",""))))</f>
        <v>0</v>
      </c>
    </row>
    <row r="2504" spans="1:13" x14ac:dyDescent="0.3">
      <c r="A2504" s="4">
        <v>2503</v>
      </c>
      <c r="B2504" t="s">
        <v>16</v>
      </c>
      <c r="C2504" t="s">
        <v>27</v>
      </c>
      <c r="D2504" s="5" t="s">
        <v>43</v>
      </c>
      <c r="E2504">
        <v>4</v>
      </c>
      <c r="F2504" s="1">
        <v>1100</v>
      </c>
      <c r="G2504" s="2">
        <v>4400</v>
      </c>
      <c r="H2504" s="3">
        <v>1200</v>
      </c>
      <c r="I2504" s="19" t="s">
        <v>52</v>
      </c>
      <c r="J2504" t="s">
        <v>64</v>
      </c>
      <c r="K2504" s="20">
        <f>Tablo1[[#This Row],[Ürün Kar Tutarı]]/Tablo1[[#This Row],[Birim Fiyat]]</f>
        <v>1.0909090909090908</v>
      </c>
      <c r="L2504" t="str">
        <f xml:space="preserve"> RIGHT(Tablo1[[#This Row],[Urun Ad]],5)</f>
        <v>Beyaz</v>
      </c>
      <c r="M2504" cm="1">
        <f t="array" aca="1" ref="M2504" ca="1">IF(VEYA(M2504="Aralık",M2504="Ocak",M2504="Şubat"),"Kış",
IF(VEYA(M2504="Mart",M2504="Nisan",M2504="Mayıs"),"İlkbahar",
IF(VEYA(M2504="Haziran",M2504="Temmuz",M2504="Ağustos"),"Yaz",
IF(VEYA(M2504="Eylül",M2504="Ekim",M2504="Kasım"),"Sonbahar",""))))</f>
        <v>0</v>
      </c>
    </row>
    <row r="2505" spans="1:13" x14ac:dyDescent="0.3">
      <c r="A2505" s="5">
        <v>2504</v>
      </c>
      <c r="B2505" t="s">
        <v>10</v>
      </c>
      <c r="C2505" t="s">
        <v>20</v>
      </c>
      <c r="D2505" s="5" t="s">
        <v>75</v>
      </c>
      <c r="E2505">
        <v>5</v>
      </c>
      <c r="F2505" s="1">
        <v>6000</v>
      </c>
      <c r="G2505" s="2">
        <v>30000</v>
      </c>
      <c r="H2505" s="3">
        <v>10000</v>
      </c>
      <c r="I2505" s="19" t="s">
        <v>52</v>
      </c>
      <c r="J2505" t="s">
        <v>57</v>
      </c>
      <c r="K2505" s="20">
        <f>Tablo1[[#This Row],[Ürün Kar Tutarı]]/Tablo1[[#This Row],[Birim Fiyat]]</f>
        <v>1.6666666666666667</v>
      </c>
      <c r="L2505" t="str">
        <f xml:space="preserve"> RIGHT(Tablo1[[#This Row],[Urun Ad]],5)</f>
        <v>Beyaz</v>
      </c>
      <c r="M2505" cm="1">
        <f t="array" aca="1" ref="M2505" ca="1">IF(VEYA(M2505="Aralık",M2505="Ocak",M2505="Şubat"),"Kış",
IF(VEYA(M2505="Mart",M2505="Nisan",M2505="Mayıs"),"İlkbahar",
IF(VEYA(M2505="Haziran",M2505="Temmuz",M2505="Ağustos"),"Yaz",
IF(VEYA(M2505="Eylül",M2505="Ekim",M2505="Kasım"),"Sonbahar",""))))</f>
        <v>0</v>
      </c>
    </row>
    <row r="2506" spans="1:13" x14ac:dyDescent="0.3">
      <c r="A2506" s="4">
        <v>2505</v>
      </c>
      <c r="B2506" t="s">
        <v>17</v>
      </c>
      <c r="C2506" t="s">
        <v>33</v>
      </c>
      <c r="D2506" s="5" t="s">
        <v>78</v>
      </c>
      <c r="E2506">
        <v>3</v>
      </c>
      <c r="F2506" s="1">
        <v>1490</v>
      </c>
      <c r="G2506" s="2">
        <v>4470</v>
      </c>
      <c r="H2506" s="3">
        <v>2070</v>
      </c>
      <c r="I2506" s="19" t="s">
        <v>52</v>
      </c>
      <c r="J2506" t="s">
        <v>55</v>
      </c>
      <c r="K2506" s="20">
        <f>Tablo1[[#This Row],[Ürün Kar Tutarı]]/Tablo1[[#This Row],[Birim Fiyat]]</f>
        <v>1.3892617449664431</v>
      </c>
      <c r="L2506" t="str">
        <f xml:space="preserve"> RIGHT(Tablo1[[#This Row],[Urun Ad]],5)</f>
        <v>Marka</v>
      </c>
      <c r="M2506" cm="1">
        <f t="array" aca="1" ref="M2506" ca="1">IF(VEYA(M2506="Aralık",M2506="Ocak",M2506="Şubat"),"Kış",
IF(VEYA(M2506="Mart",M2506="Nisan",M2506="Mayıs"),"İlkbahar",
IF(VEYA(M2506="Haziran",M2506="Temmuz",M2506="Ağustos"),"Yaz",
IF(VEYA(M2506="Eylül",M2506="Ekim",M2506="Kasım"),"Sonbahar",""))))</f>
        <v>0</v>
      </c>
    </row>
    <row r="2507" spans="1:13" x14ac:dyDescent="0.3">
      <c r="A2507" s="5">
        <v>2506</v>
      </c>
      <c r="B2507" t="s">
        <v>16</v>
      </c>
      <c r="C2507" t="s">
        <v>32</v>
      </c>
      <c r="D2507" s="5" t="s">
        <v>76</v>
      </c>
      <c r="E2507">
        <v>2</v>
      </c>
      <c r="F2507" s="1">
        <v>10590</v>
      </c>
      <c r="G2507" s="2">
        <v>21180</v>
      </c>
      <c r="H2507" s="3">
        <v>9180</v>
      </c>
      <c r="I2507" s="19" t="s">
        <v>52</v>
      </c>
      <c r="J2507" t="s">
        <v>63</v>
      </c>
      <c r="K2507" s="20">
        <f>Tablo1[[#This Row],[Ürün Kar Tutarı]]/Tablo1[[#This Row],[Birim Fiyat]]</f>
        <v>0.86685552407932009</v>
      </c>
      <c r="L2507" t="str">
        <f xml:space="preserve"> RIGHT(Tablo1[[#This Row],[Urun Ad]],5)</f>
        <v>ı Gri</v>
      </c>
      <c r="M2507" cm="1">
        <f t="array" aca="1" ref="M2507" ca="1">IF(VEYA(M2507="Aralık",M2507="Ocak",M2507="Şubat"),"Kış",
IF(VEYA(M2507="Mart",M2507="Nisan",M2507="Mayıs"),"İlkbahar",
IF(VEYA(M2507="Haziran",M2507="Temmuz",M2507="Ağustos"),"Yaz",
IF(VEYA(M2507="Eylül",M2507="Ekim",M2507="Kasım"),"Sonbahar",""))))</f>
        <v>0</v>
      </c>
    </row>
    <row r="2508" spans="1:13" x14ac:dyDescent="0.3">
      <c r="A2508" s="4">
        <v>2507</v>
      </c>
      <c r="B2508" t="s">
        <v>10</v>
      </c>
      <c r="C2508" t="s">
        <v>31</v>
      </c>
      <c r="D2508" s="5" t="s">
        <v>77</v>
      </c>
      <c r="E2508">
        <v>5</v>
      </c>
      <c r="F2508" s="1">
        <v>8000</v>
      </c>
      <c r="G2508" s="2">
        <v>40000</v>
      </c>
      <c r="H2508" s="3">
        <v>10000</v>
      </c>
      <c r="I2508" s="19" t="s">
        <v>52</v>
      </c>
      <c r="J2508" t="s">
        <v>57</v>
      </c>
      <c r="K2508" s="20">
        <f>Tablo1[[#This Row],[Ürün Kar Tutarı]]/Tablo1[[#This Row],[Birim Fiyat]]</f>
        <v>1.25</v>
      </c>
      <c r="L2508" t="str">
        <f xml:space="preserve"> RIGHT(Tablo1[[#This Row],[Urun Ad]],5)</f>
        <v>Beyaz</v>
      </c>
      <c r="M2508" cm="1">
        <f t="array" aca="1" ref="M2508" ca="1">IF(VEYA(M2508="Aralık",M2508="Ocak",M2508="Şubat"),"Kış",
IF(VEYA(M2508="Mart",M2508="Nisan",M2508="Mayıs"),"İlkbahar",
IF(VEYA(M2508="Haziran",M2508="Temmuz",M2508="Ağustos"),"Yaz",
IF(VEYA(M2508="Eylül",M2508="Ekim",M2508="Kasım"),"Sonbahar",""))))</f>
        <v>0</v>
      </c>
    </row>
    <row r="2509" spans="1:13" x14ac:dyDescent="0.3">
      <c r="A2509" s="5">
        <v>2508</v>
      </c>
      <c r="B2509" t="s">
        <v>14</v>
      </c>
      <c r="C2509" t="s">
        <v>27</v>
      </c>
      <c r="D2509" s="5" t="s">
        <v>43</v>
      </c>
      <c r="E2509">
        <v>5</v>
      </c>
      <c r="F2509" s="1">
        <v>1100</v>
      </c>
      <c r="G2509" s="2">
        <v>5500</v>
      </c>
      <c r="H2509" s="3">
        <v>1500</v>
      </c>
      <c r="I2509" s="19" t="s">
        <v>52</v>
      </c>
      <c r="J2509" t="s">
        <v>60</v>
      </c>
      <c r="K2509" s="20">
        <f>Tablo1[[#This Row],[Ürün Kar Tutarı]]/Tablo1[[#This Row],[Birim Fiyat]]</f>
        <v>1.3636363636363635</v>
      </c>
      <c r="L2509" t="str">
        <f xml:space="preserve"> RIGHT(Tablo1[[#This Row],[Urun Ad]],5)</f>
        <v>Beyaz</v>
      </c>
      <c r="M2509" cm="1">
        <f t="array" aca="1" ref="M2509" ca="1">IF(VEYA(M2509="Aralık",M2509="Ocak",M2509="Şubat"),"Kış",
IF(VEYA(M2509="Mart",M2509="Nisan",M2509="Mayıs"),"İlkbahar",
IF(VEYA(M2509="Haziran",M2509="Temmuz",M2509="Ağustos"),"Yaz",
IF(VEYA(M2509="Eylül",M2509="Ekim",M2509="Kasım"),"Sonbahar",""))))</f>
        <v>0</v>
      </c>
    </row>
    <row r="2510" spans="1:13" x14ac:dyDescent="0.3">
      <c r="A2510" s="4">
        <v>2509</v>
      </c>
      <c r="B2510" t="s">
        <v>17</v>
      </c>
      <c r="C2510" t="s">
        <v>28</v>
      </c>
      <c r="D2510" s="5" t="s">
        <v>83</v>
      </c>
      <c r="E2510">
        <v>4</v>
      </c>
      <c r="F2510" s="1">
        <v>1200</v>
      </c>
      <c r="G2510" s="2">
        <v>4800</v>
      </c>
      <c r="H2510" s="3">
        <v>1600</v>
      </c>
      <c r="I2510" s="19" t="s">
        <v>52</v>
      </c>
      <c r="J2510" t="s">
        <v>55</v>
      </c>
      <c r="K2510" s="20">
        <f>Tablo1[[#This Row],[Ürün Kar Tutarı]]/Tablo1[[#This Row],[Birim Fiyat]]</f>
        <v>1.3333333333333333</v>
      </c>
      <c r="L2510" t="str">
        <f xml:space="preserve"> RIGHT(Tablo1[[#This Row],[Urun Ad]],5)</f>
        <v>Marka</v>
      </c>
      <c r="M2510" cm="1">
        <f t="array" aca="1" ref="M2510" ca="1">IF(VEYA(M2510="Aralık",M2510="Ocak",M2510="Şubat"),"Kış",
IF(VEYA(M2510="Mart",M2510="Nisan",M2510="Mayıs"),"İlkbahar",
IF(VEYA(M2510="Haziran",M2510="Temmuz",M2510="Ağustos"),"Yaz",
IF(VEYA(M2510="Eylül",M2510="Ekim",M2510="Kasım"),"Sonbahar",""))))</f>
        <v>0</v>
      </c>
    </row>
    <row r="2511" spans="1:13" x14ac:dyDescent="0.3">
      <c r="A2511" s="5">
        <v>2510</v>
      </c>
      <c r="B2511" t="s">
        <v>12</v>
      </c>
      <c r="C2511" t="s">
        <v>34</v>
      </c>
      <c r="D2511" s="5" t="s">
        <v>80</v>
      </c>
      <c r="E2511">
        <v>3</v>
      </c>
      <c r="F2511" s="1">
        <v>4200</v>
      </c>
      <c r="G2511" s="2">
        <v>12600</v>
      </c>
      <c r="H2511" s="3">
        <v>3600</v>
      </c>
      <c r="I2511" s="19" t="s">
        <v>52</v>
      </c>
      <c r="J2511" t="s">
        <v>59</v>
      </c>
      <c r="K2511" s="20">
        <f>Tablo1[[#This Row],[Ürün Kar Tutarı]]/Tablo1[[#This Row],[Birim Fiyat]]</f>
        <v>0.8571428571428571</v>
      </c>
      <c r="L2511" t="str">
        <f xml:space="preserve"> RIGHT(Tablo1[[#This Row],[Urun Ad]],5)</f>
        <v>Beyaz</v>
      </c>
      <c r="M2511" cm="1">
        <f t="array" aca="1" ref="M2511" ca="1">IF(VEYA(M2511="Aralık",M2511="Ocak",M2511="Şubat"),"Kış",
IF(VEYA(M2511="Mart",M2511="Nisan",M2511="Mayıs"),"İlkbahar",
IF(VEYA(M2511="Haziran",M2511="Temmuz",M2511="Ağustos"),"Yaz",
IF(VEYA(M2511="Eylül",M2511="Ekim",M2511="Kasım"),"Sonbahar",""))))</f>
        <v>0</v>
      </c>
    </row>
    <row r="2512" spans="1:13" x14ac:dyDescent="0.3">
      <c r="A2512" s="4">
        <v>2511</v>
      </c>
      <c r="B2512" t="s">
        <v>9</v>
      </c>
      <c r="C2512" t="s">
        <v>35</v>
      </c>
      <c r="D2512" s="5" t="s">
        <v>79</v>
      </c>
      <c r="E2512">
        <v>2</v>
      </c>
      <c r="F2512" s="1">
        <v>5775</v>
      </c>
      <c r="G2512" s="2">
        <v>11550</v>
      </c>
      <c r="H2512" s="3">
        <v>3550</v>
      </c>
      <c r="I2512" s="19" t="s">
        <v>52</v>
      </c>
      <c r="J2512" t="s">
        <v>59</v>
      </c>
      <c r="K2512" s="20">
        <f>Tablo1[[#This Row],[Ürün Kar Tutarı]]/Tablo1[[#This Row],[Birim Fiyat]]</f>
        <v>0.61471861471861466</v>
      </c>
      <c r="L2512" t="str">
        <f xml:space="preserve"> RIGHT(Tablo1[[#This Row],[Urun Ad]],5)</f>
        <v>Beyaz</v>
      </c>
      <c r="M2512" cm="1">
        <f t="array" aca="1" ref="M2512" ca="1">IF(VEYA(M2512="Aralık",M2512="Ocak",M2512="Şubat"),"Kış",
IF(VEYA(M2512="Mart",M2512="Nisan",M2512="Mayıs"),"İlkbahar",
IF(VEYA(M2512="Haziran",M2512="Temmuz",M2512="Ağustos"),"Yaz",
IF(VEYA(M2512="Eylül",M2512="Ekim",M2512="Kasım"),"Sonbahar",""))))</f>
        <v>0</v>
      </c>
    </row>
    <row r="2513" spans="1:13" x14ac:dyDescent="0.3">
      <c r="A2513" s="5">
        <v>2512</v>
      </c>
      <c r="B2513" t="s">
        <v>18</v>
      </c>
      <c r="C2513" t="s">
        <v>25</v>
      </c>
      <c r="D2513" s="5" t="s">
        <v>77</v>
      </c>
      <c r="E2513">
        <v>4</v>
      </c>
      <c r="F2513" s="1">
        <v>7600</v>
      </c>
      <c r="G2513" s="2">
        <v>30400</v>
      </c>
      <c r="H2513" s="3">
        <v>6400</v>
      </c>
      <c r="I2513" s="19" t="s">
        <v>52</v>
      </c>
      <c r="J2513" t="s">
        <v>67</v>
      </c>
      <c r="K2513" s="20">
        <f>Tablo1[[#This Row],[Ürün Kar Tutarı]]/Tablo1[[#This Row],[Birim Fiyat]]</f>
        <v>0.84210526315789469</v>
      </c>
      <c r="L2513" t="str">
        <f xml:space="preserve"> RIGHT(Tablo1[[#This Row],[Urun Ad]],5)</f>
        <v>i Gri</v>
      </c>
      <c r="M2513" cm="1">
        <f t="array" aca="1" ref="M2513" ca="1">IF(VEYA(M2513="Aralık",M2513="Ocak",M2513="Şubat"),"Kış",
IF(VEYA(M2513="Mart",M2513="Nisan",M2513="Mayıs"),"İlkbahar",
IF(VEYA(M2513="Haziran",M2513="Temmuz",M2513="Ağustos"),"Yaz",
IF(VEYA(M2513="Eylül",M2513="Ekim",M2513="Kasım"),"Sonbahar",""))))</f>
        <v>0</v>
      </c>
    </row>
    <row r="2514" spans="1:13" x14ac:dyDescent="0.3">
      <c r="A2514" s="4">
        <v>2513</v>
      </c>
      <c r="B2514" t="s">
        <v>9</v>
      </c>
      <c r="C2514" t="s">
        <v>26</v>
      </c>
      <c r="D2514" s="5" t="s">
        <v>79</v>
      </c>
      <c r="E2514">
        <v>2</v>
      </c>
      <c r="F2514" s="1">
        <v>7250</v>
      </c>
      <c r="G2514" s="2">
        <v>14500</v>
      </c>
      <c r="H2514" s="3">
        <v>4500</v>
      </c>
      <c r="I2514" s="19" t="s">
        <v>52</v>
      </c>
      <c r="J2514" t="s">
        <v>64</v>
      </c>
      <c r="K2514" s="20">
        <f>Tablo1[[#This Row],[Ürün Kar Tutarı]]/Tablo1[[#This Row],[Birim Fiyat]]</f>
        <v>0.62068965517241381</v>
      </c>
      <c r="L2514" t="str">
        <f xml:space="preserve"> RIGHT(Tablo1[[#This Row],[Urun Ad]],5)</f>
        <v>u Gri</v>
      </c>
      <c r="M2514" cm="1">
        <f t="array" aca="1" ref="M2514" ca="1">IF(VEYA(M2514="Aralık",M2514="Ocak",M2514="Şubat"),"Kış",
IF(VEYA(M2514="Mart",M2514="Nisan",M2514="Mayıs"),"İlkbahar",
IF(VEYA(M2514="Haziran",M2514="Temmuz",M2514="Ağustos"),"Yaz",
IF(VEYA(M2514="Eylül",M2514="Ekim",M2514="Kasım"),"Sonbahar",""))))</f>
        <v>0</v>
      </c>
    </row>
    <row r="2515" spans="1:13" x14ac:dyDescent="0.3">
      <c r="A2515" s="4">
        <v>2514</v>
      </c>
      <c r="B2515" t="s">
        <v>8</v>
      </c>
      <c r="C2515" t="s">
        <v>26</v>
      </c>
      <c r="D2515" s="5" t="s">
        <v>79</v>
      </c>
      <c r="E2515">
        <v>3</v>
      </c>
      <c r="F2515" s="1">
        <v>7250</v>
      </c>
      <c r="G2515" s="2">
        <v>21750</v>
      </c>
      <c r="H2515" s="3">
        <v>6750</v>
      </c>
      <c r="I2515" s="19" t="s">
        <v>52</v>
      </c>
      <c r="J2515" t="s">
        <v>64</v>
      </c>
      <c r="K2515" s="20">
        <f>Tablo1[[#This Row],[Ürün Kar Tutarı]]/Tablo1[[#This Row],[Birim Fiyat]]</f>
        <v>0.93103448275862066</v>
      </c>
      <c r="L2515" t="str">
        <f xml:space="preserve"> RIGHT(Tablo1[[#This Row],[Urun Ad]],5)</f>
        <v>u Gri</v>
      </c>
      <c r="M2515" cm="1">
        <f t="array" aca="1" ref="M2515" ca="1">IF(VEYA(M2515="Aralık",M2515="Ocak",M2515="Şubat"),"Kış",
IF(VEYA(M2515="Mart",M2515="Nisan",M2515="Mayıs"),"İlkbahar",
IF(VEYA(M2515="Haziran",M2515="Temmuz",M2515="Ağustos"),"Yaz",
IF(VEYA(M2515="Eylül",M2515="Ekim",M2515="Kasım"),"Sonbahar",""))))</f>
        <v>0</v>
      </c>
    </row>
    <row r="2516" spans="1:13" x14ac:dyDescent="0.3">
      <c r="A2516" s="4">
        <v>2515</v>
      </c>
      <c r="B2516" t="s">
        <v>16</v>
      </c>
      <c r="C2516" t="s">
        <v>26</v>
      </c>
      <c r="D2516" s="5" t="s">
        <v>79</v>
      </c>
      <c r="E2516">
        <v>3</v>
      </c>
      <c r="F2516" s="1">
        <v>7250</v>
      </c>
      <c r="G2516" s="2">
        <v>21750</v>
      </c>
      <c r="H2516" s="3">
        <v>6750</v>
      </c>
      <c r="I2516" s="19" t="s">
        <v>52</v>
      </c>
      <c r="J2516" t="s">
        <v>58</v>
      </c>
      <c r="K2516" s="20">
        <f>Tablo1[[#This Row],[Ürün Kar Tutarı]]/Tablo1[[#This Row],[Birim Fiyat]]</f>
        <v>0.93103448275862066</v>
      </c>
      <c r="L2516" t="str">
        <f xml:space="preserve"> RIGHT(Tablo1[[#This Row],[Urun Ad]],5)</f>
        <v>u Gri</v>
      </c>
      <c r="M2516" cm="1">
        <f t="array" aca="1" ref="M2516" ca="1">IF(VEYA(M2516="Aralık",M2516="Ocak",M2516="Şubat"),"Kış",
IF(VEYA(M2516="Mart",M2516="Nisan",M2516="Mayıs"),"İlkbahar",
IF(VEYA(M2516="Haziran",M2516="Temmuz",M2516="Ağustos"),"Yaz",
IF(VEYA(M2516="Eylül",M2516="Ekim",M2516="Kasım"),"Sonbahar",""))))</f>
        <v>0</v>
      </c>
    </row>
    <row r="2517" spans="1:13" x14ac:dyDescent="0.3">
      <c r="A2517" s="5">
        <v>2516</v>
      </c>
      <c r="B2517" t="s">
        <v>13</v>
      </c>
      <c r="C2517" t="s">
        <v>23</v>
      </c>
      <c r="D2517" s="5" t="s">
        <v>84</v>
      </c>
      <c r="E2517">
        <v>3</v>
      </c>
      <c r="F2517" s="1">
        <v>1350</v>
      </c>
      <c r="G2517" s="2">
        <v>4050</v>
      </c>
      <c r="H2517" s="3">
        <v>1650</v>
      </c>
      <c r="I2517" s="19" t="s">
        <v>52</v>
      </c>
      <c r="J2517" t="s">
        <v>60</v>
      </c>
      <c r="K2517" s="20">
        <f>Tablo1[[#This Row],[Ürün Kar Tutarı]]/Tablo1[[#This Row],[Birim Fiyat]]</f>
        <v>1.2222222222222223</v>
      </c>
      <c r="L2517" t="str">
        <f xml:space="preserve"> RIGHT(Tablo1[[#This Row],[Urun Ad]],5)</f>
        <v>Siyah</v>
      </c>
      <c r="M2517" cm="1">
        <f t="array" aca="1" ref="M2517" ca="1">IF(VEYA(M2517="Aralık",M2517="Ocak",M2517="Şubat"),"Kış",
IF(VEYA(M2517="Mart",M2517="Nisan",M2517="Mayıs"),"İlkbahar",
IF(VEYA(M2517="Haziran",M2517="Temmuz",M2517="Ağustos"),"Yaz",
IF(VEYA(M2517="Eylül",M2517="Ekim",M2517="Kasım"),"Sonbahar",""))))</f>
        <v>0</v>
      </c>
    </row>
    <row r="2518" spans="1:13" x14ac:dyDescent="0.3">
      <c r="A2518" s="4">
        <v>2517</v>
      </c>
      <c r="B2518" t="s">
        <v>9</v>
      </c>
      <c r="C2518" t="s">
        <v>26</v>
      </c>
      <c r="D2518" s="5" t="s">
        <v>79</v>
      </c>
      <c r="E2518">
        <v>2</v>
      </c>
      <c r="F2518" s="1">
        <v>7250</v>
      </c>
      <c r="G2518" s="2">
        <v>14500</v>
      </c>
      <c r="H2518" s="3">
        <v>4500</v>
      </c>
      <c r="I2518" s="19" t="s">
        <v>52</v>
      </c>
      <c r="J2518" t="s">
        <v>61</v>
      </c>
      <c r="K2518" s="20">
        <f>Tablo1[[#This Row],[Ürün Kar Tutarı]]/Tablo1[[#This Row],[Birim Fiyat]]</f>
        <v>0.62068965517241381</v>
      </c>
      <c r="L2518" t="str">
        <f xml:space="preserve"> RIGHT(Tablo1[[#This Row],[Urun Ad]],5)</f>
        <v>u Gri</v>
      </c>
      <c r="M2518" cm="1">
        <f t="array" aca="1" ref="M2518" ca="1">IF(VEYA(M2518="Aralık",M2518="Ocak",M2518="Şubat"),"Kış",
IF(VEYA(M2518="Mart",M2518="Nisan",M2518="Mayıs"),"İlkbahar",
IF(VEYA(M2518="Haziran",M2518="Temmuz",M2518="Ağustos"),"Yaz",
IF(VEYA(M2518="Eylül",M2518="Ekim",M2518="Kasım"),"Sonbahar",""))))</f>
        <v>0</v>
      </c>
    </row>
    <row r="2519" spans="1:13" x14ac:dyDescent="0.3">
      <c r="A2519" s="5">
        <v>2518</v>
      </c>
      <c r="B2519" t="s">
        <v>14</v>
      </c>
      <c r="C2519" t="s">
        <v>25</v>
      </c>
      <c r="D2519" s="5" t="s">
        <v>77</v>
      </c>
      <c r="E2519">
        <v>5</v>
      </c>
      <c r="F2519" s="1">
        <v>7600</v>
      </c>
      <c r="G2519" s="2">
        <v>38000</v>
      </c>
      <c r="H2519" s="3">
        <v>8000</v>
      </c>
      <c r="I2519" s="19" t="s">
        <v>52</v>
      </c>
      <c r="J2519" t="s">
        <v>59</v>
      </c>
      <c r="K2519" s="20">
        <f>Tablo1[[#This Row],[Ürün Kar Tutarı]]/Tablo1[[#This Row],[Birim Fiyat]]</f>
        <v>1.0526315789473684</v>
      </c>
      <c r="L2519" t="str">
        <f xml:space="preserve"> RIGHT(Tablo1[[#This Row],[Urun Ad]],5)</f>
        <v>i Gri</v>
      </c>
      <c r="M2519" cm="1">
        <f t="array" aca="1" ref="M2519" ca="1">IF(VEYA(M2519="Aralık",M2519="Ocak",M2519="Şubat"),"Kış",
IF(VEYA(M2519="Mart",M2519="Nisan",M2519="Mayıs"),"İlkbahar",
IF(VEYA(M2519="Haziran",M2519="Temmuz",M2519="Ağustos"),"Yaz",
IF(VEYA(M2519="Eylül",M2519="Ekim",M2519="Kasım"),"Sonbahar",""))))</f>
        <v>0</v>
      </c>
    </row>
    <row r="2520" spans="1:13" x14ac:dyDescent="0.3">
      <c r="A2520" s="4">
        <v>2519</v>
      </c>
      <c r="B2520" t="s">
        <v>19</v>
      </c>
      <c r="C2520" t="s">
        <v>25</v>
      </c>
      <c r="D2520" s="5" t="s">
        <v>77</v>
      </c>
      <c r="E2520">
        <v>4</v>
      </c>
      <c r="F2520" s="1">
        <v>7600</v>
      </c>
      <c r="G2520" s="2">
        <v>30400</v>
      </c>
      <c r="H2520" s="3">
        <v>6400</v>
      </c>
      <c r="I2520" s="19" t="s">
        <v>52</v>
      </c>
      <c r="J2520" t="s">
        <v>60</v>
      </c>
      <c r="K2520" s="20">
        <f>Tablo1[[#This Row],[Ürün Kar Tutarı]]/Tablo1[[#This Row],[Birim Fiyat]]</f>
        <v>0.84210526315789469</v>
      </c>
      <c r="L2520" t="str">
        <f xml:space="preserve"> RIGHT(Tablo1[[#This Row],[Urun Ad]],5)</f>
        <v>i Gri</v>
      </c>
      <c r="M2520" cm="1">
        <f t="array" aca="1" ref="M2520" ca="1">IF(VEYA(M2520="Aralık",M2520="Ocak",M2520="Şubat"),"Kış",
IF(VEYA(M2520="Mart",M2520="Nisan",M2520="Mayıs"),"İlkbahar",
IF(VEYA(M2520="Haziran",M2520="Temmuz",M2520="Ağustos"),"Yaz",
IF(VEYA(M2520="Eylül",M2520="Ekim",M2520="Kasım"),"Sonbahar",""))))</f>
        <v>0</v>
      </c>
    </row>
    <row r="2521" spans="1:13" x14ac:dyDescent="0.3">
      <c r="A2521" s="5">
        <v>2520</v>
      </c>
      <c r="B2521" t="s">
        <v>9</v>
      </c>
      <c r="C2521" t="s">
        <v>33</v>
      </c>
      <c r="D2521" s="5" t="s">
        <v>78</v>
      </c>
      <c r="E2521">
        <v>3</v>
      </c>
      <c r="F2521" s="1">
        <v>1490</v>
      </c>
      <c r="G2521" s="2">
        <v>4470</v>
      </c>
      <c r="H2521" s="3">
        <v>2070</v>
      </c>
      <c r="I2521" s="19" t="s">
        <v>52</v>
      </c>
      <c r="J2521" t="s">
        <v>61</v>
      </c>
      <c r="K2521" s="20">
        <f>Tablo1[[#This Row],[Ürün Kar Tutarı]]/Tablo1[[#This Row],[Birim Fiyat]]</f>
        <v>1.3892617449664431</v>
      </c>
      <c r="L2521" t="str">
        <f xml:space="preserve"> RIGHT(Tablo1[[#This Row],[Urun Ad]],5)</f>
        <v>Marka</v>
      </c>
      <c r="M2521" cm="1">
        <f t="array" aca="1" ref="M2521" ca="1">IF(VEYA(M2521="Aralık",M2521="Ocak",M2521="Şubat"),"Kış",
IF(VEYA(M2521="Mart",M2521="Nisan",M2521="Mayıs"),"İlkbahar",
IF(VEYA(M2521="Haziran",M2521="Temmuz",M2521="Ağustos"),"Yaz",
IF(VEYA(M2521="Eylül",M2521="Ekim",M2521="Kasım"),"Sonbahar",""))))</f>
        <v>0</v>
      </c>
    </row>
    <row r="2522" spans="1:13" x14ac:dyDescent="0.3">
      <c r="A2522" s="4">
        <v>2521</v>
      </c>
      <c r="B2522" t="s">
        <v>13</v>
      </c>
      <c r="C2522" t="s">
        <v>36</v>
      </c>
      <c r="D2522" s="5" t="s">
        <v>81</v>
      </c>
      <c r="E2522">
        <v>5</v>
      </c>
      <c r="F2522" s="1">
        <v>2900</v>
      </c>
      <c r="G2522" s="2">
        <v>14500</v>
      </c>
      <c r="H2522" s="3">
        <v>4500</v>
      </c>
      <c r="I2522" s="19" t="s">
        <v>52</v>
      </c>
      <c r="J2522" t="s">
        <v>65</v>
      </c>
      <c r="K2522" s="20">
        <f>Tablo1[[#This Row],[Ürün Kar Tutarı]]/Tablo1[[#This Row],[Birim Fiyat]]</f>
        <v>1.5517241379310345</v>
      </c>
      <c r="L2522" t="str">
        <f xml:space="preserve"> RIGHT(Tablo1[[#This Row],[Urun Ad]],5)</f>
        <v>Marka</v>
      </c>
      <c r="M2522" cm="1">
        <f t="array" aca="1" ref="M2522" ca="1">IF(VEYA(M2522="Aralık",M2522="Ocak",M2522="Şubat"),"Kış",
IF(VEYA(M2522="Mart",M2522="Nisan",M2522="Mayıs"),"İlkbahar",
IF(VEYA(M2522="Haziran",M2522="Temmuz",M2522="Ağustos"),"Yaz",
IF(VEYA(M2522="Eylül",M2522="Ekim",M2522="Kasım"),"Sonbahar",""))))</f>
        <v>0</v>
      </c>
    </row>
    <row r="2523" spans="1:13" x14ac:dyDescent="0.3">
      <c r="A2523" s="5">
        <v>2522</v>
      </c>
      <c r="B2523" t="s">
        <v>17</v>
      </c>
      <c r="C2523" t="s">
        <v>33</v>
      </c>
      <c r="D2523" s="5" t="s">
        <v>78</v>
      </c>
      <c r="E2523">
        <v>4</v>
      </c>
      <c r="F2523" s="1">
        <v>1490</v>
      </c>
      <c r="G2523" s="2">
        <v>5960</v>
      </c>
      <c r="H2523" s="3">
        <v>2760</v>
      </c>
      <c r="I2523" s="19" t="s">
        <v>52</v>
      </c>
      <c r="J2523" t="s">
        <v>63</v>
      </c>
      <c r="K2523" s="20">
        <f>Tablo1[[#This Row],[Ürün Kar Tutarı]]/Tablo1[[#This Row],[Birim Fiyat]]</f>
        <v>1.8523489932885906</v>
      </c>
      <c r="L2523" t="str">
        <f xml:space="preserve"> RIGHT(Tablo1[[#This Row],[Urun Ad]],5)</f>
        <v>Marka</v>
      </c>
      <c r="M2523" cm="1">
        <f t="array" aca="1" ref="M2523" ca="1">IF(VEYA(M2523="Aralık",M2523="Ocak",M2523="Şubat"),"Kış",
IF(VEYA(M2523="Mart",M2523="Nisan",M2523="Mayıs"),"İlkbahar",
IF(VEYA(M2523="Haziran",M2523="Temmuz",M2523="Ağustos"),"Yaz",
IF(VEYA(M2523="Eylül",M2523="Ekim",M2523="Kasım"),"Sonbahar",""))))</f>
        <v>0</v>
      </c>
    </row>
    <row r="2524" spans="1:13" x14ac:dyDescent="0.3">
      <c r="A2524" s="4">
        <v>2523</v>
      </c>
      <c r="B2524" t="s">
        <v>17</v>
      </c>
      <c r="C2524" t="s">
        <v>30</v>
      </c>
      <c r="D2524" s="5" t="s">
        <v>83</v>
      </c>
      <c r="E2524">
        <v>2</v>
      </c>
      <c r="F2524" s="1">
        <v>1090</v>
      </c>
      <c r="G2524" s="2">
        <v>2180</v>
      </c>
      <c r="H2524" s="3">
        <v>580</v>
      </c>
      <c r="I2524" s="19" t="s">
        <v>52</v>
      </c>
      <c r="J2524" t="s">
        <v>62</v>
      </c>
      <c r="K2524" s="20">
        <f>Tablo1[[#This Row],[Ürün Kar Tutarı]]/Tablo1[[#This Row],[Birim Fiyat]]</f>
        <v>0.5321100917431193</v>
      </c>
      <c r="L2524" t="str">
        <f xml:space="preserve"> RIGHT(Tablo1[[#This Row],[Urun Ad]],5)</f>
        <v>Marka</v>
      </c>
      <c r="M2524" cm="1">
        <f t="array" aca="1" ref="M2524" ca="1">IF(VEYA(M2524="Aralık",M2524="Ocak",M2524="Şubat"),"Kış",
IF(VEYA(M2524="Mart",M2524="Nisan",M2524="Mayıs"),"İlkbahar",
IF(VEYA(M2524="Haziran",M2524="Temmuz",M2524="Ağustos"),"Yaz",
IF(VEYA(M2524="Eylül",M2524="Ekim",M2524="Kasım"),"Sonbahar",""))))</f>
        <v>0</v>
      </c>
    </row>
    <row r="2525" spans="1:13" x14ac:dyDescent="0.3">
      <c r="A2525" s="5">
        <v>2524</v>
      </c>
      <c r="B2525" t="s">
        <v>13</v>
      </c>
      <c r="C2525" t="s">
        <v>28</v>
      </c>
      <c r="D2525" s="5" t="s">
        <v>83</v>
      </c>
      <c r="E2525">
        <v>2</v>
      </c>
      <c r="F2525" s="1">
        <v>1200</v>
      </c>
      <c r="G2525" s="2">
        <v>2400</v>
      </c>
      <c r="H2525" s="3">
        <v>800</v>
      </c>
      <c r="I2525" s="19" t="s">
        <v>52</v>
      </c>
      <c r="J2525" t="s">
        <v>55</v>
      </c>
      <c r="K2525" s="20">
        <f>Tablo1[[#This Row],[Ürün Kar Tutarı]]/Tablo1[[#This Row],[Birim Fiyat]]</f>
        <v>0.66666666666666663</v>
      </c>
      <c r="L2525" t="str">
        <f xml:space="preserve"> RIGHT(Tablo1[[#This Row],[Urun Ad]],5)</f>
        <v>Marka</v>
      </c>
      <c r="M2525" cm="1">
        <f t="array" aca="1" ref="M2525" ca="1">IF(VEYA(M2525="Aralık",M2525="Ocak",M2525="Şubat"),"Kış",
IF(VEYA(M2525="Mart",M2525="Nisan",M2525="Mayıs"),"İlkbahar",
IF(VEYA(M2525="Haziran",M2525="Temmuz",M2525="Ağustos"),"Yaz",
IF(VEYA(M2525="Eylül",M2525="Ekim",M2525="Kasım"),"Sonbahar",""))))</f>
        <v>0</v>
      </c>
    </row>
    <row r="2526" spans="1:13" x14ac:dyDescent="0.3">
      <c r="A2526" s="4">
        <v>2525</v>
      </c>
      <c r="B2526" t="s">
        <v>16</v>
      </c>
      <c r="C2526" t="s">
        <v>32</v>
      </c>
      <c r="D2526" s="5" t="s">
        <v>76</v>
      </c>
      <c r="E2526">
        <v>4</v>
      </c>
      <c r="F2526" s="1">
        <v>10590</v>
      </c>
      <c r="G2526" s="2">
        <v>42360</v>
      </c>
      <c r="H2526" s="3">
        <v>18360</v>
      </c>
      <c r="I2526" s="19" t="s">
        <v>52</v>
      </c>
      <c r="J2526" t="s">
        <v>63</v>
      </c>
      <c r="K2526" s="20">
        <f>Tablo1[[#This Row],[Ürün Kar Tutarı]]/Tablo1[[#This Row],[Birim Fiyat]]</f>
        <v>1.7337110481586402</v>
      </c>
      <c r="L2526" t="str">
        <f xml:space="preserve"> RIGHT(Tablo1[[#This Row],[Urun Ad]],5)</f>
        <v>ı Gri</v>
      </c>
      <c r="M2526" cm="1">
        <f t="array" aca="1" ref="M2526" ca="1">IF(VEYA(M2526="Aralık",M2526="Ocak",M2526="Şubat"),"Kış",
IF(VEYA(M2526="Mart",M2526="Nisan",M2526="Mayıs"),"İlkbahar",
IF(VEYA(M2526="Haziran",M2526="Temmuz",M2526="Ağustos"),"Yaz",
IF(VEYA(M2526="Eylül",M2526="Ekim",M2526="Kasım"),"Sonbahar",""))))</f>
        <v>0</v>
      </c>
    </row>
    <row r="2527" spans="1:13" x14ac:dyDescent="0.3">
      <c r="A2527" s="5">
        <v>2526</v>
      </c>
      <c r="B2527" t="s">
        <v>14</v>
      </c>
      <c r="C2527" t="s">
        <v>34</v>
      </c>
      <c r="D2527" s="5" t="s">
        <v>80</v>
      </c>
      <c r="E2527">
        <v>2</v>
      </c>
      <c r="F2527" s="1">
        <v>4200</v>
      </c>
      <c r="G2527" s="2">
        <v>8400</v>
      </c>
      <c r="H2527" s="3">
        <v>2400</v>
      </c>
      <c r="I2527" s="19" t="s">
        <v>52</v>
      </c>
      <c r="J2527" t="s">
        <v>55</v>
      </c>
      <c r="K2527" s="20">
        <f>Tablo1[[#This Row],[Ürün Kar Tutarı]]/Tablo1[[#This Row],[Birim Fiyat]]</f>
        <v>0.5714285714285714</v>
      </c>
      <c r="L2527" t="str">
        <f xml:space="preserve"> RIGHT(Tablo1[[#This Row],[Urun Ad]],5)</f>
        <v>Beyaz</v>
      </c>
      <c r="M2527" cm="1">
        <f t="array" aca="1" ref="M2527" ca="1">IF(VEYA(M2527="Aralık",M2527="Ocak",M2527="Şubat"),"Kış",
IF(VEYA(M2527="Mart",M2527="Nisan",M2527="Mayıs"),"İlkbahar",
IF(VEYA(M2527="Haziran",M2527="Temmuz",M2527="Ağustos"),"Yaz",
IF(VEYA(M2527="Eylül",M2527="Ekim",M2527="Kasım"),"Sonbahar",""))))</f>
        <v>0</v>
      </c>
    </row>
    <row r="2528" spans="1:13" x14ac:dyDescent="0.3">
      <c r="A2528" s="4">
        <v>2527</v>
      </c>
      <c r="B2528" t="s">
        <v>11</v>
      </c>
      <c r="C2528" t="s">
        <v>34</v>
      </c>
      <c r="D2528" s="5" t="s">
        <v>80</v>
      </c>
      <c r="E2528">
        <v>2</v>
      </c>
      <c r="F2528" s="1">
        <v>4200</v>
      </c>
      <c r="G2528" s="2">
        <v>8400</v>
      </c>
      <c r="H2528" s="3">
        <v>2400</v>
      </c>
      <c r="I2528" s="19" t="s">
        <v>52</v>
      </c>
      <c r="J2528" t="s">
        <v>65</v>
      </c>
      <c r="K2528" s="20">
        <f>Tablo1[[#This Row],[Ürün Kar Tutarı]]/Tablo1[[#This Row],[Birim Fiyat]]</f>
        <v>0.5714285714285714</v>
      </c>
      <c r="L2528" t="str">
        <f xml:space="preserve"> RIGHT(Tablo1[[#This Row],[Urun Ad]],5)</f>
        <v>Beyaz</v>
      </c>
      <c r="M2528" cm="1">
        <f t="array" aca="1" ref="M2528" ca="1">IF(VEYA(M2528="Aralık",M2528="Ocak",M2528="Şubat"),"Kış",
IF(VEYA(M2528="Mart",M2528="Nisan",M2528="Mayıs"),"İlkbahar",
IF(VEYA(M2528="Haziran",M2528="Temmuz",M2528="Ağustos"),"Yaz",
IF(VEYA(M2528="Eylül",M2528="Ekim",M2528="Kasım"),"Sonbahar",""))))</f>
        <v>0</v>
      </c>
    </row>
    <row r="2529" spans="1:13" x14ac:dyDescent="0.3">
      <c r="A2529" s="5">
        <v>2528</v>
      </c>
      <c r="B2529" t="s">
        <v>15</v>
      </c>
      <c r="C2529" t="s">
        <v>32</v>
      </c>
      <c r="D2529" s="5" t="s">
        <v>76</v>
      </c>
      <c r="E2529">
        <v>4</v>
      </c>
      <c r="F2529" s="1">
        <v>10590</v>
      </c>
      <c r="G2529" s="2">
        <v>42360</v>
      </c>
      <c r="H2529" s="3">
        <v>18360</v>
      </c>
      <c r="I2529" s="19" t="s">
        <v>52</v>
      </c>
      <c r="J2529" t="s">
        <v>63</v>
      </c>
      <c r="K2529" s="20">
        <f>Tablo1[[#This Row],[Ürün Kar Tutarı]]/Tablo1[[#This Row],[Birim Fiyat]]</f>
        <v>1.7337110481586402</v>
      </c>
      <c r="L2529" t="str">
        <f xml:space="preserve"> RIGHT(Tablo1[[#This Row],[Urun Ad]],5)</f>
        <v>ı Gri</v>
      </c>
      <c r="M2529" cm="1">
        <f t="array" aca="1" ref="M2529" ca="1">IF(VEYA(M2529="Aralık",M2529="Ocak",M2529="Şubat"),"Kış",
IF(VEYA(M2529="Mart",M2529="Nisan",M2529="Mayıs"),"İlkbahar",
IF(VEYA(M2529="Haziran",M2529="Temmuz",M2529="Ağustos"),"Yaz",
IF(VEYA(M2529="Eylül",M2529="Ekim",M2529="Kasım"),"Sonbahar",""))))</f>
        <v>0</v>
      </c>
    </row>
    <row r="2530" spans="1:13" x14ac:dyDescent="0.3">
      <c r="A2530" s="4">
        <v>2529</v>
      </c>
      <c r="B2530" t="s">
        <v>19</v>
      </c>
      <c r="C2530" t="s">
        <v>37</v>
      </c>
      <c r="D2530" s="5" t="s">
        <v>43</v>
      </c>
      <c r="E2530">
        <v>3</v>
      </c>
      <c r="F2530" s="1">
        <v>1250</v>
      </c>
      <c r="G2530" s="2">
        <v>3750</v>
      </c>
      <c r="H2530" s="3">
        <v>1350</v>
      </c>
      <c r="I2530" s="19" t="s">
        <v>52</v>
      </c>
      <c r="J2530" t="s">
        <v>64</v>
      </c>
      <c r="K2530" s="20">
        <f>Tablo1[[#This Row],[Ürün Kar Tutarı]]/Tablo1[[#This Row],[Birim Fiyat]]</f>
        <v>1.08</v>
      </c>
      <c r="L2530" t="str">
        <f xml:space="preserve"> RIGHT(Tablo1[[#This Row],[Urun Ad]],5)</f>
        <v>Siyah</v>
      </c>
      <c r="M2530" cm="1">
        <f t="array" aca="1" ref="M2530" ca="1">IF(VEYA(M2530="Aralık",M2530="Ocak",M2530="Şubat"),"Kış",
IF(VEYA(M2530="Mart",M2530="Nisan",M2530="Mayıs"),"İlkbahar",
IF(VEYA(M2530="Haziran",M2530="Temmuz",M2530="Ağustos"),"Yaz",
IF(VEYA(M2530="Eylül",M2530="Ekim",M2530="Kasım"),"Sonbahar",""))))</f>
        <v>0</v>
      </c>
    </row>
    <row r="2531" spans="1:13" x14ac:dyDescent="0.3">
      <c r="A2531" s="5">
        <v>2530</v>
      </c>
      <c r="B2531" t="s">
        <v>8</v>
      </c>
      <c r="C2531" t="s">
        <v>33</v>
      </c>
      <c r="D2531" s="5" t="s">
        <v>78</v>
      </c>
      <c r="E2531">
        <v>5</v>
      </c>
      <c r="F2531" s="1">
        <v>1490</v>
      </c>
      <c r="G2531" s="2">
        <v>7450</v>
      </c>
      <c r="H2531" s="3">
        <v>3450</v>
      </c>
      <c r="I2531" s="19" t="s">
        <v>52</v>
      </c>
      <c r="J2531" t="s">
        <v>65</v>
      </c>
      <c r="K2531" s="20">
        <f>Tablo1[[#This Row],[Ürün Kar Tutarı]]/Tablo1[[#This Row],[Birim Fiyat]]</f>
        <v>2.3154362416107381</v>
      </c>
      <c r="L2531" t="str">
        <f xml:space="preserve"> RIGHT(Tablo1[[#This Row],[Urun Ad]],5)</f>
        <v>Marka</v>
      </c>
      <c r="M2531" cm="1">
        <f t="array" aca="1" ref="M2531" ca="1">IF(VEYA(M2531="Aralık",M2531="Ocak",M2531="Şubat"),"Kış",
IF(VEYA(M2531="Mart",M2531="Nisan",M2531="Mayıs"),"İlkbahar",
IF(VEYA(M2531="Haziran",M2531="Temmuz",M2531="Ağustos"),"Yaz",
IF(VEYA(M2531="Eylül",M2531="Ekim",M2531="Kasım"),"Sonbahar",""))))</f>
        <v>0</v>
      </c>
    </row>
    <row r="2532" spans="1:13" x14ac:dyDescent="0.3">
      <c r="A2532" s="4">
        <v>2531</v>
      </c>
      <c r="B2532" t="s">
        <v>14</v>
      </c>
      <c r="C2532" t="s">
        <v>28</v>
      </c>
      <c r="D2532" s="5" t="s">
        <v>83</v>
      </c>
      <c r="E2532">
        <v>5</v>
      </c>
      <c r="F2532" s="1">
        <v>1200</v>
      </c>
      <c r="G2532" s="2">
        <v>6000</v>
      </c>
      <c r="H2532" s="3">
        <v>2000</v>
      </c>
      <c r="I2532" s="19" t="s">
        <v>52</v>
      </c>
      <c r="J2532" t="s">
        <v>59</v>
      </c>
      <c r="K2532" s="20">
        <f>Tablo1[[#This Row],[Ürün Kar Tutarı]]/Tablo1[[#This Row],[Birim Fiyat]]</f>
        <v>1.6666666666666667</v>
      </c>
      <c r="L2532" t="str">
        <f xml:space="preserve"> RIGHT(Tablo1[[#This Row],[Urun Ad]],5)</f>
        <v>Marka</v>
      </c>
      <c r="M2532" cm="1">
        <f t="array" aca="1" ref="M2532" ca="1">IF(VEYA(M2532="Aralık",M2532="Ocak",M2532="Şubat"),"Kış",
IF(VEYA(M2532="Mart",M2532="Nisan",M2532="Mayıs"),"İlkbahar",
IF(VEYA(M2532="Haziran",M2532="Temmuz",M2532="Ağustos"),"Yaz",
IF(VEYA(M2532="Eylül",M2532="Ekim",M2532="Kasım"),"Sonbahar",""))))</f>
        <v>0</v>
      </c>
    </row>
    <row r="2533" spans="1:13" x14ac:dyDescent="0.3">
      <c r="A2533" s="5">
        <v>2532</v>
      </c>
      <c r="B2533" t="s">
        <v>10</v>
      </c>
      <c r="C2533" t="s">
        <v>24</v>
      </c>
      <c r="D2533" s="5" t="s">
        <v>81</v>
      </c>
      <c r="E2533">
        <v>5</v>
      </c>
      <c r="F2533" s="1">
        <v>2180</v>
      </c>
      <c r="G2533" s="2">
        <v>10900</v>
      </c>
      <c r="H2533" s="3">
        <v>3400</v>
      </c>
      <c r="I2533" s="19" t="s">
        <v>52</v>
      </c>
      <c r="J2533" t="s">
        <v>55</v>
      </c>
      <c r="K2533" s="20">
        <f>Tablo1[[#This Row],[Ürün Kar Tutarı]]/Tablo1[[#This Row],[Birim Fiyat]]</f>
        <v>1.5596330275229358</v>
      </c>
      <c r="L2533" t="str">
        <f xml:space="preserve"> RIGHT(Tablo1[[#This Row],[Urun Ad]],5)</f>
        <v>Marka</v>
      </c>
      <c r="M2533" cm="1">
        <f t="array" aca="1" ref="M2533" ca="1">IF(VEYA(M2533="Aralık",M2533="Ocak",M2533="Şubat"),"Kış",
IF(VEYA(M2533="Mart",M2533="Nisan",M2533="Mayıs"),"İlkbahar",
IF(VEYA(M2533="Haziran",M2533="Temmuz",M2533="Ağustos"),"Yaz",
IF(VEYA(M2533="Eylül",M2533="Ekim",M2533="Kasım"),"Sonbahar",""))))</f>
        <v>0</v>
      </c>
    </row>
    <row r="2534" spans="1:13" x14ac:dyDescent="0.3">
      <c r="A2534" s="4">
        <v>2533</v>
      </c>
      <c r="B2534" t="s">
        <v>17</v>
      </c>
      <c r="C2534" t="s">
        <v>38</v>
      </c>
      <c r="D2534" s="5" t="s">
        <v>84</v>
      </c>
      <c r="E2534">
        <v>2</v>
      </c>
      <c r="F2534" s="1">
        <v>1200</v>
      </c>
      <c r="G2534" s="2">
        <v>2400</v>
      </c>
      <c r="H2534" s="3">
        <v>800</v>
      </c>
      <c r="I2534" s="19" t="s">
        <v>52</v>
      </c>
      <c r="J2534" t="s">
        <v>57</v>
      </c>
      <c r="K2534" s="20">
        <f>Tablo1[[#This Row],[Ürün Kar Tutarı]]/Tablo1[[#This Row],[Birim Fiyat]]</f>
        <v>0.66666666666666663</v>
      </c>
      <c r="L2534" t="str">
        <f xml:space="preserve"> RIGHT(Tablo1[[#This Row],[Urun Ad]],5)</f>
        <v>ü Mor</v>
      </c>
      <c r="M2534" cm="1">
        <f t="array" aca="1" ref="M2534" ca="1">IF(VEYA(M2534="Aralık",M2534="Ocak",M2534="Şubat"),"Kış",
IF(VEYA(M2534="Mart",M2534="Nisan",M2534="Mayıs"),"İlkbahar",
IF(VEYA(M2534="Haziran",M2534="Temmuz",M2534="Ağustos"),"Yaz",
IF(VEYA(M2534="Eylül",M2534="Ekim",M2534="Kasım"),"Sonbahar",""))))</f>
        <v>0</v>
      </c>
    </row>
    <row r="2535" spans="1:13" x14ac:dyDescent="0.3">
      <c r="A2535" s="5">
        <v>2534</v>
      </c>
      <c r="B2535" t="s">
        <v>8</v>
      </c>
      <c r="C2535" t="s">
        <v>29</v>
      </c>
      <c r="D2535" s="5" t="s">
        <v>82</v>
      </c>
      <c r="E2535">
        <v>2</v>
      </c>
      <c r="F2535" s="1">
        <v>1800</v>
      </c>
      <c r="G2535" s="2">
        <v>3600</v>
      </c>
      <c r="H2535" s="3">
        <v>2000</v>
      </c>
      <c r="I2535" s="19" t="s">
        <v>52</v>
      </c>
      <c r="J2535" t="s">
        <v>56</v>
      </c>
      <c r="K2535" s="20">
        <f>Tablo1[[#This Row],[Ürün Kar Tutarı]]/Tablo1[[#This Row],[Birim Fiyat]]</f>
        <v>1.1111111111111112</v>
      </c>
      <c r="L2535" t="str">
        <f xml:space="preserve"> RIGHT(Tablo1[[#This Row],[Urun Ad]],5)</f>
        <v>n Gri</v>
      </c>
      <c r="M2535" cm="1">
        <f t="array" aca="1" ref="M2535" ca="1">IF(VEYA(M2535="Aralık",M2535="Ocak",M2535="Şubat"),"Kış",
IF(VEYA(M2535="Mart",M2535="Nisan",M2535="Mayıs"),"İlkbahar",
IF(VEYA(M2535="Haziran",M2535="Temmuz",M2535="Ağustos"),"Yaz",
IF(VEYA(M2535="Eylül",M2535="Ekim",M2535="Kasım"),"Sonbahar",""))))</f>
        <v>0</v>
      </c>
    </row>
    <row r="2536" spans="1:13" x14ac:dyDescent="0.3">
      <c r="A2536" s="4">
        <v>2535</v>
      </c>
      <c r="B2536" t="s">
        <v>10</v>
      </c>
      <c r="C2536" t="s">
        <v>25</v>
      </c>
      <c r="D2536" s="5" t="s">
        <v>77</v>
      </c>
      <c r="E2536">
        <v>4</v>
      </c>
      <c r="F2536" s="1">
        <v>7600</v>
      </c>
      <c r="G2536" s="2">
        <v>30400</v>
      </c>
      <c r="H2536" s="3">
        <v>6400</v>
      </c>
      <c r="I2536" s="19" t="s">
        <v>52</v>
      </c>
      <c r="J2536" t="s">
        <v>64</v>
      </c>
      <c r="K2536" s="20">
        <f>Tablo1[[#This Row],[Ürün Kar Tutarı]]/Tablo1[[#This Row],[Birim Fiyat]]</f>
        <v>0.84210526315789469</v>
      </c>
      <c r="L2536" t="str">
        <f xml:space="preserve"> RIGHT(Tablo1[[#This Row],[Urun Ad]],5)</f>
        <v>i Gri</v>
      </c>
      <c r="M2536" cm="1">
        <f t="array" aca="1" ref="M2536" ca="1">IF(VEYA(M2536="Aralık",M2536="Ocak",M2536="Şubat"),"Kış",
IF(VEYA(M2536="Mart",M2536="Nisan",M2536="Mayıs"),"İlkbahar",
IF(VEYA(M2536="Haziran",M2536="Temmuz",M2536="Ağustos"),"Yaz",
IF(VEYA(M2536="Eylül",M2536="Ekim",M2536="Kasım"),"Sonbahar",""))))</f>
        <v>0</v>
      </c>
    </row>
    <row r="2537" spans="1:13" x14ac:dyDescent="0.3">
      <c r="A2537" s="5">
        <v>2536</v>
      </c>
      <c r="B2537" t="s">
        <v>15</v>
      </c>
      <c r="C2537" t="s">
        <v>39</v>
      </c>
      <c r="D2537" s="5" t="s">
        <v>76</v>
      </c>
      <c r="E2537">
        <v>5</v>
      </c>
      <c r="F2537" s="1">
        <v>7530</v>
      </c>
      <c r="G2537" s="2">
        <v>37650</v>
      </c>
      <c r="H2537" s="3">
        <v>7650</v>
      </c>
      <c r="I2537" s="19" t="s">
        <v>52</v>
      </c>
      <c r="J2537" t="s">
        <v>65</v>
      </c>
      <c r="K2537" s="20">
        <f>Tablo1[[#This Row],[Ürün Kar Tutarı]]/Tablo1[[#This Row],[Birim Fiyat]]</f>
        <v>1.0159362549800797</v>
      </c>
      <c r="L2537" t="str">
        <f xml:space="preserve"> RIGHT(Tablo1[[#This Row],[Urun Ad]],5)</f>
        <v>ı Gri</v>
      </c>
      <c r="M2537" cm="1">
        <f t="array" aca="1" ref="M2537" ca="1">IF(VEYA(M2537="Aralık",M2537="Ocak",M2537="Şubat"),"Kış",
IF(VEYA(M2537="Mart",M2537="Nisan",M2537="Mayıs"),"İlkbahar",
IF(VEYA(M2537="Haziran",M2537="Temmuz",M2537="Ağustos"),"Yaz",
IF(VEYA(M2537="Eylül",M2537="Ekim",M2537="Kasım"),"Sonbahar",""))))</f>
        <v>0</v>
      </c>
    </row>
    <row r="2538" spans="1:13" x14ac:dyDescent="0.3">
      <c r="A2538" s="4">
        <v>2537</v>
      </c>
      <c r="B2538" t="s">
        <v>19</v>
      </c>
      <c r="C2538" t="s">
        <v>33</v>
      </c>
      <c r="D2538" s="5" t="s">
        <v>78</v>
      </c>
      <c r="E2538">
        <v>2</v>
      </c>
      <c r="F2538" s="1">
        <v>1490</v>
      </c>
      <c r="G2538" s="2">
        <v>2980</v>
      </c>
      <c r="H2538" s="3">
        <v>1380</v>
      </c>
      <c r="I2538" s="19" t="s">
        <v>52</v>
      </c>
      <c r="J2538" t="s">
        <v>60</v>
      </c>
      <c r="K2538" s="20">
        <f>Tablo1[[#This Row],[Ürün Kar Tutarı]]/Tablo1[[#This Row],[Birim Fiyat]]</f>
        <v>0.9261744966442953</v>
      </c>
      <c r="L2538" t="str">
        <f xml:space="preserve"> RIGHT(Tablo1[[#This Row],[Urun Ad]],5)</f>
        <v>Marka</v>
      </c>
      <c r="M2538" cm="1">
        <f t="array" aca="1" ref="M2538" ca="1">IF(VEYA(M2538="Aralık",M2538="Ocak",M2538="Şubat"),"Kış",
IF(VEYA(M2538="Mart",M2538="Nisan",M2538="Mayıs"),"İlkbahar",
IF(VEYA(M2538="Haziran",M2538="Temmuz",M2538="Ağustos"),"Yaz",
IF(VEYA(M2538="Eylül",M2538="Ekim",M2538="Kasım"),"Sonbahar",""))))</f>
        <v>0</v>
      </c>
    </row>
    <row r="2539" spans="1:13" x14ac:dyDescent="0.3">
      <c r="A2539" s="5">
        <v>2538</v>
      </c>
      <c r="B2539" t="s">
        <v>8</v>
      </c>
      <c r="C2539" t="s">
        <v>40</v>
      </c>
      <c r="D2539" s="5" t="s">
        <v>75</v>
      </c>
      <c r="E2539">
        <v>5</v>
      </c>
      <c r="F2539" s="1">
        <v>5300</v>
      </c>
      <c r="G2539" s="2">
        <v>26500</v>
      </c>
      <c r="H2539" s="3">
        <v>6500</v>
      </c>
      <c r="I2539" s="19" t="s">
        <v>52</v>
      </c>
      <c r="J2539" t="s">
        <v>62</v>
      </c>
      <c r="K2539" s="20">
        <f>Tablo1[[#This Row],[Ürün Kar Tutarı]]/Tablo1[[#This Row],[Birim Fiyat]]</f>
        <v>1.2264150943396226</v>
      </c>
      <c r="L2539" t="str">
        <f xml:space="preserve"> RIGHT(Tablo1[[#This Row],[Urun Ad]],5)</f>
        <v>i Gri</v>
      </c>
      <c r="M2539" cm="1">
        <f t="array" aca="1" ref="M2539" ca="1">IF(VEYA(M2539="Aralık",M2539="Ocak",M2539="Şubat"),"Kış",
IF(VEYA(M2539="Mart",M2539="Nisan",M2539="Mayıs"),"İlkbahar",
IF(VEYA(M2539="Haziran",M2539="Temmuz",M2539="Ağustos"),"Yaz",
IF(VEYA(M2539="Eylül",M2539="Ekim",M2539="Kasım"),"Sonbahar",""))))</f>
        <v>0</v>
      </c>
    </row>
    <row r="2540" spans="1:13" x14ac:dyDescent="0.3">
      <c r="A2540" s="4">
        <v>2539</v>
      </c>
      <c r="B2540" t="s">
        <v>12</v>
      </c>
      <c r="C2540" t="s">
        <v>28</v>
      </c>
      <c r="D2540" s="5" t="s">
        <v>83</v>
      </c>
      <c r="E2540">
        <v>2</v>
      </c>
      <c r="F2540" s="1">
        <v>1200</v>
      </c>
      <c r="G2540" s="2">
        <v>2400</v>
      </c>
      <c r="H2540" s="3">
        <v>800</v>
      </c>
      <c r="I2540" s="19" t="s">
        <v>52</v>
      </c>
      <c r="J2540" t="s">
        <v>55</v>
      </c>
      <c r="K2540" s="20">
        <f>Tablo1[[#This Row],[Ürün Kar Tutarı]]/Tablo1[[#This Row],[Birim Fiyat]]</f>
        <v>0.66666666666666663</v>
      </c>
      <c r="L2540" t="str">
        <f xml:space="preserve"> RIGHT(Tablo1[[#This Row],[Urun Ad]],5)</f>
        <v>Marka</v>
      </c>
      <c r="M2540" cm="1">
        <f t="array" aca="1" ref="M2540" ca="1">IF(VEYA(M2540="Aralık",M2540="Ocak",M2540="Şubat"),"Kış",
IF(VEYA(M2540="Mart",M2540="Nisan",M2540="Mayıs"),"İlkbahar",
IF(VEYA(M2540="Haziran",M2540="Temmuz",M2540="Ağustos"),"Yaz",
IF(VEYA(M2540="Eylül",M2540="Ekim",M2540="Kasım"),"Sonbahar",""))))</f>
        <v>0</v>
      </c>
    </row>
    <row r="2541" spans="1:13" x14ac:dyDescent="0.3">
      <c r="A2541" s="4">
        <v>2540</v>
      </c>
      <c r="B2541" t="s">
        <v>17</v>
      </c>
      <c r="C2541" t="s">
        <v>30</v>
      </c>
      <c r="D2541" s="5" t="s">
        <v>83</v>
      </c>
      <c r="E2541">
        <v>3</v>
      </c>
      <c r="F2541" s="1">
        <v>1090</v>
      </c>
      <c r="G2541" s="2">
        <v>3270</v>
      </c>
      <c r="H2541" s="3">
        <v>870</v>
      </c>
      <c r="I2541" s="19" t="s">
        <v>52</v>
      </c>
      <c r="J2541" t="s">
        <v>60</v>
      </c>
      <c r="K2541" s="20">
        <f>Tablo1[[#This Row],[Ürün Kar Tutarı]]/Tablo1[[#This Row],[Birim Fiyat]]</f>
        <v>0.79816513761467889</v>
      </c>
      <c r="L2541" t="str">
        <f xml:space="preserve"> RIGHT(Tablo1[[#This Row],[Urun Ad]],5)</f>
        <v>Marka</v>
      </c>
      <c r="M2541" cm="1">
        <f t="array" aca="1" ref="M2541" ca="1">IF(VEYA(M2541="Aralık",M2541="Ocak",M2541="Şubat"),"Kış",
IF(VEYA(M2541="Mart",M2541="Nisan",M2541="Mayıs"),"İlkbahar",
IF(VEYA(M2541="Haziran",M2541="Temmuz",M2541="Ağustos"),"Yaz",
IF(VEYA(M2541="Eylül",M2541="Ekim",M2541="Kasım"),"Sonbahar",""))))</f>
        <v>0</v>
      </c>
    </row>
    <row r="2542" spans="1:13" x14ac:dyDescent="0.3">
      <c r="A2542" s="4">
        <v>2541</v>
      </c>
      <c r="B2542" t="s">
        <v>12</v>
      </c>
      <c r="C2542" t="s">
        <v>26</v>
      </c>
      <c r="D2542" s="5" t="s">
        <v>79</v>
      </c>
      <c r="E2542">
        <v>5</v>
      </c>
      <c r="F2542" s="1">
        <v>7250</v>
      </c>
      <c r="G2542" s="2">
        <v>36250</v>
      </c>
      <c r="H2542" s="3">
        <v>11250</v>
      </c>
      <c r="I2542" s="19" t="s">
        <v>52</v>
      </c>
      <c r="J2542" t="s">
        <v>55</v>
      </c>
      <c r="K2542" s="20">
        <f>Tablo1[[#This Row],[Ürün Kar Tutarı]]/Tablo1[[#This Row],[Birim Fiyat]]</f>
        <v>1.5517241379310345</v>
      </c>
      <c r="L2542" t="str">
        <f xml:space="preserve"> RIGHT(Tablo1[[#This Row],[Urun Ad]],5)</f>
        <v>u Gri</v>
      </c>
      <c r="M2542" cm="1">
        <f t="array" aca="1" ref="M2542" ca="1">IF(VEYA(M2542="Aralık",M2542="Ocak",M2542="Şubat"),"Kış",
IF(VEYA(M2542="Mart",M2542="Nisan",M2542="Mayıs"),"İlkbahar",
IF(VEYA(M2542="Haziran",M2542="Temmuz",M2542="Ağustos"),"Yaz",
IF(VEYA(M2542="Eylül",M2542="Ekim",M2542="Kasım"),"Sonbahar",""))))</f>
        <v>0</v>
      </c>
    </row>
    <row r="2543" spans="1:13" x14ac:dyDescent="0.3">
      <c r="A2543" s="5">
        <v>2542</v>
      </c>
      <c r="B2543" t="s">
        <v>18</v>
      </c>
      <c r="C2543" t="s">
        <v>21</v>
      </c>
      <c r="D2543" s="5" t="s">
        <v>82</v>
      </c>
      <c r="E2543">
        <v>2</v>
      </c>
      <c r="F2543" s="1">
        <v>1400</v>
      </c>
      <c r="G2543" s="2">
        <v>2800</v>
      </c>
      <c r="H2543" s="3">
        <v>1200</v>
      </c>
      <c r="I2543" s="19" t="s">
        <v>52</v>
      </c>
      <c r="J2543" t="s">
        <v>67</v>
      </c>
      <c r="K2543" s="20">
        <f>Tablo1[[#This Row],[Ürün Kar Tutarı]]/Tablo1[[#This Row],[Birim Fiyat]]</f>
        <v>0.8571428571428571</v>
      </c>
      <c r="L2543" t="str">
        <f xml:space="preserve"> RIGHT(Tablo1[[#This Row],[Urun Ad]],5)</f>
        <v>Beyaz</v>
      </c>
      <c r="M2543" cm="1">
        <f t="array" aca="1" ref="M2543" ca="1">IF(VEYA(M2543="Aralık",M2543="Ocak",M2543="Şubat"),"Kış",
IF(VEYA(M2543="Mart",M2543="Nisan",M2543="Mayıs"),"İlkbahar",
IF(VEYA(M2543="Haziran",M2543="Temmuz",M2543="Ağustos"),"Yaz",
IF(VEYA(M2543="Eylül",M2543="Ekim",M2543="Kasım"),"Sonbahar",""))))</f>
        <v>0</v>
      </c>
    </row>
    <row r="2544" spans="1:13" x14ac:dyDescent="0.3">
      <c r="A2544" s="4">
        <v>2543</v>
      </c>
      <c r="B2544" t="s">
        <v>10</v>
      </c>
      <c r="C2544" t="s">
        <v>41</v>
      </c>
      <c r="D2544" s="5" t="s">
        <v>78</v>
      </c>
      <c r="E2544">
        <v>4</v>
      </c>
      <c r="F2544" s="1">
        <v>1500</v>
      </c>
      <c r="G2544" s="2">
        <v>6000</v>
      </c>
      <c r="H2544" s="3">
        <v>2800</v>
      </c>
      <c r="I2544" s="19" t="s">
        <v>52</v>
      </c>
      <c r="J2544" t="s">
        <v>66</v>
      </c>
      <c r="K2544" s="20">
        <f>Tablo1[[#This Row],[Ürün Kar Tutarı]]/Tablo1[[#This Row],[Birim Fiyat]]</f>
        <v>1.8666666666666667</v>
      </c>
      <c r="L2544" t="str">
        <f xml:space="preserve"> RIGHT(Tablo1[[#This Row],[Urun Ad]],5)</f>
        <v>Marka</v>
      </c>
      <c r="M2544" cm="1">
        <f t="array" aca="1" ref="M2544" ca="1">IF(VEYA(M2544="Aralık",M2544="Ocak",M2544="Şubat"),"Kış",
IF(VEYA(M2544="Mart",M2544="Nisan",M2544="Mayıs"),"İlkbahar",
IF(VEYA(M2544="Haziran",M2544="Temmuz",M2544="Ağustos"),"Yaz",
IF(VEYA(M2544="Eylül",M2544="Ekim",M2544="Kasım"),"Sonbahar",""))))</f>
        <v>0</v>
      </c>
    </row>
    <row r="2545" spans="1:13" x14ac:dyDescent="0.3">
      <c r="A2545" s="5">
        <v>2544</v>
      </c>
      <c r="B2545" t="s">
        <v>15</v>
      </c>
      <c r="C2545" t="s">
        <v>23</v>
      </c>
      <c r="D2545" s="5" t="s">
        <v>84</v>
      </c>
      <c r="E2545">
        <v>5</v>
      </c>
      <c r="F2545" s="1">
        <v>1350</v>
      </c>
      <c r="G2545" s="2">
        <v>6750</v>
      </c>
      <c r="H2545" s="3">
        <v>2750</v>
      </c>
      <c r="I2545" s="19" t="s">
        <v>52</v>
      </c>
      <c r="J2545" t="s">
        <v>57</v>
      </c>
      <c r="K2545" s="20">
        <f>Tablo1[[#This Row],[Ürün Kar Tutarı]]/Tablo1[[#This Row],[Birim Fiyat]]</f>
        <v>2.0370370370370372</v>
      </c>
      <c r="L2545" t="str">
        <f xml:space="preserve"> RIGHT(Tablo1[[#This Row],[Urun Ad]],5)</f>
        <v>Siyah</v>
      </c>
      <c r="M2545" cm="1">
        <f t="array" aca="1" ref="M2545" ca="1">IF(VEYA(M2545="Aralık",M2545="Ocak",M2545="Şubat"),"Kış",
IF(VEYA(M2545="Mart",M2545="Nisan",M2545="Mayıs"),"İlkbahar",
IF(VEYA(M2545="Haziran",M2545="Temmuz",M2545="Ağustos"),"Yaz",
IF(VEYA(M2545="Eylül",M2545="Ekim",M2545="Kasım"),"Sonbahar",""))))</f>
        <v>0</v>
      </c>
    </row>
    <row r="2546" spans="1:13" x14ac:dyDescent="0.3">
      <c r="A2546" s="4">
        <v>2545</v>
      </c>
      <c r="B2546" t="s">
        <v>15</v>
      </c>
      <c r="C2546" t="s">
        <v>28</v>
      </c>
      <c r="D2546" s="5" t="s">
        <v>83</v>
      </c>
      <c r="E2546">
        <v>2</v>
      </c>
      <c r="F2546" s="1">
        <v>1200</v>
      </c>
      <c r="G2546" s="2">
        <v>2400</v>
      </c>
      <c r="H2546" s="3">
        <v>800</v>
      </c>
      <c r="I2546" s="19" t="s">
        <v>52</v>
      </c>
      <c r="J2546" t="s">
        <v>59</v>
      </c>
      <c r="K2546" s="20">
        <f>Tablo1[[#This Row],[Ürün Kar Tutarı]]/Tablo1[[#This Row],[Birim Fiyat]]</f>
        <v>0.66666666666666663</v>
      </c>
      <c r="L2546" t="str">
        <f xml:space="preserve"> RIGHT(Tablo1[[#This Row],[Urun Ad]],5)</f>
        <v>Marka</v>
      </c>
      <c r="M2546" cm="1">
        <f t="array" aca="1" ref="M2546" ca="1">IF(VEYA(M2546="Aralık",M2546="Ocak",M2546="Şubat"),"Kış",
IF(VEYA(M2546="Mart",M2546="Nisan",M2546="Mayıs"),"İlkbahar",
IF(VEYA(M2546="Haziran",M2546="Temmuz",M2546="Ağustos"),"Yaz",
IF(VEYA(M2546="Eylül",M2546="Ekim",M2546="Kasım"),"Sonbahar",""))))</f>
        <v>0</v>
      </c>
    </row>
    <row r="2547" spans="1:13" x14ac:dyDescent="0.3">
      <c r="A2547" s="5">
        <v>2546</v>
      </c>
      <c r="B2547" t="s">
        <v>9</v>
      </c>
      <c r="C2547" t="s">
        <v>39</v>
      </c>
      <c r="D2547" s="5" t="s">
        <v>76</v>
      </c>
      <c r="E2547">
        <v>2</v>
      </c>
      <c r="F2547" s="1">
        <v>7530</v>
      </c>
      <c r="G2547" s="2">
        <v>15060</v>
      </c>
      <c r="H2547" s="3">
        <v>3060</v>
      </c>
      <c r="I2547" s="19" t="s">
        <v>52</v>
      </c>
      <c r="J2547" t="s">
        <v>60</v>
      </c>
      <c r="K2547" s="20">
        <f>Tablo1[[#This Row],[Ürün Kar Tutarı]]/Tablo1[[#This Row],[Birim Fiyat]]</f>
        <v>0.4063745019920319</v>
      </c>
      <c r="L2547" t="str">
        <f xml:space="preserve"> RIGHT(Tablo1[[#This Row],[Urun Ad]],5)</f>
        <v>ı Gri</v>
      </c>
      <c r="M2547" cm="1">
        <f t="array" aca="1" ref="M2547" ca="1">IF(VEYA(M2547="Aralık",M2547="Ocak",M2547="Şubat"),"Kış",
IF(VEYA(M2547="Mart",M2547="Nisan",M2547="Mayıs"),"İlkbahar",
IF(VEYA(M2547="Haziran",M2547="Temmuz",M2547="Ağustos"),"Yaz",
IF(VEYA(M2547="Eylül",M2547="Ekim",M2547="Kasım"),"Sonbahar",""))))</f>
        <v>0</v>
      </c>
    </row>
    <row r="2548" spans="1:13" x14ac:dyDescent="0.3">
      <c r="A2548" s="4">
        <v>2547</v>
      </c>
      <c r="B2548" t="s">
        <v>18</v>
      </c>
      <c r="C2548" t="s">
        <v>28</v>
      </c>
      <c r="D2548" s="5" t="s">
        <v>83</v>
      </c>
      <c r="E2548">
        <v>2</v>
      </c>
      <c r="F2548" s="1">
        <v>1200</v>
      </c>
      <c r="G2548" s="2">
        <v>2400</v>
      </c>
      <c r="H2548" s="3">
        <v>800</v>
      </c>
      <c r="I2548" s="19" t="s">
        <v>52</v>
      </c>
      <c r="J2548" t="s">
        <v>65</v>
      </c>
      <c r="K2548" s="20">
        <f>Tablo1[[#This Row],[Ürün Kar Tutarı]]/Tablo1[[#This Row],[Birim Fiyat]]</f>
        <v>0.66666666666666663</v>
      </c>
      <c r="L2548" t="str">
        <f xml:space="preserve"> RIGHT(Tablo1[[#This Row],[Urun Ad]],5)</f>
        <v>Marka</v>
      </c>
      <c r="M2548" cm="1">
        <f t="array" aca="1" ref="M2548" ca="1">IF(VEYA(M2548="Aralık",M2548="Ocak",M2548="Şubat"),"Kış",
IF(VEYA(M2548="Mart",M2548="Nisan",M2548="Mayıs"),"İlkbahar",
IF(VEYA(M2548="Haziran",M2548="Temmuz",M2548="Ağustos"),"Yaz",
IF(VEYA(M2548="Eylül",M2548="Ekim",M2548="Kasım"),"Sonbahar",""))))</f>
        <v>0</v>
      </c>
    </row>
    <row r="2549" spans="1:13" x14ac:dyDescent="0.3">
      <c r="A2549" s="5">
        <v>2548</v>
      </c>
      <c r="B2549" t="s">
        <v>16</v>
      </c>
      <c r="C2549" t="s">
        <v>29</v>
      </c>
      <c r="D2549" s="5" t="s">
        <v>82</v>
      </c>
      <c r="E2549">
        <v>3</v>
      </c>
      <c r="F2549" s="1">
        <v>1800</v>
      </c>
      <c r="G2549" s="2">
        <v>5400</v>
      </c>
      <c r="H2549" s="3">
        <v>3000</v>
      </c>
      <c r="I2549" s="19" t="s">
        <v>52</v>
      </c>
      <c r="J2549" t="s">
        <v>66</v>
      </c>
      <c r="K2549" s="20">
        <f>Tablo1[[#This Row],[Ürün Kar Tutarı]]/Tablo1[[#This Row],[Birim Fiyat]]</f>
        <v>1.6666666666666667</v>
      </c>
      <c r="L2549" t="str">
        <f xml:space="preserve"> RIGHT(Tablo1[[#This Row],[Urun Ad]],5)</f>
        <v>n Gri</v>
      </c>
      <c r="M2549" cm="1">
        <f t="array" aca="1" ref="M2549" ca="1">IF(VEYA(M2549="Aralık",M2549="Ocak",M2549="Şubat"),"Kış",
IF(VEYA(M2549="Mart",M2549="Nisan",M2549="Mayıs"),"İlkbahar",
IF(VEYA(M2549="Haziran",M2549="Temmuz",M2549="Ağustos"),"Yaz",
IF(VEYA(M2549="Eylül",M2549="Ekim",M2549="Kasım"),"Sonbahar",""))))</f>
        <v>0</v>
      </c>
    </row>
    <row r="2550" spans="1:13" x14ac:dyDescent="0.3">
      <c r="A2550" s="4">
        <v>2549</v>
      </c>
      <c r="B2550" t="s">
        <v>8</v>
      </c>
      <c r="C2550" t="s">
        <v>26</v>
      </c>
      <c r="D2550" s="5" t="s">
        <v>79</v>
      </c>
      <c r="E2550">
        <v>2</v>
      </c>
      <c r="F2550" s="1">
        <v>7250</v>
      </c>
      <c r="G2550" s="2">
        <v>14500</v>
      </c>
      <c r="H2550" s="3">
        <v>4500</v>
      </c>
      <c r="I2550" s="19" t="s">
        <v>52</v>
      </c>
      <c r="J2550" t="s">
        <v>55</v>
      </c>
      <c r="K2550" s="20">
        <f>Tablo1[[#This Row],[Ürün Kar Tutarı]]/Tablo1[[#This Row],[Birim Fiyat]]</f>
        <v>0.62068965517241381</v>
      </c>
      <c r="L2550" t="str">
        <f xml:space="preserve"> RIGHT(Tablo1[[#This Row],[Urun Ad]],5)</f>
        <v>u Gri</v>
      </c>
      <c r="M2550" cm="1">
        <f t="array" aca="1" ref="M2550" ca="1">IF(VEYA(M2550="Aralık",M2550="Ocak",M2550="Şubat"),"Kış",
IF(VEYA(M2550="Mart",M2550="Nisan",M2550="Mayıs"),"İlkbahar",
IF(VEYA(M2550="Haziran",M2550="Temmuz",M2550="Ağustos"),"Yaz",
IF(VEYA(M2550="Eylül",M2550="Ekim",M2550="Kasım"),"Sonbahar",""))))</f>
        <v>0</v>
      </c>
    </row>
    <row r="2551" spans="1:13" x14ac:dyDescent="0.3">
      <c r="A2551" s="5">
        <v>2550</v>
      </c>
      <c r="B2551" t="s">
        <v>17</v>
      </c>
      <c r="C2551" t="s">
        <v>33</v>
      </c>
      <c r="D2551" s="5" t="s">
        <v>78</v>
      </c>
      <c r="E2551">
        <v>3</v>
      </c>
      <c r="F2551" s="1">
        <v>1490</v>
      </c>
      <c r="G2551" s="2">
        <v>4470</v>
      </c>
      <c r="H2551" s="3">
        <v>2070</v>
      </c>
      <c r="I2551" s="19" t="s">
        <v>52</v>
      </c>
      <c r="J2551" t="s">
        <v>65</v>
      </c>
      <c r="K2551" s="20">
        <f>Tablo1[[#This Row],[Ürün Kar Tutarı]]/Tablo1[[#This Row],[Birim Fiyat]]</f>
        <v>1.3892617449664431</v>
      </c>
      <c r="L2551" t="str">
        <f xml:space="preserve"> RIGHT(Tablo1[[#This Row],[Urun Ad]],5)</f>
        <v>Marka</v>
      </c>
      <c r="M2551" cm="1">
        <f t="array" aca="1" ref="M2551" ca="1">IF(VEYA(M2551="Aralık",M2551="Ocak",M2551="Şubat"),"Kış",
IF(VEYA(M2551="Mart",M2551="Nisan",M2551="Mayıs"),"İlkbahar",
IF(VEYA(M2551="Haziran",M2551="Temmuz",M2551="Ağustos"),"Yaz",
IF(VEYA(M2551="Eylül",M2551="Ekim",M2551="Kasım"),"Sonbahar",""))))</f>
        <v>0</v>
      </c>
    </row>
    <row r="2552" spans="1:13" x14ac:dyDescent="0.3">
      <c r="A2552" s="4">
        <v>2551</v>
      </c>
      <c r="B2552" t="s">
        <v>17</v>
      </c>
      <c r="C2552" t="s">
        <v>38</v>
      </c>
      <c r="D2552" s="5" t="s">
        <v>84</v>
      </c>
      <c r="E2552">
        <v>4</v>
      </c>
      <c r="F2552" s="1">
        <v>1200</v>
      </c>
      <c r="G2552" s="2">
        <v>4800</v>
      </c>
      <c r="H2552" s="3">
        <v>1600</v>
      </c>
      <c r="I2552" s="19" t="s">
        <v>52</v>
      </c>
      <c r="J2552" t="s">
        <v>65</v>
      </c>
      <c r="K2552" s="20">
        <f>Tablo1[[#This Row],[Ürün Kar Tutarı]]/Tablo1[[#This Row],[Birim Fiyat]]</f>
        <v>1.3333333333333333</v>
      </c>
      <c r="L2552" t="str">
        <f xml:space="preserve"> RIGHT(Tablo1[[#This Row],[Urun Ad]],5)</f>
        <v>ü Mor</v>
      </c>
      <c r="M2552" cm="1">
        <f t="array" aca="1" ref="M2552" ca="1">IF(VEYA(M2552="Aralık",M2552="Ocak",M2552="Şubat"),"Kış",
IF(VEYA(M2552="Mart",M2552="Nisan",M2552="Mayıs"),"İlkbahar",
IF(VEYA(M2552="Haziran",M2552="Temmuz",M2552="Ağustos"),"Yaz",
IF(VEYA(M2552="Eylül",M2552="Ekim",M2552="Kasım"),"Sonbahar",""))))</f>
        <v>0</v>
      </c>
    </row>
    <row r="2553" spans="1:13" x14ac:dyDescent="0.3">
      <c r="A2553" s="5">
        <v>2552</v>
      </c>
      <c r="B2553" t="s">
        <v>9</v>
      </c>
      <c r="C2553" t="s">
        <v>31</v>
      </c>
      <c r="D2553" s="5" t="s">
        <v>77</v>
      </c>
      <c r="E2553">
        <v>4</v>
      </c>
      <c r="F2553" s="1">
        <v>8000</v>
      </c>
      <c r="G2553" s="2">
        <v>32000</v>
      </c>
      <c r="H2553" s="3">
        <v>8000</v>
      </c>
      <c r="I2553" s="19" t="s">
        <v>52</v>
      </c>
      <c r="J2553" t="s">
        <v>66</v>
      </c>
      <c r="K2553" s="20">
        <f>Tablo1[[#This Row],[Ürün Kar Tutarı]]/Tablo1[[#This Row],[Birim Fiyat]]</f>
        <v>1</v>
      </c>
      <c r="L2553" t="str">
        <f xml:space="preserve"> RIGHT(Tablo1[[#This Row],[Urun Ad]],5)</f>
        <v>Beyaz</v>
      </c>
      <c r="M2553" cm="1">
        <f t="array" aca="1" ref="M2553" ca="1">IF(VEYA(M2553="Aralık",M2553="Ocak",M2553="Şubat"),"Kış",
IF(VEYA(M2553="Mart",M2553="Nisan",M2553="Mayıs"),"İlkbahar",
IF(VEYA(M2553="Haziran",M2553="Temmuz",M2553="Ağustos"),"Yaz",
IF(VEYA(M2553="Eylül",M2553="Ekim",M2553="Kasım"),"Sonbahar",""))))</f>
        <v>0</v>
      </c>
    </row>
    <row r="2554" spans="1:13" x14ac:dyDescent="0.3">
      <c r="A2554" s="4">
        <v>2553</v>
      </c>
      <c r="B2554" t="s">
        <v>14</v>
      </c>
      <c r="C2554" t="s">
        <v>21</v>
      </c>
      <c r="D2554" s="5" t="s">
        <v>82</v>
      </c>
      <c r="E2554">
        <v>4</v>
      </c>
      <c r="F2554" s="1">
        <v>1400</v>
      </c>
      <c r="G2554" s="2">
        <v>5600</v>
      </c>
      <c r="H2554" s="3">
        <v>2400</v>
      </c>
      <c r="I2554" s="19" t="s">
        <v>52</v>
      </c>
      <c r="J2554" t="s">
        <v>61</v>
      </c>
      <c r="K2554" s="20">
        <f>Tablo1[[#This Row],[Ürün Kar Tutarı]]/Tablo1[[#This Row],[Birim Fiyat]]</f>
        <v>1.7142857142857142</v>
      </c>
      <c r="L2554" t="str">
        <f xml:space="preserve"> RIGHT(Tablo1[[#This Row],[Urun Ad]],5)</f>
        <v>Beyaz</v>
      </c>
      <c r="M2554" cm="1">
        <f t="array" aca="1" ref="M2554" ca="1">IF(VEYA(M2554="Aralık",M2554="Ocak",M2554="Şubat"),"Kış",
IF(VEYA(M2554="Mart",M2554="Nisan",M2554="Mayıs"),"İlkbahar",
IF(VEYA(M2554="Haziran",M2554="Temmuz",M2554="Ağustos"),"Yaz",
IF(VEYA(M2554="Eylül",M2554="Ekim",M2554="Kasım"),"Sonbahar",""))))</f>
        <v>0</v>
      </c>
    </row>
    <row r="2555" spans="1:13" x14ac:dyDescent="0.3">
      <c r="A2555" s="5">
        <v>2554</v>
      </c>
      <c r="B2555" t="s">
        <v>13</v>
      </c>
      <c r="C2555" t="s">
        <v>23</v>
      </c>
      <c r="D2555" s="5" t="s">
        <v>84</v>
      </c>
      <c r="E2555">
        <v>4</v>
      </c>
      <c r="F2555" s="1">
        <v>1350</v>
      </c>
      <c r="G2555" s="2">
        <v>5400</v>
      </c>
      <c r="H2555" s="3">
        <v>2200</v>
      </c>
      <c r="I2555" s="19" t="s">
        <v>52</v>
      </c>
      <c r="J2555" t="s">
        <v>56</v>
      </c>
      <c r="K2555" s="20">
        <f>Tablo1[[#This Row],[Ürün Kar Tutarı]]/Tablo1[[#This Row],[Birim Fiyat]]</f>
        <v>1.6296296296296295</v>
      </c>
      <c r="L2555" t="str">
        <f xml:space="preserve"> RIGHT(Tablo1[[#This Row],[Urun Ad]],5)</f>
        <v>Siyah</v>
      </c>
      <c r="M2555" cm="1">
        <f t="array" aca="1" ref="M2555" ca="1">IF(VEYA(M2555="Aralık",M2555="Ocak",M2555="Şubat"),"Kış",
IF(VEYA(M2555="Mart",M2555="Nisan",M2555="Mayıs"),"İlkbahar",
IF(VEYA(M2555="Haziran",M2555="Temmuz",M2555="Ağustos"),"Yaz",
IF(VEYA(M2555="Eylül",M2555="Ekim",M2555="Kasım"),"Sonbahar",""))))</f>
        <v>0</v>
      </c>
    </row>
    <row r="2556" spans="1:13" x14ac:dyDescent="0.3">
      <c r="A2556" s="4">
        <v>2555</v>
      </c>
      <c r="B2556" t="s">
        <v>16</v>
      </c>
      <c r="C2556" t="s">
        <v>38</v>
      </c>
      <c r="D2556" s="5" t="s">
        <v>84</v>
      </c>
      <c r="E2556">
        <v>3</v>
      </c>
      <c r="F2556" s="1">
        <v>1200</v>
      </c>
      <c r="G2556" s="2">
        <v>3600</v>
      </c>
      <c r="H2556" s="3">
        <v>1200</v>
      </c>
      <c r="I2556" s="19" t="s">
        <v>52</v>
      </c>
      <c r="J2556" t="s">
        <v>58</v>
      </c>
      <c r="K2556" s="20">
        <f>Tablo1[[#This Row],[Ürün Kar Tutarı]]/Tablo1[[#This Row],[Birim Fiyat]]</f>
        <v>1</v>
      </c>
      <c r="L2556" t="str">
        <f xml:space="preserve"> RIGHT(Tablo1[[#This Row],[Urun Ad]],5)</f>
        <v>ü Mor</v>
      </c>
      <c r="M2556" cm="1">
        <f t="array" aca="1" ref="M2556" ca="1">IF(VEYA(M2556="Aralık",M2556="Ocak",M2556="Şubat"),"Kış",
IF(VEYA(M2556="Mart",M2556="Nisan",M2556="Mayıs"),"İlkbahar",
IF(VEYA(M2556="Haziran",M2556="Temmuz",M2556="Ağustos"),"Yaz",
IF(VEYA(M2556="Eylül",M2556="Ekim",M2556="Kasım"),"Sonbahar",""))))</f>
        <v>0</v>
      </c>
    </row>
    <row r="2557" spans="1:13" x14ac:dyDescent="0.3">
      <c r="A2557" s="5">
        <v>2556</v>
      </c>
      <c r="B2557" t="s">
        <v>14</v>
      </c>
      <c r="C2557" t="s">
        <v>40</v>
      </c>
      <c r="D2557" s="5" t="s">
        <v>75</v>
      </c>
      <c r="E2557">
        <v>5</v>
      </c>
      <c r="F2557" s="1">
        <v>5300</v>
      </c>
      <c r="G2557" s="2">
        <v>26500</v>
      </c>
      <c r="H2557" s="3">
        <v>6500</v>
      </c>
      <c r="I2557" s="19" t="s">
        <v>52</v>
      </c>
      <c r="J2557" t="s">
        <v>64</v>
      </c>
      <c r="K2557" s="20">
        <f>Tablo1[[#This Row],[Ürün Kar Tutarı]]/Tablo1[[#This Row],[Birim Fiyat]]</f>
        <v>1.2264150943396226</v>
      </c>
      <c r="L2557" t="str">
        <f xml:space="preserve"> RIGHT(Tablo1[[#This Row],[Urun Ad]],5)</f>
        <v>i Gri</v>
      </c>
      <c r="M2557" cm="1">
        <f t="array" aca="1" ref="M2557" ca="1">IF(VEYA(M2557="Aralık",M2557="Ocak",M2557="Şubat"),"Kış",
IF(VEYA(M2557="Mart",M2557="Nisan",M2557="Mayıs"),"İlkbahar",
IF(VEYA(M2557="Haziran",M2557="Temmuz",M2557="Ağustos"),"Yaz",
IF(VEYA(M2557="Eylül",M2557="Ekim",M2557="Kasım"),"Sonbahar",""))))</f>
        <v>0</v>
      </c>
    </row>
    <row r="2558" spans="1:13" x14ac:dyDescent="0.3">
      <c r="A2558" s="4">
        <v>2557</v>
      </c>
      <c r="B2558" t="s">
        <v>17</v>
      </c>
      <c r="C2558" t="s">
        <v>32</v>
      </c>
      <c r="D2558" s="5" t="s">
        <v>76</v>
      </c>
      <c r="E2558">
        <v>5</v>
      </c>
      <c r="F2558" s="1">
        <v>10590</v>
      </c>
      <c r="G2558" s="2">
        <v>52950</v>
      </c>
      <c r="H2558" s="3">
        <v>22950</v>
      </c>
      <c r="I2558" s="19" t="s">
        <v>52</v>
      </c>
      <c r="J2558" t="s">
        <v>67</v>
      </c>
      <c r="K2558" s="20">
        <f>Tablo1[[#This Row],[Ürün Kar Tutarı]]/Tablo1[[#This Row],[Birim Fiyat]]</f>
        <v>2.1671388101983005</v>
      </c>
      <c r="L2558" t="str">
        <f xml:space="preserve"> RIGHT(Tablo1[[#This Row],[Urun Ad]],5)</f>
        <v>ı Gri</v>
      </c>
      <c r="M2558" cm="1">
        <f t="array" aca="1" ref="M2558" ca="1">IF(VEYA(M2558="Aralık",M2558="Ocak",M2558="Şubat"),"Kış",
IF(VEYA(M2558="Mart",M2558="Nisan",M2558="Mayıs"),"İlkbahar",
IF(VEYA(M2558="Haziran",M2558="Temmuz",M2558="Ağustos"),"Yaz",
IF(VEYA(M2558="Eylül",M2558="Ekim",M2558="Kasım"),"Sonbahar",""))))</f>
        <v>0</v>
      </c>
    </row>
    <row r="2559" spans="1:13" x14ac:dyDescent="0.3">
      <c r="A2559" s="5">
        <v>2558</v>
      </c>
      <c r="B2559" t="s">
        <v>12</v>
      </c>
      <c r="C2559" t="s">
        <v>37</v>
      </c>
      <c r="D2559" s="5" t="s">
        <v>43</v>
      </c>
      <c r="E2559">
        <v>2</v>
      </c>
      <c r="F2559" s="1">
        <v>1250</v>
      </c>
      <c r="G2559" s="2">
        <v>2500</v>
      </c>
      <c r="H2559" s="3">
        <v>900</v>
      </c>
      <c r="I2559" s="19" t="s">
        <v>52</v>
      </c>
      <c r="J2559" t="s">
        <v>59</v>
      </c>
      <c r="K2559" s="20">
        <f>Tablo1[[#This Row],[Ürün Kar Tutarı]]/Tablo1[[#This Row],[Birim Fiyat]]</f>
        <v>0.72</v>
      </c>
      <c r="L2559" t="str">
        <f xml:space="preserve"> RIGHT(Tablo1[[#This Row],[Urun Ad]],5)</f>
        <v>Siyah</v>
      </c>
      <c r="M2559" cm="1">
        <f t="array" aca="1" ref="M2559" ca="1">IF(VEYA(M2559="Aralık",M2559="Ocak",M2559="Şubat"),"Kış",
IF(VEYA(M2559="Mart",M2559="Nisan",M2559="Mayıs"),"İlkbahar",
IF(VEYA(M2559="Haziran",M2559="Temmuz",M2559="Ağustos"),"Yaz",
IF(VEYA(M2559="Eylül",M2559="Ekim",M2559="Kasım"),"Sonbahar",""))))</f>
        <v>0</v>
      </c>
    </row>
    <row r="2560" spans="1:13" x14ac:dyDescent="0.3">
      <c r="A2560" s="4">
        <v>2559</v>
      </c>
      <c r="B2560" t="s">
        <v>19</v>
      </c>
      <c r="C2560" t="s">
        <v>38</v>
      </c>
      <c r="D2560" s="5" t="s">
        <v>84</v>
      </c>
      <c r="E2560">
        <v>3</v>
      </c>
      <c r="F2560" s="1">
        <v>1200</v>
      </c>
      <c r="G2560" s="2">
        <v>3600</v>
      </c>
      <c r="H2560" s="3">
        <v>1200</v>
      </c>
      <c r="I2560" s="19" t="s">
        <v>52</v>
      </c>
      <c r="J2560" t="s">
        <v>62</v>
      </c>
      <c r="K2560" s="20">
        <f>Tablo1[[#This Row],[Ürün Kar Tutarı]]/Tablo1[[#This Row],[Birim Fiyat]]</f>
        <v>1</v>
      </c>
      <c r="L2560" t="str">
        <f xml:space="preserve"> RIGHT(Tablo1[[#This Row],[Urun Ad]],5)</f>
        <v>ü Mor</v>
      </c>
      <c r="M2560" cm="1">
        <f t="array" aca="1" ref="M2560" ca="1">IF(VEYA(M2560="Aralık",M2560="Ocak",M2560="Şubat"),"Kış",
IF(VEYA(M2560="Mart",M2560="Nisan",M2560="Mayıs"),"İlkbahar",
IF(VEYA(M2560="Haziran",M2560="Temmuz",M2560="Ağustos"),"Yaz",
IF(VEYA(M2560="Eylül",M2560="Ekim",M2560="Kasım"),"Sonbahar",""))))</f>
        <v>0</v>
      </c>
    </row>
    <row r="2561" spans="1:13" x14ac:dyDescent="0.3">
      <c r="A2561" s="5">
        <v>2560</v>
      </c>
      <c r="B2561" t="s">
        <v>12</v>
      </c>
      <c r="C2561" t="s">
        <v>21</v>
      </c>
      <c r="D2561" s="5" t="s">
        <v>82</v>
      </c>
      <c r="E2561">
        <v>4</v>
      </c>
      <c r="F2561" s="1">
        <v>1400</v>
      </c>
      <c r="G2561" s="2">
        <v>5600</v>
      </c>
      <c r="H2561" s="3">
        <v>2400</v>
      </c>
      <c r="I2561" s="19" t="s">
        <v>52</v>
      </c>
      <c r="J2561" t="s">
        <v>64</v>
      </c>
      <c r="K2561" s="20">
        <f>Tablo1[[#This Row],[Ürün Kar Tutarı]]/Tablo1[[#This Row],[Birim Fiyat]]</f>
        <v>1.7142857142857142</v>
      </c>
      <c r="L2561" t="str">
        <f xml:space="preserve"> RIGHT(Tablo1[[#This Row],[Urun Ad]],5)</f>
        <v>Beyaz</v>
      </c>
      <c r="M2561" cm="1">
        <f t="array" aca="1" ref="M2561" ca="1">IF(VEYA(M2561="Aralık",M2561="Ocak",M2561="Şubat"),"Kış",
IF(VEYA(M2561="Mart",M2561="Nisan",M2561="Mayıs"),"İlkbahar",
IF(VEYA(M2561="Haziran",M2561="Temmuz",M2561="Ağustos"),"Yaz",
IF(VEYA(M2561="Eylül",M2561="Ekim",M2561="Kasım"),"Sonbahar",""))))</f>
        <v>0</v>
      </c>
    </row>
    <row r="2562" spans="1:13" x14ac:dyDescent="0.3">
      <c r="A2562" s="4">
        <v>2561</v>
      </c>
      <c r="B2562" t="s">
        <v>19</v>
      </c>
      <c r="C2562" t="s">
        <v>39</v>
      </c>
      <c r="D2562" s="5" t="s">
        <v>76</v>
      </c>
      <c r="E2562">
        <v>2</v>
      </c>
      <c r="F2562" s="1">
        <v>7530</v>
      </c>
      <c r="G2562" s="2">
        <v>15060</v>
      </c>
      <c r="H2562" s="3">
        <v>3060</v>
      </c>
      <c r="I2562" s="19" t="s">
        <v>52</v>
      </c>
      <c r="J2562" t="s">
        <v>61</v>
      </c>
      <c r="K2562" s="20">
        <f>Tablo1[[#This Row],[Ürün Kar Tutarı]]/Tablo1[[#This Row],[Birim Fiyat]]</f>
        <v>0.4063745019920319</v>
      </c>
      <c r="L2562" t="str">
        <f xml:space="preserve"> RIGHT(Tablo1[[#This Row],[Urun Ad]],5)</f>
        <v>ı Gri</v>
      </c>
      <c r="M2562" cm="1">
        <f t="array" aca="1" ref="M2562" ca="1">IF(VEYA(M2562="Aralık",M2562="Ocak",M2562="Şubat"),"Kış",
IF(VEYA(M2562="Mart",M2562="Nisan",M2562="Mayıs"),"İlkbahar",
IF(VEYA(M2562="Haziran",M2562="Temmuz",M2562="Ağustos"),"Yaz",
IF(VEYA(M2562="Eylül",M2562="Ekim",M2562="Kasım"),"Sonbahar",""))))</f>
        <v>0</v>
      </c>
    </row>
    <row r="2563" spans="1:13" x14ac:dyDescent="0.3">
      <c r="A2563" s="5">
        <v>2562</v>
      </c>
      <c r="B2563" t="s">
        <v>14</v>
      </c>
      <c r="C2563" t="s">
        <v>25</v>
      </c>
      <c r="D2563" s="5" t="s">
        <v>77</v>
      </c>
      <c r="E2563">
        <v>4</v>
      </c>
      <c r="F2563" s="1">
        <v>7600</v>
      </c>
      <c r="G2563" s="2">
        <v>30400</v>
      </c>
      <c r="H2563" s="3">
        <v>6400</v>
      </c>
      <c r="I2563" s="19" t="s">
        <v>52</v>
      </c>
      <c r="J2563" t="s">
        <v>62</v>
      </c>
      <c r="K2563" s="20">
        <f>Tablo1[[#This Row],[Ürün Kar Tutarı]]/Tablo1[[#This Row],[Birim Fiyat]]</f>
        <v>0.84210526315789469</v>
      </c>
      <c r="L2563" t="str">
        <f xml:space="preserve"> RIGHT(Tablo1[[#This Row],[Urun Ad]],5)</f>
        <v>i Gri</v>
      </c>
      <c r="M2563" cm="1">
        <f t="array" aca="1" ref="M2563" ca="1">IF(VEYA(M2563="Aralık",M2563="Ocak",M2563="Şubat"),"Kış",
IF(VEYA(M2563="Mart",M2563="Nisan",M2563="Mayıs"),"İlkbahar",
IF(VEYA(M2563="Haziran",M2563="Temmuz",M2563="Ağustos"),"Yaz",
IF(VEYA(M2563="Eylül",M2563="Ekim",M2563="Kasım"),"Sonbahar",""))))</f>
        <v>0</v>
      </c>
    </row>
    <row r="2564" spans="1:13" x14ac:dyDescent="0.3">
      <c r="A2564" s="4">
        <v>2563</v>
      </c>
      <c r="B2564" t="s">
        <v>19</v>
      </c>
      <c r="C2564" t="s">
        <v>41</v>
      </c>
      <c r="D2564" s="5" t="s">
        <v>78</v>
      </c>
      <c r="E2564">
        <v>5</v>
      </c>
      <c r="F2564" s="1">
        <v>1500</v>
      </c>
      <c r="G2564" s="2">
        <v>7500</v>
      </c>
      <c r="H2564" s="3">
        <v>3500</v>
      </c>
      <c r="I2564" s="19" t="s">
        <v>52</v>
      </c>
      <c r="J2564" t="s">
        <v>57</v>
      </c>
      <c r="K2564" s="20">
        <f>Tablo1[[#This Row],[Ürün Kar Tutarı]]/Tablo1[[#This Row],[Birim Fiyat]]</f>
        <v>2.3333333333333335</v>
      </c>
      <c r="L2564" t="str">
        <f xml:space="preserve"> RIGHT(Tablo1[[#This Row],[Urun Ad]],5)</f>
        <v>Marka</v>
      </c>
      <c r="M2564" cm="1">
        <f t="array" aca="1" ref="M2564" ca="1">IF(VEYA(M2564="Aralık",M2564="Ocak",M2564="Şubat"),"Kış",
IF(VEYA(M2564="Mart",M2564="Nisan",M2564="Mayıs"),"İlkbahar",
IF(VEYA(M2564="Haziran",M2564="Temmuz",M2564="Ağustos"),"Yaz",
IF(VEYA(M2564="Eylül",M2564="Ekim",M2564="Kasım"),"Sonbahar",""))))</f>
        <v>0</v>
      </c>
    </row>
    <row r="2565" spans="1:13" x14ac:dyDescent="0.3">
      <c r="A2565" s="5">
        <v>2564</v>
      </c>
      <c r="B2565" t="s">
        <v>17</v>
      </c>
      <c r="C2565" t="s">
        <v>24</v>
      </c>
      <c r="D2565" s="5" t="s">
        <v>81</v>
      </c>
      <c r="E2565">
        <v>3</v>
      </c>
      <c r="F2565" s="1">
        <v>2180</v>
      </c>
      <c r="G2565" s="2">
        <v>6540</v>
      </c>
      <c r="H2565" s="3">
        <v>2040</v>
      </c>
      <c r="I2565" s="19" t="s">
        <v>52</v>
      </c>
      <c r="J2565" t="s">
        <v>58</v>
      </c>
      <c r="K2565" s="20">
        <f>Tablo1[[#This Row],[Ürün Kar Tutarı]]/Tablo1[[#This Row],[Birim Fiyat]]</f>
        <v>0.93577981651376152</v>
      </c>
      <c r="L2565" t="str">
        <f xml:space="preserve"> RIGHT(Tablo1[[#This Row],[Urun Ad]],5)</f>
        <v>Marka</v>
      </c>
      <c r="M2565" cm="1">
        <f t="array" aca="1" ref="M2565" ca="1">IF(VEYA(M2565="Aralık",M2565="Ocak",M2565="Şubat"),"Kış",
IF(VEYA(M2565="Mart",M2565="Nisan",M2565="Mayıs"),"İlkbahar",
IF(VEYA(M2565="Haziran",M2565="Temmuz",M2565="Ağustos"),"Yaz",
IF(VEYA(M2565="Eylül",M2565="Ekim",M2565="Kasım"),"Sonbahar",""))))</f>
        <v>0</v>
      </c>
    </row>
    <row r="2566" spans="1:13" x14ac:dyDescent="0.3">
      <c r="A2566" s="4">
        <v>2565</v>
      </c>
      <c r="B2566" t="s">
        <v>11</v>
      </c>
      <c r="C2566" t="s">
        <v>24</v>
      </c>
      <c r="D2566" s="5" t="s">
        <v>81</v>
      </c>
      <c r="E2566">
        <v>4</v>
      </c>
      <c r="F2566" s="1">
        <v>2180</v>
      </c>
      <c r="G2566" s="2">
        <v>8720</v>
      </c>
      <c r="H2566" s="3">
        <v>2720</v>
      </c>
      <c r="I2566" s="19" t="s">
        <v>52</v>
      </c>
      <c r="J2566" t="s">
        <v>55</v>
      </c>
      <c r="K2566" s="20">
        <f>Tablo1[[#This Row],[Ürün Kar Tutarı]]/Tablo1[[#This Row],[Birim Fiyat]]</f>
        <v>1.2477064220183487</v>
      </c>
      <c r="L2566" t="str">
        <f xml:space="preserve"> RIGHT(Tablo1[[#This Row],[Urun Ad]],5)</f>
        <v>Marka</v>
      </c>
      <c r="M2566" cm="1">
        <f t="array" aca="1" ref="M2566" ca="1">IF(VEYA(M2566="Aralık",M2566="Ocak",M2566="Şubat"),"Kış",
IF(VEYA(M2566="Mart",M2566="Nisan",M2566="Mayıs"),"İlkbahar",
IF(VEYA(M2566="Haziran",M2566="Temmuz",M2566="Ağustos"),"Yaz",
IF(VEYA(M2566="Eylül",M2566="Ekim",M2566="Kasım"),"Sonbahar",""))))</f>
        <v>0</v>
      </c>
    </row>
    <row r="2567" spans="1:13" x14ac:dyDescent="0.3">
      <c r="A2567" s="4">
        <v>2566</v>
      </c>
      <c r="B2567" t="s">
        <v>17</v>
      </c>
      <c r="C2567" t="s">
        <v>35</v>
      </c>
      <c r="D2567" s="5" t="s">
        <v>79</v>
      </c>
      <c r="E2567">
        <v>3</v>
      </c>
      <c r="F2567" s="1">
        <v>5775</v>
      </c>
      <c r="G2567" s="2">
        <v>17325</v>
      </c>
      <c r="H2567" s="3">
        <v>5325</v>
      </c>
      <c r="I2567" s="19" t="s">
        <v>52</v>
      </c>
      <c r="J2567" t="s">
        <v>58</v>
      </c>
      <c r="K2567" s="20">
        <f>Tablo1[[#This Row],[Ürün Kar Tutarı]]/Tablo1[[#This Row],[Birim Fiyat]]</f>
        <v>0.92207792207792205</v>
      </c>
      <c r="L2567" t="str">
        <f xml:space="preserve"> RIGHT(Tablo1[[#This Row],[Urun Ad]],5)</f>
        <v>Beyaz</v>
      </c>
      <c r="M2567" cm="1">
        <f t="array" aca="1" ref="M2567" ca="1">IF(VEYA(M2567="Aralık",M2567="Ocak",M2567="Şubat"),"Kış",
IF(VEYA(M2567="Mart",M2567="Nisan",M2567="Mayıs"),"İlkbahar",
IF(VEYA(M2567="Haziran",M2567="Temmuz",M2567="Ağustos"),"Yaz",
IF(VEYA(M2567="Eylül",M2567="Ekim",M2567="Kasım"),"Sonbahar",""))))</f>
        <v>0</v>
      </c>
    </row>
    <row r="2568" spans="1:13" x14ac:dyDescent="0.3">
      <c r="A2568" s="4">
        <v>2567</v>
      </c>
      <c r="B2568" t="s">
        <v>17</v>
      </c>
      <c r="C2568" t="s">
        <v>27</v>
      </c>
      <c r="D2568" s="5" t="s">
        <v>43</v>
      </c>
      <c r="E2568">
        <v>2</v>
      </c>
      <c r="F2568" s="1">
        <v>1100</v>
      </c>
      <c r="G2568" s="2">
        <v>2200</v>
      </c>
      <c r="H2568" s="3">
        <v>600</v>
      </c>
      <c r="I2568" s="19" t="s">
        <v>52</v>
      </c>
      <c r="J2568" t="s">
        <v>55</v>
      </c>
      <c r="K2568" s="20">
        <f>Tablo1[[#This Row],[Ürün Kar Tutarı]]/Tablo1[[#This Row],[Birim Fiyat]]</f>
        <v>0.54545454545454541</v>
      </c>
      <c r="L2568" t="str">
        <f xml:space="preserve"> RIGHT(Tablo1[[#This Row],[Urun Ad]],5)</f>
        <v>Beyaz</v>
      </c>
      <c r="M2568" cm="1">
        <f t="array" aca="1" ref="M2568" ca="1">IF(VEYA(M2568="Aralık",M2568="Ocak",M2568="Şubat"),"Kış",
IF(VEYA(M2568="Mart",M2568="Nisan",M2568="Mayıs"),"İlkbahar",
IF(VEYA(M2568="Haziran",M2568="Temmuz",M2568="Ağustos"),"Yaz",
IF(VEYA(M2568="Eylül",M2568="Ekim",M2568="Kasım"),"Sonbahar",""))))</f>
        <v>0</v>
      </c>
    </row>
    <row r="2569" spans="1:13" x14ac:dyDescent="0.3">
      <c r="A2569" s="5">
        <v>2568</v>
      </c>
      <c r="B2569" t="s">
        <v>18</v>
      </c>
      <c r="C2569" t="s">
        <v>35</v>
      </c>
      <c r="D2569" s="5" t="s">
        <v>79</v>
      </c>
      <c r="E2569">
        <v>5</v>
      </c>
      <c r="F2569" s="1">
        <v>5775</v>
      </c>
      <c r="G2569" s="2">
        <v>28875</v>
      </c>
      <c r="H2569" s="3">
        <v>8875</v>
      </c>
      <c r="I2569" s="19" t="s">
        <v>52</v>
      </c>
      <c r="J2569" t="s">
        <v>58</v>
      </c>
      <c r="K2569" s="20">
        <f>Tablo1[[#This Row],[Ürün Kar Tutarı]]/Tablo1[[#This Row],[Birim Fiyat]]</f>
        <v>1.5367965367965368</v>
      </c>
      <c r="L2569" t="str">
        <f xml:space="preserve"> RIGHT(Tablo1[[#This Row],[Urun Ad]],5)</f>
        <v>Beyaz</v>
      </c>
      <c r="M2569" cm="1">
        <f t="array" aca="1" ref="M2569" ca="1">IF(VEYA(M2569="Aralık",M2569="Ocak",M2569="Şubat"),"Kış",
IF(VEYA(M2569="Mart",M2569="Nisan",M2569="Mayıs"),"İlkbahar",
IF(VEYA(M2569="Haziran",M2569="Temmuz",M2569="Ağustos"),"Yaz",
IF(VEYA(M2569="Eylül",M2569="Ekim",M2569="Kasım"),"Sonbahar",""))))</f>
        <v>0</v>
      </c>
    </row>
    <row r="2570" spans="1:13" x14ac:dyDescent="0.3">
      <c r="A2570" s="4">
        <v>2569</v>
      </c>
      <c r="B2570" t="s">
        <v>15</v>
      </c>
      <c r="C2570" t="s">
        <v>23</v>
      </c>
      <c r="D2570" s="5" t="s">
        <v>84</v>
      </c>
      <c r="E2570">
        <v>5</v>
      </c>
      <c r="F2570" s="1">
        <v>1350</v>
      </c>
      <c r="G2570" s="2">
        <v>6750</v>
      </c>
      <c r="H2570" s="3">
        <v>2750</v>
      </c>
      <c r="I2570" s="19" t="s">
        <v>52</v>
      </c>
      <c r="J2570" t="s">
        <v>63</v>
      </c>
      <c r="K2570" s="20">
        <f>Tablo1[[#This Row],[Ürün Kar Tutarı]]/Tablo1[[#This Row],[Birim Fiyat]]</f>
        <v>2.0370370370370372</v>
      </c>
      <c r="L2570" t="str">
        <f xml:space="preserve"> RIGHT(Tablo1[[#This Row],[Urun Ad]],5)</f>
        <v>Siyah</v>
      </c>
      <c r="M2570" cm="1">
        <f t="array" aca="1" ref="M2570" ca="1">IF(VEYA(M2570="Aralık",M2570="Ocak",M2570="Şubat"),"Kış",
IF(VEYA(M2570="Mart",M2570="Nisan",M2570="Mayıs"),"İlkbahar",
IF(VEYA(M2570="Haziran",M2570="Temmuz",M2570="Ağustos"),"Yaz",
IF(VEYA(M2570="Eylül",M2570="Ekim",M2570="Kasım"),"Sonbahar",""))))</f>
        <v>0</v>
      </c>
    </row>
    <row r="2571" spans="1:13" x14ac:dyDescent="0.3">
      <c r="A2571" s="5">
        <v>2570</v>
      </c>
      <c r="B2571" t="s">
        <v>8</v>
      </c>
      <c r="C2571" t="s">
        <v>25</v>
      </c>
      <c r="D2571" s="5" t="s">
        <v>77</v>
      </c>
      <c r="E2571">
        <v>3</v>
      </c>
      <c r="F2571" s="1">
        <v>7600</v>
      </c>
      <c r="G2571" s="2">
        <v>22800</v>
      </c>
      <c r="H2571" s="3">
        <v>4800</v>
      </c>
      <c r="I2571" s="19" t="s">
        <v>52</v>
      </c>
      <c r="J2571" t="s">
        <v>57</v>
      </c>
      <c r="K2571" s="20">
        <f>Tablo1[[#This Row],[Ürün Kar Tutarı]]/Tablo1[[#This Row],[Birim Fiyat]]</f>
        <v>0.63157894736842102</v>
      </c>
      <c r="L2571" t="str">
        <f xml:space="preserve"> RIGHT(Tablo1[[#This Row],[Urun Ad]],5)</f>
        <v>i Gri</v>
      </c>
      <c r="M2571" cm="1">
        <f t="array" aca="1" ref="M2571" ca="1">IF(VEYA(M2571="Aralık",M2571="Ocak",M2571="Şubat"),"Kış",
IF(VEYA(M2571="Mart",M2571="Nisan",M2571="Mayıs"),"İlkbahar",
IF(VEYA(M2571="Haziran",M2571="Temmuz",M2571="Ağustos"),"Yaz",
IF(VEYA(M2571="Eylül",M2571="Ekim",M2571="Kasım"),"Sonbahar",""))))</f>
        <v>0</v>
      </c>
    </row>
    <row r="2572" spans="1:13" x14ac:dyDescent="0.3">
      <c r="A2572" s="4">
        <v>2571</v>
      </c>
      <c r="B2572" t="s">
        <v>10</v>
      </c>
      <c r="C2572" t="s">
        <v>26</v>
      </c>
      <c r="D2572" s="5" t="s">
        <v>79</v>
      </c>
      <c r="E2572">
        <v>3</v>
      </c>
      <c r="F2572" s="1">
        <v>7250</v>
      </c>
      <c r="G2572" s="2">
        <v>21750</v>
      </c>
      <c r="H2572" s="3">
        <v>6750</v>
      </c>
      <c r="I2572" s="19" t="s">
        <v>52</v>
      </c>
      <c r="J2572" t="s">
        <v>64</v>
      </c>
      <c r="K2572" s="20">
        <f>Tablo1[[#This Row],[Ürün Kar Tutarı]]/Tablo1[[#This Row],[Birim Fiyat]]</f>
        <v>0.93103448275862066</v>
      </c>
      <c r="L2572" t="str">
        <f xml:space="preserve"> RIGHT(Tablo1[[#This Row],[Urun Ad]],5)</f>
        <v>u Gri</v>
      </c>
      <c r="M2572" cm="1">
        <f t="array" aca="1" ref="M2572" ca="1">IF(VEYA(M2572="Aralık",M2572="Ocak",M2572="Şubat"),"Kış",
IF(VEYA(M2572="Mart",M2572="Nisan",M2572="Mayıs"),"İlkbahar",
IF(VEYA(M2572="Haziran",M2572="Temmuz",M2572="Ağustos"),"Yaz",
IF(VEYA(M2572="Eylül",M2572="Ekim",M2572="Kasım"),"Sonbahar",""))))</f>
        <v>0</v>
      </c>
    </row>
    <row r="2573" spans="1:13" x14ac:dyDescent="0.3">
      <c r="A2573" s="5">
        <v>2572</v>
      </c>
      <c r="B2573" t="s">
        <v>19</v>
      </c>
      <c r="C2573" t="s">
        <v>33</v>
      </c>
      <c r="D2573" s="5" t="s">
        <v>78</v>
      </c>
      <c r="E2573">
        <v>5</v>
      </c>
      <c r="F2573" s="1">
        <v>1490</v>
      </c>
      <c r="G2573" s="2">
        <v>7450</v>
      </c>
      <c r="H2573" s="3">
        <v>3450</v>
      </c>
      <c r="I2573" s="19" t="s">
        <v>52</v>
      </c>
      <c r="J2573" t="s">
        <v>56</v>
      </c>
      <c r="K2573" s="20">
        <f>Tablo1[[#This Row],[Ürün Kar Tutarı]]/Tablo1[[#This Row],[Birim Fiyat]]</f>
        <v>2.3154362416107381</v>
      </c>
      <c r="L2573" t="str">
        <f xml:space="preserve"> RIGHT(Tablo1[[#This Row],[Urun Ad]],5)</f>
        <v>Marka</v>
      </c>
      <c r="M2573" cm="1">
        <f t="array" aca="1" ref="M2573" ca="1">IF(VEYA(M2573="Aralık",M2573="Ocak",M2573="Şubat"),"Kış",
IF(VEYA(M2573="Mart",M2573="Nisan",M2573="Mayıs"),"İlkbahar",
IF(VEYA(M2573="Haziran",M2573="Temmuz",M2573="Ağustos"),"Yaz",
IF(VEYA(M2573="Eylül",M2573="Ekim",M2573="Kasım"),"Sonbahar",""))))</f>
        <v>0</v>
      </c>
    </row>
    <row r="2574" spans="1:13" x14ac:dyDescent="0.3">
      <c r="A2574" s="4">
        <v>2573</v>
      </c>
      <c r="B2574" t="s">
        <v>11</v>
      </c>
      <c r="C2574" t="s">
        <v>33</v>
      </c>
      <c r="D2574" s="5" t="s">
        <v>78</v>
      </c>
      <c r="E2574">
        <v>3</v>
      </c>
      <c r="F2574" s="1">
        <v>1490</v>
      </c>
      <c r="G2574" s="2">
        <v>4470</v>
      </c>
      <c r="H2574" s="3">
        <v>2070</v>
      </c>
      <c r="I2574" s="19" t="s">
        <v>52</v>
      </c>
      <c r="J2574" t="s">
        <v>65</v>
      </c>
      <c r="K2574" s="20">
        <f>Tablo1[[#This Row],[Ürün Kar Tutarı]]/Tablo1[[#This Row],[Birim Fiyat]]</f>
        <v>1.3892617449664431</v>
      </c>
      <c r="L2574" t="str">
        <f xml:space="preserve"> RIGHT(Tablo1[[#This Row],[Urun Ad]],5)</f>
        <v>Marka</v>
      </c>
      <c r="M2574" cm="1">
        <f t="array" aca="1" ref="M2574" ca="1">IF(VEYA(M2574="Aralık",M2574="Ocak",M2574="Şubat"),"Kış",
IF(VEYA(M2574="Mart",M2574="Nisan",M2574="Mayıs"),"İlkbahar",
IF(VEYA(M2574="Haziran",M2574="Temmuz",M2574="Ağustos"),"Yaz",
IF(VEYA(M2574="Eylül",M2574="Ekim",M2574="Kasım"),"Sonbahar",""))))</f>
        <v>0</v>
      </c>
    </row>
    <row r="2575" spans="1:13" x14ac:dyDescent="0.3">
      <c r="A2575" s="5">
        <v>2574</v>
      </c>
      <c r="B2575" t="s">
        <v>16</v>
      </c>
      <c r="C2575" t="s">
        <v>30</v>
      </c>
      <c r="D2575" s="5" t="s">
        <v>83</v>
      </c>
      <c r="E2575">
        <v>4</v>
      </c>
      <c r="F2575" s="1">
        <v>1090</v>
      </c>
      <c r="G2575" s="2">
        <v>4360</v>
      </c>
      <c r="H2575" s="3">
        <v>1160</v>
      </c>
      <c r="I2575" s="19" t="s">
        <v>52</v>
      </c>
      <c r="J2575" t="s">
        <v>64</v>
      </c>
      <c r="K2575" s="20">
        <f>Tablo1[[#This Row],[Ürün Kar Tutarı]]/Tablo1[[#This Row],[Birim Fiyat]]</f>
        <v>1.0642201834862386</v>
      </c>
      <c r="L2575" t="str">
        <f xml:space="preserve"> RIGHT(Tablo1[[#This Row],[Urun Ad]],5)</f>
        <v>Marka</v>
      </c>
      <c r="M2575" cm="1">
        <f t="array" aca="1" ref="M2575" ca="1">IF(VEYA(M2575="Aralık",M2575="Ocak",M2575="Şubat"),"Kış",
IF(VEYA(M2575="Mart",M2575="Nisan",M2575="Mayıs"),"İlkbahar",
IF(VEYA(M2575="Haziran",M2575="Temmuz",M2575="Ağustos"),"Yaz",
IF(VEYA(M2575="Eylül",M2575="Ekim",M2575="Kasım"),"Sonbahar",""))))</f>
        <v>0</v>
      </c>
    </row>
    <row r="2576" spans="1:13" x14ac:dyDescent="0.3">
      <c r="A2576" s="4">
        <v>2575</v>
      </c>
      <c r="B2576" t="s">
        <v>16</v>
      </c>
      <c r="C2576" t="s">
        <v>28</v>
      </c>
      <c r="D2576" s="5" t="s">
        <v>83</v>
      </c>
      <c r="E2576">
        <v>5</v>
      </c>
      <c r="F2576" s="1">
        <v>1200</v>
      </c>
      <c r="G2576" s="2">
        <v>6000</v>
      </c>
      <c r="H2576" s="3">
        <v>2000</v>
      </c>
      <c r="I2576" s="19" t="s">
        <v>52</v>
      </c>
      <c r="J2576" t="s">
        <v>64</v>
      </c>
      <c r="K2576" s="20">
        <f>Tablo1[[#This Row],[Ürün Kar Tutarı]]/Tablo1[[#This Row],[Birim Fiyat]]</f>
        <v>1.6666666666666667</v>
      </c>
      <c r="L2576" t="str">
        <f xml:space="preserve"> RIGHT(Tablo1[[#This Row],[Urun Ad]],5)</f>
        <v>Marka</v>
      </c>
      <c r="M2576" cm="1">
        <f t="array" aca="1" ref="M2576" ca="1">IF(VEYA(M2576="Aralık",M2576="Ocak",M2576="Şubat"),"Kış",
IF(VEYA(M2576="Mart",M2576="Nisan",M2576="Mayıs"),"İlkbahar",
IF(VEYA(M2576="Haziran",M2576="Temmuz",M2576="Ağustos"),"Yaz",
IF(VEYA(M2576="Eylül",M2576="Ekim",M2576="Kasım"),"Sonbahar",""))))</f>
        <v>0</v>
      </c>
    </row>
    <row r="2577" spans="1:13" x14ac:dyDescent="0.3">
      <c r="A2577" s="5">
        <v>2576</v>
      </c>
      <c r="B2577" t="s">
        <v>19</v>
      </c>
      <c r="C2577" t="s">
        <v>30</v>
      </c>
      <c r="D2577" s="5" t="s">
        <v>83</v>
      </c>
      <c r="E2577">
        <v>3</v>
      </c>
      <c r="F2577" s="1">
        <v>1090</v>
      </c>
      <c r="G2577" s="2">
        <v>3270</v>
      </c>
      <c r="H2577" s="3">
        <v>870</v>
      </c>
      <c r="I2577" s="19" t="s">
        <v>52</v>
      </c>
      <c r="J2577" t="s">
        <v>66</v>
      </c>
      <c r="K2577" s="20">
        <f>Tablo1[[#This Row],[Ürün Kar Tutarı]]/Tablo1[[#This Row],[Birim Fiyat]]</f>
        <v>0.79816513761467889</v>
      </c>
      <c r="L2577" t="str">
        <f xml:space="preserve"> RIGHT(Tablo1[[#This Row],[Urun Ad]],5)</f>
        <v>Marka</v>
      </c>
      <c r="M2577" cm="1">
        <f t="array" aca="1" ref="M2577" ca="1">IF(VEYA(M2577="Aralık",M2577="Ocak",M2577="Şubat"),"Kış",
IF(VEYA(M2577="Mart",M2577="Nisan",M2577="Mayıs"),"İlkbahar",
IF(VEYA(M2577="Haziran",M2577="Temmuz",M2577="Ağustos"),"Yaz",
IF(VEYA(M2577="Eylül",M2577="Ekim",M2577="Kasım"),"Sonbahar",""))))</f>
        <v>0</v>
      </c>
    </row>
    <row r="2578" spans="1:13" x14ac:dyDescent="0.3">
      <c r="A2578" s="4">
        <v>2577</v>
      </c>
      <c r="B2578" t="s">
        <v>19</v>
      </c>
      <c r="C2578" t="s">
        <v>24</v>
      </c>
      <c r="D2578" s="5" t="s">
        <v>81</v>
      </c>
      <c r="E2578">
        <v>2</v>
      </c>
      <c r="F2578" s="1">
        <v>2180</v>
      </c>
      <c r="G2578" s="2">
        <v>4360</v>
      </c>
      <c r="H2578" s="3">
        <v>1360</v>
      </c>
      <c r="I2578" s="19" t="s">
        <v>52</v>
      </c>
      <c r="J2578" t="s">
        <v>63</v>
      </c>
      <c r="K2578" s="20">
        <f>Tablo1[[#This Row],[Ürün Kar Tutarı]]/Tablo1[[#This Row],[Birim Fiyat]]</f>
        <v>0.62385321100917435</v>
      </c>
      <c r="L2578" t="str">
        <f xml:space="preserve"> RIGHT(Tablo1[[#This Row],[Urun Ad]],5)</f>
        <v>Marka</v>
      </c>
      <c r="M2578" cm="1">
        <f t="array" aca="1" ref="M2578" ca="1">IF(VEYA(M2578="Aralık",M2578="Ocak",M2578="Şubat"),"Kış",
IF(VEYA(M2578="Mart",M2578="Nisan",M2578="Mayıs"),"İlkbahar",
IF(VEYA(M2578="Haziran",M2578="Temmuz",M2578="Ağustos"),"Yaz",
IF(VEYA(M2578="Eylül",M2578="Ekim",M2578="Kasım"),"Sonbahar",""))))</f>
        <v>0</v>
      </c>
    </row>
    <row r="2579" spans="1:13" x14ac:dyDescent="0.3">
      <c r="A2579" s="5">
        <v>2578</v>
      </c>
      <c r="B2579" t="s">
        <v>10</v>
      </c>
      <c r="C2579" t="s">
        <v>40</v>
      </c>
      <c r="D2579" s="5" t="s">
        <v>75</v>
      </c>
      <c r="E2579">
        <v>5</v>
      </c>
      <c r="F2579" s="1">
        <v>5300</v>
      </c>
      <c r="G2579" s="2">
        <v>26500</v>
      </c>
      <c r="H2579" s="3">
        <v>6500</v>
      </c>
      <c r="I2579" s="19" t="s">
        <v>52</v>
      </c>
      <c r="J2579" t="s">
        <v>56</v>
      </c>
      <c r="K2579" s="20">
        <f>Tablo1[[#This Row],[Ürün Kar Tutarı]]/Tablo1[[#This Row],[Birim Fiyat]]</f>
        <v>1.2264150943396226</v>
      </c>
      <c r="L2579" t="str">
        <f xml:space="preserve"> RIGHT(Tablo1[[#This Row],[Urun Ad]],5)</f>
        <v>i Gri</v>
      </c>
      <c r="M2579" cm="1">
        <f t="array" aca="1" ref="M2579" ca="1">IF(VEYA(M2579="Aralık",M2579="Ocak",M2579="Şubat"),"Kış",
IF(VEYA(M2579="Mart",M2579="Nisan",M2579="Mayıs"),"İlkbahar",
IF(VEYA(M2579="Haziran",M2579="Temmuz",M2579="Ağustos"),"Yaz",
IF(VEYA(M2579="Eylül",M2579="Ekim",M2579="Kasım"),"Sonbahar",""))))</f>
        <v>0</v>
      </c>
    </row>
    <row r="2580" spans="1:13" x14ac:dyDescent="0.3">
      <c r="A2580" s="4">
        <v>2579</v>
      </c>
      <c r="B2580" t="s">
        <v>19</v>
      </c>
      <c r="C2580" t="s">
        <v>40</v>
      </c>
      <c r="D2580" s="5" t="s">
        <v>75</v>
      </c>
      <c r="E2580">
        <v>3</v>
      </c>
      <c r="F2580" s="1">
        <v>5300</v>
      </c>
      <c r="G2580" s="2">
        <v>15900</v>
      </c>
      <c r="H2580" s="3">
        <v>3900</v>
      </c>
      <c r="I2580" s="19" t="s">
        <v>52</v>
      </c>
      <c r="J2580" t="s">
        <v>62</v>
      </c>
      <c r="K2580" s="20">
        <f>Tablo1[[#This Row],[Ürün Kar Tutarı]]/Tablo1[[#This Row],[Birim Fiyat]]</f>
        <v>0.73584905660377353</v>
      </c>
      <c r="L2580" t="str">
        <f xml:space="preserve"> RIGHT(Tablo1[[#This Row],[Urun Ad]],5)</f>
        <v>i Gri</v>
      </c>
      <c r="M2580" cm="1">
        <f t="array" aca="1" ref="M2580" ca="1">IF(VEYA(M2580="Aralık",M2580="Ocak",M2580="Şubat"),"Kış",
IF(VEYA(M2580="Mart",M2580="Nisan",M2580="Mayıs"),"İlkbahar",
IF(VEYA(M2580="Haziran",M2580="Temmuz",M2580="Ağustos"),"Yaz",
IF(VEYA(M2580="Eylül",M2580="Ekim",M2580="Kasım"),"Sonbahar",""))))</f>
        <v>0</v>
      </c>
    </row>
    <row r="2581" spans="1:13" x14ac:dyDescent="0.3">
      <c r="A2581" s="5">
        <v>2580</v>
      </c>
      <c r="B2581" t="s">
        <v>13</v>
      </c>
      <c r="C2581" t="s">
        <v>26</v>
      </c>
      <c r="D2581" s="5" t="s">
        <v>79</v>
      </c>
      <c r="E2581">
        <v>5</v>
      </c>
      <c r="F2581" s="1">
        <v>7250</v>
      </c>
      <c r="G2581" s="2">
        <v>36250</v>
      </c>
      <c r="H2581" s="3">
        <v>11250</v>
      </c>
      <c r="I2581" s="19" t="s">
        <v>52</v>
      </c>
      <c r="J2581" t="s">
        <v>64</v>
      </c>
      <c r="K2581" s="20">
        <f>Tablo1[[#This Row],[Ürün Kar Tutarı]]/Tablo1[[#This Row],[Birim Fiyat]]</f>
        <v>1.5517241379310345</v>
      </c>
      <c r="L2581" t="str">
        <f xml:space="preserve"> RIGHT(Tablo1[[#This Row],[Urun Ad]],5)</f>
        <v>u Gri</v>
      </c>
      <c r="M2581" cm="1">
        <f t="array" aca="1" ref="M2581" ca="1">IF(VEYA(M2581="Aralık",M2581="Ocak",M2581="Şubat"),"Kış",
IF(VEYA(M2581="Mart",M2581="Nisan",M2581="Mayıs"),"İlkbahar",
IF(VEYA(M2581="Haziran",M2581="Temmuz",M2581="Ağustos"),"Yaz",
IF(VEYA(M2581="Eylül",M2581="Ekim",M2581="Kasım"),"Sonbahar",""))))</f>
        <v>0</v>
      </c>
    </row>
    <row r="2582" spans="1:13" x14ac:dyDescent="0.3">
      <c r="A2582" s="4">
        <v>2581</v>
      </c>
      <c r="B2582" t="s">
        <v>13</v>
      </c>
      <c r="C2582" t="s">
        <v>38</v>
      </c>
      <c r="D2582" s="5" t="s">
        <v>84</v>
      </c>
      <c r="E2582">
        <v>3</v>
      </c>
      <c r="F2582" s="1">
        <v>1200</v>
      </c>
      <c r="G2582" s="2">
        <v>3600</v>
      </c>
      <c r="H2582" s="3">
        <v>1200</v>
      </c>
      <c r="I2582" s="19" t="s">
        <v>52</v>
      </c>
      <c r="J2582" t="s">
        <v>66</v>
      </c>
      <c r="K2582" s="20">
        <f>Tablo1[[#This Row],[Ürün Kar Tutarı]]/Tablo1[[#This Row],[Birim Fiyat]]</f>
        <v>1</v>
      </c>
      <c r="L2582" t="str">
        <f xml:space="preserve"> RIGHT(Tablo1[[#This Row],[Urun Ad]],5)</f>
        <v>ü Mor</v>
      </c>
      <c r="M2582" cm="1">
        <f t="array" aca="1" ref="M2582" ca="1">IF(VEYA(M2582="Aralık",M2582="Ocak",M2582="Şubat"),"Kış",
IF(VEYA(M2582="Mart",M2582="Nisan",M2582="Mayıs"),"İlkbahar",
IF(VEYA(M2582="Haziran",M2582="Temmuz",M2582="Ağustos"),"Yaz",
IF(VEYA(M2582="Eylül",M2582="Ekim",M2582="Kasım"),"Sonbahar",""))))</f>
        <v>0</v>
      </c>
    </row>
    <row r="2583" spans="1:13" x14ac:dyDescent="0.3">
      <c r="A2583" s="5">
        <v>2582</v>
      </c>
      <c r="B2583" t="s">
        <v>11</v>
      </c>
      <c r="C2583" t="s">
        <v>20</v>
      </c>
      <c r="D2583" s="5" t="s">
        <v>75</v>
      </c>
      <c r="E2583">
        <v>4</v>
      </c>
      <c r="F2583" s="1">
        <v>6000</v>
      </c>
      <c r="G2583" s="2">
        <v>24000</v>
      </c>
      <c r="H2583" s="3">
        <v>8000</v>
      </c>
      <c r="I2583" s="19" t="s">
        <v>52</v>
      </c>
      <c r="J2583" t="s">
        <v>61</v>
      </c>
      <c r="K2583" s="20">
        <f>Tablo1[[#This Row],[Ürün Kar Tutarı]]/Tablo1[[#This Row],[Birim Fiyat]]</f>
        <v>1.3333333333333333</v>
      </c>
      <c r="L2583" t="str">
        <f xml:space="preserve"> RIGHT(Tablo1[[#This Row],[Urun Ad]],5)</f>
        <v>Beyaz</v>
      </c>
      <c r="M2583" cm="1">
        <f t="array" aca="1" ref="M2583" ca="1">IF(VEYA(M2583="Aralık",M2583="Ocak",M2583="Şubat"),"Kış",
IF(VEYA(M2583="Mart",M2583="Nisan",M2583="Mayıs"),"İlkbahar",
IF(VEYA(M2583="Haziran",M2583="Temmuz",M2583="Ağustos"),"Yaz",
IF(VEYA(M2583="Eylül",M2583="Ekim",M2583="Kasım"),"Sonbahar",""))))</f>
        <v>0</v>
      </c>
    </row>
    <row r="2584" spans="1:13" x14ac:dyDescent="0.3">
      <c r="A2584" s="4">
        <v>2583</v>
      </c>
      <c r="B2584" t="s">
        <v>10</v>
      </c>
      <c r="C2584" t="s">
        <v>22</v>
      </c>
      <c r="D2584" s="5" t="s">
        <v>76</v>
      </c>
      <c r="E2584">
        <v>3</v>
      </c>
      <c r="F2584" s="1">
        <v>8450</v>
      </c>
      <c r="G2584" s="2">
        <v>25350</v>
      </c>
      <c r="H2584" s="3">
        <v>7350</v>
      </c>
      <c r="I2584" s="19" t="s">
        <v>52</v>
      </c>
      <c r="J2584" t="s">
        <v>55</v>
      </c>
      <c r="K2584" s="20">
        <f>Tablo1[[#This Row],[Ürün Kar Tutarı]]/Tablo1[[#This Row],[Birim Fiyat]]</f>
        <v>0.86982248520710059</v>
      </c>
      <c r="L2584" t="str">
        <f xml:space="preserve"> RIGHT(Tablo1[[#This Row],[Urun Ad]],5)</f>
        <v>Beyaz</v>
      </c>
      <c r="M2584" cm="1">
        <f t="array" aca="1" ref="M2584" ca="1">IF(VEYA(M2584="Aralık",M2584="Ocak",M2584="Şubat"),"Kış",
IF(VEYA(M2584="Mart",M2584="Nisan",M2584="Mayıs"),"İlkbahar",
IF(VEYA(M2584="Haziran",M2584="Temmuz",M2584="Ağustos"),"Yaz",
IF(VEYA(M2584="Eylül",M2584="Ekim",M2584="Kasım"),"Sonbahar",""))))</f>
        <v>0</v>
      </c>
    </row>
    <row r="2585" spans="1:13" x14ac:dyDescent="0.3">
      <c r="A2585" s="5">
        <v>2584</v>
      </c>
      <c r="B2585" t="s">
        <v>14</v>
      </c>
      <c r="C2585" t="s">
        <v>34</v>
      </c>
      <c r="D2585" s="5" t="s">
        <v>80</v>
      </c>
      <c r="E2585">
        <v>3</v>
      </c>
      <c r="F2585" s="1">
        <v>4200</v>
      </c>
      <c r="G2585" s="2">
        <v>12600</v>
      </c>
      <c r="H2585" s="3">
        <v>3600</v>
      </c>
      <c r="I2585" s="19" t="s">
        <v>52</v>
      </c>
      <c r="J2585" t="s">
        <v>55</v>
      </c>
      <c r="K2585" s="20">
        <f>Tablo1[[#This Row],[Ürün Kar Tutarı]]/Tablo1[[#This Row],[Birim Fiyat]]</f>
        <v>0.8571428571428571</v>
      </c>
      <c r="L2585" t="str">
        <f xml:space="preserve"> RIGHT(Tablo1[[#This Row],[Urun Ad]],5)</f>
        <v>Beyaz</v>
      </c>
      <c r="M2585" cm="1">
        <f t="array" aca="1" ref="M2585" ca="1">IF(VEYA(M2585="Aralık",M2585="Ocak",M2585="Şubat"),"Kış",
IF(VEYA(M2585="Mart",M2585="Nisan",M2585="Mayıs"),"İlkbahar",
IF(VEYA(M2585="Haziran",M2585="Temmuz",M2585="Ağustos"),"Yaz",
IF(VEYA(M2585="Eylül",M2585="Ekim",M2585="Kasım"),"Sonbahar",""))))</f>
        <v>0</v>
      </c>
    </row>
    <row r="2586" spans="1:13" x14ac:dyDescent="0.3">
      <c r="A2586" s="4">
        <v>2585</v>
      </c>
      <c r="B2586" t="s">
        <v>14</v>
      </c>
      <c r="C2586" t="s">
        <v>32</v>
      </c>
      <c r="D2586" s="5" t="s">
        <v>76</v>
      </c>
      <c r="E2586">
        <v>2</v>
      </c>
      <c r="F2586" s="1">
        <v>10590</v>
      </c>
      <c r="G2586" s="2">
        <v>21180</v>
      </c>
      <c r="H2586" s="3">
        <v>9180</v>
      </c>
      <c r="I2586" s="19" t="s">
        <v>52</v>
      </c>
      <c r="J2586" t="s">
        <v>64</v>
      </c>
      <c r="K2586" s="20">
        <f>Tablo1[[#This Row],[Ürün Kar Tutarı]]/Tablo1[[#This Row],[Birim Fiyat]]</f>
        <v>0.86685552407932009</v>
      </c>
      <c r="L2586" t="str">
        <f xml:space="preserve"> RIGHT(Tablo1[[#This Row],[Urun Ad]],5)</f>
        <v>ı Gri</v>
      </c>
      <c r="M2586" cm="1">
        <f t="array" aca="1" ref="M2586" ca="1">IF(VEYA(M2586="Aralık",M2586="Ocak",M2586="Şubat"),"Kış",
IF(VEYA(M2586="Mart",M2586="Nisan",M2586="Mayıs"),"İlkbahar",
IF(VEYA(M2586="Haziran",M2586="Temmuz",M2586="Ağustos"),"Yaz",
IF(VEYA(M2586="Eylül",M2586="Ekim",M2586="Kasım"),"Sonbahar",""))))</f>
        <v>0</v>
      </c>
    </row>
    <row r="2587" spans="1:13" x14ac:dyDescent="0.3">
      <c r="A2587" s="5">
        <v>2586</v>
      </c>
      <c r="B2587" t="s">
        <v>13</v>
      </c>
      <c r="C2587" t="s">
        <v>38</v>
      </c>
      <c r="D2587" s="5" t="s">
        <v>84</v>
      </c>
      <c r="E2587">
        <v>4</v>
      </c>
      <c r="F2587" s="1">
        <v>1200</v>
      </c>
      <c r="G2587" s="2">
        <v>4800</v>
      </c>
      <c r="H2587" s="3">
        <v>1600</v>
      </c>
      <c r="I2587" s="19" t="s">
        <v>52</v>
      </c>
      <c r="J2587" t="s">
        <v>63</v>
      </c>
      <c r="K2587" s="20">
        <f>Tablo1[[#This Row],[Ürün Kar Tutarı]]/Tablo1[[#This Row],[Birim Fiyat]]</f>
        <v>1.3333333333333333</v>
      </c>
      <c r="L2587" t="str">
        <f xml:space="preserve"> RIGHT(Tablo1[[#This Row],[Urun Ad]],5)</f>
        <v>ü Mor</v>
      </c>
      <c r="M2587" cm="1">
        <f t="array" aca="1" ref="M2587" ca="1">IF(VEYA(M2587="Aralık",M2587="Ocak",M2587="Şubat"),"Kış",
IF(VEYA(M2587="Mart",M2587="Nisan",M2587="Mayıs"),"İlkbahar",
IF(VEYA(M2587="Haziran",M2587="Temmuz",M2587="Ağustos"),"Yaz",
IF(VEYA(M2587="Eylül",M2587="Ekim",M2587="Kasım"),"Sonbahar",""))))</f>
        <v>0</v>
      </c>
    </row>
    <row r="2588" spans="1:13" x14ac:dyDescent="0.3">
      <c r="A2588" s="4">
        <v>2587</v>
      </c>
      <c r="B2588" t="s">
        <v>18</v>
      </c>
      <c r="C2588" t="s">
        <v>27</v>
      </c>
      <c r="D2588" s="5" t="s">
        <v>43</v>
      </c>
      <c r="E2588">
        <v>4</v>
      </c>
      <c r="F2588" s="1">
        <v>1100</v>
      </c>
      <c r="G2588" s="2">
        <v>4400</v>
      </c>
      <c r="H2588" s="3">
        <v>1200</v>
      </c>
      <c r="I2588" s="19" t="s">
        <v>52</v>
      </c>
      <c r="J2588" t="s">
        <v>59</v>
      </c>
      <c r="K2588" s="20">
        <f>Tablo1[[#This Row],[Ürün Kar Tutarı]]/Tablo1[[#This Row],[Birim Fiyat]]</f>
        <v>1.0909090909090908</v>
      </c>
      <c r="L2588" t="str">
        <f xml:space="preserve"> RIGHT(Tablo1[[#This Row],[Urun Ad]],5)</f>
        <v>Beyaz</v>
      </c>
      <c r="M2588" cm="1">
        <f t="array" aca="1" ref="M2588" ca="1">IF(VEYA(M2588="Aralık",M2588="Ocak",M2588="Şubat"),"Kış",
IF(VEYA(M2588="Mart",M2588="Nisan",M2588="Mayıs"),"İlkbahar",
IF(VEYA(M2588="Haziran",M2588="Temmuz",M2588="Ağustos"),"Yaz",
IF(VEYA(M2588="Eylül",M2588="Ekim",M2588="Kasım"),"Sonbahar",""))))</f>
        <v>0</v>
      </c>
    </row>
    <row r="2589" spans="1:13" x14ac:dyDescent="0.3">
      <c r="A2589" s="5">
        <v>2588</v>
      </c>
      <c r="B2589" t="s">
        <v>17</v>
      </c>
      <c r="C2589" t="s">
        <v>42</v>
      </c>
      <c r="D2589" s="5" t="s">
        <v>80</v>
      </c>
      <c r="E2589">
        <v>5</v>
      </c>
      <c r="F2589" s="1">
        <v>3700</v>
      </c>
      <c r="G2589" s="2">
        <v>18500</v>
      </c>
      <c r="H2589" s="3">
        <v>3500</v>
      </c>
      <c r="I2589" s="19" t="s">
        <v>52</v>
      </c>
      <c r="J2589" t="s">
        <v>56</v>
      </c>
      <c r="K2589" s="20">
        <f>Tablo1[[#This Row],[Ürün Kar Tutarı]]/Tablo1[[#This Row],[Birim Fiyat]]</f>
        <v>0.94594594594594594</v>
      </c>
      <c r="L2589" t="str">
        <f xml:space="preserve"> RIGHT(Tablo1[[#This Row],[Urun Ad]],5)</f>
        <v>Siyah</v>
      </c>
      <c r="M2589" cm="1">
        <f t="array" aca="1" ref="M2589" ca="1">IF(VEYA(M2589="Aralık",M2589="Ocak",M2589="Şubat"),"Kış",
IF(VEYA(M2589="Mart",M2589="Nisan",M2589="Mayıs"),"İlkbahar",
IF(VEYA(M2589="Haziran",M2589="Temmuz",M2589="Ağustos"),"Yaz",
IF(VEYA(M2589="Eylül",M2589="Ekim",M2589="Kasım"),"Sonbahar",""))))</f>
        <v>0</v>
      </c>
    </row>
    <row r="2590" spans="1:13" x14ac:dyDescent="0.3">
      <c r="A2590" s="4">
        <v>2589</v>
      </c>
      <c r="B2590" t="s">
        <v>9</v>
      </c>
      <c r="C2590" t="s">
        <v>42</v>
      </c>
      <c r="D2590" s="5" t="s">
        <v>80</v>
      </c>
      <c r="E2590">
        <v>5</v>
      </c>
      <c r="F2590" s="1">
        <v>3700</v>
      </c>
      <c r="G2590" s="2">
        <v>18500</v>
      </c>
      <c r="H2590" s="3">
        <v>3500</v>
      </c>
      <c r="I2590" s="19" t="s">
        <v>52</v>
      </c>
      <c r="J2590" t="s">
        <v>61</v>
      </c>
      <c r="K2590" s="20">
        <f>Tablo1[[#This Row],[Ürün Kar Tutarı]]/Tablo1[[#This Row],[Birim Fiyat]]</f>
        <v>0.94594594594594594</v>
      </c>
      <c r="L2590" t="str">
        <f xml:space="preserve"> RIGHT(Tablo1[[#This Row],[Urun Ad]],5)</f>
        <v>Siyah</v>
      </c>
      <c r="M2590" cm="1">
        <f t="array" aca="1" ref="M2590" ca="1">IF(VEYA(M2590="Aralık",M2590="Ocak",M2590="Şubat"),"Kış",
IF(VEYA(M2590="Mart",M2590="Nisan",M2590="Mayıs"),"İlkbahar",
IF(VEYA(M2590="Haziran",M2590="Temmuz",M2590="Ağustos"),"Yaz",
IF(VEYA(M2590="Eylül",M2590="Ekim",M2590="Kasım"),"Sonbahar",""))))</f>
        <v>0</v>
      </c>
    </row>
    <row r="2591" spans="1:13" x14ac:dyDescent="0.3">
      <c r="A2591" s="5">
        <v>2590</v>
      </c>
      <c r="B2591" t="s">
        <v>14</v>
      </c>
      <c r="C2591" t="s">
        <v>27</v>
      </c>
      <c r="D2591" s="5" t="s">
        <v>43</v>
      </c>
      <c r="E2591">
        <v>5</v>
      </c>
      <c r="F2591" s="1">
        <v>1100</v>
      </c>
      <c r="G2591" s="2">
        <v>5500</v>
      </c>
      <c r="H2591" s="3">
        <v>1500</v>
      </c>
      <c r="I2591" s="19" t="s">
        <v>53</v>
      </c>
      <c r="J2591" t="s">
        <v>59</v>
      </c>
      <c r="K2591" s="20">
        <f>Tablo1[[#This Row],[Ürün Kar Tutarı]]/Tablo1[[#This Row],[Birim Fiyat]]</f>
        <v>1.3636363636363635</v>
      </c>
      <c r="L2591" t="str">
        <f xml:space="preserve"> RIGHT(Tablo1[[#This Row],[Urun Ad]],5)</f>
        <v>Beyaz</v>
      </c>
      <c r="M2591" cm="1">
        <f t="array" aca="1" ref="M2591" ca="1">IF(VEYA(M2591="Aralık",M2591="Ocak",M2591="Şubat"),"Kış",
IF(VEYA(M2591="Mart",M2591="Nisan",M2591="Mayıs"),"İlkbahar",
IF(VEYA(M2591="Haziran",M2591="Temmuz",M2591="Ağustos"),"Yaz",
IF(VEYA(M2591="Eylül",M2591="Ekim",M2591="Kasım"),"Sonbahar",""))))</f>
        <v>0</v>
      </c>
    </row>
    <row r="2592" spans="1:13" x14ac:dyDescent="0.3">
      <c r="A2592" s="4">
        <v>2591</v>
      </c>
      <c r="B2592" t="s">
        <v>13</v>
      </c>
      <c r="C2592" t="s">
        <v>42</v>
      </c>
      <c r="D2592" s="5" t="s">
        <v>80</v>
      </c>
      <c r="E2592">
        <v>5</v>
      </c>
      <c r="F2592" s="1">
        <v>3700</v>
      </c>
      <c r="G2592" s="2">
        <v>18500</v>
      </c>
      <c r="H2592" s="3">
        <v>3500</v>
      </c>
      <c r="I2592" s="19" t="s">
        <v>53</v>
      </c>
      <c r="J2592" t="s">
        <v>63</v>
      </c>
      <c r="K2592" s="20">
        <f>Tablo1[[#This Row],[Ürün Kar Tutarı]]/Tablo1[[#This Row],[Birim Fiyat]]</f>
        <v>0.94594594594594594</v>
      </c>
      <c r="L2592" t="str">
        <f xml:space="preserve"> RIGHT(Tablo1[[#This Row],[Urun Ad]],5)</f>
        <v>Siyah</v>
      </c>
      <c r="M2592" cm="1">
        <f t="array" aca="1" ref="M2592" ca="1">IF(VEYA(M2592="Aralık",M2592="Ocak",M2592="Şubat"),"Kış",
IF(VEYA(M2592="Mart",M2592="Nisan",M2592="Mayıs"),"İlkbahar",
IF(VEYA(M2592="Haziran",M2592="Temmuz",M2592="Ağustos"),"Yaz",
IF(VEYA(M2592="Eylül",M2592="Ekim",M2592="Kasım"),"Sonbahar",""))))</f>
        <v>0</v>
      </c>
    </row>
    <row r="2593" spans="1:13" x14ac:dyDescent="0.3">
      <c r="A2593" s="4">
        <v>2592</v>
      </c>
      <c r="B2593" t="s">
        <v>18</v>
      </c>
      <c r="C2593" t="s">
        <v>33</v>
      </c>
      <c r="D2593" s="5" t="s">
        <v>78</v>
      </c>
      <c r="E2593">
        <v>4</v>
      </c>
      <c r="F2593" s="1">
        <v>1490</v>
      </c>
      <c r="G2593" s="2">
        <v>5960</v>
      </c>
      <c r="H2593" s="3">
        <v>2760</v>
      </c>
      <c r="I2593" s="19" t="s">
        <v>53</v>
      </c>
      <c r="J2593" t="s">
        <v>60</v>
      </c>
      <c r="K2593" s="20">
        <f>Tablo1[[#This Row],[Ürün Kar Tutarı]]/Tablo1[[#This Row],[Birim Fiyat]]</f>
        <v>1.8523489932885906</v>
      </c>
      <c r="L2593" t="str">
        <f xml:space="preserve"> RIGHT(Tablo1[[#This Row],[Urun Ad]],5)</f>
        <v>Marka</v>
      </c>
      <c r="M2593" cm="1">
        <f t="array" aca="1" ref="M2593" ca="1">IF(VEYA(M2593="Aralık",M2593="Ocak",M2593="Şubat"),"Kış",
IF(VEYA(M2593="Mart",M2593="Nisan",M2593="Mayıs"),"İlkbahar",
IF(VEYA(M2593="Haziran",M2593="Temmuz",M2593="Ağustos"),"Yaz",
IF(VEYA(M2593="Eylül",M2593="Ekim",M2593="Kasım"),"Sonbahar",""))))</f>
        <v>0</v>
      </c>
    </row>
    <row r="2594" spans="1:13" x14ac:dyDescent="0.3">
      <c r="A2594" s="4">
        <v>2593</v>
      </c>
      <c r="B2594" t="s">
        <v>17</v>
      </c>
      <c r="C2594" t="s">
        <v>41</v>
      </c>
      <c r="D2594" s="5" t="s">
        <v>78</v>
      </c>
      <c r="E2594">
        <v>2</v>
      </c>
      <c r="F2594" s="1">
        <v>1500</v>
      </c>
      <c r="G2594" s="2">
        <v>3000</v>
      </c>
      <c r="H2594" s="3">
        <v>1400</v>
      </c>
      <c r="I2594" s="19" t="s">
        <v>53</v>
      </c>
      <c r="J2594" t="s">
        <v>60</v>
      </c>
      <c r="K2594" s="20">
        <f>Tablo1[[#This Row],[Ürün Kar Tutarı]]/Tablo1[[#This Row],[Birim Fiyat]]</f>
        <v>0.93333333333333335</v>
      </c>
      <c r="L2594" t="str">
        <f xml:space="preserve"> RIGHT(Tablo1[[#This Row],[Urun Ad]],5)</f>
        <v>Marka</v>
      </c>
      <c r="M2594" cm="1">
        <f t="array" aca="1" ref="M2594" ca="1">IF(VEYA(M2594="Aralık",M2594="Ocak",M2594="Şubat"),"Kış",
IF(VEYA(M2594="Mart",M2594="Nisan",M2594="Mayıs"),"İlkbahar",
IF(VEYA(M2594="Haziran",M2594="Temmuz",M2594="Ağustos"),"Yaz",
IF(VEYA(M2594="Eylül",M2594="Ekim",M2594="Kasım"),"Sonbahar",""))))</f>
        <v>0</v>
      </c>
    </row>
    <row r="2595" spans="1:13" x14ac:dyDescent="0.3">
      <c r="A2595" s="5">
        <v>2594</v>
      </c>
      <c r="B2595" t="s">
        <v>16</v>
      </c>
      <c r="C2595" t="s">
        <v>30</v>
      </c>
      <c r="D2595" s="5" t="s">
        <v>83</v>
      </c>
      <c r="E2595">
        <v>4</v>
      </c>
      <c r="F2595" s="1">
        <v>1090</v>
      </c>
      <c r="G2595" s="2">
        <v>4360</v>
      </c>
      <c r="H2595" s="3">
        <v>1160</v>
      </c>
      <c r="I2595" s="19" t="s">
        <v>53</v>
      </c>
      <c r="J2595" t="s">
        <v>67</v>
      </c>
      <c r="K2595" s="20">
        <f>Tablo1[[#This Row],[Ürün Kar Tutarı]]/Tablo1[[#This Row],[Birim Fiyat]]</f>
        <v>1.0642201834862386</v>
      </c>
      <c r="L2595" t="str">
        <f xml:space="preserve"> RIGHT(Tablo1[[#This Row],[Urun Ad]],5)</f>
        <v>Marka</v>
      </c>
      <c r="M2595" cm="1">
        <f t="array" aca="1" ref="M2595" ca="1">IF(VEYA(M2595="Aralık",M2595="Ocak",M2595="Şubat"),"Kış",
IF(VEYA(M2595="Mart",M2595="Nisan",M2595="Mayıs"),"İlkbahar",
IF(VEYA(M2595="Haziran",M2595="Temmuz",M2595="Ağustos"),"Yaz",
IF(VEYA(M2595="Eylül",M2595="Ekim",M2595="Kasım"),"Sonbahar",""))))</f>
        <v>0</v>
      </c>
    </row>
    <row r="2596" spans="1:13" x14ac:dyDescent="0.3">
      <c r="A2596" s="4">
        <v>2595</v>
      </c>
      <c r="B2596" t="s">
        <v>18</v>
      </c>
      <c r="C2596" t="s">
        <v>29</v>
      </c>
      <c r="D2596" s="5" t="s">
        <v>82</v>
      </c>
      <c r="E2596">
        <v>3</v>
      </c>
      <c r="F2596" s="1">
        <v>1800</v>
      </c>
      <c r="G2596" s="2">
        <v>5400</v>
      </c>
      <c r="H2596" s="3">
        <v>3000</v>
      </c>
      <c r="I2596" s="19" t="s">
        <v>53</v>
      </c>
      <c r="J2596" t="s">
        <v>67</v>
      </c>
      <c r="K2596" s="20">
        <f>Tablo1[[#This Row],[Ürün Kar Tutarı]]/Tablo1[[#This Row],[Birim Fiyat]]</f>
        <v>1.6666666666666667</v>
      </c>
      <c r="L2596" t="str">
        <f xml:space="preserve"> RIGHT(Tablo1[[#This Row],[Urun Ad]],5)</f>
        <v>n Gri</v>
      </c>
      <c r="M2596" cm="1">
        <f t="array" aca="1" ref="M2596" ca="1">IF(VEYA(M2596="Aralık",M2596="Ocak",M2596="Şubat"),"Kış",
IF(VEYA(M2596="Mart",M2596="Nisan",M2596="Mayıs"),"İlkbahar",
IF(VEYA(M2596="Haziran",M2596="Temmuz",M2596="Ağustos"),"Yaz",
IF(VEYA(M2596="Eylül",M2596="Ekim",M2596="Kasım"),"Sonbahar",""))))</f>
        <v>0</v>
      </c>
    </row>
    <row r="2597" spans="1:13" x14ac:dyDescent="0.3">
      <c r="A2597" s="5">
        <v>2596</v>
      </c>
      <c r="B2597" t="s">
        <v>15</v>
      </c>
      <c r="C2597" t="s">
        <v>39</v>
      </c>
      <c r="D2597" s="5" t="s">
        <v>76</v>
      </c>
      <c r="E2597">
        <v>2</v>
      </c>
      <c r="F2597" s="1">
        <v>7530</v>
      </c>
      <c r="G2597" s="2">
        <v>15060</v>
      </c>
      <c r="H2597" s="3">
        <v>3060</v>
      </c>
      <c r="I2597" s="19" t="s">
        <v>53</v>
      </c>
      <c r="J2597" t="s">
        <v>62</v>
      </c>
      <c r="K2597" s="20">
        <f>Tablo1[[#This Row],[Ürün Kar Tutarı]]/Tablo1[[#This Row],[Birim Fiyat]]</f>
        <v>0.4063745019920319</v>
      </c>
      <c r="L2597" t="str">
        <f xml:space="preserve"> RIGHT(Tablo1[[#This Row],[Urun Ad]],5)</f>
        <v>ı Gri</v>
      </c>
      <c r="M2597" cm="1">
        <f t="array" aca="1" ref="M2597" ca="1">IF(VEYA(M2597="Aralık",M2597="Ocak",M2597="Şubat"),"Kış",
IF(VEYA(M2597="Mart",M2597="Nisan",M2597="Mayıs"),"İlkbahar",
IF(VEYA(M2597="Haziran",M2597="Temmuz",M2597="Ağustos"),"Yaz",
IF(VEYA(M2597="Eylül",M2597="Ekim",M2597="Kasım"),"Sonbahar",""))))</f>
        <v>0</v>
      </c>
    </row>
    <row r="2598" spans="1:13" x14ac:dyDescent="0.3">
      <c r="A2598" s="4">
        <v>2597</v>
      </c>
      <c r="B2598" t="s">
        <v>14</v>
      </c>
      <c r="C2598" t="s">
        <v>27</v>
      </c>
      <c r="D2598" s="5" t="s">
        <v>43</v>
      </c>
      <c r="E2598">
        <v>2</v>
      </c>
      <c r="F2598" s="1">
        <v>1100</v>
      </c>
      <c r="G2598" s="2">
        <v>2200</v>
      </c>
      <c r="H2598" s="3">
        <v>600</v>
      </c>
      <c r="I2598" s="19" t="s">
        <v>53</v>
      </c>
      <c r="J2598" t="s">
        <v>61</v>
      </c>
      <c r="K2598" s="20">
        <f>Tablo1[[#This Row],[Ürün Kar Tutarı]]/Tablo1[[#This Row],[Birim Fiyat]]</f>
        <v>0.54545454545454541</v>
      </c>
      <c r="L2598" t="str">
        <f xml:space="preserve"> RIGHT(Tablo1[[#This Row],[Urun Ad]],5)</f>
        <v>Beyaz</v>
      </c>
      <c r="M2598" cm="1">
        <f t="array" aca="1" ref="M2598" ca="1">IF(VEYA(M2598="Aralık",M2598="Ocak",M2598="Şubat"),"Kış",
IF(VEYA(M2598="Mart",M2598="Nisan",M2598="Mayıs"),"İlkbahar",
IF(VEYA(M2598="Haziran",M2598="Temmuz",M2598="Ağustos"),"Yaz",
IF(VEYA(M2598="Eylül",M2598="Ekim",M2598="Kasım"),"Sonbahar",""))))</f>
        <v>0</v>
      </c>
    </row>
    <row r="2599" spans="1:13" x14ac:dyDescent="0.3">
      <c r="A2599" s="5">
        <v>2598</v>
      </c>
      <c r="B2599" t="s">
        <v>17</v>
      </c>
      <c r="C2599" t="s">
        <v>23</v>
      </c>
      <c r="D2599" s="5" t="s">
        <v>84</v>
      </c>
      <c r="E2599">
        <v>4</v>
      </c>
      <c r="F2599" s="1">
        <v>1350</v>
      </c>
      <c r="G2599" s="2">
        <v>5400</v>
      </c>
      <c r="H2599" s="3">
        <v>2200</v>
      </c>
      <c r="I2599" s="19" t="s">
        <v>53</v>
      </c>
      <c r="J2599" t="s">
        <v>65</v>
      </c>
      <c r="K2599" s="20">
        <f>Tablo1[[#This Row],[Ürün Kar Tutarı]]/Tablo1[[#This Row],[Birim Fiyat]]</f>
        <v>1.6296296296296295</v>
      </c>
      <c r="L2599" t="str">
        <f xml:space="preserve"> RIGHT(Tablo1[[#This Row],[Urun Ad]],5)</f>
        <v>Siyah</v>
      </c>
      <c r="M2599" cm="1">
        <f t="array" aca="1" ref="M2599" ca="1">IF(VEYA(M2599="Aralık",M2599="Ocak",M2599="Şubat"),"Kış",
IF(VEYA(M2599="Mart",M2599="Nisan",M2599="Mayıs"),"İlkbahar",
IF(VEYA(M2599="Haziran",M2599="Temmuz",M2599="Ağustos"),"Yaz",
IF(VEYA(M2599="Eylül",M2599="Ekim",M2599="Kasım"),"Sonbahar",""))))</f>
        <v>0</v>
      </c>
    </row>
    <row r="2600" spans="1:13" x14ac:dyDescent="0.3">
      <c r="A2600" s="4">
        <v>2599</v>
      </c>
      <c r="B2600" t="s">
        <v>16</v>
      </c>
      <c r="C2600" t="s">
        <v>23</v>
      </c>
      <c r="D2600" s="5" t="s">
        <v>84</v>
      </c>
      <c r="E2600">
        <v>3</v>
      </c>
      <c r="F2600" s="1">
        <v>1350</v>
      </c>
      <c r="G2600" s="2">
        <v>4050</v>
      </c>
      <c r="H2600" s="3">
        <v>1650</v>
      </c>
      <c r="I2600" s="19" t="s">
        <v>53</v>
      </c>
      <c r="J2600" t="s">
        <v>65</v>
      </c>
      <c r="K2600" s="20">
        <f>Tablo1[[#This Row],[Ürün Kar Tutarı]]/Tablo1[[#This Row],[Birim Fiyat]]</f>
        <v>1.2222222222222223</v>
      </c>
      <c r="L2600" t="str">
        <f xml:space="preserve"> RIGHT(Tablo1[[#This Row],[Urun Ad]],5)</f>
        <v>Siyah</v>
      </c>
      <c r="M2600" cm="1">
        <f t="array" aca="1" ref="M2600" ca="1">IF(VEYA(M2600="Aralık",M2600="Ocak",M2600="Şubat"),"Kış",
IF(VEYA(M2600="Mart",M2600="Nisan",M2600="Mayıs"),"İlkbahar",
IF(VEYA(M2600="Haziran",M2600="Temmuz",M2600="Ağustos"),"Yaz",
IF(VEYA(M2600="Eylül",M2600="Ekim",M2600="Kasım"),"Sonbahar",""))))</f>
        <v>0</v>
      </c>
    </row>
    <row r="2601" spans="1:13" x14ac:dyDescent="0.3">
      <c r="A2601" s="5">
        <v>2600</v>
      </c>
      <c r="B2601" t="s">
        <v>15</v>
      </c>
      <c r="C2601" t="s">
        <v>30</v>
      </c>
      <c r="D2601" s="5" t="s">
        <v>83</v>
      </c>
      <c r="E2601">
        <v>5</v>
      </c>
      <c r="F2601" s="1">
        <v>1090</v>
      </c>
      <c r="G2601" s="2">
        <v>5450</v>
      </c>
      <c r="H2601" s="3">
        <v>1450</v>
      </c>
      <c r="I2601" s="19" t="s">
        <v>53</v>
      </c>
      <c r="J2601" t="s">
        <v>56</v>
      </c>
      <c r="K2601" s="20">
        <f>Tablo1[[#This Row],[Ürün Kar Tutarı]]/Tablo1[[#This Row],[Birim Fiyat]]</f>
        <v>1.3302752293577982</v>
      </c>
      <c r="L2601" t="str">
        <f xml:space="preserve"> RIGHT(Tablo1[[#This Row],[Urun Ad]],5)</f>
        <v>Marka</v>
      </c>
      <c r="M2601" cm="1">
        <f t="array" aca="1" ref="M2601" ca="1">IF(VEYA(M2601="Aralık",M2601="Ocak",M2601="Şubat"),"Kış",
IF(VEYA(M2601="Mart",M2601="Nisan",M2601="Mayıs"),"İlkbahar",
IF(VEYA(M2601="Haziran",M2601="Temmuz",M2601="Ağustos"),"Yaz",
IF(VEYA(M2601="Eylül",M2601="Ekim",M2601="Kasım"),"Sonbahar",""))))</f>
        <v>0</v>
      </c>
    </row>
    <row r="2602" spans="1:13" x14ac:dyDescent="0.3">
      <c r="A2602" s="4">
        <v>2601</v>
      </c>
      <c r="B2602" t="s">
        <v>15</v>
      </c>
      <c r="C2602" t="s">
        <v>34</v>
      </c>
      <c r="D2602" s="5" t="s">
        <v>80</v>
      </c>
      <c r="E2602">
        <v>5</v>
      </c>
      <c r="F2602" s="1">
        <v>4200</v>
      </c>
      <c r="G2602" s="2">
        <v>21000</v>
      </c>
      <c r="H2602" s="3">
        <v>6000</v>
      </c>
      <c r="I2602" s="19" t="s">
        <v>53</v>
      </c>
      <c r="J2602" t="s">
        <v>65</v>
      </c>
      <c r="K2602" s="20">
        <f>Tablo1[[#This Row],[Ürün Kar Tutarı]]/Tablo1[[#This Row],[Birim Fiyat]]</f>
        <v>1.4285714285714286</v>
      </c>
      <c r="L2602" t="str">
        <f xml:space="preserve"> RIGHT(Tablo1[[#This Row],[Urun Ad]],5)</f>
        <v>Beyaz</v>
      </c>
      <c r="M2602" cm="1">
        <f t="array" aca="1" ref="M2602" ca="1">IF(VEYA(M2602="Aralık",M2602="Ocak",M2602="Şubat"),"Kış",
IF(VEYA(M2602="Mart",M2602="Nisan",M2602="Mayıs"),"İlkbahar",
IF(VEYA(M2602="Haziran",M2602="Temmuz",M2602="Ağustos"),"Yaz",
IF(VEYA(M2602="Eylül",M2602="Ekim",M2602="Kasım"),"Sonbahar",""))))</f>
        <v>0</v>
      </c>
    </row>
    <row r="2603" spans="1:13" x14ac:dyDescent="0.3">
      <c r="A2603" s="5">
        <v>2602</v>
      </c>
      <c r="B2603" t="s">
        <v>17</v>
      </c>
      <c r="C2603" t="s">
        <v>29</v>
      </c>
      <c r="D2603" s="5" t="s">
        <v>82</v>
      </c>
      <c r="E2603">
        <v>3</v>
      </c>
      <c r="F2603" s="1">
        <v>1800</v>
      </c>
      <c r="G2603" s="2">
        <v>5400</v>
      </c>
      <c r="H2603" s="3">
        <v>3000</v>
      </c>
      <c r="I2603" s="19" t="s">
        <v>53</v>
      </c>
      <c r="J2603" t="s">
        <v>56</v>
      </c>
      <c r="K2603" s="20">
        <f>Tablo1[[#This Row],[Ürün Kar Tutarı]]/Tablo1[[#This Row],[Birim Fiyat]]</f>
        <v>1.6666666666666667</v>
      </c>
      <c r="L2603" t="str">
        <f xml:space="preserve"> RIGHT(Tablo1[[#This Row],[Urun Ad]],5)</f>
        <v>n Gri</v>
      </c>
      <c r="M2603" cm="1">
        <f t="array" aca="1" ref="M2603" ca="1">IF(VEYA(M2603="Aralık",M2603="Ocak",M2603="Şubat"),"Kış",
IF(VEYA(M2603="Mart",M2603="Nisan",M2603="Mayıs"),"İlkbahar",
IF(VEYA(M2603="Haziran",M2603="Temmuz",M2603="Ağustos"),"Yaz",
IF(VEYA(M2603="Eylül",M2603="Ekim",M2603="Kasım"),"Sonbahar",""))))</f>
        <v>0</v>
      </c>
    </row>
    <row r="2604" spans="1:13" x14ac:dyDescent="0.3">
      <c r="A2604" s="4">
        <v>2603</v>
      </c>
      <c r="B2604" t="s">
        <v>19</v>
      </c>
      <c r="C2604" t="s">
        <v>30</v>
      </c>
      <c r="D2604" s="5" t="s">
        <v>83</v>
      </c>
      <c r="E2604">
        <v>5</v>
      </c>
      <c r="F2604" s="1">
        <v>1090</v>
      </c>
      <c r="G2604" s="2">
        <v>5450</v>
      </c>
      <c r="H2604" s="3">
        <v>1450</v>
      </c>
      <c r="I2604" s="19" t="s">
        <v>53</v>
      </c>
      <c r="J2604" t="s">
        <v>64</v>
      </c>
      <c r="K2604" s="20">
        <f>Tablo1[[#This Row],[Ürün Kar Tutarı]]/Tablo1[[#This Row],[Birim Fiyat]]</f>
        <v>1.3302752293577982</v>
      </c>
      <c r="L2604" t="str">
        <f xml:space="preserve"> RIGHT(Tablo1[[#This Row],[Urun Ad]],5)</f>
        <v>Marka</v>
      </c>
      <c r="M2604" cm="1">
        <f t="array" aca="1" ref="M2604" ca="1">IF(VEYA(M2604="Aralık",M2604="Ocak",M2604="Şubat"),"Kış",
IF(VEYA(M2604="Mart",M2604="Nisan",M2604="Mayıs"),"İlkbahar",
IF(VEYA(M2604="Haziran",M2604="Temmuz",M2604="Ağustos"),"Yaz",
IF(VEYA(M2604="Eylül",M2604="Ekim",M2604="Kasım"),"Sonbahar",""))))</f>
        <v>0</v>
      </c>
    </row>
    <row r="2605" spans="1:13" x14ac:dyDescent="0.3">
      <c r="A2605" s="5">
        <v>2604</v>
      </c>
      <c r="B2605" t="s">
        <v>8</v>
      </c>
      <c r="C2605" t="s">
        <v>25</v>
      </c>
      <c r="D2605" s="5" t="s">
        <v>77</v>
      </c>
      <c r="E2605">
        <v>3</v>
      </c>
      <c r="F2605" s="1">
        <v>7600</v>
      </c>
      <c r="G2605" s="2">
        <v>22800</v>
      </c>
      <c r="H2605" s="3">
        <v>4800</v>
      </c>
      <c r="I2605" s="19" t="s">
        <v>53</v>
      </c>
      <c r="J2605" t="s">
        <v>56</v>
      </c>
      <c r="K2605" s="20">
        <f>Tablo1[[#This Row],[Ürün Kar Tutarı]]/Tablo1[[#This Row],[Birim Fiyat]]</f>
        <v>0.63157894736842102</v>
      </c>
      <c r="L2605" t="str">
        <f xml:space="preserve"> RIGHT(Tablo1[[#This Row],[Urun Ad]],5)</f>
        <v>i Gri</v>
      </c>
      <c r="M2605" cm="1">
        <f t="array" aca="1" ref="M2605" ca="1">IF(VEYA(M2605="Aralık",M2605="Ocak",M2605="Şubat"),"Kış",
IF(VEYA(M2605="Mart",M2605="Nisan",M2605="Mayıs"),"İlkbahar",
IF(VEYA(M2605="Haziran",M2605="Temmuz",M2605="Ağustos"),"Yaz",
IF(VEYA(M2605="Eylül",M2605="Ekim",M2605="Kasım"),"Sonbahar",""))))</f>
        <v>0</v>
      </c>
    </row>
    <row r="2606" spans="1:13" x14ac:dyDescent="0.3">
      <c r="A2606" s="4">
        <v>2605</v>
      </c>
      <c r="B2606" t="s">
        <v>16</v>
      </c>
      <c r="C2606" t="s">
        <v>25</v>
      </c>
      <c r="D2606" s="5" t="s">
        <v>77</v>
      </c>
      <c r="E2606">
        <v>4</v>
      </c>
      <c r="F2606" s="1">
        <v>7600</v>
      </c>
      <c r="G2606" s="2">
        <v>30400</v>
      </c>
      <c r="H2606" s="3">
        <v>6400</v>
      </c>
      <c r="I2606" s="19" t="s">
        <v>53</v>
      </c>
      <c r="J2606" t="s">
        <v>58</v>
      </c>
      <c r="K2606" s="20">
        <f>Tablo1[[#This Row],[Ürün Kar Tutarı]]/Tablo1[[#This Row],[Birim Fiyat]]</f>
        <v>0.84210526315789469</v>
      </c>
      <c r="L2606" t="str">
        <f xml:space="preserve"> RIGHT(Tablo1[[#This Row],[Urun Ad]],5)</f>
        <v>i Gri</v>
      </c>
      <c r="M2606" cm="1">
        <f t="array" aca="1" ref="M2606" ca="1">IF(VEYA(M2606="Aralık",M2606="Ocak",M2606="Şubat"),"Kış",
IF(VEYA(M2606="Mart",M2606="Nisan",M2606="Mayıs"),"İlkbahar",
IF(VEYA(M2606="Haziran",M2606="Temmuz",M2606="Ağustos"),"Yaz",
IF(VEYA(M2606="Eylül",M2606="Ekim",M2606="Kasım"),"Sonbahar",""))))</f>
        <v>0</v>
      </c>
    </row>
    <row r="2607" spans="1:13" x14ac:dyDescent="0.3">
      <c r="A2607" s="5">
        <v>2606</v>
      </c>
      <c r="B2607" t="s">
        <v>10</v>
      </c>
      <c r="C2607" t="s">
        <v>42</v>
      </c>
      <c r="D2607" s="5" t="s">
        <v>80</v>
      </c>
      <c r="E2607">
        <v>4</v>
      </c>
      <c r="F2607" s="1">
        <v>3700</v>
      </c>
      <c r="G2607" s="2">
        <v>14800</v>
      </c>
      <c r="H2607" s="3">
        <v>2800</v>
      </c>
      <c r="I2607" s="19" t="s">
        <v>53</v>
      </c>
      <c r="J2607" t="s">
        <v>64</v>
      </c>
      <c r="K2607" s="20">
        <f>Tablo1[[#This Row],[Ürün Kar Tutarı]]/Tablo1[[#This Row],[Birim Fiyat]]</f>
        <v>0.7567567567567568</v>
      </c>
      <c r="L2607" t="str">
        <f xml:space="preserve"> RIGHT(Tablo1[[#This Row],[Urun Ad]],5)</f>
        <v>Siyah</v>
      </c>
      <c r="M2607" cm="1">
        <f t="array" aca="1" ref="M2607" ca="1">IF(VEYA(M2607="Aralık",M2607="Ocak",M2607="Şubat"),"Kış",
IF(VEYA(M2607="Mart",M2607="Nisan",M2607="Mayıs"),"İlkbahar",
IF(VEYA(M2607="Haziran",M2607="Temmuz",M2607="Ağustos"),"Yaz",
IF(VEYA(M2607="Eylül",M2607="Ekim",M2607="Kasım"),"Sonbahar",""))))</f>
        <v>0</v>
      </c>
    </row>
    <row r="2608" spans="1:13" x14ac:dyDescent="0.3">
      <c r="A2608" s="4">
        <v>2607</v>
      </c>
      <c r="B2608" t="s">
        <v>12</v>
      </c>
      <c r="C2608" t="s">
        <v>26</v>
      </c>
      <c r="D2608" s="5" t="s">
        <v>79</v>
      </c>
      <c r="E2608">
        <v>5</v>
      </c>
      <c r="F2608" s="1">
        <v>7250</v>
      </c>
      <c r="G2608" s="2">
        <v>36250</v>
      </c>
      <c r="H2608" s="3">
        <v>11250</v>
      </c>
      <c r="I2608" s="19" t="s">
        <v>53</v>
      </c>
      <c r="J2608" t="s">
        <v>60</v>
      </c>
      <c r="K2608" s="20">
        <f>Tablo1[[#This Row],[Ürün Kar Tutarı]]/Tablo1[[#This Row],[Birim Fiyat]]</f>
        <v>1.5517241379310345</v>
      </c>
      <c r="L2608" t="str">
        <f xml:space="preserve"> RIGHT(Tablo1[[#This Row],[Urun Ad]],5)</f>
        <v>u Gri</v>
      </c>
      <c r="M2608" cm="1">
        <f t="array" aca="1" ref="M2608" ca="1">IF(VEYA(M2608="Aralık",M2608="Ocak",M2608="Şubat"),"Kış",
IF(VEYA(M2608="Mart",M2608="Nisan",M2608="Mayıs"),"İlkbahar",
IF(VEYA(M2608="Haziran",M2608="Temmuz",M2608="Ağustos"),"Yaz",
IF(VEYA(M2608="Eylül",M2608="Ekim",M2608="Kasım"),"Sonbahar",""))))</f>
        <v>0</v>
      </c>
    </row>
    <row r="2609" spans="1:13" x14ac:dyDescent="0.3">
      <c r="A2609" s="5">
        <v>2608</v>
      </c>
      <c r="B2609" t="s">
        <v>9</v>
      </c>
      <c r="C2609" t="s">
        <v>25</v>
      </c>
      <c r="D2609" s="5" t="s">
        <v>77</v>
      </c>
      <c r="E2609">
        <v>3</v>
      </c>
      <c r="F2609" s="1">
        <v>7600</v>
      </c>
      <c r="G2609" s="2">
        <v>22800</v>
      </c>
      <c r="H2609" s="3">
        <v>4800</v>
      </c>
      <c r="I2609" s="19" t="s">
        <v>53</v>
      </c>
      <c r="J2609" t="s">
        <v>60</v>
      </c>
      <c r="K2609" s="20">
        <f>Tablo1[[#This Row],[Ürün Kar Tutarı]]/Tablo1[[#This Row],[Birim Fiyat]]</f>
        <v>0.63157894736842102</v>
      </c>
      <c r="L2609" t="str">
        <f xml:space="preserve"> RIGHT(Tablo1[[#This Row],[Urun Ad]],5)</f>
        <v>i Gri</v>
      </c>
      <c r="M2609" cm="1">
        <f t="array" aca="1" ref="M2609" ca="1">IF(VEYA(M2609="Aralık",M2609="Ocak",M2609="Şubat"),"Kış",
IF(VEYA(M2609="Mart",M2609="Nisan",M2609="Mayıs"),"İlkbahar",
IF(VEYA(M2609="Haziran",M2609="Temmuz",M2609="Ağustos"),"Yaz",
IF(VEYA(M2609="Eylül",M2609="Ekim",M2609="Kasım"),"Sonbahar",""))))</f>
        <v>0</v>
      </c>
    </row>
    <row r="2610" spans="1:13" x14ac:dyDescent="0.3">
      <c r="A2610" s="4">
        <v>2609</v>
      </c>
      <c r="B2610" t="s">
        <v>18</v>
      </c>
      <c r="C2610" t="s">
        <v>34</v>
      </c>
      <c r="D2610" s="5" t="s">
        <v>80</v>
      </c>
      <c r="E2610">
        <v>3</v>
      </c>
      <c r="F2610" s="1">
        <v>4200</v>
      </c>
      <c r="G2610" s="2">
        <v>12600</v>
      </c>
      <c r="H2610" s="3">
        <v>3600</v>
      </c>
      <c r="I2610" s="19" t="s">
        <v>53</v>
      </c>
      <c r="J2610" t="s">
        <v>66</v>
      </c>
      <c r="K2610" s="20">
        <f>Tablo1[[#This Row],[Ürün Kar Tutarı]]/Tablo1[[#This Row],[Birim Fiyat]]</f>
        <v>0.8571428571428571</v>
      </c>
      <c r="L2610" t="str">
        <f xml:space="preserve"> RIGHT(Tablo1[[#This Row],[Urun Ad]],5)</f>
        <v>Beyaz</v>
      </c>
      <c r="M2610" cm="1">
        <f t="array" aca="1" ref="M2610" ca="1">IF(VEYA(M2610="Aralık",M2610="Ocak",M2610="Şubat"),"Kış",
IF(VEYA(M2610="Mart",M2610="Nisan",M2610="Mayıs"),"İlkbahar",
IF(VEYA(M2610="Haziran",M2610="Temmuz",M2610="Ağustos"),"Yaz",
IF(VEYA(M2610="Eylül",M2610="Ekim",M2610="Kasım"),"Sonbahar",""))))</f>
        <v>0</v>
      </c>
    </row>
    <row r="2611" spans="1:13" x14ac:dyDescent="0.3">
      <c r="A2611" s="5">
        <v>2610</v>
      </c>
      <c r="B2611" t="s">
        <v>14</v>
      </c>
      <c r="C2611" t="s">
        <v>37</v>
      </c>
      <c r="D2611" s="5" t="s">
        <v>43</v>
      </c>
      <c r="E2611">
        <v>3</v>
      </c>
      <c r="F2611" s="1">
        <v>1250</v>
      </c>
      <c r="G2611" s="2">
        <v>3750</v>
      </c>
      <c r="H2611" s="3">
        <v>1350</v>
      </c>
      <c r="I2611" s="19" t="s">
        <v>53</v>
      </c>
      <c r="J2611" t="s">
        <v>55</v>
      </c>
      <c r="K2611" s="20">
        <f>Tablo1[[#This Row],[Ürün Kar Tutarı]]/Tablo1[[#This Row],[Birim Fiyat]]</f>
        <v>1.08</v>
      </c>
      <c r="L2611" t="str">
        <f xml:space="preserve"> RIGHT(Tablo1[[#This Row],[Urun Ad]],5)</f>
        <v>Siyah</v>
      </c>
      <c r="M2611" cm="1">
        <f t="array" aca="1" ref="M2611" ca="1">IF(VEYA(M2611="Aralık",M2611="Ocak",M2611="Şubat"),"Kış",
IF(VEYA(M2611="Mart",M2611="Nisan",M2611="Mayıs"),"İlkbahar",
IF(VEYA(M2611="Haziran",M2611="Temmuz",M2611="Ağustos"),"Yaz",
IF(VEYA(M2611="Eylül",M2611="Ekim",M2611="Kasım"),"Sonbahar",""))))</f>
        <v>0</v>
      </c>
    </row>
    <row r="2612" spans="1:13" x14ac:dyDescent="0.3">
      <c r="A2612" s="4">
        <v>2611</v>
      </c>
      <c r="B2612" t="s">
        <v>16</v>
      </c>
      <c r="C2612" t="s">
        <v>30</v>
      </c>
      <c r="D2612" s="5" t="s">
        <v>83</v>
      </c>
      <c r="E2612">
        <v>3</v>
      </c>
      <c r="F2612" s="1">
        <v>1090</v>
      </c>
      <c r="G2612" s="2">
        <v>3270</v>
      </c>
      <c r="H2612" s="3">
        <v>870</v>
      </c>
      <c r="I2612" s="19" t="s">
        <v>53</v>
      </c>
      <c r="J2612" t="s">
        <v>64</v>
      </c>
      <c r="K2612" s="20">
        <f>Tablo1[[#This Row],[Ürün Kar Tutarı]]/Tablo1[[#This Row],[Birim Fiyat]]</f>
        <v>0.79816513761467889</v>
      </c>
      <c r="L2612" t="str">
        <f xml:space="preserve"> RIGHT(Tablo1[[#This Row],[Urun Ad]],5)</f>
        <v>Marka</v>
      </c>
      <c r="M2612" cm="1">
        <f t="array" aca="1" ref="M2612" ca="1">IF(VEYA(M2612="Aralık",M2612="Ocak",M2612="Şubat"),"Kış",
IF(VEYA(M2612="Mart",M2612="Nisan",M2612="Mayıs"),"İlkbahar",
IF(VEYA(M2612="Haziran",M2612="Temmuz",M2612="Ağustos"),"Yaz",
IF(VEYA(M2612="Eylül",M2612="Ekim",M2612="Kasım"),"Sonbahar",""))))</f>
        <v>0</v>
      </c>
    </row>
    <row r="2613" spans="1:13" x14ac:dyDescent="0.3">
      <c r="A2613" s="5">
        <v>2612</v>
      </c>
      <c r="B2613" t="s">
        <v>11</v>
      </c>
      <c r="C2613" t="s">
        <v>24</v>
      </c>
      <c r="D2613" s="5" t="s">
        <v>81</v>
      </c>
      <c r="E2613">
        <v>5</v>
      </c>
      <c r="F2613" s="1">
        <v>2180</v>
      </c>
      <c r="G2613" s="2">
        <v>10900</v>
      </c>
      <c r="H2613" s="3">
        <v>3400</v>
      </c>
      <c r="I2613" s="19" t="s">
        <v>53</v>
      </c>
      <c r="J2613" t="s">
        <v>62</v>
      </c>
      <c r="K2613" s="20">
        <f>Tablo1[[#This Row],[Ürün Kar Tutarı]]/Tablo1[[#This Row],[Birim Fiyat]]</f>
        <v>1.5596330275229358</v>
      </c>
      <c r="L2613" t="str">
        <f xml:space="preserve"> RIGHT(Tablo1[[#This Row],[Urun Ad]],5)</f>
        <v>Marka</v>
      </c>
      <c r="M2613" cm="1">
        <f t="array" aca="1" ref="M2613" ca="1">IF(VEYA(M2613="Aralık",M2613="Ocak",M2613="Şubat"),"Kış",
IF(VEYA(M2613="Mart",M2613="Nisan",M2613="Mayıs"),"İlkbahar",
IF(VEYA(M2613="Haziran",M2613="Temmuz",M2613="Ağustos"),"Yaz",
IF(VEYA(M2613="Eylül",M2613="Ekim",M2613="Kasım"),"Sonbahar",""))))</f>
        <v>0</v>
      </c>
    </row>
    <row r="2614" spans="1:13" x14ac:dyDescent="0.3">
      <c r="A2614" s="4">
        <v>2613</v>
      </c>
      <c r="B2614" t="s">
        <v>19</v>
      </c>
      <c r="C2614" t="s">
        <v>42</v>
      </c>
      <c r="D2614" s="5" t="s">
        <v>80</v>
      </c>
      <c r="E2614">
        <v>2</v>
      </c>
      <c r="F2614" s="1">
        <v>3700</v>
      </c>
      <c r="G2614" s="2">
        <v>7400</v>
      </c>
      <c r="H2614" s="3">
        <v>1400</v>
      </c>
      <c r="I2614" s="19" t="s">
        <v>53</v>
      </c>
      <c r="J2614" t="s">
        <v>61</v>
      </c>
      <c r="K2614" s="20">
        <f>Tablo1[[#This Row],[Ürün Kar Tutarı]]/Tablo1[[#This Row],[Birim Fiyat]]</f>
        <v>0.3783783783783784</v>
      </c>
      <c r="L2614" t="str">
        <f xml:space="preserve"> RIGHT(Tablo1[[#This Row],[Urun Ad]],5)</f>
        <v>Siyah</v>
      </c>
      <c r="M2614" cm="1">
        <f t="array" aca="1" ref="M2614" ca="1">IF(VEYA(M2614="Aralık",M2614="Ocak",M2614="Şubat"),"Kış",
IF(VEYA(M2614="Mart",M2614="Nisan",M2614="Mayıs"),"İlkbahar",
IF(VEYA(M2614="Haziran",M2614="Temmuz",M2614="Ağustos"),"Yaz",
IF(VEYA(M2614="Eylül",M2614="Ekim",M2614="Kasım"),"Sonbahar",""))))</f>
        <v>0</v>
      </c>
    </row>
    <row r="2615" spans="1:13" x14ac:dyDescent="0.3">
      <c r="A2615" s="5">
        <v>2614</v>
      </c>
      <c r="B2615" t="s">
        <v>17</v>
      </c>
      <c r="C2615" t="s">
        <v>20</v>
      </c>
      <c r="D2615" s="5" t="s">
        <v>75</v>
      </c>
      <c r="E2615">
        <v>5</v>
      </c>
      <c r="F2615" s="1">
        <v>6000</v>
      </c>
      <c r="G2615" s="2">
        <v>30000</v>
      </c>
      <c r="H2615" s="3">
        <v>10000</v>
      </c>
      <c r="I2615" s="19" t="s">
        <v>53</v>
      </c>
      <c r="J2615" t="s">
        <v>59</v>
      </c>
      <c r="K2615" s="20">
        <f>Tablo1[[#This Row],[Ürün Kar Tutarı]]/Tablo1[[#This Row],[Birim Fiyat]]</f>
        <v>1.6666666666666667</v>
      </c>
      <c r="L2615" t="str">
        <f xml:space="preserve"> RIGHT(Tablo1[[#This Row],[Urun Ad]],5)</f>
        <v>Beyaz</v>
      </c>
      <c r="M2615" cm="1">
        <f t="array" aca="1" ref="M2615" ca="1">IF(VEYA(M2615="Aralık",M2615="Ocak",M2615="Şubat"),"Kış",
IF(VEYA(M2615="Mart",M2615="Nisan",M2615="Mayıs"),"İlkbahar",
IF(VEYA(M2615="Haziran",M2615="Temmuz",M2615="Ağustos"),"Yaz",
IF(VEYA(M2615="Eylül",M2615="Ekim",M2615="Kasım"),"Sonbahar",""))))</f>
        <v>0</v>
      </c>
    </row>
    <row r="2616" spans="1:13" x14ac:dyDescent="0.3">
      <c r="A2616" s="4">
        <v>2615</v>
      </c>
      <c r="B2616" t="s">
        <v>18</v>
      </c>
      <c r="C2616" t="s">
        <v>37</v>
      </c>
      <c r="D2616" s="5" t="s">
        <v>43</v>
      </c>
      <c r="E2616">
        <v>3</v>
      </c>
      <c r="F2616" s="1">
        <v>1250</v>
      </c>
      <c r="G2616" s="2">
        <v>3750</v>
      </c>
      <c r="H2616" s="3">
        <v>1350</v>
      </c>
      <c r="I2616" s="19" t="s">
        <v>53</v>
      </c>
      <c r="J2616" t="s">
        <v>64</v>
      </c>
      <c r="K2616" s="20">
        <f>Tablo1[[#This Row],[Ürün Kar Tutarı]]/Tablo1[[#This Row],[Birim Fiyat]]</f>
        <v>1.08</v>
      </c>
      <c r="L2616" t="str">
        <f xml:space="preserve"> RIGHT(Tablo1[[#This Row],[Urun Ad]],5)</f>
        <v>Siyah</v>
      </c>
      <c r="M2616" cm="1">
        <f t="array" aca="1" ref="M2616" ca="1">IF(VEYA(M2616="Aralık",M2616="Ocak",M2616="Şubat"),"Kış",
IF(VEYA(M2616="Mart",M2616="Nisan",M2616="Mayıs"),"İlkbahar",
IF(VEYA(M2616="Haziran",M2616="Temmuz",M2616="Ağustos"),"Yaz",
IF(VEYA(M2616="Eylül",M2616="Ekim",M2616="Kasım"),"Sonbahar",""))))</f>
        <v>0</v>
      </c>
    </row>
    <row r="2617" spans="1:13" x14ac:dyDescent="0.3">
      <c r="A2617" s="5">
        <v>2616</v>
      </c>
      <c r="B2617" t="s">
        <v>19</v>
      </c>
      <c r="C2617" t="s">
        <v>25</v>
      </c>
      <c r="D2617" s="5" t="s">
        <v>77</v>
      </c>
      <c r="E2617">
        <v>2</v>
      </c>
      <c r="F2617" s="1">
        <v>7600</v>
      </c>
      <c r="G2617" s="2">
        <v>15200</v>
      </c>
      <c r="H2617" s="3">
        <v>3200</v>
      </c>
      <c r="I2617" s="19" t="s">
        <v>53</v>
      </c>
      <c r="J2617" t="s">
        <v>61</v>
      </c>
      <c r="K2617" s="20">
        <f>Tablo1[[#This Row],[Ürün Kar Tutarı]]/Tablo1[[#This Row],[Birim Fiyat]]</f>
        <v>0.42105263157894735</v>
      </c>
      <c r="L2617" t="str">
        <f xml:space="preserve"> RIGHT(Tablo1[[#This Row],[Urun Ad]],5)</f>
        <v>i Gri</v>
      </c>
      <c r="M2617" cm="1">
        <f t="array" aca="1" ref="M2617" ca="1">IF(VEYA(M2617="Aralık",M2617="Ocak",M2617="Şubat"),"Kış",
IF(VEYA(M2617="Mart",M2617="Nisan",M2617="Mayıs"),"İlkbahar",
IF(VEYA(M2617="Haziran",M2617="Temmuz",M2617="Ağustos"),"Yaz",
IF(VEYA(M2617="Eylül",M2617="Ekim",M2617="Kasım"),"Sonbahar",""))))</f>
        <v>0</v>
      </c>
    </row>
    <row r="2618" spans="1:13" x14ac:dyDescent="0.3">
      <c r="A2618" s="4">
        <v>2617</v>
      </c>
      <c r="B2618" t="s">
        <v>8</v>
      </c>
      <c r="C2618" t="s">
        <v>21</v>
      </c>
      <c r="D2618" s="5" t="s">
        <v>82</v>
      </c>
      <c r="E2618">
        <v>2</v>
      </c>
      <c r="F2618" s="1">
        <v>1400</v>
      </c>
      <c r="G2618" s="2">
        <v>2800</v>
      </c>
      <c r="H2618" s="3">
        <v>1200</v>
      </c>
      <c r="I2618" s="19" t="s">
        <v>53</v>
      </c>
      <c r="J2618" t="s">
        <v>57</v>
      </c>
      <c r="K2618" s="20">
        <f>Tablo1[[#This Row],[Ürün Kar Tutarı]]/Tablo1[[#This Row],[Birim Fiyat]]</f>
        <v>0.8571428571428571</v>
      </c>
      <c r="L2618" t="str">
        <f xml:space="preserve"> RIGHT(Tablo1[[#This Row],[Urun Ad]],5)</f>
        <v>Beyaz</v>
      </c>
      <c r="M2618" cm="1">
        <f t="array" aca="1" ref="M2618" ca="1">IF(VEYA(M2618="Aralık",M2618="Ocak",M2618="Şubat"),"Kış",
IF(VEYA(M2618="Mart",M2618="Nisan",M2618="Mayıs"),"İlkbahar",
IF(VEYA(M2618="Haziran",M2618="Temmuz",M2618="Ağustos"),"Yaz",
IF(VEYA(M2618="Eylül",M2618="Ekim",M2618="Kasım"),"Sonbahar",""))))</f>
        <v>0</v>
      </c>
    </row>
    <row r="2619" spans="1:13" x14ac:dyDescent="0.3">
      <c r="A2619" s="4">
        <v>2618</v>
      </c>
      <c r="B2619" t="s">
        <v>12</v>
      </c>
      <c r="C2619" t="s">
        <v>24</v>
      </c>
      <c r="D2619" s="5" t="s">
        <v>81</v>
      </c>
      <c r="E2619">
        <v>4</v>
      </c>
      <c r="F2619" s="1">
        <v>2180</v>
      </c>
      <c r="G2619" s="2">
        <v>8720</v>
      </c>
      <c r="H2619" s="3">
        <v>2720</v>
      </c>
      <c r="I2619" s="19" t="s">
        <v>53</v>
      </c>
      <c r="J2619" t="s">
        <v>65</v>
      </c>
      <c r="K2619" s="20">
        <f>Tablo1[[#This Row],[Ürün Kar Tutarı]]/Tablo1[[#This Row],[Birim Fiyat]]</f>
        <v>1.2477064220183487</v>
      </c>
      <c r="L2619" t="str">
        <f xml:space="preserve"> RIGHT(Tablo1[[#This Row],[Urun Ad]],5)</f>
        <v>Marka</v>
      </c>
      <c r="M2619" cm="1">
        <f t="array" aca="1" ref="M2619" ca="1">IF(VEYA(M2619="Aralık",M2619="Ocak",M2619="Şubat"),"Kış",
IF(VEYA(M2619="Mart",M2619="Nisan",M2619="Mayıs"),"İlkbahar",
IF(VEYA(M2619="Haziran",M2619="Temmuz",M2619="Ağustos"),"Yaz",
IF(VEYA(M2619="Eylül",M2619="Ekim",M2619="Kasım"),"Sonbahar",""))))</f>
        <v>0</v>
      </c>
    </row>
    <row r="2620" spans="1:13" x14ac:dyDescent="0.3">
      <c r="A2620" s="4">
        <v>2619</v>
      </c>
      <c r="B2620" t="s">
        <v>8</v>
      </c>
      <c r="C2620" t="s">
        <v>29</v>
      </c>
      <c r="D2620" s="5" t="s">
        <v>82</v>
      </c>
      <c r="E2620">
        <v>4</v>
      </c>
      <c r="F2620" s="1">
        <v>1800</v>
      </c>
      <c r="G2620" s="2">
        <v>7200</v>
      </c>
      <c r="H2620" s="3">
        <v>4000</v>
      </c>
      <c r="I2620" s="19" t="s">
        <v>53</v>
      </c>
      <c r="J2620" t="s">
        <v>64</v>
      </c>
      <c r="K2620" s="20">
        <f>Tablo1[[#This Row],[Ürün Kar Tutarı]]/Tablo1[[#This Row],[Birim Fiyat]]</f>
        <v>2.2222222222222223</v>
      </c>
      <c r="L2620" t="str">
        <f xml:space="preserve"> RIGHT(Tablo1[[#This Row],[Urun Ad]],5)</f>
        <v>n Gri</v>
      </c>
      <c r="M2620" cm="1">
        <f t="array" aca="1" ref="M2620" ca="1">IF(VEYA(M2620="Aralık",M2620="Ocak",M2620="Şubat"),"Kış",
IF(VEYA(M2620="Mart",M2620="Nisan",M2620="Mayıs"),"İlkbahar",
IF(VEYA(M2620="Haziran",M2620="Temmuz",M2620="Ağustos"),"Yaz",
IF(VEYA(M2620="Eylül",M2620="Ekim",M2620="Kasım"),"Sonbahar",""))))</f>
        <v>0</v>
      </c>
    </row>
    <row r="2621" spans="1:13" x14ac:dyDescent="0.3">
      <c r="A2621" s="5">
        <v>2620</v>
      </c>
      <c r="B2621" t="s">
        <v>10</v>
      </c>
      <c r="C2621" t="s">
        <v>41</v>
      </c>
      <c r="D2621" s="5" t="s">
        <v>78</v>
      </c>
      <c r="E2621">
        <v>4</v>
      </c>
      <c r="F2621" s="1">
        <v>1500</v>
      </c>
      <c r="G2621" s="2">
        <v>6000</v>
      </c>
      <c r="H2621" s="3">
        <v>2800</v>
      </c>
      <c r="I2621" s="19" t="s">
        <v>53</v>
      </c>
      <c r="J2621" t="s">
        <v>58</v>
      </c>
      <c r="K2621" s="20">
        <f>Tablo1[[#This Row],[Ürün Kar Tutarı]]/Tablo1[[#This Row],[Birim Fiyat]]</f>
        <v>1.8666666666666667</v>
      </c>
      <c r="L2621" t="str">
        <f xml:space="preserve"> RIGHT(Tablo1[[#This Row],[Urun Ad]],5)</f>
        <v>Marka</v>
      </c>
      <c r="M2621" cm="1">
        <f t="array" aca="1" ref="M2621" ca="1">IF(VEYA(M2621="Aralık",M2621="Ocak",M2621="Şubat"),"Kış",
IF(VEYA(M2621="Mart",M2621="Nisan",M2621="Mayıs"),"İlkbahar",
IF(VEYA(M2621="Haziran",M2621="Temmuz",M2621="Ağustos"),"Yaz",
IF(VEYA(M2621="Eylül",M2621="Ekim",M2621="Kasım"),"Sonbahar",""))))</f>
        <v>0</v>
      </c>
    </row>
    <row r="2622" spans="1:13" x14ac:dyDescent="0.3">
      <c r="A2622" s="4">
        <v>2621</v>
      </c>
      <c r="B2622" t="s">
        <v>14</v>
      </c>
      <c r="C2622" t="s">
        <v>22</v>
      </c>
      <c r="D2622" s="5" t="s">
        <v>76</v>
      </c>
      <c r="E2622">
        <v>2</v>
      </c>
      <c r="F2622" s="1">
        <v>8450</v>
      </c>
      <c r="G2622" s="2">
        <v>16900</v>
      </c>
      <c r="H2622" s="3">
        <v>4900</v>
      </c>
      <c r="I2622" s="19" t="s">
        <v>53</v>
      </c>
      <c r="J2622" t="s">
        <v>67</v>
      </c>
      <c r="K2622" s="20">
        <f>Tablo1[[#This Row],[Ürün Kar Tutarı]]/Tablo1[[#This Row],[Birim Fiyat]]</f>
        <v>0.57988165680473369</v>
      </c>
      <c r="L2622" t="str">
        <f xml:space="preserve"> RIGHT(Tablo1[[#This Row],[Urun Ad]],5)</f>
        <v>Beyaz</v>
      </c>
      <c r="M2622" cm="1">
        <f t="array" aca="1" ref="M2622" ca="1">IF(VEYA(M2622="Aralık",M2622="Ocak",M2622="Şubat"),"Kış",
IF(VEYA(M2622="Mart",M2622="Nisan",M2622="Mayıs"),"İlkbahar",
IF(VEYA(M2622="Haziran",M2622="Temmuz",M2622="Ağustos"),"Yaz",
IF(VEYA(M2622="Eylül",M2622="Ekim",M2622="Kasım"),"Sonbahar",""))))</f>
        <v>0</v>
      </c>
    </row>
    <row r="2623" spans="1:13" x14ac:dyDescent="0.3">
      <c r="A2623" s="5">
        <v>2622</v>
      </c>
      <c r="B2623" t="s">
        <v>17</v>
      </c>
      <c r="C2623" t="s">
        <v>41</v>
      </c>
      <c r="D2623" s="5" t="s">
        <v>78</v>
      </c>
      <c r="E2623">
        <v>4</v>
      </c>
      <c r="F2623" s="1">
        <v>1500</v>
      </c>
      <c r="G2623" s="2">
        <v>6000</v>
      </c>
      <c r="H2623" s="3">
        <v>2800</v>
      </c>
      <c r="I2623" s="19" t="s">
        <v>53</v>
      </c>
      <c r="J2623" t="s">
        <v>67</v>
      </c>
      <c r="K2623" s="20">
        <f>Tablo1[[#This Row],[Ürün Kar Tutarı]]/Tablo1[[#This Row],[Birim Fiyat]]</f>
        <v>1.8666666666666667</v>
      </c>
      <c r="L2623" t="str">
        <f xml:space="preserve"> RIGHT(Tablo1[[#This Row],[Urun Ad]],5)</f>
        <v>Marka</v>
      </c>
      <c r="M2623" cm="1">
        <f t="array" aca="1" ref="M2623" ca="1">IF(VEYA(M2623="Aralık",M2623="Ocak",M2623="Şubat"),"Kış",
IF(VEYA(M2623="Mart",M2623="Nisan",M2623="Mayıs"),"İlkbahar",
IF(VEYA(M2623="Haziran",M2623="Temmuz",M2623="Ağustos"),"Yaz",
IF(VEYA(M2623="Eylül",M2623="Ekim",M2623="Kasım"),"Sonbahar",""))))</f>
        <v>0</v>
      </c>
    </row>
    <row r="2624" spans="1:13" x14ac:dyDescent="0.3">
      <c r="A2624" s="4">
        <v>2623</v>
      </c>
      <c r="B2624" t="s">
        <v>13</v>
      </c>
      <c r="C2624" t="s">
        <v>20</v>
      </c>
      <c r="D2624" s="5" t="s">
        <v>75</v>
      </c>
      <c r="E2624">
        <v>2</v>
      </c>
      <c r="F2624" s="1">
        <v>6000</v>
      </c>
      <c r="G2624" s="2">
        <v>12000</v>
      </c>
      <c r="H2624" s="3">
        <v>4000</v>
      </c>
      <c r="I2624" s="19" t="s">
        <v>53</v>
      </c>
      <c r="J2624" t="s">
        <v>63</v>
      </c>
      <c r="K2624" s="20">
        <f>Tablo1[[#This Row],[Ürün Kar Tutarı]]/Tablo1[[#This Row],[Birim Fiyat]]</f>
        <v>0.66666666666666663</v>
      </c>
      <c r="L2624" t="str">
        <f xml:space="preserve"> RIGHT(Tablo1[[#This Row],[Urun Ad]],5)</f>
        <v>Beyaz</v>
      </c>
      <c r="M2624" cm="1">
        <f t="array" aca="1" ref="M2624" ca="1">IF(VEYA(M2624="Aralık",M2624="Ocak",M2624="Şubat"),"Kış",
IF(VEYA(M2624="Mart",M2624="Nisan",M2624="Mayıs"),"İlkbahar",
IF(VEYA(M2624="Haziran",M2624="Temmuz",M2624="Ağustos"),"Yaz",
IF(VEYA(M2624="Eylül",M2624="Ekim",M2624="Kasım"),"Sonbahar",""))))</f>
        <v>0</v>
      </c>
    </row>
    <row r="2625" spans="1:13" x14ac:dyDescent="0.3">
      <c r="A2625" s="5">
        <v>2624</v>
      </c>
      <c r="B2625" t="s">
        <v>19</v>
      </c>
      <c r="C2625" t="s">
        <v>38</v>
      </c>
      <c r="D2625" s="5" t="s">
        <v>84</v>
      </c>
      <c r="E2625">
        <v>2</v>
      </c>
      <c r="F2625" s="1">
        <v>1200</v>
      </c>
      <c r="G2625" s="2">
        <v>2400</v>
      </c>
      <c r="H2625" s="3">
        <v>800</v>
      </c>
      <c r="I2625" s="19" t="s">
        <v>53</v>
      </c>
      <c r="J2625" t="s">
        <v>58</v>
      </c>
      <c r="K2625" s="20">
        <f>Tablo1[[#This Row],[Ürün Kar Tutarı]]/Tablo1[[#This Row],[Birim Fiyat]]</f>
        <v>0.66666666666666663</v>
      </c>
      <c r="L2625" t="str">
        <f xml:space="preserve"> RIGHT(Tablo1[[#This Row],[Urun Ad]],5)</f>
        <v>ü Mor</v>
      </c>
      <c r="M2625" cm="1">
        <f t="array" aca="1" ref="M2625" ca="1">IF(VEYA(M2625="Aralık",M2625="Ocak",M2625="Şubat"),"Kış",
IF(VEYA(M2625="Mart",M2625="Nisan",M2625="Mayıs"),"İlkbahar",
IF(VEYA(M2625="Haziran",M2625="Temmuz",M2625="Ağustos"),"Yaz",
IF(VEYA(M2625="Eylül",M2625="Ekim",M2625="Kasım"),"Sonbahar",""))))</f>
        <v>0</v>
      </c>
    </row>
    <row r="2626" spans="1:13" x14ac:dyDescent="0.3">
      <c r="A2626" s="4">
        <v>2625</v>
      </c>
      <c r="B2626" t="s">
        <v>8</v>
      </c>
      <c r="C2626" t="s">
        <v>34</v>
      </c>
      <c r="D2626" s="5" t="s">
        <v>80</v>
      </c>
      <c r="E2626">
        <v>4</v>
      </c>
      <c r="F2626" s="1">
        <v>4200</v>
      </c>
      <c r="G2626" s="2">
        <v>16800</v>
      </c>
      <c r="H2626" s="3">
        <v>4800</v>
      </c>
      <c r="I2626" s="19" t="s">
        <v>53</v>
      </c>
      <c r="J2626" t="s">
        <v>64</v>
      </c>
      <c r="K2626" s="20">
        <f>Tablo1[[#This Row],[Ürün Kar Tutarı]]/Tablo1[[#This Row],[Birim Fiyat]]</f>
        <v>1.1428571428571428</v>
      </c>
      <c r="L2626" t="str">
        <f xml:space="preserve"> RIGHT(Tablo1[[#This Row],[Urun Ad]],5)</f>
        <v>Beyaz</v>
      </c>
      <c r="M2626" cm="1">
        <f t="array" aca="1" ref="M2626" ca="1">IF(VEYA(M2626="Aralık",M2626="Ocak",M2626="Şubat"),"Kış",
IF(VEYA(M2626="Mart",M2626="Nisan",M2626="Mayıs"),"İlkbahar",
IF(VEYA(M2626="Haziran",M2626="Temmuz",M2626="Ağustos"),"Yaz",
IF(VEYA(M2626="Eylül",M2626="Ekim",M2626="Kasım"),"Sonbahar",""))))</f>
        <v>0</v>
      </c>
    </row>
    <row r="2627" spans="1:13" x14ac:dyDescent="0.3">
      <c r="A2627" s="5">
        <v>2626</v>
      </c>
      <c r="B2627" t="s">
        <v>18</v>
      </c>
      <c r="C2627" t="s">
        <v>25</v>
      </c>
      <c r="D2627" s="5" t="s">
        <v>77</v>
      </c>
      <c r="E2627">
        <v>2</v>
      </c>
      <c r="F2627" s="1">
        <v>7600</v>
      </c>
      <c r="G2627" s="2">
        <v>15200</v>
      </c>
      <c r="H2627" s="3">
        <v>3200</v>
      </c>
      <c r="I2627" s="19" t="s">
        <v>53</v>
      </c>
      <c r="J2627" t="s">
        <v>62</v>
      </c>
      <c r="K2627" s="20">
        <f>Tablo1[[#This Row],[Ürün Kar Tutarı]]/Tablo1[[#This Row],[Birim Fiyat]]</f>
        <v>0.42105263157894735</v>
      </c>
      <c r="L2627" t="str">
        <f xml:space="preserve"> RIGHT(Tablo1[[#This Row],[Urun Ad]],5)</f>
        <v>i Gri</v>
      </c>
      <c r="M2627" cm="1">
        <f t="array" aca="1" ref="M2627" ca="1">IF(VEYA(M2627="Aralık",M2627="Ocak",M2627="Şubat"),"Kış",
IF(VEYA(M2627="Mart",M2627="Nisan",M2627="Mayıs"),"İlkbahar",
IF(VEYA(M2627="Haziran",M2627="Temmuz",M2627="Ağustos"),"Yaz",
IF(VEYA(M2627="Eylül",M2627="Ekim",M2627="Kasım"),"Sonbahar",""))))</f>
        <v>0</v>
      </c>
    </row>
    <row r="2628" spans="1:13" x14ac:dyDescent="0.3">
      <c r="A2628" s="4">
        <v>2627</v>
      </c>
      <c r="B2628" t="s">
        <v>13</v>
      </c>
      <c r="C2628" t="s">
        <v>26</v>
      </c>
      <c r="D2628" s="5" t="s">
        <v>79</v>
      </c>
      <c r="E2628">
        <v>2</v>
      </c>
      <c r="F2628" s="1">
        <v>7250</v>
      </c>
      <c r="G2628" s="2">
        <v>14500</v>
      </c>
      <c r="H2628" s="3">
        <v>4500</v>
      </c>
      <c r="I2628" s="19" t="s">
        <v>53</v>
      </c>
      <c r="J2628" t="s">
        <v>59</v>
      </c>
      <c r="K2628" s="20">
        <f>Tablo1[[#This Row],[Ürün Kar Tutarı]]/Tablo1[[#This Row],[Birim Fiyat]]</f>
        <v>0.62068965517241381</v>
      </c>
      <c r="L2628" t="str">
        <f xml:space="preserve"> RIGHT(Tablo1[[#This Row],[Urun Ad]],5)</f>
        <v>u Gri</v>
      </c>
      <c r="M2628" cm="1">
        <f t="array" aca="1" ref="M2628" ca="1">IF(VEYA(M2628="Aralık",M2628="Ocak",M2628="Şubat"),"Kış",
IF(VEYA(M2628="Mart",M2628="Nisan",M2628="Mayıs"),"İlkbahar",
IF(VEYA(M2628="Haziran",M2628="Temmuz",M2628="Ağustos"),"Yaz",
IF(VEYA(M2628="Eylül",M2628="Ekim",M2628="Kasım"),"Sonbahar",""))))</f>
        <v>0</v>
      </c>
    </row>
    <row r="2629" spans="1:13" x14ac:dyDescent="0.3">
      <c r="A2629" s="5">
        <v>2628</v>
      </c>
      <c r="B2629" t="s">
        <v>9</v>
      </c>
      <c r="C2629" t="s">
        <v>39</v>
      </c>
      <c r="D2629" s="5" t="s">
        <v>76</v>
      </c>
      <c r="E2629">
        <v>4</v>
      </c>
      <c r="F2629" s="1">
        <v>7530</v>
      </c>
      <c r="G2629" s="2">
        <v>30120</v>
      </c>
      <c r="H2629" s="3">
        <v>6120</v>
      </c>
      <c r="I2629" s="19" t="s">
        <v>53</v>
      </c>
      <c r="J2629" t="s">
        <v>59</v>
      </c>
      <c r="K2629" s="20">
        <f>Tablo1[[#This Row],[Ürün Kar Tutarı]]/Tablo1[[#This Row],[Birim Fiyat]]</f>
        <v>0.8127490039840638</v>
      </c>
      <c r="L2629" t="str">
        <f xml:space="preserve"> RIGHT(Tablo1[[#This Row],[Urun Ad]],5)</f>
        <v>ı Gri</v>
      </c>
      <c r="M2629" cm="1">
        <f t="array" aca="1" ref="M2629" ca="1">IF(VEYA(M2629="Aralık",M2629="Ocak",M2629="Şubat"),"Kış",
IF(VEYA(M2629="Mart",M2629="Nisan",M2629="Mayıs"),"İlkbahar",
IF(VEYA(M2629="Haziran",M2629="Temmuz",M2629="Ağustos"),"Yaz",
IF(VEYA(M2629="Eylül",M2629="Ekim",M2629="Kasım"),"Sonbahar",""))))</f>
        <v>0</v>
      </c>
    </row>
    <row r="2630" spans="1:13" x14ac:dyDescent="0.3">
      <c r="A2630" s="4">
        <v>2629</v>
      </c>
      <c r="B2630" t="s">
        <v>10</v>
      </c>
      <c r="C2630" t="s">
        <v>26</v>
      </c>
      <c r="D2630" s="5" t="s">
        <v>79</v>
      </c>
      <c r="E2630">
        <v>2</v>
      </c>
      <c r="F2630" s="1">
        <v>7250</v>
      </c>
      <c r="G2630" s="2">
        <v>14500</v>
      </c>
      <c r="H2630" s="3">
        <v>4500</v>
      </c>
      <c r="I2630" s="19" t="s">
        <v>53</v>
      </c>
      <c r="J2630" t="s">
        <v>58</v>
      </c>
      <c r="K2630" s="20">
        <f>Tablo1[[#This Row],[Ürün Kar Tutarı]]/Tablo1[[#This Row],[Birim Fiyat]]</f>
        <v>0.62068965517241381</v>
      </c>
      <c r="L2630" t="str">
        <f xml:space="preserve"> RIGHT(Tablo1[[#This Row],[Urun Ad]],5)</f>
        <v>u Gri</v>
      </c>
      <c r="M2630" cm="1">
        <f t="array" aca="1" ref="M2630" ca="1">IF(VEYA(M2630="Aralık",M2630="Ocak",M2630="Şubat"),"Kış",
IF(VEYA(M2630="Mart",M2630="Nisan",M2630="Mayıs"),"İlkbahar",
IF(VEYA(M2630="Haziran",M2630="Temmuz",M2630="Ağustos"),"Yaz",
IF(VEYA(M2630="Eylül",M2630="Ekim",M2630="Kasım"),"Sonbahar",""))))</f>
        <v>0</v>
      </c>
    </row>
    <row r="2631" spans="1:13" x14ac:dyDescent="0.3">
      <c r="A2631" s="5">
        <v>2630</v>
      </c>
      <c r="B2631" t="s">
        <v>9</v>
      </c>
      <c r="C2631" t="s">
        <v>20</v>
      </c>
      <c r="D2631" s="5" t="s">
        <v>75</v>
      </c>
      <c r="E2631">
        <v>5</v>
      </c>
      <c r="F2631" s="1">
        <v>6000</v>
      </c>
      <c r="G2631" s="2">
        <v>30000</v>
      </c>
      <c r="H2631" s="3">
        <v>10000</v>
      </c>
      <c r="I2631" s="19" t="s">
        <v>53</v>
      </c>
      <c r="J2631" t="s">
        <v>56</v>
      </c>
      <c r="K2631" s="20">
        <f>Tablo1[[#This Row],[Ürün Kar Tutarı]]/Tablo1[[#This Row],[Birim Fiyat]]</f>
        <v>1.6666666666666667</v>
      </c>
      <c r="L2631" t="str">
        <f xml:space="preserve"> RIGHT(Tablo1[[#This Row],[Urun Ad]],5)</f>
        <v>Beyaz</v>
      </c>
      <c r="M2631" cm="1">
        <f t="array" aca="1" ref="M2631" ca="1">IF(VEYA(M2631="Aralık",M2631="Ocak",M2631="Şubat"),"Kış",
IF(VEYA(M2631="Mart",M2631="Nisan",M2631="Mayıs"),"İlkbahar",
IF(VEYA(M2631="Haziran",M2631="Temmuz",M2631="Ağustos"),"Yaz",
IF(VEYA(M2631="Eylül",M2631="Ekim",M2631="Kasım"),"Sonbahar",""))))</f>
        <v>0</v>
      </c>
    </row>
    <row r="2632" spans="1:13" x14ac:dyDescent="0.3">
      <c r="A2632" s="4">
        <v>2631</v>
      </c>
      <c r="B2632" t="s">
        <v>13</v>
      </c>
      <c r="C2632" t="s">
        <v>38</v>
      </c>
      <c r="D2632" s="5" t="s">
        <v>84</v>
      </c>
      <c r="E2632">
        <v>3</v>
      </c>
      <c r="F2632" s="1">
        <v>1200</v>
      </c>
      <c r="G2632" s="2">
        <v>3600</v>
      </c>
      <c r="H2632" s="3">
        <v>1200</v>
      </c>
      <c r="I2632" s="19" t="s">
        <v>53</v>
      </c>
      <c r="J2632" t="s">
        <v>56</v>
      </c>
      <c r="K2632" s="20">
        <f>Tablo1[[#This Row],[Ürün Kar Tutarı]]/Tablo1[[#This Row],[Birim Fiyat]]</f>
        <v>1</v>
      </c>
      <c r="L2632" t="str">
        <f xml:space="preserve"> RIGHT(Tablo1[[#This Row],[Urun Ad]],5)</f>
        <v>ü Mor</v>
      </c>
      <c r="M2632" cm="1">
        <f t="array" aca="1" ref="M2632" ca="1">IF(VEYA(M2632="Aralık",M2632="Ocak",M2632="Şubat"),"Kış",
IF(VEYA(M2632="Mart",M2632="Nisan",M2632="Mayıs"),"İlkbahar",
IF(VEYA(M2632="Haziran",M2632="Temmuz",M2632="Ağustos"),"Yaz",
IF(VEYA(M2632="Eylül",M2632="Ekim",M2632="Kasım"),"Sonbahar",""))))</f>
        <v>0</v>
      </c>
    </row>
    <row r="2633" spans="1:13" x14ac:dyDescent="0.3">
      <c r="A2633" s="5">
        <v>2632</v>
      </c>
      <c r="B2633" t="s">
        <v>19</v>
      </c>
      <c r="C2633" t="s">
        <v>40</v>
      </c>
      <c r="D2633" s="5" t="s">
        <v>75</v>
      </c>
      <c r="E2633">
        <v>2</v>
      </c>
      <c r="F2633" s="1">
        <v>5300</v>
      </c>
      <c r="G2633" s="2">
        <v>10600</v>
      </c>
      <c r="H2633" s="3">
        <v>2600</v>
      </c>
      <c r="I2633" s="19" t="s">
        <v>53</v>
      </c>
      <c r="J2633" t="s">
        <v>61</v>
      </c>
      <c r="K2633" s="20">
        <f>Tablo1[[#This Row],[Ürün Kar Tutarı]]/Tablo1[[#This Row],[Birim Fiyat]]</f>
        <v>0.49056603773584906</v>
      </c>
      <c r="L2633" t="str">
        <f xml:space="preserve"> RIGHT(Tablo1[[#This Row],[Urun Ad]],5)</f>
        <v>i Gri</v>
      </c>
      <c r="M2633" cm="1">
        <f t="array" aca="1" ref="M2633" ca="1">IF(VEYA(M2633="Aralık",M2633="Ocak",M2633="Şubat"),"Kış",
IF(VEYA(M2633="Mart",M2633="Nisan",M2633="Mayıs"),"İlkbahar",
IF(VEYA(M2633="Haziran",M2633="Temmuz",M2633="Ağustos"),"Yaz",
IF(VEYA(M2633="Eylül",M2633="Ekim",M2633="Kasım"),"Sonbahar",""))))</f>
        <v>0</v>
      </c>
    </row>
    <row r="2634" spans="1:13" x14ac:dyDescent="0.3">
      <c r="A2634" s="4">
        <v>2633</v>
      </c>
      <c r="B2634" t="s">
        <v>16</v>
      </c>
      <c r="C2634" t="s">
        <v>22</v>
      </c>
      <c r="D2634" s="5" t="s">
        <v>76</v>
      </c>
      <c r="E2634">
        <v>4</v>
      </c>
      <c r="F2634" s="1">
        <v>8450</v>
      </c>
      <c r="G2634" s="2">
        <v>33800</v>
      </c>
      <c r="H2634" s="3">
        <v>9800</v>
      </c>
      <c r="I2634" s="19" t="s">
        <v>53</v>
      </c>
      <c r="J2634" t="s">
        <v>65</v>
      </c>
      <c r="K2634" s="20">
        <f>Tablo1[[#This Row],[Ürün Kar Tutarı]]/Tablo1[[#This Row],[Birim Fiyat]]</f>
        <v>1.1597633136094674</v>
      </c>
      <c r="L2634" t="str">
        <f xml:space="preserve"> RIGHT(Tablo1[[#This Row],[Urun Ad]],5)</f>
        <v>Beyaz</v>
      </c>
      <c r="M2634" cm="1">
        <f t="array" aca="1" ref="M2634" ca="1">IF(VEYA(M2634="Aralık",M2634="Ocak",M2634="Şubat"),"Kış",
IF(VEYA(M2634="Mart",M2634="Nisan",M2634="Mayıs"),"İlkbahar",
IF(VEYA(M2634="Haziran",M2634="Temmuz",M2634="Ağustos"),"Yaz",
IF(VEYA(M2634="Eylül",M2634="Ekim",M2634="Kasım"),"Sonbahar",""))))</f>
        <v>0</v>
      </c>
    </row>
    <row r="2635" spans="1:13" x14ac:dyDescent="0.3">
      <c r="A2635" s="5">
        <v>2634</v>
      </c>
      <c r="B2635" t="s">
        <v>12</v>
      </c>
      <c r="C2635" t="s">
        <v>23</v>
      </c>
      <c r="D2635" s="5" t="s">
        <v>84</v>
      </c>
      <c r="E2635">
        <v>3</v>
      </c>
      <c r="F2635" s="1">
        <v>1350</v>
      </c>
      <c r="G2635" s="2">
        <v>4050</v>
      </c>
      <c r="H2635" s="3">
        <v>1650</v>
      </c>
      <c r="I2635" s="19" t="s">
        <v>53</v>
      </c>
      <c r="J2635" t="s">
        <v>66</v>
      </c>
      <c r="K2635" s="20">
        <f>Tablo1[[#This Row],[Ürün Kar Tutarı]]/Tablo1[[#This Row],[Birim Fiyat]]</f>
        <v>1.2222222222222223</v>
      </c>
      <c r="L2635" t="str">
        <f xml:space="preserve"> RIGHT(Tablo1[[#This Row],[Urun Ad]],5)</f>
        <v>Siyah</v>
      </c>
      <c r="M2635" cm="1">
        <f t="array" aca="1" ref="M2635" ca="1">IF(VEYA(M2635="Aralık",M2635="Ocak",M2635="Şubat"),"Kış",
IF(VEYA(M2635="Mart",M2635="Nisan",M2635="Mayıs"),"İlkbahar",
IF(VEYA(M2635="Haziran",M2635="Temmuz",M2635="Ağustos"),"Yaz",
IF(VEYA(M2635="Eylül",M2635="Ekim",M2635="Kasım"),"Sonbahar",""))))</f>
        <v>0</v>
      </c>
    </row>
    <row r="2636" spans="1:13" x14ac:dyDescent="0.3">
      <c r="A2636" s="4">
        <v>2635</v>
      </c>
      <c r="B2636" t="s">
        <v>14</v>
      </c>
      <c r="C2636" t="s">
        <v>30</v>
      </c>
      <c r="D2636" s="5" t="s">
        <v>83</v>
      </c>
      <c r="E2636">
        <v>2</v>
      </c>
      <c r="F2636" s="1">
        <v>1090</v>
      </c>
      <c r="G2636" s="2">
        <v>2180</v>
      </c>
      <c r="H2636" s="3">
        <v>580</v>
      </c>
      <c r="I2636" s="19" t="s">
        <v>53</v>
      </c>
      <c r="J2636" t="s">
        <v>55</v>
      </c>
      <c r="K2636" s="20">
        <f>Tablo1[[#This Row],[Ürün Kar Tutarı]]/Tablo1[[#This Row],[Birim Fiyat]]</f>
        <v>0.5321100917431193</v>
      </c>
      <c r="L2636" t="str">
        <f xml:space="preserve"> RIGHT(Tablo1[[#This Row],[Urun Ad]],5)</f>
        <v>Marka</v>
      </c>
      <c r="M2636" cm="1">
        <f t="array" aca="1" ref="M2636" ca="1">IF(VEYA(M2636="Aralık",M2636="Ocak",M2636="Şubat"),"Kış",
IF(VEYA(M2636="Mart",M2636="Nisan",M2636="Mayıs"),"İlkbahar",
IF(VEYA(M2636="Haziran",M2636="Temmuz",M2636="Ağustos"),"Yaz",
IF(VEYA(M2636="Eylül",M2636="Ekim",M2636="Kasım"),"Sonbahar",""))))</f>
        <v>0</v>
      </c>
    </row>
    <row r="2637" spans="1:13" x14ac:dyDescent="0.3">
      <c r="A2637" s="5">
        <v>2636</v>
      </c>
      <c r="B2637" t="s">
        <v>12</v>
      </c>
      <c r="C2637" t="s">
        <v>24</v>
      </c>
      <c r="D2637" s="5" t="s">
        <v>81</v>
      </c>
      <c r="E2637">
        <v>4</v>
      </c>
      <c r="F2637" s="1">
        <v>2180</v>
      </c>
      <c r="G2637" s="2">
        <v>8720</v>
      </c>
      <c r="H2637" s="3">
        <v>2720</v>
      </c>
      <c r="I2637" s="19" t="s">
        <v>53</v>
      </c>
      <c r="J2637" t="s">
        <v>65</v>
      </c>
      <c r="K2637" s="20">
        <f>Tablo1[[#This Row],[Ürün Kar Tutarı]]/Tablo1[[#This Row],[Birim Fiyat]]</f>
        <v>1.2477064220183487</v>
      </c>
      <c r="L2637" t="str">
        <f xml:space="preserve"> RIGHT(Tablo1[[#This Row],[Urun Ad]],5)</f>
        <v>Marka</v>
      </c>
      <c r="M2637" cm="1">
        <f t="array" aca="1" ref="M2637" ca="1">IF(VEYA(M2637="Aralık",M2637="Ocak",M2637="Şubat"),"Kış",
IF(VEYA(M2637="Mart",M2637="Nisan",M2637="Mayıs"),"İlkbahar",
IF(VEYA(M2637="Haziran",M2637="Temmuz",M2637="Ağustos"),"Yaz",
IF(VEYA(M2637="Eylül",M2637="Ekim",M2637="Kasım"),"Sonbahar",""))))</f>
        <v>0</v>
      </c>
    </row>
    <row r="2638" spans="1:13" x14ac:dyDescent="0.3">
      <c r="A2638" s="4">
        <v>2637</v>
      </c>
      <c r="B2638" t="s">
        <v>9</v>
      </c>
      <c r="C2638" t="s">
        <v>42</v>
      </c>
      <c r="D2638" s="5" t="s">
        <v>80</v>
      </c>
      <c r="E2638">
        <v>2</v>
      </c>
      <c r="F2638" s="1">
        <v>3700</v>
      </c>
      <c r="G2638" s="2">
        <v>7400</v>
      </c>
      <c r="H2638" s="3">
        <v>1400</v>
      </c>
      <c r="I2638" s="19" t="s">
        <v>53</v>
      </c>
      <c r="J2638" t="s">
        <v>67</v>
      </c>
      <c r="K2638" s="20">
        <f>Tablo1[[#This Row],[Ürün Kar Tutarı]]/Tablo1[[#This Row],[Birim Fiyat]]</f>
        <v>0.3783783783783784</v>
      </c>
      <c r="L2638" t="str">
        <f xml:space="preserve"> RIGHT(Tablo1[[#This Row],[Urun Ad]],5)</f>
        <v>Siyah</v>
      </c>
      <c r="M2638" cm="1">
        <f t="array" aca="1" ref="M2638" ca="1">IF(VEYA(M2638="Aralık",M2638="Ocak",M2638="Şubat"),"Kış",
IF(VEYA(M2638="Mart",M2638="Nisan",M2638="Mayıs"),"İlkbahar",
IF(VEYA(M2638="Haziran",M2638="Temmuz",M2638="Ağustos"),"Yaz",
IF(VEYA(M2638="Eylül",M2638="Ekim",M2638="Kasım"),"Sonbahar",""))))</f>
        <v>0</v>
      </c>
    </row>
    <row r="2639" spans="1:13" x14ac:dyDescent="0.3">
      <c r="A2639" s="5">
        <v>2638</v>
      </c>
      <c r="B2639" t="s">
        <v>14</v>
      </c>
      <c r="C2639" t="s">
        <v>27</v>
      </c>
      <c r="D2639" s="5" t="s">
        <v>43</v>
      </c>
      <c r="E2639">
        <v>3</v>
      </c>
      <c r="F2639" s="1">
        <v>1100</v>
      </c>
      <c r="G2639" s="2">
        <v>3300</v>
      </c>
      <c r="H2639" s="3">
        <v>900</v>
      </c>
      <c r="I2639" s="19" t="s">
        <v>53</v>
      </c>
      <c r="J2639" t="s">
        <v>55</v>
      </c>
      <c r="K2639" s="20">
        <f>Tablo1[[#This Row],[Ürün Kar Tutarı]]/Tablo1[[#This Row],[Birim Fiyat]]</f>
        <v>0.81818181818181823</v>
      </c>
      <c r="L2639" t="str">
        <f xml:space="preserve"> RIGHT(Tablo1[[#This Row],[Urun Ad]],5)</f>
        <v>Beyaz</v>
      </c>
      <c r="M2639" cm="1">
        <f t="array" aca="1" ref="M2639" ca="1">IF(VEYA(M2639="Aralık",M2639="Ocak",M2639="Şubat"),"Kış",
IF(VEYA(M2639="Mart",M2639="Nisan",M2639="Mayıs"),"İlkbahar",
IF(VEYA(M2639="Haziran",M2639="Temmuz",M2639="Ağustos"),"Yaz",
IF(VEYA(M2639="Eylül",M2639="Ekim",M2639="Kasım"),"Sonbahar",""))))</f>
        <v>0</v>
      </c>
    </row>
    <row r="2640" spans="1:13" x14ac:dyDescent="0.3">
      <c r="A2640" s="4">
        <v>2639</v>
      </c>
      <c r="B2640" t="s">
        <v>13</v>
      </c>
      <c r="C2640" t="s">
        <v>42</v>
      </c>
      <c r="D2640" s="5" t="s">
        <v>80</v>
      </c>
      <c r="E2640">
        <v>2</v>
      </c>
      <c r="F2640" s="1">
        <v>3700</v>
      </c>
      <c r="G2640" s="2">
        <v>7400</v>
      </c>
      <c r="H2640" s="3">
        <v>1400</v>
      </c>
      <c r="I2640" s="19" t="s">
        <v>53</v>
      </c>
      <c r="J2640" t="s">
        <v>64</v>
      </c>
      <c r="K2640" s="20">
        <f>Tablo1[[#This Row],[Ürün Kar Tutarı]]/Tablo1[[#This Row],[Birim Fiyat]]</f>
        <v>0.3783783783783784</v>
      </c>
      <c r="L2640" t="str">
        <f xml:space="preserve"> RIGHT(Tablo1[[#This Row],[Urun Ad]],5)</f>
        <v>Siyah</v>
      </c>
      <c r="M2640" cm="1">
        <f t="array" aca="1" ref="M2640" ca="1">IF(VEYA(M2640="Aralık",M2640="Ocak",M2640="Şubat"),"Kış",
IF(VEYA(M2640="Mart",M2640="Nisan",M2640="Mayıs"),"İlkbahar",
IF(VEYA(M2640="Haziran",M2640="Temmuz",M2640="Ağustos"),"Yaz",
IF(VEYA(M2640="Eylül",M2640="Ekim",M2640="Kasım"),"Sonbahar",""))))</f>
        <v>0</v>
      </c>
    </row>
    <row r="2641" spans="1:13" x14ac:dyDescent="0.3">
      <c r="A2641" s="5">
        <v>2640</v>
      </c>
      <c r="B2641" t="s">
        <v>18</v>
      </c>
      <c r="C2641" t="s">
        <v>33</v>
      </c>
      <c r="D2641" s="5" t="s">
        <v>78</v>
      </c>
      <c r="E2641">
        <v>3</v>
      </c>
      <c r="F2641" s="1">
        <v>1490</v>
      </c>
      <c r="G2641" s="2">
        <v>4470</v>
      </c>
      <c r="H2641" s="3">
        <v>2070</v>
      </c>
      <c r="I2641" s="19" t="s">
        <v>53</v>
      </c>
      <c r="J2641" t="s">
        <v>65</v>
      </c>
      <c r="K2641" s="20">
        <f>Tablo1[[#This Row],[Ürün Kar Tutarı]]/Tablo1[[#This Row],[Birim Fiyat]]</f>
        <v>1.3892617449664431</v>
      </c>
      <c r="L2641" t="str">
        <f xml:space="preserve"> RIGHT(Tablo1[[#This Row],[Urun Ad]],5)</f>
        <v>Marka</v>
      </c>
      <c r="M2641" cm="1">
        <f t="array" aca="1" ref="M2641" ca="1">IF(VEYA(M2641="Aralık",M2641="Ocak",M2641="Şubat"),"Kış",
IF(VEYA(M2641="Mart",M2641="Nisan",M2641="Mayıs"),"İlkbahar",
IF(VEYA(M2641="Haziran",M2641="Temmuz",M2641="Ağustos"),"Yaz",
IF(VEYA(M2641="Eylül",M2641="Ekim",M2641="Kasım"),"Sonbahar",""))))</f>
        <v>0</v>
      </c>
    </row>
    <row r="2642" spans="1:13" x14ac:dyDescent="0.3">
      <c r="A2642" s="4">
        <v>2641</v>
      </c>
      <c r="B2642" t="s">
        <v>17</v>
      </c>
      <c r="C2642" t="s">
        <v>41</v>
      </c>
      <c r="D2642" s="5" t="s">
        <v>78</v>
      </c>
      <c r="E2642">
        <v>3</v>
      </c>
      <c r="F2642" s="1">
        <v>1500</v>
      </c>
      <c r="G2642" s="2">
        <v>4500</v>
      </c>
      <c r="H2642" s="3">
        <v>2100</v>
      </c>
      <c r="I2642" s="19" t="s">
        <v>53</v>
      </c>
      <c r="J2642" t="s">
        <v>64</v>
      </c>
      <c r="K2642" s="20">
        <f>Tablo1[[#This Row],[Ürün Kar Tutarı]]/Tablo1[[#This Row],[Birim Fiyat]]</f>
        <v>1.4</v>
      </c>
      <c r="L2642" t="str">
        <f xml:space="preserve"> RIGHT(Tablo1[[#This Row],[Urun Ad]],5)</f>
        <v>Marka</v>
      </c>
      <c r="M2642" cm="1">
        <f t="array" aca="1" ref="M2642" ca="1">IF(VEYA(M2642="Aralık",M2642="Ocak",M2642="Şubat"),"Kış",
IF(VEYA(M2642="Mart",M2642="Nisan",M2642="Mayıs"),"İlkbahar",
IF(VEYA(M2642="Haziran",M2642="Temmuz",M2642="Ağustos"),"Yaz",
IF(VEYA(M2642="Eylül",M2642="Ekim",M2642="Kasım"),"Sonbahar",""))))</f>
        <v>0</v>
      </c>
    </row>
    <row r="2643" spans="1:13" x14ac:dyDescent="0.3">
      <c r="A2643" s="5">
        <v>2642</v>
      </c>
      <c r="B2643" t="s">
        <v>16</v>
      </c>
      <c r="C2643" t="s">
        <v>30</v>
      </c>
      <c r="D2643" s="5" t="s">
        <v>83</v>
      </c>
      <c r="E2643">
        <v>4</v>
      </c>
      <c r="F2643" s="1">
        <v>1090</v>
      </c>
      <c r="G2643" s="2">
        <v>4360</v>
      </c>
      <c r="H2643" s="3">
        <v>1160</v>
      </c>
      <c r="I2643" s="19" t="s">
        <v>53</v>
      </c>
      <c r="J2643" t="s">
        <v>57</v>
      </c>
      <c r="K2643" s="20">
        <f>Tablo1[[#This Row],[Ürün Kar Tutarı]]/Tablo1[[#This Row],[Birim Fiyat]]</f>
        <v>1.0642201834862386</v>
      </c>
      <c r="L2643" t="str">
        <f xml:space="preserve"> RIGHT(Tablo1[[#This Row],[Urun Ad]],5)</f>
        <v>Marka</v>
      </c>
      <c r="M2643" cm="1">
        <f t="array" aca="1" ref="M2643" ca="1">IF(VEYA(M2643="Aralık",M2643="Ocak",M2643="Şubat"),"Kış",
IF(VEYA(M2643="Mart",M2643="Nisan",M2643="Mayıs"),"İlkbahar",
IF(VEYA(M2643="Haziran",M2643="Temmuz",M2643="Ağustos"),"Yaz",
IF(VEYA(M2643="Eylül",M2643="Ekim",M2643="Kasım"),"Sonbahar",""))))</f>
        <v>0</v>
      </c>
    </row>
    <row r="2644" spans="1:13" x14ac:dyDescent="0.3">
      <c r="A2644" s="4">
        <v>2643</v>
      </c>
      <c r="B2644" t="s">
        <v>18</v>
      </c>
      <c r="C2644" t="s">
        <v>29</v>
      </c>
      <c r="D2644" s="5" t="s">
        <v>82</v>
      </c>
      <c r="E2644">
        <v>4</v>
      </c>
      <c r="F2644" s="1">
        <v>1800</v>
      </c>
      <c r="G2644" s="2">
        <v>7200</v>
      </c>
      <c r="H2644" s="3">
        <v>4000</v>
      </c>
      <c r="I2644" s="19" t="s">
        <v>53</v>
      </c>
      <c r="J2644" t="s">
        <v>61</v>
      </c>
      <c r="K2644" s="20">
        <f>Tablo1[[#This Row],[Ürün Kar Tutarı]]/Tablo1[[#This Row],[Birim Fiyat]]</f>
        <v>2.2222222222222223</v>
      </c>
      <c r="L2644" t="str">
        <f xml:space="preserve"> RIGHT(Tablo1[[#This Row],[Urun Ad]],5)</f>
        <v>n Gri</v>
      </c>
      <c r="M2644" cm="1">
        <f t="array" aca="1" ref="M2644" ca="1">IF(VEYA(M2644="Aralık",M2644="Ocak",M2644="Şubat"),"Kış",
IF(VEYA(M2644="Mart",M2644="Nisan",M2644="Mayıs"),"İlkbahar",
IF(VEYA(M2644="Haziran",M2644="Temmuz",M2644="Ağustos"),"Yaz",
IF(VEYA(M2644="Eylül",M2644="Ekim",M2644="Kasım"),"Sonbahar",""))))</f>
        <v>0</v>
      </c>
    </row>
    <row r="2645" spans="1:13" x14ac:dyDescent="0.3">
      <c r="A2645" s="4">
        <v>2644</v>
      </c>
      <c r="B2645" t="s">
        <v>15</v>
      </c>
      <c r="C2645" t="s">
        <v>39</v>
      </c>
      <c r="D2645" s="5" t="s">
        <v>76</v>
      </c>
      <c r="E2645">
        <v>5</v>
      </c>
      <c r="F2645" s="1">
        <v>7530</v>
      </c>
      <c r="G2645" s="2">
        <v>37650</v>
      </c>
      <c r="H2645" s="3">
        <v>7650</v>
      </c>
      <c r="I2645" s="19" t="s">
        <v>53</v>
      </c>
      <c r="J2645" t="s">
        <v>61</v>
      </c>
      <c r="K2645" s="20">
        <f>Tablo1[[#This Row],[Ürün Kar Tutarı]]/Tablo1[[#This Row],[Birim Fiyat]]</f>
        <v>1.0159362549800797</v>
      </c>
      <c r="L2645" t="str">
        <f xml:space="preserve"> RIGHT(Tablo1[[#This Row],[Urun Ad]],5)</f>
        <v>ı Gri</v>
      </c>
      <c r="M2645" cm="1">
        <f t="array" aca="1" ref="M2645" ca="1">IF(VEYA(M2645="Aralık",M2645="Ocak",M2645="Şubat"),"Kış",
IF(VEYA(M2645="Mart",M2645="Nisan",M2645="Mayıs"),"İlkbahar",
IF(VEYA(M2645="Haziran",M2645="Temmuz",M2645="Ağustos"),"Yaz",
IF(VEYA(M2645="Eylül",M2645="Ekim",M2645="Kasım"),"Sonbahar",""))))</f>
        <v>0</v>
      </c>
    </row>
    <row r="2646" spans="1:13" x14ac:dyDescent="0.3">
      <c r="A2646" s="4">
        <v>2645</v>
      </c>
      <c r="B2646" t="s">
        <v>14</v>
      </c>
      <c r="C2646" t="s">
        <v>27</v>
      </c>
      <c r="D2646" s="5" t="s">
        <v>43</v>
      </c>
      <c r="E2646">
        <v>2</v>
      </c>
      <c r="F2646" s="1">
        <v>1100</v>
      </c>
      <c r="G2646" s="2">
        <v>2200</v>
      </c>
      <c r="H2646" s="3">
        <v>600</v>
      </c>
      <c r="I2646" s="19" t="s">
        <v>53</v>
      </c>
      <c r="J2646" t="s">
        <v>63</v>
      </c>
      <c r="K2646" s="20">
        <f>Tablo1[[#This Row],[Ürün Kar Tutarı]]/Tablo1[[#This Row],[Birim Fiyat]]</f>
        <v>0.54545454545454541</v>
      </c>
      <c r="L2646" t="str">
        <f xml:space="preserve"> RIGHT(Tablo1[[#This Row],[Urun Ad]],5)</f>
        <v>Beyaz</v>
      </c>
      <c r="M2646" cm="1">
        <f t="array" aca="1" ref="M2646" ca="1">IF(VEYA(M2646="Aralık",M2646="Ocak",M2646="Şubat"),"Kış",
IF(VEYA(M2646="Mart",M2646="Nisan",M2646="Mayıs"),"İlkbahar",
IF(VEYA(M2646="Haziran",M2646="Temmuz",M2646="Ağustos"),"Yaz",
IF(VEYA(M2646="Eylül",M2646="Ekim",M2646="Kasım"),"Sonbahar",""))))</f>
        <v>0</v>
      </c>
    </row>
    <row r="2647" spans="1:13" x14ac:dyDescent="0.3">
      <c r="A2647" s="5">
        <v>2646</v>
      </c>
      <c r="B2647" t="s">
        <v>17</v>
      </c>
      <c r="C2647" t="s">
        <v>23</v>
      </c>
      <c r="D2647" s="5" t="s">
        <v>84</v>
      </c>
      <c r="E2647">
        <v>2</v>
      </c>
      <c r="F2647" s="1">
        <v>1350</v>
      </c>
      <c r="G2647" s="2">
        <v>2700</v>
      </c>
      <c r="H2647" s="3">
        <v>1100</v>
      </c>
      <c r="I2647" s="19" t="s">
        <v>53</v>
      </c>
      <c r="J2647" t="s">
        <v>63</v>
      </c>
      <c r="K2647" s="20">
        <f>Tablo1[[#This Row],[Ürün Kar Tutarı]]/Tablo1[[#This Row],[Birim Fiyat]]</f>
        <v>0.81481481481481477</v>
      </c>
      <c r="L2647" t="str">
        <f xml:space="preserve"> RIGHT(Tablo1[[#This Row],[Urun Ad]],5)</f>
        <v>Siyah</v>
      </c>
      <c r="M2647" cm="1">
        <f t="array" aca="1" ref="M2647" ca="1">IF(VEYA(M2647="Aralık",M2647="Ocak",M2647="Şubat"),"Kış",
IF(VEYA(M2647="Mart",M2647="Nisan",M2647="Mayıs"),"İlkbahar",
IF(VEYA(M2647="Haziran",M2647="Temmuz",M2647="Ağustos"),"Yaz",
IF(VEYA(M2647="Eylül",M2647="Ekim",M2647="Kasım"),"Sonbahar",""))))</f>
        <v>0</v>
      </c>
    </row>
    <row r="2648" spans="1:13" x14ac:dyDescent="0.3">
      <c r="A2648" s="4">
        <v>2647</v>
      </c>
      <c r="B2648" t="s">
        <v>16</v>
      </c>
      <c r="C2648" t="s">
        <v>23</v>
      </c>
      <c r="D2648" s="5" t="s">
        <v>84</v>
      </c>
      <c r="E2648">
        <v>2</v>
      </c>
      <c r="F2648" s="1">
        <v>1350</v>
      </c>
      <c r="G2648" s="2">
        <v>2700</v>
      </c>
      <c r="H2648" s="3">
        <v>1100</v>
      </c>
      <c r="I2648" s="19" t="s">
        <v>53</v>
      </c>
      <c r="J2648" t="s">
        <v>60</v>
      </c>
      <c r="K2648" s="20">
        <f>Tablo1[[#This Row],[Ürün Kar Tutarı]]/Tablo1[[#This Row],[Birim Fiyat]]</f>
        <v>0.81481481481481477</v>
      </c>
      <c r="L2648" t="str">
        <f xml:space="preserve"> RIGHT(Tablo1[[#This Row],[Urun Ad]],5)</f>
        <v>Siyah</v>
      </c>
      <c r="M2648" cm="1">
        <f t="array" aca="1" ref="M2648" ca="1">IF(VEYA(M2648="Aralık",M2648="Ocak",M2648="Şubat"),"Kış",
IF(VEYA(M2648="Mart",M2648="Nisan",M2648="Mayıs"),"İlkbahar",
IF(VEYA(M2648="Haziran",M2648="Temmuz",M2648="Ağustos"),"Yaz",
IF(VEYA(M2648="Eylül",M2648="Ekim",M2648="Kasım"),"Sonbahar",""))))</f>
        <v>0</v>
      </c>
    </row>
    <row r="2649" spans="1:13" x14ac:dyDescent="0.3">
      <c r="A2649" s="5">
        <v>2648</v>
      </c>
      <c r="B2649" t="s">
        <v>15</v>
      </c>
      <c r="C2649" t="s">
        <v>30</v>
      </c>
      <c r="D2649" s="5" t="s">
        <v>83</v>
      </c>
      <c r="E2649">
        <v>2</v>
      </c>
      <c r="F2649" s="1">
        <v>1090</v>
      </c>
      <c r="G2649" s="2">
        <v>2180</v>
      </c>
      <c r="H2649" s="3">
        <v>580</v>
      </c>
      <c r="I2649" s="19" t="s">
        <v>53</v>
      </c>
      <c r="J2649" t="s">
        <v>63</v>
      </c>
      <c r="K2649" s="20">
        <f>Tablo1[[#This Row],[Ürün Kar Tutarı]]/Tablo1[[#This Row],[Birim Fiyat]]</f>
        <v>0.5321100917431193</v>
      </c>
      <c r="L2649" t="str">
        <f xml:space="preserve"> RIGHT(Tablo1[[#This Row],[Urun Ad]],5)</f>
        <v>Marka</v>
      </c>
      <c r="M2649" cm="1">
        <f t="array" aca="1" ref="M2649" ca="1">IF(VEYA(M2649="Aralık",M2649="Ocak",M2649="Şubat"),"Kış",
IF(VEYA(M2649="Mart",M2649="Nisan",M2649="Mayıs"),"İlkbahar",
IF(VEYA(M2649="Haziran",M2649="Temmuz",M2649="Ağustos"),"Yaz",
IF(VEYA(M2649="Eylül",M2649="Ekim",M2649="Kasım"),"Sonbahar",""))))</f>
        <v>0</v>
      </c>
    </row>
    <row r="2650" spans="1:13" x14ac:dyDescent="0.3">
      <c r="A2650" s="4">
        <v>2649</v>
      </c>
      <c r="B2650" t="s">
        <v>15</v>
      </c>
      <c r="C2650" t="s">
        <v>34</v>
      </c>
      <c r="D2650" s="5" t="s">
        <v>80</v>
      </c>
      <c r="E2650">
        <v>3</v>
      </c>
      <c r="F2650" s="1">
        <v>4200</v>
      </c>
      <c r="G2650" s="2">
        <v>12600</v>
      </c>
      <c r="H2650" s="3">
        <v>3600</v>
      </c>
      <c r="I2650" s="19" t="s">
        <v>53</v>
      </c>
      <c r="J2650" t="s">
        <v>58</v>
      </c>
      <c r="K2650" s="20">
        <f>Tablo1[[#This Row],[Ürün Kar Tutarı]]/Tablo1[[#This Row],[Birim Fiyat]]</f>
        <v>0.8571428571428571</v>
      </c>
      <c r="L2650" t="str">
        <f xml:space="preserve"> RIGHT(Tablo1[[#This Row],[Urun Ad]],5)</f>
        <v>Beyaz</v>
      </c>
      <c r="M2650" cm="1">
        <f t="array" aca="1" ref="M2650" ca="1">IF(VEYA(M2650="Aralık",M2650="Ocak",M2650="Şubat"),"Kış",
IF(VEYA(M2650="Mart",M2650="Nisan",M2650="Mayıs"),"İlkbahar",
IF(VEYA(M2650="Haziran",M2650="Temmuz",M2650="Ağustos"),"Yaz",
IF(VEYA(M2650="Eylül",M2650="Ekim",M2650="Kasım"),"Sonbahar",""))))</f>
        <v>0</v>
      </c>
    </row>
    <row r="2651" spans="1:13" x14ac:dyDescent="0.3">
      <c r="A2651" s="5">
        <v>2650</v>
      </c>
      <c r="B2651" t="s">
        <v>17</v>
      </c>
      <c r="C2651" t="s">
        <v>29</v>
      </c>
      <c r="D2651" s="5" t="s">
        <v>82</v>
      </c>
      <c r="E2651">
        <v>5</v>
      </c>
      <c r="F2651" s="1">
        <v>1800</v>
      </c>
      <c r="G2651" s="2">
        <v>9000</v>
      </c>
      <c r="H2651" s="3">
        <v>5000</v>
      </c>
      <c r="I2651" s="19" t="s">
        <v>53</v>
      </c>
      <c r="J2651" t="s">
        <v>55</v>
      </c>
      <c r="K2651" s="20">
        <f>Tablo1[[#This Row],[Ürün Kar Tutarı]]/Tablo1[[#This Row],[Birim Fiyat]]</f>
        <v>2.7777777777777777</v>
      </c>
      <c r="L2651" t="str">
        <f xml:space="preserve"> RIGHT(Tablo1[[#This Row],[Urun Ad]],5)</f>
        <v>n Gri</v>
      </c>
      <c r="M2651" cm="1">
        <f t="array" aca="1" ref="M2651" ca="1">IF(VEYA(M2651="Aralık",M2651="Ocak",M2651="Şubat"),"Kış",
IF(VEYA(M2651="Mart",M2651="Nisan",M2651="Mayıs"),"İlkbahar",
IF(VEYA(M2651="Haziran",M2651="Temmuz",M2651="Ağustos"),"Yaz",
IF(VEYA(M2651="Eylül",M2651="Ekim",M2651="Kasım"),"Sonbahar",""))))</f>
        <v>0</v>
      </c>
    </row>
    <row r="2652" spans="1:13" x14ac:dyDescent="0.3">
      <c r="A2652" s="4">
        <v>2651</v>
      </c>
      <c r="B2652" t="s">
        <v>19</v>
      </c>
      <c r="C2652" t="s">
        <v>30</v>
      </c>
      <c r="D2652" s="5" t="s">
        <v>83</v>
      </c>
      <c r="E2652">
        <v>5</v>
      </c>
      <c r="F2652" s="1">
        <v>1090</v>
      </c>
      <c r="G2652" s="2">
        <v>5450</v>
      </c>
      <c r="H2652" s="3">
        <v>1450</v>
      </c>
      <c r="I2652" s="19" t="s">
        <v>53</v>
      </c>
      <c r="J2652" t="s">
        <v>55</v>
      </c>
      <c r="K2652" s="20">
        <f>Tablo1[[#This Row],[Ürün Kar Tutarı]]/Tablo1[[#This Row],[Birim Fiyat]]</f>
        <v>1.3302752293577982</v>
      </c>
      <c r="L2652" t="str">
        <f xml:space="preserve"> RIGHT(Tablo1[[#This Row],[Urun Ad]],5)</f>
        <v>Marka</v>
      </c>
      <c r="M2652" cm="1">
        <f t="array" aca="1" ref="M2652" ca="1">IF(VEYA(M2652="Aralık",M2652="Ocak",M2652="Şubat"),"Kış",
IF(VEYA(M2652="Mart",M2652="Nisan",M2652="Mayıs"),"İlkbahar",
IF(VEYA(M2652="Haziran",M2652="Temmuz",M2652="Ağustos"),"Yaz",
IF(VEYA(M2652="Eylül",M2652="Ekim",M2652="Kasım"),"Sonbahar",""))))</f>
        <v>0</v>
      </c>
    </row>
    <row r="2653" spans="1:13" x14ac:dyDescent="0.3">
      <c r="A2653" s="5">
        <v>2652</v>
      </c>
      <c r="B2653" t="s">
        <v>8</v>
      </c>
      <c r="C2653" t="s">
        <v>25</v>
      </c>
      <c r="D2653" s="5" t="s">
        <v>77</v>
      </c>
      <c r="E2653">
        <v>5</v>
      </c>
      <c r="F2653" s="1">
        <v>7600</v>
      </c>
      <c r="G2653" s="2">
        <v>38000</v>
      </c>
      <c r="H2653" s="3">
        <v>8000</v>
      </c>
      <c r="I2653" s="19" t="s">
        <v>53</v>
      </c>
      <c r="J2653" t="s">
        <v>67</v>
      </c>
      <c r="K2653" s="20">
        <f>Tablo1[[#This Row],[Ürün Kar Tutarı]]/Tablo1[[#This Row],[Birim Fiyat]]</f>
        <v>1.0526315789473684</v>
      </c>
      <c r="L2653" t="str">
        <f xml:space="preserve"> RIGHT(Tablo1[[#This Row],[Urun Ad]],5)</f>
        <v>i Gri</v>
      </c>
      <c r="M2653" cm="1">
        <f t="array" aca="1" ref="M2653" ca="1">IF(VEYA(M2653="Aralık",M2653="Ocak",M2653="Şubat"),"Kış",
IF(VEYA(M2653="Mart",M2653="Nisan",M2653="Mayıs"),"İlkbahar",
IF(VEYA(M2653="Haziran",M2653="Temmuz",M2653="Ağustos"),"Yaz",
IF(VEYA(M2653="Eylül",M2653="Ekim",M2653="Kasım"),"Sonbahar",""))))</f>
        <v>0</v>
      </c>
    </row>
    <row r="2654" spans="1:13" x14ac:dyDescent="0.3">
      <c r="A2654" s="4">
        <v>2653</v>
      </c>
      <c r="B2654" t="s">
        <v>16</v>
      </c>
      <c r="C2654" t="s">
        <v>25</v>
      </c>
      <c r="D2654" s="5" t="s">
        <v>77</v>
      </c>
      <c r="E2654">
        <v>2</v>
      </c>
      <c r="F2654" s="1">
        <v>7600</v>
      </c>
      <c r="G2654" s="2">
        <v>15200</v>
      </c>
      <c r="H2654" s="3">
        <v>3200</v>
      </c>
      <c r="I2654" s="19" t="s">
        <v>53</v>
      </c>
      <c r="J2654" t="s">
        <v>57</v>
      </c>
      <c r="K2654" s="20">
        <f>Tablo1[[#This Row],[Ürün Kar Tutarı]]/Tablo1[[#This Row],[Birim Fiyat]]</f>
        <v>0.42105263157894735</v>
      </c>
      <c r="L2654" t="str">
        <f xml:space="preserve"> RIGHT(Tablo1[[#This Row],[Urun Ad]],5)</f>
        <v>i Gri</v>
      </c>
      <c r="M2654" cm="1">
        <f t="array" aca="1" ref="M2654" ca="1">IF(VEYA(M2654="Aralık",M2654="Ocak",M2654="Şubat"),"Kış",
IF(VEYA(M2654="Mart",M2654="Nisan",M2654="Mayıs"),"İlkbahar",
IF(VEYA(M2654="Haziran",M2654="Temmuz",M2654="Ağustos"),"Yaz",
IF(VEYA(M2654="Eylül",M2654="Ekim",M2654="Kasım"),"Sonbahar",""))))</f>
        <v>0</v>
      </c>
    </row>
    <row r="2655" spans="1:13" x14ac:dyDescent="0.3">
      <c r="A2655" s="5">
        <v>2654</v>
      </c>
      <c r="B2655" t="s">
        <v>10</v>
      </c>
      <c r="C2655" t="s">
        <v>42</v>
      </c>
      <c r="D2655" s="5" t="s">
        <v>80</v>
      </c>
      <c r="E2655">
        <v>4</v>
      </c>
      <c r="F2655" s="1">
        <v>3700</v>
      </c>
      <c r="G2655" s="2">
        <v>14800</v>
      </c>
      <c r="H2655" s="3">
        <v>2800</v>
      </c>
      <c r="I2655" s="19" t="s">
        <v>53</v>
      </c>
      <c r="J2655" t="s">
        <v>59</v>
      </c>
      <c r="K2655" s="20">
        <f>Tablo1[[#This Row],[Ürün Kar Tutarı]]/Tablo1[[#This Row],[Birim Fiyat]]</f>
        <v>0.7567567567567568</v>
      </c>
      <c r="L2655" t="str">
        <f xml:space="preserve"> RIGHT(Tablo1[[#This Row],[Urun Ad]],5)</f>
        <v>Siyah</v>
      </c>
      <c r="M2655" cm="1">
        <f t="array" aca="1" ref="M2655" ca="1">IF(VEYA(M2655="Aralık",M2655="Ocak",M2655="Şubat"),"Kış",
IF(VEYA(M2655="Mart",M2655="Nisan",M2655="Mayıs"),"İlkbahar",
IF(VEYA(M2655="Haziran",M2655="Temmuz",M2655="Ağustos"),"Yaz",
IF(VEYA(M2655="Eylül",M2655="Ekim",M2655="Kasım"),"Sonbahar",""))))</f>
        <v>0</v>
      </c>
    </row>
    <row r="2656" spans="1:13" x14ac:dyDescent="0.3">
      <c r="A2656" s="4">
        <v>2655</v>
      </c>
      <c r="B2656" t="s">
        <v>12</v>
      </c>
      <c r="C2656" t="s">
        <v>26</v>
      </c>
      <c r="D2656" s="5" t="s">
        <v>79</v>
      </c>
      <c r="E2656">
        <v>2</v>
      </c>
      <c r="F2656" s="1">
        <v>7250</v>
      </c>
      <c r="G2656" s="2">
        <v>14500</v>
      </c>
      <c r="H2656" s="3">
        <v>4500</v>
      </c>
      <c r="I2656" s="19" t="s">
        <v>53</v>
      </c>
      <c r="J2656" t="s">
        <v>67</v>
      </c>
      <c r="K2656" s="20">
        <f>Tablo1[[#This Row],[Ürün Kar Tutarı]]/Tablo1[[#This Row],[Birim Fiyat]]</f>
        <v>0.62068965517241381</v>
      </c>
      <c r="L2656" t="str">
        <f xml:space="preserve"> RIGHT(Tablo1[[#This Row],[Urun Ad]],5)</f>
        <v>u Gri</v>
      </c>
      <c r="M2656" cm="1">
        <f t="array" aca="1" ref="M2656" ca="1">IF(VEYA(M2656="Aralık",M2656="Ocak",M2656="Şubat"),"Kış",
IF(VEYA(M2656="Mart",M2656="Nisan",M2656="Mayıs"),"İlkbahar",
IF(VEYA(M2656="Haziran",M2656="Temmuz",M2656="Ağustos"),"Yaz",
IF(VEYA(M2656="Eylül",M2656="Ekim",M2656="Kasım"),"Sonbahar",""))))</f>
        <v>0</v>
      </c>
    </row>
    <row r="2657" spans="1:13" x14ac:dyDescent="0.3">
      <c r="A2657" s="5">
        <v>2656</v>
      </c>
      <c r="B2657" t="s">
        <v>9</v>
      </c>
      <c r="C2657" t="s">
        <v>25</v>
      </c>
      <c r="D2657" s="5" t="s">
        <v>77</v>
      </c>
      <c r="E2657">
        <v>4</v>
      </c>
      <c r="F2657" s="1">
        <v>7600</v>
      </c>
      <c r="G2657" s="2">
        <v>30400</v>
      </c>
      <c r="H2657" s="3">
        <v>6400</v>
      </c>
      <c r="I2657" s="19" t="s">
        <v>53</v>
      </c>
      <c r="J2657" t="s">
        <v>66</v>
      </c>
      <c r="K2657" s="20">
        <f>Tablo1[[#This Row],[Ürün Kar Tutarı]]/Tablo1[[#This Row],[Birim Fiyat]]</f>
        <v>0.84210526315789469</v>
      </c>
      <c r="L2657" t="str">
        <f xml:space="preserve"> RIGHT(Tablo1[[#This Row],[Urun Ad]],5)</f>
        <v>i Gri</v>
      </c>
      <c r="M2657" cm="1">
        <f t="array" aca="1" ref="M2657" ca="1">IF(VEYA(M2657="Aralık",M2657="Ocak",M2657="Şubat"),"Kış",
IF(VEYA(M2657="Mart",M2657="Nisan",M2657="Mayıs"),"İlkbahar",
IF(VEYA(M2657="Haziran",M2657="Temmuz",M2657="Ağustos"),"Yaz",
IF(VEYA(M2657="Eylül",M2657="Ekim",M2657="Kasım"),"Sonbahar",""))))</f>
        <v>0</v>
      </c>
    </row>
    <row r="2658" spans="1:13" x14ac:dyDescent="0.3">
      <c r="A2658" s="4">
        <v>2657</v>
      </c>
      <c r="B2658" t="s">
        <v>18</v>
      </c>
      <c r="C2658" t="s">
        <v>34</v>
      </c>
      <c r="D2658" s="5" t="s">
        <v>80</v>
      </c>
      <c r="E2658">
        <v>2</v>
      </c>
      <c r="F2658" s="1">
        <v>4200</v>
      </c>
      <c r="G2658" s="2">
        <v>8400</v>
      </c>
      <c r="H2658" s="3">
        <v>2400</v>
      </c>
      <c r="I2658" s="19" t="s">
        <v>53</v>
      </c>
      <c r="J2658" t="s">
        <v>58</v>
      </c>
      <c r="K2658" s="20">
        <f>Tablo1[[#This Row],[Ürün Kar Tutarı]]/Tablo1[[#This Row],[Birim Fiyat]]</f>
        <v>0.5714285714285714</v>
      </c>
      <c r="L2658" t="str">
        <f xml:space="preserve"> RIGHT(Tablo1[[#This Row],[Urun Ad]],5)</f>
        <v>Beyaz</v>
      </c>
      <c r="M2658" cm="1">
        <f t="array" aca="1" ref="M2658" ca="1">IF(VEYA(M2658="Aralık",M2658="Ocak",M2658="Şubat"),"Kış",
IF(VEYA(M2658="Mart",M2658="Nisan",M2658="Mayıs"),"İlkbahar",
IF(VEYA(M2658="Haziran",M2658="Temmuz",M2658="Ağustos"),"Yaz",
IF(VEYA(M2658="Eylül",M2658="Ekim",M2658="Kasım"),"Sonbahar",""))))</f>
        <v>0</v>
      </c>
    </row>
    <row r="2659" spans="1:13" x14ac:dyDescent="0.3">
      <c r="A2659" s="5">
        <v>2658</v>
      </c>
      <c r="B2659" t="s">
        <v>14</v>
      </c>
      <c r="C2659" t="s">
        <v>37</v>
      </c>
      <c r="D2659" s="5" t="s">
        <v>43</v>
      </c>
      <c r="E2659">
        <v>5</v>
      </c>
      <c r="F2659" s="1">
        <v>1250</v>
      </c>
      <c r="G2659" s="2">
        <v>6250</v>
      </c>
      <c r="H2659" s="3">
        <v>2250</v>
      </c>
      <c r="I2659" s="19" t="s">
        <v>53</v>
      </c>
      <c r="J2659" t="s">
        <v>62</v>
      </c>
      <c r="K2659" s="20">
        <f>Tablo1[[#This Row],[Ürün Kar Tutarı]]/Tablo1[[#This Row],[Birim Fiyat]]</f>
        <v>1.8</v>
      </c>
      <c r="L2659" t="str">
        <f xml:space="preserve"> RIGHT(Tablo1[[#This Row],[Urun Ad]],5)</f>
        <v>Siyah</v>
      </c>
      <c r="M2659" cm="1">
        <f t="array" aca="1" ref="M2659" ca="1">IF(VEYA(M2659="Aralık",M2659="Ocak",M2659="Şubat"),"Kış",
IF(VEYA(M2659="Mart",M2659="Nisan",M2659="Mayıs"),"İlkbahar",
IF(VEYA(M2659="Haziran",M2659="Temmuz",M2659="Ağustos"),"Yaz",
IF(VEYA(M2659="Eylül",M2659="Ekim",M2659="Kasım"),"Sonbahar",""))))</f>
        <v>0</v>
      </c>
    </row>
    <row r="2660" spans="1:13" x14ac:dyDescent="0.3">
      <c r="A2660" s="4">
        <v>2659</v>
      </c>
      <c r="B2660" t="s">
        <v>16</v>
      </c>
      <c r="C2660" t="s">
        <v>30</v>
      </c>
      <c r="D2660" s="5" t="s">
        <v>83</v>
      </c>
      <c r="E2660">
        <v>5</v>
      </c>
      <c r="F2660" s="1">
        <v>1090</v>
      </c>
      <c r="G2660" s="2">
        <v>5450</v>
      </c>
      <c r="H2660" s="3">
        <v>1450</v>
      </c>
      <c r="I2660" s="19" t="s">
        <v>53</v>
      </c>
      <c r="J2660" t="s">
        <v>62</v>
      </c>
      <c r="K2660" s="20">
        <f>Tablo1[[#This Row],[Ürün Kar Tutarı]]/Tablo1[[#This Row],[Birim Fiyat]]</f>
        <v>1.3302752293577982</v>
      </c>
      <c r="L2660" t="str">
        <f xml:space="preserve"> RIGHT(Tablo1[[#This Row],[Urun Ad]],5)</f>
        <v>Marka</v>
      </c>
      <c r="M2660" cm="1">
        <f t="array" aca="1" ref="M2660" ca="1">IF(VEYA(M2660="Aralık",M2660="Ocak",M2660="Şubat"),"Kış",
IF(VEYA(M2660="Mart",M2660="Nisan",M2660="Mayıs"),"İlkbahar",
IF(VEYA(M2660="Haziran",M2660="Temmuz",M2660="Ağustos"),"Yaz",
IF(VEYA(M2660="Eylül",M2660="Ekim",M2660="Kasım"),"Sonbahar",""))))</f>
        <v>0</v>
      </c>
    </row>
    <row r="2661" spans="1:13" x14ac:dyDescent="0.3">
      <c r="A2661" s="5">
        <v>2660</v>
      </c>
      <c r="B2661" t="s">
        <v>11</v>
      </c>
      <c r="C2661" t="s">
        <v>24</v>
      </c>
      <c r="D2661" s="5" t="s">
        <v>81</v>
      </c>
      <c r="E2661">
        <v>3</v>
      </c>
      <c r="F2661" s="1">
        <v>2180</v>
      </c>
      <c r="G2661" s="2">
        <v>6540</v>
      </c>
      <c r="H2661" s="3">
        <v>2040</v>
      </c>
      <c r="I2661" s="19" t="s">
        <v>53</v>
      </c>
      <c r="J2661" t="s">
        <v>65</v>
      </c>
      <c r="K2661" s="20">
        <f>Tablo1[[#This Row],[Ürün Kar Tutarı]]/Tablo1[[#This Row],[Birim Fiyat]]</f>
        <v>0.93577981651376152</v>
      </c>
      <c r="L2661" t="str">
        <f xml:space="preserve"> RIGHT(Tablo1[[#This Row],[Urun Ad]],5)</f>
        <v>Marka</v>
      </c>
      <c r="M2661" cm="1">
        <f t="array" aca="1" ref="M2661" ca="1">IF(VEYA(M2661="Aralık",M2661="Ocak",M2661="Şubat"),"Kış",
IF(VEYA(M2661="Mart",M2661="Nisan",M2661="Mayıs"),"İlkbahar",
IF(VEYA(M2661="Haziran",M2661="Temmuz",M2661="Ağustos"),"Yaz",
IF(VEYA(M2661="Eylül",M2661="Ekim",M2661="Kasım"),"Sonbahar",""))))</f>
        <v>0</v>
      </c>
    </row>
    <row r="2662" spans="1:13" x14ac:dyDescent="0.3">
      <c r="A2662" s="4">
        <v>2661</v>
      </c>
      <c r="B2662" t="s">
        <v>19</v>
      </c>
      <c r="C2662" t="s">
        <v>42</v>
      </c>
      <c r="D2662" s="5" t="s">
        <v>80</v>
      </c>
      <c r="E2662">
        <v>5</v>
      </c>
      <c r="F2662" s="1">
        <v>3700</v>
      </c>
      <c r="G2662" s="2">
        <v>18500</v>
      </c>
      <c r="H2662" s="3">
        <v>3500</v>
      </c>
      <c r="I2662" s="19" t="s">
        <v>53</v>
      </c>
      <c r="J2662" t="s">
        <v>61</v>
      </c>
      <c r="K2662" s="20">
        <f>Tablo1[[#This Row],[Ürün Kar Tutarı]]/Tablo1[[#This Row],[Birim Fiyat]]</f>
        <v>0.94594594594594594</v>
      </c>
      <c r="L2662" t="str">
        <f xml:space="preserve"> RIGHT(Tablo1[[#This Row],[Urun Ad]],5)</f>
        <v>Siyah</v>
      </c>
      <c r="M2662" cm="1">
        <f t="array" aca="1" ref="M2662" ca="1">IF(VEYA(M2662="Aralık",M2662="Ocak",M2662="Şubat"),"Kış",
IF(VEYA(M2662="Mart",M2662="Nisan",M2662="Mayıs"),"İlkbahar",
IF(VEYA(M2662="Haziran",M2662="Temmuz",M2662="Ağustos"),"Yaz",
IF(VEYA(M2662="Eylül",M2662="Ekim",M2662="Kasım"),"Sonbahar",""))))</f>
        <v>0</v>
      </c>
    </row>
    <row r="2663" spans="1:13" x14ac:dyDescent="0.3">
      <c r="A2663" s="5">
        <v>2662</v>
      </c>
      <c r="B2663" t="s">
        <v>17</v>
      </c>
      <c r="C2663" t="s">
        <v>20</v>
      </c>
      <c r="D2663" s="5" t="s">
        <v>75</v>
      </c>
      <c r="E2663">
        <v>3</v>
      </c>
      <c r="F2663" s="1">
        <v>6000</v>
      </c>
      <c r="G2663" s="2">
        <v>18000</v>
      </c>
      <c r="H2663" s="3">
        <v>6000</v>
      </c>
      <c r="I2663" s="19" t="s">
        <v>53</v>
      </c>
      <c r="J2663" t="s">
        <v>63</v>
      </c>
      <c r="K2663" s="20">
        <f>Tablo1[[#This Row],[Ürün Kar Tutarı]]/Tablo1[[#This Row],[Birim Fiyat]]</f>
        <v>1</v>
      </c>
      <c r="L2663" t="str">
        <f xml:space="preserve"> RIGHT(Tablo1[[#This Row],[Urun Ad]],5)</f>
        <v>Beyaz</v>
      </c>
      <c r="M2663" cm="1">
        <f t="array" aca="1" ref="M2663" ca="1">IF(VEYA(M2663="Aralık",M2663="Ocak",M2663="Şubat"),"Kış",
IF(VEYA(M2663="Mart",M2663="Nisan",M2663="Mayıs"),"İlkbahar",
IF(VEYA(M2663="Haziran",M2663="Temmuz",M2663="Ağustos"),"Yaz",
IF(VEYA(M2663="Eylül",M2663="Ekim",M2663="Kasım"),"Sonbahar",""))))</f>
        <v>0</v>
      </c>
    </row>
    <row r="2664" spans="1:13" x14ac:dyDescent="0.3">
      <c r="A2664" s="4">
        <v>2663</v>
      </c>
      <c r="B2664" t="s">
        <v>18</v>
      </c>
      <c r="C2664" t="s">
        <v>37</v>
      </c>
      <c r="D2664" s="5" t="s">
        <v>43</v>
      </c>
      <c r="E2664">
        <v>5</v>
      </c>
      <c r="F2664" s="1">
        <v>1250</v>
      </c>
      <c r="G2664" s="2">
        <v>6250</v>
      </c>
      <c r="H2664" s="3">
        <v>2250</v>
      </c>
      <c r="I2664" s="19" t="s">
        <v>53</v>
      </c>
      <c r="J2664" t="s">
        <v>63</v>
      </c>
      <c r="K2664" s="20">
        <f>Tablo1[[#This Row],[Ürün Kar Tutarı]]/Tablo1[[#This Row],[Birim Fiyat]]</f>
        <v>1.8</v>
      </c>
      <c r="L2664" t="str">
        <f xml:space="preserve"> RIGHT(Tablo1[[#This Row],[Urun Ad]],5)</f>
        <v>Siyah</v>
      </c>
      <c r="M2664" cm="1">
        <f t="array" aca="1" ref="M2664" ca="1">IF(VEYA(M2664="Aralık",M2664="Ocak",M2664="Şubat"),"Kış",
IF(VEYA(M2664="Mart",M2664="Nisan",M2664="Mayıs"),"İlkbahar",
IF(VEYA(M2664="Haziran",M2664="Temmuz",M2664="Ağustos"),"Yaz",
IF(VEYA(M2664="Eylül",M2664="Ekim",M2664="Kasım"),"Sonbahar",""))))</f>
        <v>0</v>
      </c>
    </row>
    <row r="2665" spans="1:13" x14ac:dyDescent="0.3">
      <c r="A2665" s="5">
        <v>2664</v>
      </c>
      <c r="B2665" t="s">
        <v>19</v>
      </c>
      <c r="C2665" t="s">
        <v>25</v>
      </c>
      <c r="D2665" s="5" t="s">
        <v>77</v>
      </c>
      <c r="E2665">
        <v>3</v>
      </c>
      <c r="F2665" s="1">
        <v>7600</v>
      </c>
      <c r="G2665" s="2">
        <v>22800</v>
      </c>
      <c r="H2665" s="3">
        <v>4800</v>
      </c>
      <c r="I2665" s="19" t="s">
        <v>53</v>
      </c>
      <c r="J2665" t="s">
        <v>63</v>
      </c>
      <c r="K2665" s="20">
        <f>Tablo1[[#This Row],[Ürün Kar Tutarı]]/Tablo1[[#This Row],[Birim Fiyat]]</f>
        <v>0.63157894736842102</v>
      </c>
      <c r="L2665" t="str">
        <f xml:space="preserve"> RIGHT(Tablo1[[#This Row],[Urun Ad]],5)</f>
        <v>i Gri</v>
      </c>
      <c r="M2665" cm="1">
        <f t="array" aca="1" ref="M2665" ca="1">IF(VEYA(M2665="Aralık",M2665="Ocak",M2665="Şubat"),"Kış",
IF(VEYA(M2665="Mart",M2665="Nisan",M2665="Mayıs"),"İlkbahar",
IF(VEYA(M2665="Haziran",M2665="Temmuz",M2665="Ağustos"),"Yaz",
IF(VEYA(M2665="Eylül",M2665="Ekim",M2665="Kasım"),"Sonbahar",""))))</f>
        <v>0</v>
      </c>
    </row>
    <row r="2666" spans="1:13" x14ac:dyDescent="0.3">
      <c r="A2666" s="4">
        <v>2665</v>
      </c>
      <c r="B2666" t="s">
        <v>8</v>
      </c>
      <c r="C2666" t="s">
        <v>21</v>
      </c>
      <c r="D2666" s="5" t="s">
        <v>82</v>
      </c>
      <c r="E2666">
        <v>2</v>
      </c>
      <c r="F2666" s="1">
        <v>1400</v>
      </c>
      <c r="G2666" s="2">
        <v>2800</v>
      </c>
      <c r="H2666" s="3">
        <v>1200</v>
      </c>
      <c r="I2666" s="19" t="s">
        <v>53</v>
      </c>
      <c r="J2666" t="s">
        <v>61</v>
      </c>
      <c r="K2666" s="20">
        <f>Tablo1[[#This Row],[Ürün Kar Tutarı]]/Tablo1[[#This Row],[Birim Fiyat]]</f>
        <v>0.8571428571428571</v>
      </c>
      <c r="L2666" t="str">
        <f xml:space="preserve"> RIGHT(Tablo1[[#This Row],[Urun Ad]],5)</f>
        <v>Beyaz</v>
      </c>
      <c r="M2666" cm="1">
        <f t="array" aca="1" ref="M2666" ca="1">IF(VEYA(M2666="Aralık",M2666="Ocak",M2666="Şubat"),"Kış",
IF(VEYA(M2666="Mart",M2666="Nisan",M2666="Mayıs"),"İlkbahar",
IF(VEYA(M2666="Haziran",M2666="Temmuz",M2666="Ağustos"),"Yaz",
IF(VEYA(M2666="Eylül",M2666="Ekim",M2666="Kasım"),"Sonbahar",""))))</f>
        <v>0</v>
      </c>
    </row>
    <row r="2667" spans="1:13" x14ac:dyDescent="0.3">
      <c r="A2667" s="5">
        <v>2666</v>
      </c>
      <c r="B2667" t="s">
        <v>12</v>
      </c>
      <c r="C2667" t="s">
        <v>24</v>
      </c>
      <c r="D2667" s="5" t="s">
        <v>81</v>
      </c>
      <c r="E2667">
        <v>3</v>
      </c>
      <c r="F2667" s="1">
        <v>2180</v>
      </c>
      <c r="G2667" s="2">
        <v>6540</v>
      </c>
      <c r="H2667" s="3">
        <v>2040</v>
      </c>
      <c r="I2667" s="19" t="s">
        <v>53</v>
      </c>
      <c r="J2667" t="s">
        <v>62</v>
      </c>
      <c r="K2667" s="20">
        <f>Tablo1[[#This Row],[Ürün Kar Tutarı]]/Tablo1[[#This Row],[Birim Fiyat]]</f>
        <v>0.93577981651376152</v>
      </c>
      <c r="L2667" t="str">
        <f xml:space="preserve"> RIGHT(Tablo1[[#This Row],[Urun Ad]],5)</f>
        <v>Marka</v>
      </c>
      <c r="M2667" cm="1">
        <f t="array" aca="1" ref="M2667" ca="1">IF(VEYA(M2667="Aralık",M2667="Ocak",M2667="Şubat"),"Kış",
IF(VEYA(M2667="Mart",M2667="Nisan",M2667="Mayıs"),"İlkbahar",
IF(VEYA(M2667="Haziran",M2667="Temmuz",M2667="Ağustos"),"Yaz",
IF(VEYA(M2667="Eylül",M2667="Ekim",M2667="Kasım"),"Sonbahar",""))))</f>
        <v>0</v>
      </c>
    </row>
    <row r="2668" spans="1:13" x14ac:dyDescent="0.3">
      <c r="A2668" s="4">
        <v>2667</v>
      </c>
      <c r="B2668" t="s">
        <v>8</v>
      </c>
      <c r="C2668" t="s">
        <v>29</v>
      </c>
      <c r="D2668" s="5" t="s">
        <v>82</v>
      </c>
      <c r="E2668">
        <v>4</v>
      </c>
      <c r="F2668" s="1">
        <v>1800</v>
      </c>
      <c r="G2668" s="2">
        <v>7200</v>
      </c>
      <c r="H2668" s="3">
        <v>4000</v>
      </c>
      <c r="I2668" s="19" t="s">
        <v>53</v>
      </c>
      <c r="J2668" t="s">
        <v>62</v>
      </c>
      <c r="K2668" s="20">
        <f>Tablo1[[#This Row],[Ürün Kar Tutarı]]/Tablo1[[#This Row],[Birim Fiyat]]</f>
        <v>2.2222222222222223</v>
      </c>
      <c r="L2668" t="str">
        <f xml:space="preserve"> RIGHT(Tablo1[[#This Row],[Urun Ad]],5)</f>
        <v>n Gri</v>
      </c>
      <c r="M2668" cm="1">
        <f t="array" aca="1" ref="M2668" ca="1">IF(VEYA(M2668="Aralık",M2668="Ocak",M2668="Şubat"),"Kış",
IF(VEYA(M2668="Mart",M2668="Nisan",M2668="Mayıs"),"İlkbahar",
IF(VEYA(M2668="Haziran",M2668="Temmuz",M2668="Ağustos"),"Yaz",
IF(VEYA(M2668="Eylül",M2668="Ekim",M2668="Kasım"),"Sonbahar",""))))</f>
        <v>0</v>
      </c>
    </row>
    <row r="2669" spans="1:13" x14ac:dyDescent="0.3">
      <c r="A2669" s="5">
        <v>2668</v>
      </c>
      <c r="B2669" t="s">
        <v>10</v>
      </c>
      <c r="C2669" t="s">
        <v>41</v>
      </c>
      <c r="D2669" s="5" t="s">
        <v>78</v>
      </c>
      <c r="E2669">
        <v>3</v>
      </c>
      <c r="F2669" s="1">
        <v>1500</v>
      </c>
      <c r="G2669" s="2">
        <v>4500</v>
      </c>
      <c r="H2669" s="3">
        <v>2100</v>
      </c>
      <c r="I2669" s="19" t="s">
        <v>53</v>
      </c>
      <c r="J2669" t="s">
        <v>64</v>
      </c>
      <c r="K2669" s="20">
        <f>Tablo1[[#This Row],[Ürün Kar Tutarı]]/Tablo1[[#This Row],[Birim Fiyat]]</f>
        <v>1.4</v>
      </c>
      <c r="L2669" t="str">
        <f xml:space="preserve"> RIGHT(Tablo1[[#This Row],[Urun Ad]],5)</f>
        <v>Marka</v>
      </c>
      <c r="M2669" cm="1">
        <f t="array" aca="1" ref="M2669" ca="1">IF(VEYA(M2669="Aralık",M2669="Ocak",M2669="Şubat"),"Kış",
IF(VEYA(M2669="Mart",M2669="Nisan",M2669="Mayıs"),"İlkbahar",
IF(VEYA(M2669="Haziran",M2669="Temmuz",M2669="Ağustos"),"Yaz",
IF(VEYA(M2669="Eylül",M2669="Ekim",M2669="Kasım"),"Sonbahar",""))))</f>
        <v>0</v>
      </c>
    </row>
    <row r="2670" spans="1:13" x14ac:dyDescent="0.3">
      <c r="A2670" s="4">
        <v>2669</v>
      </c>
      <c r="B2670" t="s">
        <v>14</v>
      </c>
      <c r="C2670" t="s">
        <v>22</v>
      </c>
      <c r="D2670" s="5" t="s">
        <v>76</v>
      </c>
      <c r="E2670">
        <v>2</v>
      </c>
      <c r="F2670" s="1">
        <v>8450</v>
      </c>
      <c r="G2670" s="2">
        <v>16900</v>
      </c>
      <c r="H2670" s="3">
        <v>4900</v>
      </c>
      <c r="I2670" s="19" t="s">
        <v>53</v>
      </c>
      <c r="J2670" t="s">
        <v>58</v>
      </c>
      <c r="K2670" s="20">
        <f>Tablo1[[#This Row],[Ürün Kar Tutarı]]/Tablo1[[#This Row],[Birim Fiyat]]</f>
        <v>0.57988165680473369</v>
      </c>
      <c r="L2670" t="str">
        <f xml:space="preserve"> RIGHT(Tablo1[[#This Row],[Urun Ad]],5)</f>
        <v>Beyaz</v>
      </c>
      <c r="M2670" cm="1">
        <f t="array" aca="1" ref="M2670" ca="1">IF(VEYA(M2670="Aralık",M2670="Ocak",M2670="Şubat"),"Kış",
IF(VEYA(M2670="Mart",M2670="Nisan",M2670="Mayıs"),"İlkbahar",
IF(VEYA(M2670="Haziran",M2670="Temmuz",M2670="Ağustos"),"Yaz",
IF(VEYA(M2670="Eylül",M2670="Ekim",M2670="Kasım"),"Sonbahar",""))))</f>
        <v>0</v>
      </c>
    </row>
    <row r="2671" spans="1:13" x14ac:dyDescent="0.3">
      <c r="A2671" s="4">
        <v>2670</v>
      </c>
      <c r="B2671" t="s">
        <v>17</v>
      </c>
      <c r="C2671" t="s">
        <v>41</v>
      </c>
      <c r="D2671" s="5" t="s">
        <v>78</v>
      </c>
      <c r="E2671">
        <v>3</v>
      </c>
      <c r="F2671" s="1">
        <v>1500</v>
      </c>
      <c r="G2671" s="2">
        <v>4500</v>
      </c>
      <c r="H2671" s="3">
        <v>2100</v>
      </c>
      <c r="I2671" s="19" t="s">
        <v>53</v>
      </c>
      <c r="J2671" t="s">
        <v>61</v>
      </c>
      <c r="K2671" s="20">
        <f>Tablo1[[#This Row],[Ürün Kar Tutarı]]/Tablo1[[#This Row],[Birim Fiyat]]</f>
        <v>1.4</v>
      </c>
      <c r="L2671" t="str">
        <f xml:space="preserve"> RIGHT(Tablo1[[#This Row],[Urun Ad]],5)</f>
        <v>Marka</v>
      </c>
      <c r="M2671" cm="1">
        <f t="array" aca="1" ref="M2671" ca="1">IF(VEYA(M2671="Aralık",M2671="Ocak",M2671="Şubat"),"Kış",
IF(VEYA(M2671="Mart",M2671="Nisan",M2671="Mayıs"),"İlkbahar",
IF(VEYA(M2671="Haziran",M2671="Temmuz",M2671="Ağustos"),"Yaz",
IF(VEYA(M2671="Eylül",M2671="Ekim",M2671="Kasım"),"Sonbahar",""))))</f>
        <v>0</v>
      </c>
    </row>
    <row r="2672" spans="1:13" x14ac:dyDescent="0.3">
      <c r="A2672" s="4">
        <v>2671</v>
      </c>
      <c r="B2672" t="s">
        <v>13</v>
      </c>
      <c r="C2672" t="s">
        <v>20</v>
      </c>
      <c r="D2672" s="5" t="s">
        <v>75</v>
      </c>
      <c r="E2672">
        <v>2</v>
      </c>
      <c r="F2672" s="1">
        <v>6000</v>
      </c>
      <c r="G2672" s="2">
        <v>12000</v>
      </c>
      <c r="H2672" s="3">
        <v>4000</v>
      </c>
      <c r="I2672" s="19" t="s">
        <v>53</v>
      </c>
      <c r="J2672" t="s">
        <v>61</v>
      </c>
      <c r="K2672" s="20">
        <f>Tablo1[[#This Row],[Ürün Kar Tutarı]]/Tablo1[[#This Row],[Birim Fiyat]]</f>
        <v>0.66666666666666663</v>
      </c>
      <c r="L2672" t="str">
        <f xml:space="preserve"> RIGHT(Tablo1[[#This Row],[Urun Ad]],5)</f>
        <v>Beyaz</v>
      </c>
      <c r="M2672" cm="1">
        <f t="array" aca="1" ref="M2672" ca="1">IF(VEYA(M2672="Aralık",M2672="Ocak",M2672="Şubat"),"Kış",
IF(VEYA(M2672="Mart",M2672="Nisan",M2672="Mayıs"),"İlkbahar",
IF(VEYA(M2672="Haziran",M2672="Temmuz",M2672="Ağustos"),"Yaz",
IF(VEYA(M2672="Eylül",M2672="Ekim",M2672="Kasım"),"Sonbahar",""))))</f>
        <v>0</v>
      </c>
    </row>
    <row r="2673" spans="1:13" x14ac:dyDescent="0.3">
      <c r="A2673" s="5">
        <v>2672</v>
      </c>
      <c r="B2673" t="s">
        <v>19</v>
      </c>
      <c r="C2673" t="s">
        <v>38</v>
      </c>
      <c r="D2673" s="5" t="s">
        <v>84</v>
      </c>
      <c r="E2673">
        <v>2</v>
      </c>
      <c r="F2673" s="1">
        <v>1200</v>
      </c>
      <c r="G2673" s="2">
        <v>2400</v>
      </c>
      <c r="H2673" s="3">
        <v>800</v>
      </c>
      <c r="I2673" s="19" t="s">
        <v>53</v>
      </c>
      <c r="J2673" t="s">
        <v>60</v>
      </c>
      <c r="K2673" s="20">
        <f>Tablo1[[#This Row],[Ürün Kar Tutarı]]/Tablo1[[#This Row],[Birim Fiyat]]</f>
        <v>0.66666666666666663</v>
      </c>
      <c r="L2673" t="str">
        <f xml:space="preserve"> RIGHT(Tablo1[[#This Row],[Urun Ad]],5)</f>
        <v>ü Mor</v>
      </c>
      <c r="M2673" cm="1">
        <f t="array" aca="1" ref="M2673" ca="1">IF(VEYA(M2673="Aralık",M2673="Ocak",M2673="Şubat"),"Kış",
IF(VEYA(M2673="Mart",M2673="Nisan",M2673="Mayıs"),"İlkbahar",
IF(VEYA(M2673="Haziran",M2673="Temmuz",M2673="Ağustos"),"Yaz",
IF(VEYA(M2673="Eylül",M2673="Ekim",M2673="Kasım"),"Sonbahar",""))))</f>
        <v>0</v>
      </c>
    </row>
    <row r="2674" spans="1:13" x14ac:dyDescent="0.3">
      <c r="A2674" s="4">
        <v>2673</v>
      </c>
      <c r="B2674" t="s">
        <v>8</v>
      </c>
      <c r="C2674" t="s">
        <v>34</v>
      </c>
      <c r="D2674" s="5" t="s">
        <v>80</v>
      </c>
      <c r="E2674">
        <v>4</v>
      </c>
      <c r="F2674" s="1">
        <v>4200</v>
      </c>
      <c r="G2674" s="2">
        <v>16800</v>
      </c>
      <c r="H2674" s="3">
        <v>4800</v>
      </c>
      <c r="I2674" s="19" t="s">
        <v>53</v>
      </c>
      <c r="J2674" t="s">
        <v>62</v>
      </c>
      <c r="K2674" s="20">
        <f>Tablo1[[#This Row],[Ürün Kar Tutarı]]/Tablo1[[#This Row],[Birim Fiyat]]</f>
        <v>1.1428571428571428</v>
      </c>
      <c r="L2674" t="str">
        <f xml:space="preserve"> RIGHT(Tablo1[[#This Row],[Urun Ad]],5)</f>
        <v>Beyaz</v>
      </c>
      <c r="M2674" cm="1">
        <f t="array" aca="1" ref="M2674" ca="1">IF(VEYA(M2674="Aralık",M2674="Ocak",M2674="Şubat"),"Kış",
IF(VEYA(M2674="Mart",M2674="Nisan",M2674="Mayıs"),"İlkbahar",
IF(VEYA(M2674="Haziran",M2674="Temmuz",M2674="Ağustos"),"Yaz",
IF(VEYA(M2674="Eylül",M2674="Ekim",M2674="Kasım"),"Sonbahar",""))))</f>
        <v>0</v>
      </c>
    </row>
    <row r="2675" spans="1:13" x14ac:dyDescent="0.3">
      <c r="A2675" s="5">
        <v>2674</v>
      </c>
      <c r="B2675" t="s">
        <v>18</v>
      </c>
      <c r="C2675" t="s">
        <v>25</v>
      </c>
      <c r="D2675" s="5" t="s">
        <v>77</v>
      </c>
      <c r="E2675">
        <v>4</v>
      </c>
      <c r="F2675" s="1">
        <v>7600</v>
      </c>
      <c r="G2675" s="2">
        <v>30400</v>
      </c>
      <c r="H2675" s="3">
        <v>6400</v>
      </c>
      <c r="I2675" s="19" t="s">
        <v>53</v>
      </c>
      <c r="J2675" t="s">
        <v>64</v>
      </c>
      <c r="K2675" s="20">
        <f>Tablo1[[#This Row],[Ürün Kar Tutarı]]/Tablo1[[#This Row],[Birim Fiyat]]</f>
        <v>0.84210526315789469</v>
      </c>
      <c r="L2675" t="str">
        <f xml:space="preserve"> RIGHT(Tablo1[[#This Row],[Urun Ad]],5)</f>
        <v>i Gri</v>
      </c>
      <c r="M2675" cm="1">
        <f t="array" aca="1" ref="M2675" ca="1">IF(VEYA(M2675="Aralık",M2675="Ocak",M2675="Şubat"),"Kış",
IF(VEYA(M2675="Mart",M2675="Nisan",M2675="Mayıs"),"İlkbahar",
IF(VEYA(M2675="Haziran",M2675="Temmuz",M2675="Ağustos"),"Yaz",
IF(VEYA(M2675="Eylül",M2675="Ekim",M2675="Kasım"),"Sonbahar",""))))</f>
        <v>0</v>
      </c>
    </row>
    <row r="2676" spans="1:13" x14ac:dyDescent="0.3">
      <c r="A2676" s="4">
        <v>2675</v>
      </c>
      <c r="B2676" t="s">
        <v>13</v>
      </c>
      <c r="C2676" t="s">
        <v>26</v>
      </c>
      <c r="D2676" s="5" t="s">
        <v>79</v>
      </c>
      <c r="E2676">
        <v>5</v>
      </c>
      <c r="F2676" s="1">
        <v>7250</v>
      </c>
      <c r="G2676" s="2">
        <v>36250</v>
      </c>
      <c r="H2676" s="3">
        <v>11250</v>
      </c>
      <c r="I2676" s="19" t="s">
        <v>53</v>
      </c>
      <c r="J2676" t="s">
        <v>65</v>
      </c>
      <c r="K2676" s="20">
        <f>Tablo1[[#This Row],[Ürün Kar Tutarı]]/Tablo1[[#This Row],[Birim Fiyat]]</f>
        <v>1.5517241379310345</v>
      </c>
      <c r="L2676" t="str">
        <f xml:space="preserve"> RIGHT(Tablo1[[#This Row],[Urun Ad]],5)</f>
        <v>u Gri</v>
      </c>
      <c r="M2676" cm="1">
        <f t="array" aca="1" ref="M2676" ca="1">IF(VEYA(M2676="Aralık",M2676="Ocak",M2676="Şubat"),"Kış",
IF(VEYA(M2676="Mart",M2676="Nisan",M2676="Mayıs"),"İlkbahar",
IF(VEYA(M2676="Haziran",M2676="Temmuz",M2676="Ağustos"),"Yaz",
IF(VEYA(M2676="Eylül",M2676="Ekim",M2676="Kasım"),"Sonbahar",""))))</f>
        <v>0</v>
      </c>
    </row>
    <row r="2677" spans="1:13" x14ac:dyDescent="0.3">
      <c r="A2677" s="5">
        <v>2676</v>
      </c>
      <c r="B2677" t="s">
        <v>9</v>
      </c>
      <c r="C2677" t="s">
        <v>39</v>
      </c>
      <c r="D2677" s="5" t="s">
        <v>76</v>
      </c>
      <c r="E2677">
        <v>4</v>
      </c>
      <c r="F2677" s="1">
        <v>7530</v>
      </c>
      <c r="G2677" s="2">
        <v>30120</v>
      </c>
      <c r="H2677" s="3">
        <v>6120</v>
      </c>
      <c r="I2677" s="19" t="s">
        <v>53</v>
      </c>
      <c r="J2677" t="s">
        <v>64</v>
      </c>
      <c r="K2677" s="20">
        <f>Tablo1[[#This Row],[Ürün Kar Tutarı]]/Tablo1[[#This Row],[Birim Fiyat]]</f>
        <v>0.8127490039840638</v>
      </c>
      <c r="L2677" t="str">
        <f xml:space="preserve"> RIGHT(Tablo1[[#This Row],[Urun Ad]],5)</f>
        <v>ı Gri</v>
      </c>
      <c r="M2677" cm="1">
        <f t="array" aca="1" ref="M2677" ca="1">IF(VEYA(M2677="Aralık",M2677="Ocak",M2677="Şubat"),"Kış",
IF(VEYA(M2677="Mart",M2677="Nisan",M2677="Mayıs"),"İlkbahar",
IF(VEYA(M2677="Haziran",M2677="Temmuz",M2677="Ağustos"),"Yaz",
IF(VEYA(M2677="Eylül",M2677="Ekim",M2677="Kasım"),"Sonbahar",""))))</f>
        <v>0</v>
      </c>
    </row>
    <row r="2678" spans="1:13" x14ac:dyDescent="0.3">
      <c r="A2678" s="4">
        <v>2677</v>
      </c>
      <c r="B2678" t="s">
        <v>10</v>
      </c>
      <c r="C2678" t="s">
        <v>26</v>
      </c>
      <c r="D2678" s="5" t="s">
        <v>79</v>
      </c>
      <c r="E2678">
        <v>3</v>
      </c>
      <c r="F2678" s="1">
        <v>7250</v>
      </c>
      <c r="G2678" s="2">
        <v>21750</v>
      </c>
      <c r="H2678" s="3">
        <v>6750</v>
      </c>
      <c r="I2678" s="19" t="s">
        <v>53</v>
      </c>
      <c r="J2678" t="s">
        <v>61</v>
      </c>
      <c r="K2678" s="20">
        <f>Tablo1[[#This Row],[Ürün Kar Tutarı]]/Tablo1[[#This Row],[Birim Fiyat]]</f>
        <v>0.93103448275862066</v>
      </c>
      <c r="L2678" t="str">
        <f xml:space="preserve"> RIGHT(Tablo1[[#This Row],[Urun Ad]],5)</f>
        <v>u Gri</v>
      </c>
      <c r="M2678" cm="1">
        <f t="array" aca="1" ref="M2678" ca="1">IF(VEYA(M2678="Aralık",M2678="Ocak",M2678="Şubat"),"Kış",
IF(VEYA(M2678="Mart",M2678="Nisan",M2678="Mayıs"),"İlkbahar",
IF(VEYA(M2678="Haziran",M2678="Temmuz",M2678="Ağustos"),"Yaz",
IF(VEYA(M2678="Eylül",M2678="Ekim",M2678="Kasım"),"Sonbahar",""))))</f>
        <v>0</v>
      </c>
    </row>
    <row r="2679" spans="1:13" x14ac:dyDescent="0.3">
      <c r="A2679" s="5">
        <v>2678</v>
      </c>
      <c r="B2679" t="s">
        <v>9</v>
      </c>
      <c r="C2679" t="s">
        <v>20</v>
      </c>
      <c r="D2679" s="5" t="s">
        <v>75</v>
      </c>
      <c r="E2679">
        <v>2</v>
      </c>
      <c r="F2679" s="1">
        <v>6000</v>
      </c>
      <c r="G2679" s="2">
        <v>12000</v>
      </c>
      <c r="H2679" s="3">
        <v>4000</v>
      </c>
      <c r="I2679" s="19" t="s">
        <v>53</v>
      </c>
      <c r="J2679" t="s">
        <v>58</v>
      </c>
      <c r="K2679" s="20">
        <f>Tablo1[[#This Row],[Ürün Kar Tutarı]]/Tablo1[[#This Row],[Birim Fiyat]]</f>
        <v>0.66666666666666663</v>
      </c>
      <c r="L2679" t="str">
        <f xml:space="preserve"> RIGHT(Tablo1[[#This Row],[Urun Ad]],5)</f>
        <v>Beyaz</v>
      </c>
      <c r="M2679" cm="1">
        <f t="array" aca="1" ref="M2679" ca="1">IF(VEYA(M2679="Aralık",M2679="Ocak",M2679="Şubat"),"Kış",
IF(VEYA(M2679="Mart",M2679="Nisan",M2679="Mayıs"),"İlkbahar",
IF(VEYA(M2679="Haziran",M2679="Temmuz",M2679="Ağustos"),"Yaz",
IF(VEYA(M2679="Eylül",M2679="Ekim",M2679="Kasım"),"Sonbahar",""))))</f>
        <v>0</v>
      </c>
    </row>
    <row r="2680" spans="1:13" x14ac:dyDescent="0.3">
      <c r="A2680" s="4">
        <v>2679</v>
      </c>
      <c r="B2680" t="s">
        <v>13</v>
      </c>
      <c r="C2680" t="s">
        <v>38</v>
      </c>
      <c r="D2680" s="5" t="s">
        <v>84</v>
      </c>
      <c r="E2680">
        <v>3</v>
      </c>
      <c r="F2680" s="1">
        <v>1200</v>
      </c>
      <c r="G2680" s="2">
        <v>3600</v>
      </c>
      <c r="H2680" s="3">
        <v>1200</v>
      </c>
      <c r="I2680" s="19" t="s">
        <v>53</v>
      </c>
      <c r="J2680" t="s">
        <v>56</v>
      </c>
      <c r="K2680" s="20">
        <f>Tablo1[[#This Row],[Ürün Kar Tutarı]]/Tablo1[[#This Row],[Birim Fiyat]]</f>
        <v>1</v>
      </c>
      <c r="L2680" t="str">
        <f xml:space="preserve"> RIGHT(Tablo1[[#This Row],[Urun Ad]],5)</f>
        <v>ü Mor</v>
      </c>
      <c r="M2680" cm="1">
        <f t="array" aca="1" ref="M2680" ca="1">IF(VEYA(M2680="Aralık",M2680="Ocak",M2680="Şubat"),"Kış",
IF(VEYA(M2680="Mart",M2680="Nisan",M2680="Mayıs"),"İlkbahar",
IF(VEYA(M2680="Haziran",M2680="Temmuz",M2680="Ağustos"),"Yaz",
IF(VEYA(M2680="Eylül",M2680="Ekim",M2680="Kasım"),"Sonbahar",""))))</f>
        <v>0</v>
      </c>
    </row>
    <row r="2681" spans="1:13" x14ac:dyDescent="0.3">
      <c r="A2681" s="5">
        <v>2680</v>
      </c>
      <c r="B2681" t="s">
        <v>19</v>
      </c>
      <c r="C2681" t="s">
        <v>40</v>
      </c>
      <c r="D2681" s="5" t="s">
        <v>75</v>
      </c>
      <c r="E2681">
        <v>2</v>
      </c>
      <c r="F2681" s="1">
        <v>5300</v>
      </c>
      <c r="G2681" s="2">
        <v>10600</v>
      </c>
      <c r="H2681" s="3">
        <v>2600</v>
      </c>
      <c r="I2681" s="19" t="s">
        <v>53</v>
      </c>
      <c r="J2681" t="s">
        <v>58</v>
      </c>
      <c r="K2681" s="20">
        <f>Tablo1[[#This Row],[Ürün Kar Tutarı]]/Tablo1[[#This Row],[Birim Fiyat]]</f>
        <v>0.49056603773584906</v>
      </c>
      <c r="L2681" t="str">
        <f xml:space="preserve"> RIGHT(Tablo1[[#This Row],[Urun Ad]],5)</f>
        <v>i Gri</v>
      </c>
      <c r="M2681" cm="1">
        <f t="array" aca="1" ref="M2681" ca="1">IF(VEYA(M2681="Aralık",M2681="Ocak",M2681="Şubat"),"Kış",
IF(VEYA(M2681="Mart",M2681="Nisan",M2681="Mayıs"),"İlkbahar",
IF(VEYA(M2681="Haziran",M2681="Temmuz",M2681="Ağustos"),"Yaz",
IF(VEYA(M2681="Eylül",M2681="Ekim",M2681="Kasım"),"Sonbahar",""))))</f>
        <v>0</v>
      </c>
    </row>
    <row r="2682" spans="1:13" x14ac:dyDescent="0.3">
      <c r="A2682" s="4">
        <v>2681</v>
      </c>
      <c r="B2682" t="s">
        <v>16</v>
      </c>
      <c r="C2682" t="s">
        <v>22</v>
      </c>
      <c r="D2682" s="5" t="s">
        <v>76</v>
      </c>
      <c r="E2682">
        <v>2</v>
      </c>
      <c r="F2682" s="1">
        <v>8450</v>
      </c>
      <c r="G2682" s="2">
        <v>16900</v>
      </c>
      <c r="H2682" s="3">
        <v>4900</v>
      </c>
      <c r="I2682" s="19" t="s">
        <v>53</v>
      </c>
      <c r="J2682" t="s">
        <v>59</v>
      </c>
      <c r="K2682" s="20">
        <f>Tablo1[[#This Row],[Ürün Kar Tutarı]]/Tablo1[[#This Row],[Birim Fiyat]]</f>
        <v>0.57988165680473369</v>
      </c>
      <c r="L2682" t="str">
        <f xml:space="preserve"> RIGHT(Tablo1[[#This Row],[Urun Ad]],5)</f>
        <v>Beyaz</v>
      </c>
      <c r="M2682" cm="1">
        <f t="array" aca="1" ref="M2682" ca="1">IF(VEYA(M2682="Aralık",M2682="Ocak",M2682="Şubat"),"Kış",
IF(VEYA(M2682="Mart",M2682="Nisan",M2682="Mayıs"),"İlkbahar",
IF(VEYA(M2682="Haziran",M2682="Temmuz",M2682="Ağustos"),"Yaz",
IF(VEYA(M2682="Eylül",M2682="Ekim",M2682="Kasım"),"Sonbahar",""))))</f>
        <v>0</v>
      </c>
    </row>
    <row r="2683" spans="1:13" x14ac:dyDescent="0.3">
      <c r="A2683" s="5">
        <v>2682</v>
      </c>
      <c r="B2683" t="s">
        <v>12</v>
      </c>
      <c r="C2683" t="s">
        <v>23</v>
      </c>
      <c r="D2683" s="5" t="s">
        <v>84</v>
      </c>
      <c r="E2683">
        <v>5</v>
      </c>
      <c r="F2683" s="1">
        <v>1350</v>
      </c>
      <c r="G2683" s="2">
        <v>6750</v>
      </c>
      <c r="H2683" s="3">
        <v>2750</v>
      </c>
      <c r="I2683" s="19" t="s">
        <v>53</v>
      </c>
      <c r="J2683" t="s">
        <v>57</v>
      </c>
      <c r="K2683" s="20">
        <f>Tablo1[[#This Row],[Ürün Kar Tutarı]]/Tablo1[[#This Row],[Birim Fiyat]]</f>
        <v>2.0370370370370372</v>
      </c>
      <c r="L2683" t="str">
        <f xml:space="preserve"> RIGHT(Tablo1[[#This Row],[Urun Ad]],5)</f>
        <v>Siyah</v>
      </c>
      <c r="M2683" cm="1">
        <f t="array" aca="1" ref="M2683" ca="1">IF(VEYA(M2683="Aralık",M2683="Ocak",M2683="Şubat"),"Kış",
IF(VEYA(M2683="Mart",M2683="Nisan",M2683="Mayıs"),"İlkbahar",
IF(VEYA(M2683="Haziran",M2683="Temmuz",M2683="Ağustos"),"Yaz",
IF(VEYA(M2683="Eylül",M2683="Ekim",M2683="Kasım"),"Sonbahar",""))))</f>
        <v>0</v>
      </c>
    </row>
    <row r="2684" spans="1:13" x14ac:dyDescent="0.3">
      <c r="A2684" s="4">
        <v>2683</v>
      </c>
      <c r="B2684" t="s">
        <v>14</v>
      </c>
      <c r="C2684" t="s">
        <v>30</v>
      </c>
      <c r="D2684" s="5" t="s">
        <v>83</v>
      </c>
      <c r="E2684">
        <v>5</v>
      </c>
      <c r="F2684" s="1">
        <v>1090</v>
      </c>
      <c r="G2684" s="2">
        <v>5450</v>
      </c>
      <c r="H2684" s="3">
        <v>1450</v>
      </c>
      <c r="I2684" s="19" t="s">
        <v>53</v>
      </c>
      <c r="J2684" t="s">
        <v>65</v>
      </c>
      <c r="K2684" s="20">
        <f>Tablo1[[#This Row],[Ürün Kar Tutarı]]/Tablo1[[#This Row],[Birim Fiyat]]</f>
        <v>1.3302752293577982</v>
      </c>
      <c r="L2684" t="str">
        <f xml:space="preserve"> RIGHT(Tablo1[[#This Row],[Urun Ad]],5)</f>
        <v>Marka</v>
      </c>
      <c r="M2684" cm="1">
        <f t="array" aca="1" ref="M2684" ca="1">IF(VEYA(M2684="Aralık",M2684="Ocak",M2684="Şubat"),"Kış",
IF(VEYA(M2684="Mart",M2684="Nisan",M2684="Mayıs"),"İlkbahar",
IF(VEYA(M2684="Haziran",M2684="Temmuz",M2684="Ağustos"),"Yaz",
IF(VEYA(M2684="Eylül",M2684="Ekim",M2684="Kasım"),"Sonbahar",""))))</f>
        <v>0</v>
      </c>
    </row>
    <row r="2685" spans="1:13" x14ac:dyDescent="0.3">
      <c r="A2685" s="5">
        <v>2684</v>
      </c>
      <c r="B2685" t="s">
        <v>12</v>
      </c>
      <c r="C2685" t="s">
        <v>24</v>
      </c>
      <c r="D2685" s="5" t="s">
        <v>81</v>
      </c>
      <c r="E2685">
        <v>5</v>
      </c>
      <c r="F2685" s="1">
        <v>2180</v>
      </c>
      <c r="G2685" s="2">
        <v>10900</v>
      </c>
      <c r="H2685" s="3">
        <v>3400</v>
      </c>
      <c r="I2685" s="19" t="s">
        <v>53</v>
      </c>
      <c r="J2685" t="s">
        <v>58</v>
      </c>
      <c r="K2685" s="20">
        <f>Tablo1[[#This Row],[Ürün Kar Tutarı]]/Tablo1[[#This Row],[Birim Fiyat]]</f>
        <v>1.5596330275229358</v>
      </c>
      <c r="L2685" t="str">
        <f xml:space="preserve"> RIGHT(Tablo1[[#This Row],[Urun Ad]],5)</f>
        <v>Marka</v>
      </c>
      <c r="M2685" cm="1">
        <f t="array" aca="1" ref="M2685" ca="1">IF(VEYA(M2685="Aralık",M2685="Ocak",M2685="Şubat"),"Kış",
IF(VEYA(M2685="Mart",M2685="Nisan",M2685="Mayıs"),"İlkbahar",
IF(VEYA(M2685="Haziran",M2685="Temmuz",M2685="Ağustos"),"Yaz",
IF(VEYA(M2685="Eylül",M2685="Ekim",M2685="Kasım"),"Sonbahar",""))))</f>
        <v>0</v>
      </c>
    </row>
    <row r="2686" spans="1:13" x14ac:dyDescent="0.3">
      <c r="A2686" s="4">
        <v>2685</v>
      </c>
      <c r="B2686" t="s">
        <v>8</v>
      </c>
      <c r="C2686" t="s">
        <v>20</v>
      </c>
      <c r="D2686" s="5" t="s">
        <v>75</v>
      </c>
      <c r="E2686">
        <v>4</v>
      </c>
      <c r="F2686" s="1">
        <v>6000</v>
      </c>
      <c r="G2686" s="2">
        <v>24000</v>
      </c>
      <c r="H2686" s="3">
        <v>8000</v>
      </c>
      <c r="I2686" s="19" t="s">
        <v>53</v>
      </c>
      <c r="J2686" t="s">
        <v>55</v>
      </c>
      <c r="K2686" s="20">
        <f>Tablo1[[#This Row],[Ürün Kar Tutarı]]/Tablo1[[#This Row],[Birim Fiyat]]</f>
        <v>1.3333333333333333</v>
      </c>
      <c r="L2686" t="str">
        <f xml:space="preserve"> RIGHT(Tablo1[[#This Row],[Urun Ad]],5)</f>
        <v>Beyaz</v>
      </c>
      <c r="M2686" cm="1">
        <f t="array" aca="1" ref="M2686" ca="1">IF(VEYA(M2686="Aralık",M2686="Ocak",M2686="Şubat"),"Kış",
IF(VEYA(M2686="Mart",M2686="Nisan",M2686="Mayıs"),"İlkbahar",
IF(VEYA(M2686="Haziran",M2686="Temmuz",M2686="Ağustos"),"Yaz",
IF(VEYA(M2686="Eylül",M2686="Ekim",M2686="Kasım"),"Sonbahar",""))))</f>
        <v>0</v>
      </c>
    </row>
    <row r="2687" spans="1:13" x14ac:dyDescent="0.3">
      <c r="A2687" s="5">
        <v>2686</v>
      </c>
      <c r="B2687" t="s">
        <v>9</v>
      </c>
      <c r="C2687" t="s">
        <v>21</v>
      </c>
      <c r="D2687" s="5" t="s">
        <v>82</v>
      </c>
      <c r="E2687">
        <v>4</v>
      </c>
      <c r="F2687" s="1">
        <v>1400</v>
      </c>
      <c r="G2687" s="2">
        <v>5600</v>
      </c>
      <c r="H2687" s="3">
        <v>2400</v>
      </c>
      <c r="I2687" s="19" t="s">
        <v>53</v>
      </c>
      <c r="J2687" t="s">
        <v>63</v>
      </c>
      <c r="K2687" s="20">
        <f>Tablo1[[#This Row],[Ürün Kar Tutarı]]/Tablo1[[#This Row],[Birim Fiyat]]</f>
        <v>1.7142857142857142</v>
      </c>
      <c r="L2687" t="str">
        <f xml:space="preserve"> RIGHT(Tablo1[[#This Row],[Urun Ad]],5)</f>
        <v>Beyaz</v>
      </c>
      <c r="M2687" cm="1">
        <f t="array" aca="1" ref="M2687" ca="1">IF(VEYA(M2687="Aralık",M2687="Ocak",M2687="Şubat"),"Kış",
IF(VEYA(M2687="Mart",M2687="Nisan",M2687="Mayıs"),"İlkbahar",
IF(VEYA(M2687="Haziran",M2687="Temmuz",M2687="Ağustos"),"Yaz",
IF(VEYA(M2687="Eylül",M2687="Ekim",M2687="Kasım"),"Sonbahar",""))))</f>
        <v>0</v>
      </c>
    </row>
    <row r="2688" spans="1:13" x14ac:dyDescent="0.3">
      <c r="A2688" s="4">
        <v>2687</v>
      </c>
      <c r="B2688" t="s">
        <v>10</v>
      </c>
      <c r="C2688" t="s">
        <v>22</v>
      </c>
      <c r="D2688" s="5" t="s">
        <v>76</v>
      </c>
      <c r="E2688">
        <v>5</v>
      </c>
      <c r="F2688" s="1">
        <v>8450</v>
      </c>
      <c r="G2688" s="2">
        <v>42250</v>
      </c>
      <c r="H2688" s="3">
        <v>12250</v>
      </c>
      <c r="I2688" s="19" t="s">
        <v>53</v>
      </c>
      <c r="J2688" t="s">
        <v>65</v>
      </c>
      <c r="K2688" s="20">
        <f>Tablo1[[#This Row],[Ürün Kar Tutarı]]/Tablo1[[#This Row],[Birim Fiyat]]</f>
        <v>1.4497041420118344</v>
      </c>
      <c r="L2688" t="str">
        <f xml:space="preserve"> RIGHT(Tablo1[[#This Row],[Urun Ad]],5)</f>
        <v>Beyaz</v>
      </c>
      <c r="M2688" cm="1">
        <f t="array" aca="1" ref="M2688" ca="1">IF(VEYA(M2688="Aralık",M2688="Ocak",M2688="Şubat"),"Kış",
IF(VEYA(M2688="Mart",M2688="Nisan",M2688="Mayıs"),"İlkbahar",
IF(VEYA(M2688="Haziran",M2688="Temmuz",M2688="Ağustos"),"Yaz",
IF(VEYA(M2688="Eylül",M2688="Ekim",M2688="Kasım"),"Sonbahar",""))))</f>
        <v>0</v>
      </c>
    </row>
    <row r="2689" spans="1:13" x14ac:dyDescent="0.3">
      <c r="A2689" s="5">
        <v>2688</v>
      </c>
      <c r="B2689" t="s">
        <v>11</v>
      </c>
      <c r="C2689" t="s">
        <v>23</v>
      </c>
      <c r="D2689" s="5" t="s">
        <v>84</v>
      </c>
      <c r="E2689">
        <v>3</v>
      </c>
      <c r="F2689" s="1">
        <v>1350</v>
      </c>
      <c r="G2689" s="2">
        <v>4050</v>
      </c>
      <c r="H2689" s="3">
        <v>1650</v>
      </c>
      <c r="I2689" s="19" t="s">
        <v>53</v>
      </c>
      <c r="J2689" t="s">
        <v>60</v>
      </c>
      <c r="K2689" s="20">
        <f>Tablo1[[#This Row],[Ürün Kar Tutarı]]/Tablo1[[#This Row],[Birim Fiyat]]</f>
        <v>1.2222222222222223</v>
      </c>
      <c r="L2689" t="str">
        <f xml:space="preserve"> RIGHT(Tablo1[[#This Row],[Urun Ad]],5)</f>
        <v>Siyah</v>
      </c>
      <c r="M2689" cm="1">
        <f t="array" aca="1" ref="M2689" ca="1">IF(VEYA(M2689="Aralık",M2689="Ocak",M2689="Şubat"),"Kış",
IF(VEYA(M2689="Mart",M2689="Nisan",M2689="Mayıs"),"İlkbahar",
IF(VEYA(M2689="Haziran",M2689="Temmuz",M2689="Ağustos"),"Yaz",
IF(VEYA(M2689="Eylül",M2689="Ekim",M2689="Kasım"),"Sonbahar",""))))</f>
        <v>0</v>
      </c>
    </row>
    <row r="2690" spans="1:13" x14ac:dyDescent="0.3">
      <c r="A2690" s="4">
        <v>2689</v>
      </c>
      <c r="B2690" t="s">
        <v>8</v>
      </c>
      <c r="C2690" t="s">
        <v>24</v>
      </c>
      <c r="D2690" s="5" t="s">
        <v>81</v>
      </c>
      <c r="E2690">
        <v>2</v>
      </c>
      <c r="F2690" s="1">
        <v>2180</v>
      </c>
      <c r="G2690" s="2">
        <v>4360</v>
      </c>
      <c r="H2690" s="3">
        <v>1360</v>
      </c>
      <c r="I2690" s="19" t="s">
        <v>53</v>
      </c>
      <c r="J2690" t="s">
        <v>56</v>
      </c>
      <c r="K2690" s="20">
        <f>Tablo1[[#This Row],[Ürün Kar Tutarı]]/Tablo1[[#This Row],[Birim Fiyat]]</f>
        <v>0.62385321100917435</v>
      </c>
      <c r="L2690" t="str">
        <f xml:space="preserve"> RIGHT(Tablo1[[#This Row],[Urun Ad]],5)</f>
        <v>Marka</v>
      </c>
      <c r="M2690" cm="1">
        <f t="array" aca="1" ref="M2690" ca="1">IF(VEYA(M2690="Aralık",M2690="Ocak",M2690="Şubat"),"Kış",
IF(VEYA(M2690="Mart",M2690="Nisan",M2690="Mayıs"),"İlkbahar",
IF(VEYA(M2690="Haziran",M2690="Temmuz",M2690="Ağustos"),"Yaz",
IF(VEYA(M2690="Eylül",M2690="Ekim",M2690="Kasım"),"Sonbahar",""))))</f>
        <v>0</v>
      </c>
    </row>
    <row r="2691" spans="1:13" x14ac:dyDescent="0.3">
      <c r="A2691" s="5">
        <v>2690</v>
      </c>
      <c r="B2691" t="s">
        <v>12</v>
      </c>
      <c r="C2691" t="s">
        <v>25</v>
      </c>
      <c r="D2691" s="5" t="s">
        <v>77</v>
      </c>
      <c r="E2691">
        <v>4</v>
      </c>
      <c r="F2691" s="1">
        <v>7600</v>
      </c>
      <c r="G2691" s="2">
        <v>30400</v>
      </c>
      <c r="H2691" s="3">
        <v>6400</v>
      </c>
      <c r="I2691" s="19" t="s">
        <v>53</v>
      </c>
      <c r="J2691" t="s">
        <v>59</v>
      </c>
      <c r="K2691" s="20">
        <f>Tablo1[[#This Row],[Ürün Kar Tutarı]]/Tablo1[[#This Row],[Birim Fiyat]]</f>
        <v>0.84210526315789469</v>
      </c>
      <c r="L2691" t="str">
        <f xml:space="preserve"> RIGHT(Tablo1[[#This Row],[Urun Ad]],5)</f>
        <v>i Gri</v>
      </c>
      <c r="M2691" cm="1">
        <f t="array" aca="1" ref="M2691" ca="1">IF(VEYA(M2691="Aralık",M2691="Ocak",M2691="Şubat"),"Kış",
IF(VEYA(M2691="Mart",M2691="Nisan",M2691="Mayıs"),"İlkbahar",
IF(VEYA(M2691="Haziran",M2691="Temmuz",M2691="Ağustos"),"Yaz",
IF(VEYA(M2691="Eylül",M2691="Ekim",M2691="Kasım"),"Sonbahar",""))))</f>
        <v>0</v>
      </c>
    </row>
    <row r="2692" spans="1:13" x14ac:dyDescent="0.3">
      <c r="A2692" s="4">
        <v>2691</v>
      </c>
      <c r="B2692" t="s">
        <v>9</v>
      </c>
      <c r="C2692" t="s">
        <v>26</v>
      </c>
      <c r="D2692" s="5" t="s">
        <v>79</v>
      </c>
      <c r="E2692">
        <v>4</v>
      </c>
      <c r="F2692" s="1">
        <v>7250</v>
      </c>
      <c r="G2692" s="2">
        <v>29000</v>
      </c>
      <c r="H2692" s="3">
        <v>9000</v>
      </c>
      <c r="I2692" s="19" t="s">
        <v>53</v>
      </c>
      <c r="J2692" t="s">
        <v>58</v>
      </c>
      <c r="K2692" s="20">
        <f>Tablo1[[#This Row],[Ürün Kar Tutarı]]/Tablo1[[#This Row],[Birim Fiyat]]</f>
        <v>1.2413793103448276</v>
      </c>
      <c r="L2692" t="str">
        <f xml:space="preserve"> RIGHT(Tablo1[[#This Row],[Urun Ad]],5)</f>
        <v>u Gri</v>
      </c>
      <c r="M2692" cm="1">
        <f t="array" aca="1" ref="M2692" ca="1">IF(VEYA(M2692="Aralık",M2692="Ocak",M2692="Şubat"),"Kış",
IF(VEYA(M2692="Mart",M2692="Nisan",M2692="Mayıs"),"İlkbahar",
IF(VEYA(M2692="Haziran",M2692="Temmuz",M2692="Ağustos"),"Yaz",
IF(VEYA(M2692="Eylül",M2692="Ekim",M2692="Kasım"),"Sonbahar",""))))</f>
        <v>0</v>
      </c>
    </row>
    <row r="2693" spans="1:13" x14ac:dyDescent="0.3">
      <c r="A2693" s="5">
        <v>2692</v>
      </c>
      <c r="B2693" t="s">
        <v>11</v>
      </c>
      <c r="C2693" t="s">
        <v>27</v>
      </c>
      <c r="D2693" s="5" t="s">
        <v>43</v>
      </c>
      <c r="E2693">
        <v>3</v>
      </c>
      <c r="F2693" s="1">
        <v>1100</v>
      </c>
      <c r="G2693" s="2">
        <v>3300</v>
      </c>
      <c r="H2693" s="3">
        <v>900</v>
      </c>
      <c r="I2693" s="19" t="s">
        <v>53</v>
      </c>
      <c r="J2693" t="s">
        <v>62</v>
      </c>
      <c r="K2693" s="20">
        <f>Tablo1[[#This Row],[Ürün Kar Tutarı]]/Tablo1[[#This Row],[Birim Fiyat]]</f>
        <v>0.81818181818181823</v>
      </c>
      <c r="L2693" t="str">
        <f xml:space="preserve"> RIGHT(Tablo1[[#This Row],[Urun Ad]],5)</f>
        <v>Beyaz</v>
      </c>
      <c r="M2693" cm="1">
        <f t="array" aca="1" ref="M2693" ca="1">IF(VEYA(M2693="Aralık",M2693="Ocak",M2693="Şubat"),"Kış",
IF(VEYA(M2693="Mart",M2693="Nisan",M2693="Mayıs"),"İlkbahar",
IF(VEYA(M2693="Haziran",M2693="Temmuz",M2693="Ağustos"),"Yaz",
IF(VEYA(M2693="Eylül",M2693="Ekim",M2693="Kasım"),"Sonbahar",""))))</f>
        <v>0</v>
      </c>
    </row>
    <row r="2694" spans="1:13" x14ac:dyDescent="0.3">
      <c r="A2694" s="4">
        <v>2693</v>
      </c>
      <c r="B2694" t="s">
        <v>13</v>
      </c>
      <c r="C2694" t="s">
        <v>20</v>
      </c>
      <c r="D2694" s="5" t="s">
        <v>75</v>
      </c>
      <c r="E2694">
        <v>3</v>
      </c>
      <c r="F2694" s="1">
        <v>6000</v>
      </c>
      <c r="G2694" s="2">
        <v>18000</v>
      </c>
      <c r="H2694" s="3">
        <v>6000</v>
      </c>
      <c r="I2694" s="19" t="s">
        <v>54</v>
      </c>
      <c r="J2694" t="s">
        <v>57</v>
      </c>
      <c r="K2694" s="20">
        <f>Tablo1[[#This Row],[Ürün Kar Tutarı]]/Tablo1[[#This Row],[Birim Fiyat]]</f>
        <v>1</v>
      </c>
      <c r="L2694" t="str">
        <f xml:space="preserve"> RIGHT(Tablo1[[#This Row],[Urun Ad]],5)</f>
        <v>Beyaz</v>
      </c>
      <c r="M2694" cm="1">
        <f t="array" aca="1" ref="M2694" ca="1">IF(VEYA(M2694="Aralık",M2694="Ocak",M2694="Şubat"),"Kış",
IF(VEYA(M2694="Mart",M2694="Nisan",M2694="Mayıs"),"İlkbahar",
IF(VEYA(M2694="Haziran",M2694="Temmuz",M2694="Ağustos"),"Yaz",
IF(VEYA(M2694="Eylül",M2694="Ekim",M2694="Kasım"),"Sonbahar",""))))</f>
        <v>0</v>
      </c>
    </row>
    <row r="2695" spans="1:13" x14ac:dyDescent="0.3">
      <c r="A2695" s="5">
        <v>2694</v>
      </c>
      <c r="B2695" t="s">
        <v>8</v>
      </c>
      <c r="C2695" t="s">
        <v>28</v>
      </c>
      <c r="D2695" s="5" t="s">
        <v>83</v>
      </c>
      <c r="E2695">
        <v>4</v>
      </c>
      <c r="F2695" s="1">
        <v>1200</v>
      </c>
      <c r="G2695" s="2">
        <v>4800</v>
      </c>
      <c r="H2695" s="3">
        <v>1600</v>
      </c>
      <c r="I2695" s="19" t="s">
        <v>54</v>
      </c>
      <c r="J2695" t="s">
        <v>64</v>
      </c>
      <c r="K2695" s="20">
        <f>Tablo1[[#This Row],[Ürün Kar Tutarı]]/Tablo1[[#This Row],[Birim Fiyat]]</f>
        <v>1.3333333333333333</v>
      </c>
      <c r="L2695" t="str">
        <f xml:space="preserve"> RIGHT(Tablo1[[#This Row],[Urun Ad]],5)</f>
        <v>Marka</v>
      </c>
      <c r="M2695" cm="1">
        <f t="array" aca="1" ref="M2695" ca="1">IF(VEYA(M2695="Aralık",M2695="Ocak",M2695="Şubat"),"Kış",
IF(VEYA(M2695="Mart",M2695="Nisan",M2695="Mayıs"),"İlkbahar",
IF(VEYA(M2695="Haziran",M2695="Temmuz",M2695="Ağustos"),"Yaz",
IF(VEYA(M2695="Eylül",M2695="Ekim",M2695="Kasım"),"Sonbahar",""))))</f>
        <v>0</v>
      </c>
    </row>
    <row r="2696" spans="1:13" x14ac:dyDescent="0.3">
      <c r="A2696" s="4">
        <v>2695</v>
      </c>
      <c r="B2696" t="s">
        <v>14</v>
      </c>
      <c r="C2696" t="s">
        <v>29</v>
      </c>
      <c r="D2696" s="5" t="s">
        <v>82</v>
      </c>
      <c r="E2696">
        <v>2</v>
      </c>
      <c r="F2696" s="1">
        <v>1800</v>
      </c>
      <c r="G2696" s="2">
        <v>3600</v>
      </c>
      <c r="H2696" s="3">
        <v>2000</v>
      </c>
      <c r="I2696" s="19" t="s">
        <v>54</v>
      </c>
      <c r="J2696" t="s">
        <v>60</v>
      </c>
      <c r="K2696" s="20">
        <f>Tablo1[[#This Row],[Ürün Kar Tutarı]]/Tablo1[[#This Row],[Birim Fiyat]]</f>
        <v>1.1111111111111112</v>
      </c>
      <c r="L2696" t="str">
        <f xml:space="preserve"> RIGHT(Tablo1[[#This Row],[Urun Ad]],5)</f>
        <v>n Gri</v>
      </c>
      <c r="M2696" cm="1">
        <f t="array" aca="1" ref="M2696" ca="1">IF(VEYA(M2696="Aralık",M2696="Ocak",M2696="Şubat"),"Kış",
IF(VEYA(M2696="Mart",M2696="Nisan",M2696="Mayıs"),"İlkbahar",
IF(VEYA(M2696="Haziran",M2696="Temmuz",M2696="Ağustos"),"Yaz",
IF(VEYA(M2696="Eylül",M2696="Ekim",M2696="Kasım"),"Sonbahar",""))))</f>
        <v>0</v>
      </c>
    </row>
    <row r="2697" spans="1:13" x14ac:dyDescent="0.3">
      <c r="A2697" s="4">
        <v>2696</v>
      </c>
      <c r="B2697" t="s">
        <v>14</v>
      </c>
      <c r="C2697" t="s">
        <v>30</v>
      </c>
      <c r="D2697" s="5" t="s">
        <v>83</v>
      </c>
      <c r="E2697">
        <v>5</v>
      </c>
      <c r="F2697" s="1">
        <v>1090</v>
      </c>
      <c r="G2697" s="2">
        <v>5450</v>
      </c>
      <c r="H2697" s="3">
        <v>1450</v>
      </c>
      <c r="I2697" s="19" t="s">
        <v>54</v>
      </c>
      <c r="J2697" t="s">
        <v>56</v>
      </c>
      <c r="K2697" s="20">
        <f>Tablo1[[#This Row],[Ürün Kar Tutarı]]/Tablo1[[#This Row],[Birim Fiyat]]</f>
        <v>1.3302752293577982</v>
      </c>
      <c r="L2697" t="str">
        <f xml:space="preserve"> RIGHT(Tablo1[[#This Row],[Urun Ad]],5)</f>
        <v>Marka</v>
      </c>
      <c r="M2697" cm="1">
        <f t="array" aca="1" ref="M2697" ca="1">IF(VEYA(M2697="Aralık",M2697="Ocak",M2697="Şubat"),"Kış",
IF(VEYA(M2697="Mart",M2697="Nisan",M2697="Mayıs"),"İlkbahar",
IF(VEYA(M2697="Haziran",M2697="Temmuz",M2697="Ağustos"),"Yaz",
IF(VEYA(M2697="Eylül",M2697="Ekim",M2697="Kasım"),"Sonbahar",""))))</f>
        <v>0</v>
      </c>
    </row>
    <row r="2698" spans="1:13" x14ac:dyDescent="0.3">
      <c r="A2698" s="4">
        <v>2697</v>
      </c>
      <c r="B2698" t="s">
        <v>13</v>
      </c>
      <c r="C2698" t="s">
        <v>24</v>
      </c>
      <c r="D2698" s="5" t="s">
        <v>81</v>
      </c>
      <c r="E2698">
        <v>4</v>
      </c>
      <c r="F2698" s="1">
        <v>2180</v>
      </c>
      <c r="G2698" s="2">
        <v>8720</v>
      </c>
      <c r="H2698" s="3">
        <v>2720</v>
      </c>
      <c r="I2698" s="19" t="s">
        <v>54</v>
      </c>
      <c r="J2698" t="s">
        <v>66</v>
      </c>
      <c r="K2698" s="20">
        <f>Tablo1[[#This Row],[Ürün Kar Tutarı]]/Tablo1[[#This Row],[Birim Fiyat]]</f>
        <v>1.2477064220183487</v>
      </c>
      <c r="L2698" t="str">
        <f xml:space="preserve"> RIGHT(Tablo1[[#This Row],[Urun Ad]],5)</f>
        <v>Marka</v>
      </c>
      <c r="M2698" cm="1">
        <f t="array" aca="1" ref="M2698" ca="1">IF(VEYA(M2698="Aralık",M2698="Ocak",M2698="Şubat"),"Kış",
IF(VEYA(M2698="Mart",M2698="Nisan",M2698="Mayıs"),"İlkbahar",
IF(VEYA(M2698="Haziran",M2698="Temmuz",M2698="Ağustos"),"Yaz",
IF(VEYA(M2698="Eylül",M2698="Ekim",M2698="Kasım"),"Sonbahar",""))))</f>
        <v>0</v>
      </c>
    </row>
    <row r="2699" spans="1:13" x14ac:dyDescent="0.3">
      <c r="A2699" s="5">
        <v>2698</v>
      </c>
      <c r="B2699" t="s">
        <v>15</v>
      </c>
      <c r="C2699" t="s">
        <v>29</v>
      </c>
      <c r="D2699" s="5" t="s">
        <v>82</v>
      </c>
      <c r="E2699">
        <v>2</v>
      </c>
      <c r="F2699" s="1">
        <v>1800</v>
      </c>
      <c r="G2699" s="2">
        <v>3600</v>
      </c>
      <c r="H2699" s="3">
        <v>2000</v>
      </c>
      <c r="I2699" s="19" t="s">
        <v>54</v>
      </c>
      <c r="J2699" t="s">
        <v>55</v>
      </c>
      <c r="K2699" s="20">
        <f>Tablo1[[#This Row],[Ürün Kar Tutarı]]/Tablo1[[#This Row],[Birim Fiyat]]</f>
        <v>1.1111111111111112</v>
      </c>
      <c r="L2699" t="str">
        <f xml:space="preserve"> RIGHT(Tablo1[[#This Row],[Urun Ad]],5)</f>
        <v>n Gri</v>
      </c>
      <c r="M2699" cm="1">
        <f t="array" aca="1" ref="M2699" ca="1">IF(VEYA(M2699="Aralık",M2699="Ocak",M2699="Şubat"),"Kış",
IF(VEYA(M2699="Mart",M2699="Nisan",M2699="Mayıs"),"İlkbahar",
IF(VEYA(M2699="Haziran",M2699="Temmuz",M2699="Ağustos"),"Yaz",
IF(VEYA(M2699="Eylül",M2699="Ekim",M2699="Kasım"),"Sonbahar",""))))</f>
        <v>0</v>
      </c>
    </row>
    <row r="2700" spans="1:13" x14ac:dyDescent="0.3">
      <c r="A2700" s="4">
        <v>2699</v>
      </c>
      <c r="B2700" t="s">
        <v>12</v>
      </c>
      <c r="C2700" t="s">
        <v>31</v>
      </c>
      <c r="D2700" s="5" t="s">
        <v>77</v>
      </c>
      <c r="E2700">
        <v>5</v>
      </c>
      <c r="F2700" s="1">
        <v>8000</v>
      </c>
      <c r="G2700" s="2">
        <v>40000</v>
      </c>
      <c r="H2700" s="3">
        <v>10000</v>
      </c>
      <c r="I2700" s="19" t="s">
        <v>54</v>
      </c>
      <c r="J2700" t="s">
        <v>67</v>
      </c>
      <c r="K2700" s="20">
        <f>Tablo1[[#This Row],[Ürün Kar Tutarı]]/Tablo1[[#This Row],[Birim Fiyat]]</f>
        <v>1.25</v>
      </c>
      <c r="L2700" t="str">
        <f xml:space="preserve"> RIGHT(Tablo1[[#This Row],[Urun Ad]],5)</f>
        <v>Beyaz</v>
      </c>
      <c r="M2700" cm="1">
        <f t="array" aca="1" ref="M2700" ca="1">IF(VEYA(M2700="Aralık",M2700="Ocak",M2700="Şubat"),"Kış",
IF(VEYA(M2700="Mart",M2700="Nisan",M2700="Mayıs"),"İlkbahar",
IF(VEYA(M2700="Haziran",M2700="Temmuz",M2700="Ağustos"),"Yaz",
IF(VEYA(M2700="Eylül",M2700="Ekim",M2700="Kasım"),"Sonbahar",""))))</f>
        <v>0</v>
      </c>
    </row>
    <row r="2701" spans="1:13" x14ac:dyDescent="0.3">
      <c r="A2701" s="5">
        <v>2700</v>
      </c>
      <c r="B2701" t="s">
        <v>13</v>
      </c>
      <c r="C2701" t="s">
        <v>21</v>
      </c>
      <c r="D2701" s="5" t="s">
        <v>82</v>
      </c>
      <c r="E2701">
        <v>3</v>
      </c>
      <c r="F2701" s="1">
        <v>1400</v>
      </c>
      <c r="G2701" s="2">
        <v>4200</v>
      </c>
      <c r="H2701" s="3">
        <v>1800</v>
      </c>
      <c r="I2701" s="19" t="s">
        <v>54</v>
      </c>
      <c r="J2701" t="s">
        <v>63</v>
      </c>
      <c r="K2701" s="20">
        <f>Tablo1[[#This Row],[Ürün Kar Tutarı]]/Tablo1[[#This Row],[Birim Fiyat]]</f>
        <v>1.2857142857142858</v>
      </c>
      <c r="L2701" t="str">
        <f xml:space="preserve"> RIGHT(Tablo1[[#This Row],[Urun Ad]],5)</f>
        <v>Beyaz</v>
      </c>
      <c r="M2701" cm="1">
        <f t="array" aca="1" ref="M2701" ca="1">IF(VEYA(M2701="Aralık",M2701="Ocak",M2701="Şubat"),"Kış",
IF(VEYA(M2701="Mart",M2701="Nisan",M2701="Mayıs"),"İlkbahar",
IF(VEYA(M2701="Haziran",M2701="Temmuz",M2701="Ağustos"),"Yaz",
IF(VEYA(M2701="Eylül",M2701="Ekim",M2701="Kasım"),"Sonbahar",""))))</f>
        <v>0</v>
      </c>
    </row>
    <row r="2702" spans="1:13" x14ac:dyDescent="0.3">
      <c r="A2702" s="4">
        <v>2701</v>
      </c>
      <c r="B2702" t="s">
        <v>16</v>
      </c>
      <c r="C2702" t="s">
        <v>32</v>
      </c>
      <c r="D2702" s="5" t="s">
        <v>76</v>
      </c>
      <c r="E2702">
        <v>4</v>
      </c>
      <c r="F2702" s="1">
        <v>10590</v>
      </c>
      <c r="G2702" s="2">
        <v>42360</v>
      </c>
      <c r="H2702" s="3">
        <v>18360</v>
      </c>
      <c r="I2702" s="19" t="s">
        <v>54</v>
      </c>
      <c r="J2702" t="s">
        <v>61</v>
      </c>
      <c r="K2702" s="20">
        <f>Tablo1[[#This Row],[Ürün Kar Tutarı]]/Tablo1[[#This Row],[Birim Fiyat]]</f>
        <v>1.7337110481586402</v>
      </c>
      <c r="L2702" t="str">
        <f xml:space="preserve"> RIGHT(Tablo1[[#This Row],[Urun Ad]],5)</f>
        <v>ı Gri</v>
      </c>
      <c r="M2702" cm="1">
        <f t="array" aca="1" ref="M2702" ca="1">IF(VEYA(M2702="Aralık",M2702="Ocak",M2702="Şubat"),"Kış",
IF(VEYA(M2702="Mart",M2702="Nisan",M2702="Mayıs"),"İlkbahar",
IF(VEYA(M2702="Haziran",M2702="Temmuz",M2702="Ağustos"),"Yaz",
IF(VEYA(M2702="Eylül",M2702="Ekim",M2702="Kasım"),"Sonbahar",""))))</f>
        <v>0</v>
      </c>
    </row>
    <row r="2703" spans="1:13" x14ac:dyDescent="0.3">
      <c r="A2703" s="5">
        <v>2702</v>
      </c>
      <c r="B2703" t="s">
        <v>17</v>
      </c>
      <c r="C2703" t="s">
        <v>23</v>
      </c>
      <c r="D2703" s="5" t="s">
        <v>84</v>
      </c>
      <c r="E2703">
        <v>3</v>
      </c>
      <c r="F2703" s="1">
        <v>1350</v>
      </c>
      <c r="G2703" s="2">
        <v>4050</v>
      </c>
      <c r="H2703" s="3">
        <v>1650</v>
      </c>
      <c r="I2703" s="19" t="s">
        <v>54</v>
      </c>
      <c r="J2703" t="s">
        <v>58</v>
      </c>
      <c r="K2703" s="20">
        <f>Tablo1[[#This Row],[Ürün Kar Tutarı]]/Tablo1[[#This Row],[Birim Fiyat]]</f>
        <v>1.2222222222222223</v>
      </c>
      <c r="L2703" t="str">
        <f xml:space="preserve"> RIGHT(Tablo1[[#This Row],[Urun Ad]],5)</f>
        <v>Siyah</v>
      </c>
      <c r="M2703" cm="1">
        <f t="array" aca="1" ref="M2703" ca="1">IF(VEYA(M2703="Aralık",M2703="Ocak",M2703="Şubat"),"Kış",
IF(VEYA(M2703="Mart",M2703="Nisan",M2703="Mayıs"),"İlkbahar",
IF(VEYA(M2703="Haziran",M2703="Temmuz",M2703="Ağustos"),"Yaz",
IF(VEYA(M2703="Eylül",M2703="Ekim",M2703="Kasım"),"Sonbahar",""))))</f>
        <v>0</v>
      </c>
    </row>
    <row r="2704" spans="1:13" x14ac:dyDescent="0.3">
      <c r="A2704" s="4">
        <v>2703</v>
      </c>
      <c r="B2704" t="s">
        <v>14</v>
      </c>
      <c r="C2704" t="s">
        <v>21</v>
      </c>
      <c r="D2704" s="5" t="s">
        <v>82</v>
      </c>
      <c r="E2704">
        <v>3</v>
      </c>
      <c r="F2704" s="1">
        <v>1400</v>
      </c>
      <c r="G2704" s="2">
        <v>4200</v>
      </c>
      <c r="H2704" s="3">
        <v>1800</v>
      </c>
      <c r="I2704" s="19" t="s">
        <v>54</v>
      </c>
      <c r="J2704" t="s">
        <v>57</v>
      </c>
      <c r="K2704" s="20">
        <f>Tablo1[[#This Row],[Ürün Kar Tutarı]]/Tablo1[[#This Row],[Birim Fiyat]]</f>
        <v>1.2857142857142858</v>
      </c>
      <c r="L2704" t="str">
        <f xml:space="preserve"> RIGHT(Tablo1[[#This Row],[Urun Ad]],5)</f>
        <v>Beyaz</v>
      </c>
      <c r="M2704" cm="1">
        <f t="array" aca="1" ref="M2704" ca="1">IF(VEYA(M2704="Aralık",M2704="Ocak",M2704="Şubat"),"Kış",
IF(VEYA(M2704="Mart",M2704="Nisan",M2704="Mayıs"),"İlkbahar",
IF(VEYA(M2704="Haziran",M2704="Temmuz",M2704="Ağustos"),"Yaz",
IF(VEYA(M2704="Eylül",M2704="Ekim",M2704="Kasım"),"Sonbahar",""))))</f>
        <v>0</v>
      </c>
    </row>
    <row r="2705" spans="1:13" x14ac:dyDescent="0.3">
      <c r="A2705" s="5">
        <v>2704</v>
      </c>
      <c r="B2705" t="s">
        <v>11</v>
      </c>
      <c r="C2705" t="s">
        <v>20</v>
      </c>
      <c r="D2705" s="5" t="s">
        <v>75</v>
      </c>
      <c r="E2705">
        <v>2</v>
      </c>
      <c r="F2705" s="1">
        <v>6000</v>
      </c>
      <c r="G2705" s="2">
        <v>12000</v>
      </c>
      <c r="H2705" s="3">
        <v>4000</v>
      </c>
      <c r="I2705" s="19" t="s">
        <v>54</v>
      </c>
      <c r="J2705" t="s">
        <v>59</v>
      </c>
      <c r="K2705" s="20">
        <f>Tablo1[[#This Row],[Ürün Kar Tutarı]]/Tablo1[[#This Row],[Birim Fiyat]]</f>
        <v>0.66666666666666663</v>
      </c>
      <c r="L2705" t="str">
        <f xml:space="preserve"> RIGHT(Tablo1[[#This Row],[Urun Ad]],5)</f>
        <v>Beyaz</v>
      </c>
      <c r="M2705" cm="1">
        <f t="array" aca="1" ref="M2705" ca="1">IF(VEYA(M2705="Aralık",M2705="Ocak",M2705="Şubat"),"Kış",
IF(VEYA(M2705="Mart",M2705="Nisan",M2705="Mayıs"),"İlkbahar",
IF(VEYA(M2705="Haziran",M2705="Temmuz",M2705="Ağustos"),"Yaz",
IF(VEYA(M2705="Eylül",M2705="Ekim",M2705="Kasım"),"Sonbahar",""))))</f>
        <v>0</v>
      </c>
    </row>
    <row r="2706" spans="1:13" x14ac:dyDescent="0.3">
      <c r="A2706" s="4">
        <v>2705</v>
      </c>
      <c r="B2706" t="s">
        <v>16</v>
      </c>
      <c r="C2706" t="s">
        <v>27</v>
      </c>
      <c r="D2706" s="5" t="s">
        <v>43</v>
      </c>
      <c r="E2706">
        <v>3</v>
      </c>
      <c r="F2706" s="1">
        <v>1100</v>
      </c>
      <c r="G2706" s="2">
        <v>3300</v>
      </c>
      <c r="H2706" s="3">
        <v>900</v>
      </c>
      <c r="I2706" s="19" t="s">
        <v>54</v>
      </c>
      <c r="J2706" t="s">
        <v>60</v>
      </c>
      <c r="K2706" s="20">
        <f>Tablo1[[#This Row],[Ürün Kar Tutarı]]/Tablo1[[#This Row],[Birim Fiyat]]</f>
        <v>0.81818181818181823</v>
      </c>
      <c r="L2706" t="str">
        <f xml:space="preserve"> RIGHT(Tablo1[[#This Row],[Urun Ad]],5)</f>
        <v>Beyaz</v>
      </c>
      <c r="M2706" cm="1">
        <f t="array" aca="1" ref="M2706" ca="1">IF(VEYA(M2706="Aralık",M2706="Ocak",M2706="Şubat"),"Kış",
IF(VEYA(M2706="Mart",M2706="Nisan",M2706="Mayıs"),"İlkbahar",
IF(VEYA(M2706="Haziran",M2706="Temmuz",M2706="Ağustos"),"Yaz",
IF(VEYA(M2706="Eylül",M2706="Ekim",M2706="Kasım"),"Sonbahar",""))))</f>
        <v>0</v>
      </c>
    </row>
    <row r="2707" spans="1:13" x14ac:dyDescent="0.3">
      <c r="A2707" s="5">
        <v>2706</v>
      </c>
      <c r="B2707" t="s">
        <v>10</v>
      </c>
      <c r="C2707" t="s">
        <v>20</v>
      </c>
      <c r="D2707" s="5" t="s">
        <v>75</v>
      </c>
      <c r="E2707">
        <v>4</v>
      </c>
      <c r="F2707" s="1">
        <v>6000</v>
      </c>
      <c r="G2707" s="2">
        <v>24000</v>
      </c>
      <c r="H2707" s="3">
        <v>8000</v>
      </c>
      <c r="I2707" s="19" t="s">
        <v>54</v>
      </c>
      <c r="J2707" t="s">
        <v>62</v>
      </c>
      <c r="K2707" s="20">
        <f>Tablo1[[#This Row],[Ürün Kar Tutarı]]/Tablo1[[#This Row],[Birim Fiyat]]</f>
        <v>1.3333333333333333</v>
      </c>
      <c r="L2707" t="str">
        <f xml:space="preserve"> RIGHT(Tablo1[[#This Row],[Urun Ad]],5)</f>
        <v>Beyaz</v>
      </c>
      <c r="M2707" cm="1">
        <f t="array" aca="1" ref="M2707" ca="1">IF(VEYA(M2707="Aralık",M2707="Ocak",M2707="Şubat"),"Kış",
IF(VEYA(M2707="Mart",M2707="Nisan",M2707="Mayıs"),"İlkbahar",
IF(VEYA(M2707="Haziran",M2707="Temmuz",M2707="Ağustos"),"Yaz",
IF(VEYA(M2707="Eylül",M2707="Ekim",M2707="Kasım"),"Sonbahar",""))))</f>
        <v>0</v>
      </c>
    </row>
    <row r="2708" spans="1:13" x14ac:dyDescent="0.3">
      <c r="A2708" s="4">
        <v>2707</v>
      </c>
      <c r="B2708" t="s">
        <v>17</v>
      </c>
      <c r="C2708" t="s">
        <v>33</v>
      </c>
      <c r="D2708" s="5" t="s">
        <v>78</v>
      </c>
      <c r="E2708">
        <v>5</v>
      </c>
      <c r="F2708" s="1">
        <v>1490</v>
      </c>
      <c r="G2708" s="2">
        <v>7450</v>
      </c>
      <c r="H2708" s="3">
        <v>3450</v>
      </c>
      <c r="I2708" s="19" t="s">
        <v>54</v>
      </c>
      <c r="J2708" t="s">
        <v>65</v>
      </c>
      <c r="K2708" s="20">
        <f>Tablo1[[#This Row],[Ürün Kar Tutarı]]/Tablo1[[#This Row],[Birim Fiyat]]</f>
        <v>2.3154362416107381</v>
      </c>
      <c r="L2708" t="str">
        <f xml:space="preserve"> RIGHT(Tablo1[[#This Row],[Urun Ad]],5)</f>
        <v>Marka</v>
      </c>
      <c r="M2708" cm="1">
        <f t="array" aca="1" ref="M2708" ca="1">IF(VEYA(M2708="Aralık",M2708="Ocak",M2708="Şubat"),"Kış",
IF(VEYA(M2708="Mart",M2708="Nisan",M2708="Mayıs"),"İlkbahar",
IF(VEYA(M2708="Haziran",M2708="Temmuz",M2708="Ağustos"),"Yaz",
IF(VEYA(M2708="Eylül",M2708="Ekim",M2708="Kasım"),"Sonbahar",""))))</f>
        <v>0</v>
      </c>
    </row>
    <row r="2709" spans="1:13" x14ac:dyDescent="0.3">
      <c r="A2709" s="5">
        <v>2708</v>
      </c>
      <c r="B2709" t="s">
        <v>16</v>
      </c>
      <c r="C2709" t="s">
        <v>32</v>
      </c>
      <c r="D2709" s="5" t="s">
        <v>76</v>
      </c>
      <c r="E2709">
        <v>3</v>
      </c>
      <c r="F2709" s="1">
        <v>10590</v>
      </c>
      <c r="G2709" s="2">
        <v>31770</v>
      </c>
      <c r="H2709" s="3">
        <v>13770</v>
      </c>
      <c r="I2709" s="19" t="s">
        <v>54</v>
      </c>
      <c r="J2709" t="s">
        <v>61</v>
      </c>
      <c r="K2709" s="20">
        <f>Tablo1[[#This Row],[Ürün Kar Tutarı]]/Tablo1[[#This Row],[Birim Fiyat]]</f>
        <v>1.3002832861189801</v>
      </c>
      <c r="L2709" t="str">
        <f xml:space="preserve"> RIGHT(Tablo1[[#This Row],[Urun Ad]],5)</f>
        <v>ı Gri</v>
      </c>
      <c r="M2709" cm="1">
        <f t="array" aca="1" ref="M2709" ca="1">IF(VEYA(M2709="Aralık",M2709="Ocak",M2709="Şubat"),"Kış",
IF(VEYA(M2709="Mart",M2709="Nisan",M2709="Mayıs"),"İlkbahar",
IF(VEYA(M2709="Haziran",M2709="Temmuz",M2709="Ağustos"),"Yaz",
IF(VEYA(M2709="Eylül",M2709="Ekim",M2709="Kasım"),"Sonbahar",""))))</f>
        <v>0</v>
      </c>
    </row>
    <row r="2710" spans="1:13" x14ac:dyDescent="0.3">
      <c r="A2710" s="4">
        <v>2709</v>
      </c>
      <c r="B2710" t="s">
        <v>10</v>
      </c>
      <c r="C2710" t="s">
        <v>31</v>
      </c>
      <c r="D2710" s="5" t="s">
        <v>77</v>
      </c>
      <c r="E2710">
        <v>5</v>
      </c>
      <c r="F2710" s="1">
        <v>8000</v>
      </c>
      <c r="G2710" s="2">
        <v>40000</v>
      </c>
      <c r="H2710" s="3">
        <v>10000</v>
      </c>
      <c r="I2710" s="19" t="s">
        <v>54</v>
      </c>
      <c r="J2710" t="s">
        <v>58</v>
      </c>
      <c r="K2710" s="20">
        <f>Tablo1[[#This Row],[Ürün Kar Tutarı]]/Tablo1[[#This Row],[Birim Fiyat]]</f>
        <v>1.25</v>
      </c>
      <c r="L2710" t="str">
        <f xml:space="preserve"> RIGHT(Tablo1[[#This Row],[Urun Ad]],5)</f>
        <v>Beyaz</v>
      </c>
      <c r="M2710" cm="1">
        <f t="array" aca="1" ref="M2710" ca="1">IF(VEYA(M2710="Aralık",M2710="Ocak",M2710="Şubat"),"Kış",
IF(VEYA(M2710="Mart",M2710="Nisan",M2710="Mayıs"),"İlkbahar",
IF(VEYA(M2710="Haziran",M2710="Temmuz",M2710="Ağustos"),"Yaz",
IF(VEYA(M2710="Eylül",M2710="Ekim",M2710="Kasım"),"Sonbahar",""))))</f>
        <v>0</v>
      </c>
    </row>
    <row r="2711" spans="1:13" x14ac:dyDescent="0.3">
      <c r="A2711" s="5">
        <v>2710</v>
      </c>
      <c r="B2711" t="s">
        <v>14</v>
      </c>
      <c r="C2711" t="s">
        <v>27</v>
      </c>
      <c r="D2711" s="5" t="s">
        <v>43</v>
      </c>
      <c r="E2711">
        <v>5</v>
      </c>
      <c r="F2711" s="1">
        <v>1100</v>
      </c>
      <c r="G2711" s="2">
        <v>5500</v>
      </c>
      <c r="H2711" s="3">
        <v>1500</v>
      </c>
      <c r="I2711" s="19" t="s">
        <v>54</v>
      </c>
      <c r="J2711" t="s">
        <v>65</v>
      </c>
      <c r="K2711" s="20">
        <f>Tablo1[[#This Row],[Ürün Kar Tutarı]]/Tablo1[[#This Row],[Birim Fiyat]]</f>
        <v>1.3636363636363635</v>
      </c>
      <c r="L2711" t="str">
        <f xml:space="preserve"> RIGHT(Tablo1[[#This Row],[Urun Ad]],5)</f>
        <v>Beyaz</v>
      </c>
      <c r="M2711" cm="1">
        <f t="array" aca="1" ref="M2711" ca="1">IF(VEYA(M2711="Aralık",M2711="Ocak",M2711="Şubat"),"Kış",
IF(VEYA(M2711="Mart",M2711="Nisan",M2711="Mayıs"),"İlkbahar",
IF(VEYA(M2711="Haziran",M2711="Temmuz",M2711="Ağustos"),"Yaz",
IF(VEYA(M2711="Eylül",M2711="Ekim",M2711="Kasım"),"Sonbahar",""))))</f>
        <v>0</v>
      </c>
    </row>
    <row r="2712" spans="1:13" x14ac:dyDescent="0.3">
      <c r="A2712" s="4">
        <v>2711</v>
      </c>
      <c r="B2712" t="s">
        <v>17</v>
      </c>
      <c r="C2712" t="s">
        <v>28</v>
      </c>
      <c r="D2712" s="5" t="s">
        <v>83</v>
      </c>
      <c r="E2712">
        <v>4</v>
      </c>
      <c r="F2712" s="1">
        <v>1200</v>
      </c>
      <c r="G2712" s="2">
        <v>4800</v>
      </c>
      <c r="H2712" s="3">
        <v>1600</v>
      </c>
      <c r="I2712" s="19" t="s">
        <v>54</v>
      </c>
      <c r="J2712" t="s">
        <v>62</v>
      </c>
      <c r="K2712" s="20">
        <f>Tablo1[[#This Row],[Ürün Kar Tutarı]]/Tablo1[[#This Row],[Birim Fiyat]]</f>
        <v>1.3333333333333333</v>
      </c>
      <c r="L2712" t="str">
        <f xml:space="preserve"> RIGHT(Tablo1[[#This Row],[Urun Ad]],5)</f>
        <v>Marka</v>
      </c>
      <c r="M2712" cm="1">
        <f t="array" aca="1" ref="M2712" ca="1">IF(VEYA(M2712="Aralık",M2712="Ocak",M2712="Şubat"),"Kış",
IF(VEYA(M2712="Mart",M2712="Nisan",M2712="Mayıs"),"İlkbahar",
IF(VEYA(M2712="Haziran",M2712="Temmuz",M2712="Ağustos"),"Yaz",
IF(VEYA(M2712="Eylül",M2712="Ekim",M2712="Kasım"),"Sonbahar",""))))</f>
        <v>0</v>
      </c>
    </row>
    <row r="2713" spans="1:13" x14ac:dyDescent="0.3">
      <c r="A2713" s="5">
        <v>2712</v>
      </c>
      <c r="B2713" t="s">
        <v>12</v>
      </c>
      <c r="C2713" t="s">
        <v>34</v>
      </c>
      <c r="D2713" s="5" t="s">
        <v>80</v>
      </c>
      <c r="E2713">
        <v>3</v>
      </c>
      <c r="F2713" s="1">
        <v>4200</v>
      </c>
      <c r="G2713" s="2">
        <v>12600</v>
      </c>
      <c r="H2713" s="3">
        <v>3600</v>
      </c>
      <c r="I2713" s="19" t="s">
        <v>54</v>
      </c>
      <c r="J2713" t="s">
        <v>63</v>
      </c>
      <c r="K2713" s="20">
        <f>Tablo1[[#This Row],[Ürün Kar Tutarı]]/Tablo1[[#This Row],[Birim Fiyat]]</f>
        <v>0.8571428571428571</v>
      </c>
      <c r="L2713" t="str">
        <f xml:space="preserve"> RIGHT(Tablo1[[#This Row],[Urun Ad]],5)</f>
        <v>Beyaz</v>
      </c>
      <c r="M2713" cm="1">
        <f t="array" aca="1" ref="M2713" ca="1">IF(VEYA(M2713="Aralık",M2713="Ocak",M2713="Şubat"),"Kış",
IF(VEYA(M2713="Mart",M2713="Nisan",M2713="Mayıs"),"İlkbahar",
IF(VEYA(M2713="Haziran",M2713="Temmuz",M2713="Ağustos"),"Yaz",
IF(VEYA(M2713="Eylül",M2713="Ekim",M2713="Kasım"),"Sonbahar",""))))</f>
        <v>0</v>
      </c>
    </row>
    <row r="2714" spans="1:13" x14ac:dyDescent="0.3">
      <c r="A2714" s="4">
        <v>2713</v>
      </c>
      <c r="B2714" t="s">
        <v>9</v>
      </c>
      <c r="C2714" t="s">
        <v>35</v>
      </c>
      <c r="D2714" s="5" t="s">
        <v>79</v>
      </c>
      <c r="E2714">
        <v>3</v>
      </c>
      <c r="F2714" s="1">
        <v>5775</v>
      </c>
      <c r="G2714" s="2">
        <v>17325</v>
      </c>
      <c r="H2714" s="3">
        <v>5325</v>
      </c>
      <c r="I2714" s="19" t="s">
        <v>54</v>
      </c>
      <c r="J2714" t="s">
        <v>55</v>
      </c>
      <c r="K2714" s="20">
        <f>Tablo1[[#This Row],[Ürün Kar Tutarı]]/Tablo1[[#This Row],[Birim Fiyat]]</f>
        <v>0.92207792207792205</v>
      </c>
      <c r="L2714" t="str">
        <f xml:space="preserve"> RIGHT(Tablo1[[#This Row],[Urun Ad]],5)</f>
        <v>Beyaz</v>
      </c>
      <c r="M2714" cm="1">
        <f t="array" aca="1" ref="M2714" ca="1">IF(VEYA(M2714="Aralık",M2714="Ocak",M2714="Şubat"),"Kış",
IF(VEYA(M2714="Mart",M2714="Nisan",M2714="Mayıs"),"İlkbahar",
IF(VEYA(M2714="Haziran",M2714="Temmuz",M2714="Ağustos"),"Yaz",
IF(VEYA(M2714="Eylül",M2714="Ekim",M2714="Kasım"),"Sonbahar",""))))</f>
        <v>0</v>
      </c>
    </row>
    <row r="2715" spans="1:13" x14ac:dyDescent="0.3">
      <c r="A2715" s="5">
        <v>2714</v>
      </c>
      <c r="B2715" t="s">
        <v>18</v>
      </c>
      <c r="C2715" t="s">
        <v>25</v>
      </c>
      <c r="D2715" s="5" t="s">
        <v>77</v>
      </c>
      <c r="E2715">
        <v>3</v>
      </c>
      <c r="F2715" s="1">
        <v>7600</v>
      </c>
      <c r="G2715" s="2">
        <v>22800</v>
      </c>
      <c r="H2715" s="3">
        <v>4800</v>
      </c>
      <c r="I2715" s="19" t="s">
        <v>54</v>
      </c>
      <c r="J2715" t="s">
        <v>64</v>
      </c>
      <c r="K2715" s="20">
        <f>Tablo1[[#This Row],[Ürün Kar Tutarı]]/Tablo1[[#This Row],[Birim Fiyat]]</f>
        <v>0.63157894736842102</v>
      </c>
      <c r="L2715" t="str">
        <f xml:space="preserve"> RIGHT(Tablo1[[#This Row],[Urun Ad]],5)</f>
        <v>i Gri</v>
      </c>
      <c r="M2715" cm="1">
        <f t="array" aca="1" ref="M2715" ca="1">IF(VEYA(M2715="Aralık",M2715="Ocak",M2715="Şubat"),"Kış",
IF(VEYA(M2715="Mart",M2715="Nisan",M2715="Mayıs"),"İlkbahar",
IF(VEYA(M2715="Haziran",M2715="Temmuz",M2715="Ağustos"),"Yaz",
IF(VEYA(M2715="Eylül",M2715="Ekim",M2715="Kasım"),"Sonbahar",""))))</f>
        <v>0</v>
      </c>
    </row>
    <row r="2716" spans="1:13" x14ac:dyDescent="0.3">
      <c r="A2716" s="4">
        <v>2715</v>
      </c>
      <c r="B2716" t="s">
        <v>9</v>
      </c>
      <c r="C2716" t="s">
        <v>26</v>
      </c>
      <c r="D2716" s="5" t="s">
        <v>79</v>
      </c>
      <c r="E2716">
        <v>4</v>
      </c>
      <c r="F2716" s="1">
        <v>7250</v>
      </c>
      <c r="G2716" s="2">
        <v>29000</v>
      </c>
      <c r="H2716" s="3">
        <v>9000</v>
      </c>
      <c r="I2716" s="19" t="s">
        <v>54</v>
      </c>
      <c r="J2716" t="s">
        <v>67</v>
      </c>
      <c r="K2716" s="20">
        <f>Tablo1[[#This Row],[Ürün Kar Tutarı]]/Tablo1[[#This Row],[Birim Fiyat]]</f>
        <v>1.2413793103448276</v>
      </c>
      <c r="L2716" t="str">
        <f xml:space="preserve"> RIGHT(Tablo1[[#This Row],[Urun Ad]],5)</f>
        <v>u Gri</v>
      </c>
      <c r="M2716" cm="1">
        <f t="array" aca="1" ref="M2716" ca="1">IF(VEYA(M2716="Aralık",M2716="Ocak",M2716="Şubat"),"Kış",
IF(VEYA(M2716="Mart",M2716="Nisan",M2716="Mayıs"),"İlkbahar",
IF(VEYA(M2716="Haziran",M2716="Temmuz",M2716="Ağustos"),"Yaz",
IF(VEYA(M2716="Eylül",M2716="Ekim",M2716="Kasım"),"Sonbahar",""))))</f>
        <v>0</v>
      </c>
    </row>
    <row r="2717" spans="1:13" x14ac:dyDescent="0.3">
      <c r="A2717" s="5">
        <v>2716</v>
      </c>
      <c r="B2717" t="s">
        <v>8</v>
      </c>
      <c r="C2717" t="s">
        <v>26</v>
      </c>
      <c r="D2717" s="5" t="s">
        <v>79</v>
      </c>
      <c r="E2717">
        <v>4</v>
      </c>
      <c r="F2717" s="1">
        <v>7250</v>
      </c>
      <c r="G2717" s="2">
        <v>29000</v>
      </c>
      <c r="H2717" s="3">
        <v>9000</v>
      </c>
      <c r="I2717" s="19" t="s">
        <v>54</v>
      </c>
      <c r="J2717" t="s">
        <v>64</v>
      </c>
      <c r="K2717" s="20">
        <f>Tablo1[[#This Row],[Ürün Kar Tutarı]]/Tablo1[[#This Row],[Birim Fiyat]]</f>
        <v>1.2413793103448276</v>
      </c>
      <c r="L2717" t="str">
        <f xml:space="preserve"> RIGHT(Tablo1[[#This Row],[Urun Ad]],5)</f>
        <v>u Gri</v>
      </c>
      <c r="M2717" cm="1">
        <f t="array" aca="1" ref="M2717" ca="1">IF(VEYA(M2717="Aralık",M2717="Ocak",M2717="Şubat"),"Kış",
IF(VEYA(M2717="Mart",M2717="Nisan",M2717="Mayıs"),"İlkbahar",
IF(VEYA(M2717="Haziran",M2717="Temmuz",M2717="Ağustos"),"Yaz",
IF(VEYA(M2717="Eylül",M2717="Ekim",M2717="Kasım"),"Sonbahar",""))))</f>
        <v>0</v>
      </c>
    </row>
    <row r="2718" spans="1:13" x14ac:dyDescent="0.3">
      <c r="A2718" s="4">
        <v>2717</v>
      </c>
      <c r="B2718" t="s">
        <v>16</v>
      </c>
      <c r="C2718" t="s">
        <v>26</v>
      </c>
      <c r="D2718" s="5" t="s">
        <v>79</v>
      </c>
      <c r="E2718">
        <v>4</v>
      </c>
      <c r="F2718" s="1">
        <v>7250</v>
      </c>
      <c r="G2718" s="2">
        <v>29000</v>
      </c>
      <c r="H2718" s="3">
        <v>9000</v>
      </c>
      <c r="I2718" s="19" t="s">
        <v>54</v>
      </c>
      <c r="J2718" t="s">
        <v>67</v>
      </c>
      <c r="K2718" s="20">
        <f>Tablo1[[#This Row],[Ürün Kar Tutarı]]/Tablo1[[#This Row],[Birim Fiyat]]</f>
        <v>1.2413793103448276</v>
      </c>
      <c r="L2718" t="str">
        <f xml:space="preserve"> RIGHT(Tablo1[[#This Row],[Urun Ad]],5)</f>
        <v>u Gri</v>
      </c>
      <c r="M2718" cm="1">
        <f t="array" aca="1" ref="M2718" ca="1">IF(VEYA(M2718="Aralık",M2718="Ocak",M2718="Şubat"),"Kış",
IF(VEYA(M2718="Mart",M2718="Nisan",M2718="Mayıs"),"İlkbahar",
IF(VEYA(M2718="Haziran",M2718="Temmuz",M2718="Ağustos"),"Yaz",
IF(VEYA(M2718="Eylül",M2718="Ekim",M2718="Kasım"),"Sonbahar",""))))</f>
        <v>0</v>
      </c>
    </row>
    <row r="2719" spans="1:13" x14ac:dyDescent="0.3">
      <c r="A2719" s="5">
        <v>2718</v>
      </c>
      <c r="B2719" t="s">
        <v>13</v>
      </c>
      <c r="C2719" t="s">
        <v>23</v>
      </c>
      <c r="D2719" s="5" t="s">
        <v>84</v>
      </c>
      <c r="E2719">
        <v>3</v>
      </c>
      <c r="F2719" s="1">
        <v>1350</v>
      </c>
      <c r="G2719" s="2">
        <v>4050</v>
      </c>
      <c r="H2719" s="3">
        <v>1650</v>
      </c>
      <c r="I2719" s="19" t="s">
        <v>54</v>
      </c>
      <c r="J2719" t="s">
        <v>58</v>
      </c>
      <c r="K2719" s="20">
        <f>Tablo1[[#This Row],[Ürün Kar Tutarı]]/Tablo1[[#This Row],[Birim Fiyat]]</f>
        <v>1.2222222222222223</v>
      </c>
      <c r="L2719" t="str">
        <f xml:space="preserve"> RIGHT(Tablo1[[#This Row],[Urun Ad]],5)</f>
        <v>Siyah</v>
      </c>
      <c r="M2719" cm="1">
        <f t="array" aca="1" ref="M2719" ca="1">IF(VEYA(M2719="Aralık",M2719="Ocak",M2719="Şubat"),"Kış",
IF(VEYA(M2719="Mart",M2719="Nisan",M2719="Mayıs"),"İlkbahar",
IF(VEYA(M2719="Haziran",M2719="Temmuz",M2719="Ağustos"),"Yaz",
IF(VEYA(M2719="Eylül",M2719="Ekim",M2719="Kasım"),"Sonbahar",""))))</f>
        <v>0</v>
      </c>
    </row>
    <row r="2720" spans="1:13" x14ac:dyDescent="0.3">
      <c r="A2720" s="4">
        <v>2719</v>
      </c>
      <c r="B2720" t="s">
        <v>9</v>
      </c>
      <c r="C2720" t="s">
        <v>26</v>
      </c>
      <c r="D2720" s="5" t="s">
        <v>79</v>
      </c>
      <c r="E2720">
        <v>4</v>
      </c>
      <c r="F2720" s="1">
        <v>7250</v>
      </c>
      <c r="G2720" s="2">
        <v>29000</v>
      </c>
      <c r="H2720" s="3">
        <v>9000</v>
      </c>
      <c r="I2720" s="19" t="s">
        <v>54</v>
      </c>
      <c r="J2720" t="s">
        <v>63</v>
      </c>
      <c r="K2720" s="20">
        <f>Tablo1[[#This Row],[Ürün Kar Tutarı]]/Tablo1[[#This Row],[Birim Fiyat]]</f>
        <v>1.2413793103448276</v>
      </c>
      <c r="L2720" t="str">
        <f xml:space="preserve"> RIGHT(Tablo1[[#This Row],[Urun Ad]],5)</f>
        <v>u Gri</v>
      </c>
      <c r="M2720" cm="1">
        <f t="array" aca="1" ref="M2720" ca="1">IF(VEYA(M2720="Aralık",M2720="Ocak",M2720="Şubat"),"Kış",
IF(VEYA(M2720="Mart",M2720="Nisan",M2720="Mayıs"),"İlkbahar",
IF(VEYA(M2720="Haziran",M2720="Temmuz",M2720="Ağustos"),"Yaz",
IF(VEYA(M2720="Eylül",M2720="Ekim",M2720="Kasım"),"Sonbahar",""))))</f>
        <v>0</v>
      </c>
    </row>
    <row r="2721" spans="1:13" x14ac:dyDescent="0.3">
      <c r="A2721" s="5">
        <v>2720</v>
      </c>
      <c r="B2721" t="s">
        <v>14</v>
      </c>
      <c r="C2721" t="s">
        <v>25</v>
      </c>
      <c r="D2721" s="5" t="s">
        <v>77</v>
      </c>
      <c r="E2721">
        <v>2</v>
      </c>
      <c r="F2721" s="1">
        <v>7600</v>
      </c>
      <c r="G2721" s="2">
        <v>15200</v>
      </c>
      <c r="H2721" s="3">
        <v>3200</v>
      </c>
      <c r="I2721" s="19" t="s">
        <v>54</v>
      </c>
      <c r="J2721" t="s">
        <v>62</v>
      </c>
      <c r="K2721" s="20">
        <f>Tablo1[[#This Row],[Ürün Kar Tutarı]]/Tablo1[[#This Row],[Birim Fiyat]]</f>
        <v>0.42105263157894735</v>
      </c>
      <c r="L2721" t="str">
        <f xml:space="preserve"> RIGHT(Tablo1[[#This Row],[Urun Ad]],5)</f>
        <v>i Gri</v>
      </c>
      <c r="M2721" cm="1">
        <f t="array" aca="1" ref="M2721" ca="1">IF(VEYA(M2721="Aralık",M2721="Ocak",M2721="Şubat"),"Kış",
IF(VEYA(M2721="Mart",M2721="Nisan",M2721="Mayıs"),"İlkbahar",
IF(VEYA(M2721="Haziran",M2721="Temmuz",M2721="Ağustos"),"Yaz",
IF(VEYA(M2721="Eylül",M2721="Ekim",M2721="Kasım"),"Sonbahar",""))))</f>
        <v>0</v>
      </c>
    </row>
    <row r="2722" spans="1:13" x14ac:dyDescent="0.3">
      <c r="A2722" s="4">
        <v>2721</v>
      </c>
      <c r="B2722" t="s">
        <v>19</v>
      </c>
      <c r="C2722" t="s">
        <v>25</v>
      </c>
      <c r="D2722" s="5" t="s">
        <v>77</v>
      </c>
      <c r="E2722">
        <v>2</v>
      </c>
      <c r="F2722" s="1">
        <v>7600</v>
      </c>
      <c r="G2722" s="2">
        <v>15200</v>
      </c>
      <c r="H2722" s="3">
        <v>3200</v>
      </c>
      <c r="I2722" s="19" t="s">
        <v>54</v>
      </c>
      <c r="J2722" t="s">
        <v>65</v>
      </c>
      <c r="K2722" s="20">
        <f>Tablo1[[#This Row],[Ürün Kar Tutarı]]/Tablo1[[#This Row],[Birim Fiyat]]</f>
        <v>0.42105263157894735</v>
      </c>
      <c r="L2722" t="str">
        <f xml:space="preserve"> RIGHT(Tablo1[[#This Row],[Urun Ad]],5)</f>
        <v>i Gri</v>
      </c>
      <c r="M2722" cm="1">
        <f t="array" aca="1" ref="M2722" ca="1">IF(VEYA(M2722="Aralık",M2722="Ocak",M2722="Şubat"),"Kış",
IF(VEYA(M2722="Mart",M2722="Nisan",M2722="Mayıs"),"İlkbahar",
IF(VEYA(M2722="Haziran",M2722="Temmuz",M2722="Ağustos"),"Yaz",
IF(VEYA(M2722="Eylül",M2722="Ekim",M2722="Kasım"),"Sonbahar",""))))</f>
        <v>0</v>
      </c>
    </row>
    <row r="2723" spans="1:13" x14ac:dyDescent="0.3">
      <c r="A2723" s="4">
        <v>2722</v>
      </c>
      <c r="B2723" t="s">
        <v>9</v>
      </c>
      <c r="C2723" t="s">
        <v>33</v>
      </c>
      <c r="D2723" s="5" t="s">
        <v>78</v>
      </c>
      <c r="E2723">
        <v>2</v>
      </c>
      <c r="F2723" s="1">
        <v>1490</v>
      </c>
      <c r="G2723" s="2">
        <v>2980</v>
      </c>
      <c r="H2723" s="3">
        <v>1380</v>
      </c>
      <c r="I2723" s="19" t="s">
        <v>54</v>
      </c>
      <c r="J2723" t="s">
        <v>64</v>
      </c>
      <c r="K2723" s="20">
        <f>Tablo1[[#This Row],[Ürün Kar Tutarı]]/Tablo1[[#This Row],[Birim Fiyat]]</f>
        <v>0.9261744966442953</v>
      </c>
      <c r="L2723" t="str">
        <f xml:space="preserve"> RIGHT(Tablo1[[#This Row],[Urun Ad]],5)</f>
        <v>Marka</v>
      </c>
      <c r="M2723" cm="1">
        <f t="array" aca="1" ref="M2723" ca="1">IF(VEYA(M2723="Aralık",M2723="Ocak",M2723="Şubat"),"Kış",
IF(VEYA(M2723="Mart",M2723="Nisan",M2723="Mayıs"),"İlkbahar",
IF(VEYA(M2723="Haziran",M2723="Temmuz",M2723="Ağustos"),"Yaz",
IF(VEYA(M2723="Eylül",M2723="Ekim",M2723="Kasım"),"Sonbahar",""))))</f>
        <v>0</v>
      </c>
    </row>
    <row r="2724" spans="1:13" x14ac:dyDescent="0.3">
      <c r="A2724" s="4">
        <v>2723</v>
      </c>
      <c r="B2724" t="s">
        <v>13</v>
      </c>
      <c r="C2724" t="s">
        <v>36</v>
      </c>
      <c r="D2724" s="5" t="s">
        <v>81</v>
      </c>
      <c r="E2724">
        <v>2</v>
      </c>
      <c r="F2724" s="1">
        <v>2900</v>
      </c>
      <c r="G2724" s="2">
        <v>5800</v>
      </c>
      <c r="H2724" s="3">
        <v>1800</v>
      </c>
      <c r="I2724" s="19" t="s">
        <v>54</v>
      </c>
      <c r="J2724" t="s">
        <v>55</v>
      </c>
      <c r="K2724" s="20">
        <f>Tablo1[[#This Row],[Ürün Kar Tutarı]]/Tablo1[[#This Row],[Birim Fiyat]]</f>
        <v>0.62068965517241381</v>
      </c>
      <c r="L2724" t="str">
        <f xml:space="preserve"> RIGHT(Tablo1[[#This Row],[Urun Ad]],5)</f>
        <v>Marka</v>
      </c>
      <c r="M2724" cm="1">
        <f t="array" aca="1" ref="M2724" ca="1">IF(VEYA(M2724="Aralık",M2724="Ocak",M2724="Şubat"),"Kış",
IF(VEYA(M2724="Mart",M2724="Nisan",M2724="Mayıs"),"İlkbahar",
IF(VEYA(M2724="Haziran",M2724="Temmuz",M2724="Ağustos"),"Yaz",
IF(VEYA(M2724="Eylül",M2724="Ekim",M2724="Kasım"),"Sonbahar",""))))</f>
        <v>0</v>
      </c>
    </row>
    <row r="2725" spans="1:13" x14ac:dyDescent="0.3">
      <c r="A2725" s="5">
        <v>2724</v>
      </c>
      <c r="B2725" t="s">
        <v>17</v>
      </c>
      <c r="C2725" t="s">
        <v>33</v>
      </c>
      <c r="D2725" s="5" t="s">
        <v>78</v>
      </c>
      <c r="E2725">
        <v>4</v>
      </c>
      <c r="F2725" s="1">
        <v>1490</v>
      </c>
      <c r="G2725" s="2">
        <v>5960</v>
      </c>
      <c r="H2725" s="3">
        <v>2760</v>
      </c>
      <c r="I2725" s="19" t="s">
        <v>54</v>
      </c>
      <c r="J2725" t="s">
        <v>66</v>
      </c>
      <c r="K2725" s="20">
        <f>Tablo1[[#This Row],[Ürün Kar Tutarı]]/Tablo1[[#This Row],[Birim Fiyat]]</f>
        <v>1.8523489932885906</v>
      </c>
      <c r="L2725" t="str">
        <f xml:space="preserve"> RIGHT(Tablo1[[#This Row],[Urun Ad]],5)</f>
        <v>Marka</v>
      </c>
      <c r="M2725" cm="1">
        <f t="array" aca="1" ref="M2725" ca="1">IF(VEYA(M2725="Aralık",M2725="Ocak",M2725="Şubat"),"Kış",
IF(VEYA(M2725="Mart",M2725="Nisan",M2725="Mayıs"),"İlkbahar",
IF(VEYA(M2725="Haziran",M2725="Temmuz",M2725="Ağustos"),"Yaz",
IF(VEYA(M2725="Eylül",M2725="Ekim",M2725="Kasım"),"Sonbahar",""))))</f>
        <v>0</v>
      </c>
    </row>
    <row r="2726" spans="1:13" x14ac:dyDescent="0.3">
      <c r="A2726" s="4">
        <v>2725</v>
      </c>
      <c r="B2726" t="s">
        <v>17</v>
      </c>
      <c r="C2726" t="s">
        <v>30</v>
      </c>
      <c r="D2726" s="5" t="s">
        <v>83</v>
      </c>
      <c r="E2726">
        <v>4</v>
      </c>
      <c r="F2726" s="1">
        <v>1090</v>
      </c>
      <c r="G2726" s="2">
        <v>4360</v>
      </c>
      <c r="H2726" s="3">
        <v>1160</v>
      </c>
      <c r="I2726" s="19" t="s">
        <v>54</v>
      </c>
      <c r="J2726" t="s">
        <v>66</v>
      </c>
      <c r="K2726" s="20">
        <f>Tablo1[[#This Row],[Ürün Kar Tutarı]]/Tablo1[[#This Row],[Birim Fiyat]]</f>
        <v>1.0642201834862386</v>
      </c>
      <c r="L2726" t="str">
        <f xml:space="preserve"> RIGHT(Tablo1[[#This Row],[Urun Ad]],5)</f>
        <v>Marka</v>
      </c>
      <c r="M2726" cm="1">
        <f t="array" aca="1" ref="M2726" ca="1">IF(VEYA(M2726="Aralık",M2726="Ocak",M2726="Şubat"),"Kış",
IF(VEYA(M2726="Mart",M2726="Nisan",M2726="Mayıs"),"İlkbahar",
IF(VEYA(M2726="Haziran",M2726="Temmuz",M2726="Ağustos"),"Yaz",
IF(VEYA(M2726="Eylül",M2726="Ekim",M2726="Kasım"),"Sonbahar",""))))</f>
        <v>0</v>
      </c>
    </row>
    <row r="2727" spans="1:13" x14ac:dyDescent="0.3">
      <c r="A2727" s="5">
        <v>2726</v>
      </c>
      <c r="B2727" t="s">
        <v>13</v>
      </c>
      <c r="C2727" t="s">
        <v>28</v>
      </c>
      <c r="D2727" s="5" t="s">
        <v>83</v>
      </c>
      <c r="E2727">
        <v>5</v>
      </c>
      <c r="F2727" s="1">
        <v>1200</v>
      </c>
      <c r="G2727" s="2">
        <v>6000</v>
      </c>
      <c r="H2727" s="3">
        <v>2000</v>
      </c>
      <c r="I2727" s="19" t="s">
        <v>54</v>
      </c>
      <c r="J2727" t="s">
        <v>66</v>
      </c>
      <c r="K2727" s="20">
        <f>Tablo1[[#This Row],[Ürün Kar Tutarı]]/Tablo1[[#This Row],[Birim Fiyat]]</f>
        <v>1.6666666666666667</v>
      </c>
      <c r="L2727" t="str">
        <f xml:space="preserve"> RIGHT(Tablo1[[#This Row],[Urun Ad]],5)</f>
        <v>Marka</v>
      </c>
      <c r="M2727" cm="1">
        <f t="array" aca="1" ref="M2727" ca="1">IF(VEYA(M2727="Aralık",M2727="Ocak",M2727="Şubat"),"Kış",
IF(VEYA(M2727="Mart",M2727="Nisan",M2727="Mayıs"),"İlkbahar",
IF(VEYA(M2727="Haziran",M2727="Temmuz",M2727="Ağustos"),"Yaz",
IF(VEYA(M2727="Eylül",M2727="Ekim",M2727="Kasım"),"Sonbahar",""))))</f>
        <v>0</v>
      </c>
    </row>
    <row r="2728" spans="1:13" x14ac:dyDescent="0.3">
      <c r="A2728" s="4">
        <v>2727</v>
      </c>
      <c r="B2728" t="s">
        <v>16</v>
      </c>
      <c r="C2728" t="s">
        <v>32</v>
      </c>
      <c r="D2728" s="5" t="s">
        <v>76</v>
      </c>
      <c r="E2728">
        <v>2</v>
      </c>
      <c r="F2728" s="1">
        <v>10590</v>
      </c>
      <c r="G2728" s="2">
        <v>21180</v>
      </c>
      <c r="H2728" s="3">
        <v>9180</v>
      </c>
      <c r="I2728" s="19" t="s">
        <v>54</v>
      </c>
      <c r="J2728" t="s">
        <v>62</v>
      </c>
      <c r="K2728" s="20">
        <f>Tablo1[[#This Row],[Ürün Kar Tutarı]]/Tablo1[[#This Row],[Birim Fiyat]]</f>
        <v>0.86685552407932009</v>
      </c>
      <c r="L2728" t="str">
        <f xml:space="preserve"> RIGHT(Tablo1[[#This Row],[Urun Ad]],5)</f>
        <v>ı Gri</v>
      </c>
      <c r="M2728" cm="1">
        <f t="array" aca="1" ref="M2728" ca="1">IF(VEYA(M2728="Aralık",M2728="Ocak",M2728="Şubat"),"Kış",
IF(VEYA(M2728="Mart",M2728="Nisan",M2728="Mayıs"),"İlkbahar",
IF(VEYA(M2728="Haziran",M2728="Temmuz",M2728="Ağustos"),"Yaz",
IF(VEYA(M2728="Eylül",M2728="Ekim",M2728="Kasım"),"Sonbahar",""))))</f>
        <v>0</v>
      </c>
    </row>
    <row r="2729" spans="1:13" x14ac:dyDescent="0.3">
      <c r="A2729" s="5">
        <v>2728</v>
      </c>
      <c r="B2729" t="s">
        <v>14</v>
      </c>
      <c r="C2729" t="s">
        <v>34</v>
      </c>
      <c r="D2729" s="5" t="s">
        <v>80</v>
      </c>
      <c r="E2729">
        <v>4</v>
      </c>
      <c r="F2729" s="1">
        <v>4200</v>
      </c>
      <c r="G2729" s="2">
        <v>16800</v>
      </c>
      <c r="H2729" s="3">
        <v>4800</v>
      </c>
      <c r="I2729" s="19" t="s">
        <v>54</v>
      </c>
      <c r="J2729" t="s">
        <v>60</v>
      </c>
      <c r="K2729" s="20">
        <f>Tablo1[[#This Row],[Ürün Kar Tutarı]]/Tablo1[[#This Row],[Birim Fiyat]]</f>
        <v>1.1428571428571428</v>
      </c>
      <c r="L2729" t="str">
        <f xml:space="preserve"> RIGHT(Tablo1[[#This Row],[Urun Ad]],5)</f>
        <v>Beyaz</v>
      </c>
      <c r="M2729" cm="1">
        <f t="array" aca="1" ref="M2729" ca="1">IF(VEYA(M2729="Aralık",M2729="Ocak",M2729="Şubat"),"Kış",
IF(VEYA(M2729="Mart",M2729="Nisan",M2729="Mayıs"),"İlkbahar",
IF(VEYA(M2729="Haziran",M2729="Temmuz",M2729="Ağustos"),"Yaz",
IF(VEYA(M2729="Eylül",M2729="Ekim",M2729="Kasım"),"Sonbahar",""))))</f>
        <v>0</v>
      </c>
    </row>
    <row r="2730" spans="1:13" x14ac:dyDescent="0.3">
      <c r="A2730" s="4">
        <v>2729</v>
      </c>
      <c r="B2730" t="s">
        <v>11</v>
      </c>
      <c r="C2730" t="s">
        <v>34</v>
      </c>
      <c r="D2730" s="5" t="s">
        <v>80</v>
      </c>
      <c r="E2730">
        <v>2</v>
      </c>
      <c r="F2730" s="1">
        <v>4200</v>
      </c>
      <c r="G2730" s="2">
        <v>8400</v>
      </c>
      <c r="H2730" s="3">
        <v>2400</v>
      </c>
      <c r="I2730" s="19" t="s">
        <v>54</v>
      </c>
      <c r="J2730" t="s">
        <v>66</v>
      </c>
      <c r="K2730" s="20">
        <f>Tablo1[[#This Row],[Ürün Kar Tutarı]]/Tablo1[[#This Row],[Birim Fiyat]]</f>
        <v>0.5714285714285714</v>
      </c>
      <c r="L2730" t="str">
        <f xml:space="preserve"> RIGHT(Tablo1[[#This Row],[Urun Ad]],5)</f>
        <v>Beyaz</v>
      </c>
      <c r="M2730" cm="1">
        <f t="array" aca="1" ref="M2730" ca="1">IF(VEYA(M2730="Aralık",M2730="Ocak",M2730="Şubat"),"Kış",
IF(VEYA(M2730="Mart",M2730="Nisan",M2730="Mayıs"),"İlkbahar",
IF(VEYA(M2730="Haziran",M2730="Temmuz",M2730="Ağustos"),"Yaz",
IF(VEYA(M2730="Eylül",M2730="Ekim",M2730="Kasım"),"Sonbahar",""))))</f>
        <v>0</v>
      </c>
    </row>
    <row r="2731" spans="1:13" x14ac:dyDescent="0.3">
      <c r="A2731" s="5">
        <v>2730</v>
      </c>
      <c r="B2731" t="s">
        <v>15</v>
      </c>
      <c r="C2731" t="s">
        <v>32</v>
      </c>
      <c r="D2731" s="5" t="s">
        <v>76</v>
      </c>
      <c r="E2731">
        <v>5</v>
      </c>
      <c r="F2731" s="1">
        <v>10590</v>
      </c>
      <c r="G2731" s="2">
        <v>52950</v>
      </c>
      <c r="H2731" s="3">
        <v>22950</v>
      </c>
      <c r="I2731" s="19" t="s">
        <v>54</v>
      </c>
      <c r="J2731" t="s">
        <v>66</v>
      </c>
      <c r="K2731" s="20">
        <f>Tablo1[[#This Row],[Ürün Kar Tutarı]]/Tablo1[[#This Row],[Birim Fiyat]]</f>
        <v>2.1671388101983005</v>
      </c>
      <c r="L2731" t="str">
        <f xml:space="preserve"> RIGHT(Tablo1[[#This Row],[Urun Ad]],5)</f>
        <v>ı Gri</v>
      </c>
      <c r="M2731" cm="1">
        <f t="array" aca="1" ref="M2731" ca="1">IF(VEYA(M2731="Aralık",M2731="Ocak",M2731="Şubat"),"Kış",
IF(VEYA(M2731="Mart",M2731="Nisan",M2731="Mayıs"),"İlkbahar",
IF(VEYA(M2731="Haziran",M2731="Temmuz",M2731="Ağustos"),"Yaz",
IF(VEYA(M2731="Eylül",M2731="Ekim",M2731="Kasım"),"Sonbahar",""))))</f>
        <v>0</v>
      </c>
    </row>
    <row r="2732" spans="1:13" x14ac:dyDescent="0.3">
      <c r="A2732" s="4">
        <v>2731</v>
      </c>
      <c r="B2732" t="s">
        <v>19</v>
      </c>
      <c r="C2732" t="s">
        <v>37</v>
      </c>
      <c r="D2732" s="5" t="s">
        <v>43</v>
      </c>
      <c r="E2732">
        <v>3</v>
      </c>
      <c r="F2732" s="1">
        <v>1250</v>
      </c>
      <c r="G2732" s="2">
        <v>3750</v>
      </c>
      <c r="H2732" s="3">
        <v>1350</v>
      </c>
      <c r="I2732" s="19" t="s">
        <v>54</v>
      </c>
      <c r="J2732" t="s">
        <v>67</v>
      </c>
      <c r="K2732" s="20">
        <f>Tablo1[[#This Row],[Ürün Kar Tutarı]]/Tablo1[[#This Row],[Birim Fiyat]]</f>
        <v>1.08</v>
      </c>
      <c r="L2732" t="str">
        <f xml:space="preserve"> RIGHT(Tablo1[[#This Row],[Urun Ad]],5)</f>
        <v>Siyah</v>
      </c>
      <c r="M2732" cm="1">
        <f t="array" aca="1" ref="M2732" ca="1">IF(VEYA(M2732="Aralık",M2732="Ocak",M2732="Şubat"),"Kış",
IF(VEYA(M2732="Mart",M2732="Nisan",M2732="Mayıs"),"İlkbahar",
IF(VEYA(M2732="Haziran",M2732="Temmuz",M2732="Ağustos"),"Yaz",
IF(VEYA(M2732="Eylül",M2732="Ekim",M2732="Kasım"),"Sonbahar",""))))</f>
        <v>0</v>
      </c>
    </row>
    <row r="2733" spans="1:13" x14ac:dyDescent="0.3">
      <c r="A2733" s="5">
        <v>2732</v>
      </c>
      <c r="B2733" t="s">
        <v>8</v>
      </c>
      <c r="C2733" t="s">
        <v>33</v>
      </c>
      <c r="D2733" s="5" t="s">
        <v>78</v>
      </c>
      <c r="E2733">
        <v>3</v>
      </c>
      <c r="F2733" s="1">
        <v>1490</v>
      </c>
      <c r="G2733" s="2">
        <v>4470</v>
      </c>
      <c r="H2733" s="3">
        <v>2070</v>
      </c>
      <c r="I2733" s="19" t="s">
        <v>54</v>
      </c>
      <c r="J2733" t="s">
        <v>56</v>
      </c>
      <c r="K2733" s="20">
        <f>Tablo1[[#This Row],[Ürün Kar Tutarı]]/Tablo1[[#This Row],[Birim Fiyat]]</f>
        <v>1.3892617449664431</v>
      </c>
      <c r="L2733" t="str">
        <f xml:space="preserve"> RIGHT(Tablo1[[#This Row],[Urun Ad]],5)</f>
        <v>Marka</v>
      </c>
      <c r="M2733" cm="1">
        <f t="array" aca="1" ref="M2733" ca="1">IF(VEYA(M2733="Aralık",M2733="Ocak",M2733="Şubat"),"Kış",
IF(VEYA(M2733="Mart",M2733="Nisan",M2733="Mayıs"),"İlkbahar",
IF(VEYA(M2733="Haziran",M2733="Temmuz",M2733="Ağustos"),"Yaz",
IF(VEYA(M2733="Eylül",M2733="Ekim",M2733="Kasım"),"Sonbahar",""))))</f>
        <v>0</v>
      </c>
    </row>
    <row r="2734" spans="1:13" x14ac:dyDescent="0.3">
      <c r="A2734" s="4">
        <v>2733</v>
      </c>
      <c r="B2734" t="s">
        <v>14</v>
      </c>
      <c r="C2734" t="s">
        <v>28</v>
      </c>
      <c r="D2734" s="5" t="s">
        <v>83</v>
      </c>
      <c r="E2734">
        <v>5</v>
      </c>
      <c r="F2734" s="1">
        <v>1200</v>
      </c>
      <c r="G2734" s="2">
        <v>6000</v>
      </c>
      <c r="H2734" s="3">
        <v>2000</v>
      </c>
      <c r="I2734" s="19" t="s">
        <v>54</v>
      </c>
      <c r="J2734" t="s">
        <v>56</v>
      </c>
      <c r="K2734" s="20">
        <f>Tablo1[[#This Row],[Ürün Kar Tutarı]]/Tablo1[[#This Row],[Birim Fiyat]]</f>
        <v>1.6666666666666667</v>
      </c>
      <c r="L2734" t="str">
        <f xml:space="preserve"> RIGHT(Tablo1[[#This Row],[Urun Ad]],5)</f>
        <v>Marka</v>
      </c>
      <c r="M2734" cm="1">
        <f t="array" aca="1" ref="M2734" ca="1">IF(VEYA(M2734="Aralık",M2734="Ocak",M2734="Şubat"),"Kış",
IF(VEYA(M2734="Mart",M2734="Nisan",M2734="Mayıs"),"İlkbahar",
IF(VEYA(M2734="Haziran",M2734="Temmuz",M2734="Ağustos"),"Yaz",
IF(VEYA(M2734="Eylül",M2734="Ekim",M2734="Kasım"),"Sonbahar",""))))</f>
        <v>0</v>
      </c>
    </row>
    <row r="2735" spans="1:13" x14ac:dyDescent="0.3">
      <c r="A2735" s="5">
        <v>2734</v>
      </c>
      <c r="B2735" t="s">
        <v>10</v>
      </c>
      <c r="C2735" t="s">
        <v>24</v>
      </c>
      <c r="D2735" s="5" t="s">
        <v>81</v>
      </c>
      <c r="E2735">
        <v>5</v>
      </c>
      <c r="F2735" s="1">
        <v>2180</v>
      </c>
      <c r="G2735" s="2">
        <v>10900</v>
      </c>
      <c r="H2735" s="3">
        <v>3400</v>
      </c>
      <c r="I2735" s="19" t="s">
        <v>54</v>
      </c>
      <c r="J2735" t="s">
        <v>57</v>
      </c>
      <c r="K2735" s="20">
        <f>Tablo1[[#This Row],[Ürün Kar Tutarı]]/Tablo1[[#This Row],[Birim Fiyat]]</f>
        <v>1.5596330275229358</v>
      </c>
      <c r="L2735" t="str">
        <f xml:space="preserve"> RIGHT(Tablo1[[#This Row],[Urun Ad]],5)</f>
        <v>Marka</v>
      </c>
      <c r="M2735" cm="1">
        <f t="array" aca="1" ref="M2735" ca="1">IF(VEYA(M2735="Aralık",M2735="Ocak",M2735="Şubat"),"Kış",
IF(VEYA(M2735="Mart",M2735="Nisan",M2735="Mayıs"),"İlkbahar",
IF(VEYA(M2735="Haziran",M2735="Temmuz",M2735="Ağustos"),"Yaz",
IF(VEYA(M2735="Eylül",M2735="Ekim",M2735="Kasım"),"Sonbahar",""))))</f>
        <v>0</v>
      </c>
    </row>
    <row r="2736" spans="1:13" x14ac:dyDescent="0.3">
      <c r="A2736" s="4">
        <v>2735</v>
      </c>
      <c r="B2736" t="s">
        <v>17</v>
      </c>
      <c r="C2736" t="s">
        <v>38</v>
      </c>
      <c r="D2736" s="5" t="s">
        <v>84</v>
      </c>
      <c r="E2736">
        <v>2</v>
      </c>
      <c r="F2736" s="1">
        <v>1200</v>
      </c>
      <c r="G2736" s="2">
        <v>2400</v>
      </c>
      <c r="H2736" s="3">
        <v>800</v>
      </c>
      <c r="I2736" s="19" t="s">
        <v>54</v>
      </c>
      <c r="J2736" t="s">
        <v>66</v>
      </c>
      <c r="K2736" s="20">
        <f>Tablo1[[#This Row],[Ürün Kar Tutarı]]/Tablo1[[#This Row],[Birim Fiyat]]</f>
        <v>0.66666666666666663</v>
      </c>
      <c r="L2736" t="str">
        <f xml:space="preserve"> RIGHT(Tablo1[[#This Row],[Urun Ad]],5)</f>
        <v>ü Mor</v>
      </c>
      <c r="M2736" cm="1">
        <f t="array" aca="1" ref="M2736" ca="1">IF(VEYA(M2736="Aralık",M2736="Ocak",M2736="Şubat"),"Kış",
IF(VEYA(M2736="Mart",M2736="Nisan",M2736="Mayıs"),"İlkbahar",
IF(VEYA(M2736="Haziran",M2736="Temmuz",M2736="Ağustos"),"Yaz",
IF(VEYA(M2736="Eylül",M2736="Ekim",M2736="Kasım"),"Sonbahar",""))))</f>
        <v>0</v>
      </c>
    </row>
    <row r="2737" spans="1:13" x14ac:dyDescent="0.3">
      <c r="A2737" s="5">
        <v>2736</v>
      </c>
      <c r="B2737" t="s">
        <v>8</v>
      </c>
      <c r="C2737" t="s">
        <v>29</v>
      </c>
      <c r="D2737" s="5" t="s">
        <v>82</v>
      </c>
      <c r="E2737">
        <v>2</v>
      </c>
      <c r="F2737" s="1">
        <v>1800</v>
      </c>
      <c r="G2737" s="2">
        <v>3600</v>
      </c>
      <c r="H2737" s="3">
        <v>2000</v>
      </c>
      <c r="I2737" s="19" t="s">
        <v>54</v>
      </c>
      <c r="J2737" t="s">
        <v>61</v>
      </c>
      <c r="K2737" s="20">
        <f>Tablo1[[#This Row],[Ürün Kar Tutarı]]/Tablo1[[#This Row],[Birim Fiyat]]</f>
        <v>1.1111111111111112</v>
      </c>
      <c r="L2737" t="str">
        <f xml:space="preserve"> RIGHT(Tablo1[[#This Row],[Urun Ad]],5)</f>
        <v>n Gri</v>
      </c>
      <c r="M2737" cm="1">
        <f t="array" aca="1" ref="M2737" ca="1">IF(VEYA(M2737="Aralık",M2737="Ocak",M2737="Şubat"),"Kış",
IF(VEYA(M2737="Mart",M2737="Nisan",M2737="Mayıs"),"İlkbahar",
IF(VEYA(M2737="Haziran",M2737="Temmuz",M2737="Ağustos"),"Yaz",
IF(VEYA(M2737="Eylül",M2737="Ekim",M2737="Kasım"),"Sonbahar",""))))</f>
        <v>0</v>
      </c>
    </row>
    <row r="2738" spans="1:13" x14ac:dyDescent="0.3">
      <c r="A2738" s="4">
        <v>2737</v>
      </c>
      <c r="B2738" t="s">
        <v>10</v>
      </c>
      <c r="C2738" t="s">
        <v>25</v>
      </c>
      <c r="D2738" s="5" t="s">
        <v>77</v>
      </c>
      <c r="E2738">
        <v>2</v>
      </c>
      <c r="F2738" s="1">
        <v>7600</v>
      </c>
      <c r="G2738" s="2">
        <v>15200</v>
      </c>
      <c r="H2738" s="3">
        <v>3200</v>
      </c>
      <c r="I2738" s="19" t="s">
        <v>54</v>
      </c>
      <c r="J2738" t="s">
        <v>60</v>
      </c>
      <c r="K2738" s="20">
        <f>Tablo1[[#This Row],[Ürün Kar Tutarı]]/Tablo1[[#This Row],[Birim Fiyat]]</f>
        <v>0.42105263157894735</v>
      </c>
      <c r="L2738" t="str">
        <f xml:space="preserve"> RIGHT(Tablo1[[#This Row],[Urun Ad]],5)</f>
        <v>i Gri</v>
      </c>
      <c r="M2738" cm="1">
        <f t="array" aca="1" ref="M2738" ca="1">IF(VEYA(M2738="Aralık",M2738="Ocak",M2738="Şubat"),"Kış",
IF(VEYA(M2738="Mart",M2738="Nisan",M2738="Mayıs"),"İlkbahar",
IF(VEYA(M2738="Haziran",M2738="Temmuz",M2738="Ağustos"),"Yaz",
IF(VEYA(M2738="Eylül",M2738="Ekim",M2738="Kasım"),"Sonbahar",""))))</f>
        <v>0</v>
      </c>
    </row>
    <row r="2739" spans="1:13" x14ac:dyDescent="0.3">
      <c r="A2739" s="5">
        <v>2738</v>
      </c>
      <c r="B2739" t="s">
        <v>15</v>
      </c>
      <c r="C2739" t="s">
        <v>39</v>
      </c>
      <c r="D2739" s="5" t="s">
        <v>76</v>
      </c>
      <c r="E2739">
        <v>4</v>
      </c>
      <c r="F2739" s="1">
        <v>7530</v>
      </c>
      <c r="G2739" s="2">
        <v>30120</v>
      </c>
      <c r="H2739" s="3">
        <v>6120</v>
      </c>
      <c r="I2739" s="19" t="s">
        <v>54</v>
      </c>
      <c r="J2739" t="s">
        <v>64</v>
      </c>
      <c r="K2739" s="20">
        <f>Tablo1[[#This Row],[Ürün Kar Tutarı]]/Tablo1[[#This Row],[Birim Fiyat]]</f>
        <v>0.8127490039840638</v>
      </c>
      <c r="L2739" t="str">
        <f xml:space="preserve"> RIGHT(Tablo1[[#This Row],[Urun Ad]],5)</f>
        <v>ı Gri</v>
      </c>
      <c r="M2739" cm="1">
        <f t="array" aca="1" ref="M2739" ca="1">IF(VEYA(M2739="Aralık",M2739="Ocak",M2739="Şubat"),"Kış",
IF(VEYA(M2739="Mart",M2739="Nisan",M2739="Mayıs"),"İlkbahar",
IF(VEYA(M2739="Haziran",M2739="Temmuz",M2739="Ağustos"),"Yaz",
IF(VEYA(M2739="Eylül",M2739="Ekim",M2739="Kasım"),"Sonbahar",""))))</f>
        <v>0</v>
      </c>
    </row>
    <row r="2740" spans="1:13" x14ac:dyDescent="0.3">
      <c r="A2740" s="4">
        <v>2739</v>
      </c>
      <c r="B2740" t="s">
        <v>19</v>
      </c>
      <c r="C2740" t="s">
        <v>33</v>
      </c>
      <c r="D2740" s="5" t="s">
        <v>78</v>
      </c>
      <c r="E2740">
        <v>5</v>
      </c>
      <c r="F2740" s="1">
        <v>1490</v>
      </c>
      <c r="G2740" s="2">
        <v>7450</v>
      </c>
      <c r="H2740" s="3">
        <v>3450</v>
      </c>
      <c r="I2740" s="19" t="s">
        <v>54</v>
      </c>
      <c r="J2740" t="s">
        <v>60</v>
      </c>
      <c r="K2740" s="20">
        <f>Tablo1[[#This Row],[Ürün Kar Tutarı]]/Tablo1[[#This Row],[Birim Fiyat]]</f>
        <v>2.3154362416107381</v>
      </c>
      <c r="L2740" t="str">
        <f xml:space="preserve"> RIGHT(Tablo1[[#This Row],[Urun Ad]],5)</f>
        <v>Marka</v>
      </c>
      <c r="M2740" cm="1">
        <f t="array" aca="1" ref="M2740" ca="1">IF(VEYA(M2740="Aralık",M2740="Ocak",M2740="Şubat"),"Kış",
IF(VEYA(M2740="Mart",M2740="Nisan",M2740="Mayıs"),"İlkbahar",
IF(VEYA(M2740="Haziran",M2740="Temmuz",M2740="Ağustos"),"Yaz",
IF(VEYA(M2740="Eylül",M2740="Ekim",M2740="Kasım"),"Sonbahar",""))))</f>
        <v>0</v>
      </c>
    </row>
    <row r="2741" spans="1:13" x14ac:dyDescent="0.3">
      <c r="A2741" s="5">
        <v>2740</v>
      </c>
      <c r="B2741" t="s">
        <v>8</v>
      </c>
      <c r="C2741" t="s">
        <v>40</v>
      </c>
      <c r="D2741" s="5" t="s">
        <v>75</v>
      </c>
      <c r="E2741">
        <v>3</v>
      </c>
      <c r="F2741" s="1">
        <v>5300</v>
      </c>
      <c r="G2741" s="2">
        <v>15900</v>
      </c>
      <c r="H2741" s="3">
        <v>3900</v>
      </c>
      <c r="I2741" s="19" t="s">
        <v>54</v>
      </c>
      <c r="J2741" t="s">
        <v>63</v>
      </c>
      <c r="K2741" s="20">
        <f>Tablo1[[#This Row],[Ürün Kar Tutarı]]/Tablo1[[#This Row],[Birim Fiyat]]</f>
        <v>0.73584905660377353</v>
      </c>
      <c r="L2741" t="str">
        <f xml:space="preserve"> RIGHT(Tablo1[[#This Row],[Urun Ad]],5)</f>
        <v>i Gri</v>
      </c>
      <c r="M2741" cm="1">
        <f t="array" aca="1" ref="M2741" ca="1">IF(VEYA(M2741="Aralık",M2741="Ocak",M2741="Şubat"),"Kış",
IF(VEYA(M2741="Mart",M2741="Nisan",M2741="Mayıs"),"İlkbahar",
IF(VEYA(M2741="Haziran",M2741="Temmuz",M2741="Ağustos"),"Yaz",
IF(VEYA(M2741="Eylül",M2741="Ekim",M2741="Kasım"),"Sonbahar",""))))</f>
        <v>0</v>
      </c>
    </row>
    <row r="2742" spans="1:13" x14ac:dyDescent="0.3">
      <c r="A2742" s="4">
        <v>2741</v>
      </c>
      <c r="B2742" t="s">
        <v>12</v>
      </c>
      <c r="C2742" t="s">
        <v>28</v>
      </c>
      <c r="D2742" s="5" t="s">
        <v>83</v>
      </c>
      <c r="E2742">
        <v>2</v>
      </c>
      <c r="F2742" s="1">
        <v>1200</v>
      </c>
      <c r="G2742" s="2">
        <v>2400</v>
      </c>
      <c r="H2742" s="3">
        <v>800</v>
      </c>
      <c r="I2742" s="19" t="s">
        <v>54</v>
      </c>
      <c r="J2742" t="s">
        <v>57</v>
      </c>
      <c r="K2742" s="20">
        <f>Tablo1[[#This Row],[Ürün Kar Tutarı]]/Tablo1[[#This Row],[Birim Fiyat]]</f>
        <v>0.66666666666666663</v>
      </c>
      <c r="L2742" t="str">
        <f xml:space="preserve"> RIGHT(Tablo1[[#This Row],[Urun Ad]],5)</f>
        <v>Marka</v>
      </c>
      <c r="M2742" cm="1">
        <f t="array" aca="1" ref="M2742" ca="1">IF(VEYA(M2742="Aralık",M2742="Ocak",M2742="Şubat"),"Kış",
IF(VEYA(M2742="Mart",M2742="Nisan",M2742="Mayıs"),"İlkbahar",
IF(VEYA(M2742="Haziran",M2742="Temmuz",M2742="Ağustos"),"Yaz",
IF(VEYA(M2742="Eylül",M2742="Ekim",M2742="Kasım"),"Sonbahar",""))))</f>
        <v>0</v>
      </c>
    </row>
    <row r="2743" spans="1:13" x14ac:dyDescent="0.3">
      <c r="A2743" s="5">
        <v>2742</v>
      </c>
      <c r="B2743" t="s">
        <v>17</v>
      </c>
      <c r="C2743" t="s">
        <v>30</v>
      </c>
      <c r="D2743" s="5" t="s">
        <v>83</v>
      </c>
      <c r="E2743">
        <v>3</v>
      </c>
      <c r="F2743" s="1">
        <v>1090</v>
      </c>
      <c r="G2743" s="2">
        <v>3270</v>
      </c>
      <c r="H2743" s="3">
        <v>870</v>
      </c>
      <c r="I2743" s="19" t="s">
        <v>54</v>
      </c>
      <c r="J2743" t="s">
        <v>61</v>
      </c>
      <c r="K2743" s="20">
        <f>Tablo1[[#This Row],[Ürün Kar Tutarı]]/Tablo1[[#This Row],[Birim Fiyat]]</f>
        <v>0.79816513761467889</v>
      </c>
      <c r="L2743" t="str">
        <f xml:space="preserve"> RIGHT(Tablo1[[#This Row],[Urun Ad]],5)</f>
        <v>Marka</v>
      </c>
      <c r="M2743" cm="1">
        <f t="array" aca="1" ref="M2743" ca="1">IF(VEYA(M2743="Aralık",M2743="Ocak",M2743="Şubat"),"Kış",
IF(VEYA(M2743="Mart",M2743="Nisan",M2743="Mayıs"),"İlkbahar",
IF(VEYA(M2743="Haziran",M2743="Temmuz",M2743="Ağustos"),"Yaz",
IF(VEYA(M2743="Eylül",M2743="Ekim",M2743="Kasım"),"Sonbahar",""))))</f>
        <v>0</v>
      </c>
    </row>
    <row r="2744" spans="1:13" x14ac:dyDescent="0.3">
      <c r="A2744" s="4">
        <v>2743</v>
      </c>
      <c r="B2744" t="s">
        <v>12</v>
      </c>
      <c r="C2744" t="s">
        <v>26</v>
      </c>
      <c r="D2744" s="5" t="s">
        <v>79</v>
      </c>
      <c r="E2744">
        <v>4</v>
      </c>
      <c r="F2744" s="1">
        <v>7250</v>
      </c>
      <c r="G2744" s="2">
        <v>29000</v>
      </c>
      <c r="H2744" s="3">
        <v>9000</v>
      </c>
      <c r="I2744" s="19" t="s">
        <v>54</v>
      </c>
      <c r="J2744" t="s">
        <v>62</v>
      </c>
      <c r="K2744" s="20">
        <f>Tablo1[[#This Row],[Ürün Kar Tutarı]]/Tablo1[[#This Row],[Birim Fiyat]]</f>
        <v>1.2413793103448276</v>
      </c>
      <c r="L2744" t="str">
        <f xml:space="preserve"> RIGHT(Tablo1[[#This Row],[Urun Ad]],5)</f>
        <v>u Gri</v>
      </c>
      <c r="M2744" cm="1">
        <f t="array" aca="1" ref="M2744" ca="1">IF(VEYA(M2744="Aralık",M2744="Ocak",M2744="Şubat"),"Kış",
IF(VEYA(M2744="Mart",M2744="Nisan",M2744="Mayıs"),"İlkbahar",
IF(VEYA(M2744="Haziran",M2744="Temmuz",M2744="Ağustos"),"Yaz",
IF(VEYA(M2744="Eylül",M2744="Ekim",M2744="Kasım"),"Sonbahar",""))))</f>
        <v>0</v>
      </c>
    </row>
    <row r="2745" spans="1:13" x14ac:dyDescent="0.3">
      <c r="A2745" s="5">
        <v>2744</v>
      </c>
      <c r="B2745" t="s">
        <v>18</v>
      </c>
      <c r="C2745" t="s">
        <v>21</v>
      </c>
      <c r="D2745" s="5" t="s">
        <v>82</v>
      </c>
      <c r="E2745">
        <v>4</v>
      </c>
      <c r="F2745" s="1">
        <v>1400</v>
      </c>
      <c r="G2745" s="2">
        <v>5600</v>
      </c>
      <c r="H2745" s="3">
        <v>2400</v>
      </c>
      <c r="I2745" s="19" t="s">
        <v>54</v>
      </c>
      <c r="J2745" t="s">
        <v>59</v>
      </c>
      <c r="K2745" s="20">
        <f>Tablo1[[#This Row],[Ürün Kar Tutarı]]/Tablo1[[#This Row],[Birim Fiyat]]</f>
        <v>1.7142857142857142</v>
      </c>
      <c r="L2745" t="str">
        <f xml:space="preserve"> RIGHT(Tablo1[[#This Row],[Urun Ad]],5)</f>
        <v>Beyaz</v>
      </c>
      <c r="M2745" cm="1">
        <f t="array" aca="1" ref="M2745" ca="1">IF(VEYA(M2745="Aralık",M2745="Ocak",M2745="Şubat"),"Kış",
IF(VEYA(M2745="Mart",M2745="Nisan",M2745="Mayıs"),"İlkbahar",
IF(VEYA(M2745="Haziran",M2745="Temmuz",M2745="Ağustos"),"Yaz",
IF(VEYA(M2745="Eylül",M2745="Ekim",M2745="Kasım"),"Sonbahar",""))))</f>
        <v>0</v>
      </c>
    </row>
    <row r="2746" spans="1:13" x14ac:dyDescent="0.3">
      <c r="A2746" s="4">
        <v>2745</v>
      </c>
      <c r="B2746" t="s">
        <v>10</v>
      </c>
      <c r="C2746" t="s">
        <v>41</v>
      </c>
      <c r="D2746" s="5" t="s">
        <v>78</v>
      </c>
      <c r="E2746">
        <v>3</v>
      </c>
      <c r="F2746" s="1">
        <v>1500</v>
      </c>
      <c r="G2746" s="2">
        <v>4500</v>
      </c>
      <c r="H2746" s="3">
        <v>2100</v>
      </c>
      <c r="I2746" s="19" t="s">
        <v>54</v>
      </c>
      <c r="J2746" t="s">
        <v>67</v>
      </c>
      <c r="K2746" s="20">
        <f>Tablo1[[#This Row],[Ürün Kar Tutarı]]/Tablo1[[#This Row],[Birim Fiyat]]</f>
        <v>1.4</v>
      </c>
      <c r="L2746" t="str">
        <f xml:space="preserve"> RIGHT(Tablo1[[#This Row],[Urun Ad]],5)</f>
        <v>Marka</v>
      </c>
      <c r="M2746" cm="1">
        <f t="array" aca="1" ref="M2746" ca="1">IF(VEYA(M2746="Aralık",M2746="Ocak",M2746="Şubat"),"Kış",
IF(VEYA(M2746="Mart",M2746="Nisan",M2746="Mayıs"),"İlkbahar",
IF(VEYA(M2746="Haziran",M2746="Temmuz",M2746="Ağustos"),"Yaz",
IF(VEYA(M2746="Eylül",M2746="Ekim",M2746="Kasım"),"Sonbahar",""))))</f>
        <v>0</v>
      </c>
    </row>
    <row r="2747" spans="1:13" x14ac:dyDescent="0.3">
      <c r="A2747" s="5">
        <v>2746</v>
      </c>
      <c r="B2747" t="s">
        <v>15</v>
      </c>
      <c r="C2747" t="s">
        <v>23</v>
      </c>
      <c r="D2747" s="5" t="s">
        <v>84</v>
      </c>
      <c r="E2747">
        <v>3</v>
      </c>
      <c r="F2747" s="1">
        <v>1350</v>
      </c>
      <c r="G2747" s="2">
        <v>4050</v>
      </c>
      <c r="H2747" s="3">
        <v>1650</v>
      </c>
      <c r="I2747" s="19" t="s">
        <v>54</v>
      </c>
      <c r="J2747" t="s">
        <v>56</v>
      </c>
      <c r="K2747" s="20">
        <f>Tablo1[[#This Row],[Ürün Kar Tutarı]]/Tablo1[[#This Row],[Birim Fiyat]]</f>
        <v>1.2222222222222223</v>
      </c>
      <c r="L2747" t="str">
        <f xml:space="preserve"> RIGHT(Tablo1[[#This Row],[Urun Ad]],5)</f>
        <v>Siyah</v>
      </c>
      <c r="M2747" cm="1">
        <f t="array" aca="1" ref="M2747" ca="1">IF(VEYA(M2747="Aralık",M2747="Ocak",M2747="Şubat"),"Kış",
IF(VEYA(M2747="Mart",M2747="Nisan",M2747="Mayıs"),"İlkbahar",
IF(VEYA(M2747="Haziran",M2747="Temmuz",M2747="Ağustos"),"Yaz",
IF(VEYA(M2747="Eylül",M2747="Ekim",M2747="Kasım"),"Sonbahar",""))))</f>
        <v>0</v>
      </c>
    </row>
    <row r="2748" spans="1:13" x14ac:dyDescent="0.3">
      <c r="A2748" s="4">
        <v>2747</v>
      </c>
      <c r="B2748" t="s">
        <v>15</v>
      </c>
      <c r="C2748" t="s">
        <v>28</v>
      </c>
      <c r="D2748" s="5" t="s">
        <v>83</v>
      </c>
      <c r="E2748">
        <v>2</v>
      </c>
      <c r="F2748" s="1">
        <v>1200</v>
      </c>
      <c r="G2748" s="2">
        <v>2400</v>
      </c>
      <c r="H2748" s="3">
        <v>800</v>
      </c>
      <c r="I2748" s="19" t="s">
        <v>54</v>
      </c>
      <c r="J2748" t="s">
        <v>63</v>
      </c>
      <c r="K2748" s="20">
        <f>Tablo1[[#This Row],[Ürün Kar Tutarı]]/Tablo1[[#This Row],[Birim Fiyat]]</f>
        <v>0.66666666666666663</v>
      </c>
      <c r="L2748" t="str">
        <f xml:space="preserve"> RIGHT(Tablo1[[#This Row],[Urun Ad]],5)</f>
        <v>Marka</v>
      </c>
      <c r="M2748" cm="1">
        <f t="array" aca="1" ref="M2748" ca="1">IF(VEYA(M2748="Aralık",M2748="Ocak",M2748="Şubat"),"Kış",
IF(VEYA(M2748="Mart",M2748="Nisan",M2748="Mayıs"),"İlkbahar",
IF(VEYA(M2748="Haziran",M2748="Temmuz",M2748="Ağustos"),"Yaz",
IF(VEYA(M2748="Eylül",M2748="Ekim",M2748="Kasım"),"Sonbahar",""))))</f>
        <v>0</v>
      </c>
    </row>
    <row r="2749" spans="1:13" x14ac:dyDescent="0.3">
      <c r="A2749" s="4">
        <v>2748</v>
      </c>
      <c r="B2749" t="s">
        <v>9</v>
      </c>
      <c r="C2749" t="s">
        <v>39</v>
      </c>
      <c r="D2749" s="5" t="s">
        <v>76</v>
      </c>
      <c r="E2749">
        <v>2</v>
      </c>
      <c r="F2749" s="1">
        <v>7530</v>
      </c>
      <c r="G2749" s="2">
        <v>15060</v>
      </c>
      <c r="H2749" s="3">
        <v>3060</v>
      </c>
      <c r="I2749" s="19" t="s">
        <v>54</v>
      </c>
      <c r="J2749" t="s">
        <v>65</v>
      </c>
      <c r="K2749" s="20">
        <f>Tablo1[[#This Row],[Ürün Kar Tutarı]]/Tablo1[[#This Row],[Birim Fiyat]]</f>
        <v>0.4063745019920319</v>
      </c>
      <c r="L2749" t="str">
        <f xml:space="preserve"> RIGHT(Tablo1[[#This Row],[Urun Ad]],5)</f>
        <v>ı Gri</v>
      </c>
      <c r="M2749" cm="1">
        <f t="array" aca="1" ref="M2749" ca="1">IF(VEYA(M2749="Aralık",M2749="Ocak",M2749="Şubat"),"Kış",
IF(VEYA(M2749="Mart",M2749="Nisan",M2749="Mayıs"),"İlkbahar",
IF(VEYA(M2749="Haziran",M2749="Temmuz",M2749="Ağustos"),"Yaz",
IF(VEYA(M2749="Eylül",M2749="Ekim",M2749="Kasım"),"Sonbahar",""))))</f>
        <v>0</v>
      </c>
    </row>
    <row r="2750" spans="1:13" x14ac:dyDescent="0.3">
      <c r="A2750" s="4">
        <v>2749</v>
      </c>
      <c r="B2750" t="s">
        <v>18</v>
      </c>
      <c r="C2750" t="s">
        <v>28</v>
      </c>
      <c r="D2750" s="5" t="s">
        <v>83</v>
      </c>
      <c r="E2750">
        <v>2</v>
      </c>
      <c r="F2750" s="1">
        <v>1200</v>
      </c>
      <c r="G2750" s="2">
        <v>2400</v>
      </c>
      <c r="H2750" s="3">
        <v>800</v>
      </c>
      <c r="I2750" s="19" t="s">
        <v>54</v>
      </c>
      <c r="J2750" t="s">
        <v>55</v>
      </c>
      <c r="K2750" s="20">
        <f>Tablo1[[#This Row],[Ürün Kar Tutarı]]/Tablo1[[#This Row],[Birim Fiyat]]</f>
        <v>0.66666666666666663</v>
      </c>
      <c r="L2750" t="str">
        <f xml:space="preserve"> RIGHT(Tablo1[[#This Row],[Urun Ad]],5)</f>
        <v>Marka</v>
      </c>
      <c r="M2750" cm="1">
        <f t="array" aca="1" ref="M2750" ca="1">IF(VEYA(M2750="Aralık",M2750="Ocak",M2750="Şubat"),"Kış",
IF(VEYA(M2750="Mart",M2750="Nisan",M2750="Mayıs"),"İlkbahar",
IF(VEYA(M2750="Haziran",M2750="Temmuz",M2750="Ağustos"),"Yaz",
IF(VEYA(M2750="Eylül",M2750="Ekim",M2750="Kasım"),"Sonbahar",""))))</f>
        <v>0</v>
      </c>
    </row>
    <row r="2751" spans="1:13" x14ac:dyDescent="0.3">
      <c r="A2751" s="5">
        <v>2750</v>
      </c>
      <c r="B2751" t="s">
        <v>16</v>
      </c>
      <c r="C2751" t="s">
        <v>29</v>
      </c>
      <c r="D2751" s="5" t="s">
        <v>82</v>
      </c>
      <c r="E2751">
        <v>2</v>
      </c>
      <c r="F2751" s="1">
        <v>1800</v>
      </c>
      <c r="G2751" s="2">
        <v>3600</v>
      </c>
      <c r="H2751" s="3">
        <v>2000</v>
      </c>
      <c r="I2751" s="19" t="s">
        <v>54</v>
      </c>
      <c r="J2751" t="s">
        <v>62</v>
      </c>
      <c r="K2751" s="20">
        <f>Tablo1[[#This Row],[Ürün Kar Tutarı]]/Tablo1[[#This Row],[Birim Fiyat]]</f>
        <v>1.1111111111111112</v>
      </c>
      <c r="L2751" t="str">
        <f xml:space="preserve"> RIGHT(Tablo1[[#This Row],[Urun Ad]],5)</f>
        <v>n Gri</v>
      </c>
      <c r="M2751" cm="1">
        <f t="array" aca="1" ref="M2751" ca="1">IF(VEYA(M2751="Aralık",M2751="Ocak",M2751="Şubat"),"Kış",
IF(VEYA(M2751="Mart",M2751="Nisan",M2751="Mayıs"),"İlkbahar",
IF(VEYA(M2751="Haziran",M2751="Temmuz",M2751="Ağustos"),"Yaz",
IF(VEYA(M2751="Eylül",M2751="Ekim",M2751="Kasım"),"Sonbahar",""))))</f>
        <v>0</v>
      </c>
    </row>
    <row r="2752" spans="1:13" x14ac:dyDescent="0.3">
      <c r="A2752" s="4">
        <v>2751</v>
      </c>
      <c r="B2752" t="s">
        <v>8</v>
      </c>
      <c r="C2752" t="s">
        <v>26</v>
      </c>
      <c r="D2752" s="5" t="s">
        <v>79</v>
      </c>
      <c r="E2752">
        <v>2</v>
      </c>
      <c r="F2752" s="1">
        <v>7250</v>
      </c>
      <c r="G2752" s="2">
        <v>14500</v>
      </c>
      <c r="H2752" s="3">
        <v>4500</v>
      </c>
      <c r="I2752" s="19" t="s">
        <v>54</v>
      </c>
      <c r="J2752" t="s">
        <v>59</v>
      </c>
      <c r="K2752" s="20">
        <f>Tablo1[[#This Row],[Ürün Kar Tutarı]]/Tablo1[[#This Row],[Birim Fiyat]]</f>
        <v>0.62068965517241381</v>
      </c>
      <c r="L2752" t="str">
        <f xml:space="preserve"> RIGHT(Tablo1[[#This Row],[Urun Ad]],5)</f>
        <v>u Gri</v>
      </c>
      <c r="M2752" cm="1">
        <f t="array" aca="1" ref="M2752" ca="1">IF(VEYA(M2752="Aralık",M2752="Ocak",M2752="Şubat"),"Kış",
IF(VEYA(M2752="Mart",M2752="Nisan",M2752="Mayıs"),"İlkbahar",
IF(VEYA(M2752="Haziran",M2752="Temmuz",M2752="Ağustos"),"Yaz",
IF(VEYA(M2752="Eylül",M2752="Ekim",M2752="Kasım"),"Sonbahar",""))))</f>
        <v>0</v>
      </c>
    </row>
    <row r="2753" spans="1:13" x14ac:dyDescent="0.3">
      <c r="A2753" s="5">
        <v>2752</v>
      </c>
      <c r="B2753" t="s">
        <v>17</v>
      </c>
      <c r="C2753" t="s">
        <v>33</v>
      </c>
      <c r="D2753" s="5" t="s">
        <v>78</v>
      </c>
      <c r="E2753">
        <v>4</v>
      </c>
      <c r="F2753" s="1">
        <v>1490</v>
      </c>
      <c r="G2753" s="2">
        <v>5960</v>
      </c>
      <c r="H2753" s="3">
        <v>2760</v>
      </c>
      <c r="I2753" s="19" t="s">
        <v>54</v>
      </c>
      <c r="J2753" t="s">
        <v>56</v>
      </c>
      <c r="K2753" s="20">
        <f>Tablo1[[#This Row],[Ürün Kar Tutarı]]/Tablo1[[#This Row],[Birim Fiyat]]</f>
        <v>1.8523489932885906</v>
      </c>
      <c r="L2753" t="str">
        <f xml:space="preserve"> RIGHT(Tablo1[[#This Row],[Urun Ad]],5)</f>
        <v>Marka</v>
      </c>
      <c r="M2753" cm="1">
        <f t="array" aca="1" ref="M2753" ca="1">IF(VEYA(M2753="Aralık",M2753="Ocak",M2753="Şubat"),"Kış",
IF(VEYA(M2753="Mart",M2753="Nisan",M2753="Mayıs"),"İlkbahar",
IF(VEYA(M2753="Haziran",M2753="Temmuz",M2753="Ağustos"),"Yaz",
IF(VEYA(M2753="Eylül",M2753="Ekim",M2753="Kasım"),"Sonbahar",""))))</f>
        <v>0</v>
      </c>
    </row>
    <row r="2754" spans="1:13" x14ac:dyDescent="0.3">
      <c r="A2754" s="4">
        <v>2753</v>
      </c>
      <c r="B2754" t="s">
        <v>17</v>
      </c>
      <c r="C2754" t="s">
        <v>38</v>
      </c>
      <c r="D2754" s="5" t="s">
        <v>84</v>
      </c>
      <c r="E2754">
        <v>2</v>
      </c>
      <c r="F2754" s="1">
        <v>1200</v>
      </c>
      <c r="G2754" s="2">
        <v>2400</v>
      </c>
      <c r="H2754" s="3">
        <v>800</v>
      </c>
      <c r="I2754" s="19" t="s">
        <v>54</v>
      </c>
      <c r="J2754" t="s">
        <v>58</v>
      </c>
      <c r="K2754" s="20">
        <f>Tablo1[[#This Row],[Ürün Kar Tutarı]]/Tablo1[[#This Row],[Birim Fiyat]]</f>
        <v>0.66666666666666663</v>
      </c>
      <c r="L2754" t="str">
        <f xml:space="preserve"> RIGHT(Tablo1[[#This Row],[Urun Ad]],5)</f>
        <v>ü Mor</v>
      </c>
      <c r="M2754" cm="1">
        <f t="array" aca="1" ref="M2754" ca="1">IF(VEYA(M2754="Aralık",M2754="Ocak",M2754="Şubat"),"Kış",
IF(VEYA(M2754="Mart",M2754="Nisan",M2754="Mayıs"),"İlkbahar",
IF(VEYA(M2754="Haziran",M2754="Temmuz",M2754="Ağustos"),"Yaz",
IF(VEYA(M2754="Eylül",M2754="Ekim",M2754="Kasım"),"Sonbahar",""))))</f>
        <v>0</v>
      </c>
    </row>
    <row r="2755" spans="1:13" x14ac:dyDescent="0.3">
      <c r="A2755" s="5">
        <v>2754</v>
      </c>
      <c r="B2755" t="s">
        <v>9</v>
      </c>
      <c r="C2755" t="s">
        <v>31</v>
      </c>
      <c r="D2755" s="5" t="s">
        <v>77</v>
      </c>
      <c r="E2755">
        <v>5</v>
      </c>
      <c r="F2755" s="1">
        <v>8000</v>
      </c>
      <c r="G2755" s="2">
        <v>40000</v>
      </c>
      <c r="H2755" s="3">
        <v>10000</v>
      </c>
      <c r="I2755" s="19" t="s">
        <v>54</v>
      </c>
      <c r="J2755" t="s">
        <v>58</v>
      </c>
      <c r="K2755" s="20">
        <f>Tablo1[[#This Row],[Ürün Kar Tutarı]]/Tablo1[[#This Row],[Birim Fiyat]]</f>
        <v>1.25</v>
      </c>
      <c r="L2755" t="str">
        <f xml:space="preserve"> RIGHT(Tablo1[[#This Row],[Urun Ad]],5)</f>
        <v>Beyaz</v>
      </c>
      <c r="M2755" cm="1">
        <f t="array" aca="1" ref="M2755" ca="1">IF(VEYA(M2755="Aralık",M2755="Ocak",M2755="Şubat"),"Kış",
IF(VEYA(M2755="Mart",M2755="Nisan",M2755="Mayıs"),"İlkbahar",
IF(VEYA(M2755="Haziran",M2755="Temmuz",M2755="Ağustos"),"Yaz",
IF(VEYA(M2755="Eylül",M2755="Ekim",M2755="Kasım"),"Sonbahar",""))))</f>
        <v>0</v>
      </c>
    </row>
    <row r="2756" spans="1:13" x14ac:dyDescent="0.3">
      <c r="A2756" s="4">
        <v>2755</v>
      </c>
      <c r="B2756" t="s">
        <v>14</v>
      </c>
      <c r="C2756" t="s">
        <v>21</v>
      </c>
      <c r="D2756" s="5" t="s">
        <v>82</v>
      </c>
      <c r="E2756">
        <v>5</v>
      </c>
      <c r="F2756" s="1">
        <v>1400</v>
      </c>
      <c r="G2756" s="2">
        <v>7000</v>
      </c>
      <c r="H2756" s="3">
        <v>3000</v>
      </c>
      <c r="I2756" s="19" t="s">
        <v>54</v>
      </c>
      <c r="J2756" t="s">
        <v>65</v>
      </c>
      <c r="K2756" s="20">
        <f>Tablo1[[#This Row],[Ürün Kar Tutarı]]/Tablo1[[#This Row],[Birim Fiyat]]</f>
        <v>2.1428571428571428</v>
      </c>
      <c r="L2756" t="str">
        <f xml:space="preserve"> RIGHT(Tablo1[[#This Row],[Urun Ad]],5)</f>
        <v>Beyaz</v>
      </c>
      <c r="M2756" cm="1">
        <f t="array" aca="1" ref="M2756" ca="1">IF(VEYA(M2756="Aralık",M2756="Ocak",M2756="Şubat"),"Kış",
IF(VEYA(M2756="Mart",M2756="Nisan",M2756="Mayıs"),"İlkbahar",
IF(VEYA(M2756="Haziran",M2756="Temmuz",M2756="Ağustos"),"Yaz",
IF(VEYA(M2756="Eylül",M2756="Ekim",M2756="Kasım"),"Sonbahar",""))))</f>
        <v>0</v>
      </c>
    </row>
    <row r="2757" spans="1:13" x14ac:dyDescent="0.3">
      <c r="A2757" s="5">
        <v>2756</v>
      </c>
      <c r="B2757" t="s">
        <v>13</v>
      </c>
      <c r="C2757" t="s">
        <v>23</v>
      </c>
      <c r="D2757" s="5" t="s">
        <v>84</v>
      </c>
      <c r="E2757">
        <v>4</v>
      </c>
      <c r="F2757" s="1">
        <v>1350</v>
      </c>
      <c r="G2757" s="2">
        <v>5400</v>
      </c>
      <c r="H2757" s="3">
        <v>2200</v>
      </c>
      <c r="I2757" s="19" t="s">
        <v>54</v>
      </c>
      <c r="J2757" t="s">
        <v>63</v>
      </c>
      <c r="K2757" s="20">
        <f>Tablo1[[#This Row],[Ürün Kar Tutarı]]/Tablo1[[#This Row],[Birim Fiyat]]</f>
        <v>1.6296296296296295</v>
      </c>
      <c r="L2757" t="str">
        <f xml:space="preserve"> RIGHT(Tablo1[[#This Row],[Urun Ad]],5)</f>
        <v>Siyah</v>
      </c>
      <c r="M2757" cm="1">
        <f t="array" aca="1" ref="M2757" ca="1">IF(VEYA(M2757="Aralık",M2757="Ocak",M2757="Şubat"),"Kış",
IF(VEYA(M2757="Mart",M2757="Nisan",M2757="Mayıs"),"İlkbahar",
IF(VEYA(M2757="Haziran",M2757="Temmuz",M2757="Ağustos"),"Yaz",
IF(VEYA(M2757="Eylül",M2757="Ekim",M2757="Kasım"),"Sonbahar",""))))</f>
        <v>0</v>
      </c>
    </row>
    <row r="2758" spans="1:13" x14ac:dyDescent="0.3">
      <c r="A2758" s="4">
        <v>2757</v>
      </c>
      <c r="B2758" t="s">
        <v>16</v>
      </c>
      <c r="C2758" t="s">
        <v>38</v>
      </c>
      <c r="D2758" s="5" t="s">
        <v>84</v>
      </c>
      <c r="E2758">
        <v>4</v>
      </c>
      <c r="F2758" s="1">
        <v>1200</v>
      </c>
      <c r="G2758" s="2">
        <v>4800</v>
      </c>
      <c r="H2758" s="3">
        <v>1600</v>
      </c>
      <c r="I2758" s="19" t="s">
        <v>54</v>
      </c>
      <c r="J2758" t="s">
        <v>67</v>
      </c>
      <c r="K2758" s="20">
        <f>Tablo1[[#This Row],[Ürün Kar Tutarı]]/Tablo1[[#This Row],[Birim Fiyat]]</f>
        <v>1.3333333333333333</v>
      </c>
      <c r="L2758" t="str">
        <f xml:space="preserve"> RIGHT(Tablo1[[#This Row],[Urun Ad]],5)</f>
        <v>ü Mor</v>
      </c>
      <c r="M2758" cm="1">
        <f t="array" aca="1" ref="M2758" ca="1">IF(VEYA(M2758="Aralık",M2758="Ocak",M2758="Şubat"),"Kış",
IF(VEYA(M2758="Mart",M2758="Nisan",M2758="Mayıs"),"İlkbahar",
IF(VEYA(M2758="Haziran",M2758="Temmuz",M2758="Ağustos"),"Yaz",
IF(VEYA(M2758="Eylül",M2758="Ekim",M2758="Kasım"),"Sonbahar",""))))</f>
        <v>0</v>
      </c>
    </row>
    <row r="2759" spans="1:13" x14ac:dyDescent="0.3">
      <c r="A2759" s="5">
        <v>2758</v>
      </c>
      <c r="B2759" t="s">
        <v>14</v>
      </c>
      <c r="C2759" t="s">
        <v>40</v>
      </c>
      <c r="D2759" s="5" t="s">
        <v>75</v>
      </c>
      <c r="E2759">
        <v>2</v>
      </c>
      <c r="F2759" s="1">
        <v>5300</v>
      </c>
      <c r="G2759" s="2">
        <v>10600</v>
      </c>
      <c r="H2759" s="3">
        <v>2600</v>
      </c>
      <c r="I2759" s="19" t="s">
        <v>54</v>
      </c>
      <c r="J2759" t="s">
        <v>65</v>
      </c>
      <c r="K2759" s="20">
        <f>Tablo1[[#This Row],[Ürün Kar Tutarı]]/Tablo1[[#This Row],[Birim Fiyat]]</f>
        <v>0.49056603773584906</v>
      </c>
      <c r="L2759" t="str">
        <f xml:space="preserve"> RIGHT(Tablo1[[#This Row],[Urun Ad]],5)</f>
        <v>i Gri</v>
      </c>
      <c r="M2759" cm="1">
        <f t="array" aca="1" ref="M2759" ca="1">IF(VEYA(M2759="Aralık",M2759="Ocak",M2759="Şubat"),"Kış",
IF(VEYA(M2759="Mart",M2759="Nisan",M2759="Mayıs"),"İlkbahar",
IF(VEYA(M2759="Haziran",M2759="Temmuz",M2759="Ağustos"),"Yaz",
IF(VEYA(M2759="Eylül",M2759="Ekim",M2759="Kasım"),"Sonbahar",""))))</f>
        <v>0</v>
      </c>
    </row>
    <row r="2760" spans="1:13" x14ac:dyDescent="0.3">
      <c r="A2760" s="4">
        <v>2759</v>
      </c>
      <c r="B2760" t="s">
        <v>17</v>
      </c>
      <c r="C2760" t="s">
        <v>32</v>
      </c>
      <c r="D2760" s="5" t="s">
        <v>76</v>
      </c>
      <c r="E2760">
        <v>3</v>
      </c>
      <c r="F2760" s="1">
        <v>10590</v>
      </c>
      <c r="G2760" s="2">
        <v>31770</v>
      </c>
      <c r="H2760" s="3">
        <v>13770</v>
      </c>
      <c r="I2760" s="19" t="s">
        <v>54</v>
      </c>
      <c r="J2760" t="s">
        <v>67</v>
      </c>
      <c r="K2760" s="20">
        <f>Tablo1[[#This Row],[Ürün Kar Tutarı]]/Tablo1[[#This Row],[Birim Fiyat]]</f>
        <v>1.3002832861189801</v>
      </c>
      <c r="L2760" t="str">
        <f xml:space="preserve"> RIGHT(Tablo1[[#This Row],[Urun Ad]],5)</f>
        <v>ı Gri</v>
      </c>
      <c r="M2760" cm="1">
        <f t="array" aca="1" ref="M2760" ca="1">IF(VEYA(M2760="Aralık",M2760="Ocak",M2760="Şubat"),"Kış",
IF(VEYA(M2760="Mart",M2760="Nisan",M2760="Mayıs"),"İlkbahar",
IF(VEYA(M2760="Haziran",M2760="Temmuz",M2760="Ağustos"),"Yaz",
IF(VEYA(M2760="Eylül",M2760="Ekim",M2760="Kasım"),"Sonbahar",""))))</f>
        <v>0</v>
      </c>
    </row>
    <row r="2761" spans="1:13" x14ac:dyDescent="0.3">
      <c r="A2761" s="5">
        <v>2760</v>
      </c>
      <c r="B2761" t="s">
        <v>12</v>
      </c>
      <c r="C2761" t="s">
        <v>37</v>
      </c>
      <c r="D2761" s="5" t="s">
        <v>43</v>
      </c>
      <c r="E2761">
        <v>2</v>
      </c>
      <c r="F2761" s="1">
        <v>1250</v>
      </c>
      <c r="G2761" s="2">
        <v>2500</v>
      </c>
      <c r="H2761" s="3">
        <v>900</v>
      </c>
      <c r="I2761" s="19" t="s">
        <v>54</v>
      </c>
      <c r="J2761" t="s">
        <v>66</v>
      </c>
      <c r="K2761" s="20">
        <f>Tablo1[[#This Row],[Ürün Kar Tutarı]]/Tablo1[[#This Row],[Birim Fiyat]]</f>
        <v>0.72</v>
      </c>
      <c r="L2761" t="str">
        <f xml:space="preserve"> RIGHT(Tablo1[[#This Row],[Urun Ad]],5)</f>
        <v>Siyah</v>
      </c>
      <c r="M2761" cm="1">
        <f t="array" aca="1" ref="M2761" ca="1">IF(VEYA(M2761="Aralık",M2761="Ocak",M2761="Şubat"),"Kış",
IF(VEYA(M2761="Mart",M2761="Nisan",M2761="Mayıs"),"İlkbahar",
IF(VEYA(M2761="Haziran",M2761="Temmuz",M2761="Ağustos"),"Yaz",
IF(VEYA(M2761="Eylül",M2761="Ekim",M2761="Kasım"),"Sonbahar",""))))</f>
        <v>0</v>
      </c>
    </row>
    <row r="2762" spans="1:13" x14ac:dyDescent="0.3">
      <c r="A2762" s="4">
        <v>2761</v>
      </c>
      <c r="B2762" t="s">
        <v>19</v>
      </c>
      <c r="C2762" t="s">
        <v>38</v>
      </c>
      <c r="D2762" s="5" t="s">
        <v>84</v>
      </c>
      <c r="E2762">
        <v>5</v>
      </c>
      <c r="F2762" s="1">
        <v>1200</v>
      </c>
      <c r="G2762" s="2">
        <v>6000</v>
      </c>
      <c r="H2762" s="3">
        <v>2000</v>
      </c>
      <c r="I2762" s="19" t="s">
        <v>54</v>
      </c>
      <c r="J2762" t="s">
        <v>62</v>
      </c>
      <c r="K2762" s="20">
        <f>Tablo1[[#This Row],[Ürün Kar Tutarı]]/Tablo1[[#This Row],[Birim Fiyat]]</f>
        <v>1.6666666666666667</v>
      </c>
      <c r="L2762" t="str">
        <f xml:space="preserve"> RIGHT(Tablo1[[#This Row],[Urun Ad]],5)</f>
        <v>ü Mor</v>
      </c>
      <c r="M2762" cm="1">
        <f t="array" aca="1" ref="M2762" ca="1">IF(VEYA(M2762="Aralık",M2762="Ocak",M2762="Şubat"),"Kış",
IF(VEYA(M2762="Mart",M2762="Nisan",M2762="Mayıs"),"İlkbahar",
IF(VEYA(M2762="Haziran",M2762="Temmuz",M2762="Ağustos"),"Yaz",
IF(VEYA(M2762="Eylül",M2762="Ekim",M2762="Kasım"),"Sonbahar",""))))</f>
        <v>0</v>
      </c>
    </row>
    <row r="2763" spans="1:13" x14ac:dyDescent="0.3">
      <c r="A2763" s="5">
        <v>2762</v>
      </c>
      <c r="B2763" t="s">
        <v>12</v>
      </c>
      <c r="C2763" t="s">
        <v>21</v>
      </c>
      <c r="D2763" s="5" t="s">
        <v>82</v>
      </c>
      <c r="E2763">
        <v>3</v>
      </c>
      <c r="F2763" s="1">
        <v>1400</v>
      </c>
      <c r="G2763" s="2">
        <v>4200</v>
      </c>
      <c r="H2763" s="3">
        <v>1800</v>
      </c>
      <c r="I2763" s="19" t="s">
        <v>54</v>
      </c>
      <c r="J2763" t="s">
        <v>56</v>
      </c>
      <c r="K2763" s="20">
        <f>Tablo1[[#This Row],[Ürün Kar Tutarı]]/Tablo1[[#This Row],[Birim Fiyat]]</f>
        <v>1.2857142857142858</v>
      </c>
      <c r="L2763" t="str">
        <f xml:space="preserve"> RIGHT(Tablo1[[#This Row],[Urun Ad]],5)</f>
        <v>Beyaz</v>
      </c>
      <c r="M2763" cm="1">
        <f t="array" aca="1" ref="M2763" ca="1">IF(VEYA(M2763="Aralık",M2763="Ocak",M2763="Şubat"),"Kış",
IF(VEYA(M2763="Mart",M2763="Nisan",M2763="Mayıs"),"İlkbahar",
IF(VEYA(M2763="Haziran",M2763="Temmuz",M2763="Ağustos"),"Yaz",
IF(VEYA(M2763="Eylül",M2763="Ekim",M2763="Kasım"),"Sonbahar",""))))</f>
        <v>0</v>
      </c>
    </row>
    <row r="2764" spans="1:13" x14ac:dyDescent="0.3">
      <c r="A2764" s="4">
        <v>2763</v>
      </c>
      <c r="B2764" t="s">
        <v>19</v>
      </c>
      <c r="C2764" t="s">
        <v>39</v>
      </c>
      <c r="D2764" s="5" t="s">
        <v>76</v>
      </c>
      <c r="E2764">
        <v>5</v>
      </c>
      <c r="F2764" s="1">
        <v>7530</v>
      </c>
      <c r="G2764" s="2">
        <v>37650</v>
      </c>
      <c r="H2764" s="3">
        <v>7650</v>
      </c>
      <c r="I2764" s="19" t="s">
        <v>54</v>
      </c>
      <c r="J2764" t="s">
        <v>56</v>
      </c>
      <c r="K2764" s="20">
        <f>Tablo1[[#This Row],[Ürün Kar Tutarı]]/Tablo1[[#This Row],[Birim Fiyat]]</f>
        <v>1.0159362549800797</v>
      </c>
      <c r="L2764" t="str">
        <f xml:space="preserve"> RIGHT(Tablo1[[#This Row],[Urun Ad]],5)</f>
        <v>ı Gri</v>
      </c>
      <c r="M2764" cm="1">
        <f t="array" aca="1" ref="M2764" ca="1">IF(VEYA(M2764="Aralık",M2764="Ocak",M2764="Şubat"),"Kış",
IF(VEYA(M2764="Mart",M2764="Nisan",M2764="Mayıs"),"İlkbahar",
IF(VEYA(M2764="Haziran",M2764="Temmuz",M2764="Ağustos"),"Yaz",
IF(VEYA(M2764="Eylül",M2764="Ekim",M2764="Kasım"),"Sonbahar",""))))</f>
        <v>0</v>
      </c>
    </row>
    <row r="2765" spans="1:13" x14ac:dyDescent="0.3">
      <c r="A2765" s="5">
        <v>2764</v>
      </c>
      <c r="B2765" t="s">
        <v>14</v>
      </c>
      <c r="C2765" t="s">
        <v>25</v>
      </c>
      <c r="D2765" s="5" t="s">
        <v>77</v>
      </c>
      <c r="E2765">
        <v>4</v>
      </c>
      <c r="F2765" s="1">
        <v>7600</v>
      </c>
      <c r="G2765" s="2">
        <v>30400</v>
      </c>
      <c r="H2765" s="3">
        <v>6400</v>
      </c>
      <c r="I2765" s="19" t="s">
        <v>54</v>
      </c>
      <c r="J2765" t="s">
        <v>61</v>
      </c>
      <c r="K2765" s="20">
        <f>Tablo1[[#This Row],[Ürün Kar Tutarı]]/Tablo1[[#This Row],[Birim Fiyat]]</f>
        <v>0.84210526315789469</v>
      </c>
      <c r="L2765" t="str">
        <f xml:space="preserve"> RIGHT(Tablo1[[#This Row],[Urun Ad]],5)</f>
        <v>i Gri</v>
      </c>
      <c r="M2765" cm="1">
        <f t="array" aca="1" ref="M2765" ca="1">IF(VEYA(M2765="Aralık",M2765="Ocak",M2765="Şubat"),"Kış",
IF(VEYA(M2765="Mart",M2765="Nisan",M2765="Mayıs"),"İlkbahar",
IF(VEYA(M2765="Haziran",M2765="Temmuz",M2765="Ağustos"),"Yaz",
IF(VEYA(M2765="Eylül",M2765="Ekim",M2765="Kasım"),"Sonbahar",""))))</f>
        <v>0</v>
      </c>
    </row>
    <row r="2766" spans="1:13" x14ac:dyDescent="0.3">
      <c r="A2766" s="4">
        <v>2765</v>
      </c>
      <c r="B2766" t="s">
        <v>19</v>
      </c>
      <c r="C2766" t="s">
        <v>41</v>
      </c>
      <c r="D2766" s="5" t="s">
        <v>78</v>
      </c>
      <c r="E2766">
        <v>4</v>
      </c>
      <c r="F2766" s="1">
        <v>1500</v>
      </c>
      <c r="G2766" s="2">
        <v>6000</v>
      </c>
      <c r="H2766" s="3">
        <v>2800</v>
      </c>
      <c r="I2766" s="19" t="s">
        <v>54</v>
      </c>
      <c r="J2766" t="s">
        <v>57</v>
      </c>
      <c r="K2766" s="20">
        <f>Tablo1[[#This Row],[Ürün Kar Tutarı]]/Tablo1[[#This Row],[Birim Fiyat]]</f>
        <v>1.8666666666666667</v>
      </c>
      <c r="L2766" t="str">
        <f xml:space="preserve"> RIGHT(Tablo1[[#This Row],[Urun Ad]],5)</f>
        <v>Marka</v>
      </c>
      <c r="M2766" cm="1">
        <f t="array" aca="1" ref="M2766" ca="1">IF(VEYA(M2766="Aralık",M2766="Ocak",M2766="Şubat"),"Kış",
IF(VEYA(M2766="Mart",M2766="Nisan",M2766="Mayıs"),"İlkbahar",
IF(VEYA(M2766="Haziran",M2766="Temmuz",M2766="Ağustos"),"Yaz",
IF(VEYA(M2766="Eylül",M2766="Ekim",M2766="Kasım"),"Sonbahar",""))))</f>
        <v>0</v>
      </c>
    </row>
    <row r="2767" spans="1:13" x14ac:dyDescent="0.3">
      <c r="A2767" s="5">
        <v>2766</v>
      </c>
      <c r="B2767" t="s">
        <v>17</v>
      </c>
      <c r="C2767" t="s">
        <v>24</v>
      </c>
      <c r="D2767" s="5" t="s">
        <v>81</v>
      </c>
      <c r="E2767">
        <v>2</v>
      </c>
      <c r="F2767" s="1">
        <v>2180</v>
      </c>
      <c r="G2767" s="2">
        <v>4360</v>
      </c>
      <c r="H2767" s="3">
        <v>1360</v>
      </c>
      <c r="I2767" s="19" t="s">
        <v>54</v>
      </c>
      <c r="J2767" t="s">
        <v>55</v>
      </c>
      <c r="K2767" s="20">
        <f>Tablo1[[#This Row],[Ürün Kar Tutarı]]/Tablo1[[#This Row],[Birim Fiyat]]</f>
        <v>0.62385321100917435</v>
      </c>
      <c r="L2767" t="str">
        <f xml:space="preserve"> RIGHT(Tablo1[[#This Row],[Urun Ad]],5)</f>
        <v>Marka</v>
      </c>
      <c r="M2767" cm="1">
        <f t="array" aca="1" ref="M2767" ca="1">IF(VEYA(M2767="Aralık",M2767="Ocak",M2767="Şubat"),"Kış",
IF(VEYA(M2767="Mart",M2767="Nisan",M2767="Mayıs"),"İlkbahar",
IF(VEYA(M2767="Haziran",M2767="Temmuz",M2767="Ağustos"),"Yaz",
IF(VEYA(M2767="Eylül",M2767="Ekim",M2767="Kasım"),"Sonbahar",""))))</f>
        <v>0</v>
      </c>
    </row>
    <row r="2768" spans="1:13" x14ac:dyDescent="0.3">
      <c r="A2768" s="4">
        <v>2767</v>
      </c>
      <c r="B2768" t="s">
        <v>11</v>
      </c>
      <c r="C2768" t="s">
        <v>24</v>
      </c>
      <c r="D2768" s="5" t="s">
        <v>81</v>
      </c>
      <c r="E2768">
        <v>5</v>
      </c>
      <c r="F2768" s="1">
        <v>2180</v>
      </c>
      <c r="G2768" s="2">
        <v>10900</v>
      </c>
      <c r="H2768" s="3">
        <v>3400</v>
      </c>
      <c r="I2768" s="19" t="s">
        <v>54</v>
      </c>
      <c r="J2768" t="s">
        <v>63</v>
      </c>
      <c r="K2768" s="20">
        <f>Tablo1[[#This Row],[Ürün Kar Tutarı]]/Tablo1[[#This Row],[Birim Fiyat]]</f>
        <v>1.5596330275229358</v>
      </c>
      <c r="L2768" t="str">
        <f xml:space="preserve"> RIGHT(Tablo1[[#This Row],[Urun Ad]],5)</f>
        <v>Marka</v>
      </c>
      <c r="M2768" cm="1">
        <f t="array" aca="1" ref="M2768" ca="1">IF(VEYA(M2768="Aralık",M2768="Ocak",M2768="Şubat"),"Kış",
IF(VEYA(M2768="Mart",M2768="Nisan",M2768="Mayıs"),"İlkbahar",
IF(VEYA(M2768="Haziran",M2768="Temmuz",M2768="Ağustos"),"Yaz",
IF(VEYA(M2768="Eylül",M2768="Ekim",M2768="Kasım"),"Sonbahar",""))))</f>
        <v>0</v>
      </c>
    </row>
    <row r="2769" spans="1:13" x14ac:dyDescent="0.3">
      <c r="A2769" s="5">
        <v>2768</v>
      </c>
      <c r="B2769" t="s">
        <v>17</v>
      </c>
      <c r="C2769" t="s">
        <v>35</v>
      </c>
      <c r="D2769" s="5" t="s">
        <v>79</v>
      </c>
      <c r="E2769">
        <v>2</v>
      </c>
      <c r="F2769" s="1">
        <v>5775</v>
      </c>
      <c r="G2769" s="2">
        <v>11550</v>
      </c>
      <c r="H2769" s="3">
        <v>3550</v>
      </c>
      <c r="I2769" s="19" t="s">
        <v>54</v>
      </c>
      <c r="J2769" t="s">
        <v>63</v>
      </c>
      <c r="K2769" s="20">
        <f>Tablo1[[#This Row],[Ürün Kar Tutarı]]/Tablo1[[#This Row],[Birim Fiyat]]</f>
        <v>0.61471861471861466</v>
      </c>
      <c r="L2769" t="str">
        <f xml:space="preserve"> RIGHT(Tablo1[[#This Row],[Urun Ad]],5)</f>
        <v>Beyaz</v>
      </c>
      <c r="M2769" cm="1">
        <f t="array" aca="1" ref="M2769" ca="1">IF(VEYA(M2769="Aralık",M2769="Ocak",M2769="Şubat"),"Kış",
IF(VEYA(M2769="Mart",M2769="Nisan",M2769="Mayıs"),"İlkbahar",
IF(VEYA(M2769="Haziran",M2769="Temmuz",M2769="Ağustos"),"Yaz",
IF(VEYA(M2769="Eylül",M2769="Ekim",M2769="Kasım"),"Sonbahar",""))))</f>
        <v>0</v>
      </c>
    </row>
    <row r="2770" spans="1:13" x14ac:dyDescent="0.3">
      <c r="A2770" s="4">
        <v>2769</v>
      </c>
      <c r="B2770" t="s">
        <v>17</v>
      </c>
      <c r="C2770" t="s">
        <v>27</v>
      </c>
      <c r="D2770" s="5" t="s">
        <v>43</v>
      </c>
      <c r="E2770">
        <v>5</v>
      </c>
      <c r="F2770" s="1">
        <v>1100</v>
      </c>
      <c r="G2770" s="2">
        <v>5500</v>
      </c>
      <c r="H2770" s="3">
        <v>1500</v>
      </c>
      <c r="I2770" s="19" t="s">
        <v>54</v>
      </c>
      <c r="J2770" t="s">
        <v>65</v>
      </c>
      <c r="K2770" s="20">
        <f>Tablo1[[#This Row],[Ürün Kar Tutarı]]/Tablo1[[#This Row],[Birim Fiyat]]</f>
        <v>1.3636363636363635</v>
      </c>
      <c r="L2770" t="str">
        <f xml:space="preserve"> RIGHT(Tablo1[[#This Row],[Urun Ad]],5)</f>
        <v>Beyaz</v>
      </c>
      <c r="M2770" cm="1">
        <f t="array" aca="1" ref="M2770" ca="1">IF(VEYA(M2770="Aralık",M2770="Ocak",M2770="Şubat"),"Kış",
IF(VEYA(M2770="Mart",M2770="Nisan",M2770="Mayıs"),"İlkbahar",
IF(VEYA(M2770="Haziran",M2770="Temmuz",M2770="Ağustos"),"Yaz",
IF(VEYA(M2770="Eylül",M2770="Ekim",M2770="Kasım"),"Sonbahar",""))))</f>
        <v>0</v>
      </c>
    </row>
    <row r="2771" spans="1:13" x14ac:dyDescent="0.3">
      <c r="A2771" s="5">
        <v>2770</v>
      </c>
      <c r="B2771" t="s">
        <v>18</v>
      </c>
      <c r="C2771" t="s">
        <v>35</v>
      </c>
      <c r="D2771" s="5" t="s">
        <v>79</v>
      </c>
      <c r="E2771">
        <v>3</v>
      </c>
      <c r="F2771" s="1">
        <v>5775</v>
      </c>
      <c r="G2771" s="2">
        <v>17325</v>
      </c>
      <c r="H2771" s="3">
        <v>5325</v>
      </c>
      <c r="I2771" s="19" t="s">
        <v>54</v>
      </c>
      <c r="J2771" t="s">
        <v>64</v>
      </c>
      <c r="K2771" s="20">
        <f>Tablo1[[#This Row],[Ürün Kar Tutarı]]/Tablo1[[#This Row],[Birim Fiyat]]</f>
        <v>0.92207792207792205</v>
      </c>
      <c r="L2771" t="str">
        <f xml:space="preserve"> RIGHT(Tablo1[[#This Row],[Urun Ad]],5)</f>
        <v>Beyaz</v>
      </c>
      <c r="M2771" cm="1">
        <f t="array" aca="1" ref="M2771" ca="1">IF(VEYA(M2771="Aralık",M2771="Ocak",M2771="Şubat"),"Kış",
IF(VEYA(M2771="Mart",M2771="Nisan",M2771="Mayıs"),"İlkbahar",
IF(VEYA(M2771="Haziran",M2771="Temmuz",M2771="Ağustos"),"Yaz",
IF(VEYA(M2771="Eylül",M2771="Ekim",M2771="Kasım"),"Sonbahar",""))))</f>
        <v>0</v>
      </c>
    </row>
    <row r="2772" spans="1:13" x14ac:dyDescent="0.3">
      <c r="A2772" s="4">
        <v>2771</v>
      </c>
      <c r="B2772" t="s">
        <v>15</v>
      </c>
      <c r="C2772" t="s">
        <v>23</v>
      </c>
      <c r="D2772" s="5" t="s">
        <v>84</v>
      </c>
      <c r="E2772">
        <v>2</v>
      </c>
      <c r="F2772" s="1">
        <v>1350</v>
      </c>
      <c r="G2772" s="2">
        <v>2700</v>
      </c>
      <c r="H2772" s="3">
        <v>1100</v>
      </c>
      <c r="I2772" s="19" t="s">
        <v>54</v>
      </c>
      <c r="J2772" t="s">
        <v>66</v>
      </c>
      <c r="K2772" s="20">
        <f>Tablo1[[#This Row],[Ürün Kar Tutarı]]/Tablo1[[#This Row],[Birim Fiyat]]</f>
        <v>0.81481481481481477</v>
      </c>
      <c r="L2772" t="str">
        <f xml:space="preserve"> RIGHT(Tablo1[[#This Row],[Urun Ad]],5)</f>
        <v>Siyah</v>
      </c>
      <c r="M2772" cm="1">
        <f t="array" aca="1" ref="M2772" ca="1">IF(VEYA(M2772="Aralık",M2772="Ocak",M2772="Şubat"),"Kış",
IF(VEYA(M2772="Mart",M2772="Nisan",M2772="Mayıs"),"İlkbahar",
IF(VEYA(M2772="Haziran",M2772="Temmuz",M2772="Ağustos"),"Yaz",
IF(VEYA(M2772="Eylül",M2772="Ekim",M2772="Kasım"),"Sonbahar",""))))</f>
        <v>0</v>
      </c>
    </row>
    <row r="2773" spans="1:13" x14ac:dyDescent="0.3">
      <c r="A2773" s="5">
        <v>2772</v>
      </c>
      <c r="B2773" t="s">
        <v>8</v>
      </c>
      <c r="C2773" t="s">
        <v>25</v>
      </c>
      <c r="D2773" s="5" t="s">
        <v>77</v>
      </c>
      <c r="E2773">
        <v>5</v>
      </c>
      <c r="F2773" s="1">
        <v>7600</v>
      </c>
      <c r="G2773" s="2">
        <v>38000</v>
      </c>
      <c r="H2773" s="3">
        <v>8000</v>
      </c>
      <c r="I2773" s="19" t="s">
        <v>54</v>
      </c>
      <c r="J2773" t="s">
        <v>57</v>
      </c>
      <c r="K2773" s="20">
        <f>Tablo1[[#This Row],[Ürün Kar Tutarı]]/Tablo1[[#This Row],[Birim Fiyat]]</f>
        <v>1.0526315789473684</v>
      </c>
      <c r="L2773" t="str">
        <f xml:space="preserve"> RIGHT(Tablo1[[#This Row],[Urun Ad]],5)</f>
        <v>i Gri</v>
      </c>
      <c r="M2773" cm="1">
        <f t="array" aca="1" ref="M2773" ca="1">IF(VEYA(M2773="Aralık",M2773="Ocak",M2773="Şubat"),"Kış",
IF(VEYA(M2773="Mart",M2773="Nisan",M2773="Mayıs"),"İlkbahar",
IF(VEYA(M2773="Haziran",M2773="Temmuz",M2773="Ağustos"),"Yaz",
IF(VEYA(M2773="Eylül",M2773="Ekim",M2773="Kasım"),"Sonbahar",""))))</f>
        <v>0</v>
      </c>
    </row>
    <row r="2774" spans="1:13" x14ac:dyDescent="0.3">
      <c r="A2774" s="4">
        <v>2773</v>
      </c>
      <c r="B2774" t="s">
        <v>10</v>
      </c>
      <c r="C2774" t="s">
        <v>26</v>
      </c>
      <c r="D2774" s="5" t="s">
        <v>79</v>
      </c>
      <c r="E2774">
        <v>5</v>
      </c>
      <c r="F2774" s="1">
        <v>7250</v>
      </c>
      <c r="G2774" s="2">
        <v>36250</v>
      </c>
      <c r="H2774" s="3">
        <v>11250</v>
      </c>
      <c r="I2774" s="19" t="s">
        <v>54</v>
      </c>
      <c r="J2774" t="s">
        <v>62</v>
      </c>
      <c r="K2774" s="20">
        <f>Tablo1[[#This Row],[Ürün Kar Tutarı]]/Tablo1[[#This Row],[Birim Fiyat]]</f>
        <v>1.5517241379310345</v>
      </c>
      <c r="L2774" t="str">
        <f xml:space="preserve"> RIGHT(Tablo1[[#This Row],[Urun Ad]],5)</f>
        <v>u Gri</v>
      </c>
      <c r="M2774" cm="1">
        <f t="array" aca="1" ref="M2774" ca="1">IF(VEYA(M2774="Aralık",M2774="Ocak",M2774="Şubat"),"Kış",
IF(VEYA(M2774="Mart",M2774="Nisan",M2774="Mayıs"),"İlkbahar",
IF(VEYA(M2774="Haziran",M2774="Temmuz",M2774="Ağustos"),"Yaz",
IF(VEYA(M2774="Eylül",M2774="Ekim",M2774="Kasım"),"Sonbahar",""))))</f>
        <v>0</v>
      </c>
    </row>
    <row r="2775" spans="1:13" x14ac:dyDescent="0.3">
      <c r="A2775" s="4">
        <v>2774</v>
      </c>
      <c r="B2775" t="s">
        <v>19</v>
      </c>
      <c r="C2775" t="s">
        <v>33</v>
      </c>
      <c r="D2775" s="5" t="s">
        <v>78</v>
      </c>
      <c r="E2775">
        <v>3</v>
      </c>
      <c r="F2775" s="1">
        <v>1490</v>
      </c>
      <c r="G2775" s="2">
        <v>4470</v>
      </c>
      <c r="H2775" s="3">
        <v>2070</v>
      </c>
      <c r="I2775" s="19" t="s">
        <v>54</v>
      </c>
      <c r="J2775" t="s">
        <v>61</v>
      </c>
      <c r="K2775" s="20">
        <f>Tablo1[[#This Row],[Ürün Kar Tutarı]]/Tablo1[[#This Row],[Birim Fiyat]]</f>
        <v>1.3892617449664431</v>
      </c>
      <c r="L2775" t="str">
        <f xml:space="preserve"> RIGHT(Tablo1[[#This Row],[Urun Ad]],5)</f>
        <v>Marka</v>
      </c>
      <c r="M2775" cm="1">
        <f t="array" aca="1" ref="M2775" ca="1">IF(VEYA(M2775="Aralık",M2775="Ocak",M2775="Şubat"),"Kış",
IF(VEYA(M2775="Mart",M2775="Nisan",M2775="Mayıs"),"İlkbahar",
IF(VEYA(M2775="Haziran",M2775="Temmuz",M2775="Ağustos"),"Yaz",
IF(VEYA(M2775="Eylül",M2775="Ekim",M2775="Kasım"),"Sonbahar",""))))</f>
        <v>0</v>
      </c>
    </row>
    <row r="2776" spans="1:13" x14ac:dyDescent="0.3">
      <c r="A2776" s="4">
        <v>2775</v>
      </c>
      <c r="B2776" t="s">
        <v>11</v>
      </c>
      <c r="C2776" t="s">
        <v>33</v>
      </c>
      <c r="D2776" s="5" t="s">
        <v>78</v>
      </c>
      <c r="E2776">
        <v>2</v>
      </c>
      <c r="F2776" s="1">
        <v>1490</v>
      </c>
      <c r="G2776" s="2">
        <v>2980</v>
      </c>
      <c r="H2776" s="3">
        <v>1380</v>
      </c>
      <c r="I2776" s="19" t="s">
        <v>54</v>
      </c>
      <c r="J2776" t="s">
        <v>66</v>
      </c>
      <c r="K2776" s="20">
        <f>Tablo1[[#This Row],[Ürün Kar Tutarı]]/Tablo1[[#This Row],[Birim Fiyat]]</f>
        <v>0.9261744966442953</v>
      </c>
      <c r="L2776" t="str">
        <f xml:space="preserve"> RIGHT(Tablo1[[#This Row],[Urun Ad]],5)</f>
        <v>Marka</v>
      </c>
      <c r="M2776" cm="1">
        <f t="array" aca="1" ref="M2776" ca="1">IF(VEYA(M2776="Aralık",M2776="Ocak",M2776="Şubat"),"Kış",
IF(VEYA(M2776="Mart",M2776="Nisan",M2776="Mayıs"),"İlkbahar",
IF(VEYA(M2776="Haziran",M2776="Temmuz",M2776="Ağustos"),"Yaz",
IF(VEYA(M2776="Eylül",M2776="Ekim",M2776="Kasım"),"Sonbahar",""))))</f>
        <v>0</v>
      </c>
    </row>
    <row r="2777" spans="1:13" x14ac:dyDescent="0.3">
      <c r="A2777" s="5">
        <v>2776</v>
      </c>
      <c r="B2777" t="s">
        <v>16</v>
      </c>
      <c r="C2777" t="s">
        <v>30</v>
      </c>
      <c r="D2777" s="5" t="s">
        <v>83</v>
      </c>
      <c r="E2777">
        <v>3</v>
      </c>
      <c r="F2777" s="1">
        <v>1090</v>
      </c>
      <c r="G2777" s="2">
        <v>3270</v>
      </c>
      <c r="H2777" s="3">
        <v>870</v>
      </c>
      <c r="I2777" s="19" t="s">
        <v>54</v>
      </c>
      <c r="J2777" t="s">
        <v>61</v>
      </c>
      <c r="K2777" s="20">
        <f>Tablo1[[#This Row],[Ürün Kar Tutarı]]/Tablo1[[#This Row],[Birim Fiyat]]</f>
        <v>0.79816513761467889</v>
      </c>
      <c r="L2777" t="str">
        <f xml:space="preserve"> RIGHT(Tablo1[[#This Row],[Urun Ad]],5)</f>
        <v>Marka</v>
      </c>
      <c r="M2777" cm="1">
        <f t="array" aca="1" ref="M2777" ca="1">IF(VEYA(M2777="Aralık",M2777="Ocak",M2777="Şubat"),"Kış",
IF(VEYA(M2777="Mart",M2777="Nisan",M2777="Mayıs"),"İlkbahar",
IF(VEYA(M2777="Haziran",M2777="Temmuz",M2777="Ağustos"),"Yaz",
IF(VEYA(M2777="Eylül",M2777="Ekim",M2777="Kasım"),"Sonbahar",""))))</f>
        <v>0</v>
      </c>
    </row>
    <row r="2778" spans="1:13" x14ac:dyDescent="0.3">
      <c r="A2778" s="4">
        <v>2777</v>
      </c>
      <c r="B2778" t="s">
        <v>16</v>
      </c>
      <c r="C2778" t="s">
        <v>28</v>
      </c>
      <c r="D2778" s="5" t="s">
        <v>83</v>
      </c>
      <c r="E2778">
        <v>3</v>
      </c>
      <c r="F2778" s="1">
        <v>1200</v>
      </c>
      <c r="G2778" s="2">
        <v>3600</v>
      </c>
      <c r="H2778" s="3">
        <v>1200</v>
      </c>
      <c r="I2778" s="19" t="s">
        <v>54</v>
      </c>
      <c r="J2778" t="s">
        <v>64</v>
      </c>
      <c r="K2778" s="20">
        <f>Tablo1[[#This Row],[Ürün Kar Tutarı]]/Tablo1[[#This Row],[Birim Fiyat]]</f>
        <v>1</v>
      </c>
      <c r="L2778" t="str">
        <f xml:space="preserve"> RIGHT(Tablo1[[#This Row],[Urun Ad]],5)</f>
        <v>Marka</v>
      </c>
      <c r="M2778" cm="1">
        <f t="array" aca="1" ref="M2778" ca="1">IF(VEYA(M2778="Aralık",M2778="Ocak",M2778="Şubat"),"Kış",
IF(VEYA(M2778="Mart",M2778="Nisan",M2778="Mayıs"),"İlkbahar",
IF(VEYA(M2778="Haziran",M2778="Temmuz",M2778="Ağustos"),"Yaz",
IF(VEYA(M2778="Eylül",M2778="Ekim",M2778="Kasım"),"Sonbahar",""))))</f>
        <v>0</v>
      </c>
    </row>
    <row r="2779" spans="1:13" x14ac:dyDescent="0.3">
      <c r="A2779" s="5">
        <v>2778</v>
      </c>
      <c r="B2779" t="s">
        <v>19</v>
      </c>
      <c r="C2779" t="s">
        <v>30</v>
      </c>
      <c r="D2779" s="5" t="s">
        <v>83</v>
      </c>
      <c r="E2779">
        <v>2</v>
      </c>
      <c r="F2779" s="1">
        <v>1090</v>
      </c>
      <c r="G2779" s="2">
        <v>2180</v>
      </c>
      <c r="H2779" s="3">
        <v>580</v>
      </c>
      <c r="I2779" s="19" t="s">
        <v>54</v>
      </c>
      <c r="J2779" t="s">
        <v>67</v>
      </c>
      <c r="K2779" s="20">
        <f>Tablo1[[#This Row],[Ürün Kar Tutarı]]/Tablo1[[#This Row],[Birim Fiyat]]</f>
        <v>0.5321100917431193</v>
      </c>
      <c r="L2779" t="str">
        <f xml:space="preserve"> RIGHT(Tablo1[[#This Row],[Urun Ad]],5)</f>
        <v>Marka</v>
      </c>
      <c r="M2779" cm="1">
        <f t="array" aca="1" ref="M2779" ca="1">IF(VEYA(M2779="Aralık",M2779="Ocak",M2779="Şubat"),"Kış",
IF(VEYA(M2779="Mart",M2779="Nisan",M2779="Mayıs"),"İlkbahar",
IF(VEYA(M2779="Haziran",M2779="Temmuz",M2779="Ağustos"),"Yaz",
IF(VEYA(M2779="Eylül",M2779="Ekim",M2779="Kasım"),"Sonbahar",""))))</f>
        <v>0</v>
      </c>
    </row>
    <row r="2780" spans="1:13" x14ac:dyDescent="0.3">
      <c r="A2780" s="4">
        <v>2779</v>
      </c>
      <c r="B2780" t="s">
        <v>19</v>
      </c>
      <c r="C2780" t="s">
        <v>24</v>
      </c>
      <c r="D2780" s="5" t="s">
        <v>81</v>
      </c>
      <c r="E2780">
        <v>2</v>
      </c>
      <c r="F2780" s="1">
        <v>2180</v>
      </c>
      <c r="G2780" s="2">
        <v>4360</v>
      </c>
      <c r="H2780" s="3">
        <v>1360</v>
      </c>
      <c r="I2780" s="19" t="s">
        <v>54</v>
      </c>
      <c r="J2780" t="s">
        <v>58</v>
      </c>
      <c r="K2780" s="20">
        <f>Tablo1[[#This Row],[Ürün Kar Tutarı]]/Tablo1[[#This Row],[Birim Fiyat]]</f>
        <v>0.62385321100917435</v>
      </c>
      <c r="L2780" t="str">
        <f xml:space="preserve"> RIGHT(Tablo1[[#This Row],[Urun Ad]],5)</f>
        <v>Marka</v>
      </c>
      <c r="M2780" cm="1">
        <f t="array" aca="1" ref="M2780" ca="1">IF(VEYA(M2780="Aralık",M2780="Ocak",M2780="Şubat"),"Kış",
IF(VEYA(M2780="Mart",M2780="Nisan",M2780="Mayıs"),"İlkbahar",
IF(VEYA(M2780="Haziran",M2780="Temmuz",M2780="Ağustos"),"Yaz",
IF(VEYA(M2780="Eylül",M2780="Ekim",M2780="Kasım"),"Sonbahar",""))))</f>
        <v>0</v>
      </c>
    </row>
    <row r="2781" spans="1:13" x14ac:dyDescent="0.3">
      <c r="A2781" s="5">
        <v>2780</v>
      </c>
      <c r="B2781" t="s">
        <v>10</v>
      </c>
      <c r="C2781" t="s">
        <v>40</v>
      </c>
      <c r="D2781" s="5" t="s">
        <v>75</v>
      </c>
      <c r="E2781">
        <v>2</v>
      </c>
      <c r="F2781" s="1">
        <v>5300</v>
      </c>
      <c r="G2781" s="2">
        <v>10600</v>
      </c>
      <c r="H2781" s="3">
        <v>2600</v>
      </c>
      <c r="I2781" s="19" t="s">
        <v>54</v>
      </c>
      <c r="J2781" t="s">
        <v>67</v>
      </c>
      <c r="K2781" s="20">
        <f>Tablo1[[#This Row],[Ürün Kar Tutarı]]/Tablo1[[#This Row],[Birim Fiyat]]</f>
        <v>0.49056603773584906</v>
      </c>
      <c r="L2781" t="str">
        <f xml:space="preserve"> RIGHT(Tablo1[[#This Row],[Urun Ad]],5)</f>
        <v>i Gri</v>
      </c>
      <c r="M2781" cm="1">
        <f t="array" aca="1" ref="M2781" ca="1">IF(VEYA(M2781="Aralık",M2781="Ocak",M2781="Şubat"),"Kış",
IF(VEYA(M2781="Mart",M2781="Nisan",M2781="Mayıs"),"İlkbahar",
IF(VEYA(M2781="Haziran",M2781="Temmuz",M2781="Ağustos"),"Yaz",
IF(VEYA(M2781="Eylül",M2781="Ekim",M2781="Kasım"),"Sonbahar",""))))</f>
        <v>0</v>
      </c>
    </row>
    <row r="2782" spans="1:13" x14ac:dyDescent="0.3">
      <c r="A2782" s="4">
        <v>2781</v>
      </c>
      <c r="B2782" t="s">
        <v>19</v>
      </c>
      <c r="C2782" t="s">
        <v>40</v>
      </c>
      <c r="D2782" s="5" t="s">
        <v>75</v>
      </c>
      <c r="E2782">
        <v>4</v>
      </c>
      <c r="F2782" s="1">
        <v>5300</v>
      </c>
      <c r="G2782" s="2">
        <v>21200</v>
      </c>
      <c r="H2782" s="3">
        <v>5200</v>
      </c>
      <c r="I2782" s="19" t="s">
        <v>54</v>
      </c>
      <c r="J2782" t="s">
        <v>61</v>
      </c>
      <c r="K2782" s="20">
        <f>Tablo1[[#This Row],[Ürün Kar Tutarı]]/Tablo1[[#This Row],[Birim Fiyat]]</f>
        <v>0.98113207547169812</v>
      </c>
      <c r="L2782" t="str">
        <f xml:space="preserve"> RIGHT(Tablo1[[#This Row],[Urun Ad]],5)</f>
        <v>i Gri</v>
      </c>
      <c r="M2782" cm="1">
        <f t="array" aca="1" ref="M2782" ca="1">IF(VEYA(M2782="Aralık",M2782="Ocak",M2782="Şubat"),"Kış",
IF(VEYA(M2782="Mart",M2782="Nisan",M2782="Mayıs"),"İlkbahar",
IF(VEYA(M2782="Haziran",M2782="Temmuz",M2782="Ağustos"),"Yaz",
IF(VEYA(M2782="Eylül",M2782="Ekim",M2782="Kasım"),"Sonbahar",""))))</f>
        <v>0</v>
      </c>
    </row>
    <row r="2783" spans="1:13" x14ac:dyDescent="0.3">
      <c r="A2783" s="5">
        <v>2782</v>
      </c>
      <c r="B2783" t="s">
        <v>13</v>
      </c>
      <c r="C2783" t="s">
        <v>26</v>
      </c>
      <c r="D2783" s="5" t="s">
        <v>79</v>
      </c>
      <c r="E2783">
        <v>5</v>
      </c>
      <c r="F2783" s="1">
        <v>7250</v>
      </c>
      <c r="G2783" s="2">
        <v>36250</v>
      </c>
      <c r="H2783" s="3">
        <v>11250</v>
      </c>
      <c r="I2783" s="19" t="s">
        <v>54</v>
      </c>
      <c r="J2783" t="s">
        <v>55</v>
      </c>
      <c r="K2783" s="20">
        <f>Tablo1[[#This Row],[Ürün Kar Tutarı]]/Tablo1[[#This Row],[Birim Fiyat]]</f>
        <v>1.5517241379310345</v>
      </c>
      <c r="L2783" t="str">
        <f xml:space="preserve"> RIGHT(Tablo1[[#This Row],[Urun Ad]],5)</f>
        <v>u Gri</v>
      </c>
      <c r="M2783" cm="1">
        <f t="array" aca="1" ref="M2783" ca="1">IF(VEYA(M2783="Aralık",M2783="Ocak",M2783="Şubat"),"Kış",
IF(VEYA(M2783="Mart",M2783="Nisan",M2783="Mayıs"),"İlkbahar",
IF(VEYA(M2783="Haziran",M2783="Temmuz",M2783="Ağustos"),"Yaz",
IF(VEYA(M2783="Eylül",M2783="Ekim",M2783="Kasım"),"Sonbahar",""))))</f>
        <v>0</v>
      </c>
    </row>
    <row r="2784" spans="1:13" x14ac:dyDescent="0.3">
      <c r="A2784" s="4">
        <v>2783</v>
      </c>
      <c r="B2784" t="s">
        <v>13</v>
      </c>
      <c r="C2784" t="s">
        <v>38</v>
      </c>
      <c r="D2784" s="5" t="s">
        <v>84</v>
      </c>
      <c r="E2784">
        <v>4</v>
      </c>
      <c r="F2784" s="1">
        <v>1200</v>
      </c>
      <c r="G2784" s="2">
        <v>4800</v>
      </c>
      <c r="H2784" s="3">
        <v>1600</v>
      </c>
      <c r="I2784" s="19" t="s">
        <v>54</v>
      </c>
      <c r="J2784" t="s">
        <v>63</v>
      </c>
      <c r="K2784" s="20">
        <f>Tablo1[[#This Row],[Ürün Kar Tutarı]]/Tablo1[[#This Row],[Birim Fiyat]]</f>
        <v>1.3333333333333333</v>
      </c>
      <c r="L2784" t="str">
        <f xml:space="preserve"> RIGHT(Tablo1[[#This Row],[Urun Ad]],5)</f>
        <v>ü Mor</v>
      </c>
      <c r="M2784" cm="1">
        <f t="array" aca="1" ref="M2784" ca="1">IF(VEYA(M2784="Aralık",M2784="Ocak",M2784="Şubat"),"Kış",
IF(VEYA(M2784="Mart",M2784="Nisan",M2784="Mayıs"),"İlkbahar",
IF(VEYA(M2784="Haziran",M2784="Temmuz",M2784="Ağustos"),"Yaz",
IF(VEYA(M2784="Eylül",M2784="Ekim",M2784="Kasım"),"Sonbahar",""))))</f>
        <v>0</v>
      </c>
    </row>
    <row r="2785" spans="1:13" x14ac:dyDescent="0.3">
      <c r="A2785" s="5">
        <v>2784</v>
      </c>
      <c r="B2785" t="s">
        <v>11</v>
      </c>
      <c r="C2785" t="s">
        <v>20</v>
      </c>
      <c r="D2785" s="5" t="s">
        <v>75</v>
      </c>
      <c r="E2785">
        <v>3</v>
      </c>
      <c r="F2785" s="1">
        <v>6000</v>
      </c>
      <c r="G2785" s="2">
        <v>18000</v>
      </c>
      <c r="H2785" s="3">
        <v>6000</v>
      </c>
      <c r="I2785" s="19" t="s">
        <v>54</v>
      </c>
      <c r="J2785" t="s">
        <v>60</v>
      </c>
      <c r="K2785" s="20">
        <f>Tablo1[[#This Row],[Ürün Kar Tutarı]]/Tablo1[[#This Row],[Birim Fiyat]]</f>
        <v>1</v>
      </c>
      <c r="L2785" t="str">
        <f xml:space="preserve"> RIGHT(Tablo1[[#This Row],[Urun Ad]],5)</f>
        <v>Beyaz</v>
      </c>
      <c r="M2785" cm="1">
        <f t="array" aca="1" ref="M2785" ca="1">IF(VEYA(M2785="Aralık",M2785="Ocak",M2785="Şubat"),"Kış",
IF(VEYA(M2785="Mart",M2785="Nisan",M2785="Mayıs"),"İlkbahar",
IF(VEYA(M2785="Haziran",M2785="Temmuz",M2785="Ağustos"),"Yaz",
IF(VEYA(M2785="Eylül",M2785="Ekim",M2785="Kasım"),"Sonbahar",""))))</f>
        <v>0</v>
      </c>
    </row>
    <row r="2786" spans="1:13" x14ac:dyDescent="0.3">
      <c r="A2786" s="4">
        <v>2785</v>
      </c>
      <c r="B2786" t="s">
        <v>10</v>
      </c>
      <c r="C2786" t="s">
        <v>22</v>
      </c>
      <c r="D2786" s="5" t="s">
        <v>76</v>
      </c>
      <c r="E2786">
        <v>4</v>
      </c>
      <c r="F2786" s="1">
        <v>8450</v>
      </c>
      <c r="G2786" s="2">
        <v>33800</v>
      </c>
      <c r="H2786" s="3">
        <v>9800</v>
      </c>
      <c r="I2786" s="19" t="s">
        <v>54</v>
      </c>
      <c r="J2786" t="s">
        <v>56</v>
      </c>
      <c r="K2786" s="20">
        <f>Tablo1[[#This Row],[Ürün Kar Tutarı]]/Tablo1[[#This Row],[Birim Fiyat]]</f>
        <v>1.1597633136094674</v>
      </c>
      <c r="L2786" t="str">
        <f xml:space="preserve"> RIGHT(Tablo1[[#This Row],[Urun Ad]],5)</f>
        <v>Beyaz</v>
      </c>
      <c r="M2786" cm="1">
        <f t="array" aca="1" ref="M2786" ca="1">IF(VEYA(M2786="Aralık",M2786="Ocak",M2786="Şubat"),"Kış",
IF(VEYA(M2786="Mart",M2786="Nisan",M2786="Mayıs"),"İlkbahar",
IF(VEYA(M2786="Haziran",M2786="Temmuz",M2786="Ağustos"),"Yaz",
IF(VEYA(M2786="Eylül",M2786="Ekim",M2786="Kasım"),"Sonbahar",""))))</f>
        <v>0</v>
      </c>
    </row>
    <row r="2787" spans="1:13" x14ac:dyDescent="0.3">
      <c r="A2787" s="5">
        <v>2786</v>
      </c>
      <c r="B2787" t="s">
        <v>14</v>
      </c>
      <c r="C2787" t="s">
        <v>34</v>
      </c>
      <c r="D2787" s="5" t="s">
        <v>80</v>
      </c>
      <c r="E2787">
        <v>4</v>
      </c>
      <c r="F2787" s="1">
        <v>4200</v>
      </c>
      <c r="G2787" s="2">
        <v>16800</v>
      </c>
      <c r="H2787" s="3">
        <v>4800</v>
      </c>
      <c r="I2787" s="19" t="s">
        <v>54</v>
      </c>
      <c r="J2787" t="s">
        <v>58</v>
      </c>
      <c r="K2787" s="20">
        <f>Tablo1[[#This Row],[Ürün Kar Tutarı]]/Tablo1[[#This Row],[Birim Fiyat]]</f>
        <v>1.1428571428571428</v>
      </c>
      <c r="L2787" t="str">
        <f xml:space="preserve"> RIGHT(Tablo1[[#This Row],[Urun Ad]],5)</f>
        <v>Beyaz</v>
      </c>
      <c r="M2787" cm="1">
        <f t="array" aca="1" ref="M2787" ca="1">IF(VEYA(M2787="Aralık",M2787="Ocak",M2787="Şubat"),"Kış",
IF(VEYA(M2787="Mart",M2787="Nisan",M2787="Mayıs"),"İlkbahar",
IF(VEYA(M2787="Haziran",M2787="Temmuz",M2787="Ağustos"),"Yaz",
IF(VEYA(M2787="Eylül",M2787="Ekim",M2787="Kasım"),"Sonbahar",""))))</f>
        <v>0</v>
      </c>
    </row>
    <row r="2788" spans="1:13" x14ac:dyDescent="0.3">
      <c r="A2788" s="4">
        <v>2787</v>
      </c>
      <c r="B2788" t="s">
        <v>14</v>
      </c>
      <c r="C2788" t="s">
        <v>32</v>
      </c>
      <c r="D2788" s="5" t="s">
        <v>76</v>
      </c>
      <c r="E2788">
        <v>2</v>
      </c>
      <c r="F2788" s="1">
        <v>10590</v>
      </c>
      <c r="G2788" s="2">
        <v>21180</v>
      </c>
      <c r="H2788" s="3">
        <v>9180</v>
      </c>
      <c r="I2788" s="19" t="s">
        <v>54</v>
      </c>
      <c r="J2788" t="s">
        <v>57</v>
      </c>
      <c r="K2788" s="20">
        <f>Tablo1[[#This Row],[Ürün Kar Tutarı]]/Tablo1[[#This Row],[Birim Fiyat]]</f>
        <v>0.86685552407932009</v>
      </c>
      <c r="L2788" t="str">
        <f xml:space="preserve"> RIGHT(Tablo1[[#This Row],[Urun Ad]],5)</f>
        <v>ı Gri</v>
      </c>
      <c r="M2788" cm="1">
        <f t="array" aca="1" ref="M2788" ca="1">IF(VEYA(M2788="Aralık",M2788="Ocak",M2788="Şubat"),"Kış",
IF(VEYA(M2788="Mart",M2788="Nisan",M2788="Mayıs"),"İlkbahar",
IF(VEYA(M2788="Haziran",M2788="Temmuz",M2788="Ağustos"),"Yaz",
IF(VEYA(M2788="Eylül",M2788="Ekim",M2788="Kasım"),"Sonbahar",""))))</f>
        <v>0</v>
      </c>
    </row>
    <row r="2789" spans="1:13" x14ac:dyDescent="0.3">
      <c r="A2789" s="5">
        <v>2788</v>
      </c>
      <c r="B2789" t="s">
        <v>13</v>
      </c>
      <c r="C2789" t="s">
        <v>38</v>
      </c>
      <c r="D2789" s="5" t="s">
        <v>84</v>
      </c>
      <c r="E2789">
        <v>5</v>
      </c>
      <c r="F2789" s="1">
        <v>1200</v>
      </c>
      <c r="G2789" s="2">
        <v>6000</v>
      </c>
      <c r="H2789" s="3">
        <v>2000</v>
      </c>
      <c r="I2789" s="19" t="s">
        <v>54</v>
      </c>
      <c r="J2789" t="s">
        <v>55</v>
      </c>
      <c r="K2789" s="20">
        <f>Tablo1[[#This Row],[Ürün Kar Tutarı]]/Tablo1[[#This Row],[Birim Fiyat]]</f>
        <v>1.6666666666666667</v>
      </c>
      <c r="L2789" t="str">
        <f xml:space="preserve"> RIGHT(Tablo1[[#This Row],[Urun Ad]],5)</f>
        <v>ü Mor</v>
      </c>
      <c r="M2789" cm="1">
        <f t="array" aca="1" ref="M2789" ca="1">IF(VEYA(M2789="Aralık",M2789="Ocak",M2789="Şubat"),"Kış",
IF(VEYA(M2789="Mart",M2789="Nisan",M2789="Mayıs"),"İlkbahar",
IF(VEYA(M2789="Haziran",M2789="Temmuz",M2789="Ağustos"),"Yaz",
IF(VEYA(M2789="Eylül",M2789="Ekim",M2789="Kasım"),"Sonbahar",""))))</f>
        <v>0</v>
      </c>
    </row>
    <row r="2790" spans="1:13" x14ac:dyDescent="0.3">
      <c r="A2790" s="4">
        <v>2789</v>
      </c>
      <c r="B2790" t="s">
        <v>18</v>
      </c>
      <c r="C2790" t="s">
        <v>27</v>
      </c>
      <c r="D2790" s="5" t="s">
        <v>43</v>
      </c>
      <c r="E2790">
        <v>2</v>
      </c>
      <c r="F2790" s="1">
        <v>1100</v>
      </c>
      <c r="G2790" s="2">
        <v>2200</v>
      </c>
      <c r="H2790" s="3">
        <v>600</v>
      </c>
      <c r="I2790" s="19" t="s">
        <v>54</v>
      </c>
      <c r="J2790" t="s">
        <v>59</v>
      </c>
      <c r="K2790" s="20">
        <f>Tablo1[[#This Row],[Ürün Kar Tutarı]]/Tablo1[[#This Row],[Birim Fiyat]]</f>
        <v>0.54545454545454541</v>
      </c>
      <c r="L2790" t="str">
        <f xml:space="preserve"> RIGHT(Tablo1[[#This Row],[Urun Ad]],5)</f>
        <v>Beyaz</v>
      </c>
      <c r="M2790" cm="1">
        <f t="array" aca="1" ref="M2790" ca="1">IF(VEYA(M2790="Aralık",M2790="Ocak",M2790="Şubat"),"Kış",
IF(VEYA(M2790="Mart",M2790="Nisan",M2790="Mayıs"),"İlkbahar",
IF(VEYA(M2790="Haziran",M2790="Temmuz",M2790="Ağustos"),"Yaz",
IF(VEYA(M2790="Eylül",M2790="Ekim",M2790="Kasım"),"Sonbahar",""))))</f>
        <v>0</v>
      </c>
    </row>
    <row r="2791" spans="1:13" x14ac:dyDescent="0.3">
      <c r="A2791" s="5">
        <v>2790</v>
      </c>
      <c r="B2791" t="s">
        <v>17</v>
      </c>
      <c r="C2791" t="s">
        <v>42</v>
      </c>
      <c r="D2791" s="5" t="s">
        <v>80</v>
      </c>
      <c r="E2791">
        <v>3</v>
      </c>
      <c r="F2791" s="1">
        <v>3700</v>
      </c>
      <c r="G2791" s="2">
        <v>11100</v>
      </c>
      <c r="H2791" s="3">
        <v>2100</v>
      </c>
      <c r="I2791" s="19" t="s">
        <v>54</v>
      </c>
      <c r="J2791" t="s">
        <v>61</v>
      </c>
      <c r="K2791" s="20">
        <f>Tablo1[[#This Row],[Ürün Kar Tutarı]]/Tablo1[[#This Row],[Birim Fiyat]]</f>
        <v>0.56756756756756754</v>
      </c>
      <c r="L2791" t="str">
        <f xml:space="preserve"> RIGHT(Tablo1[[#This Row],[Urun Ad]],5)</f>
        <v>Siyah</v>
      </c>
      <c r="M2791" cm="1">
        <f t="array" aca="1" ref="M2791" ca="1">IF(VEYA(M2791="Aralık",M2791="Ocak",M2791="Şubat"),"Kış",
IF(VEYA(M2791="Mart",M2791="Nisan",M2791="Mayıs"),"İlkbahar",
IF(VEYA(M2791="Haziran",M2791="Temmuz",M2791="Ağustos"),"Yaz",
IF(VEYA(M2791="Eylül",M2791="Ekim",M2791="Kasım"),"Sonbahar",""))))</f>
        <v>0</v>
      </c>
    </row>
    <row r="2792" spans="1:13" x14ac:dyDescent="0.3">
      <c r="A2792" s="4">
        <v>2791</v>
      </c>
      <c r="B2792" t="s">
        <v>9</v>
      </c>
      <c r="C2792" t="s">
        <v>42</v>
      </c>
      <c r="D2792" s="5" t="s">
        <v>80</v>
      </c>
      <c r="E2792">
        <v>3</v>
      </c>
      <c r="F2792" s="1">
        <v>3700</v>
      </c>
      <c r="G2792" s="2">
        <v>11100</v>
      </c>
      <c r="H2792" s="3">
        <v>2100</v>
      </c>
      <c r="I2792" s="19" t="s">
        <v>54</v>
      </c>
      <c r="J2792" t="s">
        <v>60</v>
      </c>
      <c r="K2792" s="20">
        <f>Tablo1[[#This Row],[Ürün Kar Tutarı]]/Tablo1[[#This Row],[Birim Fiyat]]</f>
        <v>0.56756756756756754</v>
      </c>
      <c r="L2792" t="str">
        <f xml:space="preserve"> RIGHT(Tablo1[[#This Row],[Urun Ad]],5)</f>
        <v>Siyah</v>
      </c>
      <c r="M2792" cm="1">
        <f t="array" aca="1" ref="M2792" ca="1">IF(VEYA(M2792="Aralık",M2792="Ocak",M2792="Şubat"),"Kış",
IF(VEYA(M2792="Mart",M2792="Nisan",M2792="Mayıs"),"İlkbahar",
IF(VEYA(M2792="Haziran",M2792="Temmuz",M2792="Ağustos"),"Yaz",
IF(VEYA(M2792="Eylül",M2792="Ekim",M2792="Kasım"),"Sonbahar",""))))</f>
        <v>0</v>
      </c>
    </row>
    <row r="2793" spans="1:13" x14ac:dyDescent="0.3">
      <c r="A2793" s="5">
        <v>2792</v>
      </c>
      <c r="B2793" t="s">
        <v>14</v>
      </c>
      <c r="C2793" t="s">
        <v>27</v>
      </c>
      <c r="D2793" s="5" t="s">
        <v>43</v>
      </c>
      <c r="E2793">
        <v>4</v>
      </c>
      <c r="F2793" s="1">
        <v>1100</v>
      </c>
      <c r="G2793" s="2">
        <v>4400</v>
      </c>
      <c r="H2793" s="3">
        <v>1200</v>
      </c>
      <c r="I2793" s="19" t="s">
        <v>54</v>
      </c>
      <c r="J2793" t="s">
        <v>66</v>
      </c>
      <c r="K2793" s="20">
        <f>Tablo1[[#This Row],[Ürün Kar Tutarı]]/Tablo1[[#This Row],[Birim Fiyat]]</f>
        <v>1.0909090909090908</v>
      </c>
      <c r="L2793" t="str">
        <f xml:space="preserve"> RIGHT(Tablo1[[#This Row],[Urun Ad]],5)</f>
        <v>Beyaz</v>
      </c>
      <c r="M2793" cm="1">
        <f t="array" aca="1" ref="M2793" ca="1">IF(VEYA(M2793="Aralık",M2793="Ocak",M2793="Şubat"),"Kış",
IF(VEYA(M2793="Mart",M2793="Nisan",M2793="Mayıs"),"İlkbahar",
IF(VEYA(M2793="Haziran",M2793="Temmuz",M2793="Ağustos"),"Yaz",
IF(VEYA(M2793="Eylül",M2793="Ekim",M2793="Kasım"),"Sonbahar",""))))</f>
        <v>0</v>
      </c>
    </row>
    <row r="2794" spans="1:13" x14ac:dyDescent="0.3">
      <c r="A2794" s="4">
        <v>2793</v>
      </c>
      <c r="B2794" t="s">
        <v>13</v>
      </c>
      <c r="C2794" t="s">
        <v>42</v>
      </c>
      <c r="D2794" s="5" t="s">
        <v>80</v>
      </c>
      <c r="E2794">
        <v>2</v>
      </c>
      <c r="F2794" s="1">
        <v>3700</v>
      </c>
      <c r="G2794" s="2">
        <v>7400</v>
      </c>
      <c r="H2794" s="3">
        <v>1400</v>
      </c>
      <c r="I2794" s="19" t="s">
        <v>54</v>
      </c>
      <c r="J2794" t="s">
        <v>57</v>
      </c>
      <c r="K2794" s="20">
        <f>Tablo1[[#This Row],[Ürün Kar Tutarı]]/Tablo1[[#This Row],[Birim Fiyat]]</f>
        <v>0.3783783783783784</v>
      </c>
      <c r="L2794" t="str">
        <f xml:space="preserve"> RIGHT(Tablo1[[#This Row],[Urun Ad]],5)</f>
        <v>Siyah</v>
      </c>
      <c r="M2794" cm="1">
        <f t="array" aca="1" ref="M2794" ca="1">IF(VEYA(M2794="Aralık",M2794="Ocak",M2794="Şubat"),"Kış",
IF(VEYA(M2794="Mart",M2794="Nisan",M2794="Mayıs"),"İlkbahar",
IF(VEYA(M2794="Haziran",M2794="Temmuz",M2794="Ağustos"),"Yaz",
IF(VEYA(M2794="Eylül",M2794="Ekim",M2794="Kasım"),"Sonbahar",""))))</f>
        <v>0</v>
      </c>
    </row>
    <row r="2795" spans="1:13" x14ac:dyDescent="0.3">
      <c r="A2795" s="5">
        <v>2794</v>
      </c>
      <c r="B2795" t="s">
        <v>18</v>
      </c>
      <c r="C2795" t="s">
        <v>33</v>
      </c>
      <c r="D2795" s="5" t="s">
        <v>78</v>
      </c>
      <c r="E2795">
        <v>5</v>
      </c>
      <c r="F2795" s="1">
        <v>1490</v>
      </c>
      <c r="G2795" s="2">
        <v>7450</v>
      </c>
      <c r="H2795" s="3">
        <v>3450</v>
      </c>
      <c r="I2795" s="19" t="s">
        <v>54</v>
      </c>
      <c r="J2795" t="s">
        <v>67</v>
      </c>
      <c r="K2795" s="20">
        <f>Tablo1[[#This Row],[Ürün Kar Tutarı]]/Tablo1[[#This Row],[Birim Fiyat]]</f>
        <v>2.3154362416107381</v>
      </c>
      <c r="L2795" t="str">
        <f xml:space="preserve"> RIGHT(Tablo1[[#This Row],[Urun Ad]],5)</f>
        <v>Marka</v>
      </c>
      <c r="M2795" cm="1">
        <f t="array" aca="1" ref="M2795" ca="1">IF(VEYA(M2795="Aralık",M2795="Ocak",M2795="Şubat"),"Kış",
IF(VEYA(M2795="Mart",M2795="Nisan",M2795="Mayıs"),"İlkbahar",
IF(VEYA(M2795="Haziran",M2795="Temmuz",M2795="Ağustos"),"Yaz",
IF(VEYA(M2795="Eylül",M2795="Ekim",M2795="Kasım"),"Sonbahar",""))))</f>
        <v>0</v>
      </c>
    </row>
    <row r="2796" spans="1:13" x14ac:dyDescent="0.3">
      <c r="A2796" s="4">
        <v>2795</v>
      </c>
      <c r="B2796" t="s">
        <v>17</v>
      </c>
      <c r="C2796" t="s">
        <v>41</v>
      </c>
      <c r="D2796" s="5" t="s">
        <v>78</v>
      </c>
      <c r="E2796">
        <v>5</v>
      </c>
      <c r="F2796" s="1">
        <v>1500</v>
      </c>
      <c r="G2796" s="2">
        <v>7500</v>
      </c>
      <c r="H2796" s="3">
        <v>3500</v>
      </c>
      <c r="I2796" s="19" t="s">
        <v>54</v>
      </c>
      <c r="J2796" t="s">
        <v>66</v>
      </c>
      <c r="K2796" s="20">
        <f>Tablo1[[#This Row],[Ürün Kar Tutarı]]/Tablo1[[#This Row],[Birim Fiyat]]</f>
        <v>2.3333333333333335</v>
      </c>
      <c r="L2796" t="str">
        <f xml:space="preserve"> RIGHT(Tablo1[[#This Row],[Urun Ad]],5)</f>
        <v>Marka</v>
      </c>
      <c r="M2796" cm="1">
        <f t="array" aca="1" ref="M2796" ca="1">IF(VEYA(M2796="Aralık",M2796="Ocak",M2796="Şubat"),"Kış",
IF(VEYA(M2796="Mart",M2796="Nisan",M2796="Mayıs"),"İlkbahar",
IF(VEYA(M2796="Haziran",M2796="Temmuz",M2796="Ağustos"),"Yaz",
IF(VEYA(M2796="Eylül",M2796="Ekim",M2796="Kasım"),"Sonbahar",""))))</f>
        <v>0</v>
      </c>
    </row>
    <row r="2797" spans="1:13" x14ac:dyDescent="0.3">
      <c r="A2797" s="5">
        <v>2796</v>
      </c>
      <c r="B2797" t="s">
        <v>16</v>
      </c>
      <c r="C2797" t="s">
        <v>30</v>
      </c>
      <c r="D2797" s="5" t="s">
        <v>83</v>
      </c>
      <c r="E2797">
        <v>5</v>
      </c>
      <c r="F2797" s="1">
        <v>1090</v>
      </c>
      <c r="G2797" s="2">
        <v>5450</v>
      </c>
      <c r="H2797" s="3">
        <v>1450</v>
      </c>
      <c r="I2797" s="19" t="s">
        <v>54</v>
      </c>
      <c r="J2797" t="s">
        <v>64</v>
      </c>
      <c r="K2797" s="20">
        <f>Tablo1[[#This Row],[Ürün Kar Tutarı]]/Tablo1[[#This Row],[Birim Fiyat]]</f>
        <v>1.3302752293577982</v>
      </c>
      <c r="L2797" t="str">
        <f xml:space="preserve"> RIGHT(Tablo1[[#This Row],[Urun Ad]],5)</f>
        <v>Marka</v>
      </c>
      <c r="M2797" cm="1">
        <f t="array" aca="1" ref="M2797" ca="1">IF(VEYA(M2797="Aralık",M2797="Ocak",M2797="Şubat"),"Kış",
IF(VEYA(M2797="Mart",M2797="Nisan",M2797="Mayıs"),"İlkbahar",
IF(VEYA(M2797="Haziran",M2797="Temmuz",M2797="Ağustos"),"Yaz",
IF(VEYA(M2797="Eylül",M2797="Ekim",M2797="Kasım"),"Sonbahar",""))))</f>
        <v>0</v>
      </c>
    </row>
    <row r="2798" spans="1:13" x14ac:dyDescent="0.3">
      <c r="A2798" s="4">
        <v>2797</v>
      </c>
      <c r="B2798" t="s">
        <v>18</v>
      </c>
      <c r="C2798" t="s">
        <v>29</v>
      </c>
      <c r="D2798" s="5" t="s">
        <v>82</v>
      </c>
      <c r="E2798">
        <v>2</v>
      </c>
      <c r="F2798" s="1">
        <v>1800</v>
      </c>
      <c r="G2798" s="2">
        <v>3600</v>
      </c>
      <c r="H2798" s="3">
        <v>2000</v>
      </c>
      <c r="I2798" s="19" t="s">
        <v>54</v>
      </c>
      <c r="J2798" t="s">
        <v>59</v>
      </c>
      <c r="K2798" s="20">
        <f>Tablo1[[#This Row],[Ürün Kar Tutarı]]/Tablo1[[#This Row],[Birim Fiyat]]</f>
        <v>1.1111111111111112</v>
      </c>
      <c r="L2798" t="str">
        <f xml:space="preserve"> RIGHT(Tablo1[[#This Row],[Urun Ad]],5)</f>
        <v>n Gri</v>
      </c>
      <c r="M2798" cm="1">
        <f t="array" aca="1" ref="M2798" ca="1">IF(VEYA(M2798="Aralık",M2798="Ocak",M2798="Şubat"),"Kış",
IF(VEYA(M2798="Mart",M2798="Nisan",M2798="Mayıs"),"İlkbahar",
IF(VEYA(M2798="Haziran",M2798="Temmuz",M2798="Ağustos"),"Yaz",
IF(VEYA(M2798="Eylül",M2798="Ekim",M2798="Kasım"),"Sonbahar",""))))</f>
        <v>0</v>
      </c>
    </row>
    <row r="2799" spans="1:13" x14ac:dyDescent="0.3">
      <c r="A2799" s="5">
        <v>2798</v>
      </c>
      <c r="B2799" t="s">
        <v>15</v>
      </c>
      <c r="C2799" t="s">
        <v>39</v>
      </c>
      <c r="D2799" s="5" t="s">
        <v>76</v>
      </c>
      <c r="E2799">
        <v>4</v>
      </c>
      <c r="F2799" s="1">
        <v>7530</v>
      </c>
      <c r="G2799" s="2">
        <v>30120</v>
      </c>
      <c r="H2799" s="3">
        <v>6120</v>
      </c>
      <c r="I2799" s="19" t="s">
        <v>54</v>
      </c>
      <c r="J2799" t="s">
        <v>67</v>
      </c>
      <c r="K2799" s="20">
        <f>Tablo1[[#This Row],[Ürün Kar Tutarı]]/Tablo1[[#This Row],[Birim Fiyat]]</f>
        <v>0.8127490039840638</v>
      </c>
      <c r="L2799" t="str">
        <f xml:space="preserve"> RIGHT(Tablo1[[#This Row],[Urun Ad]],5)</f>
        <v>ı Gri</v>
      </c>
      <c r="M2799" cm="1">
        <f t="array" aca="1" ref="M2799" ca="1">IF(VEYA(M2799="Aralık",M2799="Ocak",M2799="Şubat"),"Kış",
IF(VEYA(M2799="Mart",M2799="Nisan",M2799="Mayıs"),"İlkbahar",
IF(VEYA(M2799="Haziran",M2799="Temmuz",M2799="Ağustos"),"Yaz",
IF(VEYA(M2799="Eylül",M2799="Ekim",M2799="Kasım"),"Sonbahar",""))))</f>
        <v>0</v>
      </c>
    </row>
    <row r="2800" spans="1:13" x14ac:dyDescent="0.3">
      <c r="A2800" s="4">
        <v>2799</v>
      </c>
      <c r="B2800" t="s">
        <v>14</v>
      </c>
      <c r="C2800" t="s">
        <v>27</v>
      </c>
      <c r="D2800" s="5" t="s">
        <v>43</v>
      </c>
      <c r="E2800">
        <v>3</v>
      </c>
      <c r="F2800" s="1">
        <v>1100</v>
      </c>
      <c r="G2800" s="2">
        <v>3300</v>
      </c>
      <c r="H2800" s="3">
        <v>900</v>
      </c>
      <c r="I2800" s="19" t="s">
        <v>54</v>
      </c>
      <c r="J2800" t="s">
        <v>63</v>
      </c>
      <c r="K2800" s="20">
        <f>Tablo1[[#This Row],[Ürün Kar Tutarı]]/Tablo1[[#This Row],[Birim Fiyat]]</f>
        <v>0.81818181818181823</v>
      </c>
      <c r="L2800" t="str">
        <f xml:space="preserve"> RIGHT(Tablo1[[#This Row],[Urun Ad]],5)</f>
        <v>Beyaz</v>
      </c>
      <c r="M2800" cm="1">
        <f t="array" aca="1" ref="M2800" ca="1">IF(VEYA(M2800="Aralık",M2800="Ocak",M2800="Şubat"),"Kış",
IF(VEYA(M2800="Mart",M2800="Nisan",M2800="Mayıs"),"İlkbahar",
IF(VEYA(M2800="Haziran",M2800="Temmuz",M2800="Ağustos"),"Yaz",
IF(VEYA(M2800="Eylül",M2800="Ekim",M2800="Kasım"),"Sonbahar",""))))</f>
        <v>0</v>
      </c>
    </row>
    <row r="2801" spans="1:13" x14ac:dyDescent="0.3">
      <c r="A2801" s="4">
        <v>2800</v>
      </c>
      <c r="B2801" t="s">
        <v>17</v>
      </c>
      <c r="C2801" t="s">
        <v>23</v>
      </c>
      <c r="D2801" s="5" t="s">
        <v>84</v>
      </c>
      <c r="E2801">
        <v>2</v>
      </c>
      <c r="F2801" s="1">
        <v>1350</v>
      </c>
      <c r="G2801" s="2">
        <v>2700</v>
      </c>
      <c r="H2801" s="3">
        <v>1100</v>
      </c>
      <c r="I2801" s="19" t="s">
        <v>54</v>
      </c>
      <c r="J2801" t="s">
        <v>62</v>
      </c>
      <c r="K2801" s="20">
        <f>Tablo1[[#This Row],[Ürün Kar Tutarı]]/Tablo1[[#This Row],[Birim Fiyat]]</f>
        <v>0.81481481481481477</v>
      </c>
      <c r="L2801" t="str">
        <f xml:space="preserve"> RIGHT(Tablo1[[#This Row],[Urun Ad]],5)</f>
        <v>Siyah</v>
      </c>
      <c r="M2801" cm="1">
        <f t="array" aca="1" ref="M2801" ca="1">IF(VEYA(M2801="Aralık",M2801="Ocak",M2801="Şubat"),"Kış",
IF(VEYA(M2801="Mart",M2801="Nisan",M2801="Mayıs"),"İlkbahar",
IF(VEYA(M2801="Haziran",M2801="Temmuz",M2801="Ağustos"),"Yaz",
IF(VEYA(M2801="Eylül",M2801="Ekim",M2801="Kasım"),"Sonbahar",""))))</f>
        <v>0</v>
      </c>
    </row>
    <row r="2802" spans="1:13" x14ac:dyDescent="0.3">
      <c r="A2802" s="4">
        <v>2801</v>
      </c>
      <c r="B2802" t="s">
        <v>16</v>
      </c>
      <c r="C2802" t="s">
        <v>23</v>
      </c>
      <c r="D2802" s="5" t="s">
        <v>84</v>
      </c>
      <c r="E2802">
        <v>3</v>
      </c>
      <c r="F2802" s="1">
        <v>1350</v>
      </c>
      <c r="G2802" s="2">
        <v>4050</v>
      </c>
      <c r="H2802" s="3">
        <v>1650</v>
      </c>
      <c r="I2802" s="19" t="s">
        <v>54</v>
      </c>
      <c r="J2802" t="s">
        <v>63</v>
      </c>
      <c r="K2802" s="20">
        <f>Tablo1[[#This Row],[Ürün Kar Tutarı]]/Tablo1[[#This Row],[Birim Fiyat]]</f>
        <v>1.2222222222222223</v>
      </c>
      <c r="L2802" t="str">
        <f xml:space="preserve"> RIGHT(Tablo1[[#This Row],[Urun Ad]],5)</f>
        <v>Siyah</v>
      </c>
      <c r="M2802" cm="1">
        <f t="array" aca="1" ref="M2802" ca="1">IF(VEYA(M2802="Aralık",M2802="Ocak",M2802="Şubat"),"Kış",
IF(VEYA(M2802="Mart",M2802="Nisan",M2802="Mayıs"),"İlkbahar",
IF(VEYA(M2802="Haziran",M2802="Temmuz",M2802="Ağustos"),"Yaz",
IF(VEYA(M2802="Eylül",M2802="Ekim",M2802="Kasım"),"Sonbahar",""))))</f>
        <v>0</v>
      </c>
    </row>
    <row r="2803" spans="1:13" x14ac:dyDescent="0.3">
      <c r="A2803" s="5">
        <v>2802</v>
      </c>
      <c r="B2803" t="s">
        <v>15</v>
      </c>
      <c r="C2803" t="s">
        <v>30</v>
      </c>
      <c r="D2803" s="5" t="s">
        <v>83</v>
      </c>
      <c r="E2803">
        <v>2</v>
      </c>
      <c r="F2803" s="1">
        <v>1090</v>
      </c>
      <c r="G2803" s="2">
        <v>2180</v>
      </c>
      <c r="H2803" s="3">
        <v>580</v>
      </c>
      <c r="I2803" s="19" t="s">
        <v>54</v>
      </c>
      <c r="J2803" t="s">
        <v>63</v>
      </c>
      <c r="K2803" s="20">
        <f>Tablo1[[#This Row],[Ürün Kar Tutarı]]/Tablo1[[#This Row],[Birim Fiyat]]</f>
        <v>0.5321100917431193</v>
      </c>
      <c r="L2803" t="str">
        <f xml:space="preserve"> RIGHT(Tablo1[[#This Row],[Urun Ad]],5)</f>
        <v>Marka</v>
      </c>
      <c r="M2803" cm="1">
        <f t="array" aca="1" ref="M2803" ca="1">IF(VEYA(M2803="Aralık",M2803="Ocak",M2803="Şubat"),"Kış",
IF(VEYA(M2803="Mart",M2803="Nisan",M2803="Mayıs"),"İlkbahar",
IF(VEYA(M2803="Haziran",M2803="Temmuz",M2803="Ağustos"),"Yaz",
IF(VEYA(M2803="Eylül",M2803="Ekim",M2803="Kasım"),"Sonbahar",""))))</f>
        <v>0</v>
      </c>
    </row>
    <row r="2804" spans="1:13" x14ac:dyDescent="0.3">
      <c r="A2804" s="4">
        <v>2803</v>
      </c>
      <c r="B2804" t="s">
        <v>15</v>
      </c>
      <c r="C2804" t="s">
        <v>34</v>
      </c>
      <c r="D2804" s="5" t="s">
        <v>80</v>
      </c>
      <c r="E2804">
        <v>3</v>
      </c>
      <c r="F2804" s="1">
        <v>4200</v>
      </c>
      <c r="G2804" s="2">
        <v>12600</v>
      </c>
      <c r="H2804" s="3">
        <v>3600</v>
      </c>
      <c r="I2804" s="19" t="s">
        <v>54</v>
      </c>
      <c r="J2804" t="s">
        <v>63</v>
      </c>
      <c r="K2804" s="20">
        <f>Tablo1[[#This Row],[Ürün Kar Tutarı]]/Tablo1[[#This Row],[Birim Fiyat]]</f>
        <v>0.8571428571428571</v>
      </c>
      <c r="L2804" t="str">
        <f xml:space="preserve"> RIGHT(Tablo1[[#This Row],[Urun Ad]],5)</f>
        <v>Beyaz</v>
      </c>
      <c r="M2804" cm="1">
        <f t="array" aca="1" ref="M2804" ca="1">IF(VEYA(M2804="Aralık",M2804="Ocak",M2804="Şubat"),"Kış",
IF(VEYA(M2804="Mart",M2804="Nisan",M2804="Mayıs"),"İlkbahar",
IF(VEYA(M2804="Haziran",M2804="Temmuz",M2804="Ağustos"),"Yaz",
IF(VEYA(M2804="Eylül",M2804="Ekim",M2804="Kasım"),"Sonbahar",""))))</f>
        <v>0</v>
      </c>
    </row>
    <row r="2805" spans="1:13" x14ac:dyDescent="0.3">
      <c r="A2805" s="5">
        <v>2804</v>
      </c>
      <c r="B2805" t="s">
        <v>17</v>
      </c>
      <c r="C2805" t="s">
        <v>29</v>
      </c>
      <c r="D2805" s="5" t="s">
        <v>82</v>
      </c>
      <c r="E2805">
        <v>5</v>
      </c>
      <c r="F2805" s="1">
        <v>1800</v>
      </c>
      <c r="G2805" s="2">
        <v>9000</v>
      </c>
      <c r="H2805" s="3">
        <v>5000</v>
      </c>
      <c r="I2805" s="19" t="s">
        <v>54</v>
      </c>
      <c r="J2805" t="s">
        <v>66</v>
      </c>
      <c r="K2805" s="20">
        <f>Tablo1[[#This Row],[Ürün Kar Tutarı]]/Tablo1[[#This Row],[Birim Fiyat]]</f>
        <v>2.7777777777777777</v>
      </c>
      <c r="L2805" t="str">
        <f xml:space="preserve"> RIGHT(Tablo1[[#This Row],[Urun Ad]],5)</f>
        <v>n Gri</v>
      </c>
      <c r="M2805" cm="1">
        <f t="array" aca="1" ref="M2805" ca="1">IF(VEYA(M2805="Aralık",M2805="Ocak",M2805="Şubat"),"Kış",
IF(VEYA(M2805="Mart",M2805="Nisan",M2805="Mayıs"),"İlkbahar",
IF(VEYA(M2805="Haziran",M2805="Temmuz",M2805="Ağustos"),"Yaz",
IF(VEYA(M2805="Eylül",M2805="Ekim",M2805="Kasım"),"Sonbahar",""))))</f>
        <v>0</v>
      </c>
    </row>
    <row r="2806" spans="1:13" x14ac:dyDescent="0.3">
      <c r="A2806" s="4">
        <v>2805</v>
      </c>
      <c r="B2806" t="s">
        <v>19</v>
      </c>
      <c r="C2806" t="s">
        <v>30</v>
      </c>
      <c r="D2806" s="5" t="s">
        <v>83</v>
      </c>
      <c r="E2806">
        <v>3</v>
      </c>
      <c r="F2806" s="1">
        <v>1090</v>
      </c>
      <c r="G2806" s="2">
        <v>3270</v>
      </c>
      <c r="H2806" s="3">
        <v>870</v>
      </c>
      <c r="I2806" s="19" t="s">
        <v>54</v>
      </c>
      <c r="J2806" t="s">
        <v>56</v>
      </c>
      <c r="K2806" s="20">
        <f>Tablo1[[#This Row],[Ürün Kar Tutarı]]/Tablo1[[#This Row],[Birim Fiyat]]</f>
        <v>0.79816513761467889</v>
      </c>
      <c r="L2806" t="str">
        <f xml:space="preserve"> RIGHT(Tablo1[[#This Row],[Urun Ad]],5)</f>
        <v>Marka</v>
      </c>
      <c r="M2806" cm="1">
        <f t="array" aca="1" ref="M2806" ca="1">IF(VEYA(M2806="Aralık",M2806="Ocak",M2806="Şubat"),"Kış",
IF(VEYA(M2806="Mart",M2806="Nisan",M2806="Mayıs"),"İlkbahar",
IF(VEYA(M2806="Haziran",M2806="Temmuz",M2806="Ağustos"),"Yaz",
IF(VEYA(M2806="Eylül",M2806="Ekim",M2806="Kasım"),"Sonbahar",""))))</f>
        <v>0</v>
      </c>
    </row>
    <row r="2807" spans="1:13" x14ac:dyDescent="0.3">
      <c r="A2807" s="5">
        <v>2806</v>
      </c>
      <c r="B2807" t="s">
        <v>8</v>
      </c>
      <c r="C2807" t="s">
        <v>25</v>
      </c>
      <c r="D2807" s="5" t="s">
        <v>77</v>
      </c>
      <c r="E2807">
        <v>4</v>
      </c>
      <c r="F2807" s="1">
        <v>7600</v>
      </c>
      <c r="G2807" s="2">
        <v>30400</v>
      </c>
      <c r="H2807" s="3">
        <v>6400</v>
      </c>
      <c r="I2807" s="19" t="s">
        <v>54</v>
      </c>
      <c r="J2807" t="s">
        <v>61</v>
      </c>
      <c r="K2807" s="20">
        <f>Tablo1[[#This Row],[Ürün Kar Tutarı]]/Tablo1[[#This Row],[Birim Fiyat]]</f>
        <v>0.84210526315789469</v>
      </c>
      <c r="L2807" t="str">
        <f xml:space="preserve"> RIGHT(Tablo1[[#This Row],[Urun Ad]],5)</f>
        <v>i Gri</v>
      </c>
      <c r="M2807" cm="1">
        <f t="array" aca="1" ref="M2807" ca="1">IF(VEYA(M2807="Aralık",M2807="Ocak",M2807="Şubat"),"Kış",
IF(VEYA(M2807="Mart",M2807="Nisan",M2807="Mayıs"),"İlkbahar",
IF(VEYA(M2807="Haziran",M2807="Temmuz",M2807="Ağustos"),"Yaz",
IF(VEYA(M2807="Eylül",M2807="Ekim",M2807="Kasım"),"Sonbahar",""))))</f>
        <v>0</v>
      </c>
    </row>
    <row r="2808" spans="1:13" x14ac:dyDescent="0.3">
      <c r="A2808" s="4">
        <v>2807</v>
      </c>
      <c r="B2808" t="s">
        <v>16</v>
      </c>
      <c r="C2808" t="s">
        <v>25</v>
      </c>
      <c r="D2808" s="5" t="s">
        <v>77</v>
      </c>
      <c r="E2808">
        <v>2</v>
      </c>
      <c r="F2808" s="1">
        <v>7600</v>
      </c>
      <c r="G2808" s="2">
        <v>15200</v>
      </c>
      <c r="H2808" s="3">
        <v>3200</v>
      </c>
      <c r="I2808" s="19" t="s">
        <v>54</v>
      </c>
      <c r="J2808" t="s">
        <v>64</v>
      </c>
      <c r="K2808" s="20">
        <f>Tablo1[[#This Row],[Ürün Kar Tutarı]]/Tablo1[[#This Row],[Birim Fiyat]]</f>
        <v>0.42105263157894735</v>
      </c>
      <c r="L2808" t="str">
        <f xml:space="preserve"> RIGHT(Tablo1[[#This Row],[Urun Ad]],5)</f>
        <v>i Gri</v>
      </c>
      <c r="M2808" cm="1">
        <f t="array" aca="1" ref="M2808" ca="1">IF(VEYA(M2808="Aralık",M2808="Ocak",M2808="Şubat"),"Kış",
IF(VEYA(M2808="Mart",M2808="Nisan",M2808="Mayıs"),"İlkbahar",
IF(VEYA(M2808="Haziran",M2808="Temmuz",M2808="Ağustos"),"Yaz",
IF(VEYA(M2808="Eylül",M2808="Ekim",M2808="Kasım"),"Sonbahar",""))))</f>
        <v>0</v>
      </c>
    </row>
    <row r="2809" spans="1:13" x14ac:dyDescent="0.3">
      <c r="A2809" s="5">
        <v>2808</v>
      </c>
      <c r="B2809" t="s">
        <v>10</v>
      </c>
      <c r="C2809" t="s">
        <v>42</v>
      </c>
      <c r="D2809" s="5" t="s">
        <v>80</v>
      </c>
      <c r="E2809">
        <v>3</v>
      </c>
      <c r="F2809" s="1">
        <v>3700</v>
      </c>
      <c r="G2809" s="2">
        <v>11100</v>
      </c>
      <c r="H2809" s="3">
        <v>2100</v>
      </c>
      <c r="I2809" s="19" t="s">
        <v>54</v>
      </c>
      <c r="J2809" t="s">
        <v>65</v>
      </c>
      <c r="K2809" s="20">
        <f>Tablo1[[#This Row],[Ürün Kar Tutarı]]/Tablo1[[#This Row],[Birim Fiyat]]</f>
        <v>0.56756756756756754</v>
      </c>
      <c r="L2809" t="str">
        <f xml:space="preserve"> RIGHT(Tablo1[[#This Row],[Urun Ad]],5)</f>
        <v>Siyah</v>
      </c>
      <c r="M2809" cm="1">
        <f t="array" aca="1" ref="M2809" ca="1">IF(VEYA(M2809="Aralık",M2809="Ocak",M2809="Şubat"),"Kış",
IF(VEYA(M2809="Mart",M2809="Nisan",M2809="Mayıs"),"İlkbahar",
IF(VEYA(M2809="Haziran",M2809="Temmuz",M2809="Ağustos"),"Yaz",
IF(VEYA(M2809="Eylül",M2809="Ekim",M2809="Kasım"),"Sonbahar",""))))</f>
        <v>0</v>
      </c>
    </row>
    <row r="2810" spans="1:13" x14ac:dyDescent="0.3">
      <c r="A2810" s="4">
        <v>2809</v>
      </c>
      <c r="B2810" t="s">
        <v>12</v>
      </c>
      <c r="C2810" t="s">
        <v>26</v>
      </c>
      <c r="D2810" s="5" t="s">
        <v>79</v>
      </c>
      <c r="E2810">
        <v>3</v>
      </c>
      <c r="F2810" s="1">
        <v>7250</v>
      </c>
      <c r="G2810" s="2">
        <v>21750</v>
      </c>
      <c r="H2810" s="3">
        <v>6750</v>
      </c>
      <c r="I2810" s="19" t="s">
        <v>54</v>
      </c>
      <c r="J2810" t="s">
        <v>57</v>
      </c>
      <c r="K2810" s="20">
        <f>Tablo1[[#This Row],[Ürün Kar Tutarı]]/Tablo1[[#This Row],[Birim Fiyat]]</f>
        <v>0.93103448275862066</v>
      </c>
      <c r="L2810" t="str">
        <f xml:space="preserve"> RIGHT(Tablo1[[#This Row],[Urun Ad]],5)</f>
        <v>u Gri</v>
      </c>
      <c r="M2810" cm="1">
        <f t="array" aca="1" ref="M2810" ca="1">IF(VEYA(M2810="Aralık",M2810="Ocak",M2810="Şubat"),"Kış",
IF(VEYA(M2810="Mart",M2810="Nisan",M2810="Mayıs"),"İlkbahar",
IF(VEYA(M2810="Haziran",M2810="Temmuz",M2810="Ağustos"),"Yaz",
IF(VEYA(M2810="Eylül",M2810="Ekim",M2810="Kasım"),"Sonbahar",""))))</f>
        <v>0</v>
      </c>
    </row>
    <row r="2811" spans="1:13" x14ac:dyDescent="0.3">
      <c r="A2811" s="5">
        <v>2810</v>
      </c>
      <c r="B2811" t="s">
        <v>9</v>
      </c>
      <c r="C2811" t="s">
        <v>25</v>
      </c>
      <c r="D2811" s="5" t="s">
        <v>77</v>
      </c>
      <c r="E2811">
        <v>5</v>
      </c>
      <c r="F2811" s="1">
        <v>7600</v>
      </c>
      <c r="G2811" s="2">
        <v>38000</v>
      </c>
      <c r="H2811" s="3">
        <v>8000</v>
      </c>
      <c r="I2811" s="19" t="s">
        <v>54</v>
      </c>
      <c r="J2811" t="s">
        <v>61</v>
      </c>
      <c r="K2811" s="20">
        <f>Tablo1[[#This Row],[Ürün Kar Tutarı]]/Tablo1[[#This Row],[Birim Fiyat]]</f>
        <v>1.0526315789473684</v>
      </c>
      <c r="L2811" t="str">
        <f xml:space="preserve"> RIGHT(Tablo1[[#This Row],[Urun Ad]],5)</f>
        <v>i Gri</v>
      </c>
      <c r="M2811" cm="1">
        <f t="array" aca="1" ref="M2811" ca="1">IF(VEYA(M2811="Aralık",M2811="Ocak",M2811="Şubat"),"Kış",
IF(VEYA(M2811="Mart",M2811="Nisan",M2811="Mayıs"),"İlkbahar",
IF(VEYA(M2811="Haziran",M2811="Temmuz",M2811="Ağustos"),"Yaz",
IF(VEYA(M2811="Eylül",M2811="Ekim",M2811="Kasım"),"Sonbahar",""))))</f>
        <v>0</v>
      </c>
    </row>
    <row r="2812" spans="1:13" x14ac:dyDescent="0.3">
      <c r="A2812" s="4">
        <v>2811</v>
      </c>
      <c r="B2812" t="s">
        <v>18</v>
      </c>
      <c r="C2812" t="s">
        <v>34</v>
      </c>
      <c r="D2812" s="5" t="s">
        <v>80</v>
      </c>
      <c r="E2812">
        <v>4</v>
      </c>
      <c r="F2812" s="1">
        <v>4200</v>
      </c>
      <c r="G2812" s="2">
        <v>16800</v>
      </c>
      <c r="H2812" s="3">
        <v>4800</v>
      </c>
      <c r="I2812" s="19" t="s">
        <v>54</v>
      </c>
      <c r="J2812" t="s">
        <v>60</v>
      </c>
      <c r="K2812" s="20">
        <f>Tablo1[[#This Row],[Ürün Kar Tutarı]]/Tablo1[[#This Row],[Birim Fiyat]]</f>
        <v>1.1428571428571428</v>
      </c>
      <c r="L2812" t="str">
        <f xml:space="preserve"> RIGHT(Tablo1[[#This Row],[Urun Ad]],5)</f>
        <v>Beyaz</v>
      </c>
      <c r="M2812" cm="1">
        <f t="array" aca="1" ref="M2812" ca="1">IF(VEYA(M2812="Aralık",M2812="Ocak",M2812="Şubat"),"Kış",
IF(VEYA(M2812="Mart",M2812="Nisan",M2812="Mayıs"),"İlkbahar",
IF(VEYA(M2812="Haziran",M2812="Temmuz",M2812="Ağustos"),"Yaz",
IF(VEYA(M2812="Eylül",M2812="Ekim",M2812="Kasım"),"Sonbahar",""))))</f>
        <v>0</v>
      </c>
    </row>
    <row r="2813" spans="1:13" x14ac:dyDescent="0.3">
      <c r="A2813" s="5">
        <v>2812</v>
      </c>
      <c r="B2813" t="s">
        <v>14</v>
      </c>
      <c r="C2813" t="s">
        <v>37</v>
      </c>
      <c r="D2813" s="5" t="s">
        <v>43</v>
      </c>
      <c r="E2813">
        <v>2</v>
      </c>
      <c r="F2813" s="1">
        <v>1250</v>
      </c>
      <c r="G2813" s="2">
        <v>2500</v>
      </c>
      <c r="H2813" s="3">
        <v>900</v>
      </c>
      <c r="I2813" s="19" t="s">
        <v>54</v>
      </c>
      <c r="J2813" t="s">
        <v>61</v>
      </c>
      <c r="K2813" s="20">
        <f>Tablo1[[#This Row],[Ürün Kar Tutarı]]/Tablo1[[#This Row],[Birim Fiyat]]</f>
        <v>0.72</v>
      </c>
      <c r="L2813" t="str">
        <f xml:space="preserve"> RIGHT(Tablo1[[#This Row],[Urun Ad]],5)</f>
        <v>Siyah</v>
      </c>
      <c r="M2813" cm="1">
        <f t="array" aca="1" ref="M2813" ca="1">IF(VEYA(M2813="Aralık",M2813="Ocak",M2813="Şubat"),"Kış",
IF(VEYA(M2813="Mart",M2813="Nisan",M2813="Mayıs"),"İlkbahar",
IF(VEYA(M2813="Haziran",M2813="Temmuz",M2813="Ağustos"),"Yaz",
IF(VEYA(M2813="Eylül",M2813="Ekim",M2813="Kasım"),"Sonbahar",""))))</f>
        <v>0</v>
      </c>
    </row>
    <row r="2814" spans="1:13" x14ac:dyDescent="0.3">
      <c r="A2814" s="4">
        <v>2813</v>
      </c>
      <c r="B2814" t="s">
        <v>16</v>
      </c>
      <c r="C2814" t="s">
        <v>30</v>
      </c>
      <c r="D2814" s="5" t="s">
        <v>83</v>
      </c>
      <c r="E2814">
        <v>2</v>
      </c>
      <c r="F2814" s="1">
        <v>1090</v>
      </c>
      <c r="G2814" s="2">
        <v>2180</v>
      </c>
      <c r="H2814" s="3">
        <v>580</v>
      </c>
      <c r="I2814" s="19" t="s">
        <v>54</v>
      </c>
      <c r="J2814" t="s">
        <v>62</v>
      </c>
      <c r="K2814" s="20">
        <f>Tablo1[[#This Row],[Ürün Kar Tutarı]]/Tablo1[[#This Row],[Birim Fiyat]]</f>
        <v>0.5321100917431193</v>
      </c>
      <c r="L2814" t="str">
        <f xml:space="preserve"> RIGHT(Tablo1[[#This Row],[Urun Ad]],5)</f>
        <v>Marka</v>
      </c>
      <c r="M2814" cm="1">
        <f t="array" aca="1" ref="M2814" ca="1">IF(VEYA(M2814="Aralık",M2814="Ocak",M2814="Şubat"),"Kış",
IF(VEYA(M2814="Mart",M2814="Nisan",M2814="Mayıs"),"İlkbahar",
IF(VEYA(M2814="Haziran",M2814="Temmuz",M2814="Ağustos"),"Yaz",
IF(VEYA(M2814="Eylül",M2814="Ekim",M2814="Kasım"),"Sonbahar",""))))</f>
        <v>0</v>
      </c>
    </row>
    <row r="2815" spans="1:13" x14ac:dyDescent="0.3">
      <c r="A2815" s="5">
        <v>2814</v>
      </c>
      <c r="B2815" t="s">
        <v>11</v>
      </c>
      <c r="C2815" t="s">
        <v>24</v>
      </c>
      <c r="D2815" s="5" t="s">
        <v>81</v>
      </c>
      <c r="E2815">
        <v>2</v>
      </c>
      <c r="F2815" s="1">
        <v>2180</v>
      </c>
      <c r="G2815" s="2">
        <v>4360</v>
      </c>
      <c r="H2815" s="3">
        <v>1360</v>
      </c>
      <c r="I2815" s="19" t="s">
        <v>54</v>
      </c>
      <c r="J2815" t="s">
        <v>58</v>
      </c>
      <c r="K2815" s="20">
        <f>Tablo1[[#This Row],[Ürün Kar Tutarı]]/Tablo1[[#This Row],[Birim Fiyat]]</f>
        <v>0.62385321100917435</v>
      </c>
      <c r="L2815" t="str">
        <f xml:space="preserve"> RIGHT(Tablo1[[#This Row],[Urun Ad]],5)</f>
        <v>Marka</v>
      </c>
      <c r="M2815" cm="1">
        <f t="array" aca="1" ref="M2815" ca="1">IF(VEYA(M2815="Aralık",M2815="Ocak",M2815="Şubat"),"Kış",
IF(VEYA(M2815="Mart",M2815="Nisan",M2815="Mayıs"),"İlkbahar",
IF(VEYA(M2815="Haziran",M2815="Temmuz",M2815="Ağustos"),"Yaz",
IF(VEYA(M2815="Eylül",M2815="Ekim",M2815="Kasım"),"Sonbahar",""))))</f>
        <v>0</v>
      </c>
    </row>
    <row r="2816" spans="1:13" x14ac:dyDescent="0.3">
      <c r="A2816" s="4">
        <v>2815</v>
      </c>
      <c r="B2816" t="s">
        <v>19</v>
      </c>
      <c r="C2816" t="s">
        <v>42</v>
      </c>
      <c r="D2816" s="5" t="s">
        <v>80</v>
      </c>
      <c r="E2816">
        <v>4</v>
      </c>
      <c r="F2816" s="1">
        <v>3700</v>
      </c>
      <c r="G2816" s="2">
        <v>14800</v>
      </c>
      <c r="H2816" s="3">
        <v>2800</v>
      </c>
      <c r="I2816" s="19" t="s">
        <v>54</v>
      </c>
      <c r="J2816" t="s">
        <v>63</v>
      </c>
      <c r="K2816" s="20">
        <f>Tablo1[[#This Row],[Ürün Kar Tutarı]]/Tablo1[[#This Row],[Birim Fiyat]]</f>
        <v>0.7567567567567568</v>
      </c>
      <c r="L2816" t="str">
        <f xml:space="preserve"> RIGHT(Tablo1[[#This Row],[Urun Ad]],5)</f>
        <v>Siyah</v>
      </c>
      <c r="M2816" cm="1">
        <f t="array" aca="1" ref="M2816" ca="1">IF(VEYA(M2816="Aralık",M2816="Ocak",M2816="Şubat"),"Kış",
IF(VEYA(M2816="Mart",M2816="Nisan",M2816="Mayıs"),"İlkbahar",
IF(VEYA(M2816="Haziran",M2816="Temmuz",M2816="Ağustos"),"Yaz",
IF(VEYA(M2816="Eylül",M2816="Ekim",M2816="Kasım"),"Sonbahar",""))))</f>
        <v>0</v>
      </c>
    </row>
    <row r="2817" spans="1:13" x14ac:dyDescent="0.3">
      <c r="A2817" s="5">
        <v>2816</v>
      </c>
      <c r="B2817" t="s">
        <v>17</v>
      </c>
      <c r="C2817" t="s">
        <v>20</v>
      </c>
      <c r="D2817" s="5" t="s">
        <v>75</v>
      </c>
      <c r="E2817">
        <v>3</v>
      </c>
      <c r="F2817" s="1">
        <v>6000</v>
      </c>
      <c r="G2817" s="2">
        <v>18000</v>
      </c>
      <c r="H2817" s="3">
        <v>6000</v>
      </c>
      <c r="I2817" s="19" t="s">
        <v>54</v>
      </c>
      <c r="J2817" t="s">
        <v>57</v>
      </c>
      <c r="K2817" s="20">
        <f>Tablo1[[#This Row],[Ürün Kar Tutarı]]/Tablo1[[#This Row],[Birim Fiyat]]</f>
        <v>1</v>
      </c>
      <c r="L2817" t="str">
        <f xml:space="preserve"> RIGHT(Tablo1[[#This Row],[Urun Ad]],5)</f>
        <v>Beyaz</v>
      </c>
      <c r="M2817" cm="1">
        <f t="array" aca="1" ref="M2817" ca="1">IF(VEYA(M2817="Aralık",M2817="Ocak",M2817="Şubat"),"Kış",
IF(VEYA(M2817="Mart",M2817="Nisan",M2817="Mayıs"),"İlkbahar",
IF(VEYA(M2817="Haziran",M2817="Temmuz",M2817="Ağustos"),"Yaz",
IF(VEYA(M2817="Eylül",M2817="Ekim",M2817="Kasım"),"Sonbahar",""))))</f>
        <v>0</v>
      </c>
    </row>
    <row r="2818" spans="1:13" x14ac:dyDescent="0.3">
      <c r="A2818" s="4">
        <v>2817</v>
      </c>
      <c r="B2818" t="s">
        <v>18</v>
      </c>
      <c r="C2818" t="s">
        <v>37</v>
      </c>
      <c r="D2818" s="5" t="s">
        <v>43</v>
      </c>
      <c r="E2818">
        <v>3</v>
      </c>
      <c r="F2818" s="1">
        <v>1250</v>
      </c>
      <c r="G2818" s="2">
        <v>3750</v>
      </c>
      <c r="H2818" s="3">
        <v>1350</v>
      </c>
      <c r="I2818" s="19" t="s">
        <v>54</v>
      </c>
      <c r="J2818" t="s">
        <v>55</v>
      </c>
      <c r="K2818" s="20">
        <f>Tablo1[[#This Row],[Ürün Kar Tutarı]]/Tablo1[[#This Row],[Birim Fiyat]]</f>
        <v>1.08</v>
      </c>
      <c r="L2818" t="str">
        <f xml:space="preserve"> RIGHT(Tablo1[[#This Row],[Urun Ad]],5)</f>
        <v>Siyah</v>
      </c>
      <c r="M2818" cm="1">
        <f t="array" aca="1" ref="M2818" ca="1">IF(VEYA(M2818="Aralık",M2818="Ocak",M2818="Şubat"),"Kış",
IF(VEYA(M2818="Mart",M2818="Nisan",M2818="Mayıs"),"İlkbahar",
IF(VEYA(M2818="Haziran",M2818="Temmuz",M2818="Ağustos"),"Yaz",
IF(VEYA(M2818="Eylül",M2818="Ekim",M2818="Kasım"),"Sonbahar",""))))</f>
        <v>0</v>
      </c>
    </row>
    <row r="2819" spans="1:13" x14ac:dyDescent="0.3">
      <c r="A2819" s="5">
        <v>2818</v>
      </c>
      <c r="B2819" t="s">
        <v>19</v>
      </c>
      <c r="C2819" t="s">
        <v>25</v>
      </c>
      <c r="D2819" s="5" t="s">
        <v>77</v>
      </c>
      <c r="E2819">
        <v>5</v>
      </c>
      <c r="F2819" s="1">
        <v>7600</v>
      </c>
      <c r="G2819" s="2">
        <v>38000</v>
      </c>
      <c r="H2819" s="3">
        <v>8000</v>
      </c>
      <c r="I2819" s="19" t="s">
        <v>54</v>
      </c>
      <c r="J2819" t="s">
        <v>58</v>
      </c>
      <c r="K2819" s="20">
        <f>Tablo1[[#This Row],[Ürün Kar Tutarı]]/Tablo1[[#This Row],[Birim Fiyat]]</f>
        <v>1.0526315789473684</v>
      </c>
      <c r="L2819" t="str">
        <f xml:space="preserve"> RIGHT(Tablo1[[#This Row],[Urun Ad]],5)</f>
        <v>i Gri</v>
      </c>
      <c r="M2819" cm="1">
        <f t="array" aca="1" ref="M2819" ca="1">IF(VEYA(M2819="Aralık",M2819="Ocak",M2819="Şubat"),"Kış",
IF(VEYA(M2819="Mart",M2819="Nisan",M2819="Mayıs"),"İlkbahar",
IF(VEYA(M2819="Haziran",M2819="Temmuz",M2819="Ağustos"),"Yaz",
IF(VEYA(M2819="Eylül",M2819="Ekim",M2819="Kasım"),"Sonbahar",""))))</f>
        <v>0</v>
      </c>
    </row>
    <row r="2820" spans="1:13" x14ac:dyDescent="0.3">
      <c r="A2820" s="4">
        <v>2819</v>
      </c>
      <c r="B2820" t="s">
        <v>8</v>
      </c>
      <c r="C2820" t="s">
        <v>21</v>
      </c>
      <c r="D2820" s="5" t="s">
        <v>82</v>
      </c>
      <c r="E2820">
        <v>5</v>
      </c>
      <c r="F2820" s="1">
        <v>1400</v>
      </c>
      <c r="G2820" s="2">
        <v>7000</v>
      </c>
      <c r="H2820" s="3">
        <v>3000</v>
      </c>
      <c r="I2820" s="19" t="s">
        <v>54</v>
      </c>
      <c r="J2820" t="s">
        <v>67</v>
      </c>
      <c r="K2820" s="20">
        <f>Tablo1[[#This Row],[Ürün Kar Tutarı]]/Tablo1[[#This Row],[Birim Fiyat]]</f>
        <v>2.1428571428571428</v>
      </c>
      <c r="L2820" t="str">
        <f xml:space="preserve"> RIGHT(Tablo1[[#This Row],[Urun Ad]],5)</f>
        <v>Beyaz</v>
      </c>
      <c r="M2820" cm="1">
        <f t="array" aca="1" ref="M2820" ca="1">IF(VEYA(M2820="Aralık",M2820="Ocak",M2820="Şubat"),"Kış",
IF(VEYA(M2820="Mart",M2820="Nisan",M2820="Mayıs"),"İlkbahar",
IF(VEYA(M2820="Haziran",M2820="Temmuz",M2820="Ağustos"),"Yaz",
IF(VEYA(M2820="Eylül",M2820="Ekim",M2820="Kasım"),"Sonbahar",""))))</f>
        <v>0</v>
      </c>
    </row>
    <row r="2821" spans="1:13" x14ac:dyDescent="0.3">
      <c r="A2821" s="5">
        <v>2820</v>
      </c>
      <c r="B2821" t="s">
        <v>12</v>
      </c>
      <c r="C2821" t="s">
        <v>24</v>
      </c>
      <c r="D2821" s="5" t="s">
        <v>81</v>
      </c>
      <c r="E2821">
        <v>4</v>
      </c>
      <c r="F2821" s="1">
        <v>2180</v>
      </c>
      <c r="G2821" s="2">
        <v>8720</v>
      </c>
      <c r="H2821" s="3">
        <v>2720</v>
      </c>
      <c r="I2821" s="19" t="s">
        <v>54</v>
      </c>
      <c r="J2821" t="s">
        <v>61</v>
      </c>
      <c r="K2821" s="20">
        <f>Tablo1[[#This Row],[Ürün Kar Tutarı]]/Tablo1[[#This Row],[Birim Fiyat]]</f>
        <v>1.2477064220183487</v>
      </c>
      <c r="L2821" t="str">
        <f xml:space="preserve"> RIGHT(Tablo1[[#This Row],[Urun Ad]],5)</f>
        <v>Marka</v>
      </c>
      <c r="M2821" cm="1">
        <f t="array" aca="1" ref="M2821" ca="1">IF(VEYA(M2821="Aralık",M2821="Ocak",M2821="Şubat"),"Kış",
IF(VEYA(M2821="Mart",M2821="Nisan",M2821="Mayıs"),"İlkbahar",
IF(VEYA(M2821="Haziran",M2821="Temmuz",M2821="Ağustos"),"Yaz",
IF(VEYA(M2821="Eylül",M2821="Ekim",M2821="Kasım"),"Sonbahar",""))))</f>
        <v>0</v>
      </c>
    </row>
    <row r="2822" spans="1:13" x14ac:dyDescent="0.3">
      <c r="A2822" s="4">
        <v>2821</v>
      </c>
      <c r="B2822" t="s">
        <v>8</v>
      </c>
      <c r="C2822" t="s">
        <v>29</v>
      </c>
      <c r="D2822" s="5" t="s">
        <v>82</v>
      </c>
      <c r="E2822">
        <v>4</v>
      </c>
      <c r="F2822" s="1">
        <v>1800</v>
      </c>
      <c r="G2822" s="2">
        <v>7200</v>
      </c>
      <c r="H2822" s="3">
        <v>4000</v>
      </c>
      <c r="I2822" s="19" t="s">
        <v>54</v>
      </c>
      <c r="J2822" t="s">
        <v>55</v>
      </c>
      <c r="K2822" s="20">
        <f>Tablo1[[#This Row],[Ürün Kar Tutarı]]/Tablo1[[#This Row],[Birim Fiyat]]</f>
        <v>2.2222222222222223</v>
      </c>
      <c r="L2822" t="str">
        <f xml:space="preserve"> RIGHT(Tablo1[[#This Row],[Urun Ad]],5)</f>
        <v>n Gri</v>
      </c>
      <c r="M2822" cm="1">
        <f t="array" aca="1" ref="M2822" ca="1">IF(VEYA(M2822="Aralık",M2822="Ocak",M2822="Şubat"),"Kış",
IF(VEYA(M2822="Mart",M2822="Nisan",M2822="Mayıs"),"İlkbahar",
IF(VEYA(M2822="Haziran",M2822="Temmuz",M2822="Ağustos"),"Yaz",
IF(VEYA(M2822="Eylül",M2822="Ekim",M2822="Kasım"),"Sonbahar",""))))</f>
        <v>0</v>
      </c>
    </row>
    <row r="2823" spans="1:13" x14ac:dyDescent="0.3">
      <c r="A2823" s="5">
        <v>2822</v>
      </c>
      <c r="B2823" t="s">
        <v>10</v>
      </c>
      <c r="C2823" t="s">
        <v>41</v>
      </c>
      <c r="D2823" s="5" t="s">
        <v>78</v>
      </c>
      <c r="E2823">
        <v>4</v>
      </c>
      <c r="F2823" s="1">
        <v>1500</v>
      </c>
      <c r="G2823" s="2">
        <v>6000</v>
      </c>
      <c r="H2823" s="3">
        <v>2800</v>
      </c>
      <c r="I2823" s="19" t="s">
        <v>54</v>
      </c>
      <c r="J2823" t="s">
        <v>64</v>
      </c>
      <c r="K2823" s="20">
        <f>Tablo1[[#This Row],[Ürün Kar Tutarı]]/Tablo1[[#This Row],[Birim Fiyat]]</f>
        <v>1.8666666666666667</v>
      </c>
      <c r="L2823" t="str">
        <f xml:space="preserve"> RIGHT(Tablo1[[#This Row],[Urun Ad]],5)</f>
        <v>Marka</v>
      </c>
      <c r="M2823" cm="1">
        <f t="array" aca="1" ref="M2823" ca="1">IF(VEYA(M2823="Aralık",M2823="Ocak",M2823="Şubat"),"Kış",
IF(VEYA(M2823="Mart",M2823="Nisan",M2823="Mayıs"),"İlkbahar",
IF(VEYA(M2823="Haziran",M2823="Temmuz",M2823="Ağustos"),"Yaz",
IF(VEYA(M2823="Eylül",M2823="Ekim",M2823="Kasım"),"Sonbahar",""))))</f>
        <v>0</v>
      </c>
    </row>
    <row r="2824" spans="1:13" x14ac:dyDescent="0.3">
      <c r="A2824" s="4">
        <v>2823</v>
      </c>
      <c r="B2824" t="s">
        <v>14</v>
      </c>
      <c r="C2824" t="s">
        <v>22</v>
      </c>
      <c r="D2824" s="5" t="s">
        <v>76</v>
      </c>
      <c r="E2824">
        <v>4</v>
      </c>
      <c r="F2824" s="1">
        <v>8450</v>
      </c>
      <c r="G2824" s="2">
        <v>33800</v>
      </c>
      <c r="H2824" s="3">
        <v>9800</v>
      </c>
      <c r="I2824" s="19" t="s">
        <v>54</v>
      </c>
      <c r="J2824" t="s">
        <v>58</v>
      </c>
      <c r="K2824" s="20">
        <f>Tablo1[[#This Row],[Ürün Kar Tutarı]]/Tablo1[[#This Row],[Birim Fiyat]]</f>
        <v>1.1597633136094674</v>
      </c>
      <c r="L2824" t="str">
        <f xml:space="preserve"> RIGHT(Tablo1[[#This Row],[Urun Ad]],5)</f>
        <v>Beyaz</v>
      </c>
      <c r="M2824" cm="1">
        <f t="array" aca="1" ref="M2824" ca="1">IF(VEYA(M2824="Aralık",M2824="Ocak",M2824="Şubat"),"Kış",
IF(VEYA(M2824="Mart",M2824="Nisan",M2824="Mayıs"),"İlkbahar",
IF(VEYA(M2824="Haziran",M2824="Temmuz",M2824="Ağustos"),"Yaz",
IF(VEYA(M2824="Eylül",M2824="Ekim",M2824="Kasım"),"Sonbahar",""))))</f>
        <v>0</v>
      </c>
    </row>
    <row r="2825" spans="1:13" x14ac:dyDescent="0.3">
      <c r="A2825" s="5">
        <v>2824</v>
      </c>
      <c r="B2825" t="s">
        <v>17</v>
      </c>
      <c r="C2825" t="s">
        <v>41</v>
      </c>
      <c r="D2825" s="5" t="s">
        <v>78</v>
      </c>
      <c r="E2825">
        <v>4</v>
      </c>
      <c r="F2825" s="1">
        <v>1500</v>
      </c>
      <c r="G2825" s="2">
        <v>6000</v>
      </c>
      <c r="H2825" s="3">
        <v>2800</v>
      </c>
      <c r="I2825" s="19" t="s">
        <v>54</v>
      </c>
      <c r="J2825" t="s">
        <v>67</v>
      </c>
      <c r="K2825" s="20">
        <f>Tablo1[[#This Row],[Ürün Kar Tutarı]]/Tablo1[[#This Row],[Birim Fiyat]]</f>
        <v>1.8666666666666667</v>
      </c>
      <c r="L2825" t="str">
        <f xml:space="preserve"> RIGHT(Tablo1[[#This Row],[Urun Ad]],5)</f>
        <v>Marka</v>
      </c>
      <c r="M2825" cm="1">
        <f t="array" aca="1" ref="M2825" ca="1">IF(VEYA(M2825="Aralık",M2825="Ocak",M2825="Şubat"),"Kış",
IF(VEYA(M2825="Mart",M2825="Nisan",M2825="Mayıs"),"İlkbahar",
IF(VEYA(M2825="Haziran",M2825="Temmuz",M2825="Ağustos"),"Yaz",
IF(VEYA(M2825="Eylül",M2825="Ekim",M2825="Kasım"),"Sonbahar",""))))</f>
        <v>0</v>
      </c>
    </row>
    <row r="2826" spans="1:13" x14ac:dyDescent="0.3">
      <c r="A2826" s="4">
        <v>2825</v>
      </c>
      <c r="B2826" t="s">
        <v>13</v>
      </c>
      <c r="C2826" t="s">
        <v>20</v>
      </c>
      <c r="D2826" s="5" t="s">
        <v>75</v>
      </c>
      <c r="E2826">
        <v>4</v>
      </c>
      <c r="F2826" s="1">
        <v>6000</v>
      </c>
      <c r="G2826" s="2">
        <v>24000</v>
      </c>
      <c r="H2826" s="3">
        <v>8000</v>
      </c>
      <c r="I2826" s="19" t="s">
        <v>54</v>
      </c>
      <c r="J2826" t="s">
        <v>62</v>
      </c>
      <c r="K2826" s="20">
        <f>Tablo1[[#This Row],[Ürün Kar Tutarı]]/Tablo1[[#This Row],[Birim Fiyat]]</f>
        <v>1.3333333333333333</v>
      </c>
      <c r="L2826" t="str">
        <f xml:space="preserve"> RIGHT(Tablo1[[#This Row],[Urun Ad]],5)</f>
        <v>Beyaz</v>
      </c>
      <c r="M2826" cm="1">
        <f t="array" aca="1" ref="M2826" ca="1">IF(VEYA(M2826="Aralık",M2826="Ocak",M2826="Şubat"),"Kış",
IF(VEYA(M2826="Mart",M2826="Nisan",M2826="Mayıs"),"İlkbahar",
IF(VEYA(M2826="Haziran",M2826="Temmuz",M2826="Ağustos"),"Yaz",
IF(VEYA(M2826="Eylül",M2826="Ekim",M2826="Kasım"),"Sonbahar",""))))</f>
        <v>0</v>
      </c>
    </row>
    <row r="2827" spans="1:13" x14ac:dyDescent="0.3">
      <c r="A2827" s="4">
        <v>2826</v>
      </c>
      <c r="B2827" t="s">
        <v>19</v>
      </c>
      <c r="C2827" t="s">
        <v>38</v>
      </c>
      <c r="D2827" s="5" t="s">
        <v>84</v>
      </c>
      <c r="E2827">
        <v>2</v>
      </c>
      <c r="F2827" s="1">
        <v>1200</v>
      </c>
      <c r="G2827" s="2">
        <v>2400</v>
      </c>
      <c r="H2827" s="3">
        <v>800</v>
      </c>
      <c r="I2827" s="19" t="s">
        <v>54</v>
      </c>
      <c r="J2827" t="s">
        <v>62</v>
      </c>
      <c r="K2827" s="20">
        <f>Tablo1[[#This Row],[Ürün Kar Tutarı]]/Tablo1[[#This Row],[Birim Fiyat]]</f>
        <v>0.66666666666666663</v>
      </c>
      <c r="L2827" t="str">
        <f xml:space="preserve"> RIGHT(Tablo1[[#This Row],[Urun Ad]],5)</f>
        <v>ü Mor</v>
      </c>
      <c r="M2827" cm="1">
        <f t="array" aca="1" ref="M2827" ca="1">IF(VEYA(M2827="Aralık",M2827="Ocak",M2827="Şubat"),"Kış",
IF(VEYA(M2827="Mart",M2827="Nisan",M2827="Mayıs"),"İlkbahar",
IF(VEYA(M2827="Haziran",M2827="Temmuz",M2827="Ağustos"),"Yaz",
IF(VEYA(M2827="Eylül",M2827="Ekim",M2827="Kasım"),"Sonbahar",""))))</f>
        <v>0</v>
      </c>
    </row>
    <row r="2828" spans="1:13" x14ac:dyDescent="0.3">
      <c r="A2828" s="4">
        <v>2827</v>
      </c>
      <c r="B2828" t="s">
        <v>8</v>
      </c>
      <c r="C2828" t="s">
        <v>34</v>
      </c>
      <c r="D2828" s="5" t="s">
        <v>80</v>
      </c>
      <c r="E2828">
        <v>4</v>
      </c>
      <c r="F2828" s="1">
        <v>4200</v>
      </c>
      <c r="G2828" s="2">
        <v>16800</v>
      </c>
      <c r="H2828" s="3">
        <v>4800</v>
      </c>
      <c r="I2828" s="19" t="s">
        <v>54</v>
      </c>
      <c r="J2828" t="s">
        <v>67</v>
      </c>
      <c r="K2828" s="20">
        <f>Tablo1[[#This Row],[Ürün Kar Tutarı]]/Tablo1[[#This Row],[Birim Fiyat]]</f>
        <v>1.1428571428571428</v>
      </c>
      <c r="L2828" t="str">
        <f xml:space="preserve"> RIGHT(Tablo1[[#This Row],[Urun Ad]],5)</f>
        <v>Beyaz</v>
      </c>
      <c r="M2828" cm="1">
        <f t="array" aca="1" ref="M2828" ca="1">IF(VEYA(M2828="Aralık",M2828="Ocak",M2828="Şubat"),"Kış",
IF(VEYA(M2828="Mart",M2828="Nisan",M2828="Mayıs"),"İlkbahar",
IF(VEYA(M2828="Haziran",M2828="Temmuz",M2828="Ağustos"),"Yaz",
IF(VEYA(M2828="Eylül",M2828="Ekim",M2828="Kasım"),"Sonbahar",""))))</f>
        <v>0</v>
      </c>
    </row>
    <row r="2829" spans="1:13" x14ac:dyDescent="0.3">
      <c r="A2829" s="5">
        <v>2828</v>
      </c>
      <c r="B2829" t="s">
        <v>18</v>
      </c>
      <c r="C2829" t="s">
        <v>25</v>
      </c>
      <c r="D2829" s="5" t="s">
        <v>77</v>
      </c>
      <c r="E2829">
        <v>5</v>
      </c>
      <c r="F2829" s="1">
        <v>7600</v>
      </c>
      <c r="G2829" s="2">
        <v>38000</v>
      </c>
      <c r="H2829" s="3">
        <v>8000</v>
      </c>
      <c r="I2829" s="19" t="s">
        <v>54</v>
      </c>
      <c r="J2829" t="s">
        <v>60</v>
      </c>
      <c r="K2829" s="20">
        <f>Tablo1[[#This Row],[Ürün Kar Tutarı]]/Tablo1[[#This Row],[Birim Fiyat]]</f>
        <v>1.0526315789473684</v>
      </c>
      <c r="L2829" t="str">
        <f xml:space="preserve"> RIGHT(Tablo1[[#This Row],[Urun Ad]],5)</f>
        <v>i Gri</v>
      </c>
      <c r="M2829" cm="1">
        <f t="array" aca="1" ref="M2829" ca="1">IF(VEYA(M2829="Aralık",M2829="Ocak",M2829="Şubat"),"Kış",
IF(VEYA(M2829="Mart",M2829="Nisan",M2829="Mayıs"),"İlkbahar",
IF(VEYA(M2829="Haziran",M2829="Temmuz",M2829="Ağustos"),"Yaz",
IF(VEYA(M2829="Eylül",M2829="Ekim",M2829="Kasım"),"Sonbahar",""))))</f>
        <v>0</v>
      </c>
    </row>
    <row r="2830" spans="1:13" x14ac:dyDescent="0.3">
      <c r="A2830" s="4">
        <v>2829</v>
      </c>
      <c r="B2830" t="s">
        <v>13</v>
      </c>
      <c r="C2830" t="s">
        <v>23</v>
      </c>
      <c r="D2830" s="5" t="s">
        <v>84</v>
      </c>
      <c r="E2830">
        <v>1</v>
      </c>
      <c r="F2830" s="1">
        <v>1350</v>
      </c>
      <c r="G2830" s="2">
        <v>1350</v>
      </c>
      <c r="H2830" s="3">
        <v>550</v>
      </c>
      <c r="I2830" s="19" t="s">
        <v>43</v>
      </c>
      <c r="J2830" t="s">
        <v>62</v>
      </c>
      <c r="K2830" s="20">
        <f>Tablo1[[#This Row],[Ürün Kar Tutarı]]/Tablo1[[#This Row],[Birim Fiyat]]</f>
        <v>0.40740740740740738</v>
      </c>
      <c r="L2830" t="str">
        <f xml:space="preserve"> RIGHT(Tablo1[[#This Row],[Urun Ad]],5)</f>
        <v>Siyah</v>
      </c>
      <c r="M2830" cm="1">
        <f t="array" aca="1" ref="M2830" ca="1">IF(VEYA(M2830="Aralık",M2830="Ocak",M2830="Şubat"),"Kış",
IF(VEYA(M2830="Mart",M2830="Nisan",M2830="Mayıs"),"İlkbahar",
IF(VEYA(M2830="Haziran",M2830="Temmuz",M2830="Ağustos"),"Yaz",
IF(VEYA(M2830="Eylül",M2830="Ekim",M2830="Kasım"),"Sonbahar",""))))</f>
        <v>0</v>
      </c>
    </row>
    <row r="2831" spans="1:13" x14ac:dyDescent="0.3">
      <c r="A2831" s="5">
        <v>2830</v>
      </c>
      <c r="B2831" t="s">
        <v>9</v>
      </c>
      <c r="C2831" t="s">
        <v>26</v>
      </c>
      <c r="D2831" s="5" t="s">
        <v>79</v>
      </c>
      <c r="E2831">
        <v>2</v>
      </c>
      <c r="F2831" s="1">
        <v>7250</v>
      </c>
      <c r="G2831" s="2">
        <v>14500</v>
      </c>
      <c r="H2831" s="3">
        <v>4500</v>
      </c>
      <c r="I2831" s="19" t="s">
        <v>43</v>
      </c>
      <c r="J2831" t="s">
        <v>64</v>
      </c>
      <c r="K2831" s="20">
        <f>Tablo1[[#This Row],[Ürün Kar Tutarı]]/Tablo1[[#This Row],[Birim Fiyat]]</f>
        <v>0.62068965517241381</v>
      </c>
      <c r="L2831" t="str">
        <f xml:space="preserve"> RIGHT(Tablo1[[#This Row],[Urun Ad]],5)</f>
        <v>u Gri</v>
      </c>
      <c r="M2831" cm="1">
        <f t="array" aca="1" ref="M2831" ca="1">IF(VEYA(M2831="Aralık",M2831="Ocak",M2831="Şubat"),"Kış",
IF(VEYA(M2831="Mart",M2831="Nisan",M2831="Mayıs"),"İlkbahar",
IF(VEYA(M2831="Haziran",M2831="Temmuz",M2831="Ağustos"),"Yaz",
IF(VEYA(M2831="Eylül",M2831="Ekim",M2831="Kasım"),"Sonbahar",""))))</f>
        <v>0</v>
      </c>
    </row>
    <row r="2832" spans="1:13" x14ac:dyDescent="0.3">
      <c r="A2832" s="4">
        <v>2831</v>
      </c>
      <c r="B2832" t="s">
        <v>14</v>
      </c>
      <c r="C2832" t="s">
        <v>25</v>
      </c>
      <c r="D2832" s="5" t="s">
        <v>77</v>
      </c>
      <c r="E2832">
        <v>1</v>
      </c>
      <c r="F2832" s="1">
        <v>7600</v>
      </c>
      <c r="G2832" s="2">
        <v>7600</v>
      </c>
      <c r="H2832" s="3">
        <v>1600</v>
      </c>
      <c r="I2832" s="19" t="s">
        <v>43</v>
      </c>
      <c r="J2832" t="s">
        <v>62</v>
      </c>
      <c r="K2832" s="20">
        <f>Tablo1[[#This Row],[Ürün Kar Tutarı]]/Tablo1[[#This Row],[Birim Fiyat]]</f>
        <v>0.21052631578947367</v>
      </c>
      <c r="L2832" t="str">
        <f xml:space="preserve"> RIGHT(Tablo1[[#This Row],[Urun Ad]],5)</f>
        <v>i Gri</v>
      </c>
      <c r="M2832" cm="1">
        <f t="array" aca="1" ref="M2832" ca="1">IF(VEYA(M2832="Aralık",M2832="Ocak",M2832="Şubat"),"Kış",
IF(VEYA(M2832="Mart",M2832="Nisan",M2832="Mayıs"),"İlkbahar",
IF(VEYA(M2832="Haziran",M2832="Temmuz",M2832="Ağustos"),"Yaz",
IF(VEYA(M2832="Eylül",M2832="Ekim",M2832="Kasım"),"Sonbahar",""))))</f>
        <v>0</v>
      </c>
    </row>
    <row r="2833" spans="1:13" x14ac:dyDescent="0.3">
      <c r="A2833" s="5">
        <v>2832</v>
      </c>
      <c r="B2833" t="s">
        <v>19</v>
      </c>
      <c r="C2833" t="s">
        <v>25</v>
      </c>
      <c r="D2833" s="5" t="s">
        <v>77</v>
      </c>
      <c r="E2833">
        <v>3</v>
      </c>
      <c r="F2833" s="1">
        <v>7600</v>
      </c>
      <c r="G2833" s="2">
        <v>22800</v>
      </c>
      <c r="H2833" s="3">
        <v>4800</v>
      </c>
      <c r="I2833" s="19" t="s">
        <v>43</v>
      </c>
      <c r="J2833" t="s">
        <v>59</v>
      </c>
      <c r="K2833" s="20">
        <f>Tablo1[[#This Row],[Ürün Kar Tutarı]]/Tablo1[[#This Row],[Birim Fiyat]]</f>
        <v>0.63157894736842102</v>
      </c>
      <c r="L2833" t="str">
        <f xml:space="preserve"> RIGHT(Tablo1[[#This Row],[Urun Ad]],5)</f>
        <v>i Gri</v>
      </c>
      <c r="M2833" cm="1">
        <f t="array" aca="1" ref="M2833" ca="1">IF(VEYA(M2833="Aralık",M2833="Ocak",M2833="Şubat"),"Kış",
IF(VEYA(M2833="Mart",M2833="Nisan",M2833="Mayıs"),"İlkbahar",
IF(VEYA(M2833="Haziran",M2833="Temmuz",M2833="Ağustos"),"Yaz",
IF(VEYA(M2833="Eylül",M2833="Ekim",M2833="Kasım"),"Sonbahar",""))))</f>
        <v>0</v>
      </c>
    </row>
    <row r="2834" spans="1:13" x14ac:dyDescent="0.3">
      <c r="A2834" s="4">
        <v>2833</v>
      </c>
      <c r="B2834" t="s">
        <v>9</v>
      </c>
      <c r="C2834" t="s">
        <v>33</v>
      </c>
      <c r="D2834" s="5" t="s">
        <v>78</v>
      </c>
      <c r="E2834">
        <v>3</v>
      </c>
      <c r="F2834" s="1">
        <v>1490</v>
      </c>
      <c r="G2834" s="2">
        <v>4470</v>
      </c>
      <c r="H2834" s="3">
        <v>2070</v>
      </c>
      <c r="I2834" s="19" t="s">
        <v>43</v>
      </c>
      <c r="J2834" t="s">
        <v>58</v>
      </c>
      <c r="K2834" s="20">
        <f>Tablo1[[#This Row],[Ürün Kar Tutarı]]/Tablo1[[#This Row],[Birim Fiyat]]</f>
        <v>1.3892617449664431</v>
      </c>
      <c r="L2834" t="str">
        <f xml:space="preserve"> RIGHT(Tablo1[[#This Row],[Urun Ad]],5)</f>
        <v>Marka</v>
      </c>
      <c r="M2834" cm="1">
        <f t="array" aca="1" ref="M2834" ca="1">IF(VEYA(M2834="Aralık",M2834="Ocak",M2834="Şubat"),"Kış",
IF(VEYA(M2834="Mart",M2834="Nisan",M2834="Mayıs"),"İlkbahar",
IF(VEYA(M2834="Haziran",M2834="Temmuz",M2834="Ağustos"),"Yaz",
IF(VEYA(M2834="Eylül",M2834="Ekim",M2834="Kasım"),"Sonbahar",""))))</f>
        <v>0</v>
      </c>
    </row>
    <row r="2835" spans="1:13" x14ac:dyDescent="0.3">
      <c r="A2835" s="5">
        <v>2834</v>
      </c>
      <c r="B2835" t="s">
        <v>13</v>
      </c>
      <c r="C2835" t="s">
        <v>36</v>
      </c>
      <c r="D2835" s="5" t="s">
        <v>81</v>
      </c>
      <c r="E2835">
        <v>2</v>
      </c>
      <c r="F2835" s="1">
        <v>2900</v>
      </c>
      <c r="G2835" s="2">
        <v>5800</v>
      </c>
      <c r="H2835" s="3">
        <v>1800</v>
      </c>
      <c r="I2835" s="19" t="s">
        <v>43</v>
      </c>
      <c r="J2835" t="s">
        <v>60</v>
      </c>
      <c r="K2835" s="20">
        <f>Tablo1[[#This Row],[Ürün Kar Tutarı]]/Tablo1[[#This Row],[Birim Fiyat]]</f>
        <v>0.62068965517241381</v>
      </c>
      <c r="L2835" t="str">
        <f xml:space="preserve"> RIGHT(Tablo1[[#This Row],[Urun Ad]],5)</f>
        <v>Marka</v>
      </c>
      <c r="M2835" cm="1">
        <f t="array" aca="1" ref="M2835" ca="1">IF(VEYA(M2835="Aralık",M2835="Ocak",M2835="Şubat"),"Kış",
IF(VEYA(M2835="Mart",M2835="Nisan",M2835="Mayıs"),"İlkbahar",
IF(VEYA(M2835="Haziran",M2835="Temmuz",M2835="Ağustos"),"Yaz",
IF(VEYA(M2835="Eylül",M2835="Ekim",M2835="Kasım"),"Sonbahar",""))))</f>
        <v>0</v>
      </c>
    </row>
    <row r="2836" spans="1:13" x14ac:dyDescent="0.3">
      <c r="A2836" s="4">
        <v>2835</v>
      </c>
      <c r="B2836" t="s">
        <v>17</v>
      </c>
      <c r="C2836" t="s">
        <v>33</v>
      </c>
      <c r="D2836" s="5" t="s">
        <v>78</v>
      </c>
      <c r="E2836">
        <v>1</v>
      </c>
      <c r="F2836" s="1">
        <v>1490</v>
      </c>
      <c r="G2836" s="2">
        <v>1490</v>
      </c>
      <c r="H2836" s="3">
        <v>690</v>
      </c>
      <c r="I2836" s="19" t="s">
        <v>43</v>
      </c>
      <c r="J2836" t="s">
        <v>59</v>
      </c>
      <c r="K2836" s="20">
        <f>Tablo1[[#This Row],[Ürün Kar Tutarı]]/Tablo1[[#This Row],[Birim Fiyat]]</f>
        <v>0.46308724832214765</v>
      </c>
      <c r="L2836" t="str">
        <f xml:space="preserve"> RIGHT(Tablo1[[#This Row],[Urun Ad]],5)</f>
        <v>Marka</v>
      </c>
      <c r="M2836" cm="1">
        <f t="array" aca="1" ref="M2836" ca="1">IF(VEYA(M2836="Aralık",M2836="Ocak",M2836="Şubat"),"Kış",
IF(VEYA(M2836="Mart",M2836="Nisan",M2836="Mayıs"),"İlkbahar",
IF(VEYA(M2836="Haziran",M2836="Temmuz",M2836="Ağustos"),"Yaz",
IF(VEYA(M2836="Eylül",M2836="Ekim",M2836="Kasım"),"Sonbahar",""))))</f>
        <v>0</v>
      </c>
    </row>
    <row r="2837" spans="1:13" x14ac:dyDescent="0.3">
      <c r="A2837" s="5">
        <v>2836</v>
      </c>
      <c r="B2837" t="s">
        <v>17</v>
      </c>
      <c r="C2837" t="s">
        <v>30</v>
      </c>
      <c r="D2837" s="5" t="s">
        <v>83</v>
      </c>
      <c r="E2837">
        <v>2</v>
      </c>
      <c r="F2837" s="1">
        <v>1090</v>
      </c>
      <c r="G2837" s="2">
        <v>2180</v>
      </c>
      <c r="H2837" s="3">
        <v>580</v>
      </c>
      <c r="I2837" s="19" t="s">
        <v>43</v>
      </c>
      <c r="J2837" t="s">
        <v>64</v>
      </c>
      <c r="K2837" s="20">
        <f>Tablo1[[#This Row],[Ürün Kar Tutarı]]/Tablo1[[#This Row],[Birim Fiyat]]</f>
        <v>0.5321100917431193</v>
      </c>
      <c r="L2837" t="str">
        <f xml:space="preserve"> RIGHT(Tablo1[[#This Row],[Urun Ad]],5)</f>
        <v>Marka</v>
      </c>
      <c r="M2837" cm="1">
        <f t="array" aca="1" ref="M2837" ca="1">IF(VEYA(M2837="Aralık",M2837="Ocak",M2837="Şubat"),"Kış",
IF(VEYA(M2837="Mart",M2837="Nisan",M2837="Mayıs"),"İlkbahar",
IF(VEYA(M2837="Haziran",M2837="Temmuz",M2837="Ağustos"),"Yaz",
IF(VEYA(M2837="Eylül",M2837="Ekim",M2837="Kasım"),"Sonbahar",""))))</f>
        <v>0</v>
      </c>
    </row>
    <row r="2838" spans="1:13" x14ac:dyDescent="0.3">
      <c r="A2838" s="4">
        <v>2837</v>
      </c>
      <c r="B2838" t="s">
        <v>13</v>
      </c>
      <c r="C2838" t="s">
        <v>28</v>
      </c>
      <c r="D2838" s="5" t="s">
        <v>83</v>
      </c>
      <c r="E2838">
        <v>2</v>
      </c>
      <c r="F2838" s="1">
        <v>1200</v>
      </c>
      <c r="G2838" s="2">
        <v>2400</v>
      </c>
      <c r="H2838" s="3">
        <v>800</v>
      </c>
      <c r="I2838" s="19" t="s">
        <v>43</v>
      </c>
      <c r="J2838" t="s">
        <v>58</v>
      </c>
      <c r="K2838" s="20">
        <f>Tablo1[[#This Row],[Ürün Kar Tutarı]]/Tablo1[[#This Row],[Birim Fiyat]]</f>
        <v>0.66666666666666663</v>
      </c>
      <c r="L2838" t="str">
        <f xml:space="preserve"> RIGHT(Tablo1[[#This Row],[Urun Ad]],5)</f>
        <v>Marka</v>
      </c>
      <c r="M2838" cm="1">
        <f t="array" aca="1" ref="M2838" ca="1">IF(VEYA(M2838="Aralık",M2838="Ocak",M2838="Şubat"),"Kış",
IF(VEYA(M2838="Mart",M2838="Nisan",M2838="Mayıs"),"İlkbahar",
IF(VEYA(M2838="Haziran",M2838="Temmuz",M2838="Ağustos"),"Yaz",
IF(VEYA(M2838="Eylül",M2838="Ekim",M2838="Kasım"),"Sonbahar",""))))</f>
        <v>0</v>
      </c>
    </row>
    <row r="2839" spans="1:13" x14ac:dyDescent="0.3">
      <c r="A2839" s="5">
        <v>2838</v>
      </c>
      <c r="B2839" t="s">
        <v>16</v>
      </c>
      <c r="C2839" t="s">
        <v>32</v>
      </c>
      <c r="D2839" s="5" t="s">
        <v>76</v>
      </c>
      <c r="E2839">
        <v>2</v>
      </c>
      <c r="F2839" s="1">
        <v>10590</v>
      </c>
      <c r="G2839" s="2">
        <v>21180</v>
      </c>
      <c r="H2839" s="3">
        <v>9180</v>
      </c>
      <c r="I2839" s="19" t="s">
        <v>43</v>
      </c>
      <c r="J2839" t="s">
        <v>66</v>
      </c>
      <c r="K2839" s="20">
        <f>Tablo1[[#This Row],[Ürün Kar Tutarı]]/Tablo1[[#This Row],[Birim Fiyat]]</f>
        <v>0.86685552407932009</v>
      </c>
      <c r="L2839" t="str">
        <f xml:space="preserve"> RIGHT(Tablo1[[#This Row],[Urun Ad]],5)</f>
        <v>ı Gri</v>
      </c>
      <c r="M2839" cm="1">
        <f t="array" aca="1" ref="M2839" ca="1">IF(VEYA(M2839="Aralık",M2839="Ocak",M2839="Şubat"),"Kış",
IF(VEYA(M2839="Mart",M2839="Nisan",M2839="Mayıs"),"İlkbahar",
IF(VEYA(M2839="Haziran",M2839="Temmuz",M2839="Ağustos"),"Yaz",
IF(VEYA(M2839="Eylül",M2839="Ekim",M2839="Kasım"),"Sonbahar",""))))</f>
        <v>0</v>
      </c>
    </row>
    <row r="2840" spans="1:13" x14ac:dyDescent="0.3">
      <c r="A2840" s="4">
        <v>2839</v>
      </c>
      <c r="B2840" t="s">
        <v>14</v>
      </c>
      <c r="C2840" t="s">
        <v>34</v>
      </c>
      <c r="D2840" s="5" t="s">
        <v>80</v>
      </c>
      <c r="E2840">
        <v>3</v>
      </c>
      <c r="F2840" s="1">
        <v>4200</v>
      </c>
      <c r="G2840" s="2">
        <v>12600</v>
      </c>
      <c r="H2840" s="3">
        <v>3600</v>
      </c>
      <c r="I2840" s="19" t="s">
        <v>43</v>
      </c>
      <c r="J2840" t="s">
        <v>67</v>
      </c>
      <c r="K2840" s="20">
        <f>Tablo1[[#This Row],[Ürün Kar Tutarı]]/Tablo1[[#This Row],[Birim Fiyat]]</f>
        <v>0.8571428571428571</v>
      </c>
      <c r="L2840" t="str">
        <f xml:space="preserve"> RIGHT(Tablo1[[#This Row],[Urun Ad]],5)</f>
        <v>Beyaz</v>
      </c>
      <c r="M2840" cm="1">
        <f t="array" aca="1" ref="M2840" ca="1">IF(VEYA(M2840="Aralık",M2840="Ocak",M2840="Şubat"),"Kış",
IF(VEYA(M2840="Mart",M2840="Nisan",M2840="Mayıs"),"İlkbahar",
IF(VEYA(M2840="Haziran",M2840="Temmuz",M2840="Ağustos"),"Yaz",
IF(VEYA(M2840="Eylül",M2840="Ekim",M2840="Kasım"),"Sonbahar",""))))</f>
        <v>0</v>
      </c>
    </row>
    <row r="2841" spans="1:13" x14ac:dyDescent="0.3">
      <c r="A2841" s="5">
        <v>2840</v>
      </c>
      <c r="B2841" t="s">
        <v>11</v>
      </c>
      <c r="C2841" t="s">
        <v>34</v>
      </c>
      <c r="D2841" s="5" t="s">
        <v>80</v>
      </c>
      <c r="E2841">
        <v>3</v>
      </c>
      <c r="F2841" s="1">
        <v>4200</v>
      </c>
      <c r="G2841" s="2">
        <v>12600</v>
      </c>
      <c r="H2841" s="3">
        <v>3600</v>
      </c>
      <c r="I2841" s="19" t="s">
        <v>43</v>
      </c>
      <c r="J2841" t="s">
        <v>63</v>
      </c>
      <c r="K2841" s="20">
        <f>Tablo1[[#This Row],[Ürün Kar Tutarı]]/Tablo1[[#This Row],[Birim Fiyat]]</f>
        <v>0.8571428571428571</v>
      </c>
      <c r="L2841" t="str">
        <f xml:space="preserve"> RIGHT(Tablo1[[#This Row],[Urun Ad]],5)</f>
        <v>Beyaz</v>
      </c>
      <c r="M2841" cm="1">
        <f t="array" aca="1" ref="M2841" ca="1">IF(VEYA(M2841="Aralık",M2841="Ocak",M2841="Şubat"),"Kış",
IF(VEYA(M2841="Mart",M2841="Nisan",M2841="Mayıs"),"İlkbahar",
IF(VEYA(M2841="Haziran",M2841="Temmuz",M2841="Ağustos"),"Yaz",
IF(VEYA(M2841="Eylül",M2841="Ekim",M2841="Kasım"),"Sonbahar",""))))</f>
        <v>0</v>
      </c>
    </row>
    <row r="2842" spans="1:13" x14ac:dyDescent="0.3">
      <c r="A2842" s="4">
        <v>2841</v>
      </c>
      <c r="B2842" t="s">
        <v>15</v>
      </c>
      <c r="C2842" t="s">
        <v>32</v>
      </c>
      <c r="D2842" s="5" t="s">
        <v>76</v>
      </c>
      <c r="E2842">
        <v>2</v>
      </c>
      <c r="F2842" s="1">
        <v>10590</v>
      </c>
      <c r="G2842" s="2">
        <v>21180</v>
      </c>
      <c r="H2842" s="3">
        <v>9180</v>
      </c>
      <c r="I2842" s="19" t="s">
        <v>43</v>
      </c>
      <c r="J2842" t="s">
        <v>57</v>
      </c>
      <c r="K2842" s="20">
        <f>Tablo1[[#This Row],[Ürün Kar Tutarı]]/Tablo1[[#This Row],[Birim Fiyat]]</f>
        <v>0.86685552407932009</v>
      </c>
      <c r="L2842" t="str">
        <f xml:space="preserve"> RIGHT(Tablo1[[#This Row],[Urun Ad]],5)</f>
        <v>ı Gri</v>
      </c>
      <c r="M2842" cm="1">
        <f t="array" aca="1" ref="M2842" ca="1">IF(VEYA(M2842="Aralık",M2842="Ocak",M2842="Şubat"),"Kış",
IF(VEYA(M2842="Mart",M2842="Nisan",M2842="Mayıs"),"İlkbahar",
IF(VEYA(M2842="Haziran",M2842="Temmuz",M2842="Ağustos"),"Yaz",
IF(VEYA(M2842="Eylül",M2842="Ekim",M2842="Kasım"),"Sonbahar",""))))</f>
        <v>0</v>
      </c>
    </row>
    <row r="2843" spans="1:13" x14ac:dyDescent="0.3">
      <c r="A2843" s="5">
        <v>2842</v>
      </c>
      <c r="B2843" t="s">
        <v>19</v>
      </c>
      <c r="C2843" t="s">
        <v>37</v>
      </c>
      <c r="D2843" s="5" t="s">
        <v>43</v>
      </c>
      <c r="E2843">
        <v>1</v>
      </c>
      <c r="F2843" s="1">
        <v>1250</v>
      </c>
      <c r="G2843" s="2">
        <v>1250</v>
      </c>
      <c r="H2843" s="3">
        <v>450</v>
      </c>
      <c r="I2843" s="19" t="s">
        <v>43</v>
      </c>
      <c r="J2843" t="s">
        <v>61</v>
      </c>
      <c r="K2843" s="20">
        <f>Tablo1[[#This Row],[Ürün Kar Tutarı]]/Tablo1[[#This Row],[Birim Fiyat]]</f>
        <v>0.36</v>
      </c>
      <c r="L2843" t="str">
        <f xml:space="preserve"> RIGHT(Tablo1[[#This Row],[Urun Ad]],5)</f>
        <v>Siyah</v>
      </c>
      <c r="M2843" cm="1">
        <f t="array" aca="1" ref="M2843" ca="1">IF(VEYA(M2843="Aralık",M2843="Ocak",M2843="Şubat"),"Kış",
IF(VEYA(M2843="Mart",M2843="Nisan",M2843="Mayıs"),"İlkbahar",
IF(VEYA(M2843="Haziran",M2843="Temmuz",M2843="Ağustos"),"Yaz",
IF(VEYA(M2843="Eylül",M2843="Ekim",M2843="Kasım"),"Sonbahar",""))))</f>
        <v>0</v>
      </c>
    </row>
    <row r="2844" spans="1:13" x14ac:dyDescent="0.3">
      <c r="A2844" s="4">
        <v>2843</v>
      </c>
      <c r="B2844" t="s">
        <v>8</v>
      </c>
      <c r="C2844" t="s">
        <v>33</v>
      </c>
      <c r="D2844" s="5" t="s">
        <v>78</v>
      </c>
      <c r="E2844">
        <v>3</v>
      </c>
      <c r="F2844" s="1">
        <v>1490</v>
      </c>
      <c r="G2844" s="2">
        <v>4470</v>
      </c>
      <c r="H2844" s="3">
        <v>2070</v>
      </c>
      <c r="I2844" s="19" t="s">
        <v>43</v>
      </c>
      <c r="J2844" t="s">
        <v>64</v>
      </c>
      <c r="K2844" s="20">
        <f>Tablo1[[#This Row],[Ürün Kar Tutarı]]/Tablo1[[#This Row],[Birim Fiyat]]</f>
        <v>1.3892617449664431</v>
      </c>
      <c r="L2844" t="str">
        <f xml:space="preserve"> RIGHT(Tablo1[[#This Row],[Urun Ad]],5)</f>
        <v>Marka</v>
      </c>
      <c r="M2844" cm="1">
        <f t="array" aca="1" ref="M2844" ca="1">IF(VEYA(M2844="Aralık",M2844="Ocak",M2844="Şubat"),"Kış",
IF(VEYA(M2844="Mart",M2844="Nisan",M2844="Mayıs"),"İlkbahar",
IF(VEYA(M2844="Haziran",M2844="Temmuz",M2844="Ağustos"),"Yaz",
IF(VEYA(M2844="Eylül",M2844="Ekim",M2844="Kasım"),"Sonbahar",""))))</f>
        <v>0</v>
      </c>
    </row>
    <row r="2845" spans="1:13" x14ac:dyDescent="0.3">
      <c r="A2845" s="5">
        <v>2844</v>
      </c>
      <c r="B2845" t="s">
        <v>14</v>
      </c>
      <c r="C2845" t="s">
        <v>28</v>
      </c>
      <c r="D2845" s="5" t="s">
        <v>83</v>
      </c>
      <c r="E2845">
        <v>2</v>
      </c>
      <c r="F2845" s="1">
        <v>1200</v>
      </c>
      <c r="G2845" s="2">
        <v>2400</v>
      </c>
      <c r="H2845" s="3">
        <v>800</v>
      </c>
      <c r="I2845" s="19" t="s">
        <v>43</v>
      </c>
      <c r="J2845" t="s">
        <v>65</v>
      </c>
      <c r="K2845" s="20">
        <f>Tablo1[[#This Row],[Ürün Kar Tutarı]]/Tablo1[[#This Row],[Birim Fiyat]]</f>
        <v>0.66666666666666663</v>
      </c>
      <c r="L2845" t="str">
        <f xml:space="preserve"> RIGHT(Tablo1[[#This Row],[Urun Ad]],5)</f>
        <v>Marka</v>
      </c>
      <c r="M2845" cm="1">
        <f t="array" aca="1" ref="M2845" ca="1">IF(VEYA(M2845="Aralık",M2845="Ocak",M2845="Şubat"),"Kış",
IF(VEYA(M2845="Mart",M2845="Nisan",M2845="Mayıs"),"İlkbahar",
IF(VEYA(M2845="Haziran",M2845="Temmuz",M2845="Ağustos"),"Yaz",
IF(VEYA(M2845="Eylül",M2845="Ekim",M2845="Kasım"),"Sonbahar",""))))</f>
        <v>0</v>
      </c>
    </row>
    <row r="2846" spans="1:13" x14ac:dyDescent="0.3">
      <c r="A2846" s="4">
        <v>2845</v>
      </c>
      <c r="B2846" t="s">
        <v>10</v>
      </c>
      <c r="C2846" t="s">
        <v>24</v>
      </c>
      <c r="D2846" s="5" t="s">
        <v>81</v>
      </c>
      <c r="E2846">
        <v>3</v>
      </c>
      <c r="F2846" s="1">
        <v>2180</v>
      </c>
      <c r="G2846" s="2">
        <v>6540</v>
      </c>
      <c r="H2846" s="3">
        <v>2040</v>
      </c>
      <c r="I2846" s="19" t="s">
        <v>43</v>
      </c>
      <c r="J2846" t="s">
        <v>60</v>
      </c>
      <c r="K2846" s="20">
        <f>Tablo1[[#This Row],[Ürün Kar Tutarı]]/Tablo1[[#This Row],[Birim Fiyat]]</f>
        <v>0.93577981651376152</v>
      </c>
      <c r="L2846" t="str">
        <f xml:space="preserve"> RIGHT(Tablo1[[#This Row],[Urun Ad]],5)</f>
        <v>Marka</v>
      </c>
      <c r="M2846" cm="1">
        <f t="array" aca="1" ref="M2846" ca="1">IF(VEYA(M2846="Aralık",M2846="Ocak",M2846="Şubat"),"Kış",
IF(VEYA(M2846="Mart",M2846="Nisan",M2846="Mayıs"),"İlkbahar",
IF(VEYA(M2846="Haziran",M2846="Temmuz",M2846="Ağustos"),"Yaz",
IF(VEYA(M2846="Eylül",M2846="Ekim",M2846="Kasım"),"Sonbahar",""))))</f>
        <v>0</v>
      </c>
    </row>
    <row r="2847" spans="1:13" x14ac:dyDescent="0.3">
      <c r="A2847" s="5">
        <v>2846</v>
      </c>
      <c r="B2847" t="s">
        <v>17</v>
      </c>
      <c r="C2847" t="s">
        <v>38</v>
      </c>
      <c r="D2847" s="5" t="s">
        <v>84</v>
      </c>
      <c r="E2847">
        <v>3</v>
      </c>
      <c r="F2847" s="1">
        <v>1200</v>
      </c>
      <c r="G2847" s="2">
        <v>3600</v>
      </c>
      <c r="H2847" s="3">
        <v>1200</v>
      </c>
      <c r="I2847" s="19" t="s">
        <v>43</v>
      </c>
      <c r="J2847" t="s">
        <v>60</v>
      </c>
      <c r="K2847" s="20">
        <f>Tablo1[[#This Row],[Ürün Kar Tutarı]]/Tablo1[[#This Row],[Birim Fiyat]]</f>
        <v>1</v>
      </c>
      <c r="L2847" t="str">
        <f xml:space="preserve"> RIGHT(Tablo1[[#This Row],[Urun Ad]],5)</f>
        <v>ü Mor</v>
      </c>
      <c r="M2847" cm="1">
        <f t="array" aca="1" ref="M2847" ca="1">IF(VEYA(M2847="Aralık",M2847="Ocak",M2847="Şubat"),"Kış",
IF(VEYA(M2847="Mart",M2847="Nisan",M2847="Mayıs"),"İlkbahar",
IF(VEYA(M2847="Haziran",M2847="Temmuz",M2847="Ağustos"),"Yaz",
IF(VEYA(M2847="Eylül",M2847="Ekim",M2847="Kasım"),"Sonbahar",""))))</f>
        <v>0</v>
      </c>
    </row>
    <row r="2848" spans="1:13" x14ac:dyDescent="0.3">
      <c r="A2848" s="4">
        <v>2847</v>
      </c>
      <c r="B2848" t="s">
        <v>8</v>
      </c>
      <c r="C2848" t="s">
        <v>29</v>
      </c>
      <c r="D2848" s="5" t="s">
        <v>82</v>
      </c>
      <c r="E2848">
        <v>1</v>
      </c>
      <c r="F2848" s="1">
        <v>1800</v>
      </c>
      <c r="G2848" s="2">
        <v>1800</v>
      </c>
      <c r="H2848" s="3">
        <v>1000</v>
      </c>
      <c r="I2848" s="19" t="s">
        <v>43</v>
      </c>
      <c r="J2848" t="s">
        <v>59</v>
      </c>
      <c r="K2848" s="20">
        <f>Tablo1[[#This Row],[Ürün Kar Tutarı]]/Tablo1[[#This Row],[Birim Fiyat]]</f>
        <v>0.55555555555555558</v>
      </c>
      <c r="L2848" t="str">
        <f xml:space="preserve"> RIGHT(Tablo1[[#This Row],[Urun Ad]],5)</f>
        <v>n Gri</v>
      </c>
      <c r="M2848" cm="1">
        <f t="array" aca="1" ref="M2848" ca="1">IF(VEYA(M2848="Aralık",M2848="Ocak",M2848="Şubat"),"Kış",
IF(VEYA(M2848="Mart",M2848="Nisan",M2848="Mayıs"),"İlkbahar",
IF(VEYA(M2848="Haziran",M2848="Temmuz",M2848="Ağustos"),"Yaz",
IF(VEYA(M2848="Eylül",M2848="Ekim",M2848="Kasım"),"Sonbahar",""))))</f>
        <v>0</v>
      </c>
    </row>
    <row r="2849" spans="1:13" x14ac:dyDescent="0.3">
      <c r="A2849" s="5">
        <v>2848</v>
      </c>
      <c r="B2849" t="s">
        <v>10</v>
      </c>
      <c r="C2849" t="s">
        <v>25</v>
      </c>
      <c r="D2849" s="5" t="s">
        <v>77</v>
      </c>
      <c r="E2849">
        <v>1</v>
      </c>
      <c r="F2849" s="1">
        <v>7600</v>
      </c>
      <c r="G2849" s="2">
        <v>7600</v>
      </c>
      <c r="H2849" s="3">
        <v>1600</v>
      </c>
      <c r="I2849" s="19" t="s">
        <v>43</v>
      </c>
      <c r="J2849" t="s">
        <v>60</v>
      </c>
      <c r="K2849" s="20">
        <f>Tablo1[[#This Row],[Ürün Kar Tutarı]]/Tablo1[[#This Row],[Birim Fiyat]]</f>
        <v>0.21052631578947367</v>
      </c>
      <c r="L2849" t="str">
        <f xml:space="preserve"> RIGHT(Tablo1[[#This Row],[Urun Ad]],5)</f>
        <v>i Gri</v>
      </c>
      <c r="M2849" cm="1">
        <f t="array" aca="1" ref="M2849" ca="1">IF(VEYA(M2849="Aralık",M2849="Ocak",M2849="Şubat"),"Kış",
IF(VEYA(M2849="Mart",M2849="Nisan",M2849="Mayıs"),"İlkbahar",
IF(VEYA(M2849="Haziran",M2849="Temmuz",M2849="Ağustos"),"Yaz",
IF(VEYA(M2849="Eylül",M2849="Ekim",M2849="Kasım"),"Sonbahar",""))))</f>
        <v>0</v>
      </c>
    </row>
    <row r="2850" spans="1:13" x14ac:dyDescent="0.3">
      <c r="A2850" s="4">
        <v>2849</v>
      </c>
      <c r="B2850" t="s">
        <v>15</v>
      </c>
      <c r="C2850" t="s">
        <v>39</v>
      </c>
      <c r="D2850" s="5" t="s">
        <v>76</v>
      </c>
      <c r="E2850">
        <v>1</v>
      </c>
      <c r="F2850" s="1">
        <v>7530</v>
      </c>
      <c r="G2850" s="2">
        <v>7530</v>
      </c>
      <c r="H2850" s="3">
        <v>1530</v>
      </c>
      <c r="I2850" s="19" t="s">
        <v>43</v>
      </c>
      <c r="J2850" t="s">
        <v>60</v>
      </c>
      <c r="K2850" s="20">
        <f>Tablo1[[#This Row],[Ürün Kar Tutarı]]/Tablo1[[#This Row],[Birim Fiyat]]</f>
        <v>0.20318725099601595</v>
      </c>
      <c r="L2850" t="str">
        <f xml:space="preserve"> RIGHT(Tablo1[[#This Row],[Urun Ad]],5)</f>
        <v>ı Gri</v>
      </c>
      <c r="M2850" cm="1">
        <f t="array" aca="1" ref="M2850" ca="1">IF(VEYA(M2850="Aralık",M2850="Ocak",M2850="Şubat"),"Kış",
IF(VEYA(M2850="Mart",M2850="Nisan",M2850="Mayıs"),"İlkbahar",
IF(VEYA(M2850="Haziran",M2850="Temmuz",M2850="Ağustos"),"Yaz",
IF(VEYA(M2850="Eylül",M2850="Ekim",M2850="Kasım"),"Sonbahar",""))))</f>
        <v>0</v>
      </c>
    </row>
    <row r="2851" spans="1:13" x14ac:dyDescent="0.3">
      <c r="A2851" s="5">
        <v>2850</v>
      </c>
      <c r="B2851" t="s">
        <v>19</v>
      </c>
      <c r="C2851" t="s">
        <v>33</v>
      </c>
      <c r="D2851" s="5" t="s">
        <v>78</v>
      </c>
      <c r="E2851">
        <v>2</v>
      </c>
      <c r="F2851" s="1">
        <v>1490</v>
      </c>
      <c r="G2851" s="2">
        <v>2980</v>
      </c>
      <c r="H2851" s="3">
        <v>1380</v>
      </c>
      <c r="I2851" s="19" t="s">
        <v>43</v>
      </c>
      <c r="J2851" t="s">
        <v>65</v>
      </c>
      <c r="K2851" s="20">
        <f>Tablo1[[#This Row],[Ürün Kar Tutarı]]/Tablo1[[#This Row],[Birim Fiyat]]</f>
        <v>0.9261744966442953</v>
      </c>
      <c r="L2851" t="str">
        <f xml:space="preserve"> RIGHT(Tablo1[[#This Row],[Urun Ad]],5)</f>
        <v>Marka</v>
      </c>
      <c r="M2851" cm="1">
        <f t="array" aca="1" ref="M2851" ca="1">IF(VEYA(M2851="Aralık",M2851="Ocak",M2851="Şubat"),"Kış",
IF(VEYA(M2851="Mart",M2851="Nisan",M2851="Mayıs"),"İlkbahar",
IF(VEYA(M2851="Haziran",M2851="Temmuz",M2851="Ağustos"),"Yaz",
IF(VEYA(M2851="Eylül",M2851="Ekim",M2851="Kasım"),"Sonbahar",""))))</f>
        <v>0</v>
      </c>
    </row>
    <row r="2852" spans="1:13" x14ac:dyDescent="0.3">
      <c r="A2852" s="4">
        <v>2851</v>
      </c>
      <c r="B2852" t="s">
        <v>8</v>
      </c>
      <c r="C2852" t="s">
        <v>40</v>
      </c>
      <c r="D2852" s="5" t="s">
        <v>75</v>
      </c>
      <c r="E2852">
        <v>1</v>
      </c>
      <c r="F2852" s="1">
        <v>5300</v>
      </c>
      <c r="G2852" s="2">
        <v>5300</v>
      </c>
      <c r="H2852" s="3">
        <v>1300</v>
      </c>
      <c r="I2852" s="19" t="s">
        <v>43</v>
      </c>
      <c r="J2852" t="s">
        <v>64</v>
      </c>
      <c r="K2852" s="20">
        <f>Tablo1[[#This Row],[Ürün Kar Tutarı]]/Tablo1[[#This Row],[Birim Fiyat]]</f>
        <v>0.24528301886792453</v>
      </c>
      <c r="L2852" t="str">
        <f xml:space="preserve"> RIGHT(Tablo1[[#This Row],[Urun Ad]],5)</f>
        <v>i Gri</v>
      </c>
      <c r="M2852" cm="1">
        <f t="array" aca="1" ref="M2852" ca="1">IF(VEYA(M2852="Aralık",M2852="Ocak",M2852="Şubat"),"Kış",
IF(VEYA(M2852="Mart",M2852="Nisan",M2852="Mayıs"),"İlkbahar",
IF(VEYA(M2852="Haziran",M2852="Temmuz",M2852="Ağustos"),"Yaz",
IF(VEYA(M2852="Eylül",M2852="Ekim",M2852="Kasım"),"Sonbahar",""))))</f>
        <v>0</v>
      </c>
    </row>
    <row r="2853" spans="1:13" x14ac:dyDescent="0.3">
      <c r="A2853" s="4">
        <v>2852</v>
      </c>
      <c r="B2853" t="s">
        <v>12</v>
      </c>
      <c r="C2853" t="s">
        <v>28</v>
      </c>
      <c r="D2853" s="5" t="s">
        <v>83</v>
      </c>
      <c r="E2853">
        <v>2</v>
      </c>
      <c r="F2853" s="1">
        <v>1200</v>
      </c>
      <c r="G2853" s="2">
        <v>2400</v>
      </c>
      <c r="H2853" s="3">
        <v>800</v>
      </c>
      <c r="I2853" s="19" t="s">
        <v>43</v>
      </c>
      <c r="J2853" t="s">
        <v>63</v>
      </c>
      <c r="K2853" s="20">
        <f>Tablo1[[#This Row],[Ürün Kar Tutarı]]/Tablo1[[#This Row],[Birim Fiyat]]</f>
        <v>0.66666666666666663</v>
      </c>
      <c r="L2853" t="str">
        <f xml:space="preserve"> RIGHT(Tablo1[[#This Row],[Urun Ad]],5)</f>
        <v>Marka</v>
      </c>
      <c r="M2853" cm="1">
        <f t="array" aca="1" ref="M2853" ca="1">IF(VEYA(M2853="Aralık",M2853="Ocak",M2853="Şubat"),"Kış",
IF(VEYA(M2853="Mart",M2853="Nisan",M2853="Mayıs"),"İlkbahar",
IF(VEYA(M2853="Haziran",M2853="Temmuz",M2853="Ağustos"),"Yaz",
IF(VEYA(M2853="Eylül",M2853="Ekim",M2853="Kasım"),"Sonbahar",""))))</f>
        <v>0</v>
      </c>
    </row>
    <row r="2854" spans="1:13" x14ac:dyDescent="0.3">
      <c r="A2854" s="4">
        <v>2853</v>
      </c>
      <c r="B2854" t="s">
        <v>17</v>
      </c>
      <c r="C2854" t="s">
        <v>30</v>
      </c>
      <c r="D2854" s="5" t="s">
        <v>83</v>
      </c>
      <c r="E2854">
        <v>1</v>
      </c>
      <c r="F2854" s="1">
        <v>1090</v>
      </c>
      <c r="G2854" s="2">
        <v>1090</v>
      </c>
      <c r="H2854" s="3">
        <v>290</v>
      </c>
      <c r="I2854" s="19" t="s">
        <v>43</v>
      </c>
      <c r="J2854" t="s">
        <v>59</v>
      </c>
      <c r="K2854" s="20">
        <f>Tablo1[[#This Row],[Ürün Kar Tutarı]]/Tablo1[[#This Row],[Birim Fiyat]]</f>
        <v>0.26605504587155965</v>
      </c>
      <c r="L2854" t="str">
        <f xml:space="preserve"> RIGHT(Tablo1[[#This Row],[Urun Ad]],5)</f>
        <v>Marka</v>
      </c>
      <c r="M2854" cm="1">
        <f t="array" aca="1" ref="M2854" ca="1">IF(VEYA(M2854="Aralık",M2854="Ocak",M2854="Şubat"),"Kış",
IF(VEYA(M2854="Mart",M2854="Nisan",M2854="Mayıs"),"İlkbahar",
IF(VEYA(M2854="Haziran",M2854="Temmuz",M2854="Ağustos"),"Yaz",
IF(VEYA(M2854="Eylül",M2854="Ekim",M2854="Kasım"),"Sonbahar",""))))</f>
        <v>0</v>
      </c>
    </row>
    <row r="2855" spans="1:13" x14ac:dyDescent="0.3">
      <c r="A2855" s="5">
        <v>2854</v>
      </c>
      <c r="B2855" t="s">
        <v>12</v>
      </c>
      <c r="C2855" t="s">
        <v>26</v>
      </c>
      <c r="D2855" s="5" t="s">
        <v>79</v>
      </c>
      <c r="E2855">
        <v>1</v>
      </c>
      <c r="F2855" s="1">
        <v>7250</v>
      </c>
      <c r="G2855" s="2">
        <v>7250</v>
      </c>
      <c r="H2855" s="3">
        <v>2250</v>
      </c>
      <c r="I2855" s="19" t="s">
        <v>43</v>
      </c>
      <c r="J2855" t="s">
        <v>66</v>
      </c>
      <c r="K2855" s="20">
        <f>Tablo1[[#This Row],[Ürün Kar Tutarı]]/Tablo1[[#This Row],[Birim Fiyat]]</f>
        <v>0.31034482758620691</v>
      </c>
      <c r="L2855" t="str">
        <f xml:space="preserve"> RIGHT(Tablo1[[#This Row],[Urun Ad]],5)</f>
        <v>u Gri</v>
      </c>
      <c r="M2855" cm="1">
        <f t="array" aca="1" ref="M2855" ca="1">IF(VEYA(M2855="Aralık",M2855="Ocak",M2855="Şubat"),"Kış",
IF(VEYA(M2855="Mart",M2855="Nisan",M2855="Mayıs"),"İlkbahar",
IF(VEYA(M2855="Haziran",M2855="Temmuz",M2855="Ağustos"),"Yaz",
IF(VEYA(M2855="Eylül",M2855="Ekim",M2855="Kasım"),"Sonbahar",""))))</f>
        <v>0</v>
      </c>
    </row>
    <row r="2856" spans="1:13" x14ac:dyDescent="0.3">
      <c r="A2856" s="4">
        <v>2855</v>
      </c>
      <c r="B2856" t="s">
        <v>18</v>
      </c>
      <c r="C2856" t="s">
        <v>21</v>
      </c>
      <c r="D2856" s="5" t="s">
        <v>82</v>
      </c>
      <c r="E2856">
        <v>3</v>
      </c>
      <c r="F2856" s="1">
        <v>1400</v>
      </c>
      <c r="G2856" s="2">
        <v>4200</v>
      </c>
      <c r="H2856" s="3">
        <v>1800</v>
      </c>
      <c r="I2856" s="19" t="s">
        <v>43</v>
      </c>
      <c r="J2856" t="s">
        <v>62</v>
      </c>
      <c r="K2856" s="20">
        <f>Tablo1[[#This Row],[Ürün Kar Tutarı]]/Tablo1[[#This Row],[Birim Fiyat]]</f>
        <v>1.2857142857142858</v>
      </c>
      <c r="L2856" t="str">
        <f xml:space="preserve"> RIGHT(Tablo1[[#This Row],[Urun Ad]],5)</f>
        <v>Beyaz</v>
      </c>
      <c r="M2856" cm="1">
        <f t="array" aca="1" ref="M2856" ca="1">IF(VEYA(M2856="Aralık",M2856="Ocak",M2856="Şubat"),"Kış",
IF(VEYA(M2856="Mart",M2856="Nisan",M2856="Mayıs"),"İlkbahar",
IF(VEYA(M2856="Haziran",M2856="Temmuz",M2856="Ağustos"),"Yaz",
IF(VEYA(M2856="Eylül",M2856="Ekim",M2856="Kasım"),"Sonbahar",""))))</f>
        <v>0</v>
      </c>
    </row>
    <row r="2857" spans="1:13" x14ac:dyDescent="0.3">
      <c r="A2857" s="5">
        <v>2856</v>
      </c>
      <c r="B2857" t="s">
        <v>10</v>
      </c>
      <c r="C2857" t="s">
        <v>41</v>
      </c>
      <c r="D2857" s="5" t="s">
        <v>78</v>
      </c>
      <c r="E2857">
        <v>1</v>
      </c>
      <c r="F2857" s="1">
        <v>1500</v>
      </c>
      <c r="G2857" s="2">
        <v>1500</v>
      </c>
      <c r="H2857" s="3">
        <v>700</v>
      </c>
      <c r="I2857" s="19" t="s">
        <v>43</v>
      </c>
      <c r="J2857" t="s">
        <v>60</v>
      </c>
      <c r="K2857" s="20">
        <f>Tablo1[[#This Row],[Ürün Kar Tutarı]]/Tablo1[[#This Row],[Birim Fiyat]]</f>
        <v>0.46666666666666667</v>
      </c>
      <c r="L2857" t="str">
        <f xml:space="preserve"> RIGHT(Tablo1[[#This Row],[Urun Ad]],5)</f>
        <v>Marka</v>
      </c>
      <c r="M2857" cm="1">
        <f t="array" aca="1" ref="M2857" ca="1">IF(VEYA(M2857="Aralık",M2857="Ocak",M2857="Şubat"),"Kış",
IF(VEYA(M2857="Mart",M2857="Nisan",M2857="Mayıs"),"İlkbahar",
IF(VEYA(M2857="Haziran",M2857="Temmuz",M2857="Ağustos"),"Yaz",
IF(VEYA(M2857="Eylül",M2857="Ekim",M2857="Kasım"),"Sonbahar",""))))</f>
        <v>0</v>
      </c>
    </row>
    <row r="2858" spans="1:13" x14ac:dyDescent="0.3">
      <c r="A2858" s="4">
        <v>2857</v>
      </c>
      <c r="B2858" t="s">
        <v>15</v>
      </c>
      <c r="C2858" t="s">
        <v>23</v>
      </c>
      <c r="D2858" s="5" t="s">
        <v>84</v>
      </c>
      <c r="E2858">
        <v>1</v>
      </c>
      <c r="F2858" s="1">
        <v>1350</v>
      </c>
      <c r="G2858" s="2">
        <v>1350</v>
      </c>
      <c r="H2858" s="3">
        <v>550</v>
      </c>
      <c r="I2858" s="19" t="s">
        <v>43</v>
      </c>
      <c r="J2858" t="s">
        <v>57</v>
      </c>
      <c r="K2858" s="20">
        <f>Tablo1[[#This Row],[Ürün Kar Tutarı]]/Tablo1[[#This Row],[Birim Fiyat]]</f>
        <v>0.40740740740740738</v>
      </c>
      <c r="L2858" t="str">
        <f xml:space="preserve"> RIGHT(Tablo1[[#This Row],[Urun Ad]],5)</f>
        <v>Siyah</v>
      </c>
      <c r="M2858" cm="1">
        <f t="array" aca="1" ref="M2858" ca="1">IF(VEYA(M2858="Aralık",M2858="Ocak",M2858="Şubat"),"Kış",
IF(VEYA(M2858="Mart",M2858="Nisan",M2858="Mayıs"),"İlkbahar",
IF(VEYA(M2858="Haziran",M2858="Temmuz",M2858="Ağustos"),"Yaz",
IF(VEYA(M2858="Eylül",M2858="Ekim",M2858="Kasım"),"Sonbahar",""))))</f>
        <v>0</v>
      </c>
    </row>
    <row r="2859" spans="1:13" x14ac:dyDescent="0.3">
      <c r="A2859" s="5">
        <v>2858</v>
      </c>
      <c r="B2859" t="s">
        <v>15</v>
      </c>
      <c r="C2859" t="s">
        <v>28</v>
      </c>
      <c r="D2859" s="5" t="s">
        <v>83</v>
      </c>
      <c r="E2859">
        <v>3</v>
      </c>
      <c r="F2859" s="1">
        <v>1200</v>
      </c>
      <c r="G2859" s="2">
        <v>3600</v>
      </c>
      <c r="H2859" s="3">
        <v>1200</v>
      </c>
      <c r="I2859" s="19" t="s">
        <v>43</v>
      </c>
      <c r="J2859" t="s">
        <v>59</v>
      </c>
      <c r="K2859" s="20">
        <f>Tablo1[[#This Row],[Ürün Kar Tutarı]]/Tablo1[[#This Row],[Birim Fiyat]]</f>
        <v>1</v>
      </c>
      <c r="L2859" t="str">
        <f xml:space="preserve"> RIGHT(Tablo1[[#This Row],[Urun Ad]],5)</f>
        <v>Marka</v>
      </c>
      <c r="M2859" cm="1">
        <f t="array" aca="1" ref="M2859" ca="1">IF(VEYA(M2859="Aralık",M2859="Ocak",M2859="Şubat"),"Kış",
IF(VEYA(M2859="Mart",M2859="Nisan",M2859="Mayıs"),"İlkbahar",
IF(VEYA(M2859="Haziran",M2859="Temmuz",M2859="Ağustos"),"Yaz",
IF(VEYA(M2859="Eylül",M2859="Ekim",M2859="Kasım"),"Sonbahar",""))))</f>
        <v>0</v>
      </c>
    </row>
    <row r="2860" spans="1:13" x14ac:dyDescent="0.3">
      <c r="A2860" s="4">
        <v>2859</v>
      </c>
      <c r="B2860" t="s">
        <v>9</v>
      </c>
      <c r="C2860" t="s">
        <v>39</v>
      </c>
      <c r="D2860" s="5" t="s">
        <v>76</v>
      </c>
      <c r="E2860">
        <v>3</v>
      </c>
      <c r="F2860" s="1">
        <v>7530</v>
      </c>
      <c r="G2860" s="2">
        <v>22590</v>
      </c>
      <c r="H2860" s="3">
        <v>4590</v>
      </c>
      <c r="I2860" s="19" t="s">
        <v>43</v>
      </c>
      <c r="J2860" t="s">
        <v>59</v>
      </c>
      <c r="K2860" s="20">
        <f>Tablo1[[#This Row],[Ürün Kar Tutarı]]/Tablo1[[#This Row],[Birim Fiyat]]</f>
        <v>0.60956175298804782</v>
      </c>
      <c r="L2860" t="str">
        <f xml:space="preserve"> RIGHT(Tablo1[[#This Row],[Urun Ad]],5)</f>
        <v>ı Gri</v>
      </c>
      <c r="M2860" cm="1">
        <f t="array" aca="1" ref="M2860" ca="1">IF(VEYA(M2860="Aralık",M2860="Ocak",M2860="Şubat"),"Kış",
IF(VEYA(M2860="Mart",M2860="Nisan",M2860="Mayıs"),"İlkbahar",
IF(VEYA(M2860="Haziran",M2860="Temmuz",M2860="Ağustos"),"Yaz",
IF(VEYA(M2860="Eylül",M2860="Ekim",M2860="Kasım"),"Sonbahar",""))))</f>
        <v>0</v>
      </c>
    </row>
    <row r="2861" spans="1:13" x14ac:dyDescent="0.3">
      <c r="A2861" s="5">
        <v>2860</v>
      </c>
      <c r="B2861" t="s">
        <v>18</v>
      </c>
      <c r="C2861" t="s">
        <v>28</v>
      </c>
      <c r="D2861" s="5" t="s">
        <v>83</v>
      </c>
      <c r="E2861">
        <v>1</v>
      </c>
      <c r="F2861" s="1">
        <v>1200</v>
      </c>
      <c r="G2861" s="2">
        <v>1200</v>
      </c>
      <c r="H2861" s="3">
        <v>400</v>
      </c>
      <c r="I2861" s="19" t="s">
        <v>43</v>
      </c>
      <c r="J2861" t="s">
        <v>56</v>
      </c>
      <c r="K2861" s="20">
        <f>Tablo1[[#This Row],[Ürün Kar Tutarı]]/Tablo1[[#This Row],[Birim Fiyat]]</f>
        <v>0.33333333333333331</v>
      </c>
      <c r="L2861" t="str">
        <f xml:space="preserve"> RIGHT(Tablo1[[#This Row],[Urun Ad]],5)</f>
        <v>Marka</v>
      </c>
      <c r="M2861" cm="1">
        <f t="array" aca="1" ref="M2861" ca="1">IF(VEYA(M2861="Aralık",M2861="Ocak",M2861="Şubat"),"Kış",
IF(VEYA(M2861="Mart",M2861="Nisan",M2861="Mayıs"),"İlkbahar",
IF(VEYA(M2861="Haziran",M2861="Temmuz",M2861="Ağustos"),"Yaz",
IF(VEYA(M2861="Eylül",M2861="Ekim",M2861="Kasım"),"Sonbahar",""))))</f>
        <v>0</v>
      </c>
    </row>
    <row r="2862" spans="1:13" x14ac:dyDescent="0.3">
      <c r="A2862" s="4">
        <v>2861</v>
      </c>
      <c r="B2862" t="s">
        <v>16</v>
      </c>
      <c r="C2862" t="s">
        <v>29</v>
      </c>
      <c r="D2862" s="5" t="s">
        <v>82</v>
      </c>
      <c r="E2862">
        <v>3</v>
      </c>
      <c r="F2862" s="1">
        <v>1800</v>
      </c>
      <c r="G2862" s="2">
        <v>5400</v>
      </c>
      <c r="H2862" s="3">
        <v>3000</v>
      </c>
      <c r="I2862" s="19" t="s">
        <v>43</v>
      </c>
      <c r="J2862" t="s">
        <v>66</v>
      </c>
      <c r="K2862" s="20">
        <f>Tablo1[[#This Row],[Ürün Kar Tutarı]]/Tablo1[[#This Row],[Birim Fiyat]]</f>
        <v>1.6666666666666667</v>
      </c>
      <c r="L2862" t="str">
        <f xml:space="preserve"> RIGHT(Tablo1[[#This Row],[Urun Ad]],5)</f>
        <v>n Gri</v>
      </c>
      <c r="M2862" cm="1">
        <f t="array" aca="1" ref="M2862" ca="1">IF(VEYA(M2862="Aralık",M2862="Ocak",M2862="Şubat"),"Kış",
IF(VEYA(M2862="Mart",M2862="Nisan",M2862="Mayıs"),"İlkbahar",
IF(VEYA(M2862="Haziran",M2862="Temmuz",M2862="Ağustos"),"Yaz",
IF(VEYA(M2862="Eylül",M2862="Ekim",M2862="Kasım"),"Sonbahar",""))))</f>
        <v>0</v>
      </c>
    </row>
    <row r="2863" spans="1:13" x14ac:dyDescent="0.3">
      <c r="A2863" s="5">
        <v>2862</v>
      </c>
      <c r="B2863" t="s">
        <v>8</v>
      </c>
      <c r="C2863" t="s">
        <v>26</v>
      </c>
      <c r="D2863" s="5" t="s">
        <v>79</v>
      </c>
      <c r="E2863">
        <v>1</v>
      </c>
      <c r="F2863" s="1">
        <v>7250</v>
      </c>
      <c r="G2863" s="2">
        <v>7250</v>
      </c>
      <c r="H2863" s="3">
        <v>2250</v>
      </c>
      <c r="I2863" s="19" t="s">
        <v>43</v>
      </c>
      <c r="J2863" t="s">
        <v>67</v>
      </c>
      <c r="K2863" s="20">
        <f>Tablo1[[#This Row],[Ürün Kar Tutarı]]/Tablo1[[#This Row],[Birim Fiyat]]</f>
        <v>0.31034482758620691</v>
      </c>
      <c r="L2863" t="str">
        <f xml:space="preserve"> RIGHT(Tablo1[[#This Row],[Urun Ad]],5)</f>
        <v>u Gri</v>
      </c>
      <c r="M2863" cm="1">
        <f t="array" aca="1" ref="M2863" ca="1">IF(VEYA(M2863="Aralık",M2863="Ocak",M2863="Şubat"),"Kış",
IF(VEYA(M2863="Mart",M2863="Nisan",M2863="Mayıs"),"İlkbahar",
IF(VEYA(M2863="Haziran",M2863="Temmuz",M2863="Ağustos"),"Yaz",
IF(VEYA(M2863="Eylül",M2863="Ekim",M2863="Kasım"),"Sonbahar",""))))</f>
        <v>0</v>
      </c>
    </row>
    <row r="2864" spans="1:13" x14ac:dyDescent="0.3">
      <c r="A2864" s="4">
        <v>2863</v>
      </c>
      <c r="B2864" t="s">
        <v>17</v>
      </c>
      <c r="C2864" t="s">
        <v>33</v>
      </c>
      <c r="D2864" s="5" t="s">
        <v>78</v>
      </c>
      <c r="E2864">
        <v>3</v>
      </c>
      <c r="F2864" s="1">
        <v>1490</v>
      </c>
      <c r="G2864" s="2">
        <v>4470</v>
      </c>
      <c r="H2864" s="3">
        <v>2070</v>
      </c>
      <c r="I2864" s="19" t="s">
        <v>43</v>
      </c>
      <c r="J2864" t="s">
        <v>67</v>
      </c>
      <c r="K2864" s="20">
        <f>Tablo1[[#This Row],[Ürün Kar Tutarı]]/Tablo1[[#This Row],[Birim Fiyat]]</f>
        <v>1.3892617449664431</v>
      </c>
      <c r="L2864" t="str">
        <f xml:space="preserve"> RIGHT(Tablo1[[#This Row],[Urun Ad]],5)</f>
        <v>Marka</v>
      </c>
      <c r="M2864" cm="1">
        <f t="array" aca="1" ref="M2864" ca="1">IF(VEYA(M2864="Aralık",M2864="Ocak",M2864="Şubat"),"Kış",
IF(VEYA(M2864="Mart",M2864="Nisan",M2864="Mayıs"),"İlkbahar",
IF(VEYA(M2864="Haziran",M2864="Temmuz",M2864="Ağustos"),"Yaz",
IF(VEYA(M2864="Eylül",M2864="Ekim",M2864="Kasım"),"Sonbahar",""))))</f>
        <v>0</v>
      </c>
    </row>
    <row r="2865" spans="1:13" x14ac:dyDescent="0.3">
      <c r="A2865" s="5">
        <v>2864</v>
      </c>
      <c r="B2865" t="s">
        <v>17</v>
      </c>
      <c r="C2865" t="s">
        <v>38</v>
      </c>
      <c r="D2865" s="5" t="s">
        <v>84</v>
      </c>
      <c r="E2865">
        <v>1</v>
      </c>
      <c r="F2865" s="1">
        <v>1200</v>
      </c>
      <c r="G2865" s="2">
        <v>1200</v>
      </c>
      <c r="H2865" s="3">
        <v>400</v>
      </c>
      <c r="I2865" s="19" t="s">
        <v>43</v>
      </c>
      <c r="J2865" t="s">
        <v>66</v>
      </c>
      <c r="K2865" s="20">
        <f>Tablo1[[#This Row],[Ürün Kar Tutarı]]/Tablo1[[#This Row],[Birim Fiyat]]</f>
        <v>0.33333333333333331</v>
      </c>
      <c r="L2865" t="str">
        <f xml:space="preserve"> RIGHT(Tablo1[[#This Row],[Urun Ad]],5)</f>
        <v>ü Mor</v>
      </c>
      <c r="M2865" cm="1">
        <f t="array" aca="1" ref="M2865" ca="1">IF(VEYA(M2865="Aralık",M2865="Ocak",M2865="Şubat"),"Kış",
IF(VEYA(M2865="Mart",M2865="Nisan",M2865="Mayıs"),"İlkbahar",
IF(VEYA(M2865="Haziran",M2865="Temmuz",M2865="Ağustos"),"Yaz",
IF(VEYA(M2865="Eylül",M2865="Ekim",M2865="Kasım"),"Sonbahar",""))))</f>
        <v>0</v>
      </c>
    </row>
    <row r="2866" spans="1:13" x14ac:dyDescent="0.3">
      <c r="A2866" s="4">
        <v>2865</v>
      </c>
      <c r="B2866" t="s">
        <v>9</v>
      </c>
      <c r="C2866" t="s">
        <v>31</v>
      </c>
      <c r="D2866" s="5" t="s">
        <v>77</v>
      </c>
      <c r="E2866">
        <v>1</v>
      </c>
      <c r="F2866" s="1">
        <v>8000</v>
      </c>
      <c r="G2866" s="2">
        <v>8000</v>
      </c>
      <c r="H2866" s="3">
        <v>2000</v>
      </c>
      <c r="I2866" s="19" t="s">
        <v>43</v>
      </c>
      <c r="J2866" t="s">
        <v>66</v>
      </c>
      <c r="K2866" s="20">
        <f>Tablo1[[#This Row],[Ürün Kar Tutarı]]/Tablo1[[#This Row],[Birim Fiyat]]</f>
        <v>0.25</v>
      </c>
      <c r="L2866" t="str">
        <f xml:space="preserve"> RIGHT(Tablo1[[#This Row],[Urun Ad]],5)</f>
        <v>Beyaz</v>
      </c>
      <c r="M2866" cm="1">
        <f t="array" aca="1" ref="M2866" ca="1">IF(VEYA(M2866="Aralık",M2866="Ocak",M2866="Şubat"),"Kış",
IF(VEYA(M2866="Mart",M2866="Nisan",M2866="Mayıs"),"İlkbahar",
IF(VEYA(M2866="Haziran",M2866="Temmuz",M2866="Ağustos"),"Yaz",
IF(VEYA(M2866="Eylül",M2866="Ekim",M2866="Kasım"),"Sonbahar",""))))</f>
        <v>0</v>
      </c>
    </row>
    <row r="2867" spans="1:13" x14ac:dyDescent="0.3">
      <c r="A2867" s="5">
        <v>2866</v>
      </c>
      <c r="B2867" t="s">
        <v>14</v>
      </c>
      <c r="C2867" t="s">
        <v>21</v>
      </c>
      <c r="D2867" s="5" t="s">
        <v>82</v>
      </c>
      <c r="E2867">
        <v>1</v>
      </c>
      <c r="F2867" s="1">
        <v>1400</v>
      </c>
      <c r="G2867" s="2">
        <v>1400</v>
      </c>
      <c r="H2867" s="3">
        <v>600</v>
      </c>
      <c r="I2867" s="19" t="s">
        <v>43</v>
      </c>
      <c r="J2867" t="s">
        <v>63</v>
      </c>
      <c r="K2867" s="20">
        <f>Tablo1[[#This Row],[Ürün Kar Tutarı]]/Tablo1[[#This Row],[Birim Fiyat]]</f>
        <v>0.42857142857142855</v>
      </c>
      <c r="L2867" t="str">
        <f xml:space="preserve"> RIGHT(Tablo1[[#This Row],[Urun Ad]],5)</f>
        <v>Beyaz</v>
      </c>
      <c r="M2867" cm="1">
        <f t="array" aca="1" ref="M2867" ca="1">IF(VEYA(M2867="Aralık",M2867="Ocak",M2867="Şubat"),"Kış",
IF(VEYA(M2867="Mart",M2867="Nisan",M2867="Mayıs"),"İlkbahar",
IF(VEYA(M2867="Haziran",M2867="Temmuz",M2867="Ağustos"),"Yaz",
IF(VEYA(M2867="Eylül",M2867="Ekim",M2867="Kasım"),"Sonbahar",""))))</f>
        <v>0</v>
      </c>
    </row>
    <row r="2868" spans="1:13" x14ac:dyDescent="0.3">
      <c r="A2868" s="4">
        <v>2867</v>
      </c>
      <c r="B2868" t="s">
        <v>13</v>
      </c>
      <c r="C2868" t="s">
        <v>23</v>
      </c>
      <c r="D2868" s="5" t="s">
        <v>84</v>
      </c>
      <c r="E2868">
        <v>1</v>
      </c>
      <c r="F2868" s="1">
        <v>1350</v>
      </c>
      <c r="G2868" s="2">
        <v>1350</v>
      </c>
      <c r="H2868" s="3">
        <v>550</v>
      </c>
      <c r="I2868" s="19" t="s">
        <v>43</v>
      </c>
      <c r="J2868" t="s">
        <v>60</v>
      </c>
      <c r="K2868" s="20">
        <f>Tablo1[[#This Row],[Ürün Kar Tutarı]]/Tablo1[[#This Row],[Birim Fiyat]]</f>
        <v>0.40740740740740738</v>
      </c>
      <c r="L2868" t="str">
        <f xml:space="preserve"> RIGHT(Tablo1[[#This Row],[Urun Ad]],5)</f>
        <v>Siyah</v>
      </c>
      <c r="M2868" cm="1">
        <f t="array" aca="1" ref="M2868" ca="1">IF(VEYA(M2868="Aralık",M2868="Ocak",M2868="Şubat"),"Kış",
IF(VEYA(M2868="Mart",M2868="Nisan",M2868="Mayıs"),"İlkbahar",
IF(VEYA(M2868="Haziran",M2868="Temmuz",M2868="Ağustos"),"Yaz",
IF(VEYA(M2868="Eylül",M2868="Ekim",M2868="Kasım"),"Sonbahar",""))))</f>
        <v>0</v>
      </c>
    </row>
    <row r="2869" spans="1:13" x14ac:dyDescent="0.3">
      <c r="A2869" s="5">
        <v>2868</v>
      </c>
      <c r="B2869" t="s">
        <v>16</v>
      </c>
      <c r="C2869" t="s">
        <v>38</v>
      </c>
      <c r="D2869" s="5" t="s">
        <v>84</v>
      </c>
      <c r="E2869">
        <v>1</v>
      </c>
      <c r="F2869" s="1">
        <v>1200</v>
      </c>
      <c r="G2869" s="2">
        <v>1200</v>
      </c>
      <c r="H2869" s="3">
        <v>400</v>
      </c>
      <c r="I2869" s="19" t="s">
        <v>43</v>
      </c>
      <c r="J2869" t="s">
        <v>60</v>
      </c>
      <c r="K2869" s="20">
        <f>Tablo1[[#This Row],[Ürün Kar Tutarı]]/Tablo1[[#This Row],[Birim Fiyat]]</f>
        <v>0.33333333333333331</v>
      </c>
      <c r="L2869" t="str">
        <f xml:space="preserve"> RIGHT(Tablo1[[#This Row],[Urun Ad]],5)</f>
        <v>ü Mor</v>
      </c>
      <c r="M2869" cm="1">
        <f t="array" aca="1" ref="M2869" ca="1">IF(VEYA(M2869="Aralık",M2869="Ocak",M2869="Şubat"),"Kış",
IF(VEYA(M2869="Mart",M2869="Nisan",M2869="Mayıs"),"İlkbahar",
IF(VEYA(M2869="Haziran",M2869="Temmuz",M2869="Ağustos"),"Yaz",
IF(VEYA(M2869="Eylül",M2869="Ekim",M2869="Kasım"),"Sonbahar",""))))</f>
        <v>0</v>
      </c>
    </row>
    <row r="2870" spans="1:13" x14ac:dyDescent="0.3">
      <c r="A2870" s="4">
        <v>2869</v>
      </c>
      <c r="B2870" t="s">
        <v>14</v>
      </c>
      <c r="C2870" t="s">
        <v>40</v>
      </c>
      <c r="D2870" s="5" t="s">
        <v>75</v>
      </c>
      <c r="E2870">
        <v>1</v>
      </c>
      <c r="F2870" s="1">
        <v>5300</v>
      </c>
      <c r="G2870" s="2">
        <v>5300</v>
      </c>
      <c r="H2870" s="3">
        <v>1300</v>
      </c>
      <c r="I2870" s="19" t="s">
        <v>43</v>
      </c>
      <c r="J2870" t="s">
        <v>58</v>
      </c>
      <c r="K2870" s="20">
        <f>Tablo1[[#This Row],[Ürün Kar Tutarı]]/Tablo1[[#This Row],[Birim Fiyat]]</f>
        <v>0.24528301886792453</v>
      </c>
      <c r="L2870" t="str">
        <f xml:space="preserve"> RIGHT(Tablo1[[#This Row],[Urun Ad]],5)</f>
        <v>i Gri</v>
      </c>
      <c r="M2870" cm="1">
        <f t="array" aca="1" ref="M2870" ca="1">IF(VEYA(M2870="Aralık",M2870="Ocak",M2870="Şubat"),"Kış",
IF(VEYA(M2870="Mart",M2870="Nisan",M2870="Mayıs"),"İlkbahar",
IF(VEYA(M2870="Haziran",M2870="Temmuz",M2870="Ağustos"),"Yaz",
IF(VEYA(M2870="Eylül",M2870="Ekim",M2870="Kasım"),"Sonbahar",""))))</f>
        <v>0</v>
      </c>
    </row>
    <row r="2871" spans="1:13" x14ac:dyDescent="0.3">
      <c r="A2871" s="5">
        <v>2870</v>
      </c>
      <c r="B2871" t="s">
        <v>17</v>
      </c>
      <c r="C2871" t="s">
        <v>32</v>
      </c>
      <c r="D2871" s="5" t="s">
        <v>76</v>
      </c>
      <c r="E2871">
        <v>3</v>
      </c>
      <c r="F2871" s="1">
        <v>10590</v>
      </c>
      <c r="G2871" s="2">
        <v>31770</v>
      </c>
      <c r="H2871" s="3">
        <v>13770</v>
      </c>
      <c r="I2871" s="19" t="s">
        <v>43</v>
      </c>
      <c r="J2871" t="s">
        <v>55</v>
      </c>
      <c r="K2871" s="20">
        <f>Tablo1[[#This Row],[Ürün Kar Tutarı]]/Tablo1[[#This Row],[Birim Fiyat]]</f>
        <v>1.3002832861189801</v>
      </c>
      <c r="L2871" t="str">
        <f xml:space="preserve"> RIGHT(Tablo1[[#This Row],[Urun Ad]],5)</f>
        <v>ı Gri</v>
      </c>
      <c r="M2871" cm="1">
        <f t="array" aca="1" ref="M2871" ca="1">IF(VEYA(M2871="Aralık",M2871="Ocak",M2871="Şubat"),"Kış",
IF(VEYA(M2871="Mart",M2871="Nisan",M2871="Mayıs"),"İlkbahar",
IF(VEYA(M2871="Haziran",M2871="Temmuz",M2871="Ağustos"),"Yaz",
IF(VEYA(M2871="Eylül",M2871="Ekim",M2871="Kasım"),"Sonbahar",""))))</f>
        <v>0</v>
      </c>
    </row>
    <row r="2872" spans="1:13" x14ac:dyDescent="0.3">
      <c r="A2872" s="4">
        <v>2871</v>
      </c>
      <c r="B2872" t="s">
        <v>12</v>
      </c>
      <c r="C2872" t="s">
        <v>37</v>
      </c>
      <c r="D2872" s="5" t="s">
        <v>43</v>
      </c>
      <c r="E2872">
        <v>1</v>
      </c>
      <c r="F2872" s="1">
        <v>1250</v>
      </c>
      <c r="G2872" s="2">
        <v>1250</v>
      </c>
      <c r="H2872" s="3">
        <v>450</v>
      </c>
      <c r="I2872" s="19" t="s">
        <v>43</v>
      </c>
      <c r="J2872" t="s">
        <v>63</v>
      </c>
      <c r="K2872" s="20">
        <f>Tablo1[[#This Row],[Ürün Kar Tutarı]]/Tablo1[[#This Row],[Birim Fiyat]]</f>
        <v>0.36</v>
      </c>
      <c r="L2872" t="str">
        <f xml:space="preserve"> RIGHT(Tablo1[[#This Row],[Urun Ad]],5)</f>
        <v>Siyah</v>
      </c>
      <c r="M2872" cm="1">
        <f t="array" aca="1" ref="M2872" ca="1">IF(VEYA(M2872="Aralık",M2872="Ocak",M2872="Şubat"),"Kış",
IF(VEYA(M2872="Mart",M2872="Nisan",M2872="Mayıs"),"İlkbahar",
IF(VEYA(M2872="Haziran",M2872="Temmuz",M2872="Ağustos"),"Yaz",
IF(VEYA(M2872="Eylül",M2872="Ekim",M2872="Kasım"),"Sonbahar",""))))</f>
        <v>0</v>
      </c>
    </row>
    <row r="2873" spans="1:13" x14ac:dyDescent="0.3">
      <c r="A2873" s="5">
        <v>2872</v>
      </c>
      <c r="B2873" t="s">
        <v>19</v>
      </c>
      <c r="C2873" t="s">
        <v>38</v>
      </c>
      <c r="D2873" s="5" t="s">
        <v>84</v>
      </c>
      <c r="E2873">
        <v>1</v>
      </c>
      <c r="F2873" s="1">
        <v>1200</v>
      </c>
      <c r="G2873" s="2">
        <v>1200</v>
      </c>
      <c r="H2873" s="3">
        <v>400</v>
      </c>
      <c r="I2873" s="19" t="s">
        <v>43</v>
      </c>
      <c r="J2873" t="s">
        <v>58</v>
      </c>
      <c r="K2873" s="20">
        <f>Tablo1[[#This Row],[Ürün Kar Tutarı]]/Tablo1[[#This Row],[Birim Fiyat]]</f>
        <v>0.33333333333333331</v>
      </c>
      <c r="L2873" t="str">
        <f xml:space="preserve"> RIGHT(Tablo1[[#This Row],[Urun Ad]],5)</f>
        <v>ü Mor</v>
      </c>
      <c r="M2873" cm="1">
        <f t="array" aca="1" ref="M2873" ca="1">IF(VEYA(M2873="Aralık",M2873="Ocak",M2873="Şubat"),"Kış",
IF(VEYA(M2873="Mart",M2873="Nisan",M2873="Mayıs"),"İlkbahar",
IF(VEYA(M2873="Haziran",M2873="Temmuz",M2873="Ağustos"),"Yaz",
IF(VEYA(M2873="Eylül",M2873="Ekim",M2873="Kasım"),"Sonbahar",""))))</f>
        <v>0</v>
      </c>
    </row>
    <row r="2874" spans="1:13" x14ac:dyDescent="0.3">
      <c r="A2874" s="4">
        <v>2873</v>
      </c>
      <c r="B2874" t="s">
        <v>12</v>
      </c>
      <c r="C2874" t="s">
        <v>21</v>
      </c>
      <c r="D2874" s="5" t="s">
        <v>82</v>
      </c>
      <c r="E2874">
        <v>3</v>
      </c>
      <c r="F2874" s="1">
        <v>1400</v>
      </c>
      <c r="G2874" s="2">
        <v>4200</v>
      </c>
      <c r="H2874" s="3">
        <v>1800</v>
      </c>
      <c r="I2874" s="19" t="s">
        <v>43</v>
      </c>
      <c r="J2874" t="s">
        <v>62</v>
      </c>
      <c r="K2874" s="20">
        <f>Tablo1[[#This Row],[Ürün Kar Tutarı]]/Tablo1[[#This Row],[Birim Fiyat]]</f>
        <v>1.2857142857142858</v>
      </c>
      <c r="L2874" t="str">
        <f xml:space="preserve"> RIGHT(Tablo1[[#This Row],[Urun Ad]],5)</f>
        <v>Beyaz</v>
      </c>
      <c r="M2874" cm="1">
        <f t="array" aca="1" ref="M2874" ca="1">IF(VEYA(M2874="Aralık",M2874="Ocak",M2874="Şubat"),"Kış",
IF(VEYA(M2874="Mart",M2874="Nisan",M2874="Mayıs"),"İlkbahar",
IF(VEYA(M2874="Haziran",M2874="Temmuz",M2874="Ağustos"),"Yaz",
IF(VEYA(M2874="Eylül",M2874="Ekim",M2874="Kasım"),"Sonbahar",""))))</f>
        <v>0</v>
      </c>
    </row>
    <row r="2875" spans="1:13" x14ac:dyDescent="0.3">
      <c r="A2875" s="5">
        <v>2874</v>
      </c>
      <c r="B2875" t="s">
        <v>19</v>
      </c>
      <c r="C2875" t="s">
        <v>39</v>
      </c>
      <c r="D2875" s="5" t="s">
        <v>76</v>
      </c>
      <c r="E2875">
        <v>2</v>
      </c>
      <c r="F2875" s="1">
        <v>7530</v>
      </c>
      <c r="G2875" s="2">
        <v>15060</v>
      </c>
      <c r="H2875" s="3">
        <v>3060</v>
      </c>
      <c r="I2875" s="19" t="s">
        <v>43</v>
      </c>
      <c r="J2875" t="s">
        <v>59</v>
      </c>
      <c r="K2875" s="20">
        <f>Tablo1[[#This Row],[Ürün Kar Tutarı]]/Tablo1[[#This Row],[Birim Fiyat]]</f>
        <v>0.4063745019920319</v>
      </c>
      <c r="L2875" t="str">
        <f xml:space="preserve"> RIGHT(Tablo1[[#This Row],[Urun Ad]],5)</f>
        <v>ı Gri</v>
      </c>
      <c r="M2875" cm="1">
        <f t="array" aca="1" ref="M2875" ca="1">IF(VEYA(M2875="Aralık",M2875="Ocak",M2875="Şubat"),"Kış",
IF(VEYA(M2875="Mart",M2875="Nisan",M2875="Mayıs"),"İlkbahar",
IF(VEYA(M2875="Haziran",M2875="Temmuz",M2875="Ağustos"),"Yaz",
IF(VEYA(M2875="Eylül",M2875="Ekim",M2875="Kasım"),"Sonbahar",""))))</f>
        <v>0</v>
      </c>
    </row>
    <row r="2876" spans="1:13" x14ac:dyDescent="0.3">
      <c r="A2876" s="4">
        <v>2875</v>
      </c>
      <c r="B2876" t="s">
        <v>14</v>
      </c>
      <c r="C2876" t="s">
        <v>25</v>
      </c>
      <c r="D2876" s="5" t="s">
        <v>77</v>
      </c>
      <c r="E2876">
        <v>1</v>
      </c>
      <c r="F2876" s="1">
        <v>7600</v>
      </c>
      <c r="G2876" s="2">
        <v>7600</v>
      </c>
      <c r="H2876" s="3">
        <v>1600</v>
      </c>
      <c r="I2876" s="19" t="s">
        <v>43</v>
      </c>
      <c r="J2876" t="s">
        <v>60</v>
      </c>
      <c r="K2876" s="20">
        <f>Tablo1[[#This Row],[Ürün Kar Tutarı]]/Tablo1[[#This Row],[Birim Fiyat]]</f>
        <v>0.21052631578947367</v>
      </c>
      <c r="L2876" t="str">
        <f xml:space="preserve"> RIGHT(Tablo1[[#This Row],[Urun Ad]],5)</f>
        <v>i Gri</v>
      </c>
      <c r="M2876" cm="1">
        <f t="array" aca="1" ref="M2876" ca="1">IF(VEYA(M2876="Aralık",M2876="Ocak",M2876="Şubat"),"Kış",
IF(VEYA(M2876="Mart",M2876="Nisan",M2876="Mayıs"),"İlkbahar",
IF(VEYA(M2876="Haziran",M2876="Temmuz",M2876="Ağustos"),"Yaz",
IF(VEYA(M2876="Eylül",M2876="Ekim",M2876="Kasım"),"Sonbahar",""))))</f>
        <v>0</v>
      </c>
    </row>
    <row r="2877" spans="1:13" x14ac:dyDescent="0.3">
      <c r="A2877" s="5">
        <v>2876</v>
      </c>
      <c r="B2877" t="s">
        <v>19</v>
      </c>
      <c r="C2877" t="s">
        <v>41</v>
      </c>
      <c r="D2877" s="5" t="s">
        <v>78</v>
      </c>
      <c r="E2877">
        <v>1</v>
      </c>
      <c r="F2877" s="1">
        <v>1500</v>
      </c>
      <c r="G2877" s="2">
        <v>1500</v>
      </c>
      <c r="H2877" s="3">
        <v>700</v>
      </c>
      <c r="I2877" s="19" t="s">
        <v>43</v>
      </c>
      <c r="J2877" t="s">
        <v>57</v>
      </c>
      <c r="K2877" s="20">
        <f>Tablo1[[#This Row],[Ürün Kar Tutarı]]/Tablo1[[#This Row],[Birim Fiyat]]</f>
        <v>0.46666666666666667</v>
      </c>
      <c r="L2877" t="str">
        <f xml:space="preserve"> RIGHT(Tablo1[[#This Row],[Urun Ad]],5)</f>
        <v>Marka</v>
      </c>
      <c r="M2877" cm="1">
        <f t="array" aca="1" ref="M2877" ca="1">IF(VEYA(M2877="Aralık",M2877="Ocak",M2877="Şubat"),"Kış",
IF(VEYA(M2877="Mart",M2877="Nisan",M2877="Mayıs"),"İlkbahar",
IF(VEYA(M2877="Haziran",M2877="Temmuz",M2877="Ağustos"),"Yaz",
IF(VEYA(M2877="Eylül",M2877="Ekim",M2877="Kasım"),"Sonbahar",""))))</f>
        <v>0</v>
      </c>
    </row>
    <row r="2878" spans="1:13" x14ac:dyDescent="0.3">
      <c r="A2878" s="4">
        <v>2877</v>
      </c>
      <c r="B2878" t="s">
        <v>17</v>
      </c>
      <c r="C2878" t="s">
        <v>24</v>
      </c>
      <c r="D2878" s="5" t="s">
        <v>81</v>
      </c>
      <c r="E2878">
        <v>2</v>
      </c>
      <c r="F2878" s="1">
        <v>2180</v>
      </c>
      <c r="G2878" s="2">
        <v>4360</v>
      </c>
      <c r="H2878" s="3">
        <v>1360</v>
      </c>
      <c r="I2878" s="19" t="s">
        <v>43</v>
      </c>
      <c r="J2878" t="s">
        <v>55</v>
      </c>
      <c r="K2878" s="20">
        <f>Tablo1[[#This Row],[Ürün Kar Tutarı]]/Tablo1[[#This Row],[Birim Fiyat]]</f>
        <v>0.62385321100917435</v>
      </c>
      <c r="L2878" t="str">
        <f xml:space="preserve"> RIGHT(Tablo1[[#This Row],[Urun Ad]],5)</f>
        <v>Marka</v>
      </c>
      <c r="M2878" cm="1">
        <f t="array" aca="1" ref="M2878" ca="1">IF(VEYA(M2878="Aralık",M2878="Ocak",M2878="Şubat"),"Kış",
IF(VEYA(M2878="Mart",M2878="Nisan",M2878="Mayıs"),"İlkbahar",
IF(VEYA(M2878="Haziran",M2878="Temmuz",M2878="Ağustos"),"Yaz",
IF(VEYA(M2878="Eylül",M2878="Ekim",M2878="Kasım"),"Sonbahar",""))))</f>
        <v>0</v>
      </c>
    </row>
    <row r="2879" spans="1:13" x14ac:dyDescent="0.3">
      <c r="A2879" s="4">
        <v>2878</v>
      </c>
      <c r="B2879" t="s">
        <v>11</v>
      </c>
      <c r="C2879" t="s">
        <v>24</v>
      </c>
      <c r="D2879" s="5" t="s">
        <v>81</v>
      </c>
      <c r="E2879">
        <v>1</v>
      </c>
      <c r="F2879" s="1">
        <v>2180</v>
      </c>
      <c r="G2879" s="2">
        <v>2180</v>
      </c>
      <c r="H2879" s="3">
        <v>680</v>
      </c>
      <c r="I2879" s="19" t="s">
        <v>43</v>
      </c>
      <c r="J2879" t="s">
        <v>64</v>
      </c>
      <c r="K2879" s="20">
        <f>Tablo1[[#This Row],[Ürün Kar Tutarı]]/Tablo1[[#This Row],[Birim Fiyat]]</f>
        <v>0.31192660550458717</v>
      </c>
      <c r="L2879" t="str">
        <f xml:space="preserve"> RIGHT(Tablo1[[#This Row],[Urun Ad]],5)</f>
        <v>Marka</v>
      </c>
      <c r="M2879" cm="1">
        <f t="array" aca="1" ref="M2879" ca="1">IF(VEYA(M2879="Aralık",M2879="Ocak",M2879="Şubat"),"Kış",
IF(VEYA(M2879="Mart",M2879="Nisan",M2879="Mayıs"),"İlkbahar",
IF(VEYA(M2879="Haziran",M2879="Temmuz",M2879="Ağustos"),"Yaz",
IF(VEYA(M2879="Eylül",M2879="Ekim",M2879="Kasım"),"Sonbahar",""))))</f>
        <v>0</v>
      </c>
    </row>
    <row r="2880" spans="1:13" x14ac:dyDescent="0.3">
      <c r="A2880" s="4">
        <v>2879</v>
      </c>
      <c r="B2880" t="s">
        <v>17</v>
      </c>
      <c r="C2880" t="s">
        <v>35</v>
      </c>
      <c r="D2880" s="5" t="s">
        <v>79</v>
      </c>
      <c r="E2880">
        <v>1</v>
      </c>
      <c r="F2880" s="1">
        <v>5775</v>
      </c>
      <c r="G2880" s="2">
        <v>5775</v>
      </c>
      <c r="H2880" s="3">
        <v>1775</v>
      </c>
      <c r="I2880" s="19" t="s">
        <v>43</v>
      </c>
      <c r="J2880" t="s">
        <v>66</v>
      </c>
      <c r="K2880" s="20">
        <f>Tablo1[[#This Row],[Ürün Kar Tutarı]]/Tablo1[[#This Row],[Birim Fiyat]]</f>
        <v>0.30735930735930733</v>
      </c>
      <c r="L2880" t="str">
        <f xml:space="preserve"> RIGHT(Tablo1[[#This Row],[Urun Ad]],5)</f>
        <v>Beyaz</v>
      </c>
      <c r="M2880" cm="1">
        <f t="array" aca="1" ref="M2880" ca="1">IF(VEYA(M2880="Aralık",M2880="Ocak",M2880="Şubat"),"Kış",
IF(VEYA(M2880="Mart",M2880="Nisan",M2880="Mayıs"),"İlkbahar",
IF(VEYA(M2880="Haziran",M2880="Temmuz",M2880="Ağustos"),"Yaz",
IF(VEYA(M2880="Eylül",M2880="Ekim",M2880="Kasım"),"Sonbahar",""))))</f>
        <v>0</v>
      </c>
    </row>
    <row r="2881" spans="1:13" x14ac:dyDescent="0.3">
      <c r="A2881" s="5">
        <v>2880</v>
      </c>
      <c r="B2881" t="s">
        <v>17</v>
      </c>
      <c r="C2881" t="s">
        <v>27</v>
      </c>
      <c r="D2881" s="5" t="s">
        <v>43</v>
      </c>
      <c r="E2881">
        <v>3</v>
      </c>
      <c r="F2881" s="1">
        <v>1100</v>
      </c>
      <c r="G2881" s="2">
        <v>3300</v>
      </c>
      <c r="H2881" s="3">
        <v>900</v>
      </c>
      <c r="I2881" s="19" t="s">
        <v>43</v>
      </c>
      <c r="J2881" t="s">
        <v>55</v>
      </c>
      <c r="K2881" s="20">
        <f>Tablo1[[#This Row],[Ürün Kar Tutarı]]/Tablo1[[#This Row],[Birim Fiyat]]</f>
        <v>0.81818181818181823</v>
      </c>
      <c r="L2881" t="str">
        <f xml:space="preserve"> RIGHT(Tablo1[[#This Row],[Urun Ad]],5)</f>
        <v>Beyaz</v>
      </c>
      <c r="M2881" cm="1">
        <f t="array" aca="1" ref="M2881" ca="1">IF(VEYA(M2881="Aralık",M2881="Ocak",M2881="Şubat"),"Kış",
IF(VEYA(M2881="Mart",M2881="Nisan",M2881="Mayıs"),"İlkbahar",
IF(VEYA(M2881="Haziran",M2881="Temmuz",M2881="Ağustos"),"Yaz",
IF(VEYA(M2881="Eylül",M2881="Ekim",M2881="Kasım"),"Sonbahar",""))))</f>
        <v>0</v>
      </c>
    </row>
    <row r="2882" spans="1:13" x14ac:dyDescent="0.3">
      <c r="A2882" s="4">
        <v>2881</v>
      </c>
      <c r="B2882" t="s">
        <v>18</v>
      </c>
      <c r="C2882" t="s">
        <v>35</v>
      </c>
      <c r="D2882" s="5" t="s">
        <v>79</v>
      </c>
      <c r="E2882">
        <v>1</v>
      </c>
      <c r="F2882" s="1">
        <v>5775</v>
      </c>
      <c r="G2882" s="2">
        <v>5775</v>
      </c>
      <c r="H2882" s="3">
        <v>1775</v>
      </c>
      <c r="I2882" s="19" t="s">
        <v>43</v>
      </c>
      <c r="J2882" t="s">
        <v>63</v>
      </c>
      <c r="K2882" s="20">
        <f>Tablo1[[#This Row],[Ürün Kar Tutarı]]/Tablo1[[#This Row],[Birim Fiyat]]</f>
        <v>0.30735930735930733</v>
      </c>
      <c r="L2882" t="str">
        <f xml:space="preserve"> RIGHT(Tablo1[[#This Row],[Urun Ad]],5)</f>
        <v>Beyaz</v>
      </c>
      <c r="M2882" cm="1">
        <f t="array" aca="1" ref="M2882" ca="1">IF(VEYA(M2882="Aralık",M2882="Ocak",M2882="Şubat"),"Kış",
IF(VEYA(M2882="Mart",M2882="Nisan",M2882="Mayıs"),"İlkbahar",
IF(VEYA(M2882="Haziran",M2882="Temmuz",M2882="Ağustos"),"Yaz",
IF(VEYA(M2882="Eylül",M2882="Ekim",M2882="Kasım"),"Sonbahar",""))))</f>
        <v>0</v>
      </c>
    </row>
    <row r="2883" spans="1:13" x14ac:dyDescent="0.3">
      <c r="A2883" s="5">
        <v>2882</v>
      </c>
      <c r="B2883" t="s">
        <v>15</v>
      </c>
      <c r="C2883" t="s">
        <v>23</v>
      </c>
      <c r="D2883" s="5" t="s">
        <v>84</v>
      </c>
      <c r="E2883">
        <v>1</v>
      </c>
      <c r="F2883" s="1">
        <v>1350</v>
      </c>
      <c r="G2883" s="2">
        <v>1350</v>
      </c>
      <c r="H2883" s="3">
        <v>550</v>
      </c>
      <c r="I2883" s="19" t="s">
        <v>43</v>
      </c>
      <c r="J2883" t="s">
        <v>57</v>
      </c>
      <c r="K2883" s="20">
        <f>Tablo1[[#This Row],[Ürün Kar Tutarı]]/Tablo1[[#This Row],[Birim Fiyat]]</f>
        <v>0.40740740740740738</v>
      </c>
      <c r="L2883" t="str">
        <f xml:space="preserve"> RIGHT(Tablo1[[#This Row],[Urun Ad]],5)</f>
        <v>Siyah</v>
      </c>
      <c r="M2883" cm="1">
        <f t="array" aca="1" ref="M2883" ca="1">IF(VEYA(M2883="Aralık",M2883="Ocak",M2883="Şubat"),"Kış",
IF(VEYA(M2883="Mart",M2883="Nisan",M2883="Mayıs"),"İlkbahar",
IF(VEYA(M2883="Haziran",M2883="Temmuz",M2883="Ağustos"),"Yaz",
IF(VEYA(M2883="Eylül",M2883="Ekim",M2883="Kasım"),"Sonbahar",""))))</f>
        <v>0</v>
      </c>
    </row>
    <row r="2884" spans="1:13" x14ac:dyDescent="0.3">
      <c r="A2884" s="4">
        <v>2883</v>
      </c>
      <c r="B2884" t="s">
        <v>8</v>
      </c>
      <c r="C2884" t="s">
        <v>25</v>
      </c>
      <c r="D2884" s="5" t="s">
        <v>77</v>
      </c>
      <c r="E2884">
        <v>3</v>
      </c>
      <c r="F2884" s="1">
        <v>7600</v>
      </c>
      <c r="G2884" s="2">
        <v>22800</v>
      </c>
      <c r="H2884" s="3">
        <v>4800</v>
      </c>
      <c r="I2884" s="19" t="s">
        <v>43</v>
      </c>
      <c r="J2884" t="s">
        <v>63</v>
      </c>
      <c r="K2884" s="20">
        <f>Tablo1[[#This Row],[Ürün Kar Tutarı]]/Tablo1[[#This Row],[Birim Fiyat]]</f>
        <v>0.63157894736842102</v>
      </c>
      <c r="L2884" t="str">
        <f xml:space="preserve"> RIGHT(Tablo1[[#This Row],[Urun Ad]],5)</f>
        <v>i Gri</v>
      </c>
      <c r="M2884" cm="1">
        <f t="array" aca="1" ref="M2884" ca="1">IF(VEYA(M2884="Aralık",M2884="Ocak",M2884="Şubat"),"Kış",
IF(VEYA(M2884="Mart",M2884="Nisan",M2884="Mayıs"),"İlkbahar",
IF(VEYA(M2884="Haziran",M2884="Temmuz",M2884="Ağustos"),"Yaz",
IF(VEYA(M2884="Eylül",M2884="Ekim",M2884="Kasım"),"Sonbahar",""))))</f>
        <v>0</v>
      </c>
    </row>
    <row r="2885" spans="1:13" x14ac:dyDescent="0.3">
      <c r="A2885" s="5">
        <v>2884</v>
      </c>
      <c r="B2885" t="s">
        <v>10</v>
      </c>
      <c r="C2885" t="s">
        <v>26</v>
      </c>
      <c r="D2885" s="5" t="s">
        <v>79</v>
      </c>
      <c r="E2885">
        <v>3</v>
      </c>
      <c r="F2885" s="1">
        <v>7250</v>
      </c>
      <c r="G2885" s="2">
        <v>21750</v>
      </c>
      <c r="H2885" s="3">
        <v>6750</v>
      </c>
      <c r="I2885" s="19" t="s">
        <v>43</v>
      </c>
      <c r="J2885" t="s">
        <v>65</v>
      </c>
      <c r="K2885" s="20">
        <f>Tablo1[[#This Row],[Ürün Kar Tutarı]]/Tablo1[[#This Row],[Birim Fiyat]]</f>
        <v>0.93103448275862066</v>
      </c>
      <c r="L2885" t="str">
        <f xml:space="preserve"> RIGHT(Tablo1[[#This Row],[Urun Ad]],5)</f>
        <v>u Gri</v>
      </c>
      <c r="M2885" cm="1">
        <f t="array" aca="1" ref="M2885" ca="1">IF(VEYA(M2885="Aralık",M2885="Ocak",M2885="Şubat"),"Kış",
IF(VEYA(M2885="Mart",M2885="Nisan",M2885="Mayıs"),"İlkbahar",
IF(VEYA(M2885="Haziran",M2885="Temmuz",M2885="Ağustos"),"Yaz",
IF(VEYA(M2885="Eylül",M2885="Ekim",M2885="Kasım"),"Sonbahar",""))))</f>
        <v>0</v>
      </c>
    </row>
    <row r="2886" spans="1:13" x14ac:dyDescent="0.3">
      <c r="A2886" s="4">
        <v>2885</v>
      </c>
      <c r="B2886" t="s">
        <v>19</v>
      </c>
      <c r="C2886" t="s">
        <v>33</v>
      </c>
      <c r="D2886" s="5" t="s">
        <v>78</v>
      </c>
      <c r="E2886">
        <v>2</v>
      </c>
      <c r="F2886" s="1">
        <v>1490</v>
      </c>
      <c r="G2886" s="2">
        <v>2980</v>
      </c>
      <c r="H2886" s="3">
        <v>1380</v>
      </c>
      <c r="I2886" s="19" t="s">
        <v>43</v>
      </c>
      <c r="J2886" t="s">
        <v>66</v>
      </c>
      <c r="K2886" s="20">
        <f>Tablo1[[#This Row],[Ürün Kar Tutarı]]/Tablo1[[#This Row],[Birim Fiyat]]</f>
        <v>0.9261744966442953</v>
      </c>
      <c r="L2886" t="str">
        <f xml:space="preserve"> RIGHT(Tablo1[[#This Row],[Urun Ad]],5)</f>
        <v>Marka</v>
      </c>
      <c r="M2886" cm="1">
        <f t="array" aca="1" ref="M2886" ca="1">IF(VEYA(M2886="Aralık",M2886="Ocak",M2886="Şubat"),"Kış",
IF(VEYA(M2886="Mart",M2886="Nisan",M2886="Mayıs"),"İlkbahar",
IF(VEYA(M2886="Haziran",M2886="Temmuz",M2886="Ağustos"),"Yaz",
IF(VEYA(M2886="Eylül",M2886="Ekim",M2886="Kasım"),"Sonbahar",""))))</f>
        <v>0</v>
      </c>
    </row>
    <row r="2887" spans="1:13" x14ac:dyDescent="0.3">
      <c r="A2887" s="5">
        <v>2886</v>
      </c>
      <c r="B2887" t="s">
        <v>11</v>
      </c>
      <c r="C2887" t="s">
        <v>33</v>
      </c>
      <c r="D2887" s="5" t="s">
        <v>78</v>
      </c>
      <c r="E2887">
        <v>2</v>
      </c>
      <c r="F2887" s="1">
        <v>1490</v>
      </c>
      <c r="G2887" s="2">
        <v>2980</v>
      </c>
      <c r="H2887" s="3">
        <v>1380</v>
      </c>
      <c r="I2887" s="19" t="s">
        <v>43</v>
      </c>
      <c r="J2887" t="s">
        <v>59</v>
      </c>
      <c r="K2887" s="20">
        <f>Tablo1[[#This Row],[Ürün Kar Tutarı]]/Tablo1[[#This Row],[Birim Fiyat]]</f>
        <v>0.9261744966442953</v>
      </c>
      <c r="L2887" t="str">
        <f xml:space="preserve"> RIGHT(Tablo1[[#This Row],[Urun Ad]],5)</f>
        <v>Marka</v>
      </c>
      <c r="M2887" cm="1">
        <f t="array" aca="1" ref="M2887" ca="1">IF(VEYA(M2887="Aralık",M2887="Ocak",M2887="Şubat"),"Kış",
IF(VEYA(M2887="Mart",M2887="Nisan",M2887="Mayıs"),"İlkbahar",
IF(VEYA(M2887="Haziran",M2887="Temmuz",M2887="Ağustos"),"Yaz",
IF(VEYA(M2887="Eylül",M2887="Ekim",M2887="Kasım"),"Sonbahar",""))))</f>
        <v>0</v>
      </c>
    </row>
    <row r="2888" spans="1:13" x14ac:dyDescent="0.3">
      <c r="A2888" s="4">
        <v>2887</v>
      </c>
      <c r="B2888" t="s">
        <v>16</v>
      </c>
      <c r="C2888" t="s">
        <v>30</v>
      </c>
      <c r="D2888" s="5" t="s">
        <v>83</v>
      </c>
      <c r="E2888">
        <v>2</v>
      </c>
      <c r="F2888" s="1">
        <v>1090</v>
      </c>
      <c r="G2888" s="2">
        <v>2180</v>
      </c>
      <c r="H2888" s="3">
        <v>580</v>
      </c>
      <c r="I2888" s="19" t="s">
        <v>43</v>
      </c>
      <c r="J2888" t="s">
        <v>63</v>
      </c>
      <c r="K2888" s="20">
        <f>Tablo1[[#This Row],[Ürün Kar Tutarı]]/Tablo1[[#This Row],[Birim Fiyat]]</f>
        <v>0.5321100917431193</v>
      </c>
      <c r="L2888" t="str">
        <f xml:space="preserve"> RIGHT(Tablo1[[#This Row],[Urun Ad]],5)</f>
        <v>Marka</v>
      </c>
      <c r="M2888" cm="1">
        <f t="array" aca="1" ref="M2888" ca="1">IF(VEYA(M2888="Aralık",M2888="Ocak",M2888="Şubat"),"Kış",
IF(VEYA(M2888="Mart",M2888="Nisan",M2888="Mayıs"),"İlkbahar",
IF(VEYA(M2888="Haziran",M2888="Temmuz",M2888="Ağustos"),"Yaz",
IF(VEYA(M2888="Eylül",M2888="Ekim",M2888="Kasım"),"Sonbahar",""))))</f>
        <v>0</v>
      </c>
    </row>
    <row r="2889" spans="1:13" x14ac:dyDescent="0.3">
      <c r="A2889" s="5">
        <v>2888</v>
      </c>
      <c r="B2889" t="s">
        <v>16</v>
      </c>
      <c r="C2889" t="s">
        <v>28</v>
      </c>
      <c r="D2889" s="5" t="s">
        <v>83</v>
      </c>
      <c r="E2889">
        <v>3</v>
      </c>
      <c r="F2889" s="1">
        <v>1200</v>
      </c>
      <c r="G2889" s="2">
        <v>3600</v>
      </c>
      <c r="H2889" s="3">
        <v>1200</v>
      </c>
      <c r="I2889" s="19" t="s">
        <v>43</v>
      </c>
      <c r="J2889" t="s">
        <v>56</v>
      </c>
      <c r="K2889" s="20">
        <f>Tablo1[[#This Row],[Ürün Kar Tutarı]]/Tablo1[[#This Row],[Birim Fiyat]]</f>
        <v>1</v>
      </c>
      <c r="L2889" t="str">
        <f xml:space="preserve"> RIGHT(Tablo1[[#This Row],[Urun Ad]],5)</f>
        <v>Marka</v>
      </c>
      <c r="M2889" cm="1">
        <f t="array" aca="1" ref="M2889" ca="1">IF(VEYA(M2889="Aralık",M2889="Ocak",M2889="Şubat"),"Kış",
IF(VEYA(M2889="Mart",M2889="Nisan",M2889="Mayıs"),"İlkbahar",
IF(VEYA(M2889="Haziran",M2889="Temmuz",M2889="Ağustos"),"Yaz",
IF(VEYA(M2889="Eylül",M2889="Ekim",M2889="Kasım"),"Sonbahar",""))))</f>
        <v>0</v>
      </c>
    </row>
    <row r="2890" spans="1:13" x14ac:dyDescent="0.3">
      <c r="A2890" s="4">
        <v>2889</v>
      </c>
      <c r="B2890" t="s">
        <v>19</v>
      </c>
      <c r="C2890" t="s">
        <v>30</v>
      </c>
      <c r="D2890" s="5" t="s">
        <v>83</v>
      </c>
      <c r="E2890">
        <v>2</v>
      </c>
      <c r="F2890" s="1">
        <v>1090</v>
      </c>
      <c r="G2890" s="2">
        <v>2180</v>
      </c>
      <c r="H2890" s="3">
        <v>580</v>
      </c>
      <c r="I2890" s="19" t="s">
        <v>43</v>
      </c>
      <c r="J2890" t="s">
        <v>58</v>
      </c>
      <c r="K2890" s="20">
        <f>Tablo1[[#This Row],[Ürün Kar Tutarı]]/Tablo1[[#This Row],[Birim Fiyat]]</f>
        <v>0.5321100917431193</v>
      </c>
      <c r="L2890" t="str">
        <f xml:space="preserve"> RIGHT(Tablo1[[#This Row],[Urun Ad]],5)</f>
        <v>Marka</v>
      </c>
      <c r="M2890" cm="1">
        <f t="array" aca="1" ref="M2890" ca="1">IF(VEYA(M2890="Aralık",M2890="Ocak",M2890="Şubat"),"Kış",
IF(VEYA(M2890="Mart",M2890="Nisan",M2890="Mayıs"),"İlkbahar",
IF(VEYA(M2890="Haziran",M2890="Temmuz",M2890="Ağustos"),"Yaz",
IF(VEYA(M2890="Eylül",M2890="Ekim",M2890="Kasım"),"Sonbahar",""))))</f>
        <v>0</v>
      </c>
    </row>
    <row r="2891" spans="1:13" x14ac:dyDescent="0.3">
      <c r="A2891" s="4"/>
      <c r="E2891">
        <f>SUBTOTAL(109,Tablo1[Satış Adet])</f>
        <v>7762</v>
      </c>
      <c r="F2891" s="27"/>
      <c r="G2891" s="2">
        <f>SUBTOTAL(109,Tablo1[Toplam Sipariş Tutarı])</f>
        <v>30434215</v>
      </c>
      <c r="H2891" s="3">
        <f>SUBTOTAL(109,Tablo1[Ürün Kar Tutarı])</f>
        <v>9221915</v>
      </c>
      <c r="I2891" s="3"/>
      <c r="J2891" s="3"/>
      <c r="K2891" s="20"/>
      <c r="L2891" s="5"/>
      <c r="M2891" s="5"/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11</vt:i4>
      </vt:variant>
    </vt:vector>
  </HeadingPairs>
  <TitlesOfParts>
    <vt:vector size="11" baseType="lpstr">
      <vt:lpstr>DASHBOARD</vt:lpstr>
      <vt:lpstr>ÜRÜN BAZLI ANALİZ</vt:lpstr>
      <vt:lpstr>AY BAZLI ANALİZ</vt:lpstr>
      <vt:lpstr>ŞEHİR BAZLI ANALİZ</vt:lpstr>
      <vt:lpstr>PERSONEL BAZLI ANALİZ</vt:lpstr>
      <vt:lpstr>PİVOTCHARTS</vt:lpstr>
      <vt:lpstr>Ürün Performansı</vt:lpstr>
      <vt:lpstr>Ay Performansı</vt:lpstr>
      <vt:lpstr>Personel Performansı</vt:lpstr>
      <vt:lpstr>Şehir Performansı</vt:lpstr>
      <vt:lpstr>Veri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</dc:creator>
  <cp:lastModifiedBy>Buse UZUN</cp:lastModifiedBy>
  <dcterms:created xsi:type="dcterms:W3CDTF">2025-04-25T18:28:14Z</dcterms:created>
  <dcterms:modified xsi:type="dcterms:W3CDTF">2025-05-12T13:16:27Z</dcterms:modified>
</cp:coreProperties>
</file>