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O-7\Desktop\в портфолио\"/>
    </mc:Choice>
  </mc:AlternateContent>
  <xr:revisionPtr revIDLastSave="0" documentId="13_ncr:1_{3F4FA9D9-E015-4169-8517-7927C4BB2E97}" xr6:coauthVersionLast="45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Калькулятор Юнит-экономики" sheetId="40" r:id="rId1"/>
    <sheet name="Пользовательское поведение" sheetId="41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0" l="1"/>
  <c r="D30" i="40"/>
  <c r="D28" i="40"/>
  <c r="D26" i="40"/>
  <c r="D23" i="40"/>
  <c r="D24" i="40" s="1"/>
  <c r="D27" i="40" s="1"/>
  <c r="D22" i="40"/>
  <c r="D29" i="40" s="1"/>
  <c r="D32" i="40" s="1"/>
  <c r="D33" i="40" s="1"/>
  <c r="D21" i="40"/>
  <c r="F21" i="40" s="1"/>
  <c r="B18" i="40"/>
  <c r="C16" i="40"/>
  <c r="B16" i="40"/>
  <c r="B17" i="40" s="1"/>
  <c r="F15" i="40"/>
  <c r="G15" i="40" s="1"/>
  <c r="D15" i="40"/>
  <c r="E15" i="40" s="1"/>
  <c r="F14" i="40"/>
  <c r="G14" i="40" s="1"/>
  <c r="D14" i="40"/>
  <c r="E14" i="40" s="1"/>
  <c r="F13" i="40"/>
  <c r="G13" i="40" s="1"/>
  <c r="D13" i="40"/>
  <c r="E13" i="40" s="1"/>
  <c r="F12" i="40"/>
  <c r="G12" i="40" s="1"/>
  <c r="D12" i="40"/>
  <c r="E12" i="40" s="1"/>
  <c r="F11" i="40"/>
  <c r="G11" i="40" s="1"/>
  <c r="E11" i="40"/>
  <c r="D11" i="40"/>
  <c r="F10" i="40"/>
  <c r="G10" i="40" s="1"/>
  <c r="D10" i="40"/>
  <c r="E7" i="40"/>
  <c r="E6" i="40"/>
  <c r="E5" i="40"/>
  <c r="E4" i="40"/>
  <c r="H3" i="40"/>
  <c r="E3" i="40"/>
  <c r="H2" i="40"/>
  <c r="E2" i="40"/>
  <c r="F25" i="40" l="1"/>
  <c r="F31" i="40"/>
  <c r="G16" i="40"/>
  <c r="F28" i="40" l="1"/>
  <c r="F30" i="40" s="1"/>
  <c r="F23" i="40"/>
  <c r="F24" i="40" s="1"/>
  <c r="F26" i="40"/>
  <c r="F27" i="40" l="1"/>
  <c r="F29" i="40" s="1"/>
  <c r="F32" i="40" s="1"/>
  <c r="F33" i="40" s="1"/>
</calcChain>
</file>

<file path=xl/sharedStrings.xml><?xml version="1.0" encoding="utf-8"?>
<sst xmlns="http://schemas.openxmlformats.org/spreadsheetml/2006/main" count="48" uniqueCount="36">
  <si>
    <t>мар</t>
  </si>
  <si>
    <t>апр</t>
  </si>
  <si>
    <t>май</t>
  </si>
  <si>
    <t>июн</t>
  </si>
  <si>
    <t>июл</t>
  </si>
  <si>
    <t>авг</t>
  </si>
  <si>
    <t>Месяц</t>
  </si>
  <si>
    <t>Оплат всего</t>
  </si>
  <si>
    <t>Базовая цена</t>
  </si>
  <si>
    <t>Объём скидок</t>
  </si>
  <si>
    <t>Выручка</t>
  </si>
  <si>
    <t>Затраты на маркетинг</t>
  </si>
  <si>
    <t>Постоянные расходы</t>
  </si>
  <si>
    <t>AS-IS</t>
  </si>
  <si>
    <t>TO-BE</t>
  </si>
  <si>
    <t>Retention</t>
  </si>
  <si>
    <t>LT</t>
  </si>
  <si>
    <t>Price юнита</t>
  </si>
  <si>
    <t>LTR</t>
  </si>
  <si>
    <t>CAC</t>
  </si>
  <si>
    <t>CAC на юнит</t>
  </si>
  <si>
    <t>Fixed Costs на юнит</t>
  </si>
  <si>
    <t>Маржинальность</t>
  </si>
  <si>
    <t>Кол-во подписок в каждый месяц</t>
  </si>
  <si>
    <t>Кол-во уникальных просматривающих пользователей в каждый месяц</t>
  </si>
  <si>
    <t>Прибыль</t>
  </si>
  <si>
    <t>Subscriptions</t>
  </si>
  <si>
    <t>Payments</t>
  </si>
  <si>
    <t>Кол-во старых пользователей</t>
  </si>
  <si>
    <t>Оплата до</t>
  </si>
  <si>
    <t>Объём скидок в руб</t>
  </si>
  <si>
    <t>По всем</t>
  </si>
  <si>
    <t xml:space="preserve">Оплат всего </t>
  </si>
  <si>
    <t>Суммарные расходы маркетинг</t>
  </si>
  <si>
    <t>Изменение</t>
  </si>
  <si>
    <t>Калькулятор ЮНИТ Экономики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</si>
</sst>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6" formatCode="#,##0.00\ 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6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9" fontId="0" fillId="0" borderId="0" xfId="2" applyFont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10" fontId="0" fillId="0" borderId="1" xfId="0" applyNumberFormat="1" applyBorder="1"/>
    <xf numFmtId="164" fontId="0" fillId="0" borderId="1" xfId="1" applyFont="1" applyBorder="1"/>
    <xf numFmtId="10" fontId="0" fillId="0" borderId="1" xfId="2" applyNumberFormat="1" applyFont="1" applyBorder="1"/>
    <xf numFmtId="164" fontId="0" fillId="0" borderId="1" xfId="2" applyNumberFormat="1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6" borderId="1" xfId="0" applyFont="1" applyFill="1" applyBorder="1" applyAlignment="1">
      <alignment wrapText="1"/>
    </xf>
    <xf numFmtId="0" fontId="4" fillId="0" borderId="0" xfId="0" applyFont="1"/>
    <xf numFmtId="0" fontId="6" fillId="2" borderId="2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7" fillId="3" borderId="3" xfId="0" applyFont="1" applyFill="1" applyBorder="1" applyAlignment="1">
      <alignment horizontal="right"/>
    </xf>
    <xf numFmtId="0" fontId="8" fillId="3" borderId="5" xfId="0" applyFont="1" applyFill="1" applyBorder="1"/>
    <xf numFmtId="9" fontId="9" fillId="3" borderId="5" xfId="0" applyNumberFormat="1" applyFont="1" applyFill="1" applyBorder="1"/>
    <xf numFmtId="1" fontId="6" fillId="3" borderId="7" xfId="0" applyNumberFormat="1" applyFont="1" applyFill="1" applyBorder="1"/>
    <xf numFmtId="0" fontId="7" fillId="0" borderId="3" xfId="0" applyFont="1" applyFill="1" applyBorder="1" applyAlignment="1">
      <alignment horizontal="right"/>
    </xf>
    <xf numFmtId="1" fontId="8" fillId="0" borderId="5" xfId="0" applyNumberFormat="1" applyFont="1" applyFill="1" applyBorder="1"/>
    <xf numFmtId="2" fontId="9" fillId="0" borderId="5" xfId="0" applyNumberFormat="1" applyFont="1" applyBorder="1"/>
    <xf numFmtId="2" fontId="9" fillId="0" borderId="7" xfId="0" applyNumberFormat="1" applyFont="1" applyBorder="1"/>
    <xf numFmtId="0" fontId="6" fillId="0" borderId="3" xfId="0" applyFont="1" applyBorder="1"/>
    <xf numFmtId="10" fontId="9" fillId="0" borderId="5" xfId="0" applyNumberFormat="1" applyFont="1" applyBorder="1"/>
    <xf numFmtId="10" fontId="9" fillId="0" borderId="7" xfId="2" applyNumberFormat="1" applyFont="1" applyBorder="1"/>
    <xf numFmtId="166" fontId="4" fillId="0" borderId="5" xfId="0" applyNumberFormat="1" applyFont="1" applyBorder="1"/>
    <xf numFmtId="164" fontId="9" fillId="0" borderId="7" xfId="1" applyFont="1" applyBorder="1"/>
    <xf numFmtId="0" fontId="6" fillId="0" borderId="3" xfId="0" applyFont="1" applyFill="1" applyBorder="1"/>
    <xf numFmtId="164" fontId="9" fillId="0" borderId="5" xfId="0" applyNumberFormat="1" applyFont="1" applyFill="1" applyBorder="1"/>
    <xf numFmtId="164" fontId="9" fillId="0" borderId="5" xfId="0" applyNumberFormat="1" applyFont="1" applyBorder="1"/>
    <xf numFmtId="0" fontId="10" fillId="0" borderId="3" xfId="0" applyFont="1" applyBorder="1" applyAlignment="1">
      <alignment horizontal="right"/>
    </xf>
    <xf numFmtId="164" fontId="9" fillId="5" borderId="5" xfId="0" applyNumberFormat="1" applyFont="1" applyFill="1" applyBorder="1"/>
    <xf numFmtId="164" fontId="9" fillId="0" borderId="7" xfId="0" applyNumberFormat="1" applyFont="1" applyBorder="1"/>
    <xf numFmtId="0" fontId="8" fillId="4" borderId="3" xfId="0" applyFont="1" applyFill="1" applyBorder="1"/>
    <xf numFmtId="164" fontId="11" fillId="4" borderId="5" xfId="0" applyNumberFormat="1" applyFont="1" applyFill="1" applyBorder="1"/>
    <xf numFmtId="9" fontId="11" fillId="4" borderId="5" xfId="2" applyFont="1" applyFill="1" applyBorder="1"/>
    <xf numFmtId="0" fontId="6" fillId="4" borderId="3" xfId="0" applyFont="1" applyFill="1" applyBorder="1" applyAlignment="1">
      <alignment wrapText="1"/>
    </xf>
    <xf numFmtId="164" fontId="9" fillId="4" borderId="5" xfId="0" applyNumberFormat="1" applyFont="1" applyFill="1" applyBorder="1"/>
    <xf numFmtId="9" fontId="9" fillId="4" borderId="5" xfId="2" applyFont="1" applyFill="1" applyBorder="1"/>
    <xf numFmtId="164" fontId="9" fillId="4" borderId="7" xfId="1" applyFont="1" applyFill="1" applyBorder="1"/>
    <xf numFmtId="9" fontId="9" fillId="8" borderId="5" xfId="2" applyFont="1" applyFill="1" applyBorder="1"/>
    <xf numFmtId="0" fontId="12" fillId="0" borderId="8" xfId="0" applyFont="1" applyBorder="1"/>
    <xf numFmtId="9" fontId="13" fillId="0" borderId="4" xfId="0" applyNumberFormat="1" applyFont="1" applyBorder="1"/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просмотров фильмов</a:t>
            </a:r>
          </a:p>
        </c:rich>
      </c:tx>
      <c:overlay val="0"/>
      <c:spPr>
        <a:gradFill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innerShdw blurRad="63500" dist="50800" dir="16200000">
            <a:schemeClr val="bg2">
              <a:alpha val="50000"/>
            </a:scheme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[1]Визуализация!$D$7</c:f>
              <c:strCache>
                <c:ptCount val="1"/>
                <c:pt idx="0">
                  <c:v>доля просмотров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7-4E86-AC44-5C8688897E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7-4E86-AC44-5C8688897E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77-4E86-AC44-5C8688897E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77-4E86-AC44-5C8688897E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77-4E86-AC44-5C8688897E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77-4E86-AC44-5C8688897E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77-4E86-AC44-5C8688897E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77-4E86-AC44-5C8688897E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77-4E86-AC44-5C8688897E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77-4E86-AC44-5C8688897E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277-4E86-AC44-5C8688897E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277-4E86-AC44-5C8688897ED6}"/>
              </c:ext>
            </c:extLst>
          </c:dPt>
          <c:dLbls>
            <c:dLbl>
              <c:idx val="0"/>
              <c:layout>
                <c:manualLayout>
                  <c:x val="-6.9819695774542704E-3"/>
                  <c:y val="-1.48308131199976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4E86-AC44-5C8688897ED6}"/>
                </c:ext>
              </c:extLst>
            </c:dLbl>
            <c:numFmt formatCode="0.00%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[1]Визуализация!$B$8:$B$19</c:f>
              <c:strCache>
                <c:ptCount val="12"/>
                <c:pt idx="0">
                  <c:v>411922</c:v>
                </c:pt>
                <c:pt idx="1">
                  <c:v>250679</c:v>
                </c:pt>
                <c:pt idx="2">
                  <c:v>158978</c:v>
                </c:pt>
                <c:pt idx="3">
                  <c:v>230507</c:v>
                </c:pt>
                <c:pt idx="4">
                  <c:v>351192</c:v>
                </c:pt>
                <c:pt idx="5">
                  <c:v>347008</c:v>
                </c:pt>
                <c:pt idx="6">
                  <c:v>118549</c:v>
                </c:pt>
                <c:pt idx="7">
                  <c:v>347393</c:v>
                </c:pt>
                <c:pt idx="8">
                  <c:v>470762</c:v>
                </c:pt>
                <c:pt idx="9">
                  <c:v>21760</c:v>
                </c:pt>
                <c:pt idx="10">
                  <c:v>182191</c:v>
                </c:pt>
                <c:pt idx="11">
                  <c:v>Другие</c:v>
                </c:pt>
              </c:strCache>
            </c:strRef>
          </c:cat>
          <c:val>
            <c:numRef>
              <c:f>[1]Визуализация!$D$8:$D$19</c:f>
              <c:numCache>
                <c:formatCode>General</c:formatCode>
                <c:ptCount val="12"/>
                <c:pt idx="0">
                  <c:v>5.7417050822377781E-2</c:v>
                </c:pt>
                <c:pt idx="1">
                  <c:v>3.6131978828751923E-2</c:v>
                </c:pt>
                <c:pt idx="2">
                  <c:v>3.0163337317170337E-2</c:v>
                </c:pt>
                <c:pt idx="3">
                  <c:v>2.7203915542655513E-2</c:v>
                </c:pt>
                <c:pt idx="4">
                  <c:v>2.4906095270616355E-2</c:v>
                </c:pt>
                <c:pt idx="5">
                  <c:v>1.7841898582892264E-2</c:v>
                </c:pt>
                <c:pt idx="6">
                  <c:v>1.6276819759831539E-2</c:v>
                </c:pt>
                <c:pt idx="7">
                  <c:v>1.488247680837744E-2</c:v>
                </c:pt>
                <c:pt idx="8">
                  <c:v>1.2634454498890217E-2</c:v>
                </c:pt>
                <c:pt idx="9">
                  <c:v>1.1325479483239429E-2</c:v>
                </c:pt>
                <c:pt idx="10">
                  <c:v>1.0962665756075352E-2</c:v>
                </c:pt>
                <c:pt idx="11">
                  <c:v>0.74025382732912193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77-4E86-AC44-5C8688897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пользователей и интенсивность просмотров </a:t>
            </a:r>
          </a:p>
        </c:rich>
      </c:tx>
      <c:layout>
        <c:manualLayout>
          <c:xMode val="edge"/>
          <c:yMode val="edge"/>
          <c:x val="0.20524441615593358"/>
          <c:y val="8.8590551181102362E-3"/>
        </c:manualLayout>
      </c:layout>
      <c:overlay val="0"/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4316109422492401E-2"/>
              <c:y val="-1.8208404075911445E-2"/>
            </c:manualLayout>
          </c:layout>
          <c:spPr>
            <a:gradFill>
              <a:gsLst>
                <a:gs pos="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24000">
                  <a:schemeClr val="accent2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16E-2"/>
              <c:y val="-6.4760895622390749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5.5721346527437106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1595784569482009E-2"/>
              <c:y val="-4.6681797432483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12154065848152E-2"/>
              <c:y val="-0.11297182412881049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4427478480083597E-2"/>
                  <c:h val="4.816584939019819E-2"/>
                </c:manualLayout>
              </c15:layout>
            </c:ext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200647791366503E-2"/>
              <c:y val="-0.10995864109715926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358702502612782E-2"/>
              <c:y val="-7.3800444717344454E-2"/>
            </c:manualLayout>
          </c:layout>
          <c:spPr>
            <a:gradFill>
              <a:gsLst>
                <a:gs pos="3000">
                  <a:schemeClr val="accent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290038213308431E-2"/>
          <c:y val="0.14015256603562853"/>
          <c:w val="0.69696763132770068"/>
          <c:h val="0.73034746188641331"/>
        </c:manualLayout>
      </c:layout>
      <c:barChart>
        <c:barDir val="col"/>
        <c:grouping val="clustered"/>
        <c:varyColors val="0"/>
        <c:ser>
          <c:idx val="0"/>
          <c:order val="0"/>
          <c:tx>
            <c:v>Число просмотров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F56-4DA5-AB58-D66D091FC114}"/>
              </c:ext>
            </c:extLst>
          </c:dPt>
          <c:dLbls>
            <c:dLbl>
              <c:idx val="0"/>
              <c:layout>
                <c:manualLayout>
                  <c:x val="-2.4316109422492401E-2"/>
                  <c:y val="-1.8208404075911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56-4DA5-AB58-D66D091FC114}"/>
                </c:ext>
              </c:extLst>
            </c:dLbl>
            <c:spPr>
              <a:gradFill>
                <a:gsLst>
                  <a:gs pos="3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мар</c:v>
              </c:pt>
              <c:pt idx="1">
                <c:v>апр</c:v>
              </c:pt>
              <c:pt idx="2">
                <c:v>май</c:v>
              </c:pt>
              <c:pt idx="3">
                <c:v>июн</c:v>
              </c:pt>
              <c:pt idx="4">
                <c:v>июл</c:v>
              </c:pt>
              <c:pt idx="5">
                <c:v>авг</c:v>
              </c:pt>
            </c:strLit>
          </c:cat>
          <c:val>
            <c:numLit>
              <c:formatCode>General</c:formatCode>
              <c:ptCount val="6"/>
              <c:pt idx="0">
                <c:v>165</c:v>
              </c:pt>
              <c:pt idx="1">
                <c:v>11466</c:v>
              </c:pt>
              <c:pt idx="2">
                <c:v>29990</c:v>
              </c:pt>
              <c:pt idx="3">
                <c:v>34863</c:v>
              </c:pt>
              <c:pt idx="4">
                <c:v>35348</c:v>
              </c:pt>
              <c:pt idx="5">
                <c:v>28736</c:v>
              </c:pt>
            </c:numLit>
          </c:val>
          <c:extLst>
            <c:ext xmlns:c16="http://schemas.microsoft.com/office/drawing/2014/chart" uri="{C3380CC4-5D6E-409C-BE32-E72D297353CC}">
              <c16:uniqueId val="{00000001-BF56-4DA5-AB58-D66D091FC114}"/>
            </c:ext>
          </c:extLst>
        </c:ser>
        <c:ser>
          <c:idx val="1"/>
          <c:order val="1"/>
          <c:tx>
            <c:v>Число уникальных пользователей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24000">
                    <a:schemeClr val="accent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мар</c:v>
              </c:pt>
              <c:pt idx="1">
                <c:v>апр</c:v>
              </c:pt>
              <c:pt idx="2">
                <c:v>май</c:v>
              </c:pt>
              <c:pt idx="3">
                <c:v>июн</c:v>
              </c:pt>
              <c:pt idx="4">
                <c:v>июл</c:v>
              </c:pt>
              <c:pt idx="5">
                <c:v>авг</c:v>
              </c:pt>
            </c:strLit>
          </c:cat>
          <c:val>
            <c:numLit>
              <c:formatCode>General</c:formatCode>
              <c:ptCount val="6"/>
              <c:pt idx="0">
                <c:v>164</c:v>
              </c:pt>
              <c:pt idx="1">
                <c:v>5066</c:v>
              </c:pt>
              <c:pt idx="2">
                <c:v>8622</c:v>
              </c:pt>
              <c:pt idx="3">
                <c:v>10018</c:v>
              </c:pt>
              <c:pt idx="4">
                <c:v>9491</c:v>
              </c:pt>
              <c:pt idx="5">
                <c:v>7480</c:v>
              </c:pt>
            </c:numLit>
          </c:val>
          <c:extLst>
            <c:ext xmlns:c16="http://schemas.microsoft.com/office/drawing/2014/chart" uri="{C3380CC4-5D6E-409C-BE32-E72D297353CC}">
              <c16:uniqueId val="{00000002-BF56-4DA5-AB58-D66D091FC1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419087"/>
        <c:axId val="170402447"/>
      </c:barChart>
      <c:lineChart>
        <c:grouping val="standard"/>
        <c:varyColors val="0"/>
        <c:ser>
          <c:idx val="2"/>
          <c:order val="2"/>
          <c:tx>
            <c:v>Интенсивность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F56-4DA5-AB58-D66D091FC11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F56-4DA5-AB58-D66D091FC11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F56-4DA5-AB58-D66D091FC11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F56-4DA5-AB58-D66D091FC11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F56-4DA5-AB58-D66D091FC11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F56-4DA5-AB58-D66D091FC114}"/>
              </c:ext>
            </c:extLst>
          </c:dPt>
          <c:dLbls>
            <c:dLbl>
              <c:idx val="0"/>
              <c:layout>
                <c:manualLayout>
                  <c:x val="-5.1595784569482016E-2"/>
                  <c:y val="-6.47608956223907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1,00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56-4DA5-AB58-D66D091FC114}"/>
                </c:ext>
              </c:extLst>
            </c:dLbl>
            <c:dLbl>
              <c:idx val="1"/>
              <c:layout>
                <c:manualLayout>
                  <c:x val="-5.1595784569482009E-2"/>
                  <c:y val="-5.57213465274371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2,25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56-4DA5-AB58-D66D091FC114}"/>
                </c:ext>
              </c:extLst>
            </c:dLbl>
            <c:dLbl>
              <c:idx val="2"/>
              <c:layout>
                <c:manualLayout>
                  <c:x val="-5.1595784569482009E-2"/>
                  <c:y val="-4.668179743248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56-4DA5-AB58-D66D091FC114}"/>
                </c:ext>
              </c:extLst>
            </c:dLbl>
            <c:dLbl>
              <c:idx val="3"/>
              <c:layout>
                <c:manualLayout>
                  <c:x val="-1.6896949203841514E-2"/>
                  <c:y val="-0.111553436487951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3,48</a:t>
                    </a:r>
                  </a:p>
                </c:rich>
              </c:tx>
              <c:spPr>
                <a:gradFill>
                  <a:gsLst>
                    <a:gs pos="3000">
                      <a:schemeClr val="accent3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876661389363605E-2"/>
                      <c:h val="5.1002624671916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F56-4DA5-AB58-D66D091FC114}"/>
                </c:ext>
              </c:extLst>
            </c:dLbl>
            <c:dLbl>
              <c:idx val="4"/>
              <c:layout>
                <c:manualLayout>
                  <c:x val="-2.1200647791366503E-2"/>
                  <c:y val="-0.109958641097159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3,74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56-4DA5-AB58-D66D091FC114}"/>
                </c:ext>
              </c:extLst>
            </c:dLbl>
            <c:dLbl>
              <c:idx val="5"/>
              <c:layout>
                <c:manualLayout>
                  <c:x val="-3.3358702502612782E-2"/>
                  <c:y val="-7.3800444717344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3,84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56-4DA5-AB58-D66D091FC114}"/>
                </c:ext>
              </c:extLst>
            </c:dLbl>
            <c:spPr>
              <a:gradFill>
                <a:gsLst>
                  <a:gs pos="3000">
                    <a:schemeClr val="accent3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мар</c:v>
              </c:pt>
              <c:pt idx="1">
                <c:v>апр</c:v>
              </c:pt>
              <c:pt idx="2">
                <c:v>май</c:v>
              </c:pt>
              <c:pt idx="3">
                <c:v>июн</c:v>
              </c:pt>
              <c:pt idx="4">
                <c:v>июл</c:v>
              </c:pt>
              <c:pt idx="5">
                <c:v>авг</c:v>
              </c:pt>
            </c:strLit>
          </c:cat>
          <c:val>
            <c:numLit>
              <c:formatCode>General</c:formatCode>
              <c:ptCount val="6"/>
              <c:pt idx="0">
                <c:v>1.0060975609756098</c:v>
              </c:pt>
              <c:pt idx="1">
                <c:v>2.2633241215949469</c:v>
              </c:pt>
              <c:pt idx="2">
                <c:v>3.4783112966829042</c:v>
              </c:pt>
              <c:pt idx="3">
                <c:v>3.4800359353164305</c:v>
              </c:pt>
              <c:pt idx="4">
                <c:v>3.7243704562216835</c:v>
              </c:pt>
              <c:pt idx="5">
                <c:v>3.8417112299465241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BF56-4DA5-AB58-D66D091FC1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399119"/>
        <c:axId val="170411599"/>
      </c:lineChart>
      <c:catAx>
        <c:axId val="1704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0402447"/>
        <c:crosses val="autoZero"/>
        <c:auto val="1"/>
        <c:lblAlgn val="ctr"/>
        <c:lblOffset val="100"/>
        <c:noMultiLvlLbl val="0"/>
      </c:catAx>
      <c:valAx>
        <c:axId val="170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0419087"/>
        <c:crosses val="autoZero"/>
        <c:crossBetween val="between"/>
      </c:valAx>
      <c:valAx>
        <c:axId val="170411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0399119"/>
        <c:crosses val="max"/>
        <c:crossBetween val="between"/>
      </c:valAx>
      <c:catAx>
        <c:axId val="17039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411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63918802848469"/>
          <c:y val="0.31358264727159679"/>
          <c:w val="0.15120272938503287"/>
          <c:h val="0.4624925415074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пользователей в разрезе будние-выходные </a:t>
            </a:r>
            <a:endParaRPr lang="ru-RU"/>
          </a:p>
        </c:rich>
      </c:tx>
      <c:overlay val="0"/>
      <c:spPr>
        <a:gradFill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1">
                  <a:lumMod val="40000"/>
                  <a:lumOff val="60000"/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2876833938804006"/>
            </c:manualLayout>
          </c:layout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1">
                  <a:lumMod val="40000"/>
                  <a:lumOff val="60000"/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802950518734663E-2"/>
                  <c:h val="2.3502691302660007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gradFill>
              <a:gsLst>
                <a:gs pos="9000">
                  <a:schemeClr val="accent1">
                    <a:lumMod val="0"/>
                    <a:lumOff val="100000"/>
                    <a:alpha val="16000"/>
                  </a:schemeClr>
                </a:gs>
                <a:gs pos="79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63500" dist="50800" dir="5400000">
                <a:schemeClr val="accent2">
                  <a:alpha val="50000"/>
                </a:schemeClr>
              </a:innerShdw>
            </a:effectLst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Итог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03F-4C2E-925C-668C68CE26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3F-4C2E-925C-668C68CE26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03F-4C2E-925C-668C68CE26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03F-4C2E-925C-668C68CE26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3F-4C2E-925C-668C68CE264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3F-4C2E-925C-668C68CE264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03F-4C2E-925C-668C68CE264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3F-4C2E-925C-668C68CE264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03F-4C2E-925C-668C68CE264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3F-4C2E-925C-668C68CE264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03F-4C2E-925C-668C68CE264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3F-4C2E-925C-668C68CE264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3F-4C2E-925C-668C68CE264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3F-4C2E-925C-668C68CE264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03F-4C2E-925C-668C68CE264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3F-4C2E-925C-668C68CE264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03F-4C2E-925C-668C68CE264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F-4C2E-925C-668C68CE264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3F-4C2E-925C-668C68CE264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3F-4C2E-925C-668C68CE264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3F-4C2E-925C-668C68CE264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3F-4C2E-925C-668C68CE264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3F-4C2E-925C-668C68CE264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3F-4C2E-925C-668C68CE264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603F-4C2E-925C-668C68CE264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603F-4C2E-925C-668C68CE264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603F-4C2E-925C-668C68CE264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603F-4C2E-925C-668C68CE264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603F-4C2E-925C-668C68CE264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603F-4C2E-925C-668C68CE264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603F-4C2E-925C-668C68CE264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603F-4C2E-925C-668C68CE264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603F-4C2E-925C-668C68CE264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603F-4C2E-925C-668C68CE264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603F-4C2E-925C-668C68CE264F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603F-4C2E-925C-668C68CE264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603F-4C2E-925C-668C68CE264F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603F-4C2E-925C-668C68CE264F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603F-4C2E-925C-668C68CE264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603F-4C2E-925C-668C68CE264F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603F-4C2E-925C-668C68CE264F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603F-4C2E-925C-668C68CE264F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603F-4C2E-925C-668C68CE264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603F-4C2E-925C-668C68CE264F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603F-4C2E-925C-668C68CE264F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603F-4C2E-925C-668C68CE264F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603F-4C2E-925C-668C68CE264F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603F-4C2E-925C-668C68CE264F}"/>
              </c:ext>
            </c:extLst>
          </c:dPt>
          <c:dLbls>
            <c:dLbl>
              <c:idx val="16"/>
              <c:layout>
                <c:manualLayout>
                  <c:x val="0"/>
                  <c:y val="0.2876833938804006"/>
                </c:manualLayout>
              </c:layout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1">
                      <a:lumMod val="40000"/>
                      <a:lumOff val="60000"/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02950518734663E-2"/>
                      <c:h val="2.35026913026600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603F-4C2E-925C-668C68CE264F}"/>
                </c:ext>
              </c:extLst>
            </c:dLbl>
            <c:dLbl>
              <c:idx val="24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03F-4C2E-925C-668C68CE264F}"/>
                </c:ext>
              </c:extLst>
            </c:dLbl>
            <c:dLbl>
              <c:idx val="25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603F-4C2E-925C-668C68CE264F}"/>
                </c:ext>
              </c:extLst>
            </c:dLbl>
            <c:dLbl>
              <c:idx val="26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603F-4C2E-925C-668C68CE264F}"/>
                </c:ext>
              </c:extLst>
            </c:dLbl>
            <c:dLbl>
              <c:idx val="27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03F-4C2E-925C-668C68CE264F}"/>
                </c:ext>
              </c:extLst>
            </c:dLbl>
            <c:dLbl>
              <c:idx val="28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603F-4C2E-925C-668C68CE264F}"/>
                </c:ext>
              </c:extLst>
            </c:dLbl>
            <c:dLbl>
              <c:idx val="29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603F-4C2E-925C-668C68CE264F}"/>
                </c:ext>
              </c:extLst>
            </c:dLbl>
            <c:dLbl>
              <c:idx val="30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03F-4C2E-925C-668C68CE264F}"/>
                </c:ext>
              </c:extLst>
            </c:dLbl>
            <c:dLbl>
              <c:idx val="31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603F-4C2E-925C-668C68CE264F}"/>
                </c:ext>
              </c:extLst>
            </c:dLbl>
            <c:dLbl>
              <c:idx val="32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03F-4C2E-925C-668C68CE264F}"/>
                </c:ext>
              </c:extLst>
            </c:dLbl>
            <c:dLbl>
              <c:idx val="33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603F-4C2E-925C-668C68CE264F}"/>
                </c:ext>
              </c:extLst>
            </c:dLbl>
            <c:dLbl>
              <c:idx val="34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603F-4C2E-925C-668C68CE264F}"/>
                </c:ext>
              </c:extLst>
            </c:dLbl>
            <c:dLbl>
              <c:idx val="35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603F-4C2E-925C-668C68CE264F}"/>
                </c:ext>
              </c:extLst>
            </c:dLbl>
            <c:dLbl>
              <c:idx val="36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603F-4C2E-925C-668C68CE264F}"/>
                </c:ext>
              </c:extLst>
            </c:dLbl>
            <c:dLbl>
              <c:idx val="37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603F-4C2E-925C-668C68CE264F}"/>
                </c:ext>
              </c:extLst>
            </c:dLbl>
            <c:dLbl>
              <c:idx val="38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03F-4C2E-925C-668C68CE264F}"/>
                </c:ext>
              </c:extLst>
            </c:dLbl>
            <c:dLbl>
              <c:idx val="39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603F-4C2E-925C-668C68CE264F}"/>
                </c:ext>
              </c:extLst>
            </c:dLbl>
            <c:dLbl>
              <c:idx val="40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03F-4C2E-925C-668C68CE264F}"/>
                </c:ext>
              </c:extLst>
            </c:dLbl>
            <c:dLbl>
              <c:idx val="41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603F-4C2E-925C-668C68CE264F}"/>
                </c:ext>
              </c:extLst>
            </c:dLbl>
            <c:dLbl>
              <c:idx val="42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603F-4C2E-925C-668C68CE264F}"/>
                </c:ext>
              </c:extLst>
            </c:dLbl>
            <c:dLbl>
              <c:idx val="43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603F-4C2E-925C-668C68CE264F}"/>
                </c:ext>
              </c:extLst>
            </c:dLbl>
            <c:dLbl>
              <c:idx val="44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603F-4C2E-925C-668C68CE264F}"/>
                </c:ext>
              </c:extLst>
            </c:dLbl>
            <c:dLbl>
              <c:idx val="45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03F-4C2E-925C-668C68CE264F}"/>
                </c:ext>
              </c:extLst>
            </c:dLbl>
            <c:dLbl>
              <c:idx val="46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603F-4C2E-925C-668C68CE264F}"/>
                </c:ext>
              </c:extLst>
            </c:dLbl>
            <c:dLbl>
              <c:idx val="47"/>
              <c:spPr>
                <a:gradFill>
                  <a:gsLst>
                    <a:gs pos="9000">
                      <a:schemeClr val="accent1">
                        <a:lumMod val="0"/>
                        <a:lumOff val="100000"/>
                        <a:alpha val="16000"/>
                      </a:schemeClr>
                    </a:gs>
                    <a:gs pos="79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>
                  <a:innerShdw blurRad="63500" dist="50800" dir="5400000">
                    <a:schemeClr val="accent2">
                      <a:alpha val="50000"/>
                    </a:schemeClr>
                  </a:innerShdw>
                </a:effectLst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603F-4C2E-925C-668C68CE264F}"/>
                </c:ext>
              </c:extLst>
            </c:dLbl>
            <c:spPr>
              <a:gradFill>
                <a:gsLst>
                  <a:gs pos="9000">
                    <a:schemeClr val="accent1">
                      <a:lumMod val="0"/>
                      <a:lumOff val="100000"/>
                      <a:alpha val="16000"/>
                    </a:schemeClr>
                  </a:gs>
                  <a:gs pos="79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innerShdw blurRad="63500" dist="50800" dir="5400000">
                  <a:schemeClr val="accent1">
                    <a:lumMod val="40000"/>
                    <a:lumOff val="60000"/>
                    <a:alpha val="50000"/>
                  </a:schemeClr>
                </a:innerShdw>
              </a:effectLst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8"/>
              <c:pt idx="0">
                <c:v>Будни 0</c:v>
              </c:pt>
              <c:pt idx="1">
                <c:v>Будни 1</c:v>
              </c:pt>
              <c:pt idx="2">
                <c:v>Будни 2</c:v>
              </c:pt>
              <c:pt idx="3">
                <c:v>Будни 3</c:v>
              </c:pt>
              <c:pt idx="4">
                <c:v>Будни 4</c:v>
              </c:pt>
              <c:pt idx="5">
                <c:v>Будни 5</c:v>
              </c:pt>
              <c:pt idx="6">
                <c:v>Будни 6</c:v>
              </c:pt>
              <c:pt idx="7">
                <c:v>Будни 7</c:v>
              </c:pt>
              <c:pt idx="8">
                <c:v>Будни 8</c:v>
              </c:pt>
              <c:pt idx="9">
                <c:v>Будни 9</c:v>
              </c:pt>
              <c:pt idx="10">
                <c:v>Будни 10</c:v>
              </c:pt>
              <c:pt idx="11">
                <c:v>Будни 11</c:v>
              </c:pt>
              <c:pt idx="12">
                <c:v>Будни 12</c:v>
              </c:pt>
              <c:pt idx="13">
                <c:v>Будни 13</c:v>
              </c:pt>
              <c:pt idx="14">
                <c:v>Будни 14</c:v>
              </c:pt>
              <c:pt idx="15">
                <c:v>Будни 15</c:v>
              </c:pt>
              <c:pt idx="16">
                <c:v>Будни 16</c:v>
              </c:pt>
              <c:pt idx="17">
                <c:v>Будни 17</c:v>
              </c:pt>
              <c:pt idx="18">
                <c:v>Будни 18</c:v>
              </c:pt>
              <c:pt idx="19">
                <c:v>Будни 19</c:v>
              </c:pt>
              <c:pt idx="20">
                <c:v>Будни 20</c:v>
              </c:pt>
              <c:pt idx="21">
                <c:v>Будни 21</c:v>
              </c:pt>
              <c:pt idx="22">
                <c:v>Будни 22</c:v>
              </c:pt>
              <c:pt idx="23">
                <c:v>Будни 23</c:v>
              </c:pt>
              <c:pt idx="24">
                <c:v>Выходные 0</c:v>
              </c:pt>
              <c:pt idx="25">
                <c:v>Выходные 1</c:v>
              </c:pt>
              <c:pt idx="26">
                <c:v>Выходные 2</c:v>
              </c:pt>
              <c:pt idx="27">
                <c:v>Выходные 3</c:v>
              </c:pt>
              <c:pt idx="28">
                <c:v>Выходные 4</c:v>
              </c:pt>
              <c:pt idx="29">
                <c:v>Выходные 5</c:v>
              </c:pt>
              <c:pt idx="30">
                <c:v>Выходные 6</c:v>
              </c:pt>
              <c:pt idx="31">
                <c:v>Выходные 7</c:v>
              </c:pt>
              <c:pt idx="32">
                <c:v>Выходные 8</c:v>
              </c:pt>
              <c:pt idx="33">
                <c:v>Выходные 9</c:v>
              </c:pt>
              <c:pt idx="34">
                <c:v>Выходные 10</c:v>
              </c:pt>
              <c:pt idx="35">
                <c:v>Выходные 11</c:v>
              </c:pt>
              <c:pt idx="36">
                <c:v>Выходные 12</c:v>
              </c:pt>
              <c:pt idx="37">
                <c:v>Выходные 13</c:v>
              </c:pt>
              <c:pt idx="38">
                <c:v>Выходные 14</c:v>
              </c:pt>
              <c:pt idx="39">
                <c:v>Выходные 15</c:v>
              </c:pt>
              <c:pt idx="40">
                <c:v>Выходные 16</c:v>
              </c:pt>
              <c:pt idx="41">
                <c:v>Выходные 17</c:v>
              </c:pt>
              <c:pt idx="42">
                <c:v>Выходные 18</c:v>
              </c:pt>
              <c:pt idx="43">
                <c:v>Выходные 19</c:v>
              </c:pt>
              <c:pt idx="44">
                <c:v>Выходные 20</c:v>
              </c:pt>
              <c:pt idx="45">
                <c:v>Выходные 21</c:v>
              </c:pt>
              <c:pt idx="46">
                <c:v>Выходные 22</c:v>
              </c:pt>
              <c:pt idx="47">
                <c:v>Выходные 23</c:v>
              </c:pt>
            </c:strLit>
          </c:cat>
          <c:val>
            <c:numLit>
              <c:formatCode>General</c:formatCode>
              <c:ptCount val="48"/>
              <c:pt idx="0">
                <c:v>2300</c:v>
              </c:pt>
              <c:pt idx="1">
                <c:v>1543</c:v>
              </c:pt>
              <c:pt idx="2">
                <c:v>1101</c:v>
              </c:pt>
              <c:pt idx="3">
                <c:v>851</c:v>
              </c:pt>
              <c:pt idx="4">
                <c:v>821</c:v>
              </c:pt>
              <c:pt idx="5">
                <c:v>780</c:v>
              </c:pt>
              <c:pt idx="6">
                <c:v>781</c:v>
              </c:pt>
              <c:pt idx="7">
                <c:v>900</c:v>
              </c:pt>
              <c:pt idx="8">
                <c:v>987</c:v>
              </c:pt>
              <c:pt idx="9">
                <c:v>1290</c:v>
              </c:pt>
              <c:pt idx="10">
                <c:v>1771</c:v>
              </c:pt>
              <c:pt idx="11">
                <c:v>2422</c:v>
              </c:pt>
              <c:pt idx="12">
                <c:v>3532</c:v>
              </c:pt>
              <c:pt idx="13">
                <c:v>4610</c:v>
              </c:pt>
              <c:pt idx="14">
                <c:v>5802</c:v>
              </c:pt>
              <c:pt idx="15">
                <c:v>7004</c:v>
              </c:pt>
              <c:pt idx="16">
                <c:v>7654</c:v>
              </c:pt>
              <c:pt idx="17">
                <c:v>8182</c:v>
              </c:pt>
              <c:pt idx="18">
                <c:v>7924</c:v>
              </c:pt>
              <c:pt idx="19">
                <c:v>7482</c:v>
              </c:pt>
              <c:pt idx="20">
                <c:v>6873</c:v>
              </c:pt>
              <c:pt idx="21">
                <c:v>5712</c:v>
              </c:pt>
              <c:pt idx="22">
                <c:v>4678</c:v>
              </c:pt>
              <c:pt idx="23">
                <c:v>3535</c:v>
              </c:pt>
              <c:pt idx="24">
                <c:v>1573</c:v>
              </c:pt>
              <c:pt idx="25">
                <c:v>1405</c:v>
              </c:pt>
              <c:pt idx="26">
                <c:v>1273</c:v>
              </c:pt>
              <c:pt idx="27">
                <c:v>1128</c:v>
              </c:pt>
              <c:pt idx="28">
                <c:v>1104</c:v>
              </c:pt>
              <c:pt idx="29">
                <c:v>1185</c:v>
              </c:pt>
              <c:pt idx="30">
                <c:v>1100</c:v>
              </c:pt>
              <c:pt idx="31">
                <c:v>1213</c:v>
              </c:pt>
              <c:pt idx="32">
                <c:v>1306</c:v>
              </c:pt>
              <c:pt idx="33">
                <c:v>1386</c:v>
              </c:pt>
              <c:pt idx="34">
                <c:v>1509</c:v>
              </c:pt>
              <c:pt idx="35">
                <c:v>1834</c:v>
              </c:pt>
              <c:pt idx="36">
                <c:v>2028</c:v>
              </c:pt>
              <c:pt idx="37">
                <c:v>2533</c:v>
              </c:pt>
              <c:pt idx="38">
                <c:v>2949</c:v>
              </c:pt>
              <c:pt idx="39">
                <c:v>3401</c:v>
              </c:pt>
              <c:pt idx="40">
                <c:v>3616</c:v>
              </c:pt>
              <c:pt idx="41">
                <c:v>3887</c:v>
              </c:pt>
              <c:pt idx="42">
                <c:v>3857</c:v>
              </c:pt>
              <c:pt idx="43">
                <c:v>3543</c:v>
              </c:pt>
              <c:pt idx="44">
                <c:v>3194</c:v>
              </c:pt>
              <c:pt idx="45">
                <c:v>2853</c:v>
              </c:pt>
              <c:pt idx="46">
                <c:v>2330</c:v>
              </c:pt>
              <c:pt idx="47">
                <c:v>1826</c:v>
              </c:pt>
            </c:numLit>
          </c:val>
          <c:extLst>
            <c:ext xmlns:c16="http://schemas.microsoft.com/office/drawing/2014/chart" uri="{C3380CC4-5D6E-409C-BE32-E72D297353CC}">
              <c16:uniqueId val="{00000000-603F-4C2E-925C-668C68C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391087"/>
        <c:axId val="720154639"/>
      </c:barChart>
      <c:catAx>
        <c:axId val="15963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0154639"/>
        <c:crosses val="autoZero"/>
        <c:auto val="1"/>
        <c:lblAlgn val="ctr"/>
        <c:lblOffset val="100"/>
        <c:noMultiLvlLbl val="0"/>
      </c:catAx>
      <c:valAx>
        <c:axId val="7201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63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просмотров</a:t>
            </a:r>
            <a:r>
              <a:rPr lang="ru-RU" baseline="0"/>
              <a:t> выходных дней к будним дням </a:t>
            </a:r>
            <a:endParaRPr lang="ru-RU"/>
          </a:p>
        </c:rich>
      </c:tx>
      <c:layout>
        <c:manualLayout>
          <c:xMode val="edge"/>
          <c:yMode val="edge"/>
          <c:x val="0.24833945756780407"/>
          <c:y val="1.3445253305600932E-4"/>
        </c:manualLayout>
      </c:layout>
      <c:overlay val="0"/>
      <c:spPr>
        <a:gradFill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6035062509204129E-3"/>
              <c:y val="5.841545995045265E-3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4727245551989762E-2"/>
              <c:y val="-2.628695697770369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245490704331264E-3"/>
              <c:y val="-5.3546886376380844E-17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027083895493595E-2"/>
              <c:y val="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6.1715984417984246E-3"/>
              <c:y val="-1.752463798513582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8163371195406026E-2"/>
              <c:y val="-3.5049275970271604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1097706179265586E-2"/>
              <c:y val="0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015586670340345E-2"/>
              <c:y val="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8802472259613376E-3"/>
              <c:y val="-1.460386498761321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066733115248549E-3"/>
              <c:y val="-3.21285029727489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2487092240139098E-3"/>
              <c:y val="-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317E-2"/>
              <c:y val="-8.762318992567907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237211998860658E-2"/>
              <c:y val="3.50492759702715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015535211262143E-2"/>
              <c:y val="-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299607036240249E-2"/>
              <c:y val="2.33661839801810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2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9151822511174575E-2"/>
              <c:y val="3.504927597027148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636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435894336152736E-2"/>
              <c:y val="2.62869569777035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518E-2"/>
              <c:y val="-5.84154599504527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646073898598005E-2"/>
              <c:y val="4.381159496283938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424397110999431E-2"/>
              <c:y val="1.752463798513579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6035062509204129E-3"/>
              <c:y val="5.841545995045265E-3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4727245551989762E-2"/>
              <c:y val="-2.628695697770369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245490704331264E-3"/>
              <c:y val="-5.3546886376380844E-17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027083895493595E-2"/>
              <c:y val="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8163371195406026E-2"/>
              <c:y val="-3.5049275970271604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6.1715984417984246E-3"/>
              <c:y val="-1.752463798513582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015586670340345E-2"/>
              <c:y val="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1097706179265586E-2"/>
              <c:y val="0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8802472259613376E-3"/>
              <c:y val="-1.460386498761321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066733115248549E-3"/>
              <c:y val="-3.21285029727489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2487092240139098E-3"/>
              <c:y val="-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424397110999431E-2"/>
              <c:y val="1.752463798513579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646073898598005E-2"/>
              <c:y val="4.381159496283938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518E-2"/>
              <c:y val="-5.84154599504527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435894336152736E-2"/>
              <c:y val="2.62869569777035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636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9151822511174575E-2"/>
              <c:y val="3.504927597027148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2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299607036240249E-2"/>
              <c:y val="2.33661839801810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015535211262143E-2"/>
              <c:y val="-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237211998860658E-2"/>
              <c:y val="3.50492759702715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317E-2"/>
              <c:y val="-8.762318992567907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6035062509204129E-3"/>
              <c:y val="5.841545995045265E-3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4727245551989762E-2"/>
              <c:y val="-2.628695697770369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245490704331264E-3"/>
              <c:y val="-5.3546886376380844E-17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027083895493595E-2"/>
              <c:y val="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8163371195406026E-2"/>
              <c:y val="-3.5049275970271604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6.1715984417984246E-3"/>
              <c:y val="-1.7524637985135823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015586670340345E-2"/>
              <c:y val="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1097706179265586E-2"/>
              <c:y val="0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8802472259613376E-3"/>
              <c:y val="-1.460386498761321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066733115248549E-3"/>
              <c:y val="-3.21285029727489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2487092240139098E-3"/>
              <c:y val="-4.673236796036212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5424397110999431E-2"/>
              <c:y val="1.752463798513579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646073898598005E-2"/>
              <c:y val="4.381159496283938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518E-2"/>
              <c:y val="-5.8415459950452761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2435894336152736E-2"/>
              <c:y val="2.62869569777035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7509786598685636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9151822511174575E-2"/>
              <c:y val="3.504927597027148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2E-2"/>
              <c:y val="-5.257391395540738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299607036240249E-2"/>
              <c:y val="2.336618398018106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015535211262143E-2"/>
              <c:y val="-4.0890821965316855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1237211998860658E-2"/>
              <c:y val="3.50492759702715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7657571123751317E-2"/>
              <c:y val="-8.7623189925679079E-2"/>
            </c:manualLayout>
          </c:layout>
          <c:numFmt formatCode="0.00%" sourceLinked="0"/>
          <c:spPr>
            <a:gradFill flip="none" rotWithShape="1">
              <a:gsLst>
                <a:gs pos="0">
                  <a:srgbClr val="C0504D">
                    <a:lumMod val="0"/>
                    <a:lumOff val="100000"/>
                  </a:srgbClr>
                </a:gs>
                <a:gs pos="35000">
                  <a:srgbClr val="C0504D">
                    <a:lumMod val="0"/>
                    <a:lumOff val="100000"/>
                  </a:srgbClr>
                </a:gs>
                <a:gs pos="100000">
                  <a:srgbClr val="C0504D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4333546108433071E-2"/>
          <c:y val="8.9900012970991899E-2"/>
          <c:w val="0.84243891513560809"/>
          <c:h val="0.78457160309500751"/>
        </c:manualLayout>
      </c:layout>
      <c:barChart>
        <c:barDir val="col"/>
        <c:grouping val="clustered"/>
        <c:varyColors val="0"/>
        <c:ser>
          <c:idx val="0"/>
          <c:order val="0"/>
          <c:tx>
            <c:v>Ряд1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2300</c:v>
              </c:pt>
              <c:pt idx="1">
                <c:v>1543</c:v>
              </c:pt>
              <c:pt idx="2">
                <c:v>1101</c:v>
              </c:pt>
              <c:pt idx="3">
                <c:v>851</c:v>
              </c:pt>
              <c:pt idx="4">
                <c:v>821</c:v>
              </c:pt>
              <c:pt idx="5">
                <c:v>780</c:v>
              </c:pt>
              <c:pt idx="6">
                <c:v>781</c:v>
              </c:pt>
              <c:pt idx="7">
                <c:v>900</c:v>
              </c:pt>
              <c:pt idx="8">
                <c:v>987</c:v>
              </c:pt>
              <c:pt idx="9">
                <c:v>1290</c:v>
              </c:pt>
              <c:pt idx="10">
                <c:v>1771</c:v>
              </c:pt>
              <c:pt idx="11">
                <c:v>2422</c:v>
              </c:pt>
              <c:pt idx="12">
                <c:v>3532</c:v>
              </c:pt>
              <c:pt idx="13">
                <c:v>4610</c:v>
              </c:pt>
              <c:pt idx="14">
                <c:v>5802</c:v>
              </c:pt>
              <c:pt idx="15">
                <c:v>7004</c:v>
              </c:pt>
              <c:pt idx="16">
                <c:v>7654</c:v>
              </c:pt>
              <c:pt idx="17">
                <c:v>8182</c:v>
              </c:pt>
              <c:pt idx="18">
                <c:v>7924</c:v>
              </c:pt>
              <c:pt idx="19">
                <c:v>7482</c:v>
              </c:pt>
              <c:pt idx="20">
                <c:v>6873</c:v>
              </c:pt>
              <c:pt idx="21">
                <c:v>5712</c:v>
              </c:pt>
              <c:pt idx="22">
                <c:v>4678</c:v>
              </c:pt>
              <c:pt idx="23">
                <c:v>3535</c:v>
              </c:pt>
            </c:numLit>
          </c:val>
          <c:extLst>
            <c:ext xmlns:c16="http://schemas.microsoft.com/office/drawing/2014/chart" uri="{C3380CC4-5D6E-409C-BE32-E72D297353CC}">
              <c16:uniqueId val="{00000000-8FDB-4507-B7BB-131BC9DD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2261711"/>
        <c:axId val="1592257135"/>
      </c:barChart>
      <c:lineChart>
        <c:grouping val="standard"/>
        <c:varyColors val="0"/>
        <c:ser>
          <c:idx val="1"/>
          <c:order val="1"/>
          <c:tx>
            <c:v>Выходные к будням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B-4507-B7BB-131BC9DDF99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B-4507-B7BB-131BC9DDF99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B-4507-B7BB-131BC9DDF99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B-4507-B7BB-131BC9DDF99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B-4507-B7BB-131BC9DDF99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DB-4507-B7BB-131BC9DDF99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B-4507-B7BB-131BC9DDF99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FDB-4507-B7BB-131BC9DDF99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B-4507-B7BB-131BC9DDF99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FDB-4507-B7BB-131BC9DDF99E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B-4507-B7BB-131BC9DDF99E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FDB-4507-B7BB-131BC9DDF99E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DB-4507-B7BB-131BC9DDF99E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FDB-4507-B7BB-131BC9DDF99E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DB-4507-B7BB-131BC9DDF99E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FDB-4507-B7BB-131BC9DDF99E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FDB-4507-B7BB-131BC9DDF99E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FDB-4507-B7BB-131BC9DDF99E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DB-4507-B7BB-131BC9DDF99E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FDB-4507-B7BB-131BC9DDF99E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8FDB-4507-B7BB-131BC9DDF99E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8FDB-4507-B7BB-131BC9DDF99E}"/>
              </c:ext>
            </c:extLst>
          </c:dPt>
          <c:dLbls>
            <c:dLbl>
              <c:idx val="0"/>
              <c:layout>
                <c:manualLayout>
                  <c:x val="1.6035062509204129E-3"/>
                  <c:y val="5.8415459950452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DB-4507-B7BB-131BC9DDF99E}"/>
                </c:ext>
              </c:extLst>
            </c:dLbl>
            <c:dLbl>
              <c:idx val="1"/>
              <c:layout>
                <c:manualLayout>
                  <c:x val="-6.4727245551989762E-2"/>
                  <c:y val="-2.628695697770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DB-4507-B7BB-131BC9DDF99E}"/>
                </c:ext>
              </c:extLst>
            </c:dLbl>
            <c:dLbl>
              <c:idx val="2"/>
              <c:layout>
                <c:manualLayout>
                  <c:x val="1.245490704331264E-3"/>
                  <c:y val="-5.3546886376380844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DB-4507-B7BB-131BC9DDF99E}"/>
                </c:ext>
              </c:extLst>
            </c:dLbl>
            <c:dLbl>
              <c:idx val="4"/>
              <c:layout>
                <c:manualLayout>
                  <c:x val="-2.5027083895493595E-2"/>
                  <c:y val="4.0890821965316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DB-4507-B7BB-131BC9DDF99E}"/>
                </c:ext>
              </c:extLst>
            </c:dLbl>
            <c:dLbl>
              <c:idx val="5"/>
              <c:layout>
                <c:manualLayout>
                  <c:x val="-3.8163371195406026E-2"/>
                  <c:y val="-3.5049275970271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B-4507-B7BB-131BC9DDF99E}"/>
                </c:ext>
              </c:extLst>
            </c:dLbl>
            <c:dLbl>
              <c:idx val="6"/>
              <c:layout>
                <c:manualLayout>
                  <c:x val="6.1715984417984246E-3"/>
                  <c:y val="-1.7524637985135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DB-4507-B7BB-131BC9DDF99E}"/>
                </c:ext>
              </c:extLst>
            </c:dLbl>
            <c:dLbl>
              <c:idx val="7"/>
              <c:layout>
                <c:manualLayout>
                  <c:x val="-4.8015586670340345E-2"/>
                  <c:y val="4.673236796036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DB-4507-B7BB-131BC9DDF99E}"/>
                </c:ext>
              </c:extLst>
            </c:dLbl>
            <c:dLbl>
              <c:idx val="8"/>
              <c:layout>
                <c:manualLayout>
                  <c:x val="1.109770617926558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DB-4507-B7BB-131BC9DDF99E}"/>
                </c:ext>
              </c:extLst>
            </c:dLbl>
            <c:dLbl>
              <c:idx val="9"/>
              <c:layout>
                <c:manualLayout>
                  <c:x val="3.8802472259613376E-3"/>
                  <c:y val="-1.4603864987613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DB-4507-B7BB-131BC9DDF99E}"/>
                </c:ext>
              </c:extLst>
            </c:dLbl>
            <c:dLbl>
              <c:idx val="10"/>
              <c:layout>
                <c:manualLayout>
                  <c:x val="-6.6066733115248549E-3"/>
                  <c:y val="-3.2128502972748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DB-4507-B7BB-131BC9DDF99E}"/>
                </c:ext>
              </c:extLst>
            </c:dLbl>
            <c:dLbl>
              <c:idx val="12"/>
              <c:layout>
                <c:manualLayout>
                  <c:x val="-8.2487092240139098E-3"/>
                  <c:y val="-4.673236796036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DB-4507-B7BB-131BC9DDF99E}"/>
                </c:ext>
              </c:extLst>
            </c:dLbl>
            <c:dLbl>
              <c:idx val="13"/>
              <c:layout>
                <c:manualLayout>
                  <c:x val="-8.5424397110999431E-2"/>
                  <c:y val="1.7524637985135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DB-4507-B7BB-131BC9DDF99E}"/>
                </c:ext>
              </c:extLst>
            </c:dLbl>
            <c:dLbl>
              <c:idx val="14"/>
              <c:layout>
                <c:manualLayout>
                  <c:x val="-7.0646073898598005E-2"/>
                  <c:y val="4.381159496283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DB-4507-B7BB-131BC9DDF99E}"/>
                </c:ext>
              </c:extLst>
            </c:dLbl>
            <c:dLbl>
              <c:idx val="15"/>
              <c:layout>
                <c:manualLayout>
                  <c:x val="-5.7509786598685518E-2"/>
                  <c:y val="-5.8415459950452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DB-4507-B7BB-131BC9DDF99E}"/>
                </c:ext>
              </c:extLst>
            </c:dLbl>
            <c:dLbl>
              <c:idx val="16"/>
              <c:layout>
                <c:manualLayout>
                  <c:x val="-6.2435894336152736E-2"/>
                  <c:y val="2.6286956977703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DB-4507-B7BB-131BC9DDF99E}"/>
                </c:ext>
              </c:extLst>
            </c:dLbl>
            <c:dLbl>
              <c:idx val="17"/>
              <c:layout>
                <c:manualLayout>
                  <c:x val="-5.7509786598685636E-2"/>
                  <c:y val="-5.2573913955407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FDB-4507-B7BB-131BC9DDF99E}"/>
                </c:ext>
              </c:extLst>
            </c:dLbl>
            <c:dLbl>
              <c:idx val="18"/>
              <c:layout>
                <c:manualLayout>
                  <c:x val="-5.9151822511174575E-2"/>
                  <c:y val="3.504927597027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DB-4507-B7BB-131BC9DDF99E}"/>
                </c:ext>
              </c:extLst>
            </c:dLbl>
            <c:dLbl>
              <c:idx val="19"/>
              <c:layout>
                <c:manualLayout>
                  <c:x val="-4.76575711237512E-2"/>
                  <c:y val="-5.2573913955407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DB-4507-B7BB-131BC9DDF99E}"/>
                </c:ext>
              </c:extLst>
            </c:dLbl>
            <c:dLbl>
              <c:idx val="20"/>
              <c:layout>
                <c:manualLayout>
                  <c:x val="-4.9299607036240249E-2"/>
                  <c:y val="2.336618398018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DB-4507-B7BB-131BC9DDF99E}"/>
                </c:ext>
              </c:extLst>
            </c:dLbl>
            <c:dLbl>
              <c:idx val="21"/>
              <c:layout>
                <c:manualLayout>
                  <c:x val="-4.6015535211262143E-2"/>
                  <c:y val="-4.0890821965316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DB-4507-B7BB-131BC9DDF99E}"/>
                </c:ext>
              </c:extLst>
            </c:dLbl>
            <c:dLbl>
              <c:idx val="22"/>
              <c:layout>
                <c:manualLayout>
                  <c:x val="-3.1237211998860658E-2"/>
                  <c:y val="3.504927597027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DB-4507-B7BB-131BC9DDF99E}"/>
                </c:ext>
              </c:extLst>
            </c:dLbl>
            <c:dLbl>
              <c:idx val="23"/>
              <c:layout>
                <c:manualLayout>
                  <c:x val="-4.7657571123751317E-2"/>
                  <c:y val="-8.7623189925679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DB-4507-B7BB-131BC9DDF99E}"/>
                </c:ext>
              </c:extLst>
            </c:dLbl>
            <c:numFmt formatCode="0.00%" sourceLinked="0"/>
            <c:spPr>
              <a:gradFill flip="none" rotWithShape="1">
                <a:gsLst>
                  <a:gs pos="0">
                    <a:srgbClr val="C0504D">
                      <a:lumMod val="0"/>
                      <a:lumOff val="100000"/>
                    </a:srgbClr>
                  </a:gs>
                  <a:gs pos="35000">
                    <a:srgbClr val="C0504D">
                      <a:lumMod val="0"/>
                      <a:lumOff val="100000"/>
                    </a:srgbClr>
                  </a:gs>
                  <a:gs pos="100000">
                    <a:srgbClr val="C0504D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-0.31608695652173913</c:v>
              </c:pt>
              <c:pt idx="1">
                <c:v>-8.9436163318211248E-2</c:v>
              </c:pt>
              <c:pt idx="2">
                <c:v>0.15622161671208001</c:v>
              </c:pt>
              <c:pt idx="3">
                <c:v>0.32549941245593428</c:v>
              </c:pt>
              <c:pt idx="4">
                <c:v>0.34470158343483548</c:v>
              </c:pt>
              <c:pt idx="5">
                <c:v>0.51923076923076916</c:v>
              </c:pt>
              <c:pt idx="6">
                <c:v>0.40845070422535201</c:v>
              </c:pt>
              <c:pt idx="7">
                <c:v>0.34777777777777774</c:v>
              </c:pt>
              <c:pt idx="8">
                <c:v>0.32320162107396144</c:v>
              </c:pt>
              <c:pt idx="9">
                <c:v>7.441860465116279E-2</c:v>
              </c:pt>
              <c:pt idx="10">
                <c:v>-0.14793901750423488</c:v>
              </c:pt>
              <c:pt idx="11">
                <c:v>-0.24277456647398843</c:v>
              </c:pt>
              <c:pt idx="12">
                <c:v>-0.42582106455266133</c:v>
              </c:pt>
              <c:pt idx="13">
                <c:v>-0.45054229934924073</c:v>
              </c:pt>
              <c:pt idx="14">
                <c:v>-0.49172699069286452</c:v>
              </c:pt>
              <c:pt idx="15">
                <c:v>-0.51442033123929187</c:v>
              </c:pt>
              <c:pt idx="16">
                <c:v>-0.52756728507969686</c:v>
              </c:pt>
              <c:pt idx="17">
                <c:v>-0.52493277927157167</c:v>
              </c:pt>
              <c:pt idx="18">
                <c:v>-0.51325088339222613</c:v>
              </c:pt>
              <c:pt idx="19">
                <c:v>-0.52646351242983158</c:v>
              </c:pt>
              <c:pt idx="20">
                <c:v>-0.53528299141568458</c:v>
              </c:pt>
              <c:pt idx="21">
                <c:v>-0.50052521008403361</c:v>
              </c:pt>
              <c:pt idx="22">
                <c:v>-0.50192389910218038</c:v>
              </c:pt>
              <c:pt idx="23">
                <c:v>-0.48345120226308347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8FDB-4507-B7BB-131BC9DD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84735"/>
        <c:axId val="1793489311"/>
      </c:lineChart>
      <c:catAx>
        <c:axId val="15922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2257135"/>
        <c:crosses val="autoZero"/>
        <c:auto val="1"/>
        <c:lblAlgn val="ctr"/>
        <c:lblOffset val="100"/>
        <c:noMultiLvlLbl val="0"/>
      </c:catAx>
      <c:valAx>
        <c:axId val="1592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92261711"/>
        <c:crosses val="autoZero"/>
        <c:crossBetween val="between"/>
      </c:valAx>
      <c:valAx>
        <c:axId val="1793489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93484735"/>
        <c:crosses val="max"/>
        <c:crossBetween val="between"/>
      </c:valAx>
      <c:catAx>
        <c:axId val="179348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3489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подписчиков по часовым поясам</a:t>
            </a:r>
          </a:p>
        </c:rich>
      </c:tx>
      <c:overlay val="0"/>
      <c:spPr>
        <a:gradFill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759601706970129E-2"/>
              <c:y val="0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0175438596491224E-2"/>
              <c:y val="1.0025062656641603E-2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190137505926979"/>
              <c:y val="-3.3416875522138678E-3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7932669511616707E-3"/>
              <c:y val="-6.6833751044277972E-3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449502133712661E-2"/>
              <c:y val="-3.3416875522138678E-3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5865339023233766E-2"/>
              <c:y val="6.6833751044277356E-3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3622569938359411E-2"/>
              <c:y val="0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6899004267425321E-2"/>
              <c:y val="-1.0025062656641603E-2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0346135609293504E-2"/>
              <c:y val="0"/>
            </c:manualLayout>
          </c:layout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Ряд1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44D-408C-B31B-75D1C4CC529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44D-408C-B31B-75D1C4CC529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44D-408C-B31B-75D1C4CC529C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44D-408C-B31B-75D1C4CC529C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44D-408C-B31B-75D1C4CC529C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44D-408C-B31B-75D1C4CC529C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44D-408C-B31B-75D1C4CC529C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44D-408C-B31B-75D1C4CC529C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44D-408C-B31B-75D1C4CC529C}"/>
              </c:ext>
            </c:extLst>
          </c:dPt>
          <c:dLbls>
            <c:dLbl>
              <c:idx val="3"/>
              <c:layout>
                <c:manualLayout>
                  <c:x val="3.03461356092935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4D-408C-B31B-75D1C4CC529C}"/>
                </c:ext>
              </c:extLst>
            </c:dLbl>
            <c:dLbl>
              <c:idx val="8"/>
              <c:layout>
                <c:manualLayout>
                  <c:x val="5.6899004267425321E-2"/>
                  <c:y val="-1.0025062656641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4D-408C-B31B-75D1C4CC529C}"/>
                </c:ext>
              </c:extLst>
            </c:dLbl>
            <c:dLbl>
              <c:idx val="10"/>
              <c:layout>
                <c:manualLayout>
                  <c:x val="4.36225699383594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4D-408C-B31B-75D1C4CC529C}"/>
                </c:ext>
              </c:extLst>
            </c:dLbl>
            <c:dLbl>
              <c:idx val="13"/>
              <c:layout>
                <c:manualLayout>
                  <c:x val="7.5865339023233766E-2"/>
                  <c:y val="6.68337510442773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4D-408C-B31B-75D1C4CC529C}"/>
                </c:ext>
              </c:extLst>
            </c:dLbl>
            <c:dLbl>
              <c:idx val="16"/>
              <c:layout>
                <c:manualLayout>
                  <c:x val="2.8449502133712661E-2"/>
                  <c:y val="-3.34168755221386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4D-408C-B31B-75D1C4CC529C}"/>
                </c:ext>
              </c:extLst>
            </c:dLbl>
            <c:dLbl>
              <c:idx val="17"/>
              <c:layout>
                <c:manualLayout>
                  <c:x val="-3.7932669511616707E-3"/>
                  <c:y val="-6.68337510442779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4D-408C-B31B-75D1C4CC529C}"/>
                </c:ext>
              </c:extLst>
            </c:dLbl>
            <c:dLbl>
              <c:idx val="18"/>
              <c:layout>
                <c:manualLayout>
                  <c:x val="0.11190137505926979"/>
                  <c:y val="-3.34168755221386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4D-408C-B31B-75D1C4CC529C}"/>
                </c:ext>
              </c:extLst>
            </c:dLbl>
            <c:dLbl>
              <c:idx val="19"/>
              <c:layout>
                <c:manualLayout>
                  <c:x val="7.0175438596491224E-2"/>
                  <c:y val="1.0025062656641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4D-408C-B31B-75D1C4CC529C}"/>
                </c:ext>
              </c:extLst>
            </c:dLbl>
            <c:dLbl>
              <c:idx val="20"/>
              <c:layout>
                <c:manualLayout>
                  <c:x val="2.27596017069701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D-408C-B31B-75D1C4CC529C}"/>
                </c:ext>
              </c:extLst>
            </c:dLbl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</c:strLit>
          </c:cat>
          <c:val>
            <c:numLit>
              <c:formatCode>General</c:formatCode>
              <c:ptCount val="22"/>
              <c:pt idx="0">
                <c:v>2430</c:v>
              </c:pt>
              <c:pt idx="1">
                <c:v>4526</c:v>
              </c:pt>
              <c:pt idx="2">
                <c:v>36</c:v>
              </c:pt>
              <c:pt idx="3">
                <c:v>55</c:v>
              </c:pt>
              <c:pt idx="4">
                <c:v>68</c:v>
              </c:pt>
              <c:pt idx="5">
                <c:v>3214</c:v>
              </c:pt>
              <c:pt idx="6">
                <c:v>2164</c:v>
              </c:pt>
              <c:pt idx="7">
                <c:v>483</c:v>
              </c:pt>
              <c:pt idx="8">
                <c:v>342</c:v>
              </c:pt>
              <c:pt idx="9">
                <c:v>303</c:v>
              </c:pt>
              <c:pt idx="10">
                <c:v>355</c:v>
              </c:pt>
              <c:pt idx="11">
                <c:v>99</c:v>
              </c:pt>
              <c:pt idx="12">
                <c:v>139</c:v>
              </c:pt>
              <c:pt idx="13">
                <c:v>29</c:v>
              </c:pt>
              <c:pt idx="14">
                <c:v>15</c:v>
              </c:pt>
              <c:pt idx="15">
                <c:v>147</c:v>
              </c:pt>
              <c:pt idx="16">
                <c:v>306</c:v>
              </c:pt>
              <c:pt idx="17">
                <c:v>183</c:v>
              </c:pt>
              <c:pt idx="18">
                <c:v>123</c:v>
              </c:pt>
              <c:pt idx="19">
                <c:v>109</c:v>
              </c:pt>
              <c:pt idx="20">
                <c:v>149</c:v>
              </c:pt>
              <c:pt idx="2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A44D-408C-B31B-75D1C4CC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3263024"/>
        <c:axId val="1580347872"/>
      </c:barChart>
      <c:catAx>
        <c:axId val="185326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Часовой</a:t>
                </a:r>
                <a:r>
                  <a:rPr lang="ru-RU" b="1" baseline="0">
                    <a:solidFill>
                      <a:schemeClr val="tx1"/>
                    </a:solidFill>
                  </a:rPr>
                  <a:t> пояс</a:t>
                </a:r>
                <a:endParaRPr lang="ru-RU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80347872"/>
        <c:crosses val="autoZero"/>
        <c:auto val="1"/>
        <c:lblAlgn val="ctr"/>
        <c:lblOffset val="100"/>
        <c:noMultiLvlLbl val="0"/>
      </c:catAx>
      <c:valAx>
        <c:axId val="15803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Подписчики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8532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Пользовательский</a:t>
            </a:r>
            <a:r>
              <a:rPr lang="ru-RU" baseline="0"/>
              <a:t> </a:t>
            </a:r>
            <a:r>
              <a:rPr lang="en-US" baseline="0"/>
              <a:t>Retention</a:t>
            </a:r>
            <a:endParaRPr lang="ru-RU"/>
          </a:p>
        </c:rich>
      </c:tx>
      <c:overlay val="0"/>
      <c:spPr>
        <a:gradFill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[2]Финансы!$C$9</c:f>
              <c:strCache>
                <c:ptCount val="1"/>
                <c:pt idx="0">
                  <c:v>Кол-во подписок в каждый месяц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4351944675716E-17"/>
                  <c:y val="2.84131227544506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C8-40C7-B380-D3A12A5BA038}"/>
                </c:ext>
              </c:extLst>
            </c:dLbl>
            <c:spPr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[2]Финансы!$A$10:$A$15</c:f>
              <c:strCache>
                <c:ptCount val="6"/>
                <c:pt idx="0">
                  <c:v>мар</c:v>
                </c:pt>
                <c:pt idx="1">
                  <c:v>апр</c:v>
                </c:pt>
                <c:pt idx="2">
                  <c:v>май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</c:strCache>
            </c:strRef>
          </c:cat>
          <c:val>
            <c:numRef>
              <c:f>[2]Финансы!$C$10:$C$15</c:f>
              <c:numCache>
                <c:formatCode>General</c:formatCode>
                <c:ptCount val="6"/>
                <c:pt idx="0">
                  <c:v>201</c:v>
                </c:pt>
                <c:pt idx="1">
                  <c:v>5122</c:v>
                </c:pt>
                <c:pt idx="2">
                  <c:v>4396</c:v>
                </c:pt>
                <c:pt idx="3">
                  <c:v>3255</c:v>
                </c:pt>
                <c:pt idx="4">
                  <c:v>1916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8-40C7-B380-D3A12A5B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8897967"/>
        <c:axId val="1378903791"/>
      </c:barChart>
      <c:lineChart>
        <c:grouping val="standard"/>
        <c:varyColors val="0"/>
        <c:ser>
          <c:idx val="1"/>
          <c:order val="1"/>
          <c:tx>
            <c:strRef>
              <c:f>[2]Финансы!$E$9</c:f>
              <c:strCache>
                <c:ptCount val="1"/>
                <c:pt idx="0">
                  <c:v>Retention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2952920627788528"/>
                  <c:y val="-7.68824487196164E-2"/>
                </c:manualLayout>
              </c:layout>
              <c:spPr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666660310199571E-2"/>
                      <c:h val="8.25577170641559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C8-40C7-B380-D3A12A5BA038}"/>
                </c:ext>
              </c:extLst>
            </c:dLbl>
            <c:dLbl>
              <c:idx val="2"/>
              <c:spPr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543047087715053E-2"/>
                      <c:h val="6.38870822325189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C8-40C7-B380-D3A12A5BA038}"/>
                </c:ext>
              </c:extLst>
            </c:dLbl>
            <c:dLbl>
              <c:idx val="3"/>
              <c:layout>
                <c:manualLayout>
                  <c:x val="-2.6635186263356776E-2"/>
                  <c:y val="-9.1757460494032106E-2"/>
                </c:manualLayout>
              </c:layout>
              <c:spPr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435089247777665E-2"/>
                      <c:h val="7.81285183075342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C8-40C7-B380-D3A12A5BA038}"/>
                </c:ext>
              </c:extLst>
            </c:dLbl>
            <c:dLbl>
              <c:idx val="4"/>
              <c:layout>
                <c:manualLayout>
                  <c:x val="-4.4609586783951431E-2"/>
                  <c:y val="-6.8971162774007527E-2"/>
                </c:manualLayout>
              </c:layout>
              <c:spPr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327131407840264E-2"/>
                      <c:h val="8.38250927375404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C8-40C7-B380-D3A12A5BA038}"/>
                </c:ext>
              </c:extLst>
            </c:dLbl>
            <c:dLbl>
              <c:idx val="5"/>
              <c:layout>
                <c:manualLayout>
                  <c:x val="-3.7987364733883526E-2"/>
                  <c:y val="-7.4667737204013623E-2"/>
                </c:manualLayout>
              </c:layout>
              <c:spPr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082836287402087E-2"/>
                      <c:h val="8.38250927375404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EC8-40C7-B380-D3A12A5BA038}"/>
                </c:ext>
              </c:extLst>
            </c:dLbl>
            <c:spPr>
              <a:gradFill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[2]Финансы!$A$10:$A$15</c:f>
              <c:strCache>
                <c:ptCount val="6"/>
                <c:pt idx="0">
                  <c:v>мар</c:v>
                </c:pt>
                <c:pt idx="1">
                  <c:v>апр</c:v>
                </c:pt>
                <c:pt idx="2">
                  <c:v>май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</c:strCache>
            </c:strRef>
          </c:cat>
          <c:val>
            <c:numRef>
              <c:f>[2]Финансы!$E$10:$E$15</c:f>
              <c:numCache>
                <c:formatCode>General</c:formatCode>
                <c:ptCount val="6"/>
                <c:pt idx="1">
                  <c:v>0.8308457711442786</c:v>
                </c:pt>
                <c:pt idx="2">
                  <c:v>0.86862718643700376</c:v>
                </c:pt>
                <c:pt idx="3">
                  <c:v>0.7861606758690689</c:v>
                </c:pt>
                <c:pt idx="4">
                  <c:v>0.78298123172559619</c:v>
                </c:pt>
                <c:pt idx="5">
                  <c:v>0.76553484646670578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8-40C7-B380-D3A12A5B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837231"/>
        <c:axId val="1378836815"/>
      </c:lineChart>
      <c:catAx>
        <c:axId val="13788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78903791"/>
        <c:crosses val="autoZero"/>
        <c:auto val="1"/>
        <c:lblAlgn val="ctr"/>
        <c:lblOffset val="100"/>
        <c:noMultiLvlLbl val="0"/>
      </c:catAx>
      <c:valAx>
        <c:axId val="13789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78897967"/>
        <c:crosses val="autoZero"/>
        <c:crossBetween val="between"/>
      </c:valAx>
      <c:valAx>
        <c:axId val="1378836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78837231"/>
        <c:crosses val="max"/>
        <c:crossBetween val="between"/>
      </c:valAx>
      <c:catAx>
        <c:axId val="137883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883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9525</xdr:rowOff>
    </xdr:from>
    <xdr:to>
      <xdr:col>8</xdr:col>
      <xdr:colOff>9525</xdr:colOff>
      <xdr:row>38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653D120-65EB-4B52-9322-5384F47E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11</xdr:col>
      <xdr:colOff>600075</xdr:colOff>
      <xdr:row>20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4A7EEC-65F8-4379-8CAD-15E93BD60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38</xdr:row>
      <xdr:rowOff>180975</xdr:rowOff>
    </xdr:from>
    <xdr:to>
      <xdr:col>12</xdr:col>
      <xdr:colOff>19051</xdr:colOff>
      <xdr:row>60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5F68E8-D023-4433-AC6B-632B8F703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514351</xdr:colOff>
      <xdr:row>21</xdr:row>
      <xdr:rowOff>19050</xdr:rowOff>
    </xdr:from>
    <xdr:to>
      <xdr:col>21</xdr:col>
      <xdr:colOff>304801</xdr:colOff>
      <xdr:row>38</xdr:row>
      <xdr:rowOff>38100</xdr:rowOff>
    </xdr:to>
    <xdr:sp macro="" textlink="">
      <xdr:nvSpPr>
        <xdr:cNvPr id="9" name="Прямоугольник: скругленные углы 8">
          <a:extLst>
            <a:ext uri="{FF2B5EF4-FFF2-40B4-BE49-F238E27FC236}">
              <a16:creationId xmlns:a16="http://schemas.microsoft.com/office/drawing/2014/main" id="{7BB92D22-55AF-A186-2EDF-C545C3FE36EA}"/>
            </a:ext>
          </a:extLst>
        </xdr:cNvPr>
        <xdr:cNvSpPr/>
      </xdr:nvSpPr>
      <xdr:spPr>
        <a:xfrm>
          <a:off x="5391151" y="4019550"/>
          <a:ext cx="7715250" cy="32575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С Марта по Июнь происходит рост уникальных пользователей, пик приходится на июнь, далее число падает июль к июню на 5% ,август к июню на 33% ) </a:t>
          </a:r>
        </a:p>
        <a:p>
          <a:endParaRPr lang="ru-RU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Наблюдается динамика роста интенсивности просмотров от месяца к месяцу </a:t>
          </a:r>
        </a:p>
        <a:p>
          <a:endParaRPr lang="ru-RU">
            <a:effectLst/>
          </a:endParaRPr>
        </a:p>
        <a:p>
          <a:pPr algn="l"/>
          <a:r>
            <a:rPr lang="ru-RU" sz="1100" b="1" baseline="0"/>
            <a:t>        - Всего 26% просмотров приходится на самые популярные фильмы , 74% - фильмы с долей просмотра менее 1%</a:t>
          </a:r>
        </a:p>
        <a:p>
          <a:pPr algn="l"/>
          <a:r>
            <a:rPr lang="ru-RU" sz="1100" b="1" baseline="0"/>
            <a:t>        </a:t>
          </a:r>
        </a:p>
        <a:p>
          <a:pPr algn="l"/>
          <a:r>
            <a:rPr lang="ru-RU" sz="1100" b="1" baseline="0"/>
            <a:t>        - Пользователи чаще используют платформу в будние дни - 88335 просмотров , в выходные - 52033( на 70%   меньше) </a:t>
          </a:r>
        </a:p>
        <a:p>
          <a:pPr algn="l"/>
          <a:endParaRPr lang="ru-RU" sz="1100" b="1" baseline="0"/>
        </a:p>
        <a:p>
          <a:pPr algn="l"/>
          <a:r>
            <a:rPr lang="ru-RU" sz="1100" b="1" baseline="0"/>
            <a:t>        - Пик просмотров приходится на будние дни с  13.00 по 22.00</a:t>
          </a:r>
        </a:p>
        <a:p>
          <a:pPr algn="l"/>
          <a:r>
            <a:rPr lang="ru-RU" sz="1100" b="1" baseline="0"/>
            <a:t> </a:t>
          </a:r>
        </a:p>
        <a:p>
          <a:pPr algn="l"/>
          <a:r>
            <a:rPr lang="ru-RU" sz="1100" b="1" baseline="0"/>
            <a:t>        -  В выходные дни с 2.00 до 9.00 просмотры активнее ,чем в будни </a:t>
          </a:r>
        </a:p>
        <a:p>
          <a:pPr algn="l"/>
          <a:endParaRPr lang="ru-RU" sz="1100" b="1" baseline="0"/>
        </a:p>
        <a:p>
          <a:pPr algn="l"/>
          <a:endParaRPr lang="ru-RU" sz="1100" b="1" baseline="0"/>
        </a:p>
        <a:p>
          <a:pPr algn="l"/>
          <a:endParaRPr lang="ru-RU" sz="1100" b="1" baseline="0"/>
        </a:p>
        <a:p>
          <a:pPr algn="l"/>
          <a:r>
            <a:rPr lang="ru-RU" sz="1100" baseline="0"/>
            <a:t> 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142876</xdr:colOff>
      <xdr:row>39</xdr:row>
      <xdr:rowOff>9525</xdr:rowOff>
    </xdr:from>
    <xdr:to>
      <xdr:col>23</xdr:col>
      <xdr:colOff>581026</xdr:colOff>
      <xdr:row>60</xdr:row>
      <xdr:rowOff>9525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910EF49-0D0E-4788-A1EE-0A42F6F4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9525</xdr:rowOff>
    </xdr:from>
    <xdr:to>
      <xdr:col>11</xdr:col>
      <xdr:colOff>590550</xdr:colOff>
      <xdr:row>81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91662CB-E320-4BF8-9617-11DB3E59F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209550</xdr:colOff>
      <xdr:row>0</xdr:row>
      <xdr:rowOff>0</xdr:rowOff>
    </xdr:from>
    <xdr:to>
      <xdr:col>23</xdr:col>
      <xdr:colOff>581025</xdr:colOff>
      <xdr:row>20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37A756C-E3F6-49B8-AA20-FDE9EC6A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3;&#1088;&#1091;&#1087;&#1087;&#1086;&#1074;&#1086;&#1080;&#774;%20&#1087;&#1088;&#1086;&#1077;&#1082;&#1090;%206%20&#1054;&#1083;&#1100;&#1075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0;&#1085;&#1072;&#1083;&#1080;&#1090;&#1080;&#1082;%20&#1076;&#1072;&#1085;&#1085;&#1099;&#1093;/&#1043;&#1088;&#1091;&#1087;&#1087;&#1086;&#1074;&#1086;&#1081;_&#1087;&#1088;&#1086;&#1077;&#1082;&#1090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Подписчики"/>
      <sheetName val="Sheet4"/>
      <sheetName val="Просмотры"/>
      <sheetName val="Финансы"/>
      <sheetName val="Юнит-экономика"/>
      <sheetName val="Визуализация"/>
      <sheetName val="Решение Ч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D7" t="str">
            <v>доля просмотров</v>
          </cell>
        </row>
        <row r="8">
          <cell r="B8">
            <v>411922</v>
          </cell>
          <cell r="D8">
            <v>5.7417050822377781E-2</v>
          </cell>
        </row>
        <row r="9">
          <cell r="B9">
            <v>250679</v>
          </cell>
          <cell r="D9">
            <v>3.6131978828751923E-2</v>
          </cell>
        </row>
        <row r="10">
          <cell r="B10">
            <v>158978</v>
          </cell>
          <cell r="D10">
            <v>3.0163337317170337E-2</v>
          </cell>
        </row>
        <row r="11">
          <cell r="B11">
            <v>230507</v>
          </cell>
          <cell r="D11">
            <v>2.7203915542655513E-2</v>
          </cell>
        </row>
        <row r="12">
          <cell r="B12">
            <v>351192</v>
          </cell>
          <cell r="D12">
            <v>2.4906095270616355E-2</v>
          </cell>
        </row>
        <row r="13">
          <cell r="B13">
            <v>347008</v>
          </cell>
          <cell r="D13">
            <v>1.7841898582892264E-2</v>
          </cell>
        </row>
        <row r="14">
          <cell r="B14">
            <v>118549</v>
          </cell>
          <cell r="D14">
            <v>1.6276819759831539E-2</v>
          </cell>
        </row>
        <row r="15">
          <cell r="B15">
            <v>347393</v>
          </cell>
          <cell r="D15">
            <v>1.488247680837744E-2</v>
          </cell>
        </row>
        <row r="16">
          <cell r="B16">
            <v>470762</v>
          </cell>
          <cell r="D16">
            <v>1.2634454498890217E-2</v>
          </cell>
        </row>
        <row r="17">
          <cell r="B17">
            <v>21760</v>
          </cell>
          <cell r="D17">
            <v>1.1325479483239429E-2</v>
          </cell>
        </row>
        <row r="18">
          <cell r="B18">
            <v>182191</v>
          </cell>
          <cell r="D18">
            <v>1.0962665756075352E-2</v>
          </cell>
        </row>
        <row r="19">
          <cell r="B19" t="str">
            <v>Другие</v>
          </cell>
          <cell r="D19">
            <v>0.74025382732912193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писчики"/>
      <sheetName val="Просмотры"/>
      <sheetName val="Финансы"/>
      <sheetName val="Юнит-экономика"/>
      <sheetName val="Визуализация Ч 3"/>
      <sheetName val="Ч.1"/>
      <sheetName val="Популярность фильмов"/>
    </sheetNames>
    <sheetDataSet>
      <sheetData sheetId="0" refreshError="1"/>
      <sheetData sheetId="1" refreshError="1"/>
      <sheetData sheetId="2">
        <row r="9">
          <cell r="C9" t="str">
            <v>Кол-во подписок в каждый месяц</v>
          </cell>
          <cell r="E9" t="str">
            <v>Retention</v>
          </cell>
        </row>
        <row r="10">
          <cell r="A10" t="str">
            <v>мар</v>
          </cell>
          <cell r="C10">
            <v>201</v>
          </cell>
        </row>
        <row r="11">
          <cell r="A11" t="str">
            <v>апр</v>
          </cell>
          <cell r="C11">
            <v>5122</v>
          </cell>
          <cell r="E11">
            <v>0.8308457711442786</v>
          </cell>
        </row>
        <row r="12">
          <cell r="A12" t="str">
            <v>май</v>
          </cell>
          <cell r="C12">
            <v>4396</v>
          </cell>
          <cell r="E12">
            <v>0.86862718643700376</v>
          </cell>
        </row>
        <row r="13">
          <cell r="A13" t="str">
            <v>июн</v>
          </cell>
          <cell r="C13">
            <v>3255</v>
          </cell>
          <cell r="E13">
            <v>0.7861606758690689</v>
          </cell>
        </row>
        <row r="14">
          <cell r="A14" t="str">
            <v>июл</v>
          </cell>
          <cell r="C14">
            <v>1916</v>
          </cell>
          <cell r="E14">
            <v>0.78298123172559619</v>
          </cell>
        </row>
        <row r="15">
          <cell r="A15" t="str">
            <v>авг</v>
          </cell>
          <cell r="C15">
            <v>378</v>
          </cell>
          <cell r="E15">
            <v>0.76553484646670578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12AA-BCC2-47B5-B7F6-353E68ADD851}">
  <dimension ref="A1:K33"/>
  <sheetViews>
    <sheetView workbookViewId="0">
      <selection activeCell="F28" sqref="F28"/>
    </sheetView>
  </sheetViews>
  <sheetFormatPr defaultRowHeight="14.6" x14ac:dyDescent="0.4"/>
  <cols>
    <col min="1" max="1" width="13.53515625" customWidth="1"/>
    <col min="2" max="2" width="16.69140625" customWidth="1"/>
    <col min="3" max="3" width="22" customWidth="1"/>
    <col min="4" max="4" width="20.69140625" customWidth="1"/>
    <col min="5" max="5" width="21.84375" customWidth="1"/>
    <col min="6" max="6" width="19.53515625" customWidth="1"/>
    <col min="7" max="7" width="18.3046875" customWidth="1"/>
    <col min="8" max="8" width="21.3828125" customWidth="1"/>
  </cols>
  <sheetData>
    <row r="1" spans="1:11" ht="29.15" x14ac:dyDescent="0.4">
      <c r="A1" s="16" t="s">
        <v>6</v>
      </c>
      <c r="B1" s="16" t="s">
        <v>7</v>
      </c>
      <c r="C1" s="16" t="s">
        <v>8</v>
      </c>
      <c r="D1" s="16" t="s">
        <v>9</v>
      </c>
      <c r="E1" s="16" t="s">
        <v>9</v>
      </c>
      <c r="F1" s="16" t="s">
        <v>10</v>
      </c>
      <c r="G1" s="16" t="s">
        <v>11</v>
      </c>
      <c r="H1" s="16" t="s">
        <v>12</v>
      </c>
    </row>
    <row r="2" spans="1:11" x14ac:dyDescent="0.4">
      <c r="A2" s="15" t="s">
        <v>0</v>
      </c>
      <c r="B2" s="8">
        <v>201</v>
      </c>
      <c r="C2" s="9">
        <v>350</v>
      </c>
      <c r="D2" s="10">
        <v>0.16209999999999999</v>
      </c>
      <c r="E2" s="9">
        <f t="shared" ref="E2:E7" si="0">C2*D2*B2</f>
        <v>11403.735000000001</v>
      </c>
      <c r="F2" s="11">
        <v>58946.264999999999</v>
      </c>
      <c r="G2" s="11">
        <v>205731</v>
      </c>
      <c r="H2" s="11">
        <f>8*150000</f>
        <v>1200000</v>
      </c>
      <c r="I2" s="4"/>
      <c r="J2" s="4"/>
      <c r="K2" s="6"/>
    </row>
    <row r="3" spans="1:11" x14ac:dyDescent="0.4">
      <c r="A3" s="15" t="s">
        <v>1</v>
      </c>
      <c r="B3" s="8">
        <v>5289</v>
      </c>
      <c r="C3" s="9">
        <v>350</v>
      </c>
      <c r="D3" s="10">
        <v>0.13120000000000001</v>
      </c>
      <c r="E3" s="9">
        <f t="shared" si="0"/>
        <v>242870.88</v>
      </c>
      <c r="F3" s="11">
        <v>1608279.12</v>
      </c>
      <c r="G3" s="11">
        <v>10219571.900826447</v>
      </c>
      <c r="H3" s="11">
        <f>8*150000</f>
        <v>1200000</v>
      </c>
      <c r="I3" s="4"/>
      <c r="J3" s="4"/>
      <c r="K3" s="6"/>
    </row>
    <row r="4" spans="1:11" x14ac:dyDescent="0.4">
      <c r="A4" s="15" t="s">
        <v>2</v>
      </c>
      <c r="B4" s="8">
        <v>8990.1691890653128</v>
      </c>
      <c r="C4" s="9">
        <v>350</v>
      </c>
      <c r="D4" s="10">
        <v>9.06E-2</v>
      </c>
      <c r="E4" s="9">
        <f t="shared" si="0"/>
        <v>285078.26498526108</v>
      </c>
      <c r="F4" s="11">
        <v>2861480.9511875985</v>
      </c>
      <c r="G4" s="11">
        <v>8554785.1239669416</v>
      </c>
      <c r="H4" s="11">
        <v>1300000</v>
      </c>
      <c r="I4" s="4"/>
      <c r="J4" s="4"/>
      <c r="K4" s="6"/>
    </row>
    <row r="5" spans="1:11" x14ac:dyDescent="0.4">
      <c r="A5" s="15" t="s">
        <v>3</v>
      </c>
      <c r="B5" s="8">
        <v>10322.717485852865</v>
      </c>
      <c r="C5" s="9">
        <v>350</v>
      </c>
      <c r="D5" s="10">
        <v>8.8900000000000007E-2</v>
      </c>
      <c r="E5" s="9">
        <f t="shared" si="0"/>
        <v>321191.35457231192</v>
      </c>
      <c r="F5" s="11">
        <v>3291759.765476191</v>
      </c>
      <c r="G5" s="11">
        <v>8365576.8595041325</v>
      </c>
      <c r="H5" s="11">
        <v>1300000</v>
      </c>
      <c r="I5" s="4"/>
      <c r="J5" s="4"/>
      <c r="K5" s="6"/>
    </row>
    <row r="6" spans="1:11" x14ac:dyDescent="0.4">
      <c r="A6" s="15" t="s">
        <v>4</v>
      </c>
      <c r="B6" s="8">
        <v>9998.4940518284257</v>
      </c>
      <c r="C6" s="9">
        <v>350</v>
      </c>
      <c r="D6" s="10">
        <v>8.4000000000000005E-2</v>
      </c>
      <c r="E6" s="9">
        <f t="shared" si="0"/>
        <v>293955.72512375575</v>
      </c>
      <c r="F6" s="11">
        <v>3205517.1930161933</v>
      </c>
      <c r="G6" s="11">
        <v>5982209.9173553716</v>
      </c>
      <c r="H6" s="11">
        <v>1300000</v>
      </c>
      <c r="I6" s="4"/>
      <c r="J6" s="4"/>
      <c r="K6" s="6"/>
    </row>
    <row r="7" spans="1:11" x14ac:dyDescent="0.4">
      <c r="A7" s="15" t="s">
        <v>5</v>
      </c>
      <c r="B7" s="8">
        <v>8032.1956088647448</v>
      </c>
      <c r="C7" s="9">
        <v>350</v>
      </c>
      <c r="D7" s="10">
        <v>8.6699999999999999E-2</v>
      </c>
      <c r="E7" s="9">
        <f t="shared" si="0"/>
        <v>243736.97575100066</v>
      </c>
      <c r="F7" s="11">
        <v>2567531.4873516602</v>
      </c>
      <c r="G7" s="11">
        <v>1094171.9008264462</v>
      </c>
      <c r="H7" s="11">
        <v>1300000</v>
      </c>
      <c r="I7" s="4"/>
      <c r="J7" s="4"/>
      <c r="K7" s="6"/>
    </row>
    <row r="8" spans="1:11" x14ac:dyDescent="0.4">
      <c r="B8" s="2"/>
      <c r="C8" s="1"/>
      <c r="D8" s="3"/>
      <c r="E8" s="4"/>
      <c r="F8" s="4"/>
      <c r="G8" s="4"/>
      <c r="H8" s="4"/>
      <c r="I8" s="4"/>
      <c r="J8" s="4"/>
      <c r="K8" s="6"/>
    </row>
    <row r="9" spans="1:11" ht="58.3" x14ac:dyDescent="0.4">
      <c r="A9" s="16" t="s">
        <v>6</v>
      </c>
      <c r="B9" s="16" t="s">
        <v>7</v>
      </c>
      <c r="C9" s="16" t="s">
        <v>23</v>
      </c>
      <c r="D9" s="16" t="s">
        <v>28</v>
      </c>
      <c r="E9" s="16" t="s">
        <v>15</v>
      </c>
      <c r="F9" s="16" t="s">
        <v>29</v>
      </c>
      <c r="G9" s="16" t="s">
        <v>30</v>
      </c>
      <c r="H9" s="16" t="s">
        <v>24</v>
      </c>
    </row>
    <row r="10" spans="1:11" x14ac:dyDescent="0.4">
      <c r="A10" s="15" t="s">
        <v>0</v>
      </c>
      <c r="B10" s="8">
        <v>201</v>
      </c>
      <c r="C10" s="7">
        <v>201</v>
      </c>
      <c r="D10" s="8">
        <f t="shared" ref="D10:D15" si="1">B10-C10</f>
        <v>0</v>
      </c>
      <c r="E10" s="7"/>
      <c r="F10" s="9">
        <f t="shared" ref="F10:F15" si="2">$C$2*B2</f>
        <v>70350</v>
      </c>
      <c r="G10" s="9">
        <f t="shared" ref="G10:G15" si="3">F10-F2</f>
        <v>11403.735000000001</v>
      </c>
      <c r="H10" s="7">
        <v>164</v>
      </c>
    </row>
    <row r="11" spans="1:11" x14ac:dyDescent="0.4">
      <c r="A11" s="15" t="s">
        <v>1</v>
      </c>
      <c r="B11" s="8">
        <v>5289</v>
      </c>
      <c r="C11" s="7">
        <v>5122</v>
      </c>
      <c r="D11" s="8">
        <f t="shared" si="1"/>
        <v>167</v>
      </c>
      <c r="E11" s="12">
        <f>D11/B10</f>
        <v>0.8308457711442786</v>
      </c>
      <c r="F11" s="9">
        <f t="shared" si="2"/>
        <v>1851150</v>
      </c>
      <c r="G11" s="9">
        <f t="shared" si="3"/>
        <v>242870.87999999989</v>
      </c>
      <c r="H11" s="7">
        <v>5066</v>
      </c>
    </row>
    <row r="12" spans="1:11" x14ac:dyDescent="0.4">
      <c r="A12" s="15" t="s">
        <v>2</v>
      </c>
      <c r="B12" s="8">
        <v>8990.1691890653128</v>
      </c>
      <c r="C12" s="7">
        <v>4396</v>
      </c>
      <c r="D12" s="8">
        <f t="shared" si="1"/>
        <v>4594.1691890653128</v>
      </c>
      <c r="E12" s="12">
        <f>D12/B11</f>
        <v>0.86862718643700376</v>
      </c>
      <c r="F12" s="9">
        <f t="shared" si="2"/>
        <v>3146559.2161728595</v>
      </c>
      <c r="G12" s="9">
        <f t="shared" si="3"/>
        <v>285078.26498526102</v>
      </c>
      <c r="H12" s="7">
        <v>8622</v>
      </c>
    </row>
    <row r="13" spans="1:11" x14ac:dyDescent="0.4">
      <c r="A13" s="15" t="s">
        <v>3</v>
      </c>
      <c r="B13" s="8">
        <v>10322.717485852865</v>
      </c>
      <c r="C13" s="7">
        <v>3255</v>
      </c>
      <c r="D13" s="8">
        <f t="shared" si="1"/>
        <v>7067.7174858528651</v>
      </c>
      <c r="E13" s="12">
        <f>D13/B12</f>
        <v>0.7861606758690689</v>
      </c>
      <c r="F13" s="9">
        <f t="shared" si="2"/>
        <v>3612951.1200485029</v>
      </c>
      <c r="G13" s="9">
        <f t="shared" si="3"/>
        <v>321191.35457231198</v>
      </c>
      <c r="H13" s="7">
        <v>10018</v>
      </c>
    </row>
    <row r="14" spans="1:11" x14ac:dyDescent="0.4">
      <c r="A14" s="15" t="s">
        <v>4</v>
      </c>
      <c r="B14" s="8">
        <v>9998.4940518284257</v>
      </c>
      <c r="C14" s="7">
        <v>1916</v>
      </c>
      <c r="D14" s="8">
        <f t="shared" si="1"/>
        <v>8082.4940518284257</v>
      </c>
      <c r="E14" s="12">
        <f>D14/B13</f>
        <v>0.78298123172559619</v>
      </c>
      <c r="F14" s="9">
        <f t="shared" si="2"/>
        <v>3499472.918139949</v>
      </c>
      <c r="G14" s="9">
        <f t="shared" si="3"/>
        <v>293955.72512375563</v>
      </c>
      <c r="H14" s="7">
        <v>9491</v>
      </c>
    </row>
    <row r="15" spans="1:11" x14ac:dyDescent="0.4">
      <c r="A15" s="15" t="s">
        <v>5</v>
      </c>
      <c r="B15" s="8">
        <v>8032.1956088647448</v>
      </c>
      <c r="C15" s="7">
        <v>378</v>
      </c>
      <c r="D15" s="8">
        <f t="shared" si="1"/>
        <v>7654.1956088647448</v>
      </c>
      <c r="E15" s="12">
        <f>D15/B14</f>
        <v>0.76553484646670578</v>
      </c>
      <c r="F15" s="9">
        <f t="shared" si="2"/>
        <v>2811268.4631026606</v>
      </c>
      <c r="G15" s="9">
        <f t="shared" si="3"/>
        <v>243736.97575100046</v>
      </c>
      <c r="H15" s="7">
        <v>7480</v>
      </c>
    </row>
    <row r="16" spans="1:11" x14ac:dyDescent="0.4">
      <c r="A16" s="15" t="s">
        <v>31</v>
      </c>
      <c r="B16" s="8">
        <f>SUM(B10:B15)</f>
        <v>42833.576335611346</v>
      </c>
      <c r="C16" s="8">
        <f>SUM(C10:C15)</f>
        <v>15268</v>
      </c>
      <c r="D16" s="7"/>
      <c r="E16" s="12"/>
      <c r="F16" s="7"/>
      <c r="G16" s="9">
        <f>SUM(G10:G15)</f>
        <v>1398236.9354323288</v>
      </c>
      <c r="H16" s="7">
        <v>14482</v>
      </c>
      <c r="J16" s="5"/>
      <c r="K16" s="5"/>
    </row>
    <row r="17" spans="1:6" x14ac:dyDescent="0.4">
      <c r="A17" s="15" t="s">
        <v>32</v>
      </c>
      <c r="B17" s="9">
        <f>B16*C2</f>
        <v>14991751.71746397</v>
      </c>
    </row>
    <row r="18" spans="1:6" ht="48.75" customHeight="1" x14ac:dyDescent="0.4">
      <c r="A18" s="14" t="s">
        <v>33</v>
      </c>
      <c r="B18" s="13">
        <f>SUM(G2:G7)</f>
        <v>34422046.70247934</v>
      </c>
    </row>
    <row r="19" spans="1:6" ht="16.3" thickBot="1" x14ac:dyDescent="0.5">
      <c r="C19" s="17"/>
      <c r="D19" s="50" t="s">
        <v>35</v>
      </c>
      <c r="E19" s="51"/>
      <c r="F19" s="17"/>
    </row>
    <row r="20" spans="1:6" ht="15.9" x14ac:dyDescent="0.45">
      <c r="B20" s="1"/>
      <c r="C20" s="18"/>
      <c r="D20" s="19" t="s">
        <v>13</v>
      </c>
      <c r="E20" s="19" t="s">
        <v>34</v>
      </c>
      <c r="F20" s="20" t="s">
        <v>14</v>
      </c>
    </row>
    <row r="21" spans="1:6" ht="15.9" x14ac:dyDescent="0.45">
      <c r="B21" s="1"/>
      <c r="C21" s="21" t="s">
        <v>26</v>
      </c>
      <c r="D21" s="22">
        <f>SUM(C10:C15)</f>
        <v>15268</v>
      </c>
      <c r="E21" s="23">
        <v>1</v>
      </c>
      <c r="F21" s="24">
        <f>D21*(1+E21)</f>
        <v>30536</v>
      </c>
    </row>
    <row r="22" spans="1:6" ht="15.9" x14ac:dyDescent="0.45">
      <c r="B22" s="1"/>
      <c r="C22" s="25" t="s">
        <v>27</v>
      </c>
      <c r="D22" s="26">
        <f>SUM(B2:B7)</f>
        <v>42833.576335611346</v>
      </c>
      <c r="E22" s="27"/>
      <c r="F22" s="28"/>
    </row>
    <row r="23" spans="1:6" ht="15.9" x14ac:dyDescent="0.45">
      <c r="B23" s="1"/>
      <c r="C23" s="29" t="s">
        <v>15</v>
      </c>
      <c r="D23" s="30">
        <f>GEOMEAN(E11:E15)</f>
        <v>0.80596520485670597</v>
      </c>
      <c r="E23" s="47">
        <v>0.05</v>
      </c>
      <c r="F23" s="31">
        <f>D23*(1+E23)</f>
        <v>0.84626346509954131</v>
      </c>
    </row>
    <row r="24" spans="1:6" ht="15.9" x14ac:dyDescent="0.45">
      <c r="B24" s="1"/>
      <c r="C24" s="29" t="s">
        <v>16</v>
      </c>
      <c r="D24" s="27">
        <f>1/(1-D23)</f>
        <v>5.1537148234753642</v>
      </c>
      <c r="E24" s="30"/>
      <c r="F24" s="28">
        <f>1/(1-F23)</f>
        <v>6.5046347027886373</v>
      </c>
    </row>
    <row r="25" spans="1:6" ht="15.9" x14ac:dyDescent="0.45">
      <c r="B25" s="1"/>
      <c r="C25" s="29" t="s">
        <v>17</v>
      </c>
      <c r="D25" s="32">
        <v>350</v>
      </c>
      <c r="E25" s="47">
        <v>0</v>
      </c>
      <c r="F25" s="33">
        <f>D25*(1+E25)</f>
        <v>350</v>
      </c>
    </row>
    <row r="26" spans="1:6" ht="15.9" x14ac:dyDescent="0.45">
      <c r="B26" s="1"/>
      <c r="C26" s="29" t="s">
        <v>9</v>
      </c>
      <c r="D26" s="30">
        <f>G16/B17</f>
        <v>9.3267081911683161E-2</v>
      </c>
      <c r="E26" s="30"/>
      <c r="F26" s="30">
        <f>G16/B17</f>
        <v>9.3267081911683161E-2</v>
      </c>
    </row>
    <row r="27" spans="1:6" ht="15.9" x14ac:dyDescent="0.45">
      <c r="B27" s="1"/>
      <c r="C27" s="34" t="s">
        <v>18</v>
      </c>
      <c r="D27" s="35">
        <f>D25*D24*(1-D26)</f>
        <v>1635.5650083096912</v>
      </c>
      <c r="E27" s="35"/>
      <c r="F27" s="35">
        <f>F25*F24*(1-F26)</f>
        <v>2064.2882418053255</v>
      </c>
    </row>
    <row r="28" spans="1:6" ht="15.9" x14ac:dyDescent="0.45">
      <c r="B28" s="1"/>
      <c r="C28" s="29" t="s">
        <v>19</v>
      </c>
      <c r="D28" s="36">
        <f>B18/H16</f>
        <v>2376.8848710453904</v>
      </c>
      <c r="E28" s="47">
        <v>-0.45</v>
      </c>
      <c r="F28" s="33">
        <f>D28*(1+E28)</f>
        <v>1307.2866790749647</v>
      </c>
    </row>
    <row r="29" spans="1:6" ht="15.9" x14ac:dyDescent="0.45">
      <c r="B29" s="1"/>
      <c r="C29" s="37" t="s">
        <v>10</v>
      </c>
      <c r="D29" s="38">
        <f>D22*D25*(1-D26)</f>
        <v>13593514.78203164</v>
      </c>
      <c r="E29" s="36"/>
      <c r="F29" s="39">
        <f>F21*F27</f>
        <v>63035105.751767419</v>
      </c>
    </row>
    <row r="30" spans="1:6" ht="15.9" x14ac:dyDescent="0.45">
      <c r="C30" s="40" t="s">
        <v>20</v>
      </c>
      <c r="D30" s="41">
        <f>D28*H16</f>
        <v>34422046.70247934</v>
      </c>
      <c r="E30" s="42"/>
      <c r="F30" s="41">
        <f>F28*F21</f>
        <v>39919306.032233119</v>
      </c>
    </row>
    <row r="31" spans="1:6" ht="16.5" customHeight="1" x14ac:dyDescent="0.45">
      <c r="C31" s="43" t="s">
        <v>21</v>
      </c>
      <c r="D31" s="44">
        <f>SUM(H2:H7)</f>
        <v>7600000</v>
      </c>
      <c r="E31" s="45"/>
      <c r="F31" s="46">
        <f>D31*(1+E31)</f>
        <v>7600000</v>
      </c>
    </row>
    <row r="32" spans="1:6" ht="16.3" thickBot="1" x14ac:dyDescent="0.5">
      <c r="C32" s="37" t="s">
        <v>25</v>
      </c>
      <c r="D32" s="36">
        <f>D29-D30-D31</f>
        <v>-28428531.9204477</v>
      </c>
      <c r="E32" s="30"/>
      <c r="F32" s="39">
        <f>F29-F30-F31</f>
        <v>15515799.7195343</v>
      </c>
    </row>
    <row r="33" spans="3:6" ht="24.75" customHeight="1" thickBot="1" x14ac:dyDescent="0.55000000000000004">
      <c r="C33" s="48" t="s">
        <v>22</v>
      </c>
      <c r="D33" s="49">
        <f>D32/D29</f>
        <v>-2.0913304893025515</v>
      </c>
      <c r="E33" s="49"/>
      <c r="F33" s="49">
        <f>F32/F29</f>
        <v>0.24614537462085972</v>
      </c>
    </row>
  </sheetData>
  <mergeCells count="1">
    <mergeCell ref="D19:E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6236-3CB4-430C-AD77-A03F949A4827}">
  <dimension ref="A1"/>
  <sheetViews>
    <sheetView tabSelected="1" topLeftCell="A28" workbookViewId="0">
      <selection activeCell="W27" sqref="W27"/>
    </sheetView>
  </sheetViews>
  <sheetFormatPr defaultRowHeight="14.6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7 e e e 9 8 1 - a 2 c f - 4 5 a 7 - 9 7 0 f - f 5 a 1 7 8 f e 9 6 7 0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8 a 2 7 6 5 7 - b 4 4 9 - 4 7 7 6 - b 4 5 5 - 5 6 e 6 6 6 2 1 5 9 e 0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2 5 3 a b 4 b - d 1 7 7 - 4 2 4 c - 8 b 2 2 - 4 5 3 6 9 8 3 6 9 7 7 6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9 e b 6 4 8 3 - a 2 a 2 - 4 6 c 4 - 8 e c 2 - d 7 8 e 7 f e f 7 1 e 3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d d a 8 9 3 d - 9 c 9 7 - 4 d 6 0 - b 4 0 3 - 7 4 1 5 3 4 c f 6 8 e 3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e 3 a 2 4 9 9 - 2 b 6 4 - 4 3 5 7 - b 7 8 8 - e 4 4 3 f b 7 3 e d e 3 " > < C u s t o m C o n t e n t > < ! [ C D A T A [ < ? x m l   v e r s i o n = " 1 . 0 "   e n c o d i n g = " u t f - 1 6 " ? > < S e t t i n g s > < C a l c u l a t e d F i e l d s > < i t e m > < M e a s u r e N a m e > <5@0  1 < / M e a s u r e N a m e > < D i s p l a y N a m e > <5@0  1 < / D i s p l a y N a m e > < V i s i b l e > F a l s e < / V i s i b l e > < / i t e m > < i t e m > < M e a s u r e N a m e > =B5=A82=>ABL< / M e a s u r e N a m e > < D i s p l a y N a m e > =B5=A82=>ABL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 2 0 2 2 - 0 5 - 2 8 T 1 5 : 5 6 : 3 5 . 5 0 2 3 7 5 6 + 0 3 : 0 0 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Props1.xml><?xml version="1.0" encoding="utf-8"?>
<ds:datastoreItem xmlns:ds="http://schemas.openxmlformats.org/officeDocument/2006/customXml" ds:itemID="{663FC61E-459A-4C6E-9A2C-F952A71923EF}">
  <ds:schemaRefs/>
</ds:datastoreItem>
</file>

<file path=customXml/itemProps10.xml><?xml version="1.0" encoding="utf-8"?>
<ds:datastoreItem xmlns:ds="http://schemas.openxmlformats.org/officeDocument/2006/customXml" ds:itemID="{D37BB200-07C1-4773-8693-3CBA46B3EDAE}">
  <ds:schemaRefs/>
</ds:datastoreItem>
</file>

<file path=customXml/itemProps11.xml><?xml version="1.0" encoding="utf-8"?>
<ds:datastoreItem xmlns:ds="http://schemas.openxmlformats.org/officeDocument/2006/customXml" ds:itemID="{3BFCCED1-CC22-408A-8E11-EB2B74038436}">
  <ds:schemaRefs/>
</ds:datastoreItem>
</file>

<file path=customXml/itemProps2.xml><?xml version="1.0" encoding="utf-8"?>
<ds:datastoreItem xmlns:ds="http://schemas.openxmlformats.org/officeDocument/2006/customXml" ds:itemID="{F18D2CCA-48C9-481A-AD9F-88815E0EEECB}">
  <ds:schemaRefs/>
</ds:datastoreItem>
</file>

<file path=customXml/itemProps3.xml><?xml version="1.0" encoding="utf-8"?>
<ds:datastoreItem xmlns:ds="http://schemas.openxmlformats.org/officeDocument/2006/customXml" ds:itemID="{48FFF86D-63FA-44B7-9657-921904A36E56}">
  <ds:schemaRefs/>
</ds:datastoreItem>
</file>

<file path=customXml/itemProps4.xml><?xml version="1.0" encoding="utf-8"?>
<ds:datastoreItem xmlns:ds="http://schemas.openxmlformats.org/officeDocument/2006/customXml" ds:itemID="{82E49E42-9006-4B44-8BFD-F478E7F32DD9}">
  <ds:schemaRefs/>
</ds:datastoreItem>
</file>

<file path=customXml/itemProps5.xml><?xml version="1.0" encoding="utf-8"?>
<ds:datastoreItem xmlns:ds="http://schemas.openxmlformats.org/officeDocument/2006/customXml" ds:itemID="{2B6E049B-56E2-4A5B-8FF4-5CE0C9D36E3F}">
  <ds:schemaRefs/>
</ds:datastoreItem>
</file>

<file path=customXml/itemProps6.xml><?xml version="1.0" encoding="utf-8"?>
<ds:datastoreItem xmlns:ds="http://schemas.openxmlformats.org/officeDocument/2006/customXml" ds:itemID="{AF3F40E0-AEA3-4AB7-A4A4-CA4D40C47E52}">
  <ds:schemaRefs/>
</ds:datastoreItem>
</file>

<file path=customXml/itemProps7.xml><?xml version="1.0" encoding="utf-8"?>
<ds:datastoreItem xmlns:ds="http://schemas.openxmlformats.org/officeDocument/2006/customXml" ds:itemID="{8E83821D-C065-4F57-8EE8-90BD0079A5EF}">
  <ds:schemaRefs/>
</ds:datastoreItem>
</file>

<file path=customXml/itemProps8.xml><?xml version="1.0" encoding="utf-8"?>
<ds:datastoreItem xmlns:ds="http://schemas.openxmlformats.org/officeDocument/2006/customXml" ds:itemID="{59A01D2B-B7DC-47DA-9E86-88910EAB01F0}">
  <ds:schemaRefs/>
</ds:datastoreItem>
</file>

<file path=customXml/itemProps9.xml><?xml version="1.0" encoding="utf-8"?>
<ds:datastoreItem xmlns:ds="http://schemas.openxmlformats.org/officeDocument/2006/customXml" ds:itemID="{A64906E8-D1AE-4329-8D54-5DAD5C7FEF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Калькулятор Юнит-экономики</vt:lpstr>
      <vt:lpstr>Пользовательское поведение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Бушуев</dc:creator>
  <cp:lastModifiedBy>Вячеслав Бушуев</cp:lastModifiedBy>
  <dcterms:created xsi:type="dcterms:W3CDTF">2021-09-07T20:22:50Z</dcterms:created>
  <dcterms:modified xsi:type="dcterms:W3CDTF">2022-12-05T13:29:42Z</dcterms:modified>
</cp:coreProperties>
</file>