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damx-my.sharepoint.com/personal/alexisalvarez_grupovidanta_com/Documents/UPDATE/Work/Nueva carpeta/"/>
    </mc:Choice>
  </mc:AlternateContent>
  <xr:revisionPtr revIDLastSave="0" documentId="8_{3750986D-D4E4-468D-AD2C-4E09C3558D59}" xr6:coauthVersionLast="41" xr6:coauthVersionMax="41" xr10:uidLastSave="{00000000-0000-0000-0000-000000000000}"/>
  <bookViews>
    <workbookView xWindow="19090" yWindow="-110" windowWidth="19420" windowHeight="11020" xr2:uid="{603A9D8B-F052-4483-94AD-8F906C46E4AF}"/>
  </bookViews>
  <sheets>
    <sheet name="KPIS" sheetId="1" r:id="rId1"/>
    <sheet name="Ventas" sheetId="4" r:id="rId2"/>
    <sheet name="OverUnder" sheetId="2" r:id="rId3"/>
    <sheet name="Detalle Reservaciones" sheetId="6" r:id="rId4"/>
    <sheet name="DuraciónFisca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3" i="6" l="1"/>
  <c r="G33" i="6"/>
  <c r="J33" i="6"/>
  <c r="I33" i="6"/>
  <c r="J11" i="6"/>
  <c r="H11" i="6"/>
  <c r="I11" i="6" s="1"/>
  <c r="G11" i="6"/>
  <c r="H6" i="6"/>
  <c r="G6" i="6"/>
  <c r="K31" i="4" l="1"/>
  <c r="K30" i="4"/>
  <c r="I31" i="4"/>
  <c r="I30" i="4"/>
  <c r="G31" i="4"/>
  <c r="G30" i="4"/>
  <c r="L29" i="4"/>
  <c r="J29" i="4"/>
  <c r="H29" i="4"/>
  <c r="F31" i="4"/>
  <c r="L27" i="4"/>
  <c r="J27" i="4"/>
  <c r="H27" i="4"/>
  <c r="L25" i="4"/>
  <c r="J25" i="4"/>
  <c r="H25" i="4"/>
  <c r="F25" i="4"/>
  <c r="S33" i="2"/>
  <c r="R33" i="2"/>
  <c r="L31" i="4" l="1"/>
  <c r="J31" i="4"/>
  <c r="H31" i="4"/>
  <c r="K15" i="4" l="1"/>
  <c r="K14" i="4"/>
  <c r="I15" i="4"/>
  <c r="I14" i="4"/>
  <c r="G15" i="4"/>
  <c r="G14" i="4"/>
  <c r="F15" i="4"/>
  <c r="L13" i="4"/>
  <c r="J13" i="4"/>
  <c r="H13" i="4"/>
  <c r="L11" i="4"/>
  <c r="J11" i="4"/>
  <c r="H11" i="4"/>
  <c r="F11" i="4"/>
  <c r="L15" i="4" l="1"/>
  <c r="H15" i="4"/>
  <c r="J15" i="4"/>
  <c r="L45" i="2"/>
  <c r="K45" i="2"/>
  <c r="J45" i="2"/>
  <c r="M44" i="2"/>
  <c r="N44" i="2" s="1"/>
  <c r="M43" i="2"/>
  <c r="N43" i="2" s="1"/>
  <c r="M42" i="2"/>
  <c r="N42" i="2" s="1"/>
  <c r="M41" i="2"/>
  <c r="N41" i="2" s="1"/>
  <c r="M40" i="2"/>
  <c r="N40" i="2" s="1"/>
  <c r="M39" i="2"/>
  <c r="N39" i="2" s="1"/>
  <c r="M38" i="2"/>
  <c r="N38" i="2" s="1"/>
  <c r="M37" i="2"/>
  <c r="N37" i="2" s="1"/>
  <c r="M36" i="2"/>
  <c r="N36" i="2" s="1"/>
  <c r="M35" i="2"/>
  <c r="N35" i="2" s="1"/>
  <c r="M34" i="2"/>
  <c r="N34" i="2" s="1"/>
  <c r="M33" i="2"/>
  <c r="N33" i="2" s="1"/>
  <c r="M32" i="2"/>
  <c r="N32" i="2" s="1"/>
  <c r="M31" i="2"/>
  <c r="N31" i="2" s="1"/>
  <c r="M30" i="2"/>
  <c r="N30" i="2" s="1"/>
  <c r="M29" i="2"/>
  <c r="N29" i="2" s="1"/>
  <c r="M28" i="2"/>
  <c r="N28" i="2" s="1"/>
  <c r="M27" i="2"/>
  <c r="N27" i="2" s="1"/>
  <c r="M26" i="2"/>
  <c r="N26" i="2" s="1"/>
  <c r="M25" i="2"/>
  <c r="N25" i="2" s="1"/>
  <c r="F25" i="2"/>
  <c r="E25" i="2"/>
  <c r="D25" i="2"/>
  <c r="M24" i="2"/>
  <c r="N24" i="2" s="1"/>
  <c r="F24" i="2"/>
  <c r="F26" i="2" s="1"/>
  <c r="E24" i="2"/>
  <c r="D24" i="2"/>
  <c r="M23" i="2"/>
  <c r="N23" i="2" s="1"/>
  <c r="G23" i="2"/>
  <c r="M22" i="2"/>
  <c r="N22" i="2" s="1"/>
  <c r="G22" i="2"/>
  <c r="M21" i="2"/>
  <c r="N21" i="2" s="1"/>
  <c r="G21" i="2"/>
  <c r="M20" i="2"/>
  <c r="N20" i="2" s="1"/>
  <c r="G20" i="2"/>
  <c r="M19" i="2"/>
  <c r="N19" i="2" s="1"/>
  <c r="G19" i="2"/>
  <c r="M18" i="2"/>
  <c r="N18" i="2" s="1"/>
  <c r="G18" i="2"/>
  <c r="M17" i="2"/>
  <c r="N17" i="2" s="1"/>
  <c r="G17" i="2"/>
  <c r="M16" i="2"/>
  <c r="N16" i="2" s="1"/>
  <c r="G16" i="2"/>
  <c r="M15" i="2"/>
  <c r="N15" i="2" s="1"/>
  <c r="G15" i="2"/>
  <c r="M14" i="2"/>
  <c r="N14" i="2" s="1"/>
  <c r="G14" i="2"/>
  <c r="M13" i="2"/>
  <c r="N13" i="2" s="1"/>
  <c r="G13" i="2"/>
  <c r="M12" i="2"/>
  <c r="N12" i="2" s="1"/>
  <c r="G12" i="2"/>
  <c r="M11" i="2"/>
  <c r="N11" i="2" s="1"/>
  <c r="G11" i="2"/>
  <c r="M10" i="2"/>
  <c r="N10" i="2" s="1"/>
  <c r="G10" i="2"/>
  <c r="M9" i="2"/>
  <c r="N9" i="2" s="1"/>
  <c r="G9" i="2"/>
  <c r="M8" i="2"/>
  <c r="N8" i="2" s="1"/>
  <c r="G8" i="2"/>
  <c r="M7" i="2"/>
  <c r="N7" i="2" s="1"/>
  <c r="G7" i="2"/>
  <c r="M6" i="2"/>
  <c r="N6" i="2" s="1"/>
  <c r="G6" i="2"/>
  <c r="G25" i="2" l="1"/>
  <c r="M45" i="2"/>
  <c r="N45" i="2" s="1"/>
  <c r="D26" i="2"/>
  <c r="E26" i="2"/>
  <c r="G26" i="2" s="1"/>
  <c r="G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Emilio Venegas Montaño</author>
  </authors>
  <commentList>
    <comment ref="B16" authorId="0" shapeId="0" xr:uid="{3DA480AA-351A-426F-A6D0-DC393B90BB4D}">
      <text>
        <r>
          <rPr>
            <b/>
            <sz val="9"/>
            <color indexed="81"/>
            <rFont val="Tahoma"/>
            <family val="2"/>
          </rPr>
          <t>Incluye Campañas:Audi, Banamex, Master Card y Mundo Mex</t>
        </r>
      </text>
    </comment>
    <comment ref="B22" authorId="0" shapeId="0" xr:uid="{C8220430-E072-45F0-8759-2663C1BE5A49}">
      <text>
        <r>
          <rPr>
            <b/>
            <sz val="9"/>
            <color indexed="81"/>
            <rFont val="Tahoma"/>
            <family val="2"/>
          </rPr>
          <t>Incluye: Bounce Back, Convertidores, Corporativos y Kimberly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 shapeId="0" xr:uid="{23B62B46-AFF9-4156-A4BF-BEE09D2F0B56}">
      <text>
        <r>
          <rPr>
            <b/>
            <sz val="9"/>
            <color indexed="81"/>
            <rFont val="Tahoma"/>
            <family val="2"/>
          </rPr>
          <t>Newport, Owners Link, Sharing Memories y Sonico</t>
        </r>
      </text>
    </comment>
    <comment ref="B29" authorId="0" shapeId="0" xr:uid="{B0002603-596F-457B-8B44-4FE4ACBC3AFC}">
      <text>
        <r>
          <rPr>
            <b/>
            <sz val="9"/>
            <color indexed="81"/>
            <rFont val="Tahoma"/>
            <family val="2"/>
          </rPr>
          <t>Incluye: Reservacioes generadas por los hoteles y solicitudes especiales</t>
        </r>
      </text>
    </comment>
    <comment ref="B31" authorId="0" shapeId="0" xr:uid="{9727D965-186F-4EAD-A0E5-E882CFB37408}">
      <text>
        <r>
          <rPr>
            <sz val="9"/>
            <color indexed="81"/>
            <rFont val="Tahoma"/>
            <family val="2"/>
          </rPr>
          <t xml:space="preserve">Usos Casa, Comisiones de trabajo, vacaiones de empleado y proveedores
</t>
        </r>
      </text>
    </comment>
  </commentList>
</comments>
</file>

<file path=xl/sharedStrings.xml><?xml version="1.0" encoding="utf-8"?>
<sst xmlns="http://schemas.openxmlformats.org/spreadsheetml/2006/main" count="295" uniqueCount="209">
  <si>
    <t>Over/Under</t>
  </si>
  <si>
    <t>Duración</t>
  </si>
  <si>
    <t>&gt;= 6 meses</t>
  </si>
  <si>
    <t>&lt;=6 meses</t>
  </si>
  <si>
    <t>Registros</t>
  </si>
  <si>
    <t>Inventario Fiscal</t>
  </si>
  <si>
    <t>Ventas</t>
  </si>
  <si>
    <t>Productos</t>
  </si>
  <si>
    <t>Volumen</t>
  </si>
  <si>
    <t>ACTUALIZADAS A FEBRERO 2019</t>
  </si>
  <si>
    <t>Análisis Over/Under por Plaza y tipo de venta</t>
  </si>
  <si>
    <t>Análisis Over/Under por Producto</t>
  </si>
  <si>
    <t>Plaza</t>
  </si>
  <si>
    <t>Tipo</t>
  </si>
  <si>
    <t>Importe</t>
  </si>
  <si>
    <t>Lista/Min</t>
  </si>
  <si>
    <t>Diferencia</t>
  </si>
  <si>
    <t>Producto</t>
  </si>
  <si>
    <t>Desviación en %</t>
  </si>
  <si>
    <t>ACAPULCO</t>
  </si>
  <si>
    <t>New Sale</t>
  </si>
  <si>
    <t>2525. I Grand Luxxe Premium NV Celebrate Loft</t>
  </si>
  <si>
    <t>Upgrade</t>
  </si>
  <si>
    <t>2532. I Grand Mayan Premium RM Golf Master Suite</t>
  </si>
  <si>
    <t>Total ACAPULCO</t>
  </si>
  <si>
    <t>2785. I Grand Entertainment Collection NV Suite</t>
  </si>
  <si>
    <t>CANCUN</t>
  </si>
  <si>
    <t>2788. I Entertainment Collection NV Master Room</t>
  </si>
  <si>
    <t>2789. I Entertainment Collection NV Suite</t>
  </si>
  <si>
    <t>Total CANCUN</t>
  </si>
  <si>
    <t>2853. I The Estates 1 Bdrm. Premium PV</t>
  </si>
  <si>
    <t>LOS CABOS</t>
  </si>
  <si>
    <t>2854. I The Estates 2 Bdrm. Premium PV</t>
  </si>
  <si>
    <t>2855. I The Estates 4 Bdrm. Premium PV</t>
  </si>
  <si>
    <t>Total LOS CABOS</t>
  </si>
  <si>
    <t>2883. I Celebrate NV Master Room DeLuxxe</t>
  </si>
  <si>
    <t>MAZATLAN</t>
  </si>
  <si>
    <t>2884. I Celebrate NV Master Room DeLuxxe Club Level</t>
  </si>
  <si>
    <t>2885. I Celebrate NV Junior Suite DeLuxxe</t>
  </si>
  <si>
    <t>Total MAZATLAN</t>
  </si>
  <si>
    <t>2886. I Celebrate NV Junior Suite DeLuxxe Club Level</t>
  </si>
  <si>
    <t>PTO PEÑASCO</t>
  </si>
  <si>
    <t>2887. I Celebrate NV 1 Bedroom DeLuxxe</t>
  </si>
  <si>
    <t>2888. I Celebrate NV 1 Bedroom DeLuxxe Club Level</t>
  </si>
  <si>
    <t>Total PTO PEÑASCO</t>
  </si>
  <si>
    <t>2889. I Celebrate NV 2 Bedroom DeLuxxe</t>
  </si>
  <si>
    <t>VALLARTA</t>
  </si>
  <si>
    <t>2890. I Celebrate NV 2 Bedroom DeLuxxe Club Level</t>
  </si>
  <si>
    <t>2898. I Grand Luxxe Premium NV VI DeLuxxe 2 Bdrm</t>
  </si>
  <si>
    <t>Total VALLARTA</t>
  </si>
  <si>
    <t>2978. I The Estates 3 Bdrm. Premium PV</t>
  </si>
  <si>
    <t>TOTAL</t>
  </si>
  <si>
    <t>2987. I Celebrate NV Jr Loft</t>
  </si>
  <si>
    <t>2988. I Celebrate NV Jr Loft Club Level</t>
  </si>
  <si>
    <t>2989. I Celebrate NV Jr Suite</t>
  </si>
  <si>
    <t>2990. I Celebrate NV Jr Suite Club Level</t>
  </si>
  <si>
    <t>2991. I KOTS II NV Suite Park</t>
  </si>
  <si>
    <t>2992. I KOTS II NV Suite Park Terrace</t>
  </si>
  <si>
    <t>2993. I KOTS II Premium NV 2 Bdrm Loft Park Terrace</t>
  </si>
  <si>
    <t>2994. I KOTS II Premium NV 2 Bdrm Loft Park Extended Terrace</t>
  </si>
  <si>
    <t>2995. I Grand Luxxe Premium ACA II Junior Suite DeLuxxe</t>
  </si>
  <si>
    <t>2996. I Grand Luxxe Premium ACA II Suite DeLuxxe</t>
  </si>
  <si>
    <t>2997. I Grand Luxxe Premium ACA II Grand Suite DeLuxxe</t>
  </si>
  <si>
    <t>2998. I Grand Luxxe Premium ACA II Grand Luxxe Residence 2 Bdrm</t>
  </si>
  <si>
    <t>2999. I Grand Luxxe Premium ACA II Grand Luxxe Residence 3 Bdrm</t>
  </si>
  <si>
    <t>3000. I Grand Luxxe Residence Premium NVO 2 Bdrm Suite Park</t>
  </si>
  <si>
    <t>3001. I Grand Luxxe Residence Premium NVO 2 Bdrm Suite Park Terrace</t>
  </si>
  <si>
    <t>3002. I Grand Luxxe Residence Premium NVO 2 Bdrm Loft Presidential</t>
  </si>
  <si>
    <t>3003. I Grand Luxxe Residence Premium NVO 3 Bdrm Loft Presidential</t>
  </si>
  <si>
    <t>3046. I The Estates 1 Bdrm. Premium RM</t>
  </si>
  <si>
    <t>3047. I The Estates 2 Bdrm. Premium RM</t>
  </si>
  <si>
    <t>3048. I The Estates 3 Bdrm. Premium RM</t>
  </si>
  <si>
    <t>3049. I The Estates 4 Bdrm. Premium RM</t>
  </si>
  <si>
    <t>Duración de productos en mesa de ventas (Expresado en meses)</t>
  </si>
  <si>
    <t>Duración por beneficio fiscal (Art. 32)</t>
  </si>
  <si>
    <t>Duración por desgaste de inventario</t>
  </si>
  <si>
    <t>Duración por límite de venta (Importe fiscal)</t>
  </si>
  <si>
    <t>Duración mínima</t>
  </si>
  <si>
    <t>-</t>
  </si>
  <si>
    <t>Volver a Menu</t>
  </si>
  <si>
    <t>Sistema Venta</t>
  </si>
  <si>
    <t>Year</t>
  </si>
  <si>
    <t>Resv</t>
  </si>
  <si>
    <t>% Dif</t>
  </si>
  <si>
    <t>Tours</t>
  </si>
  <si>
    <t>In- House</t>
  </si>
  <si>
    <t>Street</t>
  </si>
  <si>
    <t>Scorecard Internacional por Sistema de Venta</t>
  </si>
  <si>
    <t>(Año Ventas: Nov- Oct)</t>
  </si>
  <si>
    <t>Diferencia Vs Mínimos</t>
  </si>
  <si>
    <t>% Diferencia Vs Mínimo</t>
  </si>
  <si>
    <t>Productos Under</t>
  </si>
  <si>
    <t>Productos Over</t>
  </si>
  <si>
    <t>Product</t>
  </si>
  <si>
    <t>Unit</t>
  </si>
  <si>
    <t>Celebrate Park</t>
  </si>
  <si>
    <t>Junior Loft (White)</t>
  </si>
  <si>
    <t>Junior Loft</t>
  </si>
  <si>
    <t>Junior Loft Club Level</t>
  </si>
  <si>
    <t>Junior Suite</t>
  </si>
  <si>
    <t>Junior Suite Club Level</t>
  </si>
  <si>
    <t>Kingdom of the Sun II</t>
  </si>
  <si>
    <t>Suite Park</t>
  </si>
  <si>
    <t>Suite Park Terrace</t>
  </si>
  <si>
    <t>2 Bdrm. Loft Park Terrace</t>
  </si>
  <si>
    <t>2 Bdrm. Loft Park Extended Terrace</t>
  </si>
  <si>
    <t>Grand Luxxe Torre II Playa Acapulco</t>
  </si>
  <si>
    <t>Junior Suite DeLuxxe</t>
  </si>
  <si>
    <t>Suite DeLuxxe</t>
  </si>
  <si>
    <t>Grand Suite DeLuxxe</t>
  </si>
  <si>
    <t xml:space="preserve">Grand Luxxe Residence 2bdrm. </t>
  </si>
  <si>
    <t>Grand Luxxe Residence 3bdrm.</t>
  </si>
  <si>
    <t>Grand Luxxe Presidential Nuevo Vallarta</t>
  </si>
  <si>
    <t>2 bdrm. Suite Park</t>
  </si>
  <si>
    <t>2 Bdrm. Suite Park Terrace</t>
  </si>
  <si>
    <t>2 bdrm. Loft Presidential</t>
  </si>
  <si>
    <t>3 bdrm. Loft Presidential</t>
  </si>
  <si>
    <t>The Estates Riviera Maya</t>
  </si>
  <si>
    <t xml:space="preserve">The Estates 1 bdrm. </t>
  </si>
  <si>
    <t xml:space="preserve">The Estates 2 bdrm. </t>
  </si>
  <si>
    <t xml:space="preserve">The Estates 3 bdrm. </t>
  </si>
  <si>
    <t xml:space="preserve">The Estates 4 bdrm. </t>
  </si>
  <si>
    <t>POR CALCULAR</t>
  </si>
  <si>
    <t>Análisis Over/Under Mesa de Ventas</t>
  </si>
  <si>
    <t>Under</t>
  </si>
  <si>
    <t>Over</t>
  </si>
  <si>
    <t>Total</t>
  </si>
  <si>
    <t>(Año Fiscal: Dic - Feb)</t>
  </si>
  <si>
    <t>Foraneas</t>
  </si>
  <si>
    <t>Scorecard Nacional Onsite por Sistema de Venta</t>
  </si>
  <si>
    <t>COMERCIALIZADORES</t>
  </si>
  <si>
    <t>DE LA O GUTIERREZ MICHEL</t>
  </si>
  <si>
    <t>CID PEREZ SERGIO</t>
  </si>
  <si>
    <t>COYOTL ZURITA JULIO ENRIQUE</t>
  </si>
  <si>
    <t>FERNANDEZ JIMIENEZ VICTOR MANUEL</t>
  </si>
  <si>
    <t>GALVAN GUEVARA NADIN</t>
  </si>
  <si>
    <t>FIGUEROA FONSECA FERNANDO</t>
  </si>
  <si>
    <t>GUTIERREZ CASILLAS JOSE LUIS</t>
  </si>
  <si>
    <t>OTROS</t>
  </si>
  <si>
    <t>VILLA MEJIA ALEJANDRO</t>
  </si>
  <si>
    <t>MOYANO PEREZ CINTHYA</t>
  </si>
  <si>
    <t>ROCHA FLORES AGUSTIN</t>
  </si>
  <si>
    <t>GONZALEZ AYALA NATHALIA ESTEPHANIA</t>
  </si>
  <si>
    <t>ROBLEDO SEGOVIA MARIA DEL ROCIO</t>
  </si>
  <si>
    <t>BASTO HERRERA ALINA DEL CARMEN</t>
  </si>
  <si>
    <t>MORALES CUENCA MIGUEL</t>
  </si>
  <si>
    <t>MORALES GOMEZ HECTOR MANUEL</t>
  </si>
  <si>
    <t>AMADOR DE ANDA ANGEL MARIO</t>
  </si>
  <si>
    <t>BETANCOURT SANDOVAL GUILLERMO</t>
  </si>
  <si>
    <t>ALCANTARA SOTO DANIEL</t>
  </si>
  <si>
    <t>ALMANZA ESTRADA JOSE MANUEL</t>
  </si>
  <si>
    <t>BAZAN MANUEL HUMBERTO</t>
  </si>
  <si>
    <t>%</t>
  </si>
  <si>
    <t/>
  </si>
  <si>
    <t>Comparativo Offsite 2019 vs 2018</t>
  </si>
  <si>
    <t>Año</t>
  </si>
  <si>
    <t>Mercado</t>
  </si>
  <si>
    <t>Canal</t>
  </si>
  <si>
    <t>Llegadas</t>
  </si>
  <si>
    <t>2017</t>
  </si>
  <si>
    <t>Cliente</t>
  </si>
  <si>
    <t>Cliente - IN</t>
  </si>
  <si>
    <t>Cliente - NA</t>
  </si>
  <si>
    <t>Total Cliente</t>
  </si>
  <si>
    <t>Compañía de Intercambio</t>
  </si>
  <si>
    <t>HSI</t>
  </si>
  <si>
    <t>Interval International</t>
  </si>
  <si>
    <t>RCI</t>
  </si>
  <si>
    <t>SFX</t>
  </si>
  <si>
    <t>Total Compañías</t>
  </si>
  <si>
    <t>Lead</t>
  </si>
  <si>
    <t>ICE Gallery</t>
  </si>
  <si>
    <t>ICE Life Style Program</t>
  </si>
  <si>
    <t>ICE Exit</t>
  </si>
  <si>
    <t>Ambassador Program Internacional</t>
  </si>
  <si>
    <t>Alianzas Corporativas</t>
  </si>
  <si>
    <t>Plan de Descanso</t>
  </si>
  <si>
    <t>Vida Ambassador Nacional</t>
  </si>
  <si>
    <t>SQN</t>
  </si>
  <si>
    <t>Total Lead</t>
  </si>
  <si>
    <t>Otros</t>
  </si>
  <si>
    <t>Getaway Nacional</t>
  </si>
  <si>
    <t>Certificados</t>
  </si>
  <si>
    <t>Comercializadoras COB Acapulco</t>
  </si>
  <si>
    <t>Comercializadoras Prospectos Off Site</t>
  </si>
  <si>
    <t>Exit Nacional- Passport</t>
  </si>
  <si>
    <t>Fly &amp; Buy</t>
  </si>
  <si>
    <t>Grupos y Eventos</t>
  </si>
  <si>
    <t>Ocean Breeze</t>
  </si>
  <si>
    <t>Rentas</t>
  </si>
  <si>
    <t>Vivri</t>
  </si>
  <si>
    <t>Intercompañías</t>
  </si>
  <si>
    <t>Total Otros</t>
  </si>
  <si>
    <t>Total General</t>
  </si>
  <si>
    <t>Total Volumen de Venta</t>
  </si>
  <si>
    <t>Total Remanente Bruto de Venta</t>
  </si>
  <si>
    <t>Ocupación</t>
  </si>
  <si>
    <t>Proyección de Remanente por Canales</t>
  </si>
  <si>
    <t>Dif. Reservaciones</t>
  </si>
  <si>
    <t>Dif. Porcentual</t>
  </si>
  <si>
    <t>Dif en Volumen</t>
  </si>
  <si>
    <t>Dif Porcentual</t>
  </si>
  <si>
    <t>Total Int.</t>
  </si>
  <si>
    <t>Total Nac</t>
  </si>
  <si>
    <t>Dif en puntos %</t>
  </si>
  <si>
    <t>Ocupacion 2019 Forecast vs 2018 cierre  año fiscal</t>
  </si>
  <si>
    <t>Reserv 2019 Forecast vs 2018 cierre  año fiscal</t>
  </si>
  <si>
    <t>Ventas 2019 Forecast vs 2018 cierre  / Año ventas Inter</t>
  </si>
  <si>
    <t>Reserv 2019 Forecast vs 2018 cierre  / Año ventas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</si>
</sst>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&quot;$&quot;#,##0"/>
    <numFmt numFmtId="165" formatCode="_-&quot;$&quot;* #,##0_-;\-&quot;$&quot;* #,##0_-;_-&quot;$&quot;* &quot;-&quot;??_-;_-@_-"/>
    <numFmt numFmtId="166" formatCode="0.0%"/>
    <numFmt numFmtId="167" formatCode="#.0#############E+###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0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sz val="10"/>
      <name val="Century Gothic"/>
      <family val="2"/>
    </font>
    <font>
      <b/>
      <sz val="10"/>
      <name val="Century Gothic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3"/>
      <name val="Calibri"/>
      <family val="2"/>
    </font>
    <font>
      <sz val="12"/>
      <name val="Calibri"/>
      <family val="2"/>
    </font>
    <font>
      <b/>
      <sz val="16"/>
      <color theme="1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6"/>
      <color indexed="63"/>
      <name val="Tahoma"/>
      <family val="2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  <border>
      <left style="hair">
        <color theme="9" tint="0.59996337778862885"/>
      </left>
      <right style="hair">
        <color theme="9" tint="0.59996337778862885"/>
      </right>
      <top style="hair">
        <color theme="9" tint="0.59996337778862885"/>
      </top>
      <bottom style="hair">
        <color theme="9" tint="0.59996337778862885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theme="9" tint="0.599963377788628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4" tint="0.79998168889431442"/>
      </left>
      <right style="hair">
        <color theme="4" tint="0.79998168889431442"/>
      </right>
      <top style="hair">
        <color theme="4" tint="0.79998168889431442"/>
      </top>
      <bottom style="hair">
        <color theme="4" tint="0.79998168889431442"/>
      </bottom>
      <diagonal/>
    </border>
    <border>
      <left style="hair">
        <color theme="9" tint="0.79998168889431442"/>
      </left>
      <right style="hair">
        <color theme="9" tint="0.79998168889431442"/>
      </right>
      <top style="hair">
        <color theme="9" tint="0.79998168889431442"/>
      </top>
      <bottom style="hair">
        <color theme="9" tint="0.79998168889431442"/>
      </bottom>
      <diagonal/>
    </border>
    <border>
      <left style="hair">
        <color theme="9" tint="0.59996337778862885"/>
      </left>
      <right/>
      <top style="hair">
        <color theme="9" tint="0.59996337778862885"/>
      </top>
      <bottom style="hair">
        <color theme="9" tint="0.59996337778862885"/>
      </bottom>
      <diagonal/>
    </border>
    <border>
      <left style="hair">
        <color theme="9" tint="0.59996337778862885"/>
      </left>
      <right style="hair">
        <color theme="9" tint="0.59996337778862885"/>
      </right>
      <top style="hair">
        <color theme="9" tint="0.59996337778862885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hair">
        <color theme="8" tint="0.59996337778862885"/>
      </left>
      <right style="hair">
        <color theme="8" tint="0.59996337778862885"/>
      </right>
      <top style="hair">
        <color theme="8" tint="0.59996337778862885"/>
      </top>
      <bottom style="hair">
        <color theme="8" tint="0.59996337778862885"/>
      </bottom>
      <diagonal/>
    </border>
    <border>
      <left style="hair">
        <color theme="8" tint="0.59996337778862885"/>
      </left>
      <right style="hair">
        <color theme="8" tint="0.59996337778862885"/>
      </right>
      <top/>
      <bottom style="hair">
        <color theme="8" tint="0.59996337778862885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hair">
        <color theme="6"/>
      </left>
      <right style="hair">
        <color theme="6"/>
      </right>
      <top style="hair">
        <color theme="6"/>
      </top>
      <bottom style="hair">
        <color theme="6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medium">
        <color indexed="42"/>
      </left>
      <right/>
      <top/>
      <bottom/>
      <diagonal/>
    </border>
    <border>
      <left style="thin">
        <color indexed="42"/>
      </left>
      <right style="thin">
        <color indexed="42"/>
      </right>
      <top/>
      <bottom style="thin">
        <color indexed="42"/>
      </bottom>
      <diagonal/>
    </border>
    <border>
      <left style="thin">
        <color indexed="42"/>
      </left>
      <right/>
      <top/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 style="thin">
        <color indexed="42"/>
      </right>
      <top/>
      <bottom/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 style="hair">
        <color theme="8" tint="0.59996337778862885"/>
      </left>
      <right/>
      <top/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4" fontId="19" fillId="0" borderId="0" applyFont="0" applyFill="0" applyBorder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</cellStyleXfs>
  <cellXfs count="18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5" fillId="0" borderId="0" xfId="0" applyFont="1"/>
    <xf numFmtId="0" fontId="5" fillId="0" borderId="2" xfId="0" applyFont="1" applyBorder="1"/>
    <xf numFmtId="0" fontId="7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6" fillId="2" borderId="0" xfId="0" applyFont="1" applyFill="1" applyAlignment="1">
      <alignment horizontal="center"/>
    </xf>
    <xf numFmtId="3" fontId="0" fillId="0" borderId="0" xfId="0" applyNumberFormat="1" applyAlignment="1">
      <alignment horizontal="center" vertical="center"/>
    </xf>
    <xf numFmtId="10" fontId="0" fillId="0" borderId="0" xfId="2" applyNumberFormat="1" applyFont="1"/>
    <xf numFmtId="0" fontId="2" fillId="5" borderId="5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0" fillId="0" borderId="0" xfId="0" applyNumberFormat="1"/>
    <xf numFmtId="0" fontId="3" fillId="0" borderId="5" xfId="0" applyFont="1" applyBorder="1"/>
    <xf numFmtId="0" fontId="3" fillId="6" borderId="6" xfId="0" applyFont="1" applyFill="1" applyBorder="1"/>
    <xf numFmtId="3" fontId="3" fillId="6" borderId="6" xfId="0" applyNumberFormat="1" applyFont="1" applyFill="1" applyBorder="1" applyAlignment="1">
      <alignment horizontal="center" vertical="center"/>
    </xf>
    <xf numFmtId="164" fontId="3" fillId="6" borderId="6" xfId="0" applyNumberFormat="1" applyFont="1" applyFill="1" applyBorder="1"/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2" fillId="7" borderId="6" xfId="0" applyFont="1" applyFill="1" applyBorder="1"/>
    <xf numFmtId="3" fontId="2" fillId="7" borderId="6" xfId="0" applyNumberFormat="1" applyFont="1" applyFill="1" applyBorder="1" applyAlignment="1">
      <alignment horizontal="center" vertical="center"/>
    </xf>
    <xf numFmtId="164" fontId="2" fillId="7" borderId="6" xfId="0" applyNumberFormat="1" applyFont="1" applyFill="1" applyBorder="1"/>
    <xf numFmtId="10" fontId="8" fillId="0" borderId="0" xfId="2" applyNumberFormat="1" applyFont="1"/>
    <xf numFmtId="10" fontId="9" fillId="7" borderId="6" xfId="2" applyNumberFormat="1" applyFont="1" applyFill="1" applyBorder="1"/>
    <xf numFmtId="3" fontId="2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165" fontId="5" fillId="0" borderId="17" xfId="1" applyNumberFormat="1" applyFont="1" applyBorder="1" applyAlignment="1">
      <alignment horizontal="center"/>
    </xf>
    <xf numFmtId="0" fontId="5" fillId="8" borderId="17" xfId="0" applyFont="1" applyFill="1" applyBorder="1" applyAlignment="1">
      <alignment horizontal="center"/>
    </xf>
    <xf numFmtId="3" fontId="5" fillId="8" borderId="17" xfId="0" applyNumberFormat="1" applyFont="1" applyFill="1" applyBorder="1" applyAlignment="1">
      <alignment horizontal="center"/>
    </xf>
    <xf numFmtId="9" fontId="5" fillId="8" borderId="17" xfId="2" applyFont="1" applyFill="1" applyBorder="1" applyAlignment="1">
      <alignment horizontal="center"/>
    </xf>
    <xf numFmtId="165" fontId="5" fillId="8" borderId="17" xfId="1" applyNumberFormat="1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3" fontId="7" fillId="0" borderId="17" xfId="0" applyNumberFormat="1" applyFont="1" applyBorder="1" applyAlignment="1">
      <alignment horizontal="center"/>
    </xf>
    <xf numFmtId="165" fontId="7" fillId="0" borderId="17" xfId="1" applyNumberFormat="1" applyFont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3" fontId="7" fillId="8" borderId="17" xfId="0" applyNumberFormat="1" applyFont="1" applyFill="1" applyBorder="1" applyAlignment="1">
      <alignment horizontal="center"/>
    </xf>
    <xf numFmtId="9" fontId="7" fillId="8" borderId="17" xfId="2" applyFont="1" applyFill="1" applyBorder="1" applyAlignment="1">
      <alignment horizontal="center"/>
    </xf>
    <xf numFmtId="165" fontId="7" fillId="8" borderId="17" xfId="1" applyNumberFormat="1" applyFont="1" applyFill="1" applyBorder="1" applyAlignment="1">
      <alignment horizontal="center"/>
    </xf>
    <xf numFmtId="0" fontId="13" fillId="0" borderId="0" xfId="0" applyFont="1"/>
    <xf numFmtId="9" fontId="7" fillId="0" borderId="2" xfId="0" applyNumberFormat="1" applyFont="1" applyBorder="1" applyAlignment="1">
      <alignment horizontal="center"/>
    </xf>
    <xf numFmtId="0" fontId="7" fillId="0" borderId="19" xfId="0" applyFont="1" applyBorder="1"/>
    <xf numFmtId="10" fontId="5" fillId="0" borderId="18" xfId="0" applyNumberFormat="1" applyFont="1" applyBorder="1" applyAlignment="1">
      <alignment horizontal="center"/>
    </xf>
    <xf numFmtId="165" fontId="5" fillId="0" borderId="20" xfId="1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2" borderId="2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164" fontId="18" fillId="0" borderId="24" xfId="4" applyNumberFormat="1" applyFont="1" applyBorder="1" applyAlignment="1">
      <alignment horizontal="center"/>
    </xf>
    <xf numFmtId="164" fontId="18" fillId="0" borderId="25" xfId="4" applyNumberFormat="1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164" fontId="18" fillId="0" borderId="28" xfId="4" applyNumberFormat="1" applyFont="1" applyBorder="1" applyAlignment="1">
      <alignment horizontal="center"/>
    </xf>
    <xf numFmtId="164" fontId="18" fillId="0" borderId="29" xfId="4" applyNumberFormat="1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164" fontId="18" fillId="0" borderId="36" xfId="4" applyNumberFormat="1" applyFont="1" applyBorder="1" applyAlignment="1">
      <alignment horizontal="center"/>
    </xf>
    <xf numFmtId="164" fontId="18" fillId="0" borderId="37" xfId="4" applyNumberFormat="1" applyFont="1" applyBorder="1" applyAlignment="1">
      <alignment horizontal="center"/>
    </xf>
    <xf numFmtId="0" fontId="18" fillId="0" borderId="37" xfId="0" applyFont="1" applyBorder="1" applyAlignment="1">
      <alignment horizontal="center"/>
    </xf>
    <xf numFmtId="0" fontId="18" fillId="0" borderId="38" xfId="0" applyFont="1" applyBorder="1" applyAlignment="1">
      <alignment horizontal="center"/>
    </xf>
    <xf numFmtId="164" fontId="18" fillId="0" borderId="39" xfId="4" applyNumberFormat="1" applyFont="1" applyBorder="1" applyAlignment="1">
      <alignment horizontal="center"/>
    </xf>
    <xf numFmtId="164" fontId="18" fillId="0" borderId="40" xfId="4" applyNumberFormat="1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44" xfId="0" applyFont="1" applyFill="1" applyBorder="1" applyAlignment="1">
      <alignment vertical="center"/>
    </xf>
    <xf numFmtId="0" fontId="18" fillId="0" borderId="45" xfId="0" applyFont="1" applyBorder="1" applyAlignment="1">
      <alignment horizontal="center"/>
    </xf>
    <xf numFmtId="0" fontId="22" fillId="0" borderId="15" xfId="0" applyFont="1" applyFill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4" fillId="8" borderId="46" xfId="0" applyFont="1" applyFill="1" applyBorder="1" applyAlignment="1">
      <alignment vertical="center"/>
    </xf>
    <xf numFmtId="0" fontId="0" fillId="8" borderId="46" xfId="0" applyFill="1" applyBorder="1"/>
    <xf numFmtId="165" fontId="4" fillId="8" borderId="46" xfId="1" applyNumberFormat="1" applyFont="1" applyFill="1" applyBorder="1" applyAlignment="1">
      <alignment horizontal="center"/>
    </xf>
    <xf numFmtId="9" fontId="4" fillId="8" borderId="46" xfId="2" applyFont="1" applyFill="1" applyBorder="1" applyAlignment="1">
      <alignment horizontal="center"/>
    </xf>
    <xf numFmtId="0" fontId="14" fillId="0" borderId="46" xfId="0" applyFont="1" applyFill="1" applyBorder="1" applyAlignment="1">
      <alignment vertical="center"/>
    </xf>
    <xf numFmtId="0" fontId="0" fillId="0" borderId="46" xfId="0" applyFill="1" applyBorder="1"/>
    <xf numFmtId="165" fontId="4" fillId="0" borderId="46" xfId="1" applyNumberFormat="1" applyFont="1" applyFill="1" applyBorder="1" applyAlignment="1">
      <alignment horizontal="center"/>
    </xf>
    <xf numFmtId="9" fontId="4" fillId="0" borderId="46" xfId="2" applyFont="1" applyFill="1" applyBorder="1" applyAlignment="1">
      <alignment horizontal="center"/>
    </xf>
    <xf numFmtId="0" fontId="15" fillId="9" borderId="46" xfId="0" applyFont="1" applyFill="1" applyBorder="1" applyAlignment="1">
      <alignment horizontal="center" vertical="center"/>
    </xf>
    <xf numFmtId="0" fontId="9" fillId="9" borderId="46" xfId="0" applyFont="1" applyFill="1" applyBorder="1"/>
    <xf numFmtId="165" fontId="23" fillId="9" borderId="46" xfId="1" applyNumberFormat="1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166" fontId="5" fillId="8" borderId="17" xfId="2" applyNumberFormat="1" applyFont="1" applyFill="1" applyBorder="1" applyAlignment="1">
      <alignment horizontal="center"/>
    </xf>
    <xf numFmtId="166" fontId="7" fillId="8" borderId="17" xfId="2" applyNumberFormat="1" applyFont="1" applyFill="1" applyBorder="1" applyAlignment="1">
      <alignment horizontal="center"/>
    </xf>
    <xf numFmtId="166" fontId="5" fillId="0" borderId="17" xfId="0" applyNumberFormat="1" applyFont="1" applyBorder="1" applyAlignment="1">
      <alignment horizontal="center"/>
    </xf>
    <xf numFmtId="166" fontId="7" fillId="0" borderId="17" xfId="0" applyNumberFormat="1" applyFont="1" applyBorder="1" applyAlignment="1">
      <alignment horizontal="center"/>
    </xf>
    <xf numFmtId="166" fontId="0" fillId="0" borderId="0" xfId="0" applyNumberFormat="1"/>
    <xf numFmtId="49" fontId="25" fillId="17" borderId="49" xfId="11" applyNumberFormat="1" applyFont="1" applyFill="1" applyBorder="1" applyAlignment="1">
      <alignment horizontal="left"/>
    </xf>
    <xf numFmtId="49" fontId="25" fillId="17" borderId="0" xfId="11" applyNumberFormat="1" applyFont="1" applyFill="1" applyBorder="1" applyAlignment="1">
      <alignment horizontal="center" vertical="center"/>
    </xf>
    <xf numFmtId="49" fontId="26" fillId="18" borderId="51" xfId="0" applyNumberFormat="1" applyFont="1" applyFill="1" applyBorder="1" applyAlignment="1">
      <alignment wrapText="1"/>
    </xf>
    <xf numFmtId="167" fontId="27" fillId="14" borderId="54" xfId="9" applyNumberFormat="1" applyFont="1" applyBorder="1" applyAlignment="1">
      <alignment vertical="center" wrapText="1"/>
    </xf>
    <xf numFmtId="49" fontId="25" fillId="17" borderId="48" xfId="11" applyNumberFormat="1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49" fontId="26" fillId="18" borderId="52" xfId="0" applyNumberFormat="1" applyFont="1" applyFill="1" applyBorder="1" applyAlignment="1">
      <alignment horizontal="right"/>
    </xf>
    <xf numFmtId="1" fontId="27" fillId="19" borderId="53" xfId="9" applyNumberFormat="1" applyFont="1" applyFill="1" applyBorder="1" applyAlignment="1">
      <alignment horizontal="center"/>
    </xf>
    <xf numFmtId="49" fontId="27" fillId="10" borderId="54" xfId="5" applyNumberFormat="1" applyFont="1" applyBorder="1" applyAlignment="1">
      <alignment horizontal="center" vertical="center"/>
    </xf>
    <xf numFmtId="0" fontId="27" fillId="12" borderId="0" xfId="7" applyFont="1" applyAlignment="1">
      <alignment horizontal="center" vertical="center"/>
    </xf>
    <xf numFmtId="0" fontId="28" fillId="20" borderId="0" xfId="7" applyFont="1" applyFill="1" applyAlignment="1">
      <alignment horizontal="center" vertical="center"/>
    </xf>
    <xf numFmtId="167" fontId="28" fillId="15" borderId="54" xfId="10" applyNumberFormat="1" applyFont="1" applyBorder="1" applyAlignment="1">
      <alignment horizontal="left"/>
    </xf>
    <xf numFmtId="3" fontId="28" fillId="21" borderId="54" xfId="10" applyNumberFormat="1" applyFont="1" applyFill="1" applyBorder="1" applyAlignment="1">
      <alignment horizontal="center"/>
    </xf>
    <xf numFmtId="3" fontId="28" fillId="11" borderId="54" xfId="6" applyNumberFormat="1" applyFont="1" applyBorder="1" applyAlignment="1">
      <alignment horizontal="center" vertical="center"/>
    </xf>
    <xf numFmtId="3" fontId="28" fillId="13" borderId="54" xfId="8" applyNumberFormat="1" applyFont="1" applyBorder="1" applyAlignment="1">
      <alignment horizontal="center" vertical="center"/>
    </xf>
    <xf numFmtId="3" fontId="28" fillId="22" borderId="54" xfId="8" applyNumberFormat="1" applyFont="1" applyFill="1" applyBorder="1" applyAlignment="1">
      <alignment horizontal="center" vertical="center"/>
    </xf>
    <xf numFmtId="167" fontId="27" fillId="14" borderId="53" xfId="9" applyNumberFormat="1" applyFont="1" applyBorder="1" applyAlignment="1">
      <alignment horizontal="left"/>
    </xf>
    <xf numFmtId="3" fontId="27" fillId="19" borderId="53" xfId="9" applyNumberFormat="1" applyFont="1" applyFill="1" applyBorder="1" applyAlignment="1">
      <alignment horizontal="center"/>
    </xf>
    <xf numFmtId="3" fontId="27" fillId="10" borderId="54" xfId="5" applyNumberFormat="1" applyFont="1" applyBorder="1" applyAlignment="1">
      <alignment horizontal="center" vertical="center"/>
    </xf>
    <xf numFmtId="3" fontId="27" fillId="12" borderId="54" xfId="7" applyNumberFormat="1" applyFont="1" applyBorder="1" applyAlignment="1">
      <alignment horizontal="center" vertical="center"/>
    </xf>
    <xf numFmtId="3" fontId="29" fillId="20" borderId="54" xfId="7" applyNumberFormat="1" applyFont="1" applyFill="1" applyBorder="1" applyAlignment="1">
      <alignment horizontal="center" vertical="center"/>
    </xf>
    <xf numFmtId="167" fontId="28" fillId="15" borderId="54" xfId="10" applyNumberFormat="1" applyFont="1" applyBorder="1" applyAlignment="1"/>
    <xf numFmtId="3" fontId="28" fillId="21" borderId="54" xfId="10" applyNumberFormat="1" applyFont="1" applyFill="1" applyBorder="1" applyAlignment="1">
      <alignment horizontal="center" vertical="center"/>
    </xf>
    <xf numFmtId="167" fontId="28" fillId="15" borderId="53" xfId="10" applyNumberFormat="1" applyFont="1" applyBorder="1" applyAlignment="1"/>
    <xf numFmtId="3" fontId="28" fillId="21" borderId="53" xfId="10" applyNumberFormat="1" applyFont="1" applyFill="1" applyBorder="1" applyAlignment="1">
      <alignment horizontal="center" vertical="center"/>
    </xf>
    <xf numFmtId="167" fontId="27" fillId="14" borderId="53" xfId="9" applyNumberFormat="1" applyFont="1" applyBorder="1" applyAlignment="1"/>
    <xf numFmtId="3" fontId="27" fillId="24" borderId="53" xfId="9" applyNumberFormat="1" applyFont="1" applyFill="1" applyBorder="1" applyAlignment="1">
      <alignment horizontal="center" vertical="center"/>
    </xf>
    <xf numFmtId="3" fontId="27" fillId="2" borderId="54" xfId="5" applyNumberFormat="1" applyFont="1" applyFill="1" applyBorder="1" applyAlignment="1">
      <alignment horizontal="center" vertical="center"/>
    </xf>
    <xf numFmtId="3" fontId="27" fillId="25" borderId="54" xfId="7" applyNumberFormat="1" applyFont="1" applyFill="1" applyBorder="1" applyAlignment="1">
      <alignment horizontal="center" vertical="center"/>
    </xf>
    <xf numFmtId="3" fontId="27" fillId="26" borderId="54" xfId="7" applyNumberFormat="1" applyFont="1" applyFill="1" applyBorder="1" applyAlignment="1">
      <alignment horizontal="center" vertical="center"/>
    </xf>
    <xf numFmtId="10" fontId="27" fillId="24" borderId="53" xfId="2" applyNumberFormat="1" applyFont="1" applyFill="1" applyBorder="1" applyAlignment="1">
      <alignment horizontal="center" vertical="center"/>
    </xf>
    <xf numFmtId="10" fontId="27" fillId="2" borderId="0" xfId="5" applyNumberFormat="1" applyFont="1" applyFill="1" applyAlignment="1">
      <alignment horizontal="center" vertical="center"/>
    </xf>
    <xf numFmtId="10" fontId="27" fillId="25" borderId="0" xfId="7" applyNumberFormat="1" applyFont="1" applyFill="1" applyAlignment="1">
      <alignment horizontal="center" vertical="center"/>
    </xf>
    <xf numFmtId="10" fontId="27" fillId="26" borderId="0" xfId="7" applyNumberFormat="1" applyFont="1" applyFill="1" applyAlignment="1">
      <alignment horizontal="center" vertical="center"/>
    </xf>
    <xf numFmtId="165" fontId="27" fillId="24" borderId="53" xfId="1" applyNumberFormat="1" applyFont="1" applyFill="1" applyBorder="1" applyAlignment="1">
      <alignment horizontal="center" vertical="center"/>
    </xf>
    <xf numFmtId="165" fontId="27" fillId="2" borderId="54" xfId="1" applyNumberFormat="1" applyFont="1" applyFill="1" applyBorder="1" applyAlignment="1">
      <alignment horizontal="center" vertical="center"/>
    </xf>
    <xf numFmtId="165" fontId="27" fillId="25" borderId="54" xfId="1" applyNumberFormat="1" applyFont="1" applyFill="1" applyBorder="1" applyAlignment="1">
      <alignment horizontal="center" vertical="center"/>
    </xf>
    <xf numFmtId="165" fontId="27" fillId="26" borderId="54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6" fontId="7" fillId="0" borderId="44" xfId="2" applyNumberFormat="1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32" fillId="0" borderId="0" xfId="0" applyFont="1"/>
    <xf numFmtId="0" fontId="12" fillId="4" borderId="47" xfId="3" applyFont="1" applyFill="1" applyBorder="1" applyAlignment="1">
      <alignment horizontal="center" vertical="center"/>
    </xf>
    <xf numFmtId="0" fontId="12" fillId="3" borderId="14" xfId="3" applyFont="1" applyFill="1" applyBorder="1" applyAlignment="1">
      <alignment horizontal="center"/>
    </xf>
    <xf numFmtId="9" fontId="7" fillId="0" borderId="2" xfId="0" applyNumberFormat="1" applyFont="1" applyBorder="1" applyAlignment="1">
      <alignment horizontal="center" wrapText="1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9" fontId="33" fillId="0" borderId="44" xfId="2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9" fontId="33" fillId="0" borderId="0" xfId="2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24" fillId="27" borderId="0" xfId="0" applyFont="1" applyFill="1" applyAlignment="1">
      <alignment horizontal="center"/>
    </xf>
    <xf numFmtId="0" fontId="7" fillId="0" borderId="5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2" fillId="2" borderId="15" xfId="3" applyFont="1" applyFill="1" applyBorder="1" applyAlignment="1">
      <alignment horizontal="center" vertical="center"/>
    </xf>
    <xf numFmtId="0" fontId="12" fillId="2" borderId="16" xfId="3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7" fillId="7" borderId="35" xfId="0" applyFont="1" applyFill="1" applyBorder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7" borderId="23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7" fillId="7" borderId="33" xfId="0" applyFont="1" applyFill="1" applyBorder="1" applyAlignment="1">
      <alignment horizontal="center" vertical="center" wrapText="1"/>
    </xf>
    <xf numFmtId="0" fontId="17" fillId="7" borderId="34" xfId="0" applyFont="1" applyFill="1" applyBorder="1" applyAlignment="1">
      <alignment horizontal="center" vertical="center" wrapText="1"/>
    </xf>
    <xf numFmtId="167" fontId="28" fillId="15" borderId="55" xfId="10" applyNumberFormat="1" applyFont="1" applyBorder="1" applyAlignment="1">
      <alignment horizontal="center" vertical="center" wrapText="1"/>
    </xf>
    <xf numFmtId="167" fontId="28" fillId="15" borderId="56" xfId="10" applyNumberFormat="1" applyFont="1" applyBorder="1" applyAlignment="1">
      <alignment horizontal="center" vertical="center" wrapText="1"/>
    </xf>
    <xf numFmtId="167" fontId="27" fillId="23" borderId="57" xfId="9" applyNumberFormat="1" applyFont="1" applyFill="1" applyBorder="1" applyAlignment="1">
      <alignment horizontal="center" vertical="center"/>
    </xf>
    <xf numFmtId="167" fontId="27" fillId="23" borderId="53" xfId="9" applyNumberFormat="1" applyFont="1" applyFill="1" applyBorder="1" applyAlignment="1">
      <alignment horizontal="center" vertical="center"/>
    </xf>
    <xf numFmtId="165" fontId="27" fillId="23" borderId="57" xfId="1" applyNumberFormat="1" applyFont="1" applyFill="1" applyBorder="1" applyAlignment="1">
      <alignment horizontal="center" vertical="center"/>
    </xf>
    <xf numFmtId="165" fontId="27" fillId="23" borderId="53" xfId="1" applyNumberFormat="1" applyFont="1" applyFill="1" applyBorder="1" applyAlignment="1">
      <alignment horizontal="center" vertical="center"/>
    </xf>
    <xf numFmtId="49" fontId="25" fillId="17" borderId="50" xfId="11" applyNumberFormat="1" applyFont="1" applyFill="1" applyBorder="1" applyAlignment="1">
      <alignment horizontal="center" vertical="center"/>
    </xf>
    <xf numFmtId="49" fontId="25" fillId="17" borderId="0" xfId="11" applyNumberFormat="1" applyFont="1" applyFill="1" applyBorder="1" applyAlignment="1">
      <alignment horizontal="center" vertical="center"/>
    </xf>
    <xf numFmtId="167" fontId="28" fillId="15" borderId="51" xfId="1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2">
    <cellStyle name="20% - Énfasis1" xfId="6" builtinId="30"/>
    <cellStyle name="20% - Énfasis2" xfId="8" builtinId="34"/>
    <cellStyle name="20% - Énfasis3" xfId="10" builtinId="38"/>
    <cellStyle name="Énfasis1" xfId="5" builtinId="29"/>
    <cellStyle name="Énfasis2" xfId="7" builtinId="33"/>
    <cellStyle name="Énfasis3" xfId="9" builtinId="37"/>
    <cellStyle name="Énfasis5" xfId="11" builtinId="45"/>
    <cellStyle name="Hipervínculo" xfId="3" builtinId="8"/>
    <cellStyle name="Moneda" xfId="1" builtinId="4"/>
    <cellStyle name="Moneda 2" xfId="4" xr:uid="{807FEAD0-280B-41A8-8B0F-7F7A64366ECB}"/>
    <cellStyle name="Normal" xfId="0" builtinId="0"/>
    <cellStyle name="Porcentaje" xfId="2" builtinId="5"/>
  </cellStyles>
  <dxfs count="32"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C00000"/>
      </font>
    </dxf>
    <dxf>
      <font>
        <color theme="4"/>
      </font>
    </dxf>
    <dxf>
      <font>
        <color rgb="FFC00000"/>
      </font>
    </dxf>
    <dxf>
      <font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3B5B-6D55-40FC-A17A-3370CF5530D5}">
  <dimension ref="A2:G23"/>
  <sheetViews>
    <sheetView showGridLines="0" tabSelected="1" zoomScale="89" zoomScaleNormal="89" workbookViewId="0">
      <selection activeCell="D8" sqref="D8"/>
    </sheetView>
  </sheetViews>
  <sheetFormatPr baseColWidth="10" defaultRowHeight="14.5" x14ac:dyDescent="0.35"/>
  <cols>
    <col min="1" max="1" width="23.453125" bestFit="1" customWidth="1"/>
    <col min="2" max="2" width="26.1796875" customWidth="1"/>
    <col min="3" max="3" width="19.81640625" customWidth="1"/>
    <col min="4" max="4" width="16.36328125" bestFit="1" customWidth="1"/>
    <col min="5" max="5" width="16" customWidth="1"/>
    <col min="6" max="6" width="26.1796875" customWidth="1"/>
    <col min="7" max="7" width="13.453125" customWidth="1"/>
  </cols>
  <sheetData>
    <row r="2" spans="1:7" ht="18.5" x14ac:dyDescent="0.45">
      <c r="A2" s="4"/>
      <c r="B2" s="160"/>
      <c r="C2" s="160"/>
      <c r="D2" s="160"/>
      <c r="E2" s="4"/>
      <c r="F2" s="4"/>
    </row>
    <row r="3" spans="1:7" s="149" customFormat="1" ht="18.5" x14ac:dyDescent="0.45">
      <c r="B3" s="161" t="s">
        <v>207</v>
      </c>
      <c r="C3" s="161"/>
      <c r="D3" s="161"/>
    </row>
    <row r="4" spans="1:7" ht="18" customHeight="1" x14ac:dyDescent="0.45">
      <c r="A4" s="4"/>
      <c r="B4" s="5"/>
      <c r="C4" s="152" t="s">
        <v>200</v>
      </c>
      <c r="D4" s="46" t="s">
        <v>201</v>
      </c>
    </row>
    <row r="5" spans="1:7" ht="18.5" x14ac:dyDescent="0.45">
      <c r="A5" s="4"/>
      <c r="B5" s="156" t="s">
        <v>202</v>
      </c>
      <c r="C5" s="154">
        <v>20000000</v>
      </c>
      <c r="D5" s="155">
        <v>0.05</v>
      </c>
    </row>
    <row r="6" spans="1:7" ht="18.5" x14ac:dyDescent="0.45">
      <c r="A6" s="4"/>
      <c r="B6" s="157"/>
      <c r="C6" s="154"/>
      <c r="D6" s="158"/>
      <c r="F6" s="151" t="s">
        <v>0</v>
      </c>
      <c r="G6" s="151"/>
    </row>
    <row r="7" spans="1:7" ht="18.5" x14ac:dyDescent="0.45">
      <c r="A7" s="4"/>
      <c r="B7" s="161" t="s">
        <v>208</v>
      </c>
      <c r="C7" s="161"/>
      <c r="D7" s="161"/>
      <c r="F7" s="6" t="s">
        <v>91</v>
      </c>
      <c r="G7" s="7">
        <v>16</v>
      </c>
    </row>
    <row r="8" spans="1:7" ht="18.5" x14ac:dyDescent="0.45">
      <c r="A8" s="4"/>
      <c r="B8" s="84"/>
      <c r="C8" s="147" t="s">
        <v>198</v>
      </c>
      <c r="D8" s="147" t="s">
        <v>199</v>
      </c>
      <c r="E8" s="4"/>
      <c r="F8" s="6" t="s">
        <v>92</v>
      </c>
      <c r="G8" s="7">
        <v>6</v>
      </c>
    </row>
    <row r="9" spans="1:7" ht="18.5" x14ac:dyDescent="0.45">
      <c r="B9" s="148" t="s">
        <v>202</v>
      </c>
      <c r="C9" s="154">
        <v>-14636.777965000016</v>
      </c>
      <c r="D9" s="155">
        <v>-6.7276044019433545E-2</v>
      </c>
      <c r="F9" s="6" t="s">
        <v>89</v>
      </c>
      <c r="G9" s="49">
        <v>-473484.71249997616</v>
      </c>
    </row>
    <row r="10" spans="1:7" ht="18.5" x14ac:dyDescent="0.45">
      <c r="F10" s="47" t="s">
        <v>90</v>
      </c>
      <c r="G10" s="48">
        <v>-1.8E-3</v>
      </c>
    </row>
    <row r="11" spans="1:7" ht="18.5" x14ac:dyDescent="0.45">
      <c r="A11" s="4"/>
      <c r="B11" s="160"/>
      <c r="C11" s="160"/>
      <c r="D11" s="160"/>
      <c r="E11" s="4"/>
    </row>
    <row r="12" spans="1:7" ht="18.5" x14ac:dyDescent="0.45">
      <c r="A12" s="4"/>
      <c r="B12" s="161" t="s">
        <v>206</v>
      </c>
      <c r="C12" s="161"/>
      <c r="D12" s="161"/>
      <c r="E12" s="4"/>
    </row>
    <row r="13" spans="1:7" ht="18.5" x14ac:dyDescent="0.45">
      <c r="A13" s="4"/>
      <c r="B13" s="5"/>
      <c r="C13" s="152" t="s">
        <v>200</v>
      </c>
      <c r="D13" s="46" t="s">
        <v>201</v>
      </c>
      <c r="E13" s="4"/>
      <c r="F13" s="150" t="s">
        <v>5</v>
      </c>
      <c r="G13" s="150"/>
    </row>
    <row r="14" spans="1:7" ht="18.5" x14ac:dyDescent="0.45">
      <c r="A14" s="4"/>
      <c r="B14" s="156" t="s">
        <v>203</v>
      </c>
      <c r="C14" s="154">
        <v>20000000</v>
      </c>
      <c r="D14" s="155">
        <v>0.05</v>
      </c>
      <c r="E14" s="4"/>
      <c r="F14" s="9" t="s">
        <v>1</v>
      </c>
      <c r="G14" s="10" t="s">
        <v>7</v>
      </c>
    </row>
    <row r="15" spans="1:7" ht="18.5" x14ac:dyDescent="0.45">
      <c r="A15" s="4"/>
      <c r="B15" s="157"/>
      <c r="C15" s="154"/>
      <c r="D15" s="158"/>
      <c r="E15" s="4"/>
      <c r="F15" s="8" t="s">
        <v>2</v>
      </c>
      <c r="G15" s="8" t="s">
        <v>78</v>
      </c>
    </row>
    <row r="16" spans="1:7" ht="18.5" x14ac:dyDescent="0.45">
      <c r="A16" s="4"/>
      <c r="B16" s="161" t="s">
        <v>206</v>
      </c>
      <c r="C16" s="161"/>
      <c r="D16" s="161"/>
      <c r="E16" s="4"/>
      <c r="F16" s="8" t="s">
        <v>3</v>
      </c>
      <c r="G16" s="8" t="s">
        <v>78</v>
      </c>
    </row>
    <row r="17" spans="1:5" ht="18.5" x14ac:dyDescent="0.45">
      <c r="A17" s="4"/>
      <c r="B17" s="84"/>
      <c r="C17" s="147" t="s">
        <v>198</v>
      </c>
      <c r="D17" s="147" t="s">
        <v>199</v>
      </c>
      <c r="E17" s="4"/>
    </row>
    <row r="18" spans="1:5" ht="18.5" x14ac:dyDescent="0.45">
      <c r="B18" s="156" t="s">
        <v>203</v>
      </c>
      <c r="C18" s="154">
        <v>-14636.777965000016</v>
      </c>
      <c r="D18" s="155">
        <v>-6.7276044019433545E-2</v>
      </c>
    </row>
    <row r="20" spans="1:5" x14ac:dyDescent="0.35">
      <c r="B20" s="161" t="s">
        <v>205</v>
      </c>
      <c r="C20" s="161"/>
      <c r="D20" s="161"/>
    </row>
    <row r="21" spans="1:5" x14ac:dyDescent="0.35">
      <c r="D21" t="s">
        <v>204</v>
      </c>
    </row>
    <row r="22" spans="1:5" ht="18.5" x14ac:dyDescent="0.35">
      <c r="B22" s="162" t="s">
        <v>196</v>
      </c>
      <c r="C22" s="163"/>
      <c r="D22" s="159">
        <v>-4.9200000000000001E-2</v>
      </c>
    </row>
    <row r="23" spans="1:5" x14ac:dyDescent="0.35">
      <c r="B23" s="2"/>
    </row>
  </sheetData>
  <mergeCells count="8">
    <mergeCell ref="B20:D20"/>
    <mergeCell ref="B22:C22"/>
    <mergeCell ref="B2:D2"/>
    <mergeCell ref="B11:D11"/>
    <mergeCell ref="B12:D12"/>
    <mergeCell ref="B16:D16"/>
    <mergeCell ref="B3:D3"/>
    <mergeCell ref="B7:D7"/>
  </mergeCells>
  <conditionalFormatting sqref="G10">
    <cfRule type="cellIs" dxfId="31" priority="29" operator="greaterThan">
      <formula>0</formula>
    </cfRule>
    <cfRule type="cellIs" dxfId="30" priority="30" operator="lessThan">
      <formula>0</formula>
    </cfRule>
  </conditionalFormatting>
  <conditionalFormatting sqref="G9">
    <cfRule type="cellIs" dxfId="29" priority="31" operator="greaterThan">
      <formula>0</formula>
    </cfRule>
    <cfRule type="cellIs" dxfId="28" priority="32" operator="lessThan">
      <formula>0</formula>
    </cfRule>
  </conditionalFormatting>
  <conditionalFormatting sqref="C8 C6:D6">
    <cfRule type="cellIs" dxfId="27" priority="28" operator="lessThan">
      <formula>0</formula>
    </cfRule>
  </conditionalFormatting>
  <conditionalFormatting sqref="D8">
    <cfRule type="cellIs" dxfId="26" priority="20" operator="lessThan">
      <formula>0</formula>
    </cfRule>
  </conditionalFormatting>
  <conditionalFormatting sqref="C9">
    <cfRule type="cellIs" dxfId="25" priority="14" operator="lessThan">
      <formula>0</formula>
    </cfRule>
  </conditionalFormatting>
  <conditionalFormatting sqref="D9">
    <cfRule type="cellIs" dxfId="24" priority="13" operator="lessThan">
      <formula>0</formula>
    </cfRule>
  </conditionalFormatting>
  <conditionalFormatting sqref="C5">
    <cfRule type="cellIs" dxfId="23" priority="12" operator="lessThan">
      <formula>0</formula>
    </cfRule>
  </conditionalFormatting>
  <conditionalFormatting sqref="D5">
    <cfRule type="cellIs" dxfId="22" priority="11" operator="lessThan">
      <formula>0</formula>
    </cfRule>
  </conditionalFormatting>
  <conditionalFormatting sqref="C17">
    <cfRule type="cellIs" dxfId="21" priority="10" operator="lessThan">
      <formula>0</formula>
    </cfRule>
  </conditionalFormatting>
  <conditionalFormatting sqref="D17">
    <cfRule type="cellIs" dxfId="20" priority="8" operator="lessThan">
      <formula>0</formula>
    </cfRule>
  </conditionalFormatting>
  <conditionalFormatting sqref="C18">
    <cfRule type="cellIs" dxfId="19" priority="4" operator="lessThan">
      <formula>0</formula>
    </cfRule>
  </conditionalFormatting>
  <conditionalFormatting sqref="D18">
    <cfRule type="cellIs" dxfId="18" priority="3" operator="lessThan">
      <formula>0</formula>
    </cfRule>
  </conditionalFormatting>
  <conditionalFormatting sqref="C14:C15">
    <cfRule type="cellIs" dxfId="17" priority="2" operator="lessThan">
      <formula>0</formula>
    </cfRule>
  </conditionalFormatting>
  <conditionalFormatting sqref="D14:D15">
    <cfRule type="cellIs" dxfId="16" priority="1" operator="lessThan">
      <formula>0</formula>
    </cfRule>
  </conditionalFormatting>
  <hyperlinks>
    <hyperlink ref="F6:G6" location="OverUnder!A1" display="Over/Under" xr:uid="{5BF26DD8-BDEA-455D-91C1-38484EDB8758}"/>
    <hyperlink ref="F13:G13" location="DuraciónFiscal!A1" display="Inventario Fiscal" xr:uid="{D1692BF7-2921-BF49-B390-D1DA260DA69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7E4F-D8EC-4FAA-992F-E45DD1DB802B}">
  <dimension ref="C3:M61"/>
  <sheetViews>
    <sheetView showGridLines="0" workbookViewId="0">
      <selection activeCell="K3" sqref="K3:L3"/>
    </sheetView>
  </sheetViews>
  <sheetFormatPr baseColWidth="10" defaultRowHeight="14.5" x14ac:dyDescent="0.35"/>
  <cols>
    <col min="3" max="3" width="17.6328125" bestFit="1" customWidth="1"/>
    <col min="4" max="4" width="11.453125" bestFit="1" customWidth="1"/>
    <col min="5" max="7" width="13.81640625" bestFit="1" customWidth="1"/>
    <col min="8" max="10" width="11.453125" bestFit="1" customWidth="1"/>
    <col min="11" max="11" width="22.453125" bestFit="1" customWidth="1"/>
    <col min="12" max="12" width="11.453125" bestFit="1" customWidth="1"/>
  </cols>
  <sheetData>
    <row r="3" spans="3:12" ht="18.5" x14ac:dyDescent="0.35">
      <c r="K3" s="164" t="s">
        <v>79</v>
      </c>
      <c r="L3" s="165"/>
    </row>
    <row r="5" spans="3:12" ht="26" x14ac:dyDescent="0.6">
      <c r="D5" s="45" t="s">
        <v>87</v>
      </c>
    </row>
    <row r="6" spans="3:12" x14ac:dyDescent="0.35">
      <c r="D6" t="s">
        <v>88</v>
      </c>
    </row>
    <row r="9" spans="3:12" ht="18.5" x14ac:dyDescent="0.45">
      <c r="C9" s="11" t="s">
        <v>80</v>
      </c>
      <c r="D9" s="11" t="s">
        <v>155</v>
      </c>
      <c r="E9" s="11" t="s">
        <v>82</v>
      </c>
      <c r="F9" s="11" t="s">
        <v>83</v>
      </c>
      <c r="G9" s="11" t="s">
        <v>84</v>
      </c>
      <c r="H9" s="11" t="s">
        <v>83</v>
      </c>
      <c r="I9" s="11" t="s">
        <v>6</v>
      </c>
      <c r="J9" s="11" t="s">
        <v>83</v>
      </c>
      <c r="K9" s="11" t="s">
        <v>8</v>
      </c>
      <c r="L9" s="11" t="s">
        <v>83</v>
      </c>
    </row>
    <row r="10" spans="3:12" ht="18.5" x14ac:dyDescent="0.45">
      <c r="C10" s="166" t="s">
        <v>85</v>
      </c>
      <c r="D10" s="31">
        <v>2018</v>
      </c>
      <c r="E10" s="32">
        <v>58852</v>
      </c>
      <c r="F10" s="31"/>
      <c r="G10" s="32">
        <v>24129</v>
      </c>
      <c r="H10" s="31"/>
      <c r="I10" s="32">
        <v>6460</v>
      </c>
      <c r="J10" s="31"/>
      <c r="K10" s="33">
        <v>239393289</v>
      </c>
      <c r="L10" s="31"/>
    </row>
    <row r="11" spans="3:12" ht="18.5" x14ac:dyDescent="0.45">
      <c r="C11" s="166"/>
      <c r="D11" s="34">
        <v>2019</v>
      </c>
      <c r="E11" s="35">
        <v>52977</v>
      </c>
      <c r="F11" s="36">
        <f>+E11/E10-1</f>
        <v>-9.9826683884999712E-2</v>
      </c>
      <c r="G11" s="35">
        <v>22412</v>
      </c>
      <c r="H11" s="36">
        <f>+G11/G10-1</f>
        <v>-7.1159186041692579E-2</v>
      </c>
      <c r="I11" s="35">
        <v>5704</v>
      </c>
      <c r="J11" s="36">
        <f>+I11/I10-1</f>
        <v>-0.11702786377708974</v>
      </c>
      <c r="K11" s="37">
        <v>261484910</v>
      </c>
      <c r="L11" s="102">
        <f>+K11/K10-1</f>
        <v>9.2281705524334789E-2</v>
      </c>
    </row>
    <row r="12" spans="3:12" ht="18.5" x14ac:dyDescent="0.45">
      <c r="C12" s="166" t="s">
        <v>86</v>
      </c>
      <c r="D12" s="31">
        <v>2018</v>
      </c>
      <c r="E12" s="32" t="s">
        <v>78</v>
      </c>
      <c r="F12" s="31"/>
      <c r="G12" s="32">
        <v>8614</v>
      </c>
      <c r="H12" s="31"/>
      <c r="I12" s="32">
        <v>1348</v>
      </c>
      <c r="J12" s="31"/>
      <c r="K12" s="33">
        <v>31205803</v>
      </c>
      <c r="L12" s="104"/>
    </row>
    <row r="13" spans="3:12" ht="18.5" x14ac:dyDescent="0.45">
      <c r="C13" s="166"/>
      <c r="D13" s="34">
        <v>2019</v>
      </c>
      <c r="E13" s="35" t="s">
        <v>78</v>
      </c>
      <c r="F13" s="36"/>
      <c r="G13" s="35">
        <v>10045</v>
      </c>
      <c r="H13" s="36">
        <f>+G13/G12-1</f>
        <v>0.16612491293243559</v>
      </c>
      <c r="I13" s="35">
        <v>1493</v>
      </c>
      <c r="J13" s="36">
        <f>+I13/I12-1</f>
        <v>0.10756676557863498</v>
      </c>
      <c r="K13" s="37">
        <v>33665655</v>
      </c>
      <c r="L13" s="102">
        <f>+K13/K12-1</f>
        <v>7.882674898639852E-2</v>
      </c>
    </row>
    <row r="14" spans="3:12" ht="18.5" x14ac:dyDescent="0.45">
      <c r="C14" s="167" t="s">
        <v>51</v>
      </c>
      <c r="D14" s="38">
        <v>2018</v>
      </c>
      <c r="E14" s="39">
        <v>58852</v>
      </c>
      <c r="F14" s="38"/>
      <c r="G14" s="39">
        <f>+G10+G12</f>
        <v>32743</v>
      </c>
      <c r="H14" s="38"/>
      <c r="I14" s="39">
        <f>+I10+I12</f>
        <v>7808</v>
      </c>
      <c r="J14" s="38"/>
      <c r="K14" s="40">
        <f>+K10+K12</f>
        <v>270599092</v>
      </c>
      <c r="L14" s="105"/>
    </row>
    <row r="15" spans="3:12" ht="18.5" x14ac:dyDescent="0.45">
      <c r="C15" s="167"/>
      <c r="D15" s="41">
        <v>2019</v>
      </c>
      <c r="E15" s="42">
        <v>52977</v>
      </c>
      <c r="F15" s="43">
        <f>+E15/E14-1</f>
        <v>-9.9826683884999712E-2</v>
      </c>
      <c r="G15" s="42">
        <f>+G11+G13</f>
        <v>32457</v>
      </c>
      <c r="H15" s="43">
        <f>+G15/G14-1</f>
        <v>-8.7346913844180696E-3</v>
      </c>
      <c r="I15" s="42">
        <f>+I11+I13</f>
        <v>7197</v>
      </c>
      <c r="J15" s="43">
        <f>+I15/I14-1</f>
        <v>-7.8253073770491843E-2</v>
      </c>
      <c r="K15" s="44">
        <f>+K11+K13</f>
        <v>295150565</v>
      </c>
      <c r="L15" s="103">
        <f>+K15/K14-1</f>
        <v>9.0730064238353059E-2</v>
      </c>
    </row>
    <row r="16" spans="3:12" x14ac:dyDescent="0.35">
      <c r="L16" s="106"/>
    </row>
    <row r="19" spans="3:13" ht="26" x14ac:dyDescent="0.6">
      <c r="D19" s="45" t="s">
        <v>129</v>
      </c>
    </row>
    <row r="20" spans="3:13" ht="18.5" x14ac:dyDescent="0.45">
      <c r="D20" t="s">
        <v>127</v>
      </c>
      <c r="M20" s="4"/>
    </row>
    <row r="21" spans="3:13" ht="18.5" x14ac:dyDescent="0.45">
      <c r="M21" s="4"/>
    </row>
    <row r="22" spans="3:13" ht="18.5" x14ac:dyDescent="0.45">
      <c r="M22" s="4"/>
    </row>
    <row r="23" spans="3:13" ht="18.5" x14ac:dyDescent="0.45">
      <c r="C23" s="11" t="s">
        <v>80</v>
      </c>
      <c r="D23" s="11" t="s">
        <v>81</v>
      </c>
      <c r="E23" s="11" t="s">
        <v>82</v>
      </c>
      <c r="F23" s="11" t="s">
        <v>83</v>
      </c>
      <c r="G23" s="11" t="s">
        <v>84</v>
      </c>
      <c r="H23" s="11" t="s">
        <v>83</v>
      </c>
      <c r="I23" s="11" t="s">
        <v>6</v>
      </c>
      <c r="J23" s="11" t="s">
        <v>83</v>
      </c>
      <c r="K23" s="11" t="s">
        <v>8</v>
      </c>
      <c r="L23" s="11" t="s">
        <v>83</v>
      </c>
      <c r="M23" s="4"/>
    </row>
    <row r="24" spans="3:13" ht="18.5" x14ac:dyDescent="0.45">
      <c r="C24" s="166" t="s">
        <v>85</v>
      </c>
      <c r="D24" s="31">
        <v>2018</v>
      </c>
      <c r="E24" s="32">
        <v>9552</v>
      </c>
      <c r="F24" s="31"/>
      <c r="G24" s="32">
        <v>1543</v>
      </c>
      <c r="H24" s="31"/>
      <c r="I24" s="32">
        <v>671</v>
      </c>
      <c r="J24" s="31"/>
      <c r="K24" s="33">
        <v>157825145</v>
      </c>
      <c r="L24" s="31"/>
      <c r="M24" s="4"/>
    </row>
    <row r="25" spans="3:13" ht="18.5" x14ac:dyDescent="0.45">
      <c r="C25" s="166"/>
      <c r="D25" s="34">
        <v>2019</v>
      </c>
      <c r="E25" s="35">
        <v>9249</v>
      </c>
      <c r="F25" s="36">
        <f>+E25/E24-1</f>
        <v>-3.1721105527638183E-2</v>
      </c>
      <c r="G25" s="35">
        <v>1206</v>
      </c>
      <c r="H25" s="36">
        <f>+G25/G24-1</f>
        <v>-0.2184057031756319</v>
      </c>
      <c r="I25" s="35">
        <v>594</v>
      </c>
      <c r="J25" s="36">
        <f>+I25/I24-1</f>
        <v>-0.11475409836065575</v>
      </c>
      <c r="K25" s="37">
        <v>144497606</v>
      </c>
      <c r="L25" s="102">
        <f>+K25/K24-1</f>
        <v>-8.4444965978013209E-2</v>
      </c>
      <c r="M25" s="4"/>
    </row>
    <row r="26" spans="3:13" ht="18.5" x14ac:dyDescent="0.45">
      <c r="C26" s="166" t="s">
        <v>86</v>
      </c>
      <c r="D26" s="31">
        <v>2018</v>
      </c>
      <c r="E26" s="32" t="s">
        <v>78</v>
      </c>
      <c r="F26" s="31"/>
      <c r="G26" s="32">
        <v>1648</v>
      </c>
      <c r="H26" s="31"/>
      <c r="I26" s="32">
        <v>268</v>
      </c>
      <c r="J26" s="31"/>
      <c r="K26" s="33">
        <v>48235769</v>
      </c>
      <c r="L26" s="104"/>
      <c r="M26" s="4"/>
    </row>
    <row r="27" spans="3:13" ht="18.5" x14ac:dyDescent="0.45">
      <c r="C27" s="166"/>
      <c r="D27" s="34">
        <v>2019</v>
      </c>
      <c r="E27" s="35" t="s">
        <v>78</v>
      </c>
      <c r="F27" s="36"/>
      <c r="G27" s="35">
        <v>1613</v>
      </c>
      <c r="H27" s="36">
        <f>+G27/G26-1</f>
        <v>-2.1237864077669921E-2</v>
      </c>
      <c r="I27" s="35">
        <v>176</v>
      </c>
      <c r="J27" s="36">
        <f>+I27/I26-1</f>
        <v>-0.34328358208955223</v>
      </c>
      <c r="K27" s="37">
        <v>52555632</v>
      </c>
      <c r="L27" s="102">
        <f>+K27/K26-1</f>
        <v>8.9557253663769654E-2</v>
      </c>
    </row>
    <row r="28" spans="3:13" ht="18.5" x14ac:dyDescent="0.45">
      <c r="C28" s="166" t="s">
        <v>128</v>
      </c>
      <c r="D28" s="31">
        <v>2018</v>
      </c>
      <c r="E28" s="32" t="s">
        <v>78</v>
      </c>
      <c r="F28" s="31"/>
      <c r="G28" s="32">
        <v>317</v>
      </c>
      <c r="H28" s="31"/>
      <c r="I28" s="32">
        <v>333</v>
      </c>
      <c r="J28" s="31"/>
      <c r="K28" s="33">
        <v>87074954</v>
      </c>
      <c r="L28" s="104"/>
      <c r="M28" s="4"/>
    </row>
    <row r="29" spans="3:13" ht="18.5" x14ac:dyDescent="0.45">
      <c r="C29" s="166"/>
      <c r="D29" s="34">
        <v>2019</v>
      </c>
      <c r="E29" s="35" t="s">
        <v>78</v>
      </c>
      <c r="F29" s="36"/>
      <c r="G29" s="35">
        <v>281</v>
      </c>
      <c r="H29" s="36">
        <f>+G29/G28-1</f>
        <v>-0.11356466876971605</v>
      </c>
      <c r="I29" s="35">
        <v>338</v>
      </c>
      <c r="J29" s="36">
        <f>+I29/I28-1</f>
        <v>1.501501501501501E-2</v>
      </c>
      <c r="K29" s="37">
        <v>79750193</v>
      </c>
      <c r="L29" s="102">
        <f>+K29/K28-1</f>
        <v>-8.4120182251259057E-2</v>
      </c>
    </row>
    <row r="30" spans="3:13" ht="18.5" x14ac:dyDescent="0.45">
      <c r="C30" s="167" t="s">
        <v>51</v>
      </c>
      <c r="D30" s="38">
        <v>2018</v>
      </c>
      <c r="E30" s="39">
        <v>58852</v>
      </c>
      <c r="F30" s="38"/>
      <c r="G30" s="39">
        <f>+G24+G26+G28</f>
        <v>3508</v>
      </c>
      <c r="H30" s="38"/>
      <c r="I30" s="39">
        <f>+I24+I26+I28</f>
        <v>1272</v>
      </c>
      <c r="J30" s="38"/>
      <c r="K30" s="40">
        <f>+K24+K26+K28</f>
        <v>293135868</v>
      </c>
      <c r="L30" s="105"/>
    </row>
    <row r="31" spans="3:13" ht="18.5" x14ac:dyDescent="0.45">
      <c r="C31" s="167"/>
      <c r="D31" s="41">
        <v>2019</v>
      </c>
      <c r="E31" s="42">
        <v>52977</v>
      </c>
      <c r="F31" s="43">
        <f>+E31/E30-1</f>
        <v>-9.9826683884999712E-2</v>
      </c>
      <c r="G31" s="42">
        <f>+G25+G27+G29</f>
        <v>3100</v>
      </c>
      <c r="H31" s="43">
        <f>+G31/G30-1</f>
        <v>-0.11630558722919038</v>
      </c>
      <c r="I31" s="42">
        <f>+I25+I27+I29</f>
        <v>1108</v>
      </c>
      <c r="J31" s="43">
        <f>+I31/I30-1</f>
        <v>-0.12893081761006286</v>
      </c>
      <c r="K31" s="44">
        <f>+K25+K27+K29</f>
        <v>276803431</v>
      </c>
      <c r="L31" s="103">
        <f>+K31/K30-1</f>
        <v>-5.5716269426298926E-2</v>
      </c>
    </row>
    <row r="36" spans="4:8" ht="26" x14ac:dyDescent="0.6">
      <c r="D36" s="45" t="s">
        <v>154</v>
      </c>
    </row>
    <row r="37" spans="4:8" x14ac:dyDescent="0.35">
      <c r="D37" t="s">
        <v>127</v>
      </c>
    </row>
    <row r="38" spans="4:8" ht="15" customHeight="1" x14ac:dyDescent="0.35"/>
    <row r="39" spans="4:8" ht="30" customHeight="1" x14ac:dyDescent="0.35">
      <c r="D39" s="100" t="s">
        <v>130</v>
      </c>
      <c r="E39" s="100"/>
      <c r="F39" s="101">
        <v>2018</v>
      </c>
      <c r="G39" s="101">
        <v>2019</v>
      </c>
      <c r="H39" s="101" t="s">
        <v>152</v>
      </c>
    </row>
    <row r="40" spans="4:8" ht="15.5" x14ac:dyDescent="0.35">
      <c r="D40" s="89" t="s">
        <v>131</v>
      </c>
      <c r="E40" s="90"/>
      <c r="F40" s="91">
        <v>21194405.759999998</v>
      </c>
      <c r="G40" s="91">
        <v>14793321</v>
      </c>
      <c r="H40" s="92">
        <v>-0.30201765656863588</v>
      </c>
    </row>
    <row r="41" spans="4:8" ht="15.5" x14ac:dyDescent="0.35">
      <c r="D41" s="93" t="s">
        <v>132</v>
      </c>
      <c r="E41" s="94"/>
      <c r="F41" s="95">
        <v>12599811.190000001</v>
      </c>
      <c r="G41" s="95">
        <v>12989283.960000001</v>
      </c>
      <c r="H41" s="96">
        <v>3.091100050047646E-2</v>
      </c>
    </row>
    <row r="42" spans="4:8" ht="15.5" x14ac:dyDescent="0.35">
      <c r="D42" s="89" t="s">
        <v>133</v>
      </c>
      <c r="E42" s="90"/>
      <c r="F42" s="91">
        <v>14829916.529999999</v>
      </c>
      <c r="G42" s="91">
        <v>11987992</v>
      </c>
      <c r="H42" s="92">
        <v>-0.19163456006316437</v>
      </c>
    </row>
    <row r="43" spans="4:8" ht="15.5" x14ac:dyDescent="0.35">
      <c r="D43" s="93" t="s">
        <v>134</v>
      </c>
      <c r="E43" s="94"/>
      <c r="F43" s="95">
        <v>6456204.3399999999</v>
      </c>
      <c r="G43" s="95">
        <v>6547995.6400000006</v>
      </c>
      <c r="H43" s="96">
        <v>1.4217533269710758E-2</v>
      </c>
    </row>
    <row r="44" spans="4:8" ht="15.5" x14ac:dyDescent="0.35">
      <c r="D44" s="89" t="s">
        <v>135</v>
      </c>
      <c r="E44" s="90"/>
      <c r="F44" s="91">
        <v>5412919.8899999997</v>
      </c>
      <c r="G44" s="91">
        <v>6059775.4000000004</v>
      </c>
      <c r="H44" s="92">
        <v>0.11950213990697001</v>
      </c>
    </row>
    <row r="45" spans="4:8" ht="15.5" x14ac:dyDescent="0.35">
      <c r="D45" s="93" t="s">
        <v>136</v>
      </c>
      <c r="E45" s="94"/>
      <c r="F45" s="95">
        <v>0</v>
      </c>
      <c r="G45" s="95">
        <v>5299206</v>
      </c>
      <c r="H45" s="96" t="s">
        <v>153</v>
      </c>
    </row>
    <row r="46" spans="4:8" ht="15.5" x14ac:dyDescent="0.35">
      <c r="D46" s="89" t="s">
        <v>137</v>
      </c>
      <c r="E46" s="90"/>
      <c r="F46" s="91">
        <v>695245.01</v>
      </c>
      <c r="G46" s="91">
        <v>4084340</v>
      </c>
      <c r="H46" s="92">
        <v>4.874677187542849</v>
      </c>
    </row>
    <row r="47" spans="4:8" ht="15.5" x14ac:dyDescent="0.35">
      <c r="D47" s="93" t="s">
        <v>138</v>
      </c>
      <c r="E47" s="94"/>
      <c r="F47" s="95">
        <v>5420631</v>
      </c>
      <c r="G47" s="95">
        <v>3930303</v>
      </c>
      <c r="H47" s="96">
        <v>-0.2749362574209534</v>
      </c>
    </row>
    <row r="48" spans="4:8" ht="15.5" x14ac:dyDescent="0.35">
      <c r="D48" s="89" t="s">
        <v>139</v>
      </c>
      <c r="E48" s="90"/>
      <c r="F48" s="91">
        <v>1588105.8599999999</v>
      </c>
      <c r="G48" s="91">
        <v>3728432.81</v>
      </c>
      <c r="H48" s="92">
        <v>1.3477230982574424</v>
      </c>
    </row>
    <row r="49" spans="4:8" ht="15.5" x14ac:dyDescent="0.35">
      <c r="D49" s="93" t="s">
        <v>140</v>
      </c>
      <c r="E49" s="94"/>
      <c r="F49" s="95">
        <v>1423875.5</v>
      </c>
      <c r="G49" s="95">
        <v>3688657</v>
      </c>
      <c r="H49" s="96">
        <v>1.5905755102886454</v>
      </c>
    </row>
    <row r="50" spans="4:8" ht="15.5" x14ac:dyDescent="0.35">
      <c r="D50" s="89" t="s">
        <v>141</v>
      </c>
      <c r="E50" s="90"/>
      <c r="F50" s="91">
        <v>8625241.8499999996</v>
      </c>
      <c r="G50" s="91">
        <v>2680014</v>
      </c>
      <c r="H50" s="92">
        <v>-0.68928245183061154</v>
      </c>
    </row>
    <row r="51" spans="4:8" ht="15.5" x14ac:dyDescent="0.35">
      <c r="D51" s="93" t="s">
        <v>142</v>
      </c>
      <c r="E51" s="94"/>
      <c r="F51" s="95">
        <v>0</v>
      </c>
      <c r="G51" s="95">
        <v>2612310</v>
      </c>
      <c r="H51" s="96" t="s">
        <v>153</v>
      </c>
    </row>
    <row r="52" spans="4:8" ht="15.5" x14ac:dyDescent="0.35">
      <c r="D52" s="89" t="s">
        <v>143</v>
      </c>
      <c r="E52" s="90"/>
      <c r="F52" s="91">
        <v>0</v>
      </c>
      <c r="G52" s="91">
        <v>2594274</v>
      </c>
      <c r="H52" s="92" t="s">
        <v>153</v>
      </c>
    </row>
    <row r="53" spans="4:8" ht="15.5" x14ac:dyDescent="0.35">
      <c r="D53" s="93" t="s">
        <v>144</v>
      </c>
      <c r="E53" s="94"/>
      <c r="F53" s="95">
        <v>3522651.2800000003</v>
      </c>
      <c r="G53" s="95">
        <v>1831850.6099999999</v>
      </c>
      <c r="H53" s="96">
        <v>-0.47997957663297297</v>
      </c>
    </row>
    <row r="54" spans="4:8" ht="15.5" x14ac:dyDescent="0.35">
      <c r="D54" s="89" t="s">
        <v>145</v>
      </c>
      <c r="E54" s="90"/>
      <c r="F54" s="91">
        <v>161500</v>
      </c>
      <c r="G54" s="91">
        <v>1670922</v>
      </c>
      <c r="H54" s="92">
        <v>9.3462662538699686</v>
      </c>
    </row>
    <row r="55" spans="4:8" ht="15.5" x14ac:dyDescent="0.35">
      <c r="D55" s="93" t="s">
        <v>146</v>
      </c>
      <c r="E55" s="94"/>
      <c r="F55" s="95">
        <v>2036001</v>
      </c>
      <c r="G55" s="95">
        <v>1629058.57</v>
      </c>
      <c r="H55" s="96">
        <v>-0.19987339397181036</v>
      </c>
    </row>
    <row r="56" spans="4:8" ht="15.5" x14ac:dyDescent="0.35">
      <c r="D56" s="89" t="s">
        <v>147</v>
      </c>
      <c r="E56" s="90"/>
      <c r="F56" s="91">
        <v>1721467.71</v>
      </c>
      <c r="G56" s="91">
        <v>1134745</v>
      </c>
      <c r="H56" s="92">
        <v>-0.34082702021753286</v>
      </c>
    </row>
    <row r="57" spans="4:8" ht="15.5" x14ac:dyDescent="0.35">
      <c r="D57" s="93" t="s">
        <v>148</v>
      </c>
      <c r="E57" s="94"/>
      <c r="F57" s="95">
        <v>2430977</v>
      </c>
      <c r="G57" s="95">
        <v>1121703</v>
      </c>
      <c r="H57" s="96">
        <v>-0.53857934484777115</v>
      </c>
    </row>
    <row r="58" spans="4:8" ht="15.5" x14ac:dyDescent="0.35">
      <c r="D58" s="89" t="s">
        <v>149</v>
      </c>
      <c r="E58" s="90"/>
      <c r="F58" s="91">
        <v>584747.75</v>
      </c>
      <c r="G58" s="91">
        <v>1002910</v>
      </c>
      <c r="H58" s="92">
        <v>0.71511562036792786</v>
      </c>
    </row>
    <row r="59" spans="4:8" ht="15.5" x14ac:dyDescent="0.35">
      <c r="D59" s="93" t="s">
        <v>150</v>
      </c>
      <c r="E59" s="94"/>
      <c r="F59" s="95">
        <v>2957033.9299999997</v>
      </c>
      <c r="G59" s="95">
        <v>748083</v>
      </c>
      <c r="H59" s="96">
        <v>-0.74701575372183837</v>
      </c>
    </row>
    <row r="60" spans="4:8" ht="15.5" x14ac:dyDescent="0.35">
      <c r="D60" s="89" t="s">
        <v>151</v>
      </c>
      <c r="E60" s="90"/>
      <c r="F60" s="91">
        <v>217700</v>
      </c>
      <c r="G60" s="91">
        <v>0</v>
      </c>
      <c r="H60" s="92">
        <v>-1</v>
      </c>
    </row>
    <row r="61" spans="4:8" ht="18.5" x14ac:dyDescent="0.45">
      <c r="D61" s="97" t="s">
        <v>51</v>
      </c>
      <c r="E61" s="98"/>
      <c r="F61" s="99">
        <v>91878435.599999994</v>
      </c>
      <c r="G61" s="99">
        <v>90135176.989999995</v>
      </c>
      <c r="H61" s="103">
        <v>-1.897353387240297E-2</v>
      </c>
    </row>
  </sheetData>
  <mergeCells count="8">
    <mergeCell ref="K3:L3"/>
    <mergeCell ref="C24:C25"/>
    <mergeCell ref="C26:C27"/>
    <mergeCell ref="C30:C31"/>
    <mergeCell ref="C28:C29"/>
    <mergeCell ref="C10:C11"/>
    <mergeCell ref="C12:C13"/>
    <mergeCell ref="C14:C15"/>
  </mergeCells>
  <conditionalFormatting sqref="L11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L13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L15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L25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L27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L3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L29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H61">
    <cfRule type="cellIs" dxfId="1" priority="1" operator="lessThan">
      <formula>0</formula>
    </cfRule>
    <cfRule type="cellIs" dxfId="0" priority="2" operator="greaterThan">
      <formula>0</formula>
    </cfRule>
  </conditionalFormatting>
  <hyperlinks>
    <hyperlink ref="K3:L3" location="KPIS!A1" display="Volver a Menu" xr:uid="{3332EA18-5F6C-420B-9A83-024CBA9175D8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492F-5432-49F0-AF95-10E1F0E8E84F}">
  <dimension ref="A1:T47"/>
  <sheetViews>
    <sheetView showGridLines="0" zoomScale="180" zoomScaleNormal="100" workbookViewId="0">
      <pane ySplit="5" topLeftCell="A6" activePane="bottomLeft" state="frozen"/>
      <selection pane="bottomLeft" activeCell="G2" sqref="G2:H2"/>
    </sheetView>
  </sheetViews>
  <sheetFormatPr baseColWidth="10" defaultRowHeight="14.5" x14ac:dyDescent="0.35"/>
  <cols>
    <col min="2" max="2" width="18.453125" bestFit="1" customWidth="1"/>
    <col min="3" max="3" width="9.36328125" style="1" bestFit="1" customWidth="1"/>
    <col min="4" max="4" width="9.453125" bestFit="1" customWidth="1"/>
    <col min="5" max="6" width="12.1796875" bestFit="1" customWidth="1"/>
    <col min="7" max="7" width="10.81640625" bestFit="1" customWidth="1"/>
    <col min="9" max="9" width="64.81640625" bestFit="1" customWidth="1"/>
    <col min="10" max="10" width="9.453125" style="12" bestFit="1" customWidth="1"/>
    <col min="11" max="12" width="12.1796875" bestFit="1" customWidth="1"/>
    <col min="13" max="13" width="10.81640625" bestFit="1" customWidth="1"/>
    <col min="14" max="14" width="14.453125" bestFit="1" customWidth="1"/>
    <col min="15" max="15" width="42.6328125" bestFit="1" customWidth="1"/>
    <col min="16" max="17" width="37.81640625" bestFit="1" customWidth="1"/>
    <col min="18" max="19" width="11.453125" style="2"/>
  </cols>
  <sheetData>
    <row r="1" spans="1:20" x14ac:dyDescent="0.35">
      <c r="A1" t="s">
        <v>9</v>
      </c>
    </row>
    <row r="2" spans="1:20" ht="24.75" customHeight="1" x14ac:dyDescent="0.35">
      <c r="G2" s="164" t="s">
        <v>79</v>
      </c>
      <c r="H2" s="165"/>
    </row>
    <row r="3" spans="1:20" ht="21" x14ac:dyDescent="0.5">
      <c r="B3" s="171" t="s">
        <v>10</v>
      </c>
      <c r="C3" s="171"/>
      <c r="D3" s="171"/>
      <c r="E3" s="171"/>
      <c r="F3" s="171"/>
      <c r="G3" s="171"/>
      <c r="I3" s="170" t="s">
        <v>11</v>
      </c>
      <c r="J3" s="170"/>
      <c r="K3" s="170"/>
      <c r="L3" s="170"/>
      <c r="M3" s="170"/>
      <c r="N3" s="1"/>
      <c r="P3" s="170" t="s">
        <v>123</v>
      </c>
      <c r="Q3" s="170"/>
      <c r="R3" s="170"/>
      <c r="S3" s="79"/>
      <c r="T3" s="80"/>
    </row>
    <row r="5" spans="1:20" ht="17" x14ac:dyDescent="0.35">
      <c r="B5" s="14" t="s">
        <v>12</v>
      </c>
      <c r="C5" s="14" t="s">
        <v>13</v>
      </c>
      <c r="D5" s="15" t="s">
        <v>4</v>
      </c>
      <c r="E5" s="14" t="s">
        <v>14</v>
      </c>
      <c r="F5" s="14" t="s">
        <v>15</v>
      </c>
      <c r="G5" s="14" t="s">
        <v>16</v>
      </c>
      <c r="I5" s="14" t="s">
        <v>17</v>
      </c>
      <c r="J5" s="15" t="s">
        <v>4</v>
      </c>
      <c r="K5" s="14" t="s">
        <v>14</v>
      </c>
      <c r="L5" s="14" t="s">
        <v>15</v>
      </c>
      <c r="M5" s="14" t="s">
        <v>16</v>
      </c>
      <c r="N5" s="16" t="s">
        <v>18</v>
      </c>
      <c r="P5" s="52" t="s">
        <v>93</v>
      </c>
      <c r="Q5" s="53" t="s">
        <v>94</v>
      </c>
      <c r="R5" s="53" t="s">
        <v>124</v>
      </c>
      <c r="S5" s="53" t="s">
        <v>125</v>
      </c>
    </row>
    <row r="6" spans="1:20" ht="17" x14ac:dyDescent="0.4">
      <c r="B6" s="1" t="s">
        <v>19</v>
      </c>
      <c r="C6" s="1" t="s">
        <v>20</v>
      </c>
      <c r="D6" s="12">
        <v>25</v>
      </c>
      <c r="E6" s="17">
        <v>443668</v>
      </c>
      <c r="F6" s="17">
        <v>556902</v>
      </c>
      <c r="G6" s="17">
        <f t="shared" ref="G6:G26" si="0">E6-F6</f>
        <v>-113234</v>
      </c>
      <c r="I6" t="s">
        <v>21</v>
      </c>
      <c r="J6" s="12">
        <v>2</v>
      </c>
      <c r="K6" s="17">
        <v>47464</v>
      </c>
      <c r="L6" s="17">
        <v>72170</v>
      </c>
      <c r="M6" s="17">
        <f>K6-L6</f>
        <v>-24706</v>
      </c>
      <c r="N6" s="13">
        <f t="shared" ref="N6:N11" si="1">M6/L6</f>
        <v>-0.34233060828599143</v>
      </c>
      <c r="P6" s="50"/>
      <c r="Q6" s="54"/>
    </row>
    <row r="7" spans="1:20" ht="17" x14ac:dyDescent="0.4">
      <c r="B7" s="18"/>
      <c r="C7" s="1" t="s">
        <v>22</v>
      </c>
      <c r="D7" s="12">
        <v>45</v>
      </c>
      <c r="E7" s="17">
        <v>662275</v>
      </c>
      <c r="F7" s="17">
        <v>763654.5</v>
      </c>
      <c r="G7" s="17">
        <f t="shared" si="0"/>
        <v>-101379.5</v>
      </c>
      <c r="I7" t="s">
        <v>23</v>
      </c>
      <c r="J7" s="12">
        <v>1</v>
      </c>
      <c r="K7" s="17">
        <v>4700</v>
      </c>
      <c r="L7" s="17">
        <v>12600</v>
      </c>
      <c r="M7" s="17">
        <f t="shared" ref="M7:M45" si="2">K7-L7</f>
        <v>-7900</v>
      </c>
      <c r="N7" s="13">
        <f t="shared" si="1"/>
        <v>-0.62698412698412698</v>
      </c>
      <c r="P7" s="172" t="s">
        <v>95</v>
      </c>
      <c r="Q7" s="55" t="s">
        <v>96</v>
      </c>
      <c r="R7" s="2">
        <v>1</v>
      </c>
    </row>
    <row r="8" spans="1:20" ht="17" x14ac:dyDescent="0.4">
      <c r="B8" s="19" t="s">
        <v>24</v>
      </c>
      <c r="C8" s="19"/>
      <c r="D8" s="20">
        <v>70</v>
      </c>
      <c r="E8" s="21">
        <v>1105943</v>
      </c>
      <c r="F8" s="21">
        <v>1320556.5</v>
      </c>
      <c r="G8" s="21">
        <f t="shared" si="0"/>
        <v>-214613.5</v>
      </c>
      <c r="I8" t="s">
        <v>25</v>
      </c>
      <c r="J8" s="12">
        <v>3</v>
      </c>
      <c r="K8" s="17">
        <v>43301</v>
      </c>
      <c r="L8" s="17">
        <v>35700</v>
      </c>
      <c r="M8" s="17">
        <f t="shared" si="2"/>
        <v>7601</v>
      </c>
      <c r="N8" s="13">
        <f t="shared" si="1"/>
        <v>0.21291316526610643</v>
      </c>
      <c r="P8" s="172"/>
      <c r="Q8" s="56" t="s">
        <v>97</v>
      </c>
      <c r="R8" s="2">
        <v>1</v>
      </c>
    </row>
    <row r="9" spans="1:20" ht="17" x14ac:dyDescent="0.4">
      <c r="B9" s="1" t="s">
        <v>26</v>
      </c>
      <c r="C9" s="1" t="s">
        <v>20</v>
      </c>
      <c r="D9" s="12">
        <v>1179</v>
      </c>
      <c r="E9" s="17">
        <v>31246040</v>
      </c>
      <c r="F9" s="17">
        <v>33708790.459999979</v>
      </c>
      <c r="G9" s="17">
        <f t="shared" si="0"/>
        <v>-2462750.4599999785</v>
      </c>
      <c r="I9" t="s">
        <v>27</v>
      </c>
      <c r="J9" s="12">
        <v>1</v>
      </c>
      <c r="K9" s="17">
        <v>10183</v>
      </c>
      <c r="L9" s="17">
        <v>10998.900000000001</v>
      </c>
      <c r="M9" s="17">
        <f t="shared" si="2"/>
        <v>-815.90000000000146</v>
      </c>
      <c r="N9" s="13">
        <f t="shared" si="1"/>
        <v>-7.4180145287256125E-2</v>
      </c>
      <c r="P9" s="172"/>
      <c r="Q9" s="57" t="s">
        <v>98</v>
      </c>
      <c r="R9" s="2">
        <v>1</v>
      </c>
    </row>
    <row r="10" spans="1:20" ht="17" x14ac:dyDescent="0.4">
      <c r="B10" s="18"/>
      <c r="C10" s="1" t="s">
        <v>22</v>
      </c>
      <c r="D10" s="12">
        <v>978</v>
      </c>
      <c r="E10" s="17">
        <v>52850736</v>
      </c>
      <c r="F10" s="17">
        <v>46686300.5</v>
      </c>
      <c r="G10" s="17">
        <f t="shared" si="0"/>
        <v>6164435.5</v>
      </c>
      <c r="I10" t="s">
        <v>28</v>
      </c>
      <c r="J10" s="12">
        <v>3</v>
      </c>
      <c r="K10" s="17">
        <v>25631</v>
      </c>
      <c r="L10" s="17">
        <v>32190</v>
      </c>
      <c r="M10" s="17">
        <f t="shared" si="2"/>
        <v>-6559</v>
      </c>
      <c r="N10" s="13">
        <f t="shared" si="1"/>
        <v>-0.20375893134513826</v>
      </c>
      <c r="P10" s="172"/>
      <c r="Q10" s="57" t="s">
        <v>99</v>
      </c>
      <c r="R10" s="2">
        <v>1</v>
      </c>
    </row>
    <row r="11" spans="1:20" ht="17" x14ac:dyDescent="0.4">
      <c r="B11" s="19" t="s">
        <v>29</v>
      </c>
      <c r="C11" s="19"/>
      <c r="D11" s="20">
        <v>2157</v>
      </c>
      <c r="E11" s="21">
        <v>84096776</v>
      </c>
      <c r="F11" s="21">
        <v>80395090.959999979</v>
      </c>
      <c r="G11" s="21">
        <f t="shared" si="0"/>
        <v>3701685.0400000215</v>
      </c>
      <c r="I11" t="s">
        <v>30</v>
      </c>
      <c r="J11" s="12">
        <v>64</v>
      </c>
      <c r="K11" s="17">
        <v>5087922</v>
      </c>
      <c r="L11" s="17">
        <v>3933265</v>
      </c>
      <c r="M11" s="17">
        <f t="shared" si="2"/>
        <v>1154657</v>
      </c>
      <c r="N11" s="13">
        <f t="shared" si="1"/>
        <v>0.29356196442395821</v>
      </c>
      <c r="P11" s="172"/>
      <c r="Q11" s="58" t="s">
        <v>100</v>
      </c>
      <c r="R11" s="2">
        <v>1</v>
      </c>
    </row>
    <row r="12" spans="1:20" ht="17" x14ac:dyDescent="0.4">
      <c r="B12" s="1" t="s">
        <v>31</v>
      </c>
      <c r="C12" s="1" t="s">
        <v>20</v>
      </c>
      <c r="D12" s="12">
        <v>252</v>
      </c>
      <c r="E12" s="17">
        <v>5905128.5</v>
      </c>
      <c r="F12" s="17">
        <v>6512581.2799999975</v>
      </c>
      <c r="G12" s="17">
        <f t="shared" si="0"/>
        <v>-607452.77999999747</v>
      </c>
      <c r="I12" t="s">
        <v>32</v>
      </c>
      <c r="J12" s="12">
        <v>26</v>
      </c>
      <c r="K12" s="17">
        <v>3414185</v>
      </c>
      <c r="L12" s="17">
        <v>3017437.5</v>
      </c>
      <c r="M12" s="17">
        <f t="shared" si="2"/>
        <v>396747.5</v>
      </c>
      <c r="N12" s="13">
        <f t="shared" ref="N12:N44" si="3">M12/L12</f>
        <v>0.1314849106236666</v>
      </c>
      <c r="P12" s="50"/>
      <c r="Q12" s="54"/>
    </row>
    <row r="13" spans="1:20" ht="17" x14ac:dyDescent="0.4">
      <c r="B13" s="18"/>
      <c r="C13" s="1" t="s">
        <v>22</v>
      </c>
      <c r="D13" s="12">
        <v>201</v>
      </c>
      <c r="E13" s="17">
        <v>9989475</v>
      </c>
      <c r="F13" s="17">
        <v>10408876</v>
      </c>
      <c r="G13" s="17">
        <f t="shared" si="0"/>
        <v>-419401</v>
      </c>
      <c r="I13" t="s">
        <v>33</v>
      </c>
      <c r="J13" s="12">
        <v>38</v>
      </c>
      <c r="K13" s="17">
        <v>11117321</v>
      </c>
      <c r="L13" s="17">
        <v>9144360</v>
      </c>
      <c r="M13" s="17">
        <f t="shared" si="2"/>
        <v>1972961</v>
      </c>
      <c r="N13" s="13">
        <f>M13/L13</f>
        <v>0.21575714429440659</v>
      </c>
      <c r="P13" s="173" t="s">
        <v>101</v>
      </c>
      <c r="Q13" s="59" t="s">
        <v>102</v>
      </c>
      <c r="S13" s="2">
        <v>1</v>
      </c>
    </row>
    <row r="14" spans="1:20" ht="17" x14ac:dyDescent="0.4">
      <c r="B14" s="19" t="s">
        <v>34</v>
      </c>
      <c r="C14" s="19"/>
      <c r="D14" s="20">
        <v>453</v>
      </c>
      <c r="E14" s="21">
        <v>15894603.5</v>
      </c>
      <c r="F14" s="21">
        <v>16921457.279999997</v>
      </c>
      <c r="G14" s="21">
        <f t="shared" si="0"/>
        <v>-1026853.7799999975</v>
      </c>
      <c r="I14" t="s">
        <v>35</v>
      </c>
      <c r="J14" s="12">
        <v>40</v>
      </c>
      <c r="K14" s="17">
        <v>390688.5</v>
      </c>
      <c r="L14" s="17">
        <v>434610</v>
      </c>
      <c r="M14" s="17">
        <f t="shared" si="2"/>
        <v>-43921.5</v>
      </c>
      <c r="N14" s="13">
        <f>M14/L14</f>
        <v>-0.10105957064954788</v>
      </c>
      <c r="P14" s="172"/>
      <c r="Q14" s="60" t="s">
        <v>103</v>
      </c>
      <c r="S14" s="2">
        <v>1</v>
      </c>
    </row>
    <row r="15" spans="1:20" ht="17" x14ac:dyDescent="0.4">
      <c r="B15" s="1" t="s">
        <v>36</v>
      </c>
      <c r="C15" s="1" t="s">
        <v>20</v>
      </c>
      <c r="D15" s="12">
        <v>19</v>
      </c>
      <c r="E15" s="17">
        <v>291854</v>
      </c>
      <c r="F15" s="17">
        <v>398685</v>
      </c>
      <c r="G15" s="17">
        <f t="shared" si="0"/>
        <v>-106831</v>
      </c>
      <c r="I15" t="s">
        <v>37</v>
      </c>
      <c r="J15" s="12">
        <v>3</v>
      </c>
      <c r="K15" s="17">
        <v>46298</v>
      </c>
      <c r="L15" s="17">
        <v>30580.000000000004</v>
      </c>
      <c r="M15" s="17">
        <f t="shared" si="2"/>
        <v>15717.999999999996</v>
      </c>
      <c r="N15" s="13">
        <f>M15/L15</f>
        <v>0.51399607586657925</v>
      </c>
      <c r="P15" s="172"/>
      <c r="Q15" s="61" t="s">
        <v>104</v>
      </c>
      <c r="R15" s="2">
        <v>1</v>
      </c>
    </row>
    <row r="16" spans="1:20" ht="17" x14ac:dyDescent="0.4">
      <c r="B16" s="18"/>
      <c r="C16" s="1" t="s">
        <v>22</v>
      </c>
      <c r="D16" s="12">
        <v>71</v>
      </c>
      <c r="E16" s="17">
        <v>1065270</v>
      </c>
      <c r="F16" s="17">
        <v>1367698.5</v>
      </c>
      <c r="G16" s="17">
        <f t="shared" si="0"/>
        <v>-302428.5</v>
      </c>
      <c r="I16" t="s">
        <v>38</v>
      </c>
      <c r="J16" s="12">
        <v>3</v>
      </c>
      <c r="K16" s="17">
        <v>34692</v>
      </c>
      <c r="L16" s="17">
        <v>33390</v>
      </c>
      <c r="M16" s="17">
        <f t="shared" si="2"/>
        <v>1302</v>
      </c>
      <c r="N16" s="13">
        <f t="shared" si="3"/>
        <v>3.8993710691823898E-2</v>
      </c>
      <c r="P16" s="172"/>
      <c r="Q16" s="62" t="s">
        <v>105</v>
      </c>
      <c r="S16" s="2">
        <v>1</v>
      </c>
    </row>
    <row r="17" spans="2:19" ht="17" x14ac:dyDescent="0.4">
      <c r="B17" s="19" t="s">
        <v>39</v>
      </c>
      <c r="C17" s="19"/>
      <c r="D17" s="20">
        <v>90</v>
      </c>
      <c r="E17" s="21">
        <v>1357124</v>
      </c>
      <c r="F17" s="21">
        <v>1766383.5</v>
      </c>
      <c r="G17" s="21">
        <f t="shared" si="0"/>
        <v>-409259.5</v>
      </c>
      <c r="I17" t="s">
        <v>40</v>
      </c>
      <c r="J17" s="12">
        <v>7</v>
      </c>
      <c r="K17" s="17">
        <v>102424</v>
      </c>
      <c r="L17" s="17">
        <v>98280</v>
      </c>
      <c r="M17" s="17">
        <f t="shared" si="2"/>
        <v>4144</v>
      </c>
      <c r="N17" s="13">
        <f>M17/L17</f>
        <v>4.2165242165242166E-2</v>
      </c>
      <c r="P17" s="50"/>
      <c r="Q17" s="54"/>
    </row>
    <row r="18" spans="2:19" ht="17" x14ac:dyDescent="0.4">
      <c r="B18" s="1" t="s">
        <v>41</v>
      </c>
      <c r="C18" s="1" t="s">
        <v>20</v>
      </c>
      <c r="D18" s="12">
        <v>64</v>
      </c>
      <c r="E18" s="17">
        <v>1328781</v>
      </c>
      <c r="F18" s="17">
        <v>1378116.3000000003</v>
      </c>
      <c r="G18" s="17">
        <f t="shared" si="0"/>
        <v>-49335.300000000279</v>
      </c>
      <c r="I18" t="s">
        <v>42</v>
      </c>
      <c r="J18" s="12">
        <v>7</v>
      </c>
      <c r="K18" s="17">
        <v>113484</v>
      </c>
      <c r="L18" s="17">
        <v>133840</v>
      </c>
      <c r="M18" s="17">
        <f t="shared" si="2"/>
        <v>-20356</v>
      </c>
      <c r="N18" s="13">
        <f t="shared" si="3"/>
        <v>-0.15209205020920502</v>
      </c>
      <c r="P18" s="174" t="s">
        <v>106</v>
      </c>
      <c r="Q18" s="59" t="s">
        <v>107</v>
      </c>
      <c r="R18" s="2">
        <v>1</v>
      </c>
    </row>
    <row r="19" spans="2:19" ht="17" x14ac:dyDescent="0.4">
      <c r="B19" s="18"/>
      <c r="C19" s="1" t="s">
        <v>22</v>
      </c>
      <c r="D19" s="12">
        <v>107</v>
      </c>
      <c r="E19" s="17">
        <v>2910905</v>
      </c>
      <c r="F19" s="17">
        <v>2808487.5</v>
      </c>
      <c r="G19" s="17">
        <f t="shared" si="0"/>
        <v>102417.5</v>
      </c>
      <c r="I19" t="s">
        <v>43</v>
      </c>
      <c r="J19" s="12">
        <v>3</v>
      </c>
      <c r="K19" s="17">
        <v>54977</v>
      </c>
      <c r="L19" s="17">
        <v>66990</v>
      </c>
      <c r="M19" s="17">
        <f t="shared" si="2"/>
        <v>-12013</v>
      </c>
      <c r="N19" s="13">
        <f t="shared" si="3"/>
        <v>-0.17932527242872071</v>
      </c>
      <c r="P19" s="175"/>
      <c r="Q19" s="60" t="s">
        <v>108</v>
      </c>
      <c r="R19" s="2">
        <v>1</v>
      </c>
    </row>
    <row r="20" spans="2:19" ht="17" x14ac:dyDescent="0.4">
      <c r="B20" s="19" t="s">
        <v>44</v>
      </c>
      <c r="C20" s="19"/>
      <c r="D20" s="20">
        <v>171</v>
      </c>
      <c r="E20" s="21">
        <v>4239686</v>
      </c>
      <c r="F20" s="21">
        <v>4186603.8000000003</v>
      </c>
      <c r="G20" s="21">
        <f t="shared" si="0"/>
        <v>53082.199999999721</v>
      </c>
      <c r="I20" t="s">
        <v>45</v>
      </c>
      <c r="J20" s="12">
        <v>6</v>
      </c>
      <c r="K20" s="17">
        <v>155393</v>
      </c>
      <c r="L20" s="17">
        <v>163590</v>
      </c>
      <c r="M20" s="17">
        <f t="shared" si="2"/>
        <v>-8197</v>
      </c>
      <c r="N20" s="13">
        <f t="shared" si="3"/>
        <v>-5.0106974753958068E-2</v>
      </c>
      <c r="P20" s="176"/>
      <c r="Q20" s="60" t="s">
        <v>109</v>
      </c>
      <c r="R20" s="2">
        <v>1</v>
      </c>
    </row>
    <row r="21" spans="2:19" ht="17" x14ac:dyDescent="0.4">
      <c r="B21" s="1" t="s">
        <v>46</v>
      </c>
      <c r="C21" s="1" t="s">
        <v>20</v>
      </c>
      <c r="D21" s="12">
        <v>1001</v>
      </c>
      <c r="E21" s="17">
        <v>31031703</v>
      </c>
      <c r="F21" s="17">
        <v>33016245.172500007</v>
      </c>
      <c r="G21" s="17">
        <f t="shared" si="0"/>
        <v>-1984542.1725000069</v>
      </c>
      <c r="I21" t="s">
        <v>47</v>
      </c>
      <c r="J21" s="12">
        <v>7</v>
      </c>
      <c r="K21" s="17">
        <v>203257</v>
      </c>
      <c r="L21" s="17">
        <v>244290</v>
      </c>
      <c r="M21" s="17">
        <f t="shared" si="2"/>
        <v>-41033</v>
      </c>
      <c r="N21" s="13">
        <f t="shared" si="3"/>
        <v>-0.16796839821523599</v>
      </c>
      <c r="P21" s="176"/>
      <c r="Q21" s="61" t="s">
        <v>110</v>
      </c>
      <c r="R21" s="2">
        <v>1</v>
      </c>
    </row>
    <row r="22" spans="2:19" ht="17" x14ac:dyDescent="0.4">
      <c r="B22" s="18"/>
      <c r="C22" s="1" t="s">
        <v>22</v>
      </c>
      <c r="D22" s="12">
        <v>2036</v>
      </c>
      <c r="E22" s="17">
        <v>131597116</v>
      </c>
      <c r="F22" s="17">
        <v>132190099</v>
      </c>
      <c r="G22" s="17">
        <f t="shared" si="0"/>
        <v>-592983</v>
      </c>
      <c r="I22" t="s">
        <v>48</v>
      </c>
      <c r="J22" s="12">
        <v>1</v>
      </c>
      <c r="K22" s="17">
        <v>21900</v>
      </c>
      <c r="L22" s="17">
        <v>35880</v>
      </c>
      <c r="M22" s="17">
        <f t="shared" si="2"/>
        <v>-13980</v>
      </c>
      <c r="N22" s="13">
        <f t="shared" si="3"/>
        <v>-0.38963210702341139</v>
      </c>
      <c r="P22" s="177"/>
      <c r="Q22" s="62" t="s">
        <v>111</v>
      </c>
      <c r="R22" s="2">
        <v>1</v>
      </c>
    </row>
    <row r="23" spans="2:19" ht="17" x14ac:dyDescent="0.4">
      <c r="B23" s="19" t="s">
        <v>49</v>
      </c>
      <c r="C23" s="19"/>
      <c r="D23" s="20">
        <v>3037</v>
      </c>
      <c r="E23" s="21">
        <v>162628819</v>
      </c>
      <c r="F23" s="21">
        <v>165206344.17250001</v>
      </c>
      <c r="G23" s="21">
        <f t="shared" si="0"/>
        <v>-2577525.1725000143</v>
      </c>
      <c r="I23" t="s">
        <v>50</v>
      </c>
      <c r="J23" s="12">
        <v>11</v>
      </c>
      <c r="K23" s="17">
        <v>2309364</v>
      </c>
      <c r="L23" s="17">
        <v>2027856</v>
      </c>
      <c r="M23" s="17">
        <f t="shared" si="2"/>
        <v>281508</v>
      </c>
      <c r="N23" s="13">
        <f t="shared" si="3"/>
        <v>0.1388205079650626</v>
      </c>
      <c r="P23" s="50"/>
      <c r="Q23" s="54"/>
    </row>
    <row r="24" spans="2:19" ht="17" x14ac:dyDescent="0.4">
      <c r="B24" s="1" t="s">
        <v>51</v>
      </c>
      <c r="C24" s="1" t="s">
        <v>20</v>
      </c>
      <c r="D24" s="22">
        <f t="shared" ref="D24:F25" si="4">SUM(D6,D9,D12,D15,D18,D21)</f>
        <v>2540</v>
      </c>
      <c r="E24" s="23">
        <f t="shared" si="4"/>
        <v>70247174.5</v>
      </c>
      <c r="F24" s="23">
        <f t="shared" si="4"/>
        <v>75571320.212499976</v>
      </c>
      <c r="G24" s="23">
        <f t="shared" si="0"/>
        <v>-5324145.7124999762</v>
      </c>
      <c r="I24" t="s">
        <v>52</v>
      </c>
      <c r="J24" s="12">
        <v>944</v>
      </c>
      <c r="K24" s="17">
        <v>10811915</v>
      </c>
      <c r="L24" s="17">
        <v>11906887.65</v>
      </c>
      <c r="M24" s="17">
        <f t="shared" si="2"/>
        <v>-1094972.6500000004</v>
      </c>
      <c r="N24" s="13">
        <f t="shared" si="3"/>
        <v>-9.1961281754430621E-2</v>
      </c>
      <c r="P24" s="173" t="s">
        <v>112</v>
      </c>
      <c r="Q24" s="59" t="s">
        <v>113</v>
      </c>
      <c r="R24" s="2">
        <v>1</v>
      </c>
    </row>
    <row r="25" spans="2:19" ht="17" x14ac:dyDescent="0.4">
      <c r="B25" s="18"/>
      <c r="C25" s="1" t="s">
        <v>22</v>
      </c>
      <c r="D25" s="22">
        <f t="shared" si="4"/>
        <v>3438</v>
      </c>
      <c r="E25" s="23">
        <f t="shared" si="4"/>
        <v>199075777</v>
      </c>
      <c r="F25" s="23">
        <f t="shared" si="4"/>
        <v>194225116</v>
      </c>
      <c r="G25" s="23">
        <f t="shared" si="0"/>
        <v>4850661</v>
      </c>
      <c r="I25" t="s">
        <v>53</v>
      </c>
      <c r="J25" s="12">
        <v>46</v>
      </c>
      <c r="K25" s="17">
        <v>946935</v>
      </c>
      <c r="L25" s="17">
        <v>957778.50000000012</v>
      </c>
      <c r="M25" s="17">
        <f t="shared" si="2"/>
        <v>-10843.500000000116</v>
      </c>
      <c r="N25" s="13">
        <f t="shared" si="3"/>
        <v>-1.1321511184475445E-2</v>
      </c>
      <c r="P25" s="172"/>
      <c r="Q25" s="60" t="s">
        <v>114</v>
      </c>
      <c r="S25" s="2">
        <v>1</v>
      </c>
    </row>
    <row r="26" spans="2:19" ht="17" x14ac:dyDescent="0.4">
      <c r="B26" s="24" t="s">
        <v>51</v>
      </c>
      <c r="C26" s="24"/>
      <c r="D26" s="25">
        <f>SUM(D24:D25)</f>
        <v>5978</v>
      </c>
      <c r="E26" s="26">
        <f>SUM(E24:E25)</f>
        <v>269322951.5</v>
      </c>
      <c r="F26" s="26">
        <f>SUM(F24:F25)</f>
        <v>269796436.21249998</v>
      </c>
      <c r="G26" s="26">
        <f t="shared" si="0"/>
        <v>-473484.71249997616</v>
      </c>
      <c r="I26" t="s">
        <v>54</v>
      </c>
      <c r="J26" s="12">
        <v>800</v>
      </c>
      <c r="K26" s="17">
        <v>13981207</v>
      </c>
      <c r="L26" s="17">
        <v>14503708.800000004</v>
      </c>
      <c r="M26" s="17">
        <f t="shared" si="2"/>
        <v>-522501.80000000447</v>
      </c>
      <c r="N26" s="13">
        <f t="shared" si="3"/>
        <v>-3.6025392346542721E-2</v>
      </c>
      <c r="P26" s="172"/>
      <c r="Q26" s="61" t="s">
        <v>115</v>
      </c>
      <c r="S26" s="2">
        <v>1</v>
      </c>
    </row>
    <row r="27" spans="2:19" ht="17" x14ac:dyDescent="0.4">
      <c r="I27" t="s">
        <v>55</v>
      </c>
      <c r="J27" s="12">
        <v>751</v>
      </c>
      <c r="K27" s="17">
        <v>15804013</v>
      </c>
      <c r="L27" s="17">
        <v>16269301.440000009</v>
      </c>
      <c r="M27" s="17">
        <f t="shared" si="2"/>
        <v>-465288.44000000879</v>
      </c>
      <c r="N27" s="13">
        <f t="shared" si="3"/>
        <v>-2.85991652263595E-2</v>
      </c>
      <c r="P27" s="172"/>
      <c r="Q27" s="62" t="s">
        <v>116</v>
      </c>
      <c r="S27" s="2">
        <v>1</v>
      </c>
    </row>
    <row r="28" spans="2:19" ht="17" x14ac:dyDescent="0.4">
      <c r="I28" t="s">
        <v>56</v>
      </c>
      <c r="J28" s="12">
        <v>977</v>
      </c>
      <c r="K28" s="17">
        <v>27599644</v>
      </c>
      <c r="L28" s="17">
        <v>27087060</v>
      </c>
      <c r="M28" s="17">
        <f t="shared" si="2"/>
        <v>512584</v>
      </c>
      <c r="N28" s="13">
        <f t="shared" si="3"/>
        <v>1.8923574577676572E-2</v>
      </c>
      <c r="P28" s="50"/>
      <c r="Q28" s="54"/>
    </row>
    <row r="29" spans="2:19" ht="17" x14ac:dyDescent="0.4">
      <c r="I29" t="s">
        <v>57</v>
      </c>
      <c r="J29" s="12">
        <v>363</v>
      </c>
      <c r="K29" s="17">
        <v>14004139</v>
      </c>
      <c r="L29" s="17">
        <v>11976863.220000001</v>
      </c>
      <c r="M29" s="17">
        <f t="shared" si="2"/>
        <v>2027275.7799999993</v>
      </c>
      <c r="N29" s="13">
        <f t="shared" si="3"/>
        <v>0.16926600419170515</v>
      </c>
      <c r="P29" s="168" t="s">
        <v>117</v>
      </c>
      <c r="Q29" s="59" t="s">
        <v>118</v>
      </c>
      <c r="R29" s="2">
        <v>1</v>
      </c>
    </row>
    <row r="30" spans="2:19" ht="17" x14ac:dyDescent="0.4">
      <c r="I30" t="s">
        <v>58</v>
      </c>
      <c r="J30" s="12">
        <v>113</v>
      </c>
      <c r="K30" s="17">
        <v>7626019</v>
      </c>
      <c r="L30" s="17">
        <v>7790706</v>
      </c>
      <c r="M30" s="17">
        <f t="shared" si="2"/>
        <v>-164687</v>
      </c>
      <c r="N30" s="13">
        <f t="shared" si="3"/>
        <v>-2.1138905767975329E-2</v>
      </c>
      <c r="P30" s="169"/>
      <c r="Q30" s="60" t="s">
        <v>119</v>
      </c>
      <c r="R30" s="2">
        <v>1</v>
      </c>
    </row>
    <row r="31" spans="2:19" ht="17" x14ac:dyDescent="0.4">
      <c r="I31" t="s">
        <v>59</v>
      </c>
      <c r="J31" s="12">
        <v>40</v>
      </c>
      <c r="K31" s="17">
        <v>3650371</v>
      </c>
      <c r="L31" s="17">
        <v>3361389.2025000001</v>
      </c>
      <c r="M31" s="17">
        <f t="shared" si="2"/>
        <v>288981.79749999987</v>
      </c>
      <c r="N31" s="13">
        <f t="shared" si="3"/>
        <v>8.5970942396397451E-2</v>
      </c>
      <c r="P31" s="169"/>
      <c r="Q31" s="61" t="s">
        <v>120</v>
      </c>
      <c r="R31" s="2">
        <v>1</v>
      </c>
    </row>
    <row r="32" spans="2:19" ht="17" x14ac:dyDescent="0.4">
      <c r="I32" t="s">
        <v>60</v>
      </c>
      <c r="J32" s="12">
        <v>35</v>
      </c>
      <c r="K32" s="17">
        <v>900077</v>
      </c>
      <c r="L32" s="17">
        <v>1008787.5</v>
      </c>
      <c r="M32" s="17">
        <f t="shared" si="2"/>
        <v>-108710.5</v>
      </c>
      <c r="N32" s="13">
        <f t="shared" si="3"/>
        <v>-0.10776352799772003</v>
      </c>
      <c r="P32" s="169"/>
      <c r="Q32" s="85" t="s">
        <v>121</v>
      </c>
      <c r="R32" s="2">
        <v>1</v>
      </c>
    </row>
    <row r="33" spans="9:19" ht="18.5" x14ac:dyDescent="0.45">
      <c r="I33" t="s">
        <v>61</v>
      </c>
      <c r="J33" s="12">
        <v>172</v>
      </c>
      <c r="K33" s="17">
        <v>5503263</v>
      </c>
      <c r="L33" s="17">
        <v>6262147.5</v>
      </c>
      <c r="M33" s="17">
        <f t="shared" si="2"/>
        <v>-758884.5</v>
      </c>
      <c r="N33" s="13">
        <f t="shared" si="3"/>
        <v>-0.12118598292358972</v>
      </c>
      <c r="Q33" s="86" t="s">
        <v>126</v>
      </c>
      <c r="R33" s="87">
        <f>SUM(R7:R32)</f>
        <v>16</v>
      </c>
      <c r="S33" s="88">
        <f>SUM(S7:S32)</f>
        <v>6</v>
      </c>
    </row>
    <row r="34" spans="9:19" x14ac:dyDescent="0.35">
      <c r="I34" t="s">
        <v>62</v>
      </c>
      <c r="J34" s="12">
        <v>124</v>
      </c>
      <c r="K34" s="17">
        <v>4320426</v>
      </c>
      <c r="L34" s="17">
        <v>5219235</v>
      </c>
      <c r="M34" s="17">
        <f t="shared" si="2"/>
        <v>-898809</v>
      </c>
      <c r="N34" s="13">
        <f t="shared" si="3"/>
        <v>-0.17221086998381946</v>
      </c>
    </row>
    <row r="35" spans="9:19" x14ac:dyDescent="0.35">
      <c r="I35" t="s">
        <v>63</v>
      </c>
      <c r="J35" s="12">
        <v>247</v>
      </c>
      <c r="K35" s="17">
        <v>13947100</v>
      </c>
      <c r="L35" s="17">
        <v>14149621.5</v>
      </c>
      <c r="M35" s="17">
        <f t="shared" si="2"/>
        <v>-202521.5</v>
      </c>
      <c r="N35" s="13">
        <f t="shared" si="3"/>
        <v>-1.4312856354496832E-2</v>
      </c>
    </row>
    <row r="36" spans="9:19" x14ac:dyDescent="0.35">
      <c r="I36" t="s">
        <v>64</v>
      </c>
      <c r="J36" s="12">
        <v>123</v>
      </c>
      <c r="K36" s="17">
        <v>8483593</v>
      </c>
      <c r="L36" s="17">
        <v>9121938</v>
      </c>
      <c r="M36" s="17">
        <f t="shared" si="2"/>
        <v>-638345</v>
      </c>
      <c r="N36" s="13">
        <f t="shared" si="3"/>
        <v>-6.9979098739763421E-2</v>
      </c>
    </row>
    <row r="37" spans="9:19" x14ac:dyDescent="0.35">
      <c r="I37" t="s">
        <v>65</v>
      </c>
      <c r="J37" s="12">
        <v>4</v>
      </c>
      <c r="K37" s="17">
        <v>208958</v>
      </c>
      <c r="L37" s="17">
        <v>224070</v>
      </c>
      <c r="M37" s="17">
        <f t="shared" si="2"/>
        <v>-15112</v>
      </c>
      <c r="N37" s="13">
        <f t="shared" si="3"/>
        <v>-6.7443209711250951E-2</v>
      </c>
    </row>
    <row r="38" spans="9:19" x14ac:dyDescent="0.35">
      <c r="I38" t="s">
        <v>66</v>
      </c>
      <c r="J38" s="12">
        <v>3</v>
      </c>
      <c r="K38" s="17">
        <v>344454</v>
      </c>
      <c r="L38" s="17">
        <v>233100</v>
      </c>
      <c r="M38" s="17">
        <f t="shared" si="2"/>
        <v>111354</v>
      </c>
      <c r="N38" s="13">
        <f t="shared" si="3"/>
        <v>0.4777091377091377</v>
      </c>
    </row>
    <row r="39" spans="9:19" x14ac:dyDescent="0.35">
      <c r="I39" t="s">
        <v>67</v>
      </c>
      <c r="J39" s="12">
        <v>5</v>
      </c>
      <c r="K39" s="17">
        <v>581040</v>
      </c>
      <c r="L39" s="17">
        <v>563587.5</v>
      </c>
      <c r="M39" s="17">
        <f t="shared" si="2"/>
        <v>17452.5</v>
      </c>
      <c r="N39" s="13">
        <f t="shared" si="3"/>
        <v>3.0966797524785414E-2</v>
      </c>
    </row>
    <row r="40" spans="9:19" x14ac:dyDescent="0.35">
      <c r="I40" t="s">
        <v>68</v>
      </c>
      <c r="J40" s="12">
        <v>20</v>
      </c>
      <c r="K40" s="17">
        <v>3539015</v>
      </c>
      <c r="L40" s="17">
        <v>2780883</v>
      </c>
      <c r="M40" s="17">
        <f t="shared" si="2"/>
        <v>758132</v>
      </c>
      <c r="N40" s="13">
        <f t="shared" si="3"/>
        <v>0.27262276046852746</v>
      </c>
    </row>
    <row r="41" spans="9:19" x14ac:dyDescent="0.35">
      <c r="I41" t="s">
        <v>69</v>
      </c>
      <c r="J41" s="12">
        <v>420</v>
      </c>
      <c r="K41" s="17">
        <v>24802461</v>
      </c>
      <c r="L41" s="17">
        <v>24929989.5</v>
      </c>
      <c r="M41" s="17">
        <f t="shared" si="2"/>
        <v>-127528.5</v>
      </c>
      <c r="N41" s="13">
        <f t="shared" si="3"/>
        <v>-5.1154654517604186E-3</v>
      </c>
    </row>
    <row r="42" spans="9:19" x14ac:dyDescent="0.35">
      <c r="I42" t="s">
        <v>70</v>
      </c>
      <c r="J42" s="12">
        <v>225</v>
      </c>
      <c r="K42" s="17">
        <v>26601962</v>
      </c>
      <c r="L42" s="17">
        <v>26986852.5</v>
      </c>
      <c r="M42" s="17">
        <f t="shared" si="2"/>
        <v>-384890.5</v>
      </c>
      <c r="N42" s="13">
        <f t="shared" si="3"/>
        <v>-1.4262148577719465E-2</v>
      </c>
    </row>
    <row r="43" spans="9:19" x14ac:dyDescent="0.35">
      <c r="I43" t="s">
        <v>71</v>
      </c>
      <c r="J43" s="12">
        <v>95</v>
      </c>
      <c r="K43" s="17">
        <v>15268497</v>
      </c>
      <c r="L43" s="17">
        <v>15971017.5</v>
      </c>
      <c r="M43" s="17">
        <f t="shared" si="2"/>
        <v>-702520.5</v>
      </c>
      <c r="N43" s="13">
        <f t="shared" si="3"/>
        <v>-4.3987209957036234E-2</v>
      </c>
    </row>
    <row r="44" spans="9:19" x14ac:dyDescent="0.35">
      <c r="I44" t="s">
        <v>72</v>
      </c>
      <c r="J44" s="12">
        <v>245</v>
      </c>
      <c r="K44" s="17">
        <v>47214678</v>
      </c>
      <c r="L44" s="17">
        <v>48963484.5</v>
      </c>
      <c r="M44" s="17">
        <f t="shared" si="2"/>
        <v>-1748806.5</v>
      </c>
      <c r="N44" s="27">
        <f t="shared" si="3"/>
        <v>-3.5716545051036962E-2</v>
      </c>
    </row>
    <row r="45" spans="9:19" x14ac:dyDescent="0.35">
      <c r="I45" s="24" t="s">
        <v>51</v>
      </c>
      <c r="J45" s="25">
        <f>SUM(J6:J44)</f>
        <v>5978</v>
      </c>
      <c r="K45" s="26">
        <f>SUM(K6:K44)</f>
        <v>269322951.5</v>
      </c>
      <c r="L45" s="26">
        <f>SUM(L6:L44)</f>
        <v>269796436.21249998</v>
      </c>
      <c r="M45" s="26">
        <f t="shared" si="2"/>
        <v>-473484.71249997616</v>
      </c>
      <c r="N45" s="28">
        <f>M45/L45</f>
        <v>-1.7549702255038129E-3</v>
      </c>
    </row>
    <row r="47" spans="9:19" x14ac:dyDescent="0.35">
      <c r="M47" s="13"/>
    </row>
  </sheetData>
  <mergeCells count="9">
    <mergeCell ref="P29:P32"/>
    <mergeCell ref="P3:R3"/>
    <mergeCell ref="B3:G3"/>
    <mergeCell ref="I3:M3"/>
    <mergeCell ref="G2:H2"/>
    <mergeCell ref="P7:P11"/>
    <mergeCell ref="P13:P16"/>
    <mergeCell ref="P18:P22"/>
    <mergeCell ref="P24:P27"/>
  </mergeCells>
  <conditionalFormatting sqref="N6:N4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hyperlinks>
    <hyperlink ref="G2:H2" location="KPIS!A1" display="Volver a Menu" xr:uid="{1028FD1F-D1DC-4197-8045-24D9FAD31A6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0B96-C343-41E5-A8A8-0D46CCC4A3F3}">
  <dimension ref="A1:J36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" sqref="H1:I1"/>
    </sheetView>
  </sheetViews>
  <sheetFormatPr baseColWidth="10" defaultColWidth="11.453125" defaultRowHeight="14.5" x14ac:dyDescent="0.35"/>
  <cols>
    <col min="1" max="1" width="18.453125" style="112" customWidth="1"/>
    <col min="2" max="2" width="47.6328125" style="83" bestFit="1" customWidth="1"/>
    <col min="3" max="6" width="20.36328125" style="83" bestFit="1" customWidth="1"/>
    <col min="7" max="16384" width="11.453125" style="83"/>
  </cols>
  <sheetData>
    <row r="1" spans="1:10" s="81" customFormat="1" ht="26.5" thickBot="1" x14ac:dyDescent="0.4">
      <c r="A1" s="82" t="s">
        <v>197</v>
      </c>
      <c r="H1" s="164" t="s">
        <v>79</v>
      </c>
      <c r="I1" s="165"/>
    </row>
    <row r="2" spans="1:10" ht="26" x14ac:dyDescent="0.6">
      <c r="A2" s="111" t="s">
        <v>156</v>
      </c>
      <c r="B2" s="107" t="s">
        <v>157</v>
      </c>
      <c r="C2" s="184" t="s">
        <v>158</v>
      </c>
      <c r="D2" s="185"/>
      <c r="E2" s="185"/>
      <c r="F2" s="108"/>
      <c r="G2" s="113"/>
    </row>
    <row r="3" spans="1:10" s="113" customFormat="1" ht="21" x14ac:dyDescent="0.5">
      <c r="A3" s="109"/>
      <c r="B3" s="114" t="s">
        <v>155</v>
      </c>
      <c r="C3" s="115">
        <v>2016</v>
      </c>
      <c r="D3" s="116" t="s">
        <v>159</v>
      </c>
      <c r="E3" s="117">
        <v>2018</v>
      </c>
      <c r="F3" s="118">
        <v>2019</v>
      </c>
    </row>
    <row r="4" spans="1:10" s="113" customFormat="1" ht="21" x14ac:dyDescent="0.5">
      <c r="A4" s="178" t="s">
        <v>160</v>
      </c>
      <c r="B4" s="119" t="s">
        <v>161</v>
      </c>
      <c r="C4" s="120">
        <v>48828</v>
      </c>
      <c r="D4" s="121">
        <v>51043</v>
      </c>
      <c r="E4" s="122">
        <v>49400</v>
      </c>
      <c r="F4" s="123">
        <v>49869.984374999985</v>
      </c>
    </row>
    <row r="5" spans="1:10" s="113" customFormat="1" ht="21" x14ac:dyDescent="0.5">
      <c r="A5" s="186"/>
      <c r="B5" s="119" t="s">
        <v>162</v>
      </c>
      <c r="C5" s="120">
        <v>38738</v>
      </c>
      <c r="D5" s="121">
        <v>44429</v>
      </c>
      <c r="E5" s="122">
        <v>46035</v>
      </c>
      <c r="F5" s="123">
        <v>47309.745360000001</v>
      </c>
    </row>
    <row r="6" spans="1:10" s="113" customFormat="1" ht="21" x14ac:dyDescent="0.5">
      <c r="A6" s="110"/>
      <c r="B6" s="124" t="s">
        <v>163</v>
      </c>
      <c r="C6" s="125">
        <v>87566</v>
      </c>
      <c r="D6" s="126">
        <v>95472</v>
      </c>
      <c r="E6" s="127">
        <v>95435</v>
      </c>
      <c r="F6" s="128">
        <v>97179.729734999986</v>
      </c>
      <c r="G6" s="153">
        <f>F6-E6</f>
        <v>1744.7297349999862</v>
      </c>
      <c r="H6" s="113">
        <f>F6/E6-1</f>
        <v>1.8281864462723174E-2</v>
      </c>
    </row>
    <row r="7" spans="1:10" s="113" customFormat="1" ht="21" customHeight="1" x14ac:dyDescent="0.5">
      <c r="A7" s="178" t="s">
        <v>164</v>
      </c>
      <c r="B7" s="119" t="s">
        <v>165</v>
      </c>
      <c r="C7" s="120">
        <v>1450</v>
      </c>
      <c r="D7" s="121">
        <v>1009</v>
      </c>
      <c r="E7" s="122">
        <v>920</v>
      </c>
      <c r="F7" s="123">
        <v>644</v>
      </c>
    </row>
    <row r="8" spans="1:10" s="113" customFormat="1" ht="21" x14ac:dyDescent="0.5">
      <c r="A8" s="179"/>
      <c r="B8" s="119" t="s">
        <v>166</v>
      </c>
      <c r="C8" s="120">
        <v>24013</v>
      </c>
      <c r="D8" s="121">
        <v>29332</v>
      </c>
      <c r="E8" s="122">
        <v>26044</v>
      </c>
      <c r="F8" s="123">
        <v>18230.8</v>
      </c>
    </row>
    <row r="9" spans="1:10" s="113" customFormat="1" ht="21" x14ac:dyDescent="0.5">
      <c r="A9" s="179"/>
      <c r="B9" s="119" t="s">
        <v>167</v>
      </c>
      <c r="C9" s="120">
        <v>30751</v>
      </c>
      <c r="D9" s="121">
        <v>31922</v>
      </c>
      <c r="E9" s="122">
        <v>30153</v>
      </c>
      <c r="F9" s="123">
        <v>22614.75</v>
      </c>
    </row>
    <row r="10" spans="1:10" s="113" customFormat="1" ht="21" x14ac:dyDescent="0.5">
      <c r="A10" s="186"/>
      <c r="B10" s="119" t="s">
        <v>168</v>
      </c>
      <c r="C10" s="120">
        <v>4369</v>
      </c>
      <c r="D10" s="121">
        <v>6918</v>
      </c>
      <c r="E10" s="122">
        <v>7468</v>
      </c>
      <c r="F10" s="123">
        <v>7019.9199999999992</v>
      </c>
    </row>
    <row r="11" spans="1:10" s="113" customFormat="1" ht="21" x14ac:dyDescent="0.5">
      <c r="A11" s="110"/>
      <c r="B11" s="124" t="s">
        <v>169</v>
      </c>
      <c r="C11" s="125">
        <v>60583</v>
      </c>
      <c r="D11" s="126">
        <v>69181</v>
      </c>
      <c r="E11" s="127">
        <v>64585</v>
      </c>
      <c r="F11" s="128">
        <v>48509.47</v>
      </c>
      <c r="G11" s="153">
        <f>E11+E20</f>
        <v>93694</v>
      </c>
      <c r="H11" s="153">
        <f>F11+F20</f>
        <v>78507.63440000001</v>
      </c>
      <c r="I11" s="153">
        <f>H11-G11</f>
        <v>-15186.36559999999</v>
      </c>
      <c r="J11" s="113">
        <f>F11/E11-1</f>
        <v>-0.24890500890299605</v>
      </c>
    </row>
    <row r="12" spans="1:10" ht="21" x14ac:dyDescent="0.5">
      <c r="A12" s="178" t="s">
        <v>170</v>
      </c>
      <c r="B12" s="119" t="s">
        <v>171</v>
      </c>
      <c r="C12" s="120">
        <v>12819</v>
      </c>
      <c r="D12" s="121">
        <v>16625</v>
      </c>
      <c r="E12" s="122">
        <v>14394</v>
      </c>
      <c r="F12" s="123">
        <v>13962.18</v>
      </c>
      <c r="G12" s="113"/>
    </row>
    <row r="13" spans="1:10" ht="21" x14ac:dyDescent="0.5">
      <c r="A13" s="179"/>
      <c r="B13" s="119" t="s">
        <v>172</v>
      </c>
      <c r="C13" s="120">
        <v>493</v>
      </c>
      <c r="D13" s="121">
        <v>595</v>
      </c>
      <c r="E13" s="122">
        <v>729</v>
      </c>
      <c r="F13" s="123">
        <v>1093.5</v>
      </c>
      <c r="G13" s="113"/>
    </row>
    <row r="14" spans="1:10" ht="21" x14ac:dyDescent="0.5">
      <c r="A14" s="179"/>
      <c r="B14" s="119" t="s">
        <v>173</v>
      </c>
      <c r="C14" s="120">
        <v>1299</v>
      </c>
      <c r="D14" s="121">
        <v>720</v>
      </c>
      <c r="E14" s="122">
        <v>2927</v>
      </c>
      <c r="F14" s="123">
        <v>2048.9</v>
      </c>
      <c r="G14" s="113"/>
    </row>
    <row r="15" spans="1:10" ht="21" x14ac:dyDescent="0.5">
      <c r="A15" s="179"/>
      <c r="B15" s="119" t="s">
        <v>174</v>
      </c>
      <c r="C15" s="120">
        <v>2449</v>
      </c>
      <c r="D15" s="121">
        <v>3942</v>
      </c>
      <c r="E15" s="122">
        <v>3206</v>
      </c>
      <c r="F15" s="123">
        <v>4051.0079999999998</v>
      </c>
      <c r="G15" s="113"/>
    </row>
    <row r="16" spans="1:10" ht="21" x14ac:dyDescent="0.5">
      <c r="A16" s="179"/>
      <c r="B16" s="119" t="s">
        <v>175</v>
      </c>
      <c r="C16" s="120">
        <v>1482</v>
      </c>
      <c r="D16" s="121">
        <v>2855</v>
      </c>
      <c r="E16" s="122">
        <v>1896</v>
      </c>
      <c r="F16" s="123">
        <v>1872.5354999999997</v>
      </c>
      <c r="G16" s="113"/>
    </row>
    <row r="17" spans="1:7" ht="21" x14ac:dyDescent="0.5">
      <c r="A17" s="179"/>
      <c r="B17" s="119" t="s">
        <v>176</v>
      </c>
      <c r="C17" s="120">
        <v>3128</v>
      </c>
      <c r="D17" s="121">
        <v>2497</v>
      </c>
      <c r="E17" s="122">
        <v>2961</v>
      </c>
      <c r="F17" s="123">
        <v>3809.1734999999999</v>
      </c>
      <c r="G17" s="113"/>
    </row>
    <row r="18" spans="1:7" ht="21" x14ac:dyDescent="0.5">
      <c r="A18" s="179"/>
      <c r="B18" s="119" t="s">
        <v>177</v>
      </c>
      <c r="C18" s="120">
        <v>18</v>
      </c>
      <c r="D18" s="121">
        <v>466</v>
      </c>
      <c r="E18" s="122">
        <v>1181</v>
      </c>
      <c r="F18" s="123">
        <v>1686.1824000000001</v>
      </c>
      <c r="G18" s="113"/>
    </row>
    <row r="19" spans="1:7" ht="21" x14ac:dyDescent="0.5">
      <c r="A19" s="186"/>
      <c r="B19" s="119" t="s">
        <v>178</v>
      </c>
      <c r="C19" s="120">
        <v>3159</v>
      </c>
      <c r="D19" s="121">
        <v>3854</v>
      </c>
      <c r="E19" s="122">
        <v>1815</v>
      </c>
      <c r="F19" s="123">
        <v>1474.6849999999999</v>
      </c>
      <c r="G19" s="113"/>
    </row>
    <row r="20" spans="1:7" ht="21" x14ac:dyDescent="0.5">
      <c r="A20" s="110"/>
      <c r="B20" s="124" t="s">
        <v>179</v>
      </c>
      <c r="C20" s="125">
        <v>24847</v>
      </c>
      <c r="D20" s="126">
        <v>31554</v>
      </c>
      <c r="E20" s="127">
        <v>29109</v>
      </c>
      <c r="F20" s="128">
        <v>29998.164400000005</v>
      </c>
    </row>
    <row r="21" spans="1:7" ht="21" x14ac:dyDescent="0.5">
      <c r="A21" s="178" t="s">
        <v>180</v>
      </c>
      <c r="B21" s="129" t="s">
        <v>181</v>
      </c>
      <c r="C21" s="130">
        <v>173</v>
      </c>
      <c r="D21" s="121">
        <v>637</v>
      </c>
      <c r="E21" s="122">
        <v>460</v>
      </c>
      <c r="F21" s="123">
        <v>671.91280000000006</v>
      </c>
    </row>
    <row r="22" spans="1:7" ht="21" x14ac:dyDescent="0.5">
      <c r="A22" s="179"/>
      <c r="B22" s="131" t="s">
        <v>182</v>
      </c>
      <c r="C22" s="132">
        <v>553</v>
      </c>
      <c r="D22" s="121">
        <v>101</v>
      </c>
      <c r="E22" s="122">
        <v>21</v>
      </c>
      <c r="F22" s="123">
        <v>21.4221</v>
      </c>
    </row>
    <row r="23" spans="1:7" ht="21" x14ac:dyDescent="0.5">
      <c r="A23" s="179"/>
      <c r="B23" s="131" t="s">
        <v>183</v>
      </c>
      <c r="C23" s="132">
        <v>0</v>
      </c>
      <c r="D23" s="121">
        <v>415</v>
      </c>
      <c r="E23" s="122">
        <v>1066</v>
      </c>
      <c r="F23" s="123">
        <v>3126.0449999999996</v>
      </c>
    </row>
    <row r="24" spans="1:7" ht="21" x14ac:dyDescent="0.5">
      <c r="A24" s="179"/>
      <c r="B24" s="131" t="s">
        <v>184</v>
      </c>
      <c r="C24" s="132">
        <v>40</v>
      </c>
      <c r="D24" s="121">
        <v>284</v>
      </c>
      <c r="E24" s="122">
        <v>525</v>
      </c>
      <c r="F24" s="123">
        <v>551.35899999999992</v>
      </c>
    </row>
    <row r="25" spans="1:7" ht="21" x14ac:dyDescent="0.5">
      <c r="A25" s="179"/>
      <c r="B25" s="131" t="s">
        <v>185</v>
      </c>
      <c r="C25" s="132">
        <v>599</v>
      </c>
      <c r="D25" s="121">
        <v>2620</v>
      </c>
      <c r="E25" s="122">
        <v>3102</v>
      </c>
      <c r="F25" s="123">
        <v>1918.2955999999997</v>
      </c>
    </row>
    <row r="26" spans="1:7" ht="21" x14ac:dyDescent="0.5">
      <c r="A26" s="179"/>
      <c r="B26" s="131" t="s">
        <v>186</v>
      </c>
      <c r="C26" s="132">
        <v>361</v>
      </c>
      <c r="D26" s="121">
        <v>71</v>
      </c>
      <c r="E26" s="122">
        <v>0</v>
      </c>
      <c r="F26" s="123">
        <v>0</v>
      </c>
    </row>
    <row r="27" spans="1:7" ht="21" x14ac:dyDescent="0.5">
      <c r="A27" s="179"/>
      <c r="B27" s="131" t="s">
        <v>187</v>
      </c>
      <c r="C27" s="132">
        <v>1718</v>
      </c>
      <c r="D27" s="121">
        <v>4434</v>
      </c>
      <c r="E27" s="122">
        <v>8632</v>
      </c>
      <c r="F27" s="123">
        <v>8364.9210000000003</v>
      </c>
    </row>
    <row r="28" spans="1:7" ht="21" x14ac:dyDescent="0.5">
      <c r="A28" s="179"/>
      <c r="B28" s="131" t="s">
        <v>188</v>
      </c>
      <c r="C28" s="132">
        <v>1394</v>
      </c>
      <c r="D28" s="121">
        <v>3949</v>
      </c>
      <c r="E28" s="122">
        <v>2415</v>
      </c>
      <c r="F28" s="123">
        <v>1724.3729999999998</v>
      </c>
    </row>
    <row r="29" spans="1:7" ht="21" x14ac:dyDescent="0.5">
      <c r="A29" s="179"/>
      <c r="B29" s="131" t="s">
        <v>189</v>
      </c>
      <c r="C29" s="132">
        <v>9866</v>
      </c>
      <c r="D29" s="121">
        <v>10019</v>
      </c>
      <c r="E29" s="122">
        <v>5945.0000000000018</v>
      </c>
      <c r="F29" s="123">
        <v>6064.04</v>
      </c>
    </row>
    <row r="30" spans="1:7" ht="21" x14ac:dyDescent="0.5">
      <c r="A30" s="179"/>
      <c r="B30" s="131" t="s">
        <v>190</v>
      </c>
      <c r="C30" s="132">
        <v>263</v>
      </c>
      <c r="D30" s="121">
        <v>568</v>
      </c>
      <c r="E30" s="122">
        <v>835</v>
      </c>
      <c r="F30" s="123">
        <v>1064.8800000000001</v>
      </c>
    </row>
    <row r="31" spans="1:7" ht="21" x14ac:dyDescent="0.5">
      <c r="A31" s="179"/>
      <c r="B31" s="131" t="s">
        <v>191</v>
      </c>
      <c r="C31" s="132">
        <v>2874</v>
      </c>
      <c r="D31" s="121">
        <v>4401</v>
      </c>
      <c r="E31" s="122">
        <v>5433</v>
      </c>
      <c r="F31" s="123">
        <v>3731.6093999999998</v>
      </c>
    </row>
    <row r="32" spans="1:7" ht="21" x14ac:dyDescent="0.5">
      <c r="A32" s="110"/>
      <c r="B32" s="133" t="s">
        <v>192</v>
      </c>
      <c r="C32" s="125">
        <v>17841</v>
      </c>
      <c r="D32" s="126">
        <v>27499</v>
      </c>
      <c r="E32" s="127">
        <v>28434</v>
      </c>
      <c r="F32" s="128">
        <v>27238.857900000003</v>
      </c>
    </row>
    <row r="33" spans="1:10" ht="21" x14ac:dyDescent="0.35">
      <c r="A33" s="180" t="s">
        <v>193</v>
      </c>
      <c r="B33" s="181"/>
      <c r="C33" s="134">
        <v>190837</v>
      </c>
      <c r="D33" s="135">
        <v>223706</v>
      </c>
      <c r="E33" s="136">
        <v>217563</v>
      </c>
      <c r="F33" s="137">
        <v>202926.22203499998</v>
      </c>
      <c r="G33" s="153">
        <f>E33</f>
        <v>217563</v>
      </c>
      <c r="H33" s="153">
        <f>F33</f>
        <v>202926.22203499998</v>
      </c>
      <c r="I33" s="153">
        <f>H33-G33</f>
        <v>-14636.777965000016</v>
      </c>
      <c r="J33" s="113">
        <f>F33/E33-1</f>
        <v>-6.7276044019433545E-2</v>
      </c>
    </row>
    <row r="34" spans="1:10" s="146" customFormat="1" ht="21" x14ac:dyDescent="0.35">
      <c r="A34" s="182" t="s">
        <v>194</v>
      </c>
      <c r="B34" s="183"/>
      <c r="C34" s="142">
        <v>408935263.88245106</v>
      </c>
      <c r="D34" s="143">
        <v>510187173.1293875</v>
      </c>
      <c r="E34" s="144">
        <v>531124328</v>
      </c>
      <c r="F34" s="145">
        <v>529805049.96736491</v>
      </c>
    </row>
    <row r="35" spans="1:10" s="146" customFormat="1" ht="21" x14ac:dyDescent="0.35">
      <c r="A35" s="182" t="s">
        <v>195</v>
      </c>
      <c r="B35" s="183"/>
      <c r="C35" s="142">
        <v>311064241.90866923</v>
      </c>
      <c r="D35" s="143">
        <v>370469728.64452702</v>
      </c>
      <c r="E35" s="144">
        <v>425651555</v>
      </c>
      <c r="F35" s="145">
        <v>434140568.00678051</v>
      </c>
    </row>
    <row r="36" spans="1:10" ht="21" x14ac:dyDescent="0.35">
      <c r="A36" s="180" t="s">
        <v>196</v>
      </c>
      <c r="B36" s="181"/>
      <c r="C36" s="138">
        <v>0.73460000000000003</v>
      </c>
      <c r="D36" s="139">
        <v>0.75529999999999997</v>
      </c>
      <c r="E36" s="140">
        <v>0.73119999999999996</v>
      </c>
      <c r="F36" s="141">
        <v>0.68200775661299018</v>
      </c>
    </row>
  </sheetData>
  <mergeCells count="10">
    <mergeCell ref="H1:I1"/>
    <mergeCell ref="C2:E2"/>
    <mergeCell ref="A4:A5"/>
    <mergeCell ref="A7:A10"/>
    <mergeCell ref="A12:A19"/>
    <mergeCell ref="A21:A31"/>
    <mergeCell ref="A33:B33"/>
    <mergeCell ref="A34:B34"/>
    <mergeCell ref="A35:B35"/>
    <mergeCell ref="A36:B36"/>
  </mergeCells>
  <hyperlinks>
    <hyperlink ref="H1:I1" location="KPIS!A1" display="Volver a Menu" xr:uid="{790B7718-4805-47A4-8C80-EDB697C86B56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AF5-B18F-4D1C-A116-AF720F4F97A7}">
  <dimension ref="B1:L46"/>
  <sheetViews>
    <sheetView showGridLines="0" zoomScaleNormal="100" workbookViewId="0">
      <pane ySplit="5" topLeftCell="A6" activePane="bottomLeft" state="frozen"/>
      <selection pane="bottomLeft" activeCell="H3" sqref="H3:I3"/>
    </sheetView>
  </sheetViews>
  <sheetFormatPr baseColWidth="10" defaultRowHeight="14.5" x14ac:dyDescent="0.35"/>
  <cols>
    <col min="2" max="2" width="64.81640625" bestFit="1" customWidth="1"/>
    <col min="3" max="3" width="37.81640625" style="12" bestFit="1" customWidth="1"/>
    <col min="4" max="5" width="15.453125" customWidth="1"/>
    <col min="6" max="6" width="10.81640625" bestFit="1" customWidth="1"/>
    <col min="11" max="11" width="42.6328125" bestFit="1" customWidth="1"/>
    <col min="12" max="12" width="37.81640625" bestFit="1" customWidth="1"/>
    <col min="13" max="16" width="17.36328125" customWidth="1"/>
  </cols>
  <sheetData>
    <row r="1" spans="2:12" x14ac:dyDescent="0.35">
      <c r="G1" s="13"/>
    </row>
    <row r="3" spans="2:12" ht="28.5" x14ac:dyDescent="0.65">
      <c r="B3" s="187" t="s">
        <v>73</v>
      </c>
      <c r="C3" s="187"/>
      <c r="D3" s="187"/>
      <c r="E3" s="187"/>
      <c r="F3" s="187"/>
      <c r="H3" s="164" t="s">
        <v>79</v>
      </c>
      <c r="I3" s="165"/>
    </row>
    <row r="5" spans="2:12" ht="72.5" x14ac:dyDescent="0.35">
      <c r="B5" s="52" t="s">
        <v>93</v>
      </c>
      <c r="C5" s="53" t="s">
        <v>94</v>
      </c>
      <c r="D5" s="29" t="s">
        <v>74</v>
      </c>
      <c r="E5" s="29" t="s">
        <v>75</v>
      </c>
      <c r="F5" s="29" t="s">
        <v>76</v>
      </c>
      <c r="G5" s="30" t="s">
        <v>77</v>
      </c>
    </row>
    <row r="6" spans="2:12" ht="15" customHeight="1" thickBot="1" x14ac:dyDescent="0.45">
      <c r="B6" s="50"/>
      <c r="C6" s="54"/>
    </row>
    <row r="7" spans="2:12" ht="18.75" customHeight="1" x14ac:dyDescent="0.4">
      <c r="B7" s="172" t="s">
        <v>95</v>
      </c>
      <c r="C7" s="63" t="s">
        <v>96</v>
      </c>
      <c r="D7" s="71"/>
      <c r="E7" s="72"/>
      <c r="F7" s="72"/>
      <c r="G7" s="73"/>
    </row>
    <row r="8" spans="2:12" ht="18.75" customHeight="1" x14ac:dyDescent="0.4">
      <c r="B8" s="172"/>
      <c r="C8" s="64" t="s">
        <v>97</v>
      </c>
      <c r="D8" s="74"/>
      <c r="E8" s="3"/>
      <c r="F8" s="3"/>
      <c r="G8" s="75"/>
    </row>
    <row r="9" spans="2:12" ht="18.75" customHeight="1" x14ac:dyDescent="0.4">
      <c r="B9" s="172"/>
      <c r="C9" s="65" t="s">
        <v>98</v>
      </c>
      <c r="D9" s="74"/>
      <c r="E9" s="3"/>
      <c r="F9" s="3"/>
      <c r="G9" s="75"/>
      <c r="K9" s="50"/>
      <c r="L9" s="51"/>
    </row>
    <row r="10" spans="2:12" ht="18.75" customHeight="1" x14ac:dyDescent="0.4">
      <c r="B10" s="172"/>
      <c r="C10" s="65" t="s">
        <v>99</v>
      </c>
      <c r="D10" s="74"/>
      <c r="E10" s="3"/>
      <c r="F10" s="3"/>
      <c r="G10" s="75"/>
    </row>
    <row r="11" spans="2:12" ht="18.75" customHeight="1" x14ac:dyDescent="0.4">
      <c r="B11" s="172"/>
      <c r="C11" s="66" t="s">
        <v>100</v>
      </c>
      <c r="D11" s="74"/>
      <c r="E11" s="3"/>
      <c r="F11" s="3"/>
      <c r="G11" s="75"/>
    </row>
    <row r="12" spans="2:12" ht="18.75" customHeight="1" x14ac:dyDescent="0.4">
      <c r="B12" s="50"/>
      <c r="C12" s="54"/>
      <c r="D12" s="74"/>
      <c r="E12" s="3"/>
      <c r="F12" s="3"/>
      <c r="G12" s="75"/>
    </row>
    <row r="13" spans="2:12" ht="18.75" customHeight="1" x14ac:dyDescent="0.4">
      <c r="B13" s="173" t="s">
        <v>101</v>
      </c>
      <c r="C13" s="67" t="s">
        <v>102</v>
      </c>
      <c r="D13" s="74"/>
      <c r="E13" s="3"/>
      <c r="F13" s="3"/>
      <c r="G13" s="75"/>
    </row>
    <row r="14" spans="2:12" ht="18.75" customHeight="1" x14ac:dyDescent="0.4">
      <c r="B14" s="172"/>
      <c r="C14" s="68" t="s">
        <v>103</v>
      </c>
      <c r="D14" s="74"/>
      <c r="E14" s="3"/>
      <c r="F14" s="3"/>
      <c r="G14" s="75"/>
    </row>
    <row r="15" spans="2:12" ht="18.75" customHeight="1" x14ac:dyDescent="0.4">
      <c r="B15" s="172"/>
      <c r="C15" s="69" t="s">
        <v>104</v>
      </c>
      <c r="D15" s="74"/>
      <c r="E15" s="3"/>
      <c r="F15" s="3"/>
      <c r="G15" s="75"/>
    </row>
    <row r="16" spans="2:12" ht="18.75" customHeight="1" x14ac:dyDescent="0.4">
      <c r="B16" s="172"/>
      <c r="C16" s="70" t="s">
        <v>105</v>
      </c>
      <c r="D16" s="74"/>
      <c r="E16" s="3"/>
      <c r="F16" s="3"/>
      <c r="G16" s="75"/>
    </row>
    <row r="17" spans="2:7" ht="18.75" customHeight="1" x14ac:dyDescent="0.4">
      <c r="B17" s="50"/>
      <c r="C17" s="54"/>
      <c r="D17" s="74"/>
      <c r="E17" s="3" t="s">
        <v>122</v>
      </c>
      <c r="F17" s="3"/>
      <c r="G17" s="75"/>
    </row>
    <row r="18" spans="2:7" ht="18.75" customHeight="1" x14ac:dyDescent="0.4">
      <c r="B18" s="174" t="s">
        <v>106</v>
      </c>
      <c r="C18" s="67" t="s">
        <v>107</v>
      </c>
      <c r="D18" s="74"/>
      <c r="E18" s="3"/>
      <c r="F18" s="3"/>
      <c r="G18" s="75"/>
    </row>
    <row r="19" spans="2:7" ht="18.75" customHeight="1" x14ac:dyDescent="0.4">
      <c r="B19" s="175"/>
      <c r="C19" s="68" t="s">
        <v>108</v>
      </c>
      <c r="D19" s="74"/>
      <c r="E19" s="3"/>
      <c r="F19" s="3"/>
      <c r="G19" s="75"/>
    </row>
    <row r="20" spans="2:7" ht="18.75" customHeight="1" x14ac:dyDescent="0.4">
      <c r="B20" s="176"/>
      <c r="C20" s="68" t="s">
        <v>109</v>
      </c>
      <c r="D20" s="74"/>
      <c r="E20" s="3"/>
      <c r="F20" s="3"/>
      <c r="G20" s="75"/>
    </row>
    <row r="21" spans="2:7" ht="18.75" customHeight="1" x14ac:dyDescent="0.4">
      <c r="B21" s="176"/>
      <c r="C21" s="69" t="s">
        <v>110</v>
      </c>
      <c r="D21" s="74"/>
      <c r="E21" s="3"/>
      <c r="F21" s="3"/>
      <c r="G21" s="75"/>
    </row>
    <row r="22" spans="2:7" ht="18.75" customHeight="1" x14ac:dyDescent="0.4">
      <c r="B22" s="177"/>
      <c r="C22" s="70" t="s">
        <v>111</v>
      </c>
      <c r="D22" s="74"/>
      <c r="E22" s="3"/>
      <c r="F22" s="3"/>
      <c r="G22" s="75"/>
    </row>
    <row r="23" spans="2:7" ht="18.75" customHeight="1" x14ac:dyDescent="0.4">
      <c r="B23" s="50"/>
      <c r="C23" s="54"/>
      <c r="D23" s="74"/>
      <c r="E23" s="3"/>
      <c r="F23" s="3"/>
      <c r="G23" s="75"/>
    </row>
    <row r="24" spans="2:7" ht="18.75" customHeight="1" x14ac:dyDescent="0.4">
      <c r="B24" s="173" t="s">
        <v>112</v>
      </c>
      <c r="C24" s="67" t="s">
        <v>113</v>
      </c>
      <c r="D24" s="74"/>
      <c r="E24" s="3"/>
      <c r="F24" s="3"/>
      <c r="G24" s="75"/>
    </row>
    <row r="25" spans="2:7" ht="18.75" customHeight="1" x14ac:dyDescent="0.4">
      <c r="B25" s="172"/>
      <c r="C25" s="68" t="s">
        <v>114</v>
      </c>
      <c r="D25" s="74"/>
      <c r="E25" s="3"/>
      <c r="F25" s="3"/>
      <c r="G25" s="75"/>
    </row>
    <row r="26" spans="2:7" ht="18.75" customHeight="1" x14ac:dyDescent="0.4">
      <c r="B26" s="172"/>
      <c r="C26" s="69" t="s">
        <v>115</v>
      </c>
      <c r="D26" s="74"/>
      <c r="E26" s="3"/>
      <c r="F26" s="3"/>
      <c r="G26" s="75"/>
    </row>
    <row r="27" spans="2:7" ht="18.75" customHeight="1" x14ac:dyDescent="0.4">
      <c r="B27" s="172"/>
      <c r="C27" s="70" t="s">
        <v>116</v>
      </c>
      <c r="D27" s="74"/>
      <c r="E27" s="3"/>
      <c r="F27" s="3"/>
      <c r="G27" s="75"/>
    </row>
    <row r="28" spans="2:7" ht="18.75" customHeight="1" x14ac:dyDescent="0.4">
      <c r="B28" s="50"/>
      <c r="C28" s="54"/>
      <c r="D28" s="74"/>
      <c r="E28" s="3"/>
      <c r="F28" s="3"/>
      <c r="G28" s="75"/>
    </row>
    <row r="29" spans="2:7" ht="18.75" customHeight="1" x14ac:dyDescent="0.4">
      <c r="B29" s="168" t="s">
        <v>117</v>
      </c>
      <c r="C29" s="67" t="s">
        <v>118</v>
      </c>
      <c r="D29" s="74"/>
      <c r="E29" s="3"/>
      <c r="F29" s="3"/>
      <c r="G29" s="75"/>
    </row>
    <row r="30" spans="2:7" ht="18.75" customHeight="1" x14ac:dyDescent="0.4">
      <c r="B30" s="169"/>
      <c r="C30" s="68" t="s">
        <v>119</v>
      </c>
      <c r="D30" s="74"/>
      <c r="E30" s="3"/>
      <c r="F30" s="3"/>
      <c r="G30" s="75"/>
    </row>
    <row r="31" spans="2:7" ht="18.75" customHeight="1" x14ac:dyDescent="0.4">
      <c r="B31" s="169"/>
      <c r="C31" s="69" t="s">
        <v>120</v>
      </c>
      <c r="D31" s="74"/>
      <c r="E31" s="3"/>
      <c r="F31" s="3"/>
      <c r="G31" s="75"/>
    </row>
    <row r="32" spans="2:7" ht="18.75" customHeight="1" thickBot="1" x14ac:dyDescent="0.45">
      <c r="B32" s="169"/>
      <c r="C32" s="70" t="s">
        <v>121</v>
      </c>
      <c r="D32" s="76"/>
      <c r="E32" s="77"/>
      <c r="F32" s="77"/>
      <c r="G32" s="78"/>
    </row>
    <row r="33" spans="3:6" ht="17.25" customHeight="1" x14ac:dyDescent="0.35">
      <c r="C33"/>
    </row>
    <row r="34" spans="3:6" ht="17.25" customHeight="1" x14ac:dyDescent="0.35">
      <c r="C34"/>
    </row>
    <row r="35" spans="3:6" ht="17.25" customHeight="1" x14ac:dyDescent="0.35">
      <c r="C35"/>
    </row>
    <row r="36" spans="3:6" ht="17.25" customHeight="1" x14ac:dyDescent="0.35">
      <c r="C36"/>
    </row>
    <row r="37" spans="3:6" ht="18" customHeight="1" x14ac:dyDescent="0.35">
      <c r="C37"/>
    </row>
    <row r="38" spans="3:6" ht="15" customHeight="1" x14ac:dyDescent="0.35">
      <c r="C38"/>
    </row>
    <row r="39" spans="3:6" ht="15" customHeight="1" x14ac:dyDescent="0.35">
      <c r="C39"/>
    </row>
    <row r="40" spans="3:6" ht="15" customHeight="1" x14ac:dyDescent="0.35">
      <c r="C40"/>
    </row>
    <row r="41" spans="3:6" ht="15" customHeight="1" x14ac:dyDescent="0.35">
      <c r="C41"/>
    </row>
    <row r="42" spans="3:6" ht="15" customHeight="1" x14ac:dyDescent="0.35">
      <c r="C42"/>
    </row>
    <row r="43" spans="3:6" ht="15" customHeight="1" x14ac:dyDescent="0.35">
      <c r="C43"/>
    </row>
    <row r="44" spans="3:6" ht="15.75" customHeight="1" x14ac:dyDescent="0.35">
      <c r="C44"/>
    </row>
    <row r="45" spans="3:6" x14ac:dyDescent="0.35">
      <c r="C45"/>
    </row>
    <row r="46" spans="3:6" x14ac:dyDescent="0.35">
      <c r="F46" s="13"/>
    </row>
  </sheetData>
  <mergeCells count="7">
    <mergeCell ref="B24:B27"/>
    <mergeCell ref="B29:B32"/>
    <mergeCell ref="B3:F3"/>
    <mergeCell ref="H3:I3"/>
    <mergeCell ref="B7:B11"/>
    <mergeCell ref="B13:B16"/>
    <mergeCell ref="B18:B22"/>
  </mergeCells>
  <hyperlinks>
    <hyperlink ref="H3:I3" location="KPIS!A1" display="Volver a Menu" xr:uid="{966DA6F6-F2AE-41AE-A5A7-207987BE4CE6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KPIS</vt:lpstr>
      <vt:lpstr>Ventas</vt:lpstr>
      <vt:lpstr>OverUnder</vt:lpstr>
      <vt:lpstr>Detalle Reservaciones</vt:lpstr>
      <vt:lpstr>DuraciónFiscal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Venegas Montaño</dc:creator>
  <cp:lastModifiedBy>Alexis Saul Alvarez Soto</cp:lastModifiedBy>
  <dcterms:created xsi:type="dcterms:W3CDTF">2019-03-19T16:50:29Z</dcterms:created>
  <dcterms:modified xsi:type="dcterms:W3CDTF">2019-03-29T20:29:24Z</dcterms:modified>
</cp:coreProperties>
</file>